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Approved Vendor List\"/>
    </mc:Choice>
  </mc:AlternateContent>
  <xr:revisionPtr revIDLastSave="0" documentId="8_{AD387852-DB25-4B1A-B9DC-82E9610B0E27}" xr6:coauthVersionLast="47" xr6:coauthVersionMax="47" xr10:uidLastSave="{00000000-0000-0000-0000-000000000000}"/>
  <bookViews>
    <workbookView xWindow="28680" yWindow="-120" windowWidth="29040" windowHeight="17520" xr2:uid="{09132C42-75AB-405A-8A50-14F90438B171}"/>
  </bookViews>
  <sheets>
    <sheet name="All Vendor List" sheetId="1" r:id="rId1"/>
    <sheet name="Coop Links" sheetId="12" r:id="rId2"/>
    <sheet name="24-45-737 Printed Apparel" sheetId="4" r:id="rId3"/>
    <sheet name="22-65-737 Onsite Campus" sheetId="5" r:id="rId4"/>
    <sheet name="21-68-883 CTE" sheetId="6" r:id="rId5"/>
    <sheet name="21-92-737 Award, Trophy, Promo" sheetId="8" r:id="rId6"/>
    <sheet name="IISD 23-05-914 Furniture" sheetId="13" r:id="rId7"/>
    <sheet name="25-29-872 Speakers, Prof, Consu" sheetId="11" r:id="rId8"/>
    <sheet name="SPED" sheetId="14" r:id="rId9"/>
    <sheet name="Skilled Crafts" sheetId="15" r:id="rId10"/>
    <sheet name="Fine Arts" sheetId="16" r:id="rId11"/>
    <sheet name="PPE" sheetId="17" r:id="rId12"/>
    <sheet name="Charter Bus Service" sheetId="2" r:id="rId13"/>
    <sheet name="Exprired" sheetId="18" r:id="rId14"/>
  </sheets>
  <definedNames>
    <definedName name="_xlnm._FilterDatabase" localSheetId="0" hidden="1">'All Vendor List'!$A$3:$K$18138</definedName>
    <definedName name="_MailAutoSig" localSheetId="0">'All Vendor 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117" i="1" l="1"/>
  <c r="E18108" i="1"/>
  <c r="E18069" i="1"/>
  <c r="E18018" i="1"/>
  <c r="E18014" i="1"/>
  <c r="E17990" i="1"/>
  <c r="E17976" i="1"/>
  <c r="E17920" i="1"/>
  <c r="E17907" i="1"/>
  <c r="E17880" i="1"/>
  <c r="E17870" i="1"/>
  <c r="E17862" i="1"/>
  <c r="E17815" i="1"/>
  <c r="E17801" i="1"/>
  <c r="E17778" i="1"/>
  <c r="E17774" i="1"/>
  <c r="E17773" i="1"/>
  <c r="E17765" i="1"/>
  <c r="E17764" i="1"/>
  <c r="E17759" i="1"/>
  <c r="E17755" i="1"/>
  <c r="E17752" i="1"/>
  <c r="E17748" i="1"/>
  <c r="E17747" i="1"/>
  <c r="E17738" i="1"/>
  <c r="E17735" i="1"/>
  <c r="E17694" i="1"/>
  <c r="E17679" i="1"/>
  <c r="E17669" i="1"/>
  <c r="E17594" i="1"/>
  <c r="E17593" i="1"/>
  <c r="E17592" i="1"/>
  <c r="E17583" i="1"/>
  <c r="E17574" i="1"/>
  <c r="E17566" i="1"/>
  <c r="E17563" i="1"/>
  <c r="E17517" i="1"/>
  <c r="E17518" i="1"/>
  <c r="E17508" i="1"/>
  <c r="E17461" i="1"/>
  <c r="E17455" i="1"/>
  <c r="E17453" i="1"/>
  <c r="E17450" i="1"/>
  <c r="E17381" i="1"/>
  <c r="E17377" i="1"/>
  <c r="E17376" i="1"/>
  <c r="E17354" i="1"/>
  <c r="E17337" i="1"/>
  <c r="E17324" i="1"/>
  <c r="E17316" i="1"/>
  <c r="E17315" i="1"/>
  <c r="E17303" i="1"/>
  <c r="E17301" i="1"/>
  <c r="E17302" i="1"/>
  <c r="E17298" i="1"/>
  <c r="E17290" i="1"/>
  <c r="E17273" i="1"/>
  <c r="E17264" i="1"/>
  <c r="E17253" i="1"/>
  <c r="E17250" i="1"/>
  <c r="E17247" i="1"/>
  <c r="E17206" i="1"/>
  <c r="E17188" i="1"/>
  <c r="E17185" i="1"/>
  <c r="E17172" i="1"/>
  <c r="E17168" i="1"/>
  <c r="E17167" i="1"/>
  <c r="E17146" i="1"/>
  <c r="E17137" i="1"/>
  <c r="E17130" i="1"/>
  <c r="E17116" i="1"/>
  <c r="E17115" i="1"/>
  <c r="E17101" i="1"/>
  <c r="E17100" i="1"/>
  <c r="E17097" i="1"/>
  <c r="E17089" i="1"/>
  <c r="E17064" i="1"/>
  <c r="E16995" i="1"/>
  <c r="E16992" i="1"/>
  <c r="E16973" i="1"/>
  <c r="E16971" i="1"/>
  <c r="E16943" i="1"/>
  <c r="E16940" i="1"/>
  <c r="E16939" i="1"/>
  <c r="E16930" i="1"/>
  <c r="E16927" i="1"/>
  <c r="E16895" i="1"/>
  <c r="E16849" i="1"/>
  <c r="E16845" i="1"/>
  <c r="E16826" i="1"/>
  <c r="E16824" i="1"/>
  <c r="E16807" i="1"/>
  <c r="E16786" i="1"/>
  <c r="E16770" i="1"/>
  <c r="E16676" i="1"/>
  <c r="E16645" i="1"/>
  <c r="E16643" i="1"/>
  <c r="E16642" i="1"/>
  <c r="E16633" i="1"/>
  <c r="E16610" i="1"/>
  <c r="E16603" i="1"/>
  <c r="E16560" i="1"/>
  <c r="E16559" i="1"/>
  <c r="E16552" i="1"/>
  <c r="E16542" i="1"/>
  <c r="E16543" i="1"/>
  <c r="E16502" i="1"/>
  <c r="E16482" i="1"/>
  <c r="E16480" i="1"/>
  <c r="E16473" i="1"/>
  <c r="E16243" i="1"/>
  <c r="E16151" i="1"/>
  <c r="E16150" i="1"/>
  <c r="E15965" i="1"/>
  <c r="E15957" i="1"/>
  <c r="E15956" i="1"/>
  <c r="E15955" i="1"/>
  <c r="E15934" i="1"/>
  <c r="E15933" i="1"/>
  <c r="E15924" i="1"/>
  <c r="E15919" i="1"/>
  <c r="E15918" i="1"/>
  <c r="E15916" i="1"/>
  <c r="E15903" i="1"/>
  <c r="E15890" i="1"/>
  <c r="E15876" i="1"/>
  <c r="E15826" i="1"/>
  <c r="E15792" i="1"/>
  <c r="E15712" i="1"/>
  <c r="E15662" i="1"/>
  <c r="E15651" i="1"/>
  <c r="E15626" i="1"/>
  <c r="E15621" i="1"/>
  <c r="E15593" i="1"/>
  <c r="E15581" i="1"/>
  <c r="E15557" i="1"/>
  <c r="E15556" i="1"/>
  <c r="E15537" i="1"/>
  <c r="E15511" i="1"/>
  <c r="E15510" i="1"/>
  <c r="E15500" i="1"/>
  <c r="E15488" i="1"/>
  <c r="E15470" i="1"/>
  <c r="E15462" i="1"/>
  <c r="E15402" i="1"/>
  <c r="E15369" i="1"/>
  <c r="E15342" i="1"/>
  <c r="E15295" i="1"/>
  <c r="E15294" i="1"/>
  <c r="E15227" i="1"/>
  <c r="E15202" i="1"/>
  <c r="E15201" i="1"/>
  <c r="E15198" i="1"/>
  <c r="E15181" i="1"/>
  <c r="E15132" i="1"/>
  <c r="E15131" i="1"/>
  <c r="E15130" i="1"/>
  <c r="E15105" i="1"/>
  <c r="E15070" i="1"/>
  <c r="E15062" i="1"/>
  <c r="E15042" i="1"/>
  <c r="E15040" i="1"/>
  <c r="E14964" i="1"/>
  <c r="E14940" i="1"/>
  <c r="E14941" i="1"/>
  <c r="E14939" i="1"/>
  <c r="E14938" i="1"/>
  <c r="E14768" i="1"/>
  <c r="E14767" i="1"/>
  <c r="E14755" i="1"/>
  <c r="E14749" i="1"/>
  <c r="E14748" i="1"/>
  <c r="E14720" i="1"/>
  <c r="E14679" i="1"/>
  <c r="E14662" i="1"/>
  <c r="E14637" i="1"/>
  <c r="E14529" i="1"/>
  <c r="E14528" i="1"/>
  <c r="E14527" i="1"/>
  <c r="E14526" i="1"/>
  <c r="E14517" i="1"/>
  <c r="E14516" i="1"/>
  <c r="E14512" i="1"/>
  <c r="E14461" i="1"/>
  <c r="E14448" i="1"/>
  <c r="E14443" i="1"/>
  <c r="E14430" i="1"/>
  <c r="E14422" i="1"/>
  <c r="E14421" i="1"/>
  <c r="E14406" i="1"/>
  <c r="E14296" i="1"/>
  <c r="E14274" i="1"/>
  <c r="E14273" i="1"/>
  <c r="E14266" i="1"/>
  <c r="E14225" i="1"/>
  <c r="E14219" i="1"/>
  <c r="E14218" i="1"/>
  <c r="E14092" i="1"/>
  <c r="E14091" i="1"/>
  <c r="E14090" i="1"/>
  <c r="E14050" i="1"/>
  <c r="E14029" i="1"/>
  <c r="E14023" i="1"/>
  <c r="E13988" i="1"/>
  <c r="E13949" i="1"/>
  <c r="E13919" i="1"/>
  <c r="E13835" i="1"/>
  <c r="E13831" i="1"/>
  <c r="E13827" i="1"/>
  <c r="E13814" i="1"/>
  <c r="E13791" i="1"/>
  <c r="E13784" i="1"/>
  <c r="E13778" i="1"/>
  <c r="E13755" i="1"/>
  <c r="E13754" i="1"/>
  <c r="E13745" i="1"/>
  <c r="E13744" i="1"/>
  <c r="E13741" i="1"/>
  <c r="E13740" i="1"/>
  <c r="E13730" i="1"/>
  <c r="E13722" i="1"/>
  <c r="E13689" i="1"/>
  <c r="E13626" i="1"/>
  <c r="E13617" i="1"/>
  <c r="E13606" i="1"/>
  <c r="E13576" i="1"/>
  <c r="E13572" i="1"/>
  <c r="E13549" i="1"/>
  <c r="E13534" i="1"/>
  <c r="E13528" i="1"/>
  <c r="E13489" i="1"/>
  <c r="E13451" i="1"/>
  <c r="E13346" i="1"/>
  <c r="E13326" i="1"/>
  <c r="E13323" i="1"/>
  <c r="E13309" i="1"/>
  <c r="E13185" i="1"/>
  <c r="E13175" i="1"/>
  <c r="E13114" i="1"/>
  <c r="E13106" i="1"/>
  <c r="E13105" i="1"/>
  <c r="E13036" i="1"/>
  <c r="E13035" i="1"/>
  <c r="E13037" i="1"/>
  <c r="E12993" i="1"/>
  <c r="E12943" i="1"/>
  <c r="E12912" i="1"/>
  <c r="E12911" i="1"/>
  <c r="E12899" i="1"/>
  <c r="E12890" i="1"/>
  <c r="E12854" i="1"/>
  <c r="E12849" i="1"/>
  <c r="E12802" i="1"/>
  <c r="E12660" i="1"/>
  <c r="E12659" i="1"/>
  <c r="E12650" i="1"/>
  <c r="E12615" i="1"/>
  <c r="E12613" i="1"/>
  <c r="E12572" i="1"/>
  <c r="E12562" i="1"/>
  <c r="E12557" i="1"/>
  <c r="E12531" i="1"/>
  <c r="E12509" i="1"/>
  <c r="E12508" i="1"/>
  <c r="E12506" i="1"/>
  <c r="E12484" i="1"/>
  <c r="E12481" i="1"/>
  <c r="E12457" i="1"/>
  <c r="E12452" i="1"/>
  <c r="E12378" i="1"/>
  <c r="E12364" i="1"/>
  <c r="E12303" i="1"/>
  <c r="E12298" i="1"/>
  <c r="E12283" i="1"/>
  <c r="E12281" i="1"/>
  <c r="E12277" i="1"/>
  <c r="E12260" i="1"/>
  <c r="E12258" i="1"/>
  <c r="E12250" i="1"/>
  <c r="E12107" i="1"/>
  <c r="E12086" i="1"/>
  <c r="E12079" i="1"/>
  <c r="E12047" i="1"/>
  <c r="E12046" i="1"/>
  <c r="E12029" i="1"/>
  <c r="E12011" i="1"/>
  <c r="E12002" i="1"/>
  <c r="E11948" i="1"/>
  <c r="E11930" i="1"/>
  <c r="E11929" i="1"/>
  <c r="E11896" i="1"/>
  <c r="E11894" i="1"/>
  <c r="E11893" i="1"/>
  <c r="E11874" i="1"/>
  <c r="E11849" i="1"/>
  <c r="E11843" i="1"/>
  <c r="E11823" i="1"/>
  <c r="E11803" i="1"/>
  <c r="E11746" i="1"/>
  <c r="E11740" i="1"/>
  <c r="E11738" i="1"/>
  <c r="E11722" i="1"/>
  <c r="E11723" i="1"/>
  <c r="E11702" i="1"/>
  <c r="E11701" i="1"/>
  <c r="E11703" i="1"/>
  <c r="E11615" i="1"/>
  <c r="E11588" i="1"/>
  <c r="E11581" i="1"/>
  <c r="E11490" i="1"/>
  <c r="E11483" i="1"/>
  <c r="E11474" i="1"/>
  <c r="E11464" i="1"/>
  <c r="E11435" i="1"/>
  <c r="E11415" i="1"/>
  <c r="E11414" i="1"/>
  <c r="E11413" i="1"/>
  <c r="E11387" i="1"/>
  <c r="E11384" i="1"/>
  <c r="E11383" i="1"/>
  <c r="E11375" i="1"/>
  <c r="E11336" i="1"/>
  <c r="E11281" i="1"/>
  <c r="E11280" i="1"/>
  <c r="E11218" i="1"/>
  <c r="E11189" i="1"/>
  <c r="E11190" i="1"/>
  <c r="E11151" i="1"/>
  <c r="E11150" i="1"/>
  <c r="E11130" i="1"/>
  <c r="E11060" i="1"/>
  <c r="E11051" i="1"/>
  <c r="E11050" i="1"/>
  <c r="E11049" i="1"/>
  <c r="E11048" i="1"/>
  <c r="E11047" i="1"/>
  <c r="E11043" i="1"/>
  <c r="E11041" i="1"/>
  <c r="E11038" i="1"/>
  <c r="E11029" i="1"/>
  <c r="E11019" i="1"/>
  <c r="E11012" i="1"/>
  <c r="E11011" i="1"/>
  <c r="E11010" i="1"/>
  <c r="E11005" i="1"/>
  <c r="E10985" i="1"/>
  <c r="E10982" i="1"/>
  <c r="E10984" i="1"/>
  <c r="E10983" i="1"/>
  <c r="E10976" i="1"/>
  <c r="E10965" i="1"/>
  <c r="E10958" i="1"/>
  <c r="E10957" i="1"/>
  <c r="E10932" i="1"/>
  <c r="E10925" i="1"/>
  <c r="E10908" i="1"/>
  <c r="E10909" i="1"/>
  <c r="E10904" i="1"/>
  <c r="E10895" i="1"/>
  <c r="E10892" i="1"/>
  <c r="E10866" i="1"/>
  <c r="E10860" i="1"/>
  <c r="E10841" i="1"/>
  <c r="E10835" i="1"/>
  <c r="E10815" i="1"/>
  <c r="E10786" i="1"/>
  <c r="E10780" i="1"/>
  <c r="E10711" i="1"/>
  <c r="E10646" i="1"/>
  <c r="E10627" i="1"/>
  <c r="E10621" i="1"/>
  <c r="E10598" i="1"/>
  <c r="E10543" i="1"/>
  <c r="E10540" i="1"/>
  <c r="E10514" i="1"/>
  <c r="E10466" i="1"/>
  <c r="E10424" i="1"/>
  <c r="E10423" i="1"/>
  <c r="E10380" i="1"/>
  <c r="E10365" i="1"/>
  <c r="E10364" i="1"/>
  <c r="E10363" i="1"/>
  <c r="E10357" i="1"/>
  <c r="E10333" i="1"/>
  <c r="E10238" i="1"/>
  <c r="E10234" i="1"/>
  <c r="E10224" i="1"/>
  <c r="E10220" i="1"/>
  <c r="E10219" i="1"/>
  <c r="E10214" i="1"/>
  <c r="E10126" i="1"/>
  <c r="E10114" i="1"/>
  <c r="E10080" i="1"/>
  <c r="E10078" i="1"/>
  <c r="E10053" i="1"/>
  <c r="E10042" i="1"/>
  <c r="E9942" i="1"/>
  <c r="E9931" i="1"/>
  <c r="E9874" i="1"/>
  <c r="E9872" i="1"/>
  <c r="E9865" i="1"/>
  <c r="E9828" i="1"/>
  <c r="E9827" i="1"/>
  <c r="E9826" i="1"/>
  <c r="E9822" i="1"/>
  <c r="E9812" i="1"/>
  <c r="E9789" i="1"/>
  <c r="E9780" i="1"/>
  <c r="E9777" i="1"/>
  <c r="E9776" i="1"/>
  <c r="E9772" i="1"/>
  <c r="E9723" i="1"/>
  <c r="E9616" i="1"/>
  <c r="E9529" i="1"/>
  <c r="E9454" i="1"/>
  <c r="E9453" i="1"/>
  <c r="E9439" i="1"/>
  <c r="E9436" i="1"/>
  <c r="E9394" i="1"/>
  <c r="E9393" i="1"/>
  <c r="E9375" i="1"/>
  <c r="E9369" i="1"/>
  <c r="E9342" i="1"/>
  <c r="E9341" i="1"/>
  <c r="E9340" i="1"/>
  <c r="E9339" i="1"/>
  <c r="E9304" i="1"/>
  <c r="E9299" i="1"/>
  <c r="E9301" i="1"/>
  <c r="E9300" i="1"/>
  <c r="E9262" i="1"/>
  <c r="E9261" i="1"/>
  <c r="E9258" i="1"/>
  <c r="E9242" i="1"/>
  <c r="E9232" i="1"/>
  <c r="E9204" i="1"/>
  <c r="E9201" i="1"/>
  <c r="E9082" i="1"/>
  <c r="E9083" i="1"/>
  <c r="E9029" i="1"/>
  <c r="E9010" i="1"/>
  <c r="E8984" i="1"/>
  <c r="E8925" i="1"/>
  <c r="E8854" i="1"/>
  <c r="E8770" i="1"/>
  <c r="E8761" i="1"/>
  <c r="E8757" i="1"/>
  <c r="E8756" i="1"/>
  <c r="E8755" i="1"/>
  <c r="E8738" i="1"/>
  <c r="E8731" i="1"/>
  <c r="E8700" i="1"/>
  <c r="E8699" i="1"/>
  <c r="E8693" i="1"/>
  <c r="E8659" i="1"/>
  <c r="E8658" i="1"/>
  <c r="E8650" i="1"/>
  <c r="E8647" i="1"/>
  <c r="E8638" i="1"/>
  <c r="E8596" i="1"/>
  <c r="E8595" i="1"/>
  <c r="E8519" i="1"/>
  <c r="E8453" i="1"/>
  <c r="E8447" i="1"/>
  <c r="E8429" i="1"/>
  <c r="E8428" i="1"/>
  <c r="E8411" i="1"/>
  <c r="E8393" i="1"/>
  <c r="E8386" i="1"/>
  <c r="E8384" i="1"/>
  <c r="E8372" i="1"/>
  <c r="E8297" i="1"/>
  <c r="E8286" i="1"/>
  <c r="E8274" i="1"/>
  <c r="E8245" i="1"/>
  <c r="E8244" i="1"/>
  <c r="E8208" i="1"/>
  <c r="E8157" i="1"/>
  <c r="E8145" i="1"/>
  <c r="E8054" i="1"/>
  <c r="E8033" i="1"/>
  <c r="E8031" i="1"/>
  <c r="E8030" i="1"/>
  <c r="E8026" i="1"/>
  <c r="E8000" i="1"/>
  <c r="E7999" i="1"/>
  <c r="E7997" i="1"/>
  <c r="E7994" i="1"/>
  <c r="E7995" i="1"/>
  <c r="E7974" i="1"/>
  <c r="E7973" i="1"/>
  <c r="E7971" i="1"/>
  <c r="E7932" i="1"/>
  <c r="E7917" i="1"/>
  <c r="E7869" i="1"/>
  <c r="E7852" i="1"/>
  <c r="E7835" i="1"/>
  <c r="E7834" i="1"/>
  <c r="E7804" i="1"/>
  <c r="E7803" i="1"/>
  <c r="E7802" i="1"/>
  <c r="E7773" i="1"/>
  <c r="E7749" i="1"/>
  <c r="E7740" i="1"/>
  <c r="E7727" i="1"/>
  <c r="E7702" i="1"/>
  <c r="E7700" i="1"/>
  <c r="E7645" i="1"/>
  <c r="E7632" i="1"/>
  <c r="E7626" i="1"/>
  <c r="E7615" i="1"/>
  <c r="E7614" i="1"/>
  <c r="E7596" i="1"/>
  <c r="E7573" i="1"/>
  <c r="E7533" i="1"/>
  <c r="E7522" i="1"/>
  <c r="E7517" i="1"/>
  <c r="E7422" i="1"/>
  <c r="E7421" i="1"/>
  <c r="E7409" i="1"/>
  <c r="E7408" i="1"/>
  <c r="E7345" i="1"/>
  <c r="E7323" i="1"/>
  <c r="E7261" i="1"/>
  <c r="E7260" i="1"/>
  <c r="E7233" i="1"/>
  <c r="E7207" i="1"/>
  <c r="E7161" i="1"/>
  <c r="E7160" i="1"/>
  <c r="E7159" i="1"/>
  <c r="E7140" i="1"/>
  <c r="E7139" i="1"/>
  <c r="E7134" i="1"/>
  <c r="E7130" i="1"/>
  <c r="E7120" i="1"/>
  <c r="E7095" i="1"/>
  <c r="E7089" i="1"/>
  <c r="E7088" i="1"/>
  <c r="E7087" i="1"/>
  <c r="E7074" i="1"/>
  <c r="E7027" i="1"/>
  <c r="E7009" i="1"/>
  <c r="E6999" i="1"/>
  <c r="E6971" i="1"/>
  <c r="E6970" i="1"/>
  <c r="E6938" i="1"/>
  <c r="E6930" i="1"/>
  <c r="E6903" i="1"/>
  <c r="E6887" i="1"/>
  <c r="E6886" i="1"/>
  <c r="E6845" i="1"/>
  <c r="E6841" i="1"/>
  <c r="E6840" i="1"/>
  <c r="E6842" i="1"/>
  <c r="E6838" i="1"/>
  <c r="E6836" i="1"/>
  <c r="E6787" i="1"/>
  <c r="E6752" i="1"/>
  <c r="E6711" i="1"/>
  <c r="E6712" i="1"/>
  <c r="E6638" i="1"/>
  <c r="E6537" i="1"/>
  <c r="E6531" i="1"/>
  <c r="E6524" i="1"/>
  <c r="E6501" i="1"/>
  <c r="E6479" i="1"/>
  <c r="E6477" i="1"/>
  <c r="E6430" i="1"/>
  <c r="E6420" i="1"/>
  <c r="E6409" i="1"/>
  <c r="E6309" i="1"/>
  <c r="E6298" i="1"/>
  <c r="E6287" i="1"/>
  <c r="E6278" i="1"/>
  <c r="E6272" i="1"/>
  <c r="E6250" i="1"/>
  <c r="E6241" i="1"/>
  <c r="E6232" i="1"/>
  <c r="E6218" i="1"/>
  <c r="E6205" i="1"/>
  <c r="E6204" i="1"/>
  <c r="E6179" i="1"/>
  <c r="E6178" i="1"/>
  <c r="E6156" i="1"/>
  <c r="E6149" i="1"/>
  <c r="E6144" i="1"/>
  <c r="E6134" i="1"/>
  <c r="E6126" i="1"/>
  <c r="E6107" i="1"/>
  <c r="E6067" i="1"/>
  <c r="E6061" i="1"/>
  <c r="E6060" i="1"/>
  <c r="E6039" i="1"/>
  <c r="E5988" i="1"/>
  <c r="E5984" i="1"/>
  <c r="E5966" i="1"/>
  <c r="E5920" i="1"/>
  <c r="E5876" i="1"/>
  <c r="E5875" i="1"/>
  <c r="E5859" i="1"/>
  <c r="E5858" i="1"/>
  <c r="E5857" i="1"/>
  <c r="E5794" i="1"/>
  <c r="E5759" i="1"/>
  <c r="E5751" i="1"/>
  <c r="E5713" i="1"/>
  <c r="E5704" i="1"/>
  <c r="E5673" i="1"/>
  <c r="E5614" i="1"/>
  <c r="E5567" i="1"/>
  <c r="E5517" i="1"/>
  <c r="E5491" i="1"/>
  <c r="E5490" i="1"/>
  <c r="E5479" i="1"/>
  <c r="E5477" i="1"/>
  <c r="E5476" i="1"/>
  <c r="E5464" i="1"/>
  <c r="E5407" i="1"/>
  <c r="E5368" i="1"/>
  <c r="E5266" i="1"/>
  <c r="E5256" i="1"/>
  <c r="E5230" i="1"/>
  <c r="E5220" i="1"/>
  <c r="E5190" i="1"/>
  <c r="E5125" i="1"/>
  <c r="E5097" i="1"/>
  <c r="E5088" i="1"/>
  <c r="E5064" i="1"/>
  <c r="E5014" i="1"/>
  <c r="E5008" i="1"/>
  <c r="E5007" i="1"/>
  <c r="E4985" i="1"/>
  <c r="E4969" i="1"/>
  <c r="E4961" i="1"/>
  <c r="E4878" i="1"/>
  <c r="E4862" i="1"/>
  <c r="E4860" i="1"/>
  <c r="E4759" i="1"/>
  <c r="E4726" i="1"/>
  <c r="E4699" i="1"/>
  <c r="E4621" i="1"/>
  <c r="E4545" i="1"/>
  <c r="E4538" i="1"/>
  <c r="E4537" i="1"/>
  <c r="E4534" i="1"/>
  <c r="E4521" i="1"/>
  <c r="E4515" i="1"/>
  <c r="E4417" i="1"/>
  <c r="E4410" i="1"/>
  <c r="E4408" i="1"/>
  <c r="E4404" i="1"/>
  <c r="E4379" i="1"/>
  <c r="E4378" i="1"/>
  <c r="E4354" i="1"/>
  <c r="E4349" i="1"/>
  <c r="E4315" i="1"/>
  <c r="E4286" i="1"/>
  <c r="E4262" i="1"/>
  <c r="E4252" i="1"/>
  <c r="E4251" i="1"/>
  <c r="E4247" i="1"/>
  <c r="E4234" i="1"/>
  <c r="E4233" i="1"/>
  <c r="E4232" i="1"/>
  <c r="E4227" i="1"/>
  <c r="E4166" i="1"/>
  <c r="E4164" i="1"/>
  <c r="E4096" i="1"/>
  <c r="E4022" i="1"/>
  <c r="E3986" i="1"/>
  <c r="E3968" i="1"/>
  <c r="E3966" i="1"/>
  <c r="E3962" i="1"/>
  <c r="E3956" i="1"/>
  <c r="E3946" i="1"/>
  <c r="E3935" i="1"/>
  <c r="E3871" i="1"/>
  <c r="E3866" i="1"/>
  <c r="E3826" i="1"/>
  <c r="E3815" i="1"/>
  <c r="E3814" i="1"/>
  <c r="E3813" i="1"/>
  <c r="E3728" i="1"/>
  <c r="E3722" i="1"/>
  <c r="E3715" i="1"/>
  <c r="E3630" i="1"/>
  <c r="E3627" i="1"/>
  <c r="E3620" i="1"/>
  <c r="E3598" i="1"/>
  <c r="E3516" i="1"/>
  <c r="E3515" i="1"/>
  <c r="E3472" i="1"/>
  <c r="E3467" i="1"/>
  <c r="E3466" i="1"/>
  <c r="E3456" i="1"/>
  <c r="E3402" i="1"/>
  <c r="E3354" i="1"/>
  <c r="E3353" i="1"/>
  <c r="E3241" i="1"/>
  <c r="E3072" i="1"/>
  <c r="E3047" i="1"/>
  <c r="E3046" i="1"/>
  <c r="E2974" i="1"/>
  <c r="E2973" i="1"/>
  <c r="E2972" i="1"/>
  <c r="E2971" i="1"/>
  <c r="E2970" i="1"/>
  <c r="E2931" i="1"/>
  <c r="E2930" i="1"/>
  <c r="E2929" i="1"/>
  <c r="E2927" i="1"/>
  <c r="E2924" i="1"/>
  <c r="E2890" i="1"/>
  <c r="E2858" i="1"/>
  <c r="E2842" i="1"/>
  <c r="E2735" i="1"/>
  <c r="E2717" i="1"/>
  <c r="E2706" i="1"/>
  <c r="E2699" i="1"/>
  <c r="E2678" i="1"/>
  <c r="E2590" i="1"/>
  <c r="E2526" i="1"/>
  <c r="E2457" i="1"/>
  <c r="E2456" i="1"/>
  <c r="E2455" i="1"/>
  <c r="E2445" i="1"/>
  <c r="E2443" i="1"/>
  <c r="E2340" i="1"/>
  <c r="E2334" i="1"/>
  <c r="E2314" i="1"/>
  <c r="E2278" i="1"/>
  <c r="E2272" i="1"/>
  <c r="E2271" i="1"/>
  <c r="E2260" i="1"/>
  <c r="E2259" i="1"/>
  <c r="E2261" i="1"/>
  <c r="E2245" i="1"/>
  <c r="E2203" i="1"/>
  <c r="E2195" i="1"/>
  <c r="E2192" i="1"/>
  <c r="E2190" i="1"/>
  <c r="E2170" i="1"/>
  <c r="E2161" i="1"/>
  <c r="E2159" i="1"/>
  <c r="E2139" i="1"/>
  <c r="E2116" i="1"/>
  <c r="E2008" i="1"/>
  <c r="E1972" i="1"/>
  <c r="E1959" i="1"/>
  <c r="E1947" i="1"/>
  <c r="E1898" i="1"/>
  <c r="E1861" i="1"/>
  <c r="E1839" i="1"/>
  <c r="E1775" i="1"/>
  <c r="E1669" i="1"/>
  <c r="E1668" i="1"/>
  <c r="E1596" i="1"/>
  <c r="E1592" i="1"/>
  <c r="E1576" i="1"/>
  <c r="E1566" i="1"/>
  <c r="E1506" i="1"/>
  <c r="E1490" i="1"/>
  <c r="E1482" i="1"/>
  <c r="E1474" i="1"/>
  <c r="E1464" i="1"/>
  <c r="E1442" i="1"/>
  <c r="E1435" i="1"/>
  <c r="E1434" i="1"/>
  <c r="E1429" i="1"/>
  <c r="E1412" i="1"/>
  <c r="E1388" i="1"/>
  <c r="E1387" i="1"/>
  <c r="E1376" i="1"/>
  <c r="E1365" i="1"/>
  <c r="E1360" i="1"/>
  <c r="E1312" i="1"/>
  <c r="E1310" i="1"/>
  <c r="E1303" i="1"/>
  <c r="E1263" i="1"/>
  <c r="E1154" i="1"/>
  <c r="E1127" i="1"/>
  <c r="E1109" i="1"/>
  <c r="E1033" i="1"/>
  <c r="E1001" i="1"/>
  <c r="E987" i="1"/>
  <c r="E949" i="1"/>
  <c r="E932" i="1"/>
  <c r="E915" i="1"/>
  <c r="E855" i="1"/>
  <c r="E852" i="1"/>
  <c r="E838" i="1"/>
  <c r="E837" i="1"/>
  <c r="E836" i="1"/>
  <c r="E760" i="1"/>
  <c r="E759" i="1"/>
  <c r="E758" i="1"/>
  <c r="E727" i="1"/>
  <c r="E652" i="1"/>
  <c r="E639" i="1"/>
  <c r="E612" i="1"/>
  <c r="E583" i="1"/>
  <c r="E560" i="1"/>
  <c r="E506" i="1"/>
  <c r="E505" i="1"/>
  <c r="E480" i="1"/>
  <c r="E450" i="1"/>
  <c r="E435" i="1"/>
  <c r="E428" i="1"/>
  <c r="E16749" i="1"/>
  <c r="E251" i="1"/>
  <c r="E224" i="1"/>
  <c r="E147" i="1"/>
  <c r="E37" i="1"/>
  <c r="E36" i="1"/>
</calcChain>
</file>

<file path=xl/sharedStrings.xml><?xml version="1.0" encoding="utf-8"?>
<sst xmlns="http://schemas.openxmlformats.org/spreadsheetml/2006/main" count="93219" uniqueCount="18293">
  <si>
    <t>Facilities Sources</t>
  </si>
  <si>
    <t>Hunton Services (HVAC Mechanical)</t>
  </si>
  <si>
    <t>A/W Mechanical Services, LP</t>
  </si>
  <si>
    <t>Butler Business Products, LLC</t>
  </si>
  <si>
    <t>Challenge Office Products, Inc.</t>
  </si>
  <si>
    <t>Tejas Office Products</t>
  </si>
  <si>
    <t>Washington Music Center</t>
  </si>
  <si>
    <t>Kaplan Early Learning Company</t>
  </si>
  <si>
    <t>Kay Davis Associates, LLC</t>
  </si>
  <si>
    <t>Lakeshore Learning Materials</t>
  </si>
  <si>
    <t>Library Interiors of Texas</t>
  </si>
  <si>
    <t>Educator's Depot, Inc.</t>
  </si>
  <si>
    <t>Accelerate Learning Inc.</t>
  </si>
  <si>
    <t>Cengage Learning</t>
  </si>
  <si>
    <t>KAMICO Instructional Media, Inc.</t>
  </si>
  <si>
    <t>Teaching Systems, Inc.</t>
  </si>
  <si>
    <t>Texas Pride Marketing</t>
  </si>
  <si>
    <t>Ambassador Services, LLC</t>
  </si>
  <si>
    <t>AFC Transportation</t>
  </si>
  <si>
    <t>BSN Sports</t>
  </si>
  <si>
    <t>Fruhauf Uniforms, Inc.</t>
  </si>
  <si>
    <t>J. Harding &amp; Co.</t>
  </si>
  <si>
    <t>Aries Building Systems LLC</t>
  </si>
  <si>
    <t>Mid-Continental Restoration Company, Inc.</t>
  </si>
  <si>
    <t>Digital Air Control, Inc.</t>
  </si>
  <si>
    <t>American Reading Company</t>
  </si>
  <si>
    <t>Complete Book &amp; Media Supply</t>
  </si>
  <si>
    <t>Express Booksellers</t>
  </si>
  <si>
    <t>Steps To Literacy</t>
  </si>
  <si>
    <t>Teacher Created Materials</t>
  </si>
  <si>
    <t>TESCO Learning Environments</t>
  </si>
  <si>
    <t>BaseLine Paving &amp; Construction, Inc.</t>
  </si>
  <si>
    <t>Basic IDIQ</t>
  </si>
  <si>
    <t>Construction Masters of Houston</t>
  </si>
  <si>
    <t>E Contractors USA</t>
  </si>
  <si>
    <t>ERC Environmental &amp; Construction Services</t>
  </si>
  <si>
    <t>Horizon International Group LLC</t>
  </si>
  <si>
    <t>Millennium Project Solutions, Inc</t>
  </si>
  <si>
    <t>Vaughn Construction</t>
  </si>
  <si>
    <t>Westco Ventures</t>
  </si>
  <si>
    <t>Ace Mart Restaurant Supply Company</t>
  </si>
  <si>
    <t>Jean's Restaurant Supply</t>
  </si>
  <si>
    <t>Kommercial Kitchens</t>
  </si>
  <si>
    <t>Shepherd Food Equipment</t>
  </si>
  <si>
    <t>Carolina Biological Supply Company</t>
  </si>
  <si>
    <t>Flinn Scientific Inc</t>
  </si>
  <si>
    <t>NAO Global Health, LLC</t>
  </si>
  <si>
    <t>Pitsco Education</t>
  </si>
  <si>
    <t>Southern Science Supply</t>
  </si>
  <si>
    <t>Istation</t>
  </si>
  <si>
    <t>Gordon Food Service</t>
  </si>
  <si>
    <t>Labatt Food Service</t>
  </si>
  <si>
    <t>Veritiv Operating Company</t>
  </si>
  <si>
    <t>All Campus Security</t>
  </si>
  <si>
    <t>Gopher Sport</t>
  </si>
  <si>
    <t>US Games</t>
  </si>
  <si>
    <t>TXU Energy</t>
  </si>
  <si>
    <t>Aggieland Construction</t>
  </si>
  <si>
    <t>Corestone Construction Services</t>
  </si>
  <si>
    <t>Generocity Services, Inc.</t>
  </si>
  <si>
    <t>Brown &amp; Root Industrial Services</t>
  </si>
  <si>
    <t>LMC Corporation</t>
  </si>
  <si>
    <t>Nash Industries, Inc.</t>
  </si>
  <si>
    <t>Quad-Tex Construction, Inc,</t>
  </si>
  <si>
    <t>The Edu-Source Corporation</t>
  </si>
  <si>
    <t>Buffalo Specialties</t>
  </si>
  <si>
    <t>Marketing Magic International LTD</t>
  </si>
  <si>
    <t>Oriental Trading Company, Inc.</t>
  </si>
  <si>
    <t>Ion Wave Technologies</t>
  </si>
  <si>
    <t>Roadrunner Moving &amp; Storage</t>
  </si>
  <si>
    <t>Education Galaxy LLC</t>
  </si>
  <si>
    <t>Neuhaus Education Center</t>
  </si>
  <si>
    <t>Sirius Education Solutions</t>
  </si>
  <si>
    <t>Worth Hydrochem of Houston</t>
  </si>
  <si>
    <t>Evolve Holdings Inc</t>
  </si>
  <si>
    <t>806 Technologies, Inc.</t>
  </si>
  <si>
    <t>Advantage Imaging Supply, Inc</t>
  </si>
  <si>
    <t>Capsuletek LLC</t>
  </si>
  <si>
    <t>Howard Technology Solutions</t>
  </si>
  <si>
    <t>Micro Integration</t>
  </si>
  <si>
    <t>NW Radio</t>
  </si>
  <si>
    <t>Prime Systems / Directron</t>
  </si>
  <si>
    <t>Quasar Data Center, Ltd.</t>
  </si>
  <si>
    <t>Troxell Communications, Inc.</t>
  </si>
  <si>
    <t>Unique Digital</t>
  </si>
  <si>
    <t>Goodyear Tire &amp; Rubber Company</t>
  </si>
  <si>
    <t>Goolsbee Tire Service Inc</t>
  </si>
  <si>
    <t>Smart Mouth Foods</t>
  </si>
  <si>
    <t>A-1 Personnel of Houston Inc.</t>
  </si>
  <si>
    <t>The Spearhead Group Inc.</t>
  </si>
  <si>
    <t>CS Advantage USAA Inc.</t>
  </si>
  <si>
    <t>D7 Roofing &amp; Metal LLC</t>
  </si>
  <si>
    <t>John A. Walker Roofing Co, Inc.</t>
  </si>
  <si>
    <t>Liqua Tech</t>
  </si>
  <si>
    <t>Weatherproofing Services</t>
  </si>
  <si>
    <t>Best Plumbing Specialties, Inc.</t>
  </si>
  <si>
    <t>TMS South</t>
  </si>
  <si>
    <t>Fleet IQ</t>
  </si>
  <si>
    <t>Impac Fleet</t>
  </si>
  <si>
    <t>Falkenberg Construction Co., Inc.</t>
  </si>
  <si>
    <t>Floors 2 Adore</t>
  </si>
  <si>
    <t>Near Future LLC</t>
  </si>
  <si>
    <t>SDB Contracting Services</t>
  </si>
  <si>
    <t>Sterling Structures, Inc.</t>
  </si>
  <si>
    <t>Sullivan Contracting Services</t>
  </si>
  <si>
    <t>The Fence Lady Inc.</t>
  </si>
  <si>
    <t>Blick Art Materials</t>
  </si>
  <si>
    <t>Discount School Supply</t>
  </si>
  <si>
    <t>Nasco</t>
  </si>
  <si>
    <t>Pyramid School Products</t>
  </si>
  <si>
    <t>S&amp;S Worldwide, Inc.</t>
  </si>
  <si>
    <t>Wallace Packaging, LLC</t>
  </si>
  <si>
    <t>Buckeye Cleaning Center</t>
  </si>
  <si>
    <t>High Point</t>
  </si>
  <si>
    <t>Southern Computer Warehouse</t>
  </si>
  <si>
    <t>Products Unlimited, Inc</t>
  </si>
  <si>
    <t>School Health Corporation</t>
  </si>
  <si>
    <t>Pinnacle Medical Management</t>
  </si>
  <si>
    <t>CFI Mechanical, Inc.</t>
  </si>
  <si>
    <t>Climatec LLC</t>
  </si>
  <si>
    <t xml:space="preserve">Alpha Foods Co. </t>
  </si>
  <si>
    <t>JTM Food Group</t>
  </si>
  <si>
    <t>Tasty Brands</t>
  </si>
  <si>
    <t>Ecolab, Inc.</t>
  </si>
  <si>
    <t>Atlas Universal</t>
  </si>
  <si>
    <t>Cary Services, Inc.</t>
  </si>
  <si>
    <t>Gowan, Inc.</t>
  </si>
  <si>
    <t>Achieve3000</t>
  </si>
  <si>
    <t>CEV Multimedia</t>
  </si>
  <si>
    <t>EAI Education</t>
  </si>
  <si>
    <t>Frog Street Press</t>
  </si>
  <si>
    <t>Lab Resources, Inc</t>
  </si>
  <si>
    <t>QEP Professional Books</t>
  </si>
  <si>
    <t>Rally! Education</t>
  </si>
  <si>
    <t>Rhythm Band Instruments</t>
  </si>
  <si>
    <t>The Reading Warehouse</t>
  </si>
  <si>
    <t>WT Cox Information Services</t>
  </si>
  <si>
    <t>Agular Systems, Inc</t>
  </si>
  <si>
    <t>Avaya Inc.</t>
  </si>
  <si>
    <t>Brainchild</t>
  </si>
  <si>
    <t>CDW Government</t>
  </si>
  <si>
    <t>Critical Infrastructure Solutions (CIS) LLC</t>
  </si>
  <si>
    <t>Datavox, Inc.</t>
  </si>
  <si>
    <t>Enhanced Laser Products</t>
  </si>
  <si>
    <t>Global Asset</t>
  </si>
  <si>
    <t>HiEd, Inc.</t>
  </si>
  <si>
    <t>Houston Communications</t>
  </si>
  <si>
    <t>Insight Investments, LLC</t>
  </si>
  <si>
    <t>LyncVerse Technologies</t>
  </si>
  <si>
    <t>Nearpod Inc.</t>
  </si>
  <si>
    <t>Netsync Network Solutions</t>
  </si>
  <si>
    <t>NWN Corporation</t>
  </si>
  <si>
    <t>Panorama Education, Inc.</t>
  </si>
  <si>
    <t>PolyPrinter</t>
  </si>
  <si>
    <t>R3 Collaboratives Inc</t>
  </si>
  <si>
    <t>Revolution Data Systems, LLC</t>
  </si>
  <si>
    <t>SHI Government Solutions</t>
  </si>
  <si>
    <t>Shmoop University, Inc.</t>
  </si>
  <si>
    <t>Technical Lab Systems</t>
  </si>
  <si>
    <t>Waypoint Business Solutions, LLC</t>
  </si>
  <si>
    <t>WebRevelation, Inc</t>
  </si>
  <si>
    <t>Complete Supply Inc.</t>
  </si>
  <si>
    <t>M.A.N.S. Distributors, Inc.</t>
  </si>
  <si>
    <t>Ridley's Vacuum and Janitorial Supply</t>
  </si>
  <si>
    <t>Ema Sport Solutions LLC</t>
  </si>
  <si>
    <t>Sports Field Solutions</t>
  </si>
  <si>
    <t>ASIET, INC</t>
  </si>
  <si>
    <t>United Rentals</t>
  </si>
  <si>
    <t>Descon Signage Solutions</t>
  </si>
  <si>
    <t>EMS LINQ</t>
  </si>
  <si>
    <t>Heartland School Solutions</t>
  </si>
  <si>
    <t>PCS Revenue Control Systems, Inc.</t>
  </si>
  <si>
    <t>Nutri-Link Technologies, Inc</t>
  </si>
  <si>
    <t>Blue Knight Security, LLC</t>
  </si>
  <si>
    <t>Acme Architectural Hardware</t>
  </si>
  <si>
    <t>Discount Two-Way Radio Corporation</t>
  </si>
  <si>
    <t>Office Supplies</t>
  </si>
  <si>
    <t>Furniture</t>
  </si>
  <si>
    <t>Disaster Recovery Consultants</t>
  </si>
  <si>
    <t>Construction-JOC (JOC-IDIQ)</t>
  </si>
  <si>
    <t>Commercial Food Distributor</t>
  </si>
  <si>
    <t>Moving, Storage and Related Items</t>
  </si>
  <si>
    <t>Dairy and Other Related Products</t>
  </si>
  <si>
    <t>Technology Hardware, Software and Services</t>
  </si>
  <si>
    <t>Site-Based Pizza Program</t>
  </si>
  <si>
    <t>M&amp;O Parts and Equipment</t>
  </si>
  <si>
    <t>Art Supplies and Related Items</t>
  </si>
  <si>
    <t>Food Service Supplies and Related Items</t>
  </si>
  <si>
    <t>Custodial Supplies and Services</t>
  </si>
  <si>
    <t>Office Supplies and Related Items</t>
  </si>
  <si>
    <t>Mechanical Contracting, Electrical, and Plumbing Services (JOC-IDIQ)</t>
  </si>
  <si>
    <t>Modular Buildings and Related Items JOC-IDIQ</t>
  </si>
  <si>
    <t>Athletic Surfaces (JOC-IDIQ)</t>
  </si>
  <si>
    <t>Industrial Equipment Rent, Lease or Purchase</t>
  </si>
  <si>
    <t>Medicaid Claiming &amp; Billing Services</t>
  </si>
  <si>
    <t>CATEGORY</t>
  </si>
  <si>
    <t>CONTRACT #</t>
  </si>
  <si>
    <t>COOPERATIVE</t>
  </si>
  <si>
    <t>EXPIRATION DATE</t>
  </si>
  <si>
    <t>ABM</t>
  </si>
  <si>
    <t>High Performance Building Consulting and Utility Management Solutions, Smart Technology and Related Products and Services</t>
  </si>
  <si>
    <t>Facilities and Asset Management Information Systems</t>
  </si>
  <si>
    <t>Security Solutions Products and Services</t>
  </si>
  <si>
    <t>Audio/Visual Products and Services</t>
  </si>
  <si>
    <t>AIS</t>
  </si>
  <si>
    <t>Alertus</t>
  </si>
  <si>
    <t>Digital Media Management &amp; Mass Notification</t>
  </si>
  <si>
    <t>Allsteel</t>
  </si>
  <si>
    <t>AmTab</t>
  </si>
  <si>
    <t>AOPD</t>
  </si>
  <si>
    <t>Office Supplies and Services</t>
  </si>
  <si>
    <t>Arcadia Chair Company</t>
  </si>
  <si>
    <t>ARI Phoenix</t>
  </si>
  <si>
    <t>Athletic Surfacing &amp; Asphalt Maintenance</t>
  </si>
  <si>
    <t>Berco</t>
  </si>
  <si>
    <t>Best Buy</t>
  </si>
  <si>
    <t>Technology Solutions</t>
  </si>
  <si>
    <t>Black Box</t>
  </si>
  <si>
    <t>Bonitz</t>
  </si>
  <si>
    <t>Flooring &amp; Outdoor Surfaces Solutions</t>
  </si>
  <si>
    <t>BOXX Modular</t>
  </si>
  <si>
    <t>Modular &amp; Pre-Engineered Buildings</t>
  </si>
  <si>
    <t>Bretford</t>
  </si>
  <si>
    <t>Cape and Island Tennis &amp; Track</t>
  </si>
  <si>
    <t>Carahsoft</t>
  </si>
  <si>
    <t>Software Products and Services</t>
  </si>
  <si>
    <t>CatchOn</t>
  </si>
  <si>
    <t>CDI Computer Dealers</t>
  </si>
  <si>
    <t>Clarus Glassboards</t>
  </si>
  <si>
    <t>Instructional and Educational Resources</t>
  </si>
  <si>
    <t>Telecommunication Services</t>
  </si>
  <si>
    <t>Documents and Records Management</t>
  </si>
  <si>
    <t>CompuNet</t>
  </si>
  <si>
    <t>Connection</t>
  </si>
  <si>
    <t>Convergint</t>
  </si>
  <si>
    <t>CORE Construction</t>
  </si>
  <si>
    <t>Job Order Contracting</t>
  </si>
  <si>
    <t>CS Group</t>
  </si>
  <si>
    <t>Daniel B. Stephens &amp; Associates</t>
  </si>
  <si>
    <t>Environmental Services</t>
  </si>
  <si>
    <t>Darran Furniture</t>
  </si>
  <si>
    <t>Furniture, Supplemental</t>
  </si>
  <si>
    <t>Davis</t>
  </si>
  <si>
    <t>Dell</t>
  </si>
  <si>
    <t>Demco</t>
  </si>
  <si>
    <t>DLT</t>
  </si>
  <si>
    <t>Systems and Information Management Software</t>
  </si>
  <si>
    <t>Data Storage, Cloud, Converged and Data Protection</t>
  </si>
  <si>
    <t>EC America</t>
  </si>
  <si>
    <t>Ecolane</t>
  </si>
  <si>
    <t>Transportation Software</t>
  </si>
  <si>
    <t>Egan Visual</t>
  </si>
  <si>
    <t>EnergyWare</t>
  </si>
  <si>
    <t>Engineered Floors</t>
  </si>
  <si>
    <t>ESI Ergonomic</t>
  </si>
  <si>
    <t>F.H. Paschen</t>
  </si>
  <si>
    <t>FieldTurf</t>
  </si>
  <si>
    <t>FireFly Computers</t>
  </si>
  <si>
    <t>FlashParking</t>
  </si>
  <si>
    <t>Parking Access Revenue Control System</t>
  </si>
  <si>
    <t>Fleetwood Group</t>
  </si>
  <si>
    <t>Foliot</t>
  </si>
  <si>
    <t>Ford AV</t>
  </si>
  <si>
    <t>Fortinet</t>
  </si>
  <si>
    <t>IT Security and Data Protection Solutions</t>
  </si>
  <si>
    <t>Frank Cooney Company</t>
  </si>
  <si>
    <t>Gaggle</t>
  </si>
  <si>
    <t>Safe Email and Storage Accounts</t>
  </si>
  <si>
    <t>Grand Rapids Chair Company</t>
  </si>
  <si>
    <t>Haskell Office</t>
  </si>
  <si>
    <t>HB Mechanical</t>
  </si>
  <si>
    <t>Hi-Line</t>
  </si>
  <si>
    <t>MRO Products and Services</t>
  </si>
  <si>
    <t>HITT Contracting</t>
  </si>
  <si>
    <t>Howard Technologies</t>
  </si>
  <si>
    <t>HTS</t>
  </si>
  <si>
    <t>IBM</t>
  </si>
  <si>
    <t>Enterprise Products and Services</t>
  </si>
  <si>
    <t>Indiana Furniture</t>
  </si>
  <si>
    <t>Moveable Wall Systems</t>
  </si>
  <si>
    <t>Invincible Furniture</t>
  </si>
  <si>
    <t>iParq</t>
  </si>
  <si>
    <t>Parking Products and Services</t>
  </si>
  <si>
    <t>JJ Kane</t>
  </si>
  <si>
    <t>Auction Services</t>
  </si>
  <si>
    <t>Johnson Controls</t>
  </si>
  <si>
    <t>Jonti Craft</t>
  </si>
  <si>
    <t>Kimball Office</t>
  </si>
  <si>
    <t>KM International</t>
  </si>
  <si>
    <t>Road Way Maintenance Equipment and Supplies</t>
  </si>
  <si>
    <t>Lakeshore Learning</t>
  </si>
  <si>
    <t>Landscape Forms</t>
  </si>
  <si>
    <t>Landscape Structures</t>
  </si>
  <si>
    <t>Playground Equipment, Surfacing, Site Furnishings, and Related Products/Services</t>
  </si>
  <si>
    <t>Laserfiche</t>
  </si>
  <si>
    <t>Layer 3 Technologies</t>
  </si>
  <si>
    <t>Electrical Equipment, Bulbs and Ballasts and Related Services</t>
  </si>
  <si>
    <t>Lenovo</t>
  </si>
  <si>
    <t>Lenovo Global Technology</t>
  </si>
  <si>
    <t>Loftwall</t>
  </si>
  <si>
    <t>Lyme Computer Systems</t>
  </si>
  <si>
    <t>Magnuson Group</t>
  </si>
  <si>
    <t>Maxon</t>
  </si>
  <si>
    <t>McCarthy Building Companies</t>
  </si>
  <si>
    <t>MCCI</t>
  </si>
  <si>
    <t>Risk/Insurance Management Services</t>
  </si>
  <si>
    <t>McKinsey</t>
  </si>
  <si>
    <t>Strategic Management Consulting Services</t>
  </si>
  <si>
    <t>Medical Wholesale</t>
  </si>
  <si>
    <t>Midwest Mechanical</t>
  </si>
  <si>
    <t>Plumbing Equipment, Installation, Service, &amp; Related Products</t>
  </si>
  <si>
    <t>MiEN Company</t>
  </si>
  <si>
    <t>MNJ Technologies</t>
  </si>
  <si>
    <t>MooreCo</t>
  </si>
  <si>
    <t>MSC Industrial Supply Co.</t>
  </si>
  <si>
    <t>Municipal Parking Services</t>
  </si>
  <si>
    <t>Self-Enforcing Parking Meters</t>
  </si>
  <si>
    <t>Elevator Inspection Services</t>
  </si>
  <si>
    <t>NEC</t>
  </si>
  <si>
    <t>NeedThese</t>
  </si>
  <si>
    <t>Nobel Systems</t>
  </si>
  <si>
    <t>Auto Impound Management</t>
  </si>
  <si>
    <t>Nucraft</t>
  </si>
  <si>
    <t>O'Reilly</t>
  </si>
  <si>
    <t>Automotive Parts</t>
  </si>
  <si>
    <t>Scoreboards and Electronic Signage, , Supplemental</t>
  </si>
  <si>
    <t>Integrated Parking Management System</t>
  </si>
  <si>
    <t>Passport</t>
  </si>
  <si>
    <t>Mobile Ticketing Solution for Transportation</t>
  </si>
  <si>
    <t>Paint and Supplies</t>
  </si>
  <si>
    <t>Promethean</t>
  </si>
  <si>
    <t>PS Furniture</t>
  </si>
  <si>
    <t>Rackspace</t>
  </si>
  <si>
    <t>Really Good Stuff</t>
  </si>
  <si>
    <t>Equipment Maintenance Management</t>
  </si>
  <si>
    <t>RT London</t>
  </si>
  <si>
    <t>S&amp;S Worldwide</t>
  </si>
  <si>
    <t>Athletic Supplies and Equipment</t>
  </si>
  <si>
    <t>SchoolMint (formerly Hero)</t>
  </si>
  <si>
    <t>Student Behavior Tracking System</t>
  </si>
  <si>
    <t>Sedia Systems</t>
  </si>
  <si>
    <t>Sherwin Williams</t>
  </si>
  <si>
    <t>Sierra Container</t>
  </si>
  <si>
    <t>Plastic Refuse / Recycling Collection Containers</t>
  </si>
  <si>
    <t>Silver Street</t>
  </si>
  <si>
    <t>Sitmatic</t>
  </si>
  <si>
    <t>Smith Systems</t>
  </si>
  <si>
    <t>SmoothWall</t>
  </si>
  <si>
    <t>Web Filtering and Internet Security Solutions</t>
  </si>
  <si>
    <t>Source International</t>
  </si>
  <si>
    <t>Athletic Court and Field Solutions</t>
  </si>
  <si>
    <t>Professional Consulting Services for Wireless Technologies</t>
  </si>
  <si>
    <t>TDIndustries</t>
  </si>
  <si>
    <t>Facilities Management Solutions and Related Services</t>
  </si>
  <si>
    <t>Tecta America</t>
  </si>
  <si>
    <t>Roofing Products and Services</t>
  </si>
  <si>
    <t>VOSS Lighting</t>
  </si>
  <si>
    <t>Comprehensive Operational and Janitorial Supplies Solutions</t>
  </si>
  <si>
    <t>02-64</t>
  </si>
  <si>
    <t>07-16</t>
  </si>
  <si>
    <t>01-90</t>
  </si>
  <si>
    <t>07-39</t>
  </si>
  <si>
    <t>07-17</t>
  </si>
  <si>
    <t>11-18</t>
  </si>
  <si>
    <t>07-18</t>
  </si>
  <si>
    <t>07-20</t>
  </si>
  <si>
    <t>01-40</t>
  </si>
  <si>
    <t>01-91</t>
  </si>
  <si>
    <t>07-21</t>
  </si>
  <si>
    <t>08-19</t>
  </si>
  <si>
    <t>01-86</t>
  </si>
  <si>
    <t>01-41</t>
  </si>
  <si>
    <t>07-22</t>
  </si>
  <si>
    <t>01-44</t>
  </si>
  <si>
    <t>04-13</t>
  </si>
  <si>
    <t>03-06</t>
  </si>
  <si>
    <t>07-23</t>
  </si>
  <si>
    <t>01-42</t>
  </si>
  <si>
    <t>07-24</t>
  </si>
  <si>
    <t>11-32</t>
  </si>
  <si>
    <t>01-81</t>
  </si>
  <si>
    <t>01-87</t>
  </si>
  <si>
    <t>05-33</t>
  </si>
  <si>
    <t>07-25</t>
  </si>
  <si>
    <t>02-60</t>
  </si>
  <si>
    <t>07-26</t>
  </si>
  <si>
    <t>01-43</t>
  </si>
  <si>
    <t>07-27</t>
  </si>
  <si>
    <t>07-29</t>
  </si>
  <si>
    <t>07-30</t>
  </si>
  <si>
    <t>07-31</t>
  </si>
  <si>
    <t>02-63</t>
  </si>
  <si>
    <t>01-45</t>
  </si>
  <si>
    <t>01-67</t>
  </si>
  <si>
    <t>07-32</t>
  </si>
  <si>
    <t>07-33</t>
  </si>
  <si>
    <t>07-34</t>
  </si>
  <si>
    <t>07-35</t>
  </si>
  <si>
    <t>11-34</t>
  </si>
  <si>
    <t>10-03</t>
  </si>
  <si>
    <t>01-46</t>
  </si>
  <si>
    <t>01-84</t>
  </si>
  <si>
    <t>01-93</t>
  </si>
  <si>
    <t>07-37</t>
  </si>
  <si>
    <t>02-65</t>
  </si>
  <si>
    <t>02-61</t>
  </si>
  <si>
    <t>07-38</t>
  </si>
  <si>
    <t>01-47</t>
  </si>
  <si>
    <t>02-62</t>
  </si>
  <si>
    <t>11-35</t>
  </si>
  <si>
    <t>05-31</t>
  </si>
  <si>
    <t>05-30</t>
  </si>
  <si>
    <t>01-85</t>
  </si>
  <si>
    <t>11-36</t>
  </si>
  <si>
    <t>11-39</t>
  </si>
  <si>
    <t>07-40</t>
  </si>
  <si>
    <t>07-41</t>
  </si>
  <si>
    <t>02-56</t>
  </si>
  <si>
    <t>02-58</t>
  </si>
  <si>
    <t>07-42</t>
  </si>
  <si>
    <t>07-43</t>
  </si>
  <si>
    <t>07-44</t>
  </si>
  <si>
    <t>01-80</t>
  </si>
  <si>
    <t>07-45</t>
  </si>
  <si>
    <t>01-95</t>
  </si>
  <si>
    <t>07-46</t>
  </si>
  <si>
    <t>04-19</t>
  </si>
  <si>
    <t>01-48</t>
  </si>
  <si>
    <t>05-34</t>
  </si>
  <si>
    <t>08-20</t>
  </si>
  <si>
    <t>07-47</t>
  </si>
  <si>
    <t>01-49</t>
  </si>
  <si>
    <t>07-48</t>
  </si>
  <si>
    <t>02-27</t>
  </si>
  <si>
    <t>11-37</t>
  </si>
  <si>
    <t>02-28</t>
  </si>
  <si>
    <t>NCPA</t>
  </si>
  <si>
    <t>Keers Remediation Inc.</t>
  </si>
  <si>
    <t>School Specialty, Inc.</t>
  </si>
  <si>
    <t>Spectrum Paper Company, Inc</t>
  </si>
  <si>
    <t>Corporate Connection</t>
  </si>
  <si>
    <t>David's Apparel, Inc</t>
  </si>
  <si>
    <t>Gilman Gear</t>
  </si>
  <si>
    <t>Morse Enterprises</t>
  </si>
  <si>
    <t>Richey Athletics</t>
  </si>
  <si>
    <t>Abacus Computers, Inc.</t>
  </si>
  <si>
    <t>Advanced Security Contractors, Inc</t>
  </si>
  <si>
    <t>ElectriPro, Inc. dba Integrated Technologies and Design</t>
  </si>
  <si>
    <t>GarCom, Inc.</t>
  </si>
  <si>
    <t>Intraworks, Inc.</t>
  </si>
  <si>
    <t>Team 1st Technologies, LLC</t>
  </si>
  <si>
    <t>All American Glass and Mirror</t>
  </si>
  <si>
    <t>Doggett Freightliner of South Texas, LLC</t>
  </si>
  <si>
    <t>Far West Services, Inc</t>
  </si>
  <si>
    <t>Advanced Auto Collision Repair Center Inc.</t>
  </si>
  <si>
    <t>Advanced Fleet Maintenance</t>
  </si>
  <si>
    <t>DA Defense Logistics HQ</t>
  </si>
  <si>
    <t>Integrated Mechanics, LLC</t>
  </si>
  <si>
    <t>Mike &amp; Sons Machine Shop, LLC</t>
  </si>
  <si>
    <t>Southern Tire Mart, LLC</t>
  </si>
  <si>
    <t>The Goodyear Tire &amp; Rubber Company</t>
  </si>
  <si>
    <t>USD INC.</t>
  </si>
  <si>
    <t>City Fence &amp; Pipe Company</t>
  </si>
  <si>
    <t>All Aboard Tours &amp; Travel, LLC</t>
  </si>
  <si>
    <t>Abecedarian ABC, LLC</t>
  </si>
  <si>
    <t>Alamo Classroom Solutions</t>
  </si>
  <si>
    <t>Audio Resource Group</t>
  </si>
  <si>
    <t>Center for the Collaborative Classroom</t>
  </si>
  <si>
    <t>CEV Multimedia, Ltd.</t>
  </si>
  <si>
    <t>Christal Vision, Inc.</t>
  </si>
  <si>
    <t>Encore Data Products, Inc.</t>
  </si>
  <si>
    <t>Integral Mathematics, Inc.</t>
  </si>
  <si>
    <t>Learning A-Z, LLC</t>
  </si>
  <si>
    <t>Legends of Learning, Inc.</t>
  </si>
  <si>
    <t>Macie Publishing Company</t>
  </si>
  <si>
    <t>Music in Motion</t>
  </si>
  <si>
    <t>Okapi Educational Publishing, Inc.</t>
  </si>
  <si>
    <t>Pearlized Mathematics Consulting, LLC</t>
  </si>
  <si>
    <t>ACP Direct</t>
  </si>
  <si>
    <t>Bound To Stay Bound Books, Inc.</t>
  </si>
  <si>
    <t>Capstone</t>
  </si>
  <si>
    <t>Educational Products, Inc</t>
  </si>
  <si>
    <t>Hatch, Inc.</t>
  </si>
  <si>
    <t>HumanWare USA, Inc</t>
  </si>
  <si>
    <t>Indoff, Inc.</t>
  </si>
  <si>
    <t>Kamico Instructional Media, Inc</t>
  </si>
  <si>
    <t>Lectorum Publications, Inc</t>
  </si>
  <si>
    <t>Reynolds Manufacturing Corporation</t>
  </si>
  <si>
    <t>Scholastic Inc.</t>
  </si>
  <si>
    <t>Teacher Created Materials, Inc.</t>
  </si>
  <si>
    <t>Textbook Warehouse</t>
  </si>
  <si>
    <t>2Ten Coffee Roasters</t>
  </si>
  <si>
    <t>Prana Machinery, Inc.</t>
  </si>
  <si>
    <t>Abacus Service Corporation</t>
  </si>
  <si>
    <t>American Surveillance Co., Inc.</t>
  </si>
  <si>
    <t>Cambridge Educational Services, Inc.</t>
  </si>
  <si>
    <t>Fun and Function</t>
  </si>
  <si>
    <t>Infection Controls, Inc. dba GermBlast</t>
  </si>
  <si>
    <t>Infojini, Inc.</t>
  </si>
  <si>
    <t>Positive Behavior Supports Corp</t>
  </si>
  <si>
    <t>Renaissance Learning, Inc</t>
  </si>
  <si>
    <t>Saddleback Educational, Inc.</t>
  </si>
  <si>
    <t>Dual Language Education of NM</t>
  </si>
  <si>
    <t>Museum of Science</t>
  </si>
  <si>
    <t>Rio Grande Therapy Group</t>
  </si>
  <si>
    <t>Rosetta Stone Ltd.</t>
  </si>
  <si>
    <t>Seidlitz Education, LLC.</t>
  </si>
  <si>
    <t>Solution Tree, Inc.</t>
  </si>
  <si>
    <t>Specialized Safety Training, Inc.</t>
  </si>
  <si>
    <t>2ove1, LLC</t>
  </si>
  <si>
    <t>AV Concepts and Security, LLC</t>
  </si>
  <si>
    <t>Centurion Solutions LLC</t>
  </si>
  <si>
    <t>DrumFIT USA Corporation</t>
  </si>
  <si>
    <t>Education Elements</t>
  </si>
  <si>
    <t>Frog Street Press, Inc</t>
  </si>
  <si>
    <t>IXL Learning, Inc</t>
  </si>
  <si>
    <t>National Science Teachers Association-NSTA</t>
  </si>
  <si>
    <t>Otter Graphics Inc</t>
  </si>
  <si>
    <t>Responsive Learning, LP</t>
  </si>
  <si>
    <t>SHI Government Solutions, Headquarters</t>
  </si>
  <si>
    <t>Southwest Plastic Binding Company dba Southwest Binding &amp; Laminating</t>
  </si>
  <si>
    <t>A.R.E. Landscape Management</t>
  </si>
  <si>
    <t>Bilinguistics, Inc</t>
  </si>
  <si>
    <t>CityGovApp, Inc.</t>
  </si>
  <si>
    <t>Comco, Inc.</t>
  </si>
  <si>
    <t>Continental Promos, LLC.</t>
  </si>
  <si>
    <t>E3 Alliance</t>
  </si>
  <si>
    <t>El Paso Child Guidance Center</t>
  </si>
  <si>
    <t>El Paso SLI Sign Language Interpreters, LLC</t>
  </si>
  <si>
    <t>Eunice Martinez, LPC-S. LBSW, PLLC</t>
  </si>
  <si>
    <t>HopSkipDrive, Inc.</t>
  </si>
  <si>
    <t>Northwest Instructional 'N Educational Enterprises, Inc. (DBA: NINE Enterprises Inc)</t>
  </si>
  <si>
    <t>Pinnacle Social Services, LLC</t>
  </si>
  <si>
    <t>Presidio Networked Solutions Group, LLC</t>
  </si>
  <si>
    <t>Sandra Garcia-Salcido</t>
  </si>
  <si>
    <t>School Technology Associates, Inc.</t>
  </si>
  <si>
    <t>Studies Weekly</t>
  </si>
  <si>
    <t>Trans America Protection Corp</t>
  </si>
  <si>
    <t>True North Consulting Group</t>
  </si>
  <si>
    <t>William V. MacGill &amp; Co.</t>
  </si>
  <si>
    <t>Wyler Industrial Works, Inc.</t>
  </si>
  <si>
    <t>Advanced Network Management, Inc.</t>
  </si>
  <si>
    <t>Answer Blocks</t>
  </si>
  <si>
    <t>Charles E. Black Jr. &amp; Associates, Inc</t>
  </si>
  <si>
    <t>Dantek Systems</t>
  </si>
  <si>
    <t>Houghton Mifflin Harcourt Publishing Company</t>
  </si>
  <si>
    <t>Inspiration *Motivation* Application</t>
  </si>
  <si>
    <t>Inter-American Interpreting Services, LLC</t>
  </si>
  <si>
    <t>Irma D. Gonzalez, LPC</t>
  </si>
  <si>
    <t>Jigsaw Learning LLC dba TeachTown</t>
  </si>
  <si>
    <t>Kids Excel El Paso, Inc.</t>
  </si>
  <si>
    <t>Lexia Learning Systems LLC</t>
  </si>
  <si>
    <t>Pasitos Clinic, LLC</t>
  </si>
  <si>
    <t>Stetson &amp; Associates</t>
  </si>
  <si>
    <t>The Master Teacher</t>
  </si>
  <si>
    <t>Four BT, LLC</t>
  </si>
  <si>
    <t>Why Try, LLC</t>
  </si>
  <si>
    <t>Currey Adkins, LP</t>
  </si>
  <si>
    <t>Follett School Solutions, Inc.</t>
  </si>
  <si>
    <t>Forde-Ferrier, LLC</t>
  </si>
  <si>
    <t>Insight Investments dba Insight Financial Services</t>
  </si>
  <si>
    <t>Sirius Education Solutions LLC</t>
  </si>
  <si>
    <t>Holaya Ponce Acosta, PLLC</t>
  </si>
  <si>
    <t>Longhorn Electrical Services, Inc.</t>
  </si>
  <si>
    <t>Mackin Educational Resources</t>
  </si>
  <si>
    <t>Maria de Jesus Ortiz</t>
  </si>
  <si>
    <t>TEG Technologies, LLC</t>
  </si>
  <si>
    <t>Coast to Coast Computer Products, Inc.</t>
  </si>
  <si>
    <t>Comdata, Inc.</t>
  </si>
  <si>
    <t>Brady Industries of Texas</t>
  </si>
  <si>
    <t>Ecolab Inc</t>
  </si>
  <si>
    <t>MasterServ, Inc.</t>
  </si>
  <si>
    <t>Southwestern Mill Distributing Company</t>
  </si>
  <si>
    <t>APCO Building Specialties Co., Inc</t>
  </si>
  <si>
    <t>Door Sa-Lutions, Inc</t>
  </si>
  <si>
    <t>DataXport.Net, LLC</t>
  </si>
  <si>
    <t>Copper State Bolt &amp; Nut Co.</t>
  </si>
  <si>
    <t>Aegis Special Systems, LLC.</t>
  </si>
  <si>
    <t>ABM Building Services, LLC</t>
  </si>
  <si>
    <t>Control and Equipment Company, Inc.</t>
  </si>
  <si>
    <t>PyroCom Systems, Inc</t>
  </si>
  <si>
    <t>Sound &amp; Signal Systems of Texas</t>
  </si>
  <si>
    <t>Continental Flooring Company</t>
  </si>
  <si>
    <t>Innovation Floors</t>
  </si>
  <si>
    <t>Phoenix General Contractors LLC</t>
  </si>
  <si>
    <t>Pride General Contractors, LLC</t>
  </si>
  <si>
    <t>Southwest Decor El Paso Corporation</t>
  </si>
  <si>
    <t>1st Choice Restaurant Equipment &amp; Supply, LLC</t>
  </si>
  <si>
    <t>Ace Mart Restaurant Supply</t>
  </si>
  <si>
    <t>National Restaurant Supply Company, Inc.</t>
  </si>
  <si>
    <t>Pinnacle Petroleum, Inc.</t>
  </si>
  <si>
    <t>K-Log, Inc.</t>
  </si>
  <si>
    <t>Stout Hardwood Floor Co., Inc.</t>
  </si>
  <si>
    <t>Baker Glass Company, Inc.</t>
  </si>
  <si>
    <t>El Paso Sanitation Systems, Inc dba Sarabias Portable Jons and Blue Sanitations</t>
  </si>
  <si>
    <t>Advanced Chemical Transport, Inc</t>
  </si>
  <si>
    <t>MediWaste Disposal, LLC</t>
  </si>
  <si>
    <t>Xerox Business Solutions Southwest</t>
  </si>
  <si>
    <t>Desert Contracting</t>
  </si>
  <si>
    <t>H.A. Gray &amp; Associates</t>
  </si>
  <si>
    <t>Technical Building Services</t>
  </si>
  <si>
    <t>El Paso Phoenix Pumps, Inc</t>
  </si>
  <si>
    <t>V.M.P. Industrial Sales, Inc</t>
  </si>
  <si>
    <t>Wisco Supply, Inc</t>
  </si>
  <si>
    <t>Aztec Contractors, Inc.</t>
  </si>
  <si>
    <t>ESA Construction, Inc.</t>
  </si>
  <si>
    <t>G. Sandoval Construction, Inc.</t>
  </si>
  <si>
    <t>Hellas Construction, Inc.</t>
  </si>
  <si>
    <t>Jordan Foster Construction LLC</t>
  </si>
  <si>
    <t>Noble General Contractors LLC</t>
  </si>
  <si>
    <t>Sirsi Corporation dba SirsiDynix</t>
  </si>
  <si>
    <t>Mission Linen and Uniform Service</t>
  </si>
  <si>
    <t>APi National Service Group, Inc.</t>
  </si>
  <si>
    <t>Morrison Supply Company</t>
  </si>
  <si>
    <t>Nova Safety Products, Inc.</t>
  </si>
  <si>
    <t>Qannex Corp.</t>
  </si>
  <si>
    <t>Tasman Geosciences, Inc.</t>
  </si>
  <si>
    <t>Total Maintenance Solutions</t>
  </si>
  <si>
    <t>Triple-S Janitorial Supplies</t>
  </si>
  <si>
    <t>Unipak Corp.</t>
  </si>
  <si>
    <t>Desert Drywall Inc.</t>
  </si>
  <si>
    <t>El Paso Bolt &amp; Screw Company, Inc.</t>
  </si>
  <si>
    <t>Frank's Supply Company, Inc</t>
  </si>
  <si>
    <t>G &amp; E Industrial Supplies</t>
  </si>
  <si>
    <t>Sun City Communications, LLC</t>
  </si>
  <si>
    <t>Alert Services</t>
  </si>
  <si>
    <t>School Nurse Supply, Inc.</t>
  </si>
  <si>
    <t>Aries Building Systems, LLC</t>
  </si>
  <si>
    <t>TSG Industries</t>
  </si>
  <si>
    <t>McKinstry Essention, LLC</t>
  </si>
  <si>
    <t>Westside Welding, Inc. General Contractors</t>
  </si>
  <si>
    <t>Dunn-Edwards Corporation</t>
  </si>
  <si>
    <t>El Paso Pipe and Pump Supply, Co.</t>
  </si>
  <si>
    <t>ExerPlay, Inc.</t>
  </si>
  <si>
    <t>IQP Canopies LLC</t>
  </si>
  <si>
    <t>The PlayWell Group, Inc.</t>
  </si>
  <si>
    <t>Sun City Winnelson</t>
  </si>
  <si>
    <t>Trane U.S. Inc.</t>
  </si>
  <si>
    <t>D-Kast</t>
  </si>
  <si>
    <t>Dream Ranch Office Supplies</t>
  </si>
  <si>
    <t>El Paso Reprographics LLC</t>
  </si>
  <si>
    <t>Gamez Enterprises dba Meza Trophies &amp; Plaques</t>
  </si>
  <si>
    <t>Regency Printing, Inc.</t>
  </si>
  <si>
    <t>Rocks-School Wear</t>
  </si>
  <si>
    <t>Roy Lown Classic Awards</t>
  </si>
  <si>
    <t>Universal Graphics, Inc.</t>
  </si>
  <si>
    <t>Apparel Art (Lowen Brothers Inc.) dba Apparel Art</t>
  </si>
  <si>
    <t>BCD Investments Inc. dba Badgeworks Plus</t>
  </si>
  <si>
    <t>David's Pennants, Banners, and Graphic Signs, Inc.</t>
  </si>
  <si>
    <t>Hot Shots by Lomeliâ€™s Photos</t>
  </si>
  <si>
    <t>Scorpion Sales &amp; Entertainment LLC.</t>
  </si>
  <si>
    <t>The Company Store</t>
  </si>
  <si>
    <t>Weldon, Williams &amp; Lick, Inc.</t>
  </si>
  <si>
    <t>AmeriGas Propane L.P.</t>
  </si>
  <si>
    <t>All Trades Electrical Contractors, Inc</t>
  </si>
  <si>
    <t>GAP Air Conditioning and Heating</t>
  </si>
  <si>
    <t>PC Automated Controls, Inc.</t>
  </si>
  <si>
    <t>Trejo Commercial Refrigeration, LLC</t>
  </si>
  <si>
    <t>Volter Electrical</t>
  </si>
  <si>
    <t>Attainment Company, Inc.</t>
  </si>
  <si>
    <t>Aves Audio Visual Systems, Inc</t>
  </si>
  <si>
    <t>Edmentum</t>
  </si>
  <si>
    <t>Maxi Aids, Inc</t>
  </si>
  <si>
    <t>Rifton Equipment a division of Community Products LLC</t>
  </si>
  <si>
    <t>New IPS, Inc</t>
  </si>
  <si>
    <t>Plan B Networks, Inc.</t>
  </si>
  <si>
    <t>Skyward, Inc.</t>
  </si>
  <si>
    <t>FBMC Benefits Management, Inc.</t>
  </si>
  <si>
    <t>Financial Benefits Services (FBS)</t>
  </si>
  <si>
    <t>USI Southwest</t>
  </si>
  <si>
    <t>Decision Tree Technologies</t>
  </si>
  <si>
    <t>Learning List, Inc.</t>
  </si>
  <si>
    <t>MobyMax</t>
  </si>
  <si>
    <t>Conterra Ultra Broadband, LLC</t>
  </si>
  <si>
    <t>JMT Associates</t>
  </si>
  <si>
    <t>Lightspeed Systems</t>
  </si>
  <si>
    <t>SureScore, Inc.</t>
  </si>
  <si>
    <t>Waterford Research Institute</t>
  </si>
  <si>
    <t>H.G. Arias &amp; Associates, LP</t>
  </si>
  <si>
    <t>ItsQuest, Inc</t>
  </si>
  <si>
    <t>RMP Temps, Inc.</t>
  </si>
  <si>
    <t>Murphy Pipeline Contractors, Inc</t>
  </si>
  <si>
    <t>SYOXSA, Inc.</t>
  </si>
  <si>
    <t>19-7337</t>
  </si>
  <si>
    <t>1st Class Solutions</t>
  </si>
  <si>
    <t>247Security Inc</t>
  </si>
  <si>
    <t>2TAC Corporation</t>
  </si>
  <si>
    <t>308 Construction LLC</t>
  </si>
  <si>
    <t>323 Link LLC</t>
  </si>
  <si>
    <t>A Bargas and Associates LLC</t>
  </si>
  <si>
    <t>A to Z Books LLC</t>
  </si>
  <si>
    <t>AAA Time Saver Services</t>
  </si>
  <si>
    <t>Abernathy Company</t>
  </si>
  <si>
    <t>ACE Educational Supplies Inc</t>
  </si>
  <si>
    <t>Act Global Americas Inc</t>
  </si>
  <si>
    <t>Action Restoration Inc</t>
  </si>
  <si>
    <t>Adorama Inc</t>
  </si>
  <si>
    <t>Advantage Imaging Supply Inc</t>
  </si>
  <si>
    <t>Advantage Office Products LLC</t>
  </si>
  <si>
    <t>Alert Services Inc</t>
  </si>
  <si>
    <t>Alessi Keyes Construction</t>
  </si>
  <si>
    <t>Alle Designs LLC</t>
  </si>
  <si>
    <t>Allovue Inc</t>
  </si>
  <si>
    <t>Alphonso Solomon And Company Inc</t>
  </si>
  <si>
    <t>Alumni Classroom Furniture</t>
  </si>
  <si>
    <t>Anonymous Alerts</t>
  </si>
  <si>
    <t>Aqua One LLC</t>
  </si>
  <si>
    <t>Area Wide Paving LLC</t>
  </si>
  <si>
    <t>Argus Talent</t>
  </si>
  <si>
    <t>Arnold and Blevins Electric Company Inc</t>
  </si>
  <si>
    <t>Ashcraft Company Inc</t>
  </si>
  <si>
    <t>AstroTurf</t>
  </si>
  <si>
    <t>ASW Enterprises LLC</t>
  </si>
  <si>
    <t>Attainment Company Inc</t>
  </si>
  <si>
    <t>Audio Optical Systems of Austin Inc</t>
  </si>
  <si>
    <t>Austin Mac Repair LLC</t>
  </si>
  <si>
    <t>AVEX</t>
  </si>
  <si>
    <t>AVI SPL</t>
  </si>
  <si>
    <t>Avinext</t>
  </si>
  <si>
    <t>Axium Solar INC</t>
  </si>
  <si>
    <t>Azura Investigations</t>
  </si>
  <si>
    <t>B and A Concrete LLC</t>
  </si>
  <si>
    <t>Bailey Bark Materials Inc</t>
  </si>
  <si>
    <t>Balfour Beatty Construction LLC</t>
  </si>
  <si>
    <t>Basic IDIQ Inc</t>
  </si>
  <si>
    <t>Bay Promo LLC</t>
  </si>
  <si>
    <t>Bazan Roofing Inc</t>
  </si>
  <si>
    <t>Berliner Seilfabrik Play Equipment Corporation</t>
  </si>
  <si>
    <t>Big Books By George</t>
  </si>
  <si>
    <t>Billingsley Education</t>
  </si>
  <si>
    <t>Binswanger Glass</t>
  </si>
  <si>
    <t>Birch Cline Technologies</t>
  </si>
  <si>
    <t>BIT Direct</t>
  </si>
  <si>
    <t>Blue Iron Technologies</t>
  </si>
  <si>
    <t>BLUE RIBBON STYLES</t>
  </si>
  <si>
    <t>Broadcast Works</t>
  </si>
  <si>
    <t>Butler Business Products</t>
  </si>
  <si>
    <t>Buzz Seating Inc</t>
  </si>
  <si>
    <t>Cable Com Inc</t>
  </si>
  <si>
    <t>Camcor Inc</t>
  </si>
  <si>
    <t>CAPP INC</t>
  </si>
  <si>
    <t>Carahsoft Technology Corporation</t>
  </si>
  <si>
    <t>Carter Construction Company</t>
  </si>
  <si>
    <t>Cascade School Supplies</t>
  </si>
  <si>
    <t>Castro Roofing of Texas</t>
  </si>
  <si>
    <t>CDW Government LLC</t>
  </si>
  <si>
    <t>Cengage Learning Inc</t>
  </si>
  <si>
    <t>CI Pavement</t>
  </si>
  <si>
    <t>CI Solutions</t>
  </si>
  <si>
    <t>ClassLink Inc</t>
  </si>
  <si>
    <t>Classroom Products LLC</t>
  </si>
  <si>
    <t>Clifford Power Systems</t>
  </si>
  <si>
    <t>CMC Network Solutions</t>
  </si>
  <si>
    <t>Coherent Cyber LLC</t>
  </si>
  <si>
    <t>Combs Consulting Group LP</t>
  </si>
  <si>
    <t>Command Commissioning LLC</t>
  </si>
  <si>
    <t>Complete Computing Inc</t>
  </si>
  <si>
    <t>Complete Records Management Inc</t>
  </si>
  <si>
    <t>CompuCycle Inc</t>
  </si>
  <si>
    <t>Contech Contractors Inc</t>
  </si>
  <si>
    <t>Continental Wireless Inc</t>
  </si>
  <si>
    <t>Corrosion Control Resources Inc</t>
  </si>
  <si>
    <t>Cramer LLC</t>
  </si>
  <si>
    <t>CrisisGo Inc</t>
  </si>
  <si>
    <t>CRW Consulting</t>
  </si>
  <si>
    <t>Custard Construction Services</t>
  </si>
  <si>
    <t>Danny Cockburn Electric Inc</t>
  </si>
  <si>
    <t>Data Projections Inc</t>
  </si>
  <si>
    <t>Davidson Reconstruction Inc</t>
  </si>
  <si>
    <t>Davis Playgrounds Inc</t>
  </si>
  <si>
    <t>Dealers Electrical Supply</t>
  </si>
  <si>
    <t>DecisionEd Group Inc</t>
  </si>
  <si>
    <t>Delaney Educational Enterprises</t>
  </si>
  <si>
    <t>Delcom Group</t>
  </si>
  <si>
    <t>Demo Con Inc</t>
  </si>
  <si>
    <t>DeskMakers</t>
  </si>
  <si>
    <t>DETEL Computer Solutions LLC</t>
  </si>
  <si>
    <t>Diamond Legacy Group LLC</t>
  </si>
  <si>
    <t>Digital Ally Inc</t>
  </si>
  <si>
    <t>DocuNav Solutions</t>
  </si>
  <si>
    <t>Dowley Security Systems</t>
  </si>
  <si>
    <t>Dutch Glo Chemical Company Inc</t>
  </si>
  <si>
    <t>DynaStudy Inc</t>
  </si>
  <si>
    <t>E Logic Inc</t>
  </si>
  <si>
    <t>Edafio Technologies Edafio Technologies LLC</t>
  </si>
  <si>
    <t>Edlio</t>
  </si>
  <si>
    <t>Education Partners Solution Inc</t>
  </si>
  <si>
    <t>Education Service Center Region 12</t>
  </si>
  <si>
    <t>Educators Depot Inc</t>
  </si>
  <si>
    <t>Eduporium</t>
  </si>
  <si>
    <t>Edusmart</t>
  </si>
  <si>
    <t>ELB US Inc</t>
  </si>
  <si>
    <t>Empire Paper</t>
  </si>
  <si>
    <t>En Net Services</t>
  </si>
  <si>
    <t>Encore Data Products Inc</t>
  </si>
  <si>
    <t>Energy Edge Consulting LLC</t>
  </si>
  <si>
    <t>Enterprise Fleet Management</t>
  </si>
  <si>
    <t>Enterprise Systems Corporation</t>
  </si>
  <si>
    <t>Enviro Services Inc</t>
  </si>
  <si>
    <t>Eternal Media Solutions LLC</t>
  </si>
  <si>
    <t>Everyday PC</t>
  </si>
  <si>
    <t>Excel Energy Group Inc</t>
  </si>
  <si>
    <t>F and P Construction LLC</t>
  </si>
  <si>
    <t>Facility Solutions Group Inc</t>
  </si>
  <si>
    <t>Falkenberg Construction Co Inc</t>
  </si>
  <si>
    <t>Featherston Media</t>
  </si>
  <si>
    <t>FieldTurf USA Inc</t>
  </si>
  <si>
    <t>Firelight Books</t>
  </si>
  <si>
    <t>Fisher Tracks Inc</t>
  </si>
  <si>
    <t>Fisk Electric Company</t>
  </si>
  <si>
    <t>Fitness Finders Inc</t>
  </si>
  <si>
    <t>FLASH Visual Media</t>
  </si>
  <si>
    <t>Flintco</t>
  </si>
  <si>
    <t>Ford Audio Video Systems LLC</t>
  </si>
  <si>
    <t>Formative Loop</t>
  </si>
  <si>
    <t>Friant and Associates</t>
  </si>
  <si>
    <t>Frog Street Press LLC</t>
  </si>
  <si>
    <t>Garnet Dynamics Inc</t>
  </si>
  <si>
    <t>Garrett Book Company</t>
  </si>
  <si>
    <t>Gatekeeper Systems Inc</t>
  </si>
  <si>
    <t>Geiger</t>
  </si>
  <si>
    <t>GeoSport Lighting Systems LLC</t>
  </si>
  <si>
    <t>Gerloff Company Inc</t>
  </si>
  <si>
    <t>GF Educators Inc</t>
  </si>
  <si>
    <t>Globe Trailer Mfg Inc</t>
  </si>
  <si>
    <t>GovDeals</t>
  </si>
  <si>
    <t>GradeCam LLC</t>
  </si>
  <si>
    <t>Green Technology Specialists</t>
  </si>
  <si>
    <t>Greffen System Incorporated</t>
  </si>
  <si>
    <t>Groupe Lacasse LLC</t>
  </si>
  <si>
    <t>GTS Technology Solutions Inc</t>
  </si>
  <si>
    <t>Guardian Security Solutions LC</t>
  </si>
  <si>
    <t>Harold Hall Roofing Inc</t>
  </si>
  <si>
    <t>HCL Mechanical Services LLC</t>
  </si>
  <si>
    <t>Hellas Construction Inc</t>
  </si>
  <si>
    <t>Heritage One Roofing Inc</t>
  </si>
  <si>
    <t>Hertz Furniture Systems LLC</t>
  </si>
  <si>
    <t>Honeys Roofing LLC</t>
  </si>
  <si>
    <t>Horizon Software International</t>
  </si>
  <si>
    <t>HumanWare USA Inc</t>
  </si>
  <si>
    <t>ICON Voice Networks</t>
  </si>
  <si>
    <t>IK Network Solutions</t>
  </si>
  <si>
    <t>Industrial and Commercial Mechanical LLC</t>
  </si>
  <si>
    <t>Infodat International Inc</t>
  </si>
  <si>
    <t>Intech Southwest</t>
  </si>
  <si>
    <t>Interkal</t>
  </si>
  <si>
    <t>InTouch Receipting Integrated Register Systems Inc</t>
  </si>
  <si>
    <t>Inventive Works LLC</t>
  </si>
  <si>
    <t>IOF Business Furniture MFG</t>
  </si>
  <si>
    <t>Ion Wave Technologies Inc IWT</t>
  </si>
  <si>
    <t>IPEVO Inc</t>
  </si>
  <si>
    <t>Iron Lock Construction Services LLC</t>
  </si>
  <si>
    <t>IT Outlet Inc</t>
  </si>
  <si>
    <t>iTurity</t>
  </si>
  <si>
    <t>Jaco Roofing and Construction Inc</t>
  </si>
  <si>
    <t>Jonesboro Roofing Co Inc</t>
  </si>
  <si>
    <t>K Con Inc</t>
  </si>
  <si>
    <t>KAMICO Instructional Media Inc</t>
  </si>
  <si>
    <t>Kelley Electrical Group LLC</t>
  </si>
  <si>
    <t>Keystone Books and Media</t>
  </si>
  <si>
    <t>KHT Electronics</t>
  </si>
  <si>
    <t>Kim Neal and Associates LLC</t>
  </si>
  <si>
    <t>King Consultants Inc</t>
  </si>
  <si>
    <t>Kirk Roofing and Construction Inc</t>
  </si>
  <si>
    <t>Lacys Welding LLC</t>
  </si>
  <si>
    <t>Landscapes Unlimited LLC</t>
  </si>
  <si>
    <t>Laser Shot Inc</t>
  </si>
  <si>
    <t>LD Products</t>
  </si>
  <si>
    <t>Learning Zone</t>
  </si>
  <si>
    <t>Legend Fitness</t>
  </si>
  <si>
    <t>Lerner Publishing Group</t>
  </si>
  <si>
    <t>Lexmark International Inc</t>
  </si>
  <si>
    <t>LIAT</t>
  </si>
  <si>
    <t>Liberty Technologies Inc</t>
  </si>
  <si>
    <t>Lightspeed Technologies Inc</t>
  </si>
  <si>
    <t>LISCO SPORTS</t>
  </si>
  <si>
    <t>Little Sponges</t>
  </si>
  <si>
    <t>Live Systems LLC</t>
  </si>
  <si>
    <t>LobbyGuard Solution LLC</t>
  </si>
  <si>
    <t>Logical Front LLC</t>
  </si>
  <si>
    <t>Lone Star Auctioneers Inc</t>
  </si>
  <si>
    <t>Lone Star Communications Inc</t>
  </si>
  <si>
    <t>Lone Star Furnishings LLC</t>
  </si>
  <si>
    <t>M and A Technology Inc</t>
  </si>
  <si>
    <t>Magazine Subscriptions PTP</t>
  </si>
  <si>
    <t>Maker Maven LLC</t>
  </si>
  <si>
    <t>ManagedMethods</t>
  </si>
  <si>
    <t>Mart Inc</t>
  </si>
  <si>
    <t>Masters Transportation Inc</t>
  </si>
  <si>
    <t>Math GPS LLC</t>
  </si>
  <si>
    <t>McKinney Office Supply</t>
  </si>
  <si>
    <t>McKinney Security Systems LLC</t>
  </si>
  <si>
    <t>McLemore Building Maintenance Inc</t>
  </si>
  <si>
    <t>McMillan James Equipment Company LP</t>
  </si>
  <si>
    <t>Medicaleshop Inc</t>
  </si>
  <si>
    <t>Mico Industrial Corporation</t>
  </si>
  <si>
    <t>MicroReplay Inc</t>
  </si>
  <si>
    <t>MicroShare</t>
  </si>
  <si>
    <t>Mid Western Commercial Roofers</t>
  </si>
  <si>
    <t>Midwest Synthetic Turf Professionals</t>
  </si>
  <si>
    <t>MindWorks Resources</t>
  </si>
  <si>
    <t>Mitchell Furniture Systems Inc</t>
  </si>
  <si>
    <t>Mobile Wireless LLC</t>
  </si>
  <si>
    <t>Mobilease Modular Space Inc</t>
  </si>
  <si>
    <t>Monarch Office Furniture</t>
  </si>
  <si>
    <t>Mondo USA</t>
  </si>
  <si>
    <t>Monster Technology LLC</t>
  </si>
  <si>
    <t>Monument Constructors Inc</t>
  </si>
  <si>
    <t>Nabholz Construction Corporation</t>
  </si>
  <si>
    <t>National Bus Sales Inc</t>
  </si>
  <si>
    <t>National Educational Systems Inc</t>
  </si>
  <si>
    <t>Nazca Technologies and Consulting LLC</t>
  </si>
  <si>
    <t>Nearpod Inc</t>
  </si>
  <si>
    <t>Neutral Posture Inc</t>
  </si>
  <si>
    <t>Newline Interactive</t>
  </si>
  <si>
    <t>NORESCO LLC</t>
  </si>
  <si>
    <t>Nouveau Construction and Technology Services</t>
  </si>
  <si>
    <t>Nova Solutions Inc</t>
  </si>
  <si>
    <t>Numbers Only Inc</t>
  </si>
  <si>
    <t>Nutrislice Inc</t>
  </si>
  <si>
    <t>Office Depot</t>
  </si>
  <si>
    <t>Office Furniture and Related Services</t>
  </si>
  <si>
    <t>Okapi Educational Publishing Inc</t>
  </si>
  <si>
    <t>Online Technologies Inc</t>
  </si>
  <si>
    <t>Owner Insite LLC</t>
  </si>
  <si>
    <t>Pacific Environmental Group LLC</t>
  </si>
  <si>
    <t>Pacific Learning</t>
  </si>
  <si>
    <t>Pacific Mobile Structures Inc</t>
  </si>
  <si>
    <t>Palomar Modular Buildings LLC</t>
  </si>
  <si>
    <t>Panhandle Steel Buildings Inc</t>
  </si>
  <si>
    <t>ParentSquare</t>
  </si>
  <si>
    <t>PEPCO Inc</t>
  </si>
  <si>
    <t>Performance Services Inc</t>
  </si>
  <si>
    <t>Pilgreen Electrical Service Inc</t>
  </si>
  <si>
    <t>Piraino Consulting Inc</t>
  </si>
  <si>
    <t>PlanetBids Inc</t>
  </si>
  <si>
    <t>Platinum Roofing LLC</t>
  </si>
  <si>
    <t>Porter Athletic</t>
  </si>
  <si>
    <t>PortionPac Chemical Corporation</t>
  </si>
  <si>
    <t>Possible Missions</t>
  </si>
  <si>
    <t>Precision Concrete Cutting</t>
  </si>
  <si>
    <t>Prestwick House Inc</t>
  </si>
  <si>
    <t>Priefert Mfg Co Inc</t>
  </si>
  <si>
    <t>Prime Source Construction Inc</t>
  </si>
  <si>
    <t>Prism Electric Inc</t>
  </si>
  <si>
    <t>Pro Tech Mechanical Inc</t>
  </si>
  <si>
    <t>Prodigy Building Solutions LLC</t>
  </si>
  <si>
    <t>Promo Solutions</t>
  </si>
  <si>
    <t>PURELAND SUPPLY</t>
  </si>
  <si>
    <t>Qualite Sports Lighting LLC</t>
  </si>
  <si>
    <t>Quantum Mechanical Services</t>
  </si>
  <si>
    <t>Rainbow Book Company</t>
  </si>
  <si>
    <t>Rama Computer Technology</t>
  </si>
  <si>
    <t>Regional Sound and Communications Inc</t>
  </si>
  <si>
    <t>Reliance Mechanical Contractors</t>
  </si>
  <si>
    <t>Renaissance Learning Inc</t>
  </si>
  <si>
    <t>Rentacrate Enterprises LLC</t>
  </si>
  <si>
    <t>Responsive Services International Corp</t>
  </si>
  <si>
    <t>Reynolds Construction Company Inc</t>
  </si>
  <si>
    <t>Richard Drake Construction Company LP</t>
  </si>
  <si>
    <t>Riddell</t>
  </si>
  <si>
    <t>RingCentral Inc</t>
  </si>
  <si>
    <t>River City General Contractors Inc</t>
  </si>
  <si>
    <t>Rug Ed Products Inc</t>
  </si>
  <si>
    <t>RWH Energy LLC</t>
  </si>
  <si>
    <t>S and S Electric Inc</t>
  </si>
  <si>
    <t>S and S Roofing Inc</t>
  </si>
  <si>
    <t>S and S Worldwide</t>
  </si>
  <si>
    <t>Safety Vision LLC</t>
  </si>
  <si>
    <t>Sandler Seating Inc</t>
  </si>
  <si>
    <t>Sawyers Construction Inc</t>
  </si>
  <si>
    <t>Scarborough Industries Inc</t>
  </si>
  <si>
    <t>Scholar Craft Products Inc</t>
  </si>
  <si>
    <t>Scholastic Inc</t>
  </si>
  <si>
    <t>School Outfitters</t>
  </si>
  <si>
    <t>SchoolMint Inc</t>
  </si>
  <si>
    <t>Seating Concepts Inc</t>
  </si>
  <si>
    <t>Sebco Books</t>
  </si>
  <si>
    <t>Securly Inc</t>
  </si>
  <si>
    <t>Seidlitz Education LLC</t>
  </si>
  <si>
    <t>Separation Systems Consultants Inc</t>
  </si>
  <si>
    <t>Sergeant Laboratories</t>
  </si>
  <si>
    <t>SFCC Inc</t>
  </si>
  <si>
    <t>Sharp Electronics Corporation</t>
  </si>
  <si>
    <t>Shiffler Equipment Sales Inc</t>
  </si>
  <si>
    <t>SmartSchool Systems</t>
  </si>
  <si>
    <t>South Texas School Furniture</t>
  </si>
  <si>
    <t>Southern Computer Warehouse Inc</t>
  </si>
  <si>
    <t>Southern Tire Mart LLC</t>
  </si>
  <si>
    <t>Southwest Education</t>
  </si>
  <si>
    <t>SPA Skateparks</t>
  </si>
  <si>
    <t>Splendid Technology Services LLC</t>
  </si>
  <si>
    <t>Sprinturf LLC</t>
  </si>
  <si>
    <t>Star Service Inc</t>
  </si>
  <si>
    <t>Steve Weiss Music</t>
  </si>
  <si>
    <t>Strattmont Group</t>
  </si>
  <si>
    <t>Strawbridge Studios Inc</t>
  </si>
  <si>
    <t>Sunfinity Solar</t>
  </si>
  <si>
    <t>Super Duper Publications</t>
  </si>
  <si>
    <t>Superior Fiber and Data Services Inc</t>
  </si>
  <si>
    <t>Superior Group LLC</t>
  </si>
  <si>
    <t>Superior Services RSH Inc</t>
  </si>
  <si>
    <t>Superior Text LLC</t>
  </si>
  <si>
    <t>Supporting Science Inc</t>
  </si>
  <si>
    <t>Supreme Company Wholesaler of Books Inc</t>
  </si>
  <si>
    <t>Sustainable Furniture Inc</t>
  </si>
  <si>
    <t>Tangent Computer</t>
  </si>
  <si>
    <t>Tarkett USA Inc</t>
  </si>
  <si>
    <t>Taylor Music Inc</t>
  </si>
  <si>
    <t>TEC Inc Tatum Excavating Company Inc</t>
  </si>
  <si>
    <t>Tech Defenders</t>
  </si>
  <si>
    <t>Technology Integration Group PC Specialists Inc</t>
  </si>
  <si>
    <t>Temperature Control Systems Inc</t>
  </si>
  <si>
    <t>Terra Nova Violins</t>
  </si>
  <si>
    <t>Terrell Painting and Wallcovering Inc</t>
  </si>
  <si>
    <t>TFH USA LTD</t>
  </si>
  <si>
    <t>The Library Store Inc</t>
  </si>
  <si>
    <t>The Markerboard People</t>
  </si>
  <si>
    <t>The Motz Group LLC</t>
  </si>
  <si>
    <t>The Office Pal</t>
  </si>
  <si>
    <t>The PlayWell Group Inc</t>
  </si>
  <si>
    <t>THE SPORTSTOP INC</t>
  </si>
  <si>
    <t>Toledo Physical Education Supply</t>
  </si>
  <si>
    <t>Topwater Construction Services LLC</t>
  </si>
  <si>
    <t>Toshiba America Business Solutions Inc</t>
  </si>
  <si>
    <t>Total Fire and Safety</t>
  </si>
  <si>
    <t>Tri Lam Roofing and Waterproofing Inc</t>
  </si>
  <si>
    <t>TriVAN Roofing Lynndom Enterprises LLC</t>
  </si>
  <si>
    <t>Turf Nation Inc</t>
  </si>
  <si>
    <t>Two Guys Laser Engraving</t>
  </si>
  <si>
    <t>Twotrees Technologies LLC</t>
  </si>
  <si>
    <t>Unipak Corp</t>
  </si>
  <si>
    <t>United Systems Inc</t>
  </si>
  <si>
    <t>UZBL LLC</t>
  </si>
  <si>
    <t>Valla Construction</t>
  </si>
  <si>
    <t>Velazquez Press</t>
  </si>
  <si>
    <t>Verity Services LLC</t>
  </si>
  <si>
    <t>Vernier Software and Technology LLC</t>
  </si>
  <si>
    <t>VGI Technology</t>
  </si>
  <si>
    <t>Video Reality</t>
  </si>
  <si>
    <t>ViewSonic Corporation</t>
  </si>
  <si>
    <t>VISUAL AV LLC</t>
  </si>
  <si>
    <t>VST Services LP</t>
  </si>
  <si>
    <t>Waltz Construction</t>
  </si>
  <si>
    <t>WB Manufacturing LLC</t>
  </si>
  <si>
    <t>Weaver Technologies LLC</t>
  </si>
  <si>
    <t>Wenger Corporation</t>
  </si>
  <si>
    <t>West Techs Chill Water Specialist</t>
  </si>
  <si>
    <t>Windstream</t>
  </si>
  <si>
    <t>WnR Inc</t>
  </si>
  <si>
    <t>Wood Etc Co</t>
  </si>
  <si>
    <t>Xenith LLC</t>
  </si>
  <si>
    <t>Zoche LLC</t>
  </si>
  <si>
    <t>Classroom and Teaching Aids Goods and Services</t>
  </si>
  <si>
    <t>Furniture, Furnishings and Services</t>
  </si>
  <si>
    <t>Trades, Labor and Materials (JOC)</t>
  </si>
  <si>
    <t>Consulting and Other Related Services</t>
  </si>
  <si>
    <t>Roofing (JOC)</t>
  </si>
  <si>
    <t>Pavement and Other Related Services (JOC)</t>
  </si>
  <si>
    <t>Commercial Cafeteria Equipment and Furniture</t>
  </si>
  <si>
    <t>Lockers</t>
  </si>
  <si>
    <t>Sporting Goods and Exercise Equipment</t>
  </si>
  <si>
    <t>Assistive Technology Goods and Services</t>
  </si>
  <si>
    <t>Energy Savings Performance Contracts</t>
  </si>
  <si>
    <t>Criminal Background Check and Fingerprinting Equipment and Services</t>
  </si>
  <si>
    <t>Signage</t>
  </si>
  <si>
    <t>Science Equipment and Supplies</t>
  </si>
  <si>
    <t>Staffing Services</t>
  </si>
  <si>
    <t>Security Systems Products and Services</t>
  </si>
  <si>
    <t>Janitorial and Sanitation Supplies and Services</t>
  </si>
  <si>
    <t>Promotional and Award Products</t>
  </si>
  <si>
    <t>MRO Supplies and Equipment</t>
  </si>
  <si>
    <t>Photo ID Systems</t>
  </si>
  <si>
    <t>Holiday and Special Event Lighting</t>
  </si>
  <si>
    <t>Web Hosting, Services or Content Management</t>
  </si>
  <si>
    <t>Paper for Printing and Copying</t>
  </si>
  <si>
    <t>Telephone and Communications Data Systems and Solutions</t>
  </si>
  <si>
    <t>E-Rate</t>
  </si>
  <si>
    <t>Employee Benefit Products and Services</t>
  </si>
  <si>
    <t>Cafeteria Point of Sale</t>
  </si>
  <si>
    <t>Food Service Management Tools (including Software)</t>
  </si>
  <si>
    <t>Comprehensive Facilities Management and Services</t>
  </si>
  <si>
    <t>Photography</t>
  </si>
  <si>
    <t>Utility and Golf Vehicles</t>
  </si>
  <si>
    <t>Roadway and Site Controls Products and Services</t>
  </si>
  <si>
    <t>A V Pro, Inc.</t>
  </si>
  <si>
    <t>ABDO Publishing Company</t>
  </si>
  <si>
    <t>ADAPCO, LLC</t>
  </si>
  <si>
    <t>Advanced Filtration Products, LLC</t>
  </si>
  <si>
    <t>Agati, Inc.</t>
  </si>
  <si>
    <t>Air Filters, Inc.</t>
  </si>
  <si>
    <t>Airco Mechanical, Ltd</t>
  </si>
  <si>
    <t>Alboum Translation Services</t>
  </si>
  <si>
    <t>Allied Associates Commercial Floors, Inc.</t>
  </si>
  <si>
    <t>America Team Sports</t>
  </si>
  <si>
    <t>American Tire Distributors</t>
  </si>
  <si>
    <t>Aquatic Commercial Solutions, Inc.</t>
  </si>
  <si>
    <t>Argument-Driven Inquiry</t>
  </si>
  <si>
    <t>Ariens Company</t>
  </si>
  <si>
    <t>Aries Industries, Inc.</t>
  </si>
  <si>
    <t>Armstrong Relocation</t>
  </si>
  <si>
    <t>Asel Art Supply</t>
  </si>
  <si>
    <t>AstroTurf Corporation</t>
  </si>
  <si>
    <t>Athletic Field Specialists</t>
  </si>
  <si>
    <t>Attainment Company</t>
  </si>
  <si>
    <t>Audio Visual Aids</t>
  </si>
  <si>
    <t>B.E. Publishing</t>
  </si>
  <si>
    <t>Bain Paper Company</t>
  </si>
  <si>
    <t>Bane Machinery, Inc.</t>
  </si>
  <si>
    <t>Barnes &amp; Noble Booksellers, Inc.</t>
  </si>
  <si>
    <t>BCI Burke Company, LLC</t>
  </si>
  <si>
    <t>Berger Engineering Company</t>
  </si>
  <si>
    <t>Big Ass Fans</t>
  </si>
  <si>
    <t>Bio Corporation</t>
  </si>
  <si>
    <t>Black Rock Technology Group</t>
  </si>
  <si>
    <t>Booksource</t>
  </si>
  <si>
    <t>Bound to Stay Bound Books, Inc.</t>
  </si>
  <si>
    <t>Briggs &amp; Stratton Corporation</t>
  </si>
  <si>
    <t>Brooks Duplicator Company</t>
  </si>
  <si>
    <t>BSN Sports, LLC</t>
  </si>
  <si>
    <t>ByteSpeed</t>
  </si>
  <si>
    <t>C &amp; R Seating</t>
  </si>
  <si>
    <t>Caldwell Country Chevrolet</t>
  </si>
  <si>
    <t>Camcor, Inc.</t>
  </si>
  <si>
    <t>Canon Solutions America</t>
  </si>
  <si>
    <t>Capstone Mechanical, LP.</t>
  </si>
  <si>
    <t>Carey's Sporting Goods</t>
  </si>
  <si>
    <t>Carrier Corporation</t>
  </si>
  <si>
    <t>Casco Industries, Inc.</t>
  </si>
  <si>
    <t>CCS Presentation Systems</t>
  </si>
  <si>
    <t>Cengage Learning, Inc.</t>
  </si>
  <si>
    <t>Chalk's Truck Parts</t>
  </si>
  <si>
    <t>Cherry House Moving</t>
  </si>
  <si>
    <t>Children's Plus, Inc.</t>
  </si>
  <si>
    <t>Chrysler Jeep Dodge City of McKinney</t>
  </si>
  <si>
    <t>Clarke Distributing Company</t>
  </si>
  <si>
    <t>Climatec, LLC</t>
  </si>
  <si>
    <t>CLS Sewer Equipment Co., Inc.</t>
  </si>
  <si>
    <t>CoachComm, LLC.</t>
  </si>
  <si>
    <t>Coaches Video LLC</t>
  </si>
  <si>
    <t>Coast To Coast Computer Products, Inc.</t>
  </si>
  <si>
    <t>Coastal Enterprises</t>
  </si>
  <si>
    <t>Coban Technologies, Inc.</t>
  </si>
  <si>
    <t>Comfort Systems USA South Central</t>
  </si>
  <si>
    <t>Commercial Swim Management</t>
  </si>
  <si>
    <t>Communication Concepts</t>
  </si>
  <si>
    <t>Competitive Choice, Inc.</t>
  </si>
  <si>
    <t>Complete Supply, Inc.</t>
  </si>
  <si>
    <t>Cosenza &amp; Associates, LLC</t>
  </si>
  <si>
    <t>Crafco, Inc.</t>
  </si>
  <si>
    <t>Curriculum Associates, LLC</t>
  </si>
  <si>
    <t>D&amp;M Leasing</t>
  </si>
  <si>
    <t>Daikin Applied</t>
  </si>
  <si>
    <t>Data Projections, Inc.</t>
  </si>
  <si>
    <t>Davis Publications, Inc.</t>
  </si>
  <si>
    <t>DCC, Inc.</t>
  </si>
  <si>
    <t>Delegard Tool of Texas, Inc.</t>
  </si>
  <si>
    <t>Demco, Inc.</t>
  </si>
  <si>
    <t>doc2e-file Inc.</t>
  </si>
  <si>
    <t>Dynamic Water Solutions</t>
  </si>
  <si>
    <t>Dynamo Playgrounds</t>
  </si>
  <si>
    <t>Earthwalk Communications, Inc.</t>
  </si>
  <si>
    <t>Ed Brown Distributors</t>
  </si>
  <si>
    <t>Educational Products, Inc.</t>
  </si>
  <si>
    <t>Eduthings, LLC</t>
  </si>
  <si>
    <t>EDVOTEK, Inc.</t>
  </si>
  <si>
    <t>Enviromatic Systems</t>
  </si>
  <si>
    <t>EZ Dock of Texas, L.P.</t>
  </si>
  <si>
    <t>Farber Specialty Vehicles</t>
  </si>
  <si>
    <t>Ferguson Waterworks</t>
  </si>
  <si>
    <t>FieldTurf USA, Inc.</t>
  </si>
  <si>
    <t>Fisher Tracks, Inc.</t>
  </si>
  <si>
    <t>Flaghouse Inc.</t>
  </si>
  <si>
    <t>Flinn Scientific, Inc.</t>
  </si>
  <si>
    <t>Ford Audio-Video Systems LLC</t>
  </si>
  <si>
    <t>Four Brothers Outdoor Power, Inc.</t>
  </si>
  <si>
    <t>Frio-Hydration, LLC</t>
  </si>
  <si>
    <t>Frog Publications, Inc.</t>
  </si>
  <si>
    <t>Gaggle.Net, Inc.</t>
  </si>
  <si>
    <t>Galls, LLC</t>
  </si>
  <si>
    <t>Gateway Printing &amp; Office Supply, Inc.</t>
  </si>
  <si>
    <t>GF Educators, Inc.</t>
  </si>
  <si>
    <t>Glass Doctor of North Texas</t>
  </si>
  <si>
    <t>Gomez Floor Covering, Inc.</t>
  </si>
  <si>
    <t>Goodheart-Willcox Publisher</t>
  </si>
  <si>
    <t>Grainger</t>
  </si>
  <si>
    <t>Greenscapes Six, LLC</t>
  </si>
  <si>
    <t>GT Distributors, Inc.</t>
  </si>
  <si>
    <t>Gumdrop Books</t>
  </si>
  <si>
    <t>Gunn Chevrolet</t>
  </si>
  <si>
    <t>Gunn Nissan</t>
  </si>
  <si>
    <t>HeartSafe America</t>
  </si>
  <si>
    <t>Heil of Texas</t>
  </si>
  <si>
    <t>Henry Schein, Inc.</t>
  </si>
  <si>
    <t>Hesselbein Tire Southwest</t>
  </si>
  <si>
    <t>Highlights Electrical</t>
  </si>
  <si>
    <t>Hill Country Electric Supply</t>
  </si>
  <si>
    <t>Hotsy Carlson Equipment Company</t>
  </si>
  <si>
    <t>IdentiSys, Inc.</t>
  </si>
  <si>
    <t>Identity Automation, LP</t>
  </si>
  <si>
    <t>Image Maker 4U, Inc.</t>
  </si>
  <si>
    <t>Indeco Sales, Inc.</t>
  </si>
  <si>
    <t>Industrial &amp; Commercial Mechanical, LLC</t>
  </si>
  <si>
    <t>Infinity Connections, Inc.</t>
  </si>
  <si>
    <t>Infinity Sound, Ltd.</t>
  </si>
  <si>
    <t>Interstate Trailers, Inc.</t>
  </si>
  <si>
    <t>Irwin Seating Company</t>
  </si>
  <si>
    <t>Iteris, Inc.</t>
  </si>
  <si>
    <t>Jarrett Publishing Company</t>
  </si>
  <si>
    <t>JL Squared Construction</t>
  </si>
  <si>
    <t>JMS Integrated Building Solutions</t>
  </si>
  <si>
    <t>Jostens, Inc.</t>
  </si>
  <si>
    <t>JourneyEd.com</t>
  </si>
  <si>
    <t>Junior Library Guild</t>
  </si>
  <si>
    <t>Kann Manufacturing Corporation</t>
  </si>
  <si>
    <t>Kimball Midwest</t>
  </si>
  <si>
    <t>Knockout Sportswear</t>
  </si>
  <si>
    <t>Kraftsman Commercial Playgrounds and Water Parks</t>
  </si>
  <si>
    <t>Kustom Signals, Inc.</t>
  </si>
  <si>
    <t>Laerdal Medical Corporation</t>
  </si>
  <si>
    <t>Lake Country Chevrolet, Inc.</t>
  </si>
  <si>
    <t>Learning Farm, LLC.</t>
  </si>
  <si>
    <t>Learning List</t>
  </si>
  <si>
    <t>Learning Without Tears</t>
  </si>
  <si>
    <t>Lennox Industries, Inc</t>
  </si>
  <si>
    <t>Liberty Paper</t>
  </si>
  <si>
    <t>Library Interiors of Texas, LLC</t>
  </si>
  <si>
    <t>Lone Star Communications, Inc.</t>
  </si>
  <si>
    <t>Lone Star Furnishings, LLC</t>
  </si>
  <si>
    <t>Lonestar Freightliner Group LLC</t>
  </si>
  <si>
    <t>Longhorn Inc.</t>
  </si>
  <si>
    <t>Luber Bros., Inc.</t>
  </si>
  <si>
    <t>Mannington Commercial</t>
  </si>
  <si>
    <t>Marks Plumbing Parts</t>
  </si>
  <si>
    <t>Mart, Inc.</t>
  </si>
  <si>
    <t>Melhart Music Center</t>
  </si>
  <si>
    <t>Metro Fire Apparatus Specialists, Inc.</t>
  </si>
  <si>
    <t>MHC Kenworth</t>
  </si>
  <si>
    <t>MicroReplay</t>
  </si>
  <si>
    <t>Mission Golf Cars</t>
  </si>
  <si>
    <t>Mission Restaurant Supply</t>
  </si>
  <si>
    <t>Mity-Lite</t>
  </si>
  <si>
    <t>MLN Service Company</t>
  </si>
  <si>
    <t>Mobile Modular Management Corporation</t>
  </si>
  <si>
    <t>MoboTrex, Inc.</t>
  </si>
  <si>
    <t>Municipal Emergency Services, Inc.</t>
  </si>
  <si>
    <t>Musco Sports Lighting, LLC</t>
  </si>
  <si>
    <t>Mustang Cat</t>
  </si>
  <si>
    <t>N Tune Music and Sound, Inc.</t>
  </si>
  <si>
    <t>NAFECO</t>
  </si>
  <si>
    <t>NAH Sports Flooring, LLC</t>
  </si>
  <si>
    <t>National Business Furniture</t>
  </si>
  <si>
    <t>National Guaranteed Vinyl, Inc.</t>
  </si>
  <si>
    <t>Nevco Sports, LLC</t>
  </si>
  <si>
    <t>New Holland Agriculture</t>
  </si>
  <si>
    <t>NorvaNivel USA LP</t>
  </si>
  <si>
    <t>Office Design Concepts, LLC</t>
  </si>
  <si>
    <t>Office Furniture for Less</t>
  </si>
  <si>
    <t>Olen Williams, Inc.</t>
  </si>
  <si>
    <t>Oracle Elevator</t>
  </si>
  <si>
    <t>OverDrive, Inc.</t>
  </si>
  <si>
    <t>Pasadena Sporting Goods</t>
  </si>
  <si>
    <t>Perfection Learning Corporation</t>
  </si>
  <si>
    <t>Performance Truck</t>
  </si>
  <si>
    <t>Perma-Bound Books</t>
  </si>
  <si>
    <t>Pioneer Contract Services</t>
  </si>
  <si>
    <t>Pioneer Manufacturing Company</t>
  </si>
  <si>
    <t>Pitney Bowes</t>
  </si>
  <si>
    <t>Play &amp; Park Structures</t>
  </si>
  <si>
    <t>PlayPower LT Farmington, Inc.</t>
  </si>
  <si>
    <t>Power Lift</t>
  </si>
  <si>
    <t>Precision Delta Corp</t>
  </si>
  <si>
    <t>Quality Hardwood Floors, Inc.</t>
  </si>
  <si>
    <t>R&amp;K Commercial Aquatic Services</t>
  </si>
  <si>
    <t>Rabroker A/C &amp; Plumbing</t>
  </si>
  <si>
    <t>Rainbow Water Purification</t>
  </si>
  <si>
    <t>Ramtech Building Systems, Inc.</t>
  </si>
  <si>
    <t>Records Consultants, Inc.</t>
  </si>
  <si>
    <t>Reeder Distributors, Inc.</t>
  </si>
  <si>
    <t>Reliable Transmission Service</t>
  </si>
  <si>
    <t>Renaissance Learning, Inc.</t>
  </si>
  <si>
    <t>Rifton Equipment</t>
  </si>
  <si>
    <t>Roessler Equipment Company, Inc.</t>
  </si>
  <si>
    <t>Romtec, Inc.</t>
  </si>
  <si>
    <t>Rydin Decal</t>
  </si>
  <si>
    <t>Sam Pack's Five Star Ford</t>
  </si>
  <si>
    <t>San Antonio Floor Finishers Inc.</t>
  </si>
  <si>
    <t>Scholastic Book Fairs</t>
  </si>
  <si>
    <t>Scholastic Library Publishing</t>
  </si>
  <si>
    <t>SchooLinks</t>
  </si>
  <si>
    <t>Scott Electric</t>
  </si>
  <si>
    <t>Sideline Interactive, LLC</t>
  </si>
  <si>
    <t>Sideline Power, LLC</t>
  </si>
  <si>
    <t>Silsbee Toyota</t>
  </si>
  <si>
    <t>SiteOne Landscape Supply</t>
  </si>
  <si>
    <t>Social Studies School Service</t>
  </si>
  <si>
    <t>Solid IT Networks</t>
  </si>
  <si>
    <t>Southern Bleacher Company</t>
  </si>
  <si>
    <t>Southwest Materials Handling Company</t>
  </si>
  <si>
    <t>Spectrum Corporation</t>
  </si>
  <si>
    <t>SRS Advertising</t>
  </si>
  <si>
    <t>StageRight Corporation</t>
  </si>
  <si>
    <t>Steelcase</t>
  </si>
  <si>
    <t>Sunbelt Pools, Inc.</t>
  </si>
  <si>
    <t>Superior Alarms</t>
  </si>
  <si>
    <t>T.E.A.M. Solutions, Inc.</t>
  </si>
  <si>
    <t>Taylor Music, Inc.</t>
  </si>
  <si>
    <t>Teachers Discovery Inc.</t>
  </si>
  <si>
    <t>Tex-Air Filters Mfg., Co.</t>
  </si>
  <si>
    <t>Texas Air Products, LTD</t>
  </si>
  <si>
    <t>Texas Alternator Starter Service</t>
  </si>
  <si>
    <t>Texas Highway Products, LTD</t>
  </si>
  <si>
    <t>Texas Irrigation Supply</t>
  </si>
  <si>
    <t>The Grasshopper Company (Moridge Manufacturing, Inc.)</t>
  </si>
  <si>
    <t>The Playground, Shade and Surfacing Depot</t>
  </si>
  <si>
    <t>The Playwell Group, Inc.</t>
  </si>
  <si>
    <t>thinkLaw</t>
  </si>
  <si>
    <t>Thomas Bus Gulf Coast GP, Inc.</t>
  </si>
  <si>
    <t>Tiger Corporation</t>
  </si>
  <si>
    <t>Titan Support Systems, Inc.</t>
  </si>
  <si>
    <t>Tote Unlimited</t>
  </si>
  <si>
    <t>Trane</t>
  </si>
  <si>
    <t>Trantex Transportation Products of Texas Inc.</t>
  </si>
  <si>
    <t>TraStar, Inc.</t>
  </si>
  <si>
    <t>Trendway Corporation</t>
  </si>
  <si>
    <t>TT Technologies, Inc.</t>
  </si>
  <si>
    <t>Turf Care of Texas</t>
  </si>
  <si>
    <t>Twin Flooring &amp; Finishes</t>
  </si>
  <si>
    <t>TYMCO, Inc.</t>
  </si>
  <si>
    <t>Universe Technical Translation, Inc.</t>
  </si>
  <si>
    <t>Utility Associates, Inc.</t>
  </si>
  <si>
    <t>Vibra-Whirl Sports, Ltd.</t>
  </si>
  <si>
    <t>Virtucom</t>
  </si>
  <si>
    <t>Wastequip Mfg. Co. LLC</t>
  </si>
  <si>
    <t>Waypoint Business Solutions</t>
  </si>
  <si>
    <t>Weisinger Incorporated</t>
  </si>
  <si>
    <t>West Music Company</t>
  </si>
  <si>
    <t>Wilkens Industries, Inc.</t>
  </si>
  <si>
    <t>Winston Water Cooler</t>
  </si>
  <si>
    <t>Wirtgen America, Inc.</t>
  </si>
  <si>
    <t>Woodburn Press</t>
  </si>
  <si>
    <t>World Wide Imaging Supplies</t>
  </si>
  <si>
    <t>Worthington Direct</t>
  </si>
  <si>
    <t>Xylem Dewatering Solutions, Inc.</t>
  </si>
  <si>
    <t>Zaner-Bloser, Inc.</t>
  </si>
  <si>
    <t>Technology Equipment, Products, Services and Software</t>
  </si>
  <si>
    <t>Fire and Security Systems and Monitoring Services</t>
  </si>
  <si>
    <t>Trade Services</t>
  </si>
  <si>
    <t>Instructional Materials and Classroom Teaching Supplies and Equipment</t>
  </si>
  <si>
    <t>Moving Services and Supplies</t>
  </si>
  <si>
    <t>Furniture for School, Office, Science, Library and Dormitory</t>
  </si>
  <si>
    <t>Commercial Washers and Dryers</t>
  </si>
  <si>
    <t>Library Books, Used Textbooks, and Other Books</t>
  </si>
  <si>
    <t>Custodial Supplies and Equipment</t>
  </si>
  <si>
    <t>Audio Visual Equipment and Supplies</t>
  </si>
  <si>
    <t>HVAC Equipment, Supplies, and Installation of HVAC Equipment</t>
  </si>
  <si>
    <t>Office Supplies and Equipment</t>
  </si>
  <si>
    <t>General Disaster Recovery and Restoration Services</t>
  </si>
  <si>
    <t>Athletic, Physical Education, Gymnasium Supplies and Equipment and Heavy Duty Exercise Equipment and Related Accessories</t>
  </si>
  <si>
    <t>Grounds Maintenance Equipment, Irrigation Parts, Supplies and Installation</t>
  </si>
  <si>
    <t>Copy/Office Paper and Toner Supplies</t>
  </si>
  <si>
    <t>Public Safety and Firehouse Supplies and Equipment</t>
  </si>
  <si>
    <t>First Aid, Emergency Medical, and Athletic Trainer Supplies and Equipment</t>
  </si>
  <si>
    <t>Musical Instruments, Equipment, Supplies, and Repairs</t>
  </si>
  <si>
    <t>Oral Interpretation and Written Translation Services</t>
  </si>
  <si>
    <t>Job Order Contracting (RSMeans)</t>
  </si>
  <si>
    <t>Tires, Tubes, Supplies and Equipment</t>
  </si>
  <si>
    <t>School Buses, Options and Parts</t>
  </si>
  <si>
    <t>Highway Safety and Traffic Control Products</t>
  </si>
  <si>
    <t>Copy-Print and Document Management Services</t>
  </si>
  <si>
    <t>Sewer Inspection and Cleaning Products</t>
  </si>
  <si>
    <t>Holiday Lighting and Decoration</t>
  </si>
  <si>
    <t>Energy Saving Lighting Products</t>
  </si>
  <si>
    <t>Law Enforcement Body Cameras, Supplies and Equipment</t>
  </si>
  <si>
    <t>Unmanned Aerial Vehicles and Surveillance Services</t>
  </si>
  <si>
    <t>Boats, Trailers, Marine and Waterway Equipment</t>
  </si>
  <si>
    <t>Copier Equipment and Supplies</t>
  </si>
  <si>
    <t>Water Treatment Chemicals and Pipe Bursting Equipment</t>
  </si>
  <si>
    <t>Outdoor Street Lighting</t>
  </si>
  <si>
    <t>Low-Speed Electric Vehicles (LSV)</t>
  </si>
  <si>
    <t>Ambulances</t>
  </si>
  <si>
    <t>Emergency Alert and Voice Broadcast Communications Systems</t>
  </si>
  <si>
    <t>Custodial and Lawn Care Services</t>
  </si>
  <si>
    <t>Water Storage Tank Maintenance and Rehabilitation and Trenchless Pipe Repair Systems</t>
  </si>
  <si>
    <t>No</t>
  </si>
  <si>
    <t>Yes</t>
  </si>
  <si>
    <t>MWBE</t>
  </si>
  <si>
    <t>EDGAR</t>
  </si>
  <si>
    <t>EPCNT</t>
  </si>
  <si>
    <t>Cowtown Bus Charters</t>
  </si>
  <si>
    <t>Lone Star Coaches</t>
  </si>
  <si>
    <t>Charter Bus Service</t>
  </si>
  <si>
    <t>Transportation Unlimited Inc</t>
  </si>
  <si>
    <t>Youth on the Move</t>
  </si>
  <si>
    <t>Wynne Motor Coaches LLC</t>
  </si>
  <si>
    <t>EPCNT Dallas ISD</t>
  </si>
  <si>
    <t>Dalworth Restoration</t>
  </si>
  <si>
    <t>Westway Ford</t>
  </si>
  <si>
    <t>Irving ISD</t>
  </si>
  <si>
    <t>Skilled Crafts and Trades</t>
  </si>
  <si>
    <t>Advanced Connections, Inc.</t>
  </si>
  <si>
    <t>AHI Enterprises, LLC</t>
  </si>
  <si>
    <t>Alamo Music Center</t>
  </si>
  <si>
    <t>B&amp;H Foto &amp; Electronics Corp.</t>
  </si>
  <si>
    <t>Bass Computers, Inc.</t>
  </si>
  <si>
    <t>Belfor USA Group</t>
  </si>
  <si>
    <t>Bill Overall &amp; Associates LLC</t>
  </si>
  <si>
    <t>Blick Art Materials LLC</t>
  </si>
  <si>
    <t>Business Embroidery Solutions</t>
  </si>
  <si>
    <t>CASO Document Management</t>
  </si>
  <si>
    <t>Cleaning Ideas Corp.</t>
  </si>
  <si>
    <t>Clear Visions, Inc.</t>
  </si>
  <si>
    <t>Complete Book &amp; Media Supply, LLC.</t>
  </si>
  <si>
    <t>Computer Express</t>
  </si>
  <si>
    <t>Coolsoft LLC</t>
  </si>
  <si>
    <t>Custom Chenille Embroidery, Inc. dba SSR Jackets</t>
  </si>
  <si>
    <t>Custom iDentification Systems</t>
  </si>
  <si>
    <t>Custom Sportswear, Inc.</t>
  </si>
  <si>
    <t>DakTech Inc.</t>
  </si>
  <si>
    <t>Delaney Educational</t>
  </si>
  <si>
    <t>Diamondback Promotions</t>
  </si>
  <si>
    <t>Domtar/Bosworth Papers</t>
  </si>
  <si>
    <t>Edinger Ventures LLC dba San Antonio Ink and Toner</t>
  </si>
  <si>
    <t>E-MAJ-EN Inc dba Visual Solutions</t>
  </si>
  <si>
    <t>ezTask</t>
  </si>
  <si>
    <t>FBS - Financial Benefit Services</t>
  </si>
  <si>
    <t>Fisher Scientific Company (Thermo Fisher Science Education)</t>
  </si>
  <si>
    <t>Fitness First Sports</t>
  </si>
  <si>
    <t>Flexile Multimedia Systems</t>
  </si>
  <si>
    <t>Follett</t>
  </si>
  <si>
    <t>Gandy Ink</t>
  </si>
  <si>
    <t>Gemini Office Products</t>
  </si>
  <si>
    <t>Goolsbee Tire Srevice Inc</t>
  </si>
  <si>
    <t>Green Planet, Inc.</t>
  </si>
  <si>
    <t>Gulf Coast Specialties</t>
  </si>
  <si>
    <t>Hatch, Inc</t>
  </si>
  <si>
    <t>HEB</t>
  </si>
  <si>
    <t>High School Music Service Inc</t>
  </si>
  <si>
    <t>Hillje Music Centers, LLC</t>
  </si>
  <si>
    <t>Itech Digital</t>
  </si>
  <si>
    <t>iTurity LLC</t>
  </si>
  <si>
    <t>JR Inc</t>
  </si>
  <si>
    <t>Lennox Industries</t>
  </si>
  <si>
    <t>Lone Star Learning</t>
  </si>
  <si>
    <t>Lonestar Copy Products</t>
  </si>
  <si>
    <t>Lulu-Bells LLC</t>
  </si>
  <si>
    <t>M&amp;A Technology</t>
  </si>
  <si>
    <t>Maxi Aids, Inc.</t>
  </si>
  <si>
    <t>McLemore Building Maintenance</t>
  </si>
  <si>
    <t>Microshare</t>
  </si>
  <si>
    <t>OEM Systems &amp; Services, Inc</t>
  </si>
  <si>
    <t>Optimizon</t>
  </si>
  <si>
    <t>Peoples Education Inc. dba Mastery Education</t>
  </si>
  <si>
    <t>Performance Diesel Truck Repair</t>
  </si>
  <si>
    <t>Public Consulting Group</t>
  </si>
  <si>
    <t>QA Systems</t>
  </si>
  <si>
    <t>Quill</t>
  </si>
  <si>
    <t>RAE Security</t>
  </si>
  <si>
    <t>RALLY! Education</t>
  </si>
  <si>
    <t>Reliance Air &amp; Refrigeration LLC</t>
  </si>
  <si>
    <t>Republic Services Inc.</t>
  </si>
  <si>
    <t>Reynolds Manufacturing Corp</t>
  </si>
  <si>
    <t xml:space="preserve">Riddell </t>
  </si>
  <si>
    <t>Sam's Club</t>
  </si>
  <si>
    <t>School Specialty</t>
  </si>
  <si>
    <t>School Tee Factory</t>
  </si>
  <si>
    <t>Scientel Solutions</t>
  </si>
  <si>
    <t>SEBCO Books</t>
  </si>
  <si>
    <t>Smith Supply Co LLC</t>
  </si>
  <si>
    <t>South Texas School Furniture (div of Lavaca County Office Supply Inc)</t>
  </si>
  <si>
    <t>South Texas Sign Solutions LLC</t>
  </si>
  <si>
    <t>Southern Computer Warehouse, Inc.</t>
  </si>
  <si>
    <t>SpawGlass Contractors Inc</t>
  </si>
  <si>
    <t>Summit Integration Systems and Troxell Communications</t>
  </si>
  <si>
    <t>Superior Expo Services</t>
  </si>
  <si>
    <t>Supporting Science, Inc.</t>
  </si>
  <si>
    <t>TD Industries</t>
  </si>
  <si>
    <t>Tennis Outlet Inc</t>
  </si>
  <si>
    <t>Texas Alternator</t>
  </si>
  <si>
    <t>Texas Lock &amp; Door Closer Inc</t>
  </si>
  <si>
    <t>Texas Scenic Company Inc</t>
  </si>
  <si>
    <t>The Business Center</t>
  </si>
  <si>
    <t>Tobii Dynavox LLC</t>
  </si>
  <si>
    <t>TRM Innovations LLC</t>
  </si>
  <si>
    <t>Uniforms and Service</t>
  </si>
  <si>
    <t>Voyager Sopris Learning, Inc.</t>
  </si>
  <si>
    <t>Wayfair Inc.</t>
  </si>
  <si>
    <t>WayTech, LLC dba Silicon Mountain Memory</t>
  </si>
  <si>
    <t>General Supplies</t>
  </si>
  <si>
    <t>Instructional Supplies</t>
  </si>
  <si>
    <t>Building Cleaning Services</t>
  </si>
  <si>
    <t>Reproduction Supplies</t>
  </si>
  <si>
    <t>Industrial Supplies</t>
  </si>
  <si>
    <t>Building Repair &amp; Maintenance</t>
  </si>
  <si>
    <t>Disaster Recovery and Repair</t>
  </si>
  <si>
    <t>Art Supplies</t>
  </si>
  <si>
    <t>Enterprise Content Management</t>
  </si>
  <si>
    <t>Custodial Supplies</t>
  </si>
  <si>
    <t>Paper Supplies</t>
  </si>
  <si>
    <t>Printing Services</t>
  </si>
  <si>
    <t>Books and Educational Materials</t>
  </si>
  <si>
    <t>Website Developer</t>
  </si>
  <si>
    <t>Copier Supplies, Equipment and Connectivity</t>
  </si>
  <si>
    <t>Electrical Supplies</t>
  </si>
  <si>
    <t>Books &amp; Educational Materials</t>
  </si>
  <si>
    <t>Fine Paper Products</t>
  </si>
  <si>
    <t>Website Development</t>
  </si>
  <si>
    <t>Employee Benefit Administration</t>
  </si>
  <si>
    <t>Fleet Vehicles</t>
  </si>
  <si>
    <t>Retail Suppliers</t>
  </si>
  <si>
    <t>Security &amp; Access Supplies and Equipment</t>
  </si>
  <si>
    <t>Instructional &amp; Classroom Supplies</t>
  </si>
  <si>
    <t>Heating, Ventilation &amp; Air/Conditioning</t>
  </si>
  <si>
    <t>Landscaping Services</t>
  </si>
  <si>
    <t>Flooring</t>
  </si>
  <si>
    <t>Books &amp; Educational Company</t>
  </si>
  <si>
    <t>Waste Collections</t>
  </si>
  <si>
    <t>Telecommunications, Data, Network, Security, Equipment, Services and Supplies</t>
  </si>
  <si>
    <t>Electronic Computing Products</t>
  </si>
  <si>
    <t>Audio, Visual</t>
  </si>
  <si>
    <t>P00163</t>
  </si>
  <si>
    <t>P00176</t>
  </si>
  <si>
    <t>P00166</t>
  </si>
  <si>
    <t>P00178</t>
  </si>
  <si>
    <t>P00156</t>
  </si>
  <si>
    <t>P00170</t>
  </si>
  <si>
    <t>P00165</t>
  </si>
  <si>
    <t>P00175</t>
  </si>
  <si>
    <t>www.pacecoop.org</t>
  </si>
  <si>
    <t>Finishline Prints</t>
  </si>
  <si>
    <t>Graphic Wear</t>
  </si>
  <si>
    <t>Horizon Imprinting LLC</t>
  </si>
  <si>
    <t>Printed Apparel</t>
  </si>
  <si>
    <t>yes</t>
  </si>
  <si>
    <t>no</t>
  </si>
  <si>
    <t>Just Say Yes</t>
  </si>
  <si>
    <t>National Inventors Hall of Fame</t>
  </si>
  <si>
    <t>Aire Designs of Texas</t>
  </si>
  <si>
    <t>Big Daddy Music</t>
  </si>
  <si>
    <t>Happy Trails Rail</t>
  </si>
  <si>
    <t>Snapshot Mediaworks</t>
  </si>
  <si>
    <t>Archive Supplies Inc</t>
  </si>
  <si>
    <t>IXL Learning Inc</t>
  </si>
  <si>
    <t>Kagan Publishing</t>
  </si>
  <si>
    <t>CTE Goods and Services</t>
  </si>
  <si>
    <t>Teaching Aids, Instructional Materials &amp; Curriculum</t>
  </si>
  <si>
    <t>American Ceramic Supply Company</t>
  </si>
  <si>
    <t>Amplify Education, Inc.</t>
  </si>
  <si>
    <t>Complete Book and Media Supply, LLC</t>
  </si>
  <si>
    <t>Grey House Publishing</t>
  </si>
  <si>
    <t>J.W. Pepper &amp; Son, Inc.</t>
  </si>
  <si>
    <t>Lectorum Publications, Inc.</t>
  </si>
  <si>
    <t>Lee's School Supplies, Inc.</t>
  </si>
  <si>
    <t>Mentoring Minds, L.P.</t>
  </si>
  <si>
    <t>National Center for Youth Issues</t>
  </si>
  <si>
    <t>NCS Pearson, Inc.</t>
  </si>
  <si>
    <t>North Central Texas InterLink, Inc.</t>
  </si>
  <si>
    <t>Positive Promotions, Inc.</t>
  </si>
  <si>
    <t>PRO-ED, Inc.</t>
  </si>
  <si>
    <t>Project Lead The Way, Inc.</t>
  </si>
  <si>
    <t>Steps To Literacy, LLC</t>
  </si>
  <si>
    <t>Wood Etc. Co.</t>
  </si>
  <si>
    <t>Bentley Mills</t>
  </si>
  <si>
    <t>Deere and Company</t>
  </si>
  <si>
    <t>Fisher Engineering</t>
  </si>
  <si>
    <t>Gordian</t>
  </si>
  <si>
    <t>Interface Americas, Inc.</t>
  </si>
  <si>
    <t>Mannington</t>
  </si>
  <si>
    <t>PB Loader</t>
  </si>
  <si>
    <t>Poligon by PorterCorp</t>
  </si>
  <si>
    <t>Sewer Equipment</t>
  </si>
  <si>
    <t>SnowEx</t>
  </si>
  <si>
    <t>Staples Advantage</t>
  </si>
  <si>
    <t>Teknion</t>
  </si>
  <si>
    <t>Toro</t>
  </si>
  <si>
    <t>US Foods</t>
  </si>
  <si>
    <t>Verizon Connect</t>
  </si>
  <si>
    <t>Vermeer</t>
  </si>
  <si>
    <t xml:space="preserve">Virgin Pulse </t>
  </si>
  <si>
    <t>Volvo</t>
  </si>
  <si>
    <t>Xerox Corporation</t>
  </si>
  <si>
    <t>Spirit Monkey</t>
  </si>
  <si>
    <t>Vestige International</t>
  </si>
  <si>
    <t>Awards, Trophies and Promotional Products</t>
  </si>
  <si>
    <t>CNR01362</t>
  </si>
  <si>
    <t>CNR01440</t>
  </si>
  <si>
    <t>American Express</t>
  </si>
  <si>
    <t>CNR01117</t>
  </si>
  <si>
    <t>CNR01322</t>
  </si>
  <si>
    <t>CNR01394</t>
  </si>
  <si>
    <t>CNR01436</t>
  </si>
  <si>
    <t>CNR01332</t>
  </si>
  <si>
    <t>CNR01351</t>
  </si>
  <si>
    <t>E &amp; I Coop</t>
  </si>
  <si>
    <t>Asset Genie Inc (AGI Repair)</t>
  </si>
  <si>
    <t>iPad Parts and Related Services</t>
  </si>
  <si>
    <t>eTech Parts Plus</t>
  </si>
  <si>
    <t>iResq</t>
  </si>
  <si>
    <t>Ace Door and Repair</t>
  </si>
  <si>
    <t>Daico Supply Co</t>
  </si>
  <si>
    <t>Exterior Door Supplies</t>
  </si>
  <si>
    <t>19-05-914</t>
  </si>
  <si>
    <t>Site One Landscape Supply</t>
  </si>
  <si>
    <t>Trees, Plants and Nursery Supplies</t>
  </si>
  <si>
    <t>Gravel, Rock and Dirt Supplies</t>
  </si>
  <si>
    <t>Assured Comfort Services</t>
  </si>
  <si>
    <t>Filter Systems</t>
  </si>
  <si>
    <t>Infinity Contractors</t>
  </si>
  <si>
    <t>Trane US Inc</t>
  </si>
  <si>
    <t>NO</t>
  </si>
  <si>
    <t>Levines</t>
  </si>
  <si>
    <t>Wholesale Schoolwear</t>
  </si>
  <si>
    <t>Student School Uniform</t>
  </si>
  <si>
    <t xml:space="preserve">AVID Center </t>
  </si>
  <si>
    <t>Instructional Supplies, Teaching Aids and Professional Development</t>
  </si>
  <si>
    <t>2018-03</t>
  </si>
  <si>
    <t>EPCNT Joshua ISD</t>
  </si>
  <si>
    <t>When possible, please give vendors that are MWBE or HUB an opportunities to compete.If over $25,000 it is required.  The HUB vendor column is new and is not complete.  We will add data as available.</t>
  </si>
  <si>
    <t>If bid has expired on this vendor, first check to see if they are approved by another method that has not expired.  If not, call purchasing for information on expired vendor contracts.</t>
  </si>
  <si>
    <t>Please attempt to get at least 3 quotes from these vendors and then select the vendor to do your requisition. We are compelled by State Law to seek "Best Value".   If a company refuses to quote, please report it to me.  If you receive a no bid , document it and attach all quotes, no bids to the requisition.  It is recommended that if the quote is very close, that you select the vendor with the greatest insurance coverage listed. Always ask that they provide the Insurance certificate and DOT authorization compliance certificate either by fax to you or when the driver arrives.</t>
  </si>
  <si>
    <t>800-546-6508</t>
  </si>
  <si>
    <t>bcross@cowtowncharters.com</t>
  </si>
  <si>
    <t>817-531-3287</t>
  </si>
  <si>
    <t>www.lonestarcoaches.com</t>
  </si>
  <si>
    <t>972-623-1100</t>
  </si>
  <si>
    <t>tuibus@sbcglobal.net</t>
  </si>
  <si>
    <t>214-946-8805</t>
  </si>
  <si>
    <t>youthonthemove75@yahoo.com</t>
  </si>
  <si>
    <t>214-597-1411</t>
  </si>
  <si>
    <t>Vendor</t>
  </si>
  <si>
    <t>Contact</t>
  </si>
  <si>
    <t>Email</t>
  </si>
  <si>
    <t>972-438-1122</t>
  </si>
  <si>
    <t>John Childress</t>
  </si>
  <si>
    <t>817-329-3600</t>
  </si>
  <si>
    <t>jchildress@elogicinc.net</t>
  </si>
  <si>
    <t>817-707-4278</t>
  </si>
  <si>
    <t>972-636-1515</t>
  </si>
  <si>
    <t>Perry Harrison</t>
  </si>
  <si>
    <t>972-259-5823</t>
  </si>
  <si>
    <t>pharri4997@aol.com</t>
  </si>
  <si>
    <t>Perry Leonard</t>
  </si>
  <si>
    <t>972-445-8287</t>
  </si>
  <si>
    <t>Name of Company</t>
  </si>
  <si>
    <t>Vendor #</t>
  </si>
  <si>
    <t>Contact Person</t>
  </si>
  <si>
    <t>City</t>
  </si>
  <si>
    <t>State</t>
  </si>
  <si>
    <t>E-mail</t>
  </si>
  <si>
    <t>Web Address- online catalogue</t>
  </si>
  <si>
    <t>Phone Number</t>
  </si>
  <si>
    <t>TX</t>
  </si>
  <si>
    <t>kyle@finishlineprints.com</t>
  </si>
  <si>
    <t>972.257.0325</t>
  </si>
  <si>
    <t>Layla Monastyrskiy</t>
  </si>
  <si>
    <t>laylasergey@gmail.com</t>
  </si>
  <si>
    <t>Products/Services</t>
  </si>
  <si>
    <t>Phone #</t>
  </si>
  <si>
    <t>Cindi Cavallini</t>
  </si>
  <si>
    <t>allaboutanimalslive@yahoo.com</t>
  </si>
  <si>
    <t>760.468.1147</t>
  </si>
  <si>
    <t>frank.kesh@sylvanlearning.com</t>
  </si>
  <si>
    <t>Billie Glanzer</t>
  </si>
  <si>
    <t>billie@airedesigns.com</t>
  </si>
  <si>
    <t>Eric Hurst</t>
  </si>
  <si>
    <t>admin@snapshotmediaworks.com</t>
  </si>
  <si>
    <t>AWARDED VENDOR</t>
  </si>
  <si>
    <t>CONTACT</t>
  </si>
  <si>
    <t>PHONE</t>
  </si>
  <si>
    <t>EMAIL</t>
  </si>
  <si>
    <t>Thomas Cicherski</t>
  </si>
  <si>
    <t>tcicherski@aselart.com</t>
  </si>
  <si>
    <t>Rene Zelt</t>
  </si>
  <si>
    <t>Erin Mainville</t>
  </si>
  <si>
    <t>sam@eduthings.com</t>
  </si>
  <si>
    <t>jule@expressbooksellers.com</t>
  </si>
  <si>
    <t>orders@kaganonline.com</t>
  </si>
  <si>
    <t>Jill Stone</t>
  </si>
  <si>
    <t>jill@lab-resources.net</t>
  </si>
  <si>
    <t>medcosalessupport@medcosupply.com</t>
  </si>
  <si>
    <t>800-372-1236</t>
  </si>
  <si>
    <t>orders@enasco.com</t>
  </si>
  <si>
    <t>Kathy Manders</t>
  </si>
  <si>
    <t>sales@paxpat.com</t>
  </si>
  <si>
    <t>Lisa Howerton</t>
  </si>
  <si>
    <t>orders@pitsco.com</t>
  </si>
  <si>
    <t>orders@schoolspecialty.com</t>
  </si>
  <si>
    <t>For a complete list of vendors and contact information, visit the Fine Arts page:</t>
  </si>
  <si>
    <t>Contact Name</t>
  </si>
  <si>
    <t>covenantrophies@verizon.net</t>
  </si>
  <si>
    <t>972.254.3018</t>
  </si>
  <si>
    <t>mmartin@mtmrecognition.com</t>
  </si>
  <si>
    <t>juli@schoollife.com</t>
  </si>
  <si>
    <t>877.773.7705</t>
  </si>
  <si>
    <t>luis@spiritmonkey.com</t>
  </si>
  <si>
    <t>210.978.0457</t>
  </si>
  <si>
    <t>cedric@vestigeinternational.com</t>
  </si>
  <si>
    <t>972.230.5399</t>
  </si>
  <si>
    <t>Ark Designs</t>
  </si>
  <si>
    <t>EPCNT Ft Worth ISD</t>
  </si>
  <si>
    <t>Kelly Moore Paint</t>
  </si>
  <si>
    <t>Paint and supplies</t>
  </si>
  <si>
    <t>EPCNT Keller ISD</t>
  </si>
  <si>
    <t>ADP</t>
  </si>
  <si>
    <t>Advance Auto Parts</t>
  </si>
  <si>
    <t>AGCO Corporation</t>
  </si>
  <si>
    <t>Alvarez &amp; Marsal</t>
  </si>
  <si>
    <t>Applied Industrial Technologies Inc.</t>
  </si>
  <si>
    <t>AutoZone</t>
  </si>
  <si>
    <t>Big Truck Rental LLC</t>
  </si>
  <si>
    <t>Bob Barker Co</t>
  </si>
  <si>
    <t>Brown &amp; Root</t>
  </si>
  <si>
    <t>BSN SPORTS</t>
  </si>
  <si>
    <t>Carahsoft Technology Corp.</t>
  </si>
  <si>
    <t>Caterpillar</t>
  </si>
  <si>
    <t>Columbia</t>
  </si>
  <si>
    <t>Corby Energy Services, Inc.</t>
  </si>
  <si>
    <t>Cotton Commercial USA, Inc.</t>
  </si>
  <si>
    <t>Daktronics</t>
  </si>
  <si>
    <t>DIRTT Environmental Solutions</t>
  </si>
  <si>
    <t>Elite Sports Builders</t>
  </si>
  <si>
    <t>Fastenal</t>
  </si>
  <si>
    <t>Gonzalez Office Products</t>
  </si>
  <si>
    <t>Harrell's</t>
  </si>
  <si>
    <t>HD Supply</t>
  </si>
  <si>
    <t>Herc Rentals Inc.</t>
  </si>
  <si>
    <t>HON Company</t>
  </si>
  <si>
    <t>HP Inc.</t>
  </si>
  <si>
    <t>Insight Public Sector, Inc.</t>
  </si>
  <si>
    <t>K12 Insight</t>
  </si>
  <si>
    <t>KONE Inc</t>
  </si>
  <si>
    <t>Krueger International (KI)</t>
  </si>
  <si>
    <t>Language Line Services, Inc</t>
  </si>
  <si>
    <t>Lawson Products, Inc.</t>
  </si>
  <si>
    <t>Lionbridge Global Solutions II, Inc.</t>
  </si>
  <si>
    <t>Lone Star Auctioneers, Inc.</t>
  </si>
  <si>
    <t>MasterWord Services, Inc.</t>
  </si>
  <si>
    <t>McKinstry</t>
  </si>
  <si>
    <t>Mythics Emergent Group</t>
  </si>
  <si>
    <t>Mythics, Inc.</t>
  </si>
  <si>
    <t>National Restaurant Supply Co., Inc.</t>
  </si>
  <si>
    <t>Panasonic</t>
  </si>
  <si>
    <t>GameTime</t>
  </si>
  <si>
    <t>Playcraft Systems, a Playcore Company</t>
  </si>
  <si>
    <t>Premier - US Foods</t>
  </si>
  <si>
    <t>Rehrig Pacific Company</t>
  </si>
  <si>
    <t>Ricoh Americas Corporation</t>
  </si>
  <si>
    <t>RoofConnect</t>
  </si>
  <si>
    <t>Safeware-Mallory</t>
  </si>
  <si>
    <t>SAK Construction</t>
  </si>
  <si>
    <t>Samson Equipment, Inc.</t>
  </si>
  <si>
    <t>Schneider Electric</t>
  </si>
  <si>
    <t>Shred-it USA LLC.</t>
  </si>
  <si>
    <t>Tradition Energy</t>
  </si>
  <si>
    <t>The Grasshopper Company</t>
  </si>
  <si>
    <t>Toshiba</t>
  </si>
  <si>
    <t>Toter</t>
  </si>
  <si>
    <t>UNICOM Government, Inc.</t>
  </si>
  <si>
    <t>United Language Group</t>
  </si>
  <si>
    <t>Virco</t>
  </si>
  <si>
    <t>VS America, Inc.</t>
  </si>
  <si>
    <t>Webbco Enterprises LLC dba Visual Communication Services</t>
  </si>
  <si>
    <t>Cintas Corporation</t>
  </si>
  <si>
    <t>National Roofing Partners</t>
  </si>
  <si>
    <t>Facilities Management Software &amp; Solutions</t>
  </si>
  <si>
    <t>Staffing Services and Related Services and Solutions</t>
  </si>
  <si>
    <t>Public Sector Consulting</t>
  </si>
  <si>
    <t>Automotive Parts and Supplies</t>
  </si>
  <si>
    <t>Playground Systems, Installation, Service and Related Items</t>
  </si>
  <si>
    <t>Equipment Rentals and Related Products and Services</t>
  </si>
  <si>
    <t>Inmate and Detention Supplies, Solutions and Services</t>
  </si>
  <si>
    <t>Information Technology Solutions &amp; Services</t>
  </si>
  <si>
    <t>Maintenance, Repair, Operations (MRO) Supplies and Related Services</t>
  </si>
  <si>
    <t>Technology Products, Services, Solutions and Related Products and Services (Amazon Web Services)</t>
  </si>
  <si>
    <t>Fuel Card Services and Related Products</t>
  </si>
  <si>
    <t>Electrical, Lighting, Data Communications and Security Products and Related Products, Services and Solutions</t>
  </si>
  <si>
    <t>Office Furniture and Related Services and Solutions</t>
  </si>
  <si>
    <t>Maintenance, Repair, Operating Supplies, Industrial Supplies and Related Products and Services</t>
  </si>
  <si>
    <t>Energy Performance Contracting Services</t>
  </si>
  <si>
    <t>Technology Products, Services, Solutions and Related Products and Services</t>
  </si>
  <si>
    <t>Feedback and Customer Service Solutions for Schools</t>
  </si>
  <si>
    <t>Playground and Outdoor Fitness Equipment, Site Accessories, Surfacing, and Related Products and Services</t>
  </si>
  <si>
    <t>Elevator, Escalator and Walkway Maintenance and Modernization Services and Related Solutions</t>
  </si>
  <si>
    <t>Workforce Management Systems and Related Products, Services and Solutions</t>
  </si>
  <si>
    <t>Copiers and Printers</t>
  </si>
  <si>
    <t>Energy Savings Performance Contracting Technical Energy Audit Services</t>
  </si>
  <si>
    <t>Waste Carts, Recycling Carts, Cart Parts, Bins and Related Products and Services</t>
  </si>
  <si>
    <t>Public Safety and Emergency Preparedness and Related Service</t>
  </si>
  <si>
    <t>Document and Media Destruction Services</t>
  </si>
  <si>
    <t>Cleaning Supplies, Equipment and Custodial Related Services and Solutions</t>
  </si>
  <si>
    <t>Maintenance, Repair, Operating Supplies, Industrial Supplies, and Related Products and Services</t>
  </si>
  <si>
    <t>Employee Benefits and Retirement Enrollment Administrative Services</t>
  </si>
  <si>
    <t>Comprehensive Energy Consulting and Management Services</t>
  </si>
  <si>
    <t>Paint and Paint Supplies</t>
  </si>
  <si>
    <t>Refuse and Recycling Container Solutions and Related Products, Equipment and Services</t>
  </si>
  <si>
    <t>Energy Savings Performance Contracting (ESCO) Technical Energy Audit Services</t>
  </si>
  <si>
    <t>Travel Management Services</t>
  </si>
  <si>
    <t>Classroom Furniture</t>
  </si>
  <si>
    <t>Facilities Management Products and Solutions</t>
  </si>
  <si>
    <t>Oracle Products and Services</t>
  </si>
  <si>
    <t>US Communities</t>
  </si>
  <si>
    <t>Electrical Equipment and Parts</t>
  </si>
  <si>
    <t>Aqua-Rec, Inc.</t>
  </si>
  <si>
    <t>Consolidated Electrical Supply (CED Dallas)</t>
  </si>
  <si>
    <t>Equipment Depot, Ltd.</t>
  </si>
  <si>
    <t>Llano River Fence Company, LLC</t>
  </si>
  <si>
    <t>Pool Chemicals</t>
  </si>
  <si>
    <t>Material Handling Equipment</t>
  </si>
  <si>
    <t>Fencing and Bollards</t>
  </si>
  <si>
    <t>EMR Elevator, Inc.</t>
  </si>
  <si>
    <t>Metroplex Elevator Company</t>
  </si>
  <si>
    <t>Elevators &amp; Wheelchair Lifts, Service &amp; Inspections</t>
  </si>
  <si>
    <t>Kimbrough Fire Extinguisher Co., Inc.</t>
  </si>
  <si>
    <t>United Refrigeration</t>
  </si>
  <si>
    <t>EPCNT Cedar Hill</t>
  </si>
  <si>
    <t>Furniture, Fixtures, Equipment (FFE) and Related Items</t>
  </si>
  <si>
    <t>The Brandt Companies, LLC.</t>
  </si>
  <si>
    <t>Disaster Recovery Services, LLC</t>
  </si>
  <si>
    <t>A. Bargas &amp; Associates, LLC</t>
  </si>
  <si>
    <t>K&amp;S Music</t>
  </si>
  <si>
    <t>Ace T-Shirts</t>
  </si>
  <si>
    <t>Big Star Branding, Inc.</t>
  </si>
  <si>
    <t>Charm-Tex</t>
  </si>
  <si>
    <t>Cousin's Concert Attire</t>
  </si>
  <si>
    <t>Dance Sophisticates, Inc.</t>
  </si>
  <si>
    <t>DeMoulin Brothers and Company</t>
  </si>
  <si>
    <t>Designs In Thread</t>
  </si>
  <si>
    <t>Distractions, Inc.</t>
  </si>
  <si>
    <t>Down Patt</t>
  </si>
  <si>
    <t>Excell Fueling Systems</t>
  </si>
  <si>
    <t>Floyette Originals Inc.</t>
  </si>
  <si>
    <t>Fred J. Miller, Inc.</t>
  </si>
  <si>
    <t>Fuel Control Solutions</t>
  </si>
  <si>
    <t>Propane Specialty Services, LLC</t>
  </si>
  <si>
    <t>Reynolds Uniforms</t>
  </si>
  <si>
    <t>Southeastern Performance Apparel</t>
  </si>
  <si>
    <t>The Happy Chef, Inc.</t>
  </si>
  <si>
    <t>The Home Depot Pro</t>
  </si>
  <si>
    <t>The Stovall Corporation</t>
  </si>
  <si>
    <t>Tuxedo Wholesaler</t>
  </si>
  <si>
    <t>Uniforms and Accessories</t>
  </si>
  <si>
    <t>Correctional and Detention Facility Equipment and Supplies</t>
  </si>
  <si>
    <t>Fueling Systems and Equipment</t>
  </si>
  <si>
    <t>ACP CreativIT</t>
  </si>
  <si>
    <t>AdComp Systems Inc</t>
  </si>
  <si>
    <t>Advanced Network Management Inc</t>
  </si>
  <si>
    <t>Allied Plastics Co Inc</t>
  </si>
  <si>
    <t>AMTAB MANUFACTURING CORPORATION</t>
  </si>
  <si>
    <t>Bakers Safe and Lock Co</t>
  </si>
  <si>
    <t>Bills Fence Company</t>
  </si>
  <si>
    <t>Bolo Stick LLC</t>
  </si>
  <si>
    <t>BorderLAN</t>
  </si>
  <si>
    <t>Brighten Technology Solutions</t>
  </si>
  <si>
    <t>BrightWatch LLC</t>
  </si>
  <si>
    <t>Brock USA</t>
  </si>
  <si>
    <t>BRODART CO</t>
  </si>
  <si>
    <t>Bump Armor</t>
  </si>
  <si>
    <t>Cannan Alexander and Scott LLC</t>
  </si>
  <si>
    <t>Coenco Inc</t>
  </si>
  <si>
    <t>Cooper Lighting</t>
  </si>
  <si>
    <t>CX2 Inc</t>
  </si>
  <si>
    <t>Cyber Watch Systems LLC</t>
  </si>
  <si>
    <t>Dailey Solutions</t>
  </si>
  <si>
    <t>Dayton Electric Co LLC</t>
  </si>
  <si>
    <t>DeBoard Electronics</t>
  </si>
  <si>
    <t>Digital Boundary Group Inc</t>
  </si>
  <si>
    <t>Dobbs Tennis Courts Inc</t>
  </si>
  <si>
    <t>Double Line Inc</t>
  </si>
  <si>
    <t>Eduphoria</t>
  </si>
  <si>
    <t>EMCOR Service Scalise Industries</t>
  </si>
  <si>
    <t>Emeco Industries Inc</t>
  </si>
  <si>
    <t>Ensolum LLC</t>
  </si>
  <si>
    <t>Explain Everything Sales Inc</t>
  </si>
  <si>
    <t>FireTron Inc</t>
  </si>
  <si>
    <t>Five Star Painting of Jonesboro</t>
  </si>
  <si>
    <t>Fomcore LLC</t>
  </si>
  <si>
    <t>Future Tech AV Integrations</t>
  </si>
  <si>
    <t>Gibson Consulting Group Inc</t>
  </si>
  <si>
    <t>Gressco Ltd</t>
  </si>
  <si>
    <t>Hamil Harrison and Co LLC</t>
  </si>
  <si>
    <t>Haskell Office LLC</t>
  </si>
  <si>
    <t>HeartSafe America Inc</t>
  </si>
  <si>
    <t>Hi Fidelity</t>
  </si>
  <si>
    <t>Hi5 Furniture Inc</t>
  </si>
  <si>
    <t>Intercon Environmental Inc</t>
  </si>
  <si>
    <t>Kaduceus Holdings Inc</t>
  </si>
  <si>
    <t>KANSAS CITY AUDIO VISUAL</t>
  </si>
  <si>
    <t>Krueger International Inc</t>
  </si>
  <si>
    <t>Krug Inc</t>
  </si>
  <si>
    <t>LD Systems</t>
  </si>
  <si>
    <t>Lite the Nite Technologies</t>
  </si>
  <si>
    <t>Logical Solutions Inc</t>
  </si>
  <si>
    <t>Mahuya Industries LLC</t>
  </si>
  <si>
    <t>NASH ELECTRIC COMPANY INC</t>
  </si>
  <si>
    <t>NGS Films and Graphics</t>
  </si>
  <si>
    <t>OEM Systems and Services Inc</t>
  </si>
  <si>
    <t>OSI Hardware</t>
  </si>
  <si>
    <t>Pace Systems</t>
  </si>
  <si>
    <t>Paragon Furniture Inc</t>
  </si>
  <si>
    <t>Pedigo Staffing Services LLC</t>
  </si>
  <si>
    <t>Pemica Inc</t>
  </si>
  <si>
    <t>R Network Solutions LLC</t>
  </si>
  <si>
    <t>RockIT Consulting LLC</t>
  </si>
  <si>
    <t>RQC Services LLC</t>
  </si>
  <si>
    <t>Rugged Protection LLC</t>
  </si>
  <si>
    <t>Slim Chickens</t>
  </si>
  <si>
    <t>Systemates Inc</t>
  </si>
  <si>
    <t>Taste This Catering</t>
  </si>
  <si>
    <t>Texas Roadhouse Texarkana</t>
  </si>
  <si>
    <t>Texas Roof Management Inc</t>
  </si>
  <si>
    <t>TMC Furniture Inc</t>
  </si>
  <si>
    <t>Transnet Communications</t>
  </si>
  <si>
    <t>truecolor GRAPHICS FASTSIGNS</t>
  </si>
  <si>
    <t>Tyler Technologies Inc</t>
  </si>
  <si>
    <t>Universal Exports LLC</t>
  </si>
  <si>
    <t>Unmanned Vehicle Technologies LLC</t>
  </si>
  <si>
    <t>Upper Edge Tech</t>
  </si>
  <si>
    <t>Vertosoft LLC</t>
  </si>
  <si>
    <t>Virco Inc</t>
  </si>
  <si>
    <t>Visual Techniques</t>
  </si>
  <si>
    <t>Waterboy Graphics</t>
  </si>
  <si>
    <t>Safety Equipment, Supplies and Services</t>
  </si>
  <si>
    <t>Catering-Food and Non-Alcoholic Drink</t>
  </si>
  <si>
    <t>Portable Storage</t>
  </si>
  <si>
    <t>ZUNI Learning Tree LLC</t>
  </si>
  <si>
    <t>EPCNT EMS ISD</t>
  </si>
  <si>
    <t>Advanced Technologies Consultants</t>
  </si>
  <si>
    <t>Teaching/Instr Supplies</t>
  </si>
  <si>
    <t>4imprint</t>
  </si>
  <si>
    <t>Bio-Rad Labortories</t>
  </si>
  <si>
    <t>Creative Mathematics</t>
  </si>
  <si>
    <t>Knowbuddy Resources</t>
  </si>
  <si>
    <t>Odessa Pumps</t>
  </si>
  <si>
    <t>The Right Supplies</t>
  </si>
  <si>
    <t>Lead4ward</t>
  </si>
  <si>
    <t>Magnatag Visible Systems</t>
  </si>
  <si>
    <t>Athletic Supplies, Equip and Uniforms</t>
  </si>
  <si>
    <t>The Skinny Armadillo Printing Co</t>
  </si>
  <si>
    <t>Anderson Powerlifting</t>
  </si>
  <si>
    <t>Moore Supply Co</t>
  </si>
  <si>
    <t>CTE Equip, Supplies &amp; Services</t>
  </si>
  <si>
    <t>Hudl</t>
  </si>
  <si>
    <t>Snap-On Industrial</t>
  </si>
  <si>
    <t>Pocket Nurse</t>
  </si>
  <si>
    <t>Allied Fence of Ft Worth</t>
  </si>
  <si>
    <t>Barsco Inc</t>
  </si>
  <si>
    <t>Hagar Restaurant Service</t>
  </si>
  <si>
    <t>Kleen Air Filter Service and Sales</t>
  </si>
  <si>
    <t>SAS Security Alarm Service</t>
  </si>
  <si>
    <t>Skyline Equipment Inc</t>
  </si>
  <si>
    <t>Woodard Builders Supply</t>
  </si>
  <si>
    <t>Building M&amp;O Procurement Program</t>
  </si>
  <si>
    <t>GWG Wood Group</t>
  </si>
  <si>
    <t>C&amp;P Pump Services</t>
  </si>
  <si>
    <t>Sav-On Fence</t>
  </si>
  <si>
    <t>Simba Industries</t>
  </si>
  <si>
    <t>Online Delivery Services</t>
  </si>
  <si>
    <t>ABDO Publishing</t>
  </si>
  <si>
    <t>Library Books, Media, Services and Magazine Subscriptions</t>
  </si>
  <si>
    <t>1516-025-2022</t>
  </si>
  <si>
    <t>Conscious Discipline</t>
  </si>
  <si>
    <t>Logan Graphics</t>
  </si>
  <si>
    <t>Printing and Copying Services</t>
  </si>
  <si>
    <t>Translation and Interpretation Services</t>
  </si>
  <si>
    <t>EPCNT Garland ISD</t>
  </si>
  <si>
    <t>American Golf Cars (Omkara 2750)</t>
  </si>
  <si>
    <t>General Trades Transportation Merchandise, Vehicles, Parts and Repair</t>
  </si>
  <si>
    <t>Big Rock Education</t>
  </si>
  <si>
    <t>Academic/Educational Consultant</t>
  </si>
  <si>
    <t>16-089</t>
  </si>
  <si>
    <t>Bull Market Promotions</t>
  </si>
  <si>
    <t>EPCNT Allen ISD</t>
  </si>
  <si>
    <t>EPCNT Birdville ISD</t>
  </si>
  <si>
    <t>Fireplace Inc dba Smores</t>
  </si>
  <si>
    <t>Flipgrid Inc</t>
  </si>
  <si>
    <t>Software, Apps and Online Subscriptions</t>
  </si>
  <si>
    <t>EPCNT Coppell ISD</t>
  </si>
  <si>
    <t>Andymark Inc</t>
  </si>
  <si>
    <t>Cambridge University Press</t>
  </si>
  <si>
    <t>Special Education Testing</t>
  </si>
  <si>
    <t>EPCNT Denton ISD</t>
  </si>
  <si>
    <t>Enpowering Writers</t>
  </si>
  <si>
    <t>Johnson Plastics Plus (Signcaster Corp)</t>
  </si>
  <si>
    <t>Jolly Farmer</t>
  </si>
  <si>
    <t>Northern Tool</t>
  </si>
  <si>
    <t>Classroom Instructional</t>
  </si>
  <si>
    <t>16-06</t>
  </si>
  <si>
    <t>17-08</t>
  </si>
  <si>
    <t>17-01</t>
  </si>
  <si>
    <t>18-08</t>
  </si>
  <si>
    <t>Uline</t>
  </si>
  <si>
    <t>El Saber Enterprises</t>
  </si>
  <si>
    <t>Literacy Resources</t>
  </si>
  <si>
    <t>Loving Guidance dba Conscious Discipline</t>
  </si>
  <si>
    <t>EPCNT HEB ISD</t>
  </si>
  <si>
    <t>Teacher Created Materials Inc</t>
  </si>
  <si>
    <t>Teacher Plan Book Inc</t>
  </si>
  <si>
    <t>Northwest Engravers</t>
  </si>
  <si>
    <t>Awards, Trophy and Signs</t>
  </si>
  <si>
    <t>Builders Flooring Supply (BF Supply)</t>
  </si>
  <si>
    <t>EPCNT McKinney ISD</t>
  </si>
  <si>
    <t>Special Education Supplies</t>
  </si>
  <si>
    <t>EPCNT Mansfield ISD</t>
  </si>
  <si>
    <t>General Maintenance Services and Supplies</t>
  </si>
  <si>
    <t>2019-554</t>
  </si>
  <si>
    <t>EPCNT Mesquite ISD</t>
  </si>
  <si>
    <t>EPCNT NW ISD</t>
  </si>
  <si>
    <t>Seal Tex</t>
  </si>
  <si>
    <t>EPCNT Plano ISD</t>
  </si>
  <si>
    <t>Cirriculum &amp; Instruction Products, Software, Licenses and Services</t>
  </si>
  <si>
    <t>1022-17</t>
  </si>
  <si>
    <t>EPCNT Weatherford ISD</t>
  </si>
  <si>
    <t>Lakeshore IT Solutions, Inc.</t>
  </si>
  <si>
    <t>Mardel, Inc.</t>
  </si>
  <si>
    <t>Romeo Music</t>
  </si>
  <si>
    <t>Central Programs Inc. d/b/a Gumdrop Books</t>
  </si>
  <si>
    <t>The Home Depot Pro Institutional (formerly SupplyWorks)</t>
  </si>
  <si>
    <t>2018011-01</t>
  </si>
  <si>
    <t>EV2370</t>
  </si>
  <si>
    <t>EV2516</t>
  </si>
  <si>
    <t>2018011-02</t>
  </si>
  <si>
    <t>2018-017</t>
  </si>
  <si>
    <t>R-TC-18004</t>
  </si>
  <si>
    <t>R-BB-19002</t>
  </si>
  <si>
    <t>R190301</t>
  </si>
  <si>
    <t>Drone Innovations</t>
  </si>
  <si>
    <t>2018-Aug-19</t>
  </si>
  <si>
    <t>General Merchandise</t>
  </si>
  <si>
    <t>Advanced Water Well Technologies</t>
  </si>
  <si>
    <t>Authentic Promotions.com</t>
  </si>
  <si>
    <t>Awards by Gulf Coast Trophies</t>
  </si>
  <si>
    <t>J. Brandt Recognition, Ltd.</t>
  </si>
  <si>
    <t>Monarch Trophy Studio</t>
  </si>
  <si>
    <t>Promo Universal, LLC</t>
  </si>
  <si>
    <t>San Antonio Armature Works, Inc.</t>
  </si>
  <si>
    <t>Smith Pump Company, Inc</t>
  </si>
  <si>
    <t>Specialty Advertisers</t>
  </si>
  <si>
    <t>Stovall Commercial Contractors, LLC</t>
  </si>
  <si>
    <t>Texas Music Festivals Enterprise, Inc.</t>
  </si>
  <si>
    <t>Awards, Trophies, and Personal Recognition Products</t>
  </si>
  <si>
    <t>Water and Wastewater Pumps and Motors</t>
  </si>
  <si>
    <t>Maintenance Supplies</t>
  </si>
  <si>
    <t xml:space="preserve"> iug</t>
  </si>
  <si>
    <t>Lendan Communications</t>
  </si>
  <si>
    <t>CPI (Crisis Prevention Institute)</t>
  </si>
  <si>
    <t>General Instruction</t>
  </si>
  <si>
    <t>17-033</t>
  </si>
  <si>
    <t>EPI (Educational Products Inc)</t>
  </si>
  <si>
    <t>Great Books Foundation</t>
  </si>
  <si>
    <t>Heinemann</t>
  </si>
  <si>
    <t>Figtree Technologies (eCampus)</t>
  </si>
  <si>
    <t>Misc Service and Supplies</t>
  </si>
  <si>
    <t>1907-14</t>
  </si>
  <si>
    <t>Vex Robotics</t>
  </si>
  <si>
    <t>Robotic Supplies</t>
  </si>
  <si>
    <t>YES</t>
  </si>
  <si>
    <t>Refrigerated Specialist Inc</t>
  </si>
  <si>
    <t>EPCNT Rockwall ISD</t>
  </si>
  <si>
    <t>Professional Services(Refeer Repair and Service including ice machines)</t>
  </si>
  <si>
    <t>Rank One Sport</t>
  </si>
  <si>
    <t>Getpoms.com</t>
  </si>
  <si>
    <t>Promaxima</t>
  </si>
  <si>
    <t>Klement Distribution</t>
  </si>
  <si>
    <t>Sam's Club (Irving)</t>
  </si>
  <si>
    <t>Concete Patching, Paving and Curbs</t>
  </si>
  <si>
    <t>H&amp;H Concrete</t>
  </si>
  <si>
    <t>Concrete Patching, Paving and Curbs</t>
  </si>
  <si>
    <t>JR Downes Company</t>
  </si>
  <si>
    <t>C&amp;S Trailers</t>
  </si>
  <si>
    <t>Trailer Purchase, Parts and Service</t>
  </si>
  <si>
    <t>18-87-914</t>
  </si>
  <si>
    <t>Henson Building Supplies (Metal)</t>
  </si>
  <si>
    <t>Ground Supplies, Equipment and Repair Services</t>
  </si>
  <si>
    <t>EPCNT Grandbury ISD</t>
  </si>
  <si>
    <t>Catalog</t>
  </si>
  <si>
    <t>Oticon</t>
  </si>
  <si>
    <t>Instructional Supplies, Services and Equipment (Hearing Aids)</t>
  </si>
  <si>
    <t>Manson Western (Western Psychological)</t>
  </si>
  <si>
    <t>Century Air Conditioning Supply LP</t>
  </si>
  <si>
    <t>HVAC Parts and Supplies</t>
  </si>
  <si>
    <t>Engineered Air (Airtex Manufacturing)</t>
  </si>
  <si>
    <t>Facilities and Transportation</t>
  </si>
  <si>
    <t>034-19</t>
  </si>
  <si>
    <t>Sentinel The Alarm Company</t>
  </si>
  <si>
    <t>M&amp;O Supplies and Services</t>
  </si>
  <si>
    <t>Horizon Distributors Inc</t>
  </si>
  <si>
    <t>Soundzabound Music Library</t>
  </si>
  <si>
    <t>2018-16</t>
  </si>
  <si>
    <t>Encyclopedia Britannica</t>
  </si>
  <si>
    <t xml:space="preserve">Instructional </t>
  </si>
  <si>
    <t>18-05</t>
  </si>
  <si>
    <t>019-024-01-011</t>
  </si>
  <si>
    <t xml:space="preserve">General Retail Supplies </t>
  </si>
  <si>
    <t xml:space="preserve">Walmart </t>
  </si>
  <si>
    <t>Chef Works</t>
  </si>
  <si>
    <t>Instructional Supplies and Culinary Uniforms</t>
  </si>
  <si>
    <t>Put In Cups</t>
  </si>
  <si>
    <t>Athletic Equipment and Supplies</t>
  </si>
  <si>
    <t>605-2018-03-22</t>
  </si>
  <si>
    <t>EPCNT Frisco ISD</t>
  </si>
  <si>
    <t>VITZ Metals</t>
  </si>
  <si>
    <t>Agile Sports Technologies (Hudl)</t>
  </si>
  <si>
    <t>CTE Materials, Services and Equipment</t>
  </si>
  <si>
    <t>19-085</t>
  </si>
  <si>
    <t xml:space="preserve">Online Delivery </t>
  </si>
  <si>
    <t>1516-029-2022D</t>
  </si>
  <si>
    <t>Hawthorne Educational Services</t>
  </si>
  <si>
    <t>General Retail</t>
  </si>
  <si>
    <t>16-082C</t>
  </si>
  <si>
    <t>Asentex, Inc.</t>
  </si>
  <si>
    <t>Kagan Professional Development</t>
  </si>
  <si>
    <t>Positive Directions Co.</t>
  </si>
  <si>
    <t>Southwest Training Systems, Inc.</t>
  </si>
  <si>
    <t>Traci Skrovan Consulting LLC</t>
  </si>
  <si>
    <t>Istation (Imagination Station, Inc)</t>
  </si>
  <si>
    <t>Jo Mascorro</t>
  </si>
  <si>
    <t>Learning Plus Consulting, Inc.</t>
  </si>
  <si>
    <t>Thinking Maps, Inc.</t>
  </si>
  <si>
    <t>Border Demolition &amp; Environmental, Inc.</t>
  </si>
  <si>
    <t>Environmental Reconditioning, Inc (Southwest Abatement, Inc)</t>
  </si>
  <si>
    <t>Creative Bus Sales</t>
  </si>
  <si>
    <t>HEC Software, Inc. dba Reading Horizons</t>
  </si>
  <si>
    <t>n2y, LLC</t>
  </si>
  <si>
    <t>Cerebellum Corporation</t>
  </si>
  <si>
    <t>NWEA</t>
  </si>
  <si>
    <t>PDS Toner Ink</t>
  </si>
  <si>
    <t>Pencil Cup Office Products, Inc.</t>
  </si>
  <si>
    <t>Rol-N-Enterprise, Inc</t>
  </si>
  <si>
    <t>Border States Industries, Inc. dba Border States Electric Supply</t>
  </si>
  <si>
    <t>C.E.D Consolidated Electric</t>
  </si>
  <si>
    <t>Desert Electrical Supply, Inc.</t>
  </si>
  <si>
    <t>Summit Electric Supply Co. Inc.</t>
  </si>
  <si>
    <t>Century Fire Systems, LLC</t>
  </si>
  <si>
    <t>Henderson Fire Protection, Inc</t>
  </si>
  <si>
    <t>Quality Commercial Services</t>
  </si>
  <si>
    <t>Tarkett USA, LLC</t>
  </si>
  <si>
    <t>The Carpet Pile of Texas, Inc.</t>
  </si>
  <si>
    <t>Complete Parking Lot Solutions, LLC</t>
  </si>
  <si>
    <t>Heist Disposal, Inc</t>
  </si>
  <si>
    <t>Affordable Care Act (ACA) Auditing and Reporting</t>
  </si>
  <si>
    <t>Audio Visual Equipment</t>
  </si>
  <si>
    <t>Building Controls (JOC-IDIQ)</t>
  </si>
  <si>
    <t>Armstrong Repair Center, Inc.</t>
  </si>
  <si>
    <t>Auto-Chlor Services</t>
  </si>
  <si>
    <t>Communication/Phone Systems (VoIP)</t>
  </si>
  <si>
    <t>Love Advertising</t>
  </si>
  <si>
    <t>Versa Creative</t>
  </si>
  <si>
    <t>Construction Photographic Documentation Service</t>
  </si>
  <si>
    <t>Direct Delivery of Snacks and Beverages</t>
  </si>
  <si>
    <t>The Master's Distribution Systems</t>
  </si>
  <si>
    <t>Document Management</t>
  </si>
  <si>
    <t>Doors, Windows, and Hardware (JOC-IDIQ)</t>
  </si>
  <si>
    <t>Educational/Instructional Software</t>
  </si>
  <si>
    <t>Electronic Procurement Software</t>
  </si>
  <si>
    <t>Financial Software</t>
  </si>
  <si>
    <t>Fire, Safety, Security and Surveillance Equipment/Services (JOC/IDIQ)</t>
  </si>
  <si>
    <t>Budget Restaurant Supply</t>
  </si>
  <si>
    <t>Commercial Kitchen Parts &amp; Service</t>
  </si>
  <si>
    <t>Food Equipment, Parts, Repair, Installation, Maintenance, and Small Wares</t>
  </si>
  <si>
    <t>Frozen Dessert Products</t>
  </si>
  <si>
    <t xml:space="preserve">Southern Ice Cream </t>
  </si>
  <si>
    <t>Fuel Card Monitoring, GPS and Related Items</t>
  </si>
  <si>
    <t>Graduation Items, Yearbooks &amp; Commemorative Items</t>
  </si>
  <si>
    <t>HVAC Equipment and Service (JOC-IDIQ)</t>
  </si>
  <si>
    <t>JP Ice Cream</t>
  </si>
  <si>
    <t>Ice Cream Products</t>
  </si>
  <si>
    <t>La Costenita Distributor</t>
  </si>
  <si>
    <t>Yumi Ice Cream Co., Inc</t>
  </si>
  <si>
    <t>Internet Access</t>
  </si>
  <si>
    <t>Leasing (Technology and Assets)</t>
  </si>
  <si>
    <t>Painting, Drywall, Acoustical Ceilings, And Flooring (JOC-IDIQ)</t>
  </si>
  <si>
    <t>Paving Services, Asphalt/Concrete (JOC-IDIQ)</t>
  </si>
  <si>
    <t>Power and Cooling Solutions</t>
  </si>
  <si>
    <t>Brothers Produce</t>
  </si>
  <si>
    <t>Produce</t>
  </si>
  <si>
    <t>Hardie's Fruit &amp; Vegetable Co.</t>
  </si>
  <si>
    <t>Domino's, Inc.</t>
  </si>
  <si>
    <t>Restaurant Branded Food Delivery</t>
  </si>
  <si>
    <t>MAC Pizza Management, Inc.</t>
  </si>
  <si>
    <t>Roofing (JOC-IDIQ)</t>
  </si>
  <si>
    <t>Safety Supplies and Equipment</t>
  </si>
  <si>
    <t>Security Officer Services and Private Investigation Work (Off-Duty Police)</t>
  </si>
  <si>
    <t>Software as a Service</t>
  </si>
  <si>
    <t>STEM &amp; CTE Materials</t>
  </si>
  <si>
    <t>Technology Security Solutions</t>
  </si>
  <si>
    <t>Technology Training</t>
  </si>
  <si>
    <t>Third Party Code Inspection Service</t>
  </si>
  <si>
    <t>Toner and Ink Cartridges</t>
  </si>
  <si>
    <t>Training Systems Distributor</t>
  </si>
  <si>
    <t>Two Way Radios</t>
  </si>
  <si>
    <t>Web Design Services</t>
  </si>
  <si>
    <t>CTE Services and Software</t>
  </si>
  <si>
    <t>Proforma A-Z Specialties</t>
  </si>
  <si>
    <t>18-07</t>
  </si>
  <si>
    <t>Screen Printing Supplies</t>
  </si>
  <si>
    <t>Ryonet</t>
  </si>
  <si>
    <t>19-011</t>
  </si>
  <si>
    <t>Disaster Mitigation with Restoration (JOC-IDIQ)</t>
  </si>
  <si>
    <t>0n-Line Catering Management Services</t>
  </si>
  <si>
    <t>Building Aut0mati0n, HVAC,HVAC-R Equip, Supplies &amp; Services</t>
  </si>
  <si>
    <t>CNR01465</t>
  </si>
  <si>
    <t>CNR01463</t>
  </si>
  <si>
    <t>Columbia Advisory Group (CAG)</t>
  </si>
  <si>
    <t>Techn0l0gy Management Services</t>
  </si>
  <si>
    <t>CNR01469</t>
  </si>
  <si>
    <t>C0mputer Equip &amp;  Related Hardware, S0ftware, Service &amp; Supp0rt</t>
  </si>
  <si>
    <t>Core Construction</t>
  </si>
  <si>
    <t>J0b 0rder C0ntrct</t>
  </si>
  <si>
    <t>CNR01470</t>
  </si>
  <si>
    <t>Core Health and Fitness, LLC</t>
  </si>
  <si>
    <t>Athletic Equipment &amp; Supplies</t>
  </si>
  <si>
    <t>CNR01486</t>
  </si>
  <si>
    <t>Corporate Travel Planners</t>
  </si>
  <si>
    <t>CNR01479</t>
  </si>
  <si>
    <t>D2L, Ltd</t>
  </si>
  <si>
    <t>Learning Management S0ftware</t>
  </si>
  <si>
    <t>CNR01467</t>
  </si>
  <si>
    <t>Maintenance  - HVAC</t>
  </si>
  <si>
    <t>CNR01464</t>
  </si>
  <si>
    <t>Gilbane Building Company  CMAR</t>
  </si>
  <si>
    <t>C0nstructi0n Management At Risk (CMAR)</t>
  </si>
  <si>
    <t>CNR01471</t>
  </si>
  <si>
    <t>Aut0 Parts, Supplies and Services</t>
  </si>
  <si>
    <t>CNR01477</t>
  </si>
  <si>
    <t>Mythics</t>
  </si>
  <si>
    <t>ERP S0ftware, Systems and Services</t>
  </si>
  <si>
    <t>CNR01474</t>
  </si>
  <si>
    <t>Pure Air Control</t>
  </si>
  <si>
    <t>Cleaning,Restoration,RemediationHVAC Equipment,IAQ Services</t>
  </si>
  <si>
    <t>CNR01488</t>
  </si>
  <si>
    <t>Sirva Worldwide Inc.</t>
  </si>
  <si>
    <t>Rel0cati0n M0ving and St0rage</t>
  </si>
  <si>
    <t xml:space="preserve">America to GO, LLC </t>
  </si>
  <si>
    <t>Carrier Enterprise,LLC        (Certified TX HUB available)</t>
  </si>
  <si>
    <t xml:space="preserve">Filtration Concepts  </t>
  </si>
  <si>
    <t>Genuine Parts Company dba NAPA</t>
  </si>
  <si>
    <t>Library Furnishings, Installati0n &amp; Related Services</t>
  </si>
  <si>
    <t>Lab Gas Cylinders/C0mpressed Gases/Equip.</t>
  </si>
  <si>
    <t>J0b 0rder C0ntract- Regi0nal C0ntract</t>
  </si>
  <si>
    <t>Procurement Card</t>
  </si>
  <si>
    <t>Mattresses,beddingc0vers,linens &amp;Services</t>
  </si>
  <si>
    <t xml:space="preserve">Digital Signage/Vide0 Design </t>
  </si>
  <si>
    <t>CNR01425</t>
  </si>
  <si>
    <t>Mobile/Portable Event Furniture</t>
  </si>
  <si>
    <t>Photographic Equipment Services &amp; Supplies</t>
  </si>
  <si>
    <t>CNR01341</t>
  </si>
  <si>
    <t>Cl0ud St0rage and Pr0ductivity S0luti0ns</t>
  </si>
  <si>
    <t>CNR01439</t>
  </si>
  <si>
    <t>Visual Display Pr0ducts &amp; Equipment</t>
  </si>
  <si>
    <t>Food &amp; Food Services</t>
  </si>
  <si>
    <t>CNR01406</t>
  </si>
  <si>
    <t>Vending services</t>
  </si>
  <si>
    <t>CNR01407</t>
  </si>
  <si>
    <t>0n-Line B00ks,Media,Related S0ftware and Services</t>
  </si>
  <si>
    <t>CNR01514</t>
  </si>
  <si>
    <t>Rental Cars</t>
  </si>
  <si>
    <t>Fleet Leasing Services</t>
  </si>
  <si>
    <t>Plumbing equipment Supplies and Services</t>
  </si>
  <si>
    <t>Building &amp; C0nstructi0n Management Services</t>
  </si>
  <si>
    <t>CNR01417</t>
  </si>
  <si>
    <t>0nline Aucti0ns f0r G0vernment &amp; Higher Educati0n</t>
  </si>
  <si>
    <t>Maintenance - MR0 Supplies</t>
  </si>
  <si>
    <t>Interi0r Designer Access0ries</t>
  </si>
  <si>
    <t>Backgr0und Investigati0n and Related Services</t>
  </si>
  <si>
    <t>CNR01336</t>
  </si>
  <si>
    <t>CNR01442</t>
  </si>
  <si>
    <t>Erg0n0mic Access0ries&amp;Furnishings (LPA)</t>
  </si>
  <si>
    <t>Carpet and related services</t>
  </si>
  <si>
    <t>Alpha Building Construction (TX. OK, AR) Certified Texas HUB</t>
  </si>
  <si>
    <t>American Education Supply division of American Hotel Register</t>
  </si>
  <si>
    <t>Anthony James Partners</t>
  </si>
  <si>
    <t>CDW-G   (There will be TX Certified HUB partners available)</t>
  </si>
  <si>
    <t xml:space="preserve">Claridge Products &amp; Equipment (2nd generation contract)                     </t>
  </si>
  <si>
    <t>Compass (vending services) Canteen</t>
  </si>
  <si>
    <t>Compass Group-Athletic Food Concessions &amp; Premium Catering (Levy)</t>
  </si>
  <si>
    <t>Complete Book and Media Supply(Certified Texas HUB Supplier)</t>
  </si>
  <si>
    <t>DEMCO, Inc</t>
  </si>
  <si>
    <t xml:space="preserve">Enterprise Rental </t>
  </si>
  <si>
    <t xml:space="preserve">Ferguson Enterprises </t>
  </si>
  <si>
    <t>Gilbane Building Company</t>
  </si>
  <si>
    <t xml:space="preserve">Global Furniture    (2nd generation contract) </t>
  </si>
  <si>
    <t xml:space="preserve">Grainger (Lab Safety Supply is part Of this contract)                      </t>
  </si>
  <si>
    <t>High Tower Group LLC</t>
  </si>
  <si>
    <t>HireRight, LLC  (2nd generation contract)</t>
  </si>
  <si>
    <t>HITT Contracting, Inc</t>
  </si>
  <si>
    <t>Humanscale Corporation</t>
  </si>
  <si>
    <t>Fixed Seating</t>
  </si>
  <si>
    <t>Multi-Media Marketing Rights</t>
  </si>
  <si>
    <t>CNR01378</t>
  </si>
  <si>
    <t>Electronic Procurement System</t>
  </si>
  <si>
    <t>Job order Contract - Regi0nal Contract</t>
  </si>
  <si>
    <t>CNR01443</t>
  </si>
  <si>
    <t>LabEquip, Instruments, Accessories,Supplies &amp; Maintenance</t>
  </si>
  <si>
    <t>CNR01424</t>
  </si>
  <si>
    <t>Building Supplies</t>
  </si>
  <si>
    <t>CNR01375</t>
  </si>
  <si>
    <t>Indoor/outdoor Sustainable Furnishings</t>
  </si>
  <si>
    <t>CNR01348</t>
  </si>
  <si>
    <t>Medline Industries, Inc. (TX HUB Partners available)</t>
  </si>
  <si>
    <t>Medical Surgical Products and Equipment</t>
  </si>
  <si>
    <t>CNR01385</t>
  </si>
  <si>
    <t>Medline Industries Pharmaceuticals  (TX HUB Partners available)</t>
  </si>
  <si>
    <t>Vaccines,Antibiotics,over the Counter(OTC)&amp; other pharmaceuticals</t>
  </si>
  <si>
    <t>CNR01449</t>
  </si>
  <si>
    <t>Modular Buildings Installation and Services</t>
  </si>
  <si>
    <t>CNR01338</t>
  </si>
  <si>
    <t>ERP Software, Systems and Services</t>
  </si>
  <si>
    <t>Microscopy Products</t>
  </si>
  <si>
    <t>CNR01457</t>
  </si>
  <si>
    <t>Job Order Contract - National Contract</t>
  </si>
  <si>
    <t>CNR01444</t>
  </si>
  <si>
    <t>CNR01423</t>
  </si>
  <si>
    <t>CNR01392</t>
  </si>
  <si>
    <t>Equipment Coil Cleaning &amp; Indoor Air Quality Services</t>
  </si>
  <si>
    <t>Renewable Sustainable Furniture</t>
  </si>
  <si>
    <t>CNR01451</t>
  </si>
  <si>
    <t>Maintenance-Paints, Coatings &amp; related supplies</t>
  </si>
  <si>
    <t>CNR01400</t>
  </si>
  <si>
    <t>Multimedia/Vide0 Conf,Lecture Capture Equip Software &amp; Services</t>
  </si>
  <si>
    <t>Southwest Contract (2nd Generation Contract) HUB Perry office Plus</t>
  </si>
  <si>
    <t>Residence Life Furniture</t>
  </si>
  <si>
    <t>CNR01354</t>
  </si>
  <si>
    <t>Equip Maintenance Management  Program</t>
  </si>
  <si>
    <t>CNR01337</t>
  </si>
  <si>
    <t>Oper &amp; Mgmt 0f Custodial Service</t>
  </si>
  <si>
    <t>Oper &amp; Mgmt Of Facilities Maintenance Serv</t>
  </si>
  <si>
    <t>0per &amp; Mgmt 0f Landscape Maintenance Serv</t>
  </si>
  <si>
    <t>CNR01340</t>
  </si>
  <si>
    <t>0ffice Pr0ducts, Supplies &amp; S0luti0ns</t>
  </si>
  <si>
    <t>CNR01373</t>
  </si>
  <si>
    <t>Pr0m0ti0nal Pr0ducts, Apparel &amp; 0ther Related Items</t>
  </si>
  <si>
    <t>CNR01398</t>
  </si>
  <si>
    <t>Premium Furniture</t>
  </si>
  <si>
    <t>CNR01419</t>
  </si>
  <si>
    <t>Strategic Equipment LLC (Trimark)</t>
  </si>
  <si>
    <t xml:space="preserve">C0mmercial Kitchen Equipment </t>
  </si>
  <si>
    <t>CNR01481</t>
  </si>
  <si>
    <t>Equip Rental, L0ease 0f Purchase and Related Services</t>
  </si>
  <si>
    <t>CNR01437</t>
  </si>
  <si>
    <t>Lab equipment,Instruments,Access0ries,Supplies &amp; Maintenance</t>
  </si>
  <si>
    <t>CNR01421</t>
  </si>
  <si>
    <t xml:space="preserve">Transformations Furniture, Inc  </t>
  </si>
  <si>
    <t>CNR01448</t>
  </si>
  <si>
    <t>Unimarket</t>
  </si>
  <si>
    <t>ePr0curement System and Services</t>
  </si>
  <si>
    <t>CNR01473</t>
  </si>
  <si>
    <t>Equip Rental, L0ease 0r Purchase and Related Services</t>
  </si>
  <si>
    <t>CNR01438</t>
  </si>
  <si>
    <t>Express Package &amp; Delivery Related Services</t>
  </si>
  <si>
    <t>CNR01461</t>
  </si>
  <si>
    <t>University Sleep Products</t>
  </si>
  <si>
    <t xml:space="preserve">Irwin Seating  </t>
  </si>
  <si>
    <t>JMI Sports</t>
  </si>
  <si>
    <t>Jaggaer</t>
  </si>
  <si>
    <t xml:space="preserve">Jamail &amp; Smith Construction, LP (TX, AR, LA) </t>
  </si>
  <si>
    <t>LabRepCo</t>
  </si>
  <si>
    <t>Lowe's Home Centers</t>
  </si>
  <si>
    <t>Max-R</t>
  </si>
  <si>
    <t xml:space="preserve">MityLite                                                </t>
  </si>
  <si>
    <t>Mobile Modular</t>
  </si>
  <si>
    <t>Nikon Instruments, Inc.</t>
  </si>
  <si>
    <t xml:space="preserve">Nouveau  (In 42 States including TX, OK, AR), Certified Texas HUB </t>
  </si>
  <si>
    <t>NuAire, Inc.</t>
  </si>
  <si>
    <t>Pure Air Control Services, Inc</t>
  </si>
  <si>
    <t>Sauder Mfg DBA Sauder Education</t>
  </si>
  <si>
    <t>Schindler Elevator Corporation</t>
  </si>
  <si>
    <t>SKC Communications Products,Inc.</t>
  </si>
  <si>
    <t>Specialty Underwriters  (2nd Generation Contract)</t>
  </si>
  <si>
    <t>SSC Service Solutions Custodial Maintenance</t>
  </si>
  <si>
    <t>SSC Service Solutions Landscape Maintenance</t>
  </si>
  <si>
    <t>Staples Promotional Products</t>
  </si>
  <si>
    <t>Steris Corporation</t>
  </si>
  <si>
    <t>Sunbelt Rental</t>
  </si>
  <si>
    <t>Tarkett  USA Inc.</t>
  </si>
  <si>
    <t>The Baker Company</t>
  </si>
  <si>
    <t>United Parcel Service</t>
  </si>
  <si>
    <t>SSC Service Solutions Facilities Maintenance</t>
  </si>
  <si>
    <t>Anderson's (Taymark)</t>
  </si>
  <si>
    <t>Do the Math</t>
  </si>
  <si>
    <t>2018-016</t>
  </si>
  <si>
    <t>Proximity Learning, Inc.</t>
  </si>
  <si>
    <t>Vendor Name</t>
  </si>
  <si>
    <t>CA</t>
  </si>
  <si>
    <t>NY</t>
  </si>
  <si>
    <t>TAMPA</t>
  </si>
  <si>
    <t>FL</t>
  </si>
  <si>
    <t>WI</t>
  </si>
  <si>
    <t>EL PASO</t>
  </si>
  <si>
    <t>San Antonio</t>
  </si>
  <si>
    <t>IL</t>
  </si>
  <si>
    <t>Houston</t>
  </si>
  <si>
    <t>Dallas</t>
  </si>
  <si>
    <t>NJ</t>
  </si>
  <si>
    <t>New York</t>
  </si>
  <si>
    <t>Abbas Ajmeri</t>
  </si>
  <si>
    <t>bids@medicaleshop.com</t>
  </si>
  <si>
    <t>New Milford</t>
  </si>
  <si>
    <t>Woodridge</t>
  </si>
  <si>
    <t>Oakland</t>
  </si>
  <si>
    <t>sales@encoredataproducts.com</t>
  </si>
  <si>
    <t>Customer Service</t>
  </si>
  <si>
    <t>MN</t>
  </si>
  <si>
    <t>NC</t>
  </si>
  <si>
    <t>CT</t>
  </si>
  <si>
    <t>800-588-4031</t>
  </si>
  <si>
    <t>Garland</t>
  </si>
  <si>
    <t>Rolling Meadows</t>
  </si>
  <si>
    <t>Longview</t>
  </si>
  <si>
    <t>bids@masterteacher.com</t>
  </si>
  <si>
    <t>Seldon Short</t>
  </si>
  <si>
    <t>Amherst</t>
  </si>
  <si>
    <t>Lombard</t>
  </si>
  <si>
    <t>UT</t>
  </si>
  <si>
    <t>Orlando</t>
  </si>
  <si>
    <t>City of Industry</t>
  </si>
  <si>
    <t>Mirador Enterprises, Inc</t>
  </si>
  <si>
    <t>Nine Degrees Construction, LLC</t>
  </si>
  <si>
    <t>TN</t>
  </si>
  <si>
    <t>Brian Marcus</t>
  </si>
  <si>
    <t>SCHAUMBURG</t>
  </si>
  <si>
    <t>Seattle</t>
  </si>
  <si>
    <t>WA</t>
  </si>
  <si>
    <t>800-571-8198</t>
  </si>
  <si>
    <t>sales@rifton.com</t>
  </si>
  <si>
    <t>Charlotte</t>
  </si>
  <si>
    <t>Action Restoration, Inc.</t>
  </si>
  <si>
    <t>Atlas Sign Services, Inc.</t>
  </si>
  <si>
    <t>BJ's Park and Recreation Products</t>
  </si>
  <si>
    <t>Diversified Metal Fabricators, Inc.</t>
  </si>
  <si>
    <t>Envirosight, LLC</t>
  </si>
  <si>
    <t>Gerloff Company, Inc.</t>
  </si>
  <si>
    <t>InfoSense, Inc.</t>
  </si>
  <si>
    <t>Lonestar Municipal Equipment, LLC</t>
  </si>
  <si>
    <t>Master Pitching Machine</t>
  </si>
  <si>
    <t>Mooring Recovery Services, Inc.</t>
  </si>
  <si>
    <t>Music &amp; Arts Center</t>
  </si>
  <si>
    <t>Nema 3 Electric, Inc.</t>
  </si>
  <si>
    <t>Oasis Waterplaygrounds, Inc.</t>
  </si>
  <si>
    <t>Paradigm Contracting</t>
  </si>
  <si>
    <t>Park Place Recreation Design, Inc.</t>
  </si>
  <si>
    <t>Paul E. Allen Co., Inc.</t>
  </si>
  <si>
    <t>Playground Solutions of Texas, Inc.</t>
  </si>
  <si>
    <t>T.F. Harper &amp; Associates LP</t>
  </si>
  <si>
    <t>Techline Sports Lighting, LP</t>
  </si>
  <si>
    <t>The Steam Team</t>
  </si>
  <si>
    <t>AMSYS Innovative Solutions</t>
  </si>
  <si>
    <t>Time Clock Systems</t>
  </si>
  <si>
    <t>BrightLeaf Group Inc</t>
  </si>
  <si>
    <t>Temporary Flood Barriers</t>
  </si>
  <si>
    <t>Commercial Risk Services Inc</t>
  </si>
  <si>
    <t>Datamax Inc</t>
  </si>
  <si>
    <t>DataVox Inc</t>
  </si>
  <si>
    <t>Dice Communications INC</t>
  </si>
  <si>
    <t>DIGITAL RESOURCES INC</t>
  </si>
  <si>
    <t>Dynamic Sports Construction Inc</t>
  </si>
  <si>
    <t>Fleet Leasing and Management</t>
  </si>
  <si>
    <t>GHG Corporation</t>
  </si>
  <si>
    <t>Mainstream Technologies Inc</t>
  </si>
  <si>
    <t>Martins Office Supply Inc</t>
  </si>
  <si>
    <t>Parsons Commercial Roofing</t>
  </si>
  <si>
    <t>Pure Air Control Services</t>
  </si>
  <si>
    <t>Raptor Engineering Inc</t>
  </si>
  <si>
    <t>Restoration 1 of Southlake Grapevine</t>
  </si>
  <si>
    <t>Southern Sound System Inc</t>
  </si>
  <si>
    <t>Taurus Technologies</t>
  </si>
  <si>
    <t>08-25</t>
  </si>
  <si>
    <t>Texas General Contractors, Inc.</t>
  </si>
  <si>
    <t>Instructional supplies</t>
  </si>
  <si>
    <t>EPCNT Grand Prairie</t>
  </si>
  <si>
    <t>Clampitt Paper Co Dallas (FasClampitt)</t>
  </si>
  <si>
    <t>Sphero</t>
  </si>
  <si>
    <t>Instructional Materials</t>
  </si>
  <si>
    <t>Color Station</t>
  </si>
  <si>
    <t>CTE Supplies, Services and Equipment</t>
  </si>
  <si>
    <t>1909-25</t>
  </si>
  <si>
    <t>Catapult Learning, LLC</t>
  </si>
  <si>
    <t>Mastery Coding, Inc.</t>
  </si>
  <si>
    <t>Bound to Stay Bound Books Inc</t>
  </si>
  <si>
    <t>Danzgear</t>
  </si>
  <si>
    <t>ECS Learning Systems</t>
  </si>
  <si>
    <t>ExploreLearning LLC</t>
  </si>
  <si>
    <t>Gray Technologies</t>
  </si>
  <si>
    <t>HappyNumbers Inc</t>
  </si>
  <si>
    <t>Learning A-Z LLC</t>
  </si>
  <si>
    <t>Mid-Tex of Midland</t>
  </si>
  <si>
    <t>Nasco Education LLC</t>
  </si>
  <si>
    <t>Playwell Group, Inc.</t>
  </si>
  <si>
    <t>Responsive Learning LP</t>
  </si>
  <si>
    <t>RG2 Communications</t>
  </si>
  <si>
    <t>SpawGlass</t>
  </si>
  <si>
    <t>The Rosen Publishing Group Inc</t>
  </si>
  <si>
    <t>Toledo Physical Education Supply Inc</t>
  </si>
  <si>
    <t>Troxell Communications, Inc dba Summit Integration Systems</t>
  </si>
  <si>
    <t>VWR International LLC (Ward's Science)</t>
  </si>
  <si>
    <t>West Music</t>
  </si>
  <si>
    <t>Instructional Supplies and Services</t>
  </si>
  <si>
    <t>Musical Instruments and Supplies and Accessories</t>
  </si>
  <si>
    <t>Audio, Video</t>
  </si>
  <si>
    <t>Outdoor Recreation Equipment</t>
  </si>
  <si>
    <t>P00169</t>
  </si>
  <si>
    <t>P00184</t>
  </si>
  <si>
    <t>Harris Costume of Ft Worth</t>
  </si>
  <si>
    <t>Theater costumes and supplies</t>
  </si>
  <si>
    <t>Cimline Inc</t>
  </si>
  <si>
    <t>E.H. Wachs</t>
  </si>
  <si>
    <t>GapVax, Inc.</t>
  </si>
  <si>
    <t>Longhorn Harley-Davidson</t>
  </si>
  <si>
    <t>Nationwide Trailers, LLC</t>
  </si>
  <si>
    <t>Pierce Pump Company</t>
  </si>
  <si>
    <t>Pursuit Safety, Inc.</t>
  </si>
  <si>
    <t>Scott Equipment, Inc.</t>
  </si>
  <si>
    <t>Scranton Manufacturing Co., Inc</t>
  </si>
  <si>
    <t>Waste Systems Equipment, Inc.</t>
  </si>
  <si>
    <t>Waukesha-Pearce Industries, LLC</t>
  </si>
  <si>
    <t>Rudolph Chevrolet, LLC</t>
  </si>
  <si>
    <t>Scoreboards and Services</t>
  </si>
  <si>
    <t>Brazos Trailer Manufacturing LLC</t>
  </si>
  <si>
    <t>KYA Services LLC</t>
  </si>
  <si>
    <t>Knowledge Matters</t>
  </si>
  <si>
    <t>2019-N11-13</t>
  </si>
  <si>
    <t>EPCNT Wylie ISD</t>
  </si>
  <si>
    <t>Online Technology &amp; Education Software and Subscriptions</t>
  </si>
  <si>
    <t>Whaley Food Service (PartsXpress/Parts Town)</t>
  </si>
  <si>
    <t>Equipment, Supplies and Installation for Maintenance/Food Service</t>
  </si>
  <si>
    <t>Insect Lore</t>
  </si>
  <si>
    <t>1718-014-2022</t>
  </si>
  <si>
    <t>EPCNT Whitesettlement</t>
  </si>
  <si>
    <t>360 Wraps</t>
  </si>
  <si>
    <t>EPCNT Lewisville ISD</t>
  </si>
  <si>
    <t>Auctioneer Services</t>
  </si>
  <si>
    <t>CKEPUSA</t>
  </si>
  <si>
    <t>Trenchless Technology Rehabilitation and Related Products and Services</t>
  </si>
  <si>
    <t>2018.000208</t>
  </si>
  <si>
    <t>EPIC Business Essentials</t>
  </si>
  <si>
    <t>Safco Products Co.</t>
  </si>
  <si>
    <t>TCG Consulting, LP / First Financial</t>
  </si>
  <si>
    <t>4400005869</t>
  </si>
  <si>
    <t>16111</t>
  </si>
  <si>
    <t>4400006643</t>
  </si>
  <si>
    <t>4400006644</t>
  </si>
  <si>
    <t>4400008468</t>
  </si>
  <si>
    <t>2019000319</t>
  </si>
  <si>
    <t>1019000318</t>
  </si>
  <si>
    <t>1153</t>
  </si>
  <si>
    <t>2017001135</t>
  </si>
  <si>
    <t>2017001134</t>
  </si>
  <si>
    <t>254</t>
  </si>
  <si>
    <t>16154</t>
  </si>
  <si>
    <t>42356</t>
  </si>
  <si>
    <t>1158</t>
  </si>
  <si>
    <t>Software Solutions and Services</t>
  </si>
  <si>
    <t>Utility, Transportation and Golf Vehicles Plus Related Accessories, Equipment, Parts and Services</t>
  </si>
  <si>
    <t>EV2671-01</t>
  </si>
  <si>
    <t>Utility, Transportation and Golf Vehicles plus Related Accessories, Equipment, Parts and Services</t>
  </si>
  <si>
    <t>EV2671</t>
  </si>
  <si>
    <t>Auctioneer Services and Related Products</t>
  </si>
  <si>
    <t>R190602</t>
  </si>
  <si>
    <t>R190603</t>
  </si>
  <si>
    <t>Motor and Aviation Fuels and Related Services</t>
  </si>
  <si>
    <t>53315</t>
  </si>
  <si>
    <t>Music &amp; Arts</t>
  </si>
  <si>
    <t>Office Supplies, Related Products and Services</t>
  </si>
  <si>
    <t>R190303</t>
  </si>
  <si>
    <t>R190304</t>
  </si>
  <si>
    <t>53317</t>
  </si>
  <si>
    <t>Washington Music Center, Inc.</t>
  </si>
  <si>
    <t>R190302</t>
  </si>
  <si>
    <t>Maintenance, Repair and Operations (MRO) Supplies, Parts, Equipment, Materials, and Related Services</t>
  </si>
  <si>
    <t>192163</t>
  </si>
  <si>
    <t>Office Supplies, Products and Related Services</t>
  </si>
  <si>
    <t>19-12R</t>
  </si>
  <si>
    <t>Elevator, Escalator, Chairlift and Platform Lift Maintenance &amp; Repair and Related Services</t>
  </si>
  <si>
    <t>2019001567</t>
  </si>
  <si>
    <t>2019001563</t>
  </si>
  <si>
    <t>Lerch Bates Inc.</t>
  </si>
  <si>
    <t>Elevator Services, Repair, Maintenance, Inspection/Testing, Parts, and Modernization</t>
  </si>
  <si>
    <t>2019001568</t>
  </si>
  <si>
    <t>2019001564</t>
  </si>
  <si>
    <t>Roofing Supplies and Services, Waterproofing, and Related Products and Services</t>
  </si>
  <si>
    <t>PW1925</t>
  </si>
  <si>
    <t>Stanbury Uniforms</t>
  </si>
  <si>
    <t>AVI-SPL</t>
  </si>
  <si>
    <t>Audio Visual Goods and Services</t>
  </si>
  <si>
    <t>2019.001535</t>
  </si>
  <si>
    <t>Key Code Media</t>
  </si>
  <si>
    <t>2019.001407</t>
  </si>
  <si>
    <t>Sterling</t>
  </si>
  <si>
    <t>Michelin North America, Inc.</t>
  </si>
  <si>
    <t>Vehicle Tires, Accessories and Related Services</t>
  </si>
  <si>
    <t>2019209</t>
  </si>
  <si>
    <t>Heil Environmental</t>
  </si>
  <si>
    <t>01-98</t>
  </si>
  <si>
    <t>05-43</t>
  </si>
  <si>
    <t>Amplyus (MiniPCR)</t>
  </si>
  <si>
    <t>2018-078</t>
  </si>
  <si>
    <t>Instructional Materials and Classroom Teaching Supplies and Software</t>
  </si>
  <si>
    <t>20-7359</t>
  </si>
  <si>
    <t>Aperture Education</t>
  </si>
  <si>
    <t>Crescent Digital, LLC</t>
  </si>
  <si>
    <t>Patterson Dental</t>
  </si>
  <si>
    <t>Shake Up Learning LLC</t>
  </si>
  <si>
    <t>VolunteerNow</t>
  </si>
  <si>
    <t>CNR01494</t>
  </si>
  <si>
    <t>Roto Rooter (Hoffman Texas Inc)</t>
  </si>
  <si>
    <t>Plumbing</t>
  </si>
  <si>
    <t>17-61-914</t>
  </si>
  <si>
    <t>20-04-922</t>
  </si>
  <si>
    <t>Marketing Services</t>
  </si>
  <si>
    <t>Rev Robotics</t>
  </si>
  <si>
    <t>CTE Materials, Supplies and Equipment</t>
  </si>
  <si>
    <t>Gounds Supply and Equipment</t>
  </si>
  <si>
    <t>16-37</t>
  </si>
  <si>
    <t>EPCNT CFB ISD</t>
  </si>
  <si>
    <t>Fine Arts Supplies, Equipment and Service</t>
  </si>
  <si>
    <t>1819-024-2024</t>
  </si>
  <si>
    <t>CNR01496</t>
  </si>
  <si>
    <t>2020-200</t>
  </si>
  <si>
    <t>Citywide Fire Protection</t>
  </si>
  <si>
    <t>Earlychildhood LLC dba Discount School Supply</t>
  </si>
  <si>
    <t>Gulf Coast Paper</t>
  </si>
  <si>
    <t>JR Uniforms &amp; Accessories</t>
  </si>
  <si>
    <t>School Nurse Supply Inc</t>
  </si>
  <si>
    <t>Wastewater Operations LLC dba Waste Water Solutions</t>
  </si>
  <si>
    <t>HopSkipDrive</t>
  </si>
  <si>
    <t>A &amp; I Custom Manufacturing, LLC</t>
  </si>
  <si>
    <t>DivisionOne Construction LLC</t>
  </si>
  <si>
    <t>JC Stonewall Constructors, LP</t>
  </si>
  <si>
    <t>Competitive Choice Inc.</t>
  </si>
  <si>
    <t>Fuel and Lubricants</t>
  </si>
  <si>
    <t>Jaguar Fueling Services</t>
  </si>
  <si>
    <t>Liberty Equipment Sales, Inc</t>
  </si>
  <si>
    <t>Petroleum Traders</t>
  </si>
  <si>
    <t>Medicaleshop Inc.</t>
  </si>
  <si>
    <t>Waste and Recycling Services</t>
  </si>
  <si>
    <t>4mativ Technologies, Inc</t>
  </si>
  <si>
    <t>Be GLAD, LLC</t>
  </si>
  <si>
    <t>Beltran Electrical Contractor, Inc.</t>
  </si>
  <si>
    <t>Briton Education LLC dba Insights to Behavior</t>
  </si>
  <si>
    <t>CN Vision International, LLC</t>
  </si>
  <si>
    <t>Empowering Hands, LLC</t>
  </si>
  <si>
    <t>Foam Applications, LLC</t>
  </si>
  <si>
    <t>Learning Innovation Catalyst, LLC</t>
  </si>
  <si>
    <t>New Teacher Center</t>
  </si>
  <si>
    <t>Paso-Tex Industries LLC</t>
  </si>
  <si>
    <t>Public Health Institute</t>
  </si>
  <si>
    <t>Therapia Staffing, LLC</t>
  </si>
  <si>
    <t>WestEd</t>
  </si>
  <si>
    <t>Nancy Lugo</t>
  </si>
  <si>
    <t>Ferrellgas, LP</t>
  </si>
  <si>
    <t>AllPlayers Network Inc / dba Rank One Sport</t>
  </si>
  <si>
    <t>Complete Office Technologies Inc (Complete Office (Texas) Technologies Inc)</t>
  </si>
  <si>
    <t>ELB US INC.</t>
  </si>
  <si>
    <t>Exhibit Incorporation, LLC</t>
  </si>
  <si>
    <t>Howard Industries, Inc. (Howard Technology Solutions)</t>
  </si>
  <si>
    <t>iSimulate</t>
  </si>
  <si>
    <t>MYVRSPOT, LLC</t>
  </si>
  <si>
    <t>Pro-Tech System Solutions LLC</t>
  </si>
  <si>
    <t>Rescue Safety Products, LLC (Rescue Simulation Products International)</t>
  </si>
  <si>
    <t>Sufian Munir Inc. dba Clary Business Machines</t>
  </si>
  <si>
    <t>TestOut Corporation</t>
  </si>
  <si>
    <t>White Rock Security Group, LLC (White Rock Cybersecurity)</t>
  </si>
  <si>
    <t>WTK, LLC dba Silicon Mountain Memory</t>
  </si>
  <si>
    <t>YuJa Inc.</t>
  </si>
  <si>
    <t>Zarco Electronic Supply, Inc.</t>
  </si>
  <si>
    <t>20-7367</t>
  </si>
  <si>
    <t>20-7362</t>
  </si>
  <si>
    <t>20-7370</t>
  </si>
  <si>
    <t>Software as a Service (SaaS), Cybersecurity Assessments and Related Products and Services</t>
  </si>
  <si>
    <t>Radio Communications and Video Recording Products and Services</t>
  </si>
  <si>
    <t>Alboum &amp; Associates LLC</t>
  </si>
  <si>
    <t>Anonymous Alerts, LLC</t>
  </si>
  <si>
    <t>Apollo Water Services, LLC</t>
  </si>
  <si>
    <t>August Industries, Inc.</t>
  </si>
  <si>
    <t>Batteries Plus Bulbs</t>
  </si>
  <si>
    <t>Buyers Barricades, Inc. (Richland Hills)</t>
  </si>
  <si>
    <t>Centerline Supply, Inc.</t>
  </si>
  <si>
    <t>City Electric Supply</t>
  </si>
  <si>
    <t>Clyde Armory, Inc.</t>
  </si>
  <si>
    <t>Cover One, Inc.</t>
  </si>
  <si>
    <t>Covert Armor International, LLC</t>
  </si>
  <si>
    <t>Cubic ITS, Inc. (formerly Trafficware Group, Inc.)</t>
  </si>
  <si>
    <t>Deere &amp; Company (John Deere)</t>
  </si>
  <si>
    <t>Diamond Mowers, LLC.</t>
  </si>
  <si>
    <t>Eagle Barricade, LLC</t>
  </si>
  <si>
    <t>eCampus Systems</t>
  </si>
  <si>
    <t>Emergent Tree Education</t>
  </si>
  <si>
    <t>Epic Solar Control</t>
  </si>
  <si>
    <t>Escue &amp; Associates</t>
  </si>
  <si>
    <t>Excel Energy Group, Inc.</t>
  </si>
  <si>
    <t>Fulcrum Biometrics, LLC</t>
  </si>
  <si>
    <t>Garrett Metal Detectors</t>
  </si>
  <si>
    <t>Gill Digital Services, LLC</t>
  </si>
  <si>
    <t>Hancock Pool Services, Inc.</t>
  </si>
  <si>
    <t>Hustler Turf Equipment, Inc.</t>
  </si>
  <si>
    <t>Image One Corporation</t>
  </si>
  <si>
    <t>Industrial Disposal Supply</t>
  </si>
  <si>
    <t>Justin Seed Co.</t>
  </si>
  <si>
    <t>KBW Supply, Inc.</t>
  </si>
  <si>
    <t>Kirkpatrick Guns &amp; Ammo</t>
  </si>
  <si>
    <t>Kologik, LLC</t>
  </si>
  <si>
    <t>Land Pride, Div. of Great Plains Mfg.</t>
  </si>
  <si>
    <t>Life-Assist, Inc.</t>
  </si>
  <si>
    <t>MAE Power Equipment</t>
  </si>
  <si>
    <t>MasterTurf Products and Services, Inc.</t>
  </si>
  <si>
    <t>Medco Supply Company</t>
  </si>
  <si>
    <t>Metro Golf Cars</t>
  </si>
  <si>
    <t>Otto Environmental Systems North America, Inc</t>
  </si>
  <si>
    <t>Paradigm Traffic Systems, Inc</t>
  </si>
  <si>
    <t>Professional Turf Products, LP</t>
  </si>
  <si>
    <t>Proforce Law Enforcement</t>
  </si>
  <si>
    <t>Progressive Commercial Aquatics, Inc</t>
  </si>
  <si>
    <t>Reading Horizons</t>
  </si>
  <si>
    <t>Rescue Gear, Inc</t>
  </si>
  <si>
    <t>RX Technology</t>
  </si>
  <si>
    <t>South Texas Communications, Inc.</t>
  </si>
  <si>
    <t>SpeakEZ Communications LLC</t>
  </si>
  <si>
    <t>Superior Text</t>
  </si>
  <si>
    <t>TexasCoach.Network</t>
  </si>
  <si>
    <t>The Rosen Publishing Group, Inc.</t>
  </si>
  <si>
    <t>Traffic Parts, Inc.</t>
  </si>
  <si>
    <t>Tri-County Communications</t>
  </si>
  <si>
    <t>Trinity Education Group, Inc.</t>
  </si>
  <si>
    <t>YellowFolder, LLC</t>
  </si>
  <si>
    <t>Zonar Systems, Inc.</t>
  </si>
  <si>
    <t>EKHP Consulting</t>
  </si>
  <si>
    <t>Cen Tex Roof Systems</t>
  </si>
  <si>
    <t>Direct Solutions</t>
  </si>
  <si>
    <t>Decker Inc</t>
  </si>
  <si>
    <t>Pasco Brokerage Inc</t>
  </si>
  <si>
    <t>3D Mechanical Plumbing Inc</t>
  </si>
  <si>
    <t>A Light Construction</t>
  </si>
  <si>
    <t>Advanced Roofing Services Inc</t>
  </si>
  <si>
    <t>Altech Inc</t>
  </si>
  <si>
    <t>BA Solutions</t>
  </si>
  <si>
    <t>Bartos Industries</t>
  </si>
  <si>
    <t>Boab Inc</t>
  </si>
  <si>
    <t>C Air S Mechanical</t>
  </si>
  <si>
    <t>Double M Plumbing</t>
  </si>
  <si>
    <t>Duncan Mechanical Services Inc</t>
  </si>
  <si>
    <t>Golden Rule Signs</t>
  </si>
  <si>
    <t>Luna and Associates</t>
  </si>
  <si>
    <t>Stripe Right</t>
  </si>
  <si>
    <t>Texas Pro Roofing</t>
  </si>
  <si>
    <t>The Scarlette Group</t>
  </si>
  <si>
    <t>Varitec Solutions</t>
  </si>
  <si>
    <t>3rd Eye Surveillance</t>
  </si>
  <si>
    <t>Piraino Security Solutions</t>
  </si>
  <si>
    <t>Bigger Faster Stronger Inc</t>
  </si>
  <si>
    <t>CoachComm LLC</t>
  </si>
  <si>
    <t>EMA Sport Solutions</t>
  </si>
  <si>
    <t>Red River Recreation LLC</t>
  </si>
  <si>
    <t>Technology Solutions Products and Services</t>
  </si>
  <si>
    <t>9to5 Seating LLC</t>
  </si>
  <si>
    <t>A Team Office Products Inc</t>
  </si>
  <si>
    <t>Bus and other Transportation Vehicle Parts and Service</t>
  </si>
  <si>
    <t>Advanced Connections Inc</t>
  </si>
  <si>
    <t>AFFLINK LLC</t>
  </si>
  <si>
    <t>Heavy Duty Equipment</t>
  </si>
  <si>
    <t>Air Quality Associates Inc</t>
  </si>
  <si>
    <t>Allative Technologies</t>
  </si>
  <si>
    <t>American Bus Sales LLC</t>
  </si>
  <si>
    <t>Apptegy</t>
  </si>
  <si>
    <t>Aquila Environmental LLC</t>
  </si>
  <si>
    <t>ASAP Security Services</t>
  </si>
  <si>
    <t>Aspire HR Inc</t>
  </si>
  <si>
    <t>AvTek Solutions Inc</t>
  </si>
  <si>
    <t>Beaufurn LLC</t>
  </si>
  <si>
    <t>Benchmark Education Company LLC</t>
  </si>
  <si>
    <t>Grounds Management, Goods and Services including Turf Maintenance</t>
  </si>
  <si>
    <t>BioFit Engineered Products Limited Partnership</t>
  </si>
  <si>
    <t>Commissioning and Testing Services for Facility Systems</t>
  </si>
  <si>
    <t>C and P Services</t>
  </si>
  <si>
    <t>Cable Matters Inc</t>
  </si>
  <si>
    <t>CEG Solutions LLC</t>
  </si>
  <si>
    <t>Choice Consulting LLC</t>
  </si>
  <si>
    <t>Claridge Products and Equipment Inc</t>
  </si>
  <si>
    <t>ClearGov Inc</t>
  </si>
  <si>
    <t>ClientFirst Technology Consulting</t>
  </si>
  <si>
    <t>Cloud Ingenuity</t>
  </si>
  <si>
    <t>CLS Sewer Equipment Co Inc</t>
  </si>
  <si>
    <t>CMRS Solutions LLC</t>
  </si>
  <si>
    <t>Commercial Roofing Solutions</t>
  </si>
  <si>
    <t>Communication Specialists Contracting</t>
  </si>
  <si>
    <t>Complete Supply Inc</t>
  </si>
  <si>
    <t>Complete Tablet Solutions</t>
  </si>
  <si>
    <t>Computer Information Systems Inc</t>
  </si>
  <si>
    <t>Connected Cities Integrators Inc</t>
  </si>
  <si>
    <t>Construction Consulting 3 Inc</t>
  </si>
  <si>
    <t>Correll Inc</t>
  </si>
  <si>
    <t>Custom Access and Integration</t>
  </si>
  <si>
    <t>CUSTOM EDUCATIONAL FURNISHINGS</t>
  </si>
  <si>
    <t>Daktronics Inc</t>
  </si>
  <si>
    <t>DCI Inc</t>
  </si>
  <si>
    <t>Demco  Inc</t>
  </si>
  <si>
    <t>Discovery Information Technologies Inc</t>
  </si>
  <si>
    <t>Diversified Metal Fabricators Inc</t>
  </si>
  <si>
    <t>dormakaba USA Inc</t>
  </si>
  <si>
    <t>Dunhill Development and Construction LLC</t>
  </si>
  <si>
    <t>Ecologic Industries</t>
  </si>
  <si>
    <t>Edwards Energy Environmental and Waste Management</t>
  </si>
  <si>
    <t>Elite Solutions Inc</t>
  </si>
  <si>
    <t>Elevators and Servicing</t>
  </si>
  <si>
    <t>Energy Systems Group LLC</t>
  </si>
  <si>
    <t>Extraco Technology</t>
  </si>
  <si>
    <t>FA Technologies</t>
  </si>
  <si>
    <t>Farm Country Inc</t>
  </si>
  <si>
    <t>Flynn BEC LP</t>
  </si>
  <si>
    <t>Fulcrum Management Solutions Inc</t>
  </si>
  <si>
    <t>G2 Restoration LLC</t>
  </si>
  <si>
    <t>GOOLSBEE TIRE SERVICE</t>
  </si>
  <si>
    <t>Grand Slam Safety LLC</t>
  </si>
  <si>
    <t>Grande Communications Networks LLC</t>
  </si>
  <si>
    <t>Griffin Technology Services</t>
  </si>
  <si>
    <t>Hann Manufacturing Inc</t>
  </si>
  <si>
    <t>identiMetrics Inc</t>
  </si>
  <si>
    <t>Indeco Sales</t>
  </si>
  <si>
    <t>Innoseal Systems Inc</t>
  </si>
  <si>
    <t>Intrado Interactive Services Corporation</t>
  </si>
  <si>
    <t>Invoke LLC</t>
  </si>
  <si>
    <t>IPEVO INC</t>
  </si>
  <si>
    <t>Ironwood Manufacturing Inc</t>
  </si>
  <si>
    <t>ITPartners</t>
  </si>
  <si>
    <t>J R INC</t>
  </si>
  <si>
    <t>Jett Business Systems Inc</t>
  </si>
  <si>
    <t>JMS Technology Services LLC</t>
  </si>
  <si>
    <t>KAT Turf Services LLC</t>
  </si>
  <si>
    <t>Kirkland and Associates LLC</t>
  </si>
  <si>
    <t>LABSOURCE INC</t>
  </si>
  <si>
    <t>Lange Mechanical Services LP</t>
  </si>
  <si>
    <t>Layer 8 Solutions</t>
  </si>
  <si>
    <t>Lesro Industries Inc</t>
  </si>
  <si>
    <t>M and R Roofing and Construction Company LLC</t>
  </si>
  <si>
    <t>Maguire Iron Company Inc</t>
  </si>
  <si>
    <t>Meriplex Communications LTD</t>
  </si>
  <si>
    <t>Midas Event Supply</t>
  </si>
  <si>
    <t>MiEN Company Inc</t>
  </si>
  <si>
    <t>Millennium Project Solutions INC</t>
  </si>
  <si>
    <t>Moser Construction LLC</t>
  </si>
  <si>
    <t>Myers Supply Inc</t>
  </si>
  <si>
    <t>New Trade Winds LLC</t>
  </si>
  <si>
    <t>Next Gen Construction</t>
  </si>
  <si>
    <t>North Texas Trailers LLC</t>
  </si>
  <si>
    <t>Office Master Inc</t>
  </si>
  <si>
    <t>Paragon Sports Constructors</t>
  </si>
  <si>
    <t>Performance Sports Systems Gared Holdings LLC</t>
  </si>
  <si>
    <t>Playscapes</t>
  </si>
  <si>
    <t>Polk Mechanical Company</t>
  </si>
  <si>
    <t>Post L Group LLC</t>
  </si>
  <si>
    <t>Precision Camera and Video LLP</t>
  </si>
  <si>
    <t>Preferred Mechanical Group</t>
  </si>
  <si>
    <t>QOMO LLC</t>
  </si>
  <si>
    <t>R L Abatement Inc</t>
  </si>
  <si>
    <t>Rackspace US Inc</t>
  </si>
  <si>
    <t>Raptor Technologies</t>
  </si>
  <si>
    <t>Real Network Services Inc</t>
  </si>
  <si>
    <t>Records Consultants Inc</t>
  </si>
  <si>
    <t>Rene Bates Auctioneers Inc</t>
  </si>
  <si>
    <t>Revitalize Charging Solutions Inc</t>
  </si>
  <si>
    <t>Rogers Athletic Company</t>
  </si>
  <si>
    <t>Rolijo Inc</t>
  </si>
  <si>
    <t>RS Commercial Construction</t>
  </si>
  <si>
    <t>Sandlin Motors</t>
  </si>
  <si>
    <t>Satarii Inc</t>
  </si>
  <si>
    <t>Scandinavian Spaces</t>
  </si>
  <si>
    <t>Scenic Hill Solar</t>
  </si>
  <si>
    <t>Sideline Interactive LLC</t>
  </si>
  <si>
    <t>Snyder Environmental</t>
  </si>
  <si>
    <t>SonicWall</t>
  </si>
  <si>
    <t>Spacestor Inc</t>
  </si>
  <si>
    <t>SPEED STACKS INC</t>
  </si>
  <si>
    <t>Spruce Technology Inc</t>
  </si>
  <si>
    <t>Strictly Technology LLC</t>
  </si>
  <si>
    <t>Sweetwater Sound Inc</t>
  </si>
  <si>
    <t>System Five</t>
  </si>
  <si>
    <t>TechTerra Education</t>
  </si>
  <si>
    <t>Tekgration LLC</t>
  </si>
  <si>
    <t>TELEPRO COMMUNICATIONS</t>
  </si>
  <si>
    <t>Texas Industrial Air Services LLC</t>
  </si>
  <si>
    <t>Texas Lighting LLC</t>
  </si>
  <si>
    <t>TJs Professional Painting and Construction LLC</t>
  </si>
  <si>
    <t>TMG Contracting LLC</t>
  </si>
  <si>
    <t>TriStar Commercial LLC</t>
  </si>
  <si>
    <t>Turf Alliance LLC</t>
  </si>
  <si>
    <t>Unified ConneXions</t>
  </si>
  <si>
    <t>Vertex Roofing LLC</t>
  </si>
  <si>
    <t>VIA Technology LLC</t>
  </si>
  <si>
    <t>Vibra Whirl Sports</t>
  </si>
  <si>
    <t>VIG Solutions Inc</t>
  </si>
  <si>
    <t>Visitu LLC</t>
  </si>
  <si>
    <t>Vivacity Tech PBC</t>
  </si>
  <si>
    <t>Wayfair Supply Wayfaircom</t>
  </si>
  <si>
    <t>Worldwide Power Products LLC</t>
  </si>
  <si>
    <t>Zenith Roofing Services LLC</t>
  </si>
  <si>
    <t>1516-029-2022C</t>
  </si>
  <si>
    <t>20-040</t>
  </si>
  <si>
    <t>Field Dots.com</t>
  </si>
  <si>
    <t>2019-560A</t>
  </si>
  <si>
    <t>Fine Arts</t>
  </si>
  <si>
    <t>EZ Flex Sports Mats</t>
  </si>
  <si>
    <t>2019-555B</t>
  </si>
  <si>
    <t>Amplio Speech</t>
  </si>
  <si>
    <t>19-20-01</t>
  </si>
  <si>
    <t>Aloe Software Group</t>
  </si>
  <si>
    <t>Professional Services</t>
  </si>
  <si>
    <t>C2018-01B</t>
  </si>
  <si>
    <t xml:space="preserve">Instructional Aids and Materials </t>
  </si>
  <si>
    <t>Nessy Learning</t>
  </si>
  <si>
    <t>Curriculum &amp; Instruction Software, supplies and Services</t>
  </si>
  <si>
    <t>002-2020-009</t>
  </si>
  <si>
    <t>2018-07</t>
  </si>
  <si>
    <t>Graphics Solutions Group</t>
  </si>
  <si>
    <t>Facilities and Vehicle Services and Supplies (non Construction)</t>
  </si>
  <si>
    <t>Newsela</t>
  </si>
  <si>
    <t>2612-19</t>
  </si>
  <si>
    <t>Interquest Detection Canines K-9</t>
  </si>
  <si>
    <t>EPCNT Crowley ISD</t>
  </si>
  <si>
    <t xml:space="preserve">Canine Services-Retail Providers </t>
  </si>
  <si>
    <t>Dallas Strings</t>
  </si>
  <si>
    <t>Clever Items</t>
  </si>
  <si>
    <t>DFW Impression</t>
  </si>
  <si>
    <t>MGM Printing Services Inc</t>
  </si>
  <si>
    <t>Grounds Maintenance Equipment, Irrigation Parts, Supplies and Installations</t>
  </si>
  <si>
    <t>AED123</t>
  </si>
  <si>
    <t>All Traffic Solutions, Inc.</t>
  </si>
  <si>
    <t>American Golf Cars</t>
  </si>
  <si>
    <t>ATMAX Equipment Co.</t>
  </si>
  <si>
    <t>Con10gency Consulting</t>
  </si>
  <si>
    <t>Consolidated Traffic Controls, Inc.</t>
  </si>
  <si>
    <t>Custom Products Corporation</t>
  </si>
  <si>
    <t>DeWinne Equipment Company, Inc.</t>
  </si>
  <si>
    <t>Diving Board Solutions, LLC</t>
  </si>
  <si>
    <t>Frog Street Press, LLC</t>
  </si>
  <si>
    <t>GLK Turf Solutions</t>
  </si>
  <si>
    <t>Husqvarna Professional Products, Inc.</t>
  </si>
  <si>
    <t>K&amp;K Systems, Inc.</t>
  </si>
  <si>
    <t>Languages Translation Services</t>
  </si>
  <si>
    <t>RC Mowers</t>
  </si>
  <si>
    <t>Robertson Industries, Inc.</t>
  </si>
  <si>
    <t>Scag Power Equipment</t>
  </si>
  <si>
    <t>Simplot Turf &amp; Horticulture</t>
  </si>
  <si>
    <t>The Penworthy Company, LLC</t>
  </si>
  <si>
    <t>The Slide Experts, Inc.</t>
  </si>
  <si>
    <t>The Tamis Corporation</t>
  </si>
  <si>
    <t>The Tree House, Inc.</t>
  </si>
  <si>
    <t>Trimax Mowing Systems Inc.</t>
  </si>
  <si>
    <t>Branded 1st</t>
  </si>
  <si>
    <t>Misc Services and Supplies</t>
  </si>
  <si>
    <t>Tumbleweed/Tumblebooks</t>
  </si>
  <si>
    <t>1516-029-2022 A</t>
  </si>
  <si>
    <t>Sound Productions</t>
  </si>
  <si>
    <t>2020 May 61</t>
  </si>
  <si>
    <t>Psychological Assessment Resources (PAR)</t>
  </si>
  <si>
    <t>U.S. School Supply</t>
  </si>
  <si>
    <t>2019-2024</t>
  </si>
  <si>
    <t>Technology Products and Services</t>
  </si>
  <si>
    <t>2018-551B</t>
  </si>
  <si>
    <t>20-45-737</t>
  </si>
  <si>
    <t>Groggy Dog Sportswear &amp; Graphics</t>
  </si>
  <si>
    <t>DFW Impressions</t>
  </si>
  <si>
    <t>22nd Century Technologies, Inc.</t>
  </si>
  <si>
    <t>Risk Preparedness and Claims Recovery Services</t>
  </si>
  <si>
    <t>Furniture, Installation and Related Services</t>
  </si>
  <si>
    <t>R191801</t>
  </si>
  <si>
    <t>Agile Mind</t>
  </si>
  <si>
    <t>Educational Software Solutions and Services</t>
  </si>
  <si>
    <t>R191901</t>
  </si>
  <si>
    <t>R191802</t>
  </si>
  <si>
    <t>Disaster and Non-Disaster Restoration of Operational Services</t>
  </si>
  <si>
    <t>R191601</t>
  </si>
  <si>
    <t>Job Order Contracting Services</t>
  </si>
  <si>
    <t>R200101</t>
  </si>
  <si>
    <t>Systemwide Flooring</t>
  </si>
  <si>
    <t>2020002146</t>
  </si>
  <si>
    <t>04/14/2025</t>
  </si>
  <si>
    <t>10/31/2023</t>
  </si>
  <si>
    <t>WA00034777</t>
  </si>
  <si>
    <t>R200102</t>
  </si>
  <si>
    <t>R191603</t>
  </si>
  <si>
    <t>09/30/2023</t>
  </si>
  <si>
    <t>R191902</t>
  </si>
  <si>
    <t>12/31/2026</t>
  </si>
  <si>
    <t>R191604</t>
  </si>
  <si>
    <t>R200103</t>
  </si>
  <si>
    <t>R191605</t>
  </si>
  <si>
    <t>R191606</t>
  </si>
  <si>
    <t>DLT Solutions (Amazon Web Services)</t>
  </si>
  <si>
    <t>DLT Solutions (Oracle)</t>
  </si>
  <si>
    <t>180233-001</t>
  </si>
  <si>
    <t>11/30/2023</t>
  </si>
  <si>
    <t>R191903</t>
  </si>
  <si>
    <t>Furniture, Installation and Related Products &amp; Services</t>
  </si>
  <si>
    <t>R191803</t>
  </si>
  <si>
    <t>06/30/2023</t>
  </si>
  <si>
    <t>R192001</t>
  </si>
  <si>
    <t>FedEx</t>
  </si>
  <si>
    <t>Expedited Mail, Small Ground Freight, Related Products and Services</t>
  </si>
  <si>
    <t>2020.002169</t>
  </si>
  <si>
    <t>04/27/2025</t>
  </si>
  <si>
    <t>R190601</t>
  </si>
  <si>
    <t>Haworth</t>
  </si>
  <si>
    <t>2020000606</t>
  </si>
  <si>
    <t>Herman Miller</t>
  </si>
  <si>
    <t>2020000622</t>
  </si>
  <si>
    <t>Office Furniture</t>
  </si>
  <si>
    <t>2019.001890</t>
  </si>
  <si>
    <t>Hi-Line Electric</t>
  </si>
  <si>
    <t>R192003</t>
  </si>
  <si>
    <t>R191804</t>
  </si>
  <si>
    <t>2020002145</t>
  </si>
  <si>
    <t>R191805</t>
  </si>
  <si>
    <t>JSI</t>
  </si>
  <si>
    <t>R191806</t>
  </si>
  <si>
    <t>2019.001896</t>
  </si>
  <si>
    <t>R192004</t>
  </si>
  <si>
    <t>Knoll</t>
  </si>
  <si>
    <t>11/30/2024</t>
  </si>
  <si>
    <t>R191101</t>
  </si>
  <si>
    <t>18220 and 18221</t>
  </si>
  <si>
    <t>R191808</t>
  </si>
  <si>
    <t>R191102</t>
  </si>
  <si>
    <t>R192005</t>
  </si>
  <si>
    <t>R192006</t>
  </si>
  <si>
    <t>2020002148</t>
  </si>
  <si>
    <t>McGriff</t>
  </si>
  <si>
    <t>R191502</t>
  </si>
  <si>
    <t>12/03/2028</t>
  </si>
  <si>
    <t>R191810</t>
  </si>
  <si>
    <t>Michaels Stores, Inc.</t>
  </si>
  <si>
    <t>Arts, Crafts, Framing, and Related Services</t>
  </si>
  <si>
    <t>20-SEH-20</t>
  </si>
  <si>
    <t>Milliken</t>
  </si>
  <si>
    <t>2020002150</t>
  </si>
  <si>
    <t>2020002149</t>
  </si>
  <si>
    <t>180233-002</t>
  </si>
  <si>
    <t>R191811</t>
  </si>
  <si>
    <t>Janitorial and Sanitation Supplies, Equipment, and Related Services</t>
  </si>
  <si>
    <t>202329-01</t>
  </si>
  <si>
    <t>Network/Waxie Janitorial Supplies &amp; Equipment</t>
  </si>
  <si>
    <t>2020002301</t>
  </si>
  <si>
    <t>04/26/2027</t>
  </si>
  <si>
    <t>R192007</t>
  </si>
  <si>
    <t>R191812</t>
  </si>
  <si>
    <t>Janitorial Supplies &amp; Equipment</t>
  </si>
  <si>
    <t>2020002300</t>
  </si>
  <si>
    <t>R191813</t>
  </si>
  <si>
    <t>Petroleum Traders Corporation</t>
  </si>
  <si>
    <t>K-12 Food Products and Distribution</t>
  </si>
  <si>
    <t>Food Distribution Services and Products</t>
  </si>
  <si>
    <t>R200106</t>
  </si>
  <si>
    <t>R191814</t>
  </si>
  <si>
    <t>R191815</t>
  </si>
  <si>
    <t>2020002144</t>
  </si>
  <si>
    <t>18-6320</t>
  </si>
  <si>
    <t>2019.001899</t>
  </si>
  <si>
    <t>2020002143</t>
  </si>
  <si>
    <t>R191816</t>
  </si>
  <si>
    <t>2020000610</t>
  </si>
  <si>
    <t>The Chariot Group, Inc.</t>
  </si>
  <si>
    <t>Online Marketplace - Technology Category</t>
  </si>
  <si>
    <t>MA3460</t>
  </si>
  <si>
    <t>05/10/2025</t>
  </si>
  <si>
    <t>170009</t>
  </si>
  <si>
    <t>02/28/2025</t>
  </si>
  <si>
    <t>2020002299</t>
  </si>
  <si>
    <t>05/31/2027</t>
  </si>
  <si>
    <t>R191103</t>
  </si>
  <si>
    <t>Traffic &amp; Parking Control Co., Inc. (TAPCO)</t>
  </si>
  <si>
    <t>Traffic Control Products and Related Products and Solutions</t>
  </si>
  <si>
    <t>12/03/2023</t>
  </si>
  <si>
    <t>R200108</t>
  </si>
  <si>
    <t>R191817</t>
  </si>
  <si>
    <t>Uniglobe Travel Designers</t>
  </si>
  <si>
    <t>R200107</t>
  </si>
  <si>
    <t>R191818</t>
  </si>
  <si>
    <t>R192008</t>
  </si>
  <si>
    <t>WillScot</t>
  </si>
  <si>
    <t>R191104</t>
  </si>
  <si>
    <t>CNR01372</t>
  </si>
  <si>
    <t>CNR01504</t>
  </si>
  <si>
    <t>05-36</t>
  </si>
  <si>
    <t>05-42</t>
  </si>
  <si>
    <t>02-75</t>
  </si>
  <si>
    <t>121919-KII</t>
  </si>
  <si>
    <t>Seesaw</t>
  </si>
  <si>
    <t>18-09</t>
  </si>
  <si>
    <t>Instructional</t>
  </si>
  <si>
    <t>2002-04</t>
  </si>
  <si>
    <t>Metal Dectectors and Related</t>
  </si>
  <si>
    <t>20-43-914</t>
  </si>
  <si>
    <t>Elevator,Escalator,&amp;Moving Walkway, New Installation, Upgrades, Mtn. &amp;Services</t>
  </si>
  <si>
    <t>Sherwin Williams Company</t>
  </si>
  <si>
    <t>Staples Contract &amp; Commercial Inc.(TX HUB Partners available)</t>
  </si>
  <si>
    <t>Lab Equip, Instruments, Access0ries,Supplies &amp; Maintenance</t>
  </si>
  <si>
    <t>Athletic Equipment, Supplies, Uniforms and Related- .</t>
  </si>
  <si>
    <t>Bedford, Freeman &amp; Worth Publishing Group, LLC (Macmillan Holdings LLC)</t>
  </si>
  <si>
    <t>Beyond Play LLC (Beyond Play)</t>
  </si>
  <si>
    <t>Blick Art Materials (Blick Art Materials LLC)</t>
  </si>
  <si>
    <t>Capstone (Coughlan Companies LLC)</t>
  </si>
  <si>
    <t>Character Development and Leadership LLC</t>
  </si>
  <si>
    <t>Empowering Writers, LLC</t>
  </si>
  <si>
    <t>Hiperware Labs Inc</t>
  </si>
  <si>
    <t>Learning Zone (Kimco Educational Products Inc)</t>
  </si>
  <si>
    <t>MathWarm-Ups.com (Baker &amp; Petsche Publishing LLC)</t>
  </si>
  <si>
    <t>Open Up Resources</t>
  </si>
  <si>
    <t>Richard C. Owen Publishers, Inc.</t>
  </si>
  <si>
    <t>Sweet Pipes (BRBM Publishing LLC)</t>
  </si>
  <si>
    <t>Teachers Discovery Inc (American Eagle Inc.)</t>
  </si>
  <si>
    <t>Teaching Strategies, LLC (UTJ Holdco, Inc.)</t>
  </si>
  <si>
    <t>The School Planner Company (Mimeo.com Inc)</t>
  </si>
  <si>
    <t>Think Big Learning</t>
  </si>
  <si>
    <t>Wood Etc. Co. (Anna Walther)</t>
  </si>
  <si>
    <t>Youthlight, Inc</t>
  </si>
  <si>
    <t>PowerSchool Group, LLC.</t>
  </si>
  <si>
    <t>20-7378</t>
  </si>
  <si>
    <t>Party Bowl (Border Tobacco Co. Inc.)</t>
  </si>
  <si>
    <t>Supreme Laundry and Cleaners</t>
  </si>
  <si>
    <t>UniFirst Corporation (UniFirst Holdings Inc.)</t>
  </si>
  <si>
    <t>Binyod, LLC</t>
  </si>
  <si>
    <t>C.L. North Company (Keltic Inc.)</t>
  </si>
  <si>
    <t>Chemsearch FE (NCH Corporation)</t>
  </si>
  <si>
    <t>Cleaver Brooks Sales and Service, Inc.</t>
  </si>
  <si>
    <t>SWIFCO (Southwestern Industrial Fasteners)</t>
  </si>
  <si>
    <t>Anchorage Medical Equipment &amp; Supplies, LLC / Anchorage Unlimited</t>
  </si>
  <si>
    <t>20-7369</t>
  </si>
  <si>
    <t>20-7372</t>
  </si>
  <si>
    <t>Sun Travel Inc.</t>
  </si>
  <si>
    <t>Rose Costumes</t>
  </si>
  <si>
    <t>2606-19</t>
  </si>
  <si>
    <t>Rightway</t>
  </si>
  <si>
    <t>Floor Mats</t>
  </si>
  <si>
    <t>1819.03-006</t>
  </si>
  <si>
    <t>Ultimate Drill Book (Luke Gall)</t>
  </si>
  <si>
    <t>1819-020-2024</t>
  </si>
  <si>
    <t>National Restaurant Association (ServSafe)</t>
  </si>
  <si>
    <t>Awards, trohpies, promotional supplies</t>
  </si>
  <si>
    <t>ProSource Specialties</t>
  </si>
  <si>
    <t>Theatrical and Fine Arts</t>
  </si>
  <si>
    <t>972-871-0551</t>
  </si>
  <si>
    <t>mchambers@groggydogonline.com</t>
  </si>
  <si>
    <t>Carol Collier</t>
  </si>
  <si>
    <t>carol.graphicwear@gmail.com</t>
  </si>
  <si>
    <t>469-236-3437</t>
  </si>
  <si>
    <t>Instructional Aids</t>
  </si>
  <si>
    <t>Newsela Inc</t>
  </si>
  <si>
    <t>Propel Education Strategies, Inc. DBA Applied Practice</t>
  </si>
  <si>
    <t>2020-02</t>
  </si>
  <si>
    <t>Math GPS, LLC</t>
  </si>
  <si>
    <t>Tennis Outlet, Inc</t>
  </si>
  <si>
    <t>CTE Supplies/Materials</t>
  </si>
  <si>
    <t>Alamo Music Center, Inc.</t>
  </si>
  <si>
    <t>World Book, Inc.</t>
  </si>
  <si>
    <t>Transportation</t>
  </si>
  <si>
    <t>2020-03</t>
  </si>
  <si>
    <t>Educational Enterprises Recording Co dba Deborah Talley</t>
  </si>
  <si>
    <t>Continental Battery Co</t>
  </si>
  <si>
    <t>19-0604</t>
  </si>
  <si>
    <t>EPCNT Azle ISD</t>
  </si>
  <si>
    <t>1819-026-2024</t>
  </si>
  <si>
    <t>Tree Trimming</t>
  </si>
  <si>
    <t>Eagle Mountain Flag and Flagpole</t>
  </si>
  <si>
    <t>First Financial Administrators, Inc.</t>
  </si>
  <si>
    <t>H&amp;H Music/Brook Mays Music</t>
  </si>
  <si>
    <t>Reading Plus LLC</t>
  </si>
  <si>
    <t>Rethink Autism, Inc.</t>
  </si>
  <si>
    <t>Texas Music Festivals Enterprise, Inc</t>
  </si>
  <si>
    <t>Crabtree Publishing Co</t>
  </si>
  <si>
    <t>Whiz Q Stone</t>
  </si>
  <si>
    <t>012320-SCC</t>
  </si>
  <si>
    <t>040920-UFC</t>
  </si>
  <si>
    <t>042020-WWR</t>
  </si>
  <si>
    <t>042020-ONL</t>
  </si>
  <si>
    <t>042020-RYC</t>
  </si>
  <si>
    <t>13-072D</t>
  </si>
  <si>
    <t>18-06-01</t>
  </si>
  <si>
    <t>Big Wheels Body Shop</t>
  </si>
  <si>
    <t>652-2019-05-23</t>
  </si>
  <si>
    <t>Facilities &amp; Vehicle Services and Supplies</t>
  </si>
  <si>
    <t>Assured Mechanical Solution</t>
  </si>
  <si>
    <t>CMS Mechanical Services</t>
  </si>
  <si>
    <t>HVAC Parts, Equipment and Related Service Accessories</t>
  </si>
  <si>
    <t>20-55-914</t>
  </si>
  <si>
    <t>Deaf Action Center</t>
  </si>
  <si>
    <t>20-05-25</t>
  </si>
  <si>
    <t>Region 11</t>
  </si>
  <si>
    <t>Professional Development &amp; Educational Services (Speakers, Consultants, Translators)</t>
  </si>
  <si>
    <t>Pest Control Management</t>
  </si>
  <si>
    <t>Musical Instruments, Equipment, Supplies, and Repair</t>
  </si>
  <si>
    <t>Bocal Majority Bassoon Camp, LLC</t>
  </si>
  <si>
    <t>Branded Pest Defense LLC</t>
  </si>
  <si>
    <t>Collins Music Center</t>
  </si>
  <si>
    <t>Comprehensive Communication Services</t>
  </si>
  <si>
    <t>Mobile Command, Emergency Management and Bio-Terrorist Vehicles</t>
  </si>
  <si>
    <t>David's Instrument Repair</t>
  </si>
  <si>
    <t>Educational Steel Products, LLC</t>
  </si>
  <si>
    <t>Election Systems &amp; Software, LLC</t>
  </si>
  <si>
    <t>Election Voting Systems Equipment &amp; Supplies</t>
  </si>
  <si>
    <t>Guitar Center Stores, Inc.</t>
  </si>
  <si>
    <t>Hart InterCivic, Inc.</t>
  </si>
  <si>
    <t>LDV, Inc.</t>
  </si>
  <si>
    <t>Luck's Music Library</t>
  </si>
  <si>
    <t>Lumatec Lighting Service</t>
  </si>
  <si>
    <t>MakeMusic, Inc.</t>
  </si>
  <si>
    <t>Olivas Music</t>
  </si>
  <si>
    <t>Sam Gibbs Music</t>
  </si>
  <si>
    <t>Southwest Strings</t>
  </si>
  <si>
    <t>Steinway Piano Gallery</t>
  </si>
  <si>
    <t>Swicegood Music Co.</t>
  </si>
  <si>
    <t>Tarpley Music Company, Inc.</t>
  </si>
  <si>
    <t>The Bandwagon Music Store &amp; Repair</t>
  </si>
  <si>
    <t>Veseris</t>
  </si>
  <si>
    <t>Washington Music Sales Center, Inc.</t>
  </si>
  <si>
    <t>Woodwind &amp; Brasswind, Inc.</t>
  </si>
  <si>
    <t>All Points Communications, Inc dba Advantage Communications</t>
  </si>
  <si>
    <t>Fastsigns - Arlington</t>
  </si>
  <si>
    <t>20-01</t>
  </si>
  <si>
    <t>Signs, MRO Supplies</t>
  </si>
  <si>
    <t xml:space="preserve">Broad Reach Books </t>
  </si>
  <si>
    <t>2019 JAN 27</t>
  </si>
  <si>
    <t>Music First (Music Sales Digital Services)</t>
  </si>
  <si>
    <t>DLT Solutions LLC</t>
  </si>
  <si>
    <t>PowerSchool Group LLC</t>
  </si>
  <si>
    <t>2008-13</t>
  </si>
  <si>
    <t>Breezin Thru Inc</t>
  </si>
  <si>
    <t>y</t>
  </si>
  <si>
    <t>Alphagraphics</t>
  </si>
  <si>
    <t>Misc Services</t>
  </si>
  <si>
    <t>SP Controls</t>
  </si>
  <si>
    <t>Equipment Rentals and Service</t>
  </si>
  <si>
    <t>19-123</t>
  </si>
  <si>
    <t>Formal Fashions</t>
  </si>
  <si>
    <t>2019-560</t>
  </si>
  <si>
    <t>02-82</t>
  </si>
  <si>
    <t>02-90</t>
  </si>
  <si>
    <t>01-97</t>
  </si>
  <si>
    <t>02-93</t>
  </si>
  <si>
    <t>Global Solutions Group, Inc.</t>
  </si>
  <si>
    <t>Starpoint Global Services (Starpoint, Inc.)</t>
  </si>
  <si>
    <t>20-7381</t>
  </si>
  <si>
    <t>Electric Supply Source (SS Electric)</t>
  </si>
  <si>
    <t>JSR Construction &amp; Remodeling LLC (Jesus Rodriguez)</t>
  </si>
  <si>
    <t>Southwest Auto Glass, Inc.</t>
  </si>
  <si>
    <t>20-7382</t>
  </si>
  <si>
    <t>Embrace Education (Brecht's Database Solutions Inc.)</t>
  </si>
  <si>
    <t>Innive Inc.</t>
  </si>
  <si>
    <t>091620-GGI</t>
  </si>
  <si>
    <t>CNR01510</t>
  </si>
  <si>
    <t>19-20-06</t>
  </si>
  <si>
    <t>Oaktree Products</t>
  </si>
  <si>
    <t>2019-045</t>
  </si>
  <si>
    <t>Hearing Imparied Products</t>
  </si>
  <si>
    <t>Winter Guard Tarps (Airbrush Images)</t>
  </si>
  <si>
    <t>2003-06</t>
  </si>
  <si>
    <t>Fine Arts Supplies, Services and Equipment</t>
  </si>
  <si>
    <t>Committee for Children</t>
  </si>
  <si>
    <t>Rochester 100</t>
  </si>
  <si>
    <t>1920-011-2025</t>
  </si>
  <si>
    <t>Core Essential Values</t>
  </si>
  <si>
    <t xml:space="preserve">Instructional Supplies </t>
  </si>
  <si>
    <t>2674-20</t>
  </si>
  <si>
    <t>Aves Audio Visual System</t>
  </si>
  <si>
    <t>Bocal Majority Bassoon Camp</t>
  </si>
  <si>
    <t>Carolyn Nussbaum Music Co</t>
  </si>
  <si>
    <t>Delgado Guitars</t>
  </si>
  <si>
    <t>Denton Big Brass/Wessex Texas (Texas Big Brass)</t>
  </si>
  <si>
    <t>Engel &amp; Sons Violin Shop</t>
  </si>
  <si>
    <t>Flash Visual Media (Bluestem Ingregated)</t>
  </si>
  <si>
    <t>La Hacienda Musica</t>
  </si>
  <si>
    <t>Lone Star Percussion (ZNK Partners)</t>
  </si>
  <si>
    <t>Melhart Music Center (Jim Melhart Piano &amp; Organ Co)</t>
  </si>
  <si>
    <t>Moe Blkelchner Music Dist</t>
  </si>
  <si>
    <t>Penders Music (Betrold Enterprises)</t>
  </si>
  <si>
    <t>Midwest Musical Imports (MSA Music Inc)</t>
  </si>
  <si>
    <t>Peripole</t>
  </si>
  <si>
    <t>Professional Instrument Repair</t>
  </si>
  <si>
    <t>SHAR Products Co</t>
  </si>
  <si>
    <t>Taylor Music</t>
  </si>
  <si>
    <t>Washington Music Center (Washington Music Sales Center)</t>
  </si>
  <si>
    <t>Classwork Co dba Classkick</t>
  </si>
  <si>
    <t>Online Delivery  Services</t>
  </si>
  <si>
    <t>ACT Inc</t>
  </si>
  <si>
    <t>Encore Data Products</t>
  </si>
  <si>
    <t>MindRise Learning</t>
  </si>
  <si>
    <t>Perfection Learning</t>
  </si>
  <si>
    <t>OTC Direct Inc dba Oriental Trading Company and MindWare</t>
  </si>
  <si>
    <t>Quill LLC</t>
  </si>
  <si>
    <t>RockGuard AutoGlass LLC</t>
  </si>
  <si>
    <t>09-08</t>
  </si>
  <si>
    <t>Rockler Woodworking and Hardward</t>
  </si>
  <si>
    <t>CTE Instructional Materials</t>
  </si>
  <si>
    <t>Teachers Pay Teachers</t>
  </si>
  <si>
    <t>Instructional Classroom Supplies, Services and Equipment</t>
  </si>
  <si>
    <t>Notable (Kami App)</t>
  </si>
  <si>
    <t>2021-J07-03</t>
  </si>
  <si>
    <t>2-3 Graphics LLC</t>
  </si>
  <si>
    <t>AwardsByWilson.com</t>
  </si>
  <si>
    <t>Balfour Northeast Texas</t>
  </si>
  <si>
    <t>Branded1st.com</t>
  </si>
  <si>
    <t>Carousel Publishing, LLC</t>
  </si>
  <si>
    <t>Casteel &amp; Associates, Inc.</t>
  </si>
  <si>
    <t>Champion Teamwear (It's Greek To Me, Inc)</t>
  </si>
  <si>
    <t>Creative Graphics (Chilleay)</t>
  </si>
  <si>
    <t>Dallas ISD Graphics Dept</t>
  </si>
  <si>
    <t>Ecoimprint</t>
  </si>
  <si>
    <t>EM Enterprises DBA Ink It Printing</t>
  </si>
  <si>
    <t>Five Star Printing</t>
  </si>
  <si>
    <t>Fourth Wall LLC (Theatre House)</t>
  </si>
  <si>
    <t>FR Girls of Texas</t>
  </si>
  <si>
    <t>Groggy Dog (Groggy Dog Sportswear &amp; Graphic Design, LLC)</t>
  </si>
  <si>
    <t>HDL ENTERPRISES</t>
  </si>
  <si>
    <t>Imagination Branding (Imagination Specialties)</t>
  </si>
  <si>
    <t>INSTANT IMPRINTS WEST PLANO</t>
  </si>
  <si>
    <t>J Brandt Recognition, Ltd</t>
  </si>
  <si>
    <t>Jarvis Press</t>
  </si>
  <si>
    <t>Knock-Out Specialties Inc.</t>
  </si>
  <si>
    <t>LoveYourLunchroom.com (Tacey LLC)</t>
  </si>
  <si>
    <t>MTM Recognition d/b/a Jostens Awards</t>
  </si>
  <si>
    <t>PADDLE TRAMPS MFG CO (Thomas Kenneth Abraham)</t>
  </si>
  <si>
    <t>Print Headquarters, LLC</t>
  </si>
  <si>
    <t>Print Tyme Printing &amp; Graphics (Kellar Graphics Inc.)</t>
  </si>
  <si>
    <t>Proforma Horizon Total Source (Horizon Total Source, Inc.)</t>
  </si>
  <si>
    <t>Promotional Marketplace</t>
  </si>
  <si>
    <t>Promotit Promotions LLC</t>
  </si>
  <si>
    <t>Renfro Industries</t>
  </si>
  <si>
    <t>Selections Promotional Products</t>
  </si>
  <si>
    <t>Sew Much Fun</t>
  </si>
  <si>
    <t>Taylor Publishing dba Balfour</t>
  </si>
  <si>
    <t>The Voom Group</t>
  </si>
  <si>
    <t>V.M. GRAPHIC PACKAGING &amp; SAFETY PRODUCTS</t>
  </si>
  <si>
    <t>EPCNT Terrell ISD</t>
  </si>
  <si>
    <t>2020-04</t>
  </si>
  <si>
    <t>2 THE POINT TEE'S AND MORE</t>
  </si>
  <si>
    <t>A Wish Come True, LP</t>
  </si>
  <si>
    <t>Anchor Printing (Silent Eagle Corp)</t>
  </si>
  <si>
    <t>Anchorage Medical Equipment &amp; Supplies, LLC  DBA Anchorage Unlimited</t>
  </si>
  <si>
    <t>Astro Apparel &amp; Uniforms LLC</t>
  </si>
  <si>
    <t>Barefoot (C&amp;G Sporting Goods)</t>
  </si>
  <si>
    <t>Cheerleading Company, Inc</t>
  </si>
  <si>
    <t>Coastal Enterprises (Joy Products of California, Inc.)</t>
  </si>
  <si>
    <t>Custom Design</t>
  </si>
  <si>
    <t>Dance Sophisticates</t>
  </si>
  <si>
    <t>DeMoulin Brothers &amp; Company</t>
  </si>
  <si>
    <t>Dozy Doats Totes (Jenkins)</t>
  </si>
  <si>
    <t>EmbroidMe</t>
  </si>
  <si>
    <t>Floyette Originals</t>
  </si>
  <si>
    <t>Fred J. Miller Inc.</t>
  </si>
  <si>
    <t>FYM Creations (Free Your Mind Creation Studios)</t>
  </si>
  <si>
    <t>GA advertising (Fidelfo Lozano Jr)</t>
  </si>
  <si>
    <t>Gandy Ink (G &amp; G Investments)</t>
  </si>
  <si>
    <t>Intermedia (Stage Accents)</t>
  </si>
  <si>
    <t>KicKnDesigns LLC</t>
  </si>
  <si>
    <t>Knockout Sportswear (Knockout Sportswear.com LLC)</t>
  </si>
  <si>
    <t>Riddell (Riddell/All American Sports Corp.)</t>
  </si>
  <si>
    <t>Rose Costumes (Gypsy Queen, LLC)</t>
  </si>
  <si>
    <t>Team Go Figure (Single Piece Apparel)</t>
  </si>
  <si>
    <t>Apparel, T Shirts, Spirit Wear, Costumes and Uniforms</t>
  </si>
  <si>
    <t>Academic Superstore</t>
  </si>
  <si>
    <t>ALERT SERVICES, INC.</t>
  </si>
  <si>
    <t>All About Animals, LLC</t>
  </si>
  <si>
    <t>AMPLYUS</t>
  </si>
  <si>
    <t>Anatomage Inc.</t>
  </si>
  <si>
    <t xml:space="preserve">Anchorage Medical Equipment &amp; </t>
  </si>
  <si>
    <t>Audio Resource Group, Inc</t>
  </si>
  <si>
    <t>AVANTI ENTERPRISES INC.</t>
  </si>
  <si>
    <t>CESCO, Inc.</t>
  </si>
  <si>
    <t>Cirkled In</t>
  </si>
  <si>
    <t>Coastal Welding Supply, Inc.</t>
  </si>
  <si>
    <t>College Guidance Consultants</t>
  </si>
  <si>
    <t>Concote dba Insulfab</t>
  </si>
  <si>
    <t>CookLearnGrow</t>
  </si>
  <si>
    <t>Darvid, Inc DBA Security Solut</t>
  </si>
  <si>
    <t>DATA PROJECTIONS, INC</t>
  </si>
  <si>
    <t>Excel RC</t>
  </si>
  <si>
    <t>Exercise Buddy, LLC</t>
  </si>
  <si>
    <t>GTS Technology Solutions, Inc</t>
  </si>
  <si>
    <t>Holt Anatomical, Inc.</t>
  </si>
  <si>
    <t xml:space="preserve">IDSC Holdings LLC dba Snap-on </t>
  </si>
  <si>
    <t>Industrial Communications</t>
  </si>
  <si>
    <t>Jet City Device Repair</t>
  </si>
  <si>
    <t>KAMICO Instructional Media, In</t>
  </si>
  <si>
    <t>Knowledge Matters, Inc.</t>
  </si>
  <si>
    <t xml:space="preserve">Knowsys Educational Services, </t>
  </si>
  <si>
    <t>LAKESHORE LEARNING MATERIALS</t>
  </si>
  <si>
    <t>LoganTech</t>
  </si>
  <si>
    <t>Marianna Industries, Inc</t>
  </si>
  <si>
    <t>Maxi Aids Inc</t>
  </si>
  <si>
    <t>METAL SUPERMARKETS - DALLAS</t>
  </si>
  <si>
    <t>MIDWEST TECHNOLOGY PRODUCTS</t>
  </si>
  <si>
    <t>ONE WAY EDUCATION, LLC</t>
  </si>
  <si>
    <t>PIKES PEAK OF DALLAS</t>
  </si>
  <si>
    <t>PopSmart Technologies, LLC</t>
  </si>
  <si>
    <t>Premier Systems Inc</t>
  </si>
  <si>
    <t>Reveal Medical</t>
  </si>
  <si>
    <t>school health corporation</t>
  </si>
  <si>
    <t>Security Data Supply of Dallas</t>
  </si>
  <si>
    <t>Sphero, Inc.</t>
  </si>
  <si>
    <t>Tarpley Music Company, Inc</t>
  </si>
  <si>
    <t xml:space="preserve">Technical Laboratory Systems, </t>
  </si>
  <si>
    <t>TPS Publishing, Inc.</t>
  </si>
  <si>
    <t>Travelvax _ Vaxanation</t>
  </si>
  <si>
    <t>White Rock Cybersecurity</t>
  </si>
  <si>
    <t>YourNewSchool</t>
  </si>
  <si>
    <t>Instrucitonal Supplies, Equipment and Services</t>
  </si>
  <si>
    <t>DCI Auto Glass</t>
  </si>
  <si>
    <t>Essential Education</t>
  </si>
  <si>
    <t>15-129A</t>
  </si>
  <si>
    <t>J.W. Pepper &amp; Sons</t>
  </si>
  <si>
    <t>01-104</t>
  </si>
  <si>
    <t>Southwest Emblem Company</t>
  </si>
  <si>
    <t>2019-555A</t>
  </si>
  <si>
    <t>ARC Document Solutions</t>
  </si>
  <si>
    <t>Arnold Oil Company</t>
  </si>
  <si>
    <t>Buck's Wheel &amp; Equipment Co.</t>
  </si>
  <si>
    <t>C.C. Battery Co. Inc.</t>
  </si>
  <si>
    <t>H&amp;G Systems, L.P.</t>
  </si>
  <si>
    <t>InterClean Equipment, LLC</t>
  </si>
  <si>
    <t>Ken Parker Service, Inc.</t>
  </si>
  <si>
    <t>Mac Haik Ford Lincoln</t>
  </si>
  <si>
    <t>National Car Charging LLC</t>
  </si>
  <si>
    <t>Plastix Plus, LLC</t>
  </si>
  <si>
    <t>R.E.C. Industries, Inc.</t>
  </si>
  <si>
    <t>Rotex Truck Center, Inc.</t>
  </si>
  <si>
    <t>Roy C. Garrett, Inc.</t>
  </si>
  <si>
    <t>S &amp; S HVAC Equipment</t>
  </si>
  <si>
    <t>Southwest International Trucks (School Buses)</t>
  </si>
  <si>
    <t>Terra Cooling</t>
  </si>
  <si>
    <t>West Texas Air Conditioning and Heating Inc.</t>
  </si>
  <si>
    <t>Automotive Parts, Fluids, Maintenance and Equipment</t>
  </si>
  <si>
    <t>Underground Utility Location Services</t>
  </si>
  <si>
    <t>Waste Management of Texas, Inc.</t>
  </si>
  <si>
    <t>Tops Tire &amp; Wheel (Vidal Enterprises Inc.)</t>
  </si>
  <si>
    <t>1st Class Educator, LLC (Locha Noel Williams)</t>
  </si>
  <si>
    <t>Blue Life Environmental, Inc.</t>
  </si>
  <si>
    <t>Clarity Counseling Consultation and Wellness, LLC (Cristal Martinez Acosta)</t>
  </si>
  <si>
    <t>EdConnective, Inc.</t>
  </si>
  <si>
    <t>Elwood Staffing Services, Inc.</t>
  </si>
  <si>
    <t>Express Employment Professionals (Eddie Lee's Kovert Staffing)</t>
  </si>
  <si>
    <t>Footsteps2Brilliance, Inc.</t>
  </si>
  <si>
    <t>Global Sales and Services Inc.</t>
  </si>
  <si>
    <t>Green Light Group Tours (Grand Fund, Inc.)</t>
  </si>
  <si>
    <t>Houston Education Leadership Partners (Houston Education Leadership Partners, LLC)</t>
  </si>
  <si>
    <t>Infobase Holdings, Inc (Facts On File, Inc.)</t>
  </si>
  <si>
    <t>SRB Consulting &amp; Design LLC</t>
  </si>
  <si>
    <t>The Outsource Connection</t>
  </si>
  <si>
    <t>VeriNova, LLC (Diane Sheline)</t>
  </si>
  <si>
    <t>ChemGiant, LLC</t>
  </si>
  <si>
    <t>Laun-Dry Supply Co. Inc. (LD Supply, LLC)</t>
  </si>
  <si>
    <t>Southwest Water Supplies and Services (Alejandro Franco)</t>
  </si>
  <si>
    <t>Paymentus Corporation</t>
  </si>
  <si>
    <t>SpecialNeedsWare, Inc DBA ONEder</t>
  </si>
  <si>
    <t>Ascend Education (KMB of Shreveport, LLC)</t>
  </si>
  <si>
    <t>DigitalDesk, Inc.</t>
  </si>
  <si>
    <t>H.B Electronics, Inc./ dba HB Pro Sound</t>
  </si>
  <si>
    <t>Kajeet, Inc</t>
  </si>
  <si>
    <t>KinderLab Robotics, Inc.</t>
  </si>
  <si>
    <t>Makios Technology (Makios Group LLC)</t>
  </si>
  <si>
    <t>ShareSquared, Inc.</t>
  </si>
  <si>
    <t>vCloud Tech Inc.</t>
  </si>
  <si>
    <t>21-7387</t>
  </si>
  <si>
    <t>21-7392</t>
  </si>
  <si>
    <t>21-7394</t>
  </si>
  <si>
    <t>CNR01511</t>
  </si>
  <si>
    <t>CNR01387</t>
  </si>
  <si>
    <t>TriMark</t>
  </si>
  <si>
    <t>Aries Building Systems</t>
  </si>
  <si>
    <t>Modular Buildings and related services</t>
  </si>
  <si>
    <t>CNR01523</t>
  </si>
  <si>
    <t>Battires, bulbs</t>
  </si>
  <si>
    <t>CNR01505</t>
  </si>
  <si>
    <t>321 Insight</t>
  </si>
  <si>
    <t>A 1 Personnel Of Houston Inc</t>
  </si>
  <si>
    <t>AIMCO Equipment Company LLC</t>
  </si>
  <si>
    <t>ALINEDS LLC</t>
  </si>
  <si>
    <t>All Printing</t>
  </si>
  <si>
    <t>ALTEX ELECTRONICS LTD</t>
  </si>
  <si>
    <t>Altor Safety LLC</t>
  </si>
  <si>
    <t>American Digital Security</t>
  </si>
  <si>
    <t>American Surveillance Co</t>
  </si>
  <si>
    <t>American Unit Inc</t>
  </si>
  <si>
    <t>Amro Music Stores Inc</t>
  </si>
  <si>
    <t>Apperson Inc</t>
  </si>
  <si>
    <t>ARIES BUILDING SYSTEMS LLC</t>
  </si>
  <si>
    <t>Augmentative Communication Consultants Inc</t>
  </si>
  <si>
    <t>Auto Chlor Services LLC</t>
  </si>
  <si>
    <t>Bansar Technologies Inc</t>
  </si>
  <si>
    <t>Brazos Media Technologies LLC</t>
  </si>
  <si>
    <t>Build With Robots</t>
  </si>
  <si>
    <t>Business and Financial Management Solutions LLC</t>
  </si>
  <si>
    <t>BuzzClan LLC</t>
  </si>
  <si>
    <t>Capital Filtrations Inc</t>
  </si>
  <si>
    <t>Centric Mechanical Services LLC</t>
  </si>
  <si>
    <t>Champion Track and Turf Repair</t>
  </si>
  <si>
    <t>Clark Collection LTD</t>
  </si>
  <si>
    <t>Clear Energy</t>
  </si>
  <si>
    <t>CMK Roofing Solutions</t>
  </si>
  <si>
    <t>COGENT Infotech Corporation</t>
  </si>
  <si>
    <t>CommScope Technologies LLC</t>
  </si>
  <si>
    <t>Computer Comforts Inc</t>
  </si>
  <si>
    <t>Covenant Communications</t>
  </si>
  <si>
    <t>Crabtree Publishing Company</t>
  </si>
  <si>
    <t>David K Young Consulting LLC</t>
  </si>
  <si>
    <t>Dealers Electrical supply</t>
  </si>
  <si>
    <t>DEEPKA IMPORT LLC</t>
  </si>
  <si>
    <t>Defined Learning</t>
  </si>
  <si>
    <t>DeltaWare Inc</t>
  </si>
  <si>
    <t>DGR Systems</t>
  </si>
  <si>
    <t>DiaMedical USA Equipment LLC</t>
  </si>
  <si>
    <t>Diligent Corporation</t>
  </si>
  <si>
    <t>Dos Hermanos Construction LLC</t>
  </si>
  <si>
    <t>Double First Medical LLC</t>
  </si>
  <si>
    <t>EAST TEXAS MACK SALES LLC</t>
  </si>
  <si>
    <t>Educational Service Solutions</t>
  </si>
  <si>
    <t>Footsteps2Brilliance Inc</t>
  </si>
  <si>
    <t>Foresight Services</t>
  </si>
  <si>
    <t>FRUHAUF UNIFORMS</t>
  </si>
  <si>
    <t>GLOBAL INDUSTRIAL</t>
  </si>
  <si>
    <t>GovConnection Inc</t>
  </si>
  <si>
    <t>Green Dream International LLC</t>
  </si>
  <si>
    <t>GREENSCAPES SIX LLC</t>
  </si>
  <si>
    <t>Hand Safety LLC</t>
  </si>
  <si>
    <t>Harrison Roofing Co Inc</t>
  </si>
  <si>
    <t>Hepacart Inc</t>
  </si>
  <si>
    <t>Hexagramm US LLC</t>
  </si>
  <si>
    <t>Hillyard Inc</t>
  </si>
  <si>
    <t>HiTouch Business Services LLC</t>
  </si>
  <si>
    <t>Houston Education Leadership Partners</t>
  </si>
  <si>
    <t>Infojini</t>
  </si>
  <si>
    <t>InfoSight Inc</t>
  </si>
  <si>
    <t>Innovate Audio Visual</t>
  </si>
  <si>
    <t>iSphere Innovation Partners LLC</t>
  </si>
  <si>
    <t>ITsavvy</t>
  </si>
  <si>
    <t>JAY S  STANLEY and ASSOCIATES INC</t>
  </si>
  <si>
    <t>KinderLab Robotics Inc</t>
  </si>
  <si>
    <t>KM International  LLC</t>
  </si>
  <si>
    <t>KNS LLC</t>
  </si>
  <si>
    <t>Kynetic Technologies LLC</t>
  </si>
  <si>
    <t>LECTORUM PUBLICATIONS INC</t>
  </si>
  <si>
    <t>Logisoft Computer Products LLC</t>
  </si>
  <si>
    <t>LONESTAR ARMATURE LLC</t>
  </si>
  <si>
    <t>Lubbock Audio Visual Inc</t>
  </si>
  <si>
    <t>Luna Data Solutions Inc</t>
  </si>
  <si>
    <t>MARTCO MFG LLC</t>
  </si>
  <si>
    <t>MCA Communications Inc</t>
  </si>
  <si>
    <t>McKinstry Essention LLC</t>
  </si>
  <si>
    <t>Medical Illumination International Inc</t>
  </si>
  <si>
    <t>Meeks Professional Services</t>
  </si>
  <si>
    <t>METCO Engineering Inc</t>
  </si>
  <si>
    <t>MyVRSpot LLC</t>
  </si>
  <si>
    <t>Nipun Systems Inc</t>
  </si>
  <si>
    <t>Plante and Moran PLLC</t>
  </si>
  <si>
    <t>PRECISION IMAGING</t>
  </si>
  <si>
    <t>Pro Chem Inc</t>
  </si>
  <si>
    <t>Read to Them</t>
  </si>
  <si>
    <t>RENOWORKS LLC</t>
  </si>
  <si>
    <t>Richard C Owen Publishers Inc</t>
  </si>
  <si>
    <t>RobotLAB Inc</t>
  </si>
  <si>
    <t>RoofConnect Logistics Inc</t>
  </si>
  <si>
    <t>SCG fields</t>
  </si>
  <si>
    <t>SCHOOL NURSE SUPPLY INC</t>
  </si>
  <si>
    <t>SchoolBlocks SoprisApps</t>
  </si>
  <si>
    <t>SERVPRO of Texarkana</t>
  </si>
  <si>
    <t>Simply NUC INC</t>
  </si>
  <si>
    <t>Smarter HR Solutions LLC</t>
  </si>
  <si>
    <t>Southern Aluminum Manufacturing Acquisition Inc</t>
  </si>
  <si>
    <t>Speech Corner</t>
  </si>
  <si>
    <t>SR Products</t>
  </si>
  <si>
    <t>SUPPLY STORE NOW LLC</t>
  </si>
  <si>
    <t>Supreme Fixture Company Inc</t>
  </si>
  <si>
    <t>Team Modul LLC</t>
  </si>
  <si>
    <t>Technical Laboratory Systems Inc</t>
  </si>
  <si>
    <t>TGE Resources Inc</t>
  </si>
  <si>
    <t>The Midtown Group</t>
  </si>
  <si>
    <t>The Pizzuto Group</t>
  </si>
  <si>
    <t>The Positive Program</t>
  </si>
  <si>
    <t>The ProMedia Group of Tampa Corp</t>
  </si>
  <si>
    <t>The Reading Warehouse Inc</t>
  </si>
  <si>
    <t>The Thrival Company</t>
  </si>
  <si>
    <t>Therapia Staffing</t>
  </si>
  <si>
    <t>TimeClock Plus LLC</t>
  </si>
  <si>
    <t>Triton Consulting Group</t>
  </si>
  <si>
    <t>True North Consulting Group LLC</t>
  </si>
  <si>
    <t>Unify Energy Solutions LLC</t>
  </si>
  <si>
    <t>UNX Industries Inc</t>
  </si>
  <si>
    <t>Uweport LLC</t>
  </si>
  <si>
    <t>Vista Higher Learning Inc</t>
  </si>
  <si>
    <t>VSC Fire and Security</t>
  </si>
  <si>
    <t>WaterSignal LLC</t>
  </si>
  <si>
    <t>Zonar Systems Inc</t>
  </si>
  <si>
    <t>Books, Library, and Educational Materials</t>
  </si>
  <si>
    <t>Vaping Sensors</t>
  </si>
  <si>
    <t>Tires and Associated Goods and Services</t>
  </si>
  <si>
    <t>Industrial and Facility Equipment, Chemicals, Supplies, and Services</t>
  </si>
  <si>
    <t>Audio Visual Equipment, Supplies, and Services</t>
  </si>
  <si>
    <t>Scoreboards and Services (JOC)</t>
  </si>
  <si>
    <t>Heavy Duty and Medium Duty Truck and Trailer Parts and Services</t>
  </si>
  <si>
    <t>Asbestos and other Hazardous Contaminant Abatement and Disposal Services (JOC)</t>
  </si>
  <si>
    <t>Renewable Energy and Solar Solutions and Services (JOC)</t>
  </si>
  <si>
    <t>Playground Equipment and Installation Services (JOC)</t>
  </si>
  <si>
    <t>Permanent Modular Buildings (JOC)</t>
  </si>
  <si>
    <t>Portable Modular Buildings (JOC)</t>
  </si>
  <si>
    <t>Energy and Water Efficiency Goods and Services JOC</t>
  </si>
  <si>
    <t>Electrical and Plumbing Supplies and Equipment</t>
  </si>
  <si>
    <t>Heavy Duty and Medium Duty Trucks and Trailers</t>
  </si>
  <si>
    <t>Sports Facility Lighting (JOC)</t>
  </si>
  <si>
    <t>Pipe Bursting (JOC)</t>
  </si>
  <si>
    <t>20-104</t>
  </si>
  <si>
    <t>090320-SDI</t>
  </si>
  <si>
    <t>090320-TTI</t>
  </si>
  <si>
    <t>Western BRW - Bosworth dba OVOL USA</t>
  </si>
  <si>
    <t>Case Construction</t>
  </si>
  <si>
    <t>Caterpillar Inc.</t>
  </si>
  <si>
    <t>ClearSpan</t>
  </si>
  <si>
    <t>Eppendorf</t>
  </si>
  <si>
    <t>Henderson</t>
  </si>
  <si>
    <t>John Deere</t>
  </si>
  <si>
    <t>Komatsu America</t>
  </si>
  <si>
    <t>Link-Belt Cranes</t>
  </si>
  <si>
    <t>Mack Trucks</t>
  </si>
  <si>
    <t>Nevco</t>
  </si>
  <si>
    <t>Rubb Building Systems</t>
  </si>
  <si>
    <t xml:space="preserve">Stafford-Smith </t>
  </si>
  <si>
    <t xml:space="preserve">Strategic Equipment </t>
  </si>
  <si>
    <t>Sunbelt Rentals</t>
  </si>
  <si>
    <t xml:space="preserve">Tyler Technologies </t>
  </si>
  <si>
    <t>WEX Bank</t>
  </si>
  <si>
    <t>112420-ARC</t>
  </si>
  <si>
    <t>112420-ART</t>
  </si>
  <si>
    <t>063020-BBB</t>
  </si>
  <si>
    <t>112420-CAS</t>
  </si>
  <si>
    <t>062320-CAT</t>
  </si>
  <si>
    <t>092920-DVR</t>
  </si>
  <si>
    <t>092920-EJW</t>
  </si>
  <si>
    <t>101520-FMP</t>
  </si>
  <si>
    <t>101520-FMC</t>
  </si>
  <si>
    <t>101520-GNL</t>
  </si>
  <si>
    <t>092920-GVR</t>
  </si>
  <si>
    <t>092920-GRC</t>
  </si>
  <si>
    <t>090320-HYL</t>
  </si>
  <si>
    <t>032620-INO</t>
  </si>
  <si>
    <t>092920-JFA</t>
  </si>
  <si>
    <t>090320-KON</t>
  </si>
  <si>
    <t>092920-MTF</t>
  </si>
  <si>
    <t>011620-NCL</t>
  </si>
  <si>
    <t>121919-OFS</t>
  </si>
  <si>
    <t>090320-PNX</t>
  </si>
  <si>
    <t>090320-POW</t>
  </si>
  <si>
    <t>112420-SRI</t>
  </si>
  <si>
    <t>101320-SCC</t>
  </si>
  <si>
    <t>062320-SNB</t>
  </si>
  <si>
    <t>092920-SYS</t>
  </si>
  <si>
    <t>080620-USB</t>
  </si>
  <si>
    <t>080620-WEX</t>
  </si>
  <si>
    <t>Baker Distributing dba North Texas Ice Design</t>
  </si>
  <si>
    <t>Glowforge</t>
  </si>
  <si>
    <t>SanJae Educational Resources, Inc.</t>
  </si>
  <si>
    <t>Summit K12 Holdings Inc</t>
  </si>
  <si>
    <t>TabletKiosk</t>
  </si>
  <si>
    <t>21-7397</t>
  </si>
  <si>
    <t>Maintenance, Operations, Custodial Supplies</t>
  </si>
  <si>
    <t>American Pride Paper &amp; Plastic</t>
  </si>
  <si>
    <t>Campbell Paper Co</t>
  </si>
  <si>
    <t>Central Poly-Bag Corp</t>
  </si>
  <si>
    <t>Chapa Son's Striping</t>
  </si>
  <si>
    <t>Climatec</t>
  </si>
  <si>
    <t>Communications Concepts</t>
  </si>
  <si>
    <t>Conserv Flag Co</t>
  </si>
  <si>
    <t>Dal-Worth Industries</t>
  </si>
  <si>
    <t>Dealers Electric Supply</t>
  </si>
  <si>
    <t>Ennis Oxygen</t>
  </si>
  <si>
    <t>Ewing Irrigation &amp; Landscape Supply</t>
  </si>
  <si>
    <t>Faucet Parts Store</t>
  </si>
  <si>
    <t>Insco Distributing</t>
  </si>
  <si>
    <t>Lewiston &amp; Sons LLC</t>
  </si>
  <si>
    <t>Logical Soulutions</t>
  </si>
  <si>
    <t>Lone Star Communications</t>
  </si>
  <si>
    <t>Max Pro Enterprises</t>
  </si>
  <si>
    <t>McMillian Movers</t>
  </si>
  <si>
    <t>Megahertz Technology</t>
  </si>
  <si>
    <t>National Wholesale Supply</t>
  </si>
  <si>
    <t>PBS of Texas</t>
  </si>
  <si>
    <t>Piper Weatherford Co</t>
  </si>
  <si>
    <t>Plumbmaster</t>
  </si>
  <si>
    <t>PPG Architectural Finishes</t>
  </si>
  <si>
    <t>Renfro Glass</t>
  </si>
  <si>
    <t>Richardson Saw &amp; Lawnmower</t>
  </si>
  <si>
    <t>U-Fix-It Parts</t>
  </si>
  <si>
    <t>Wesco Chemicals</t>
  </si>
  <si>
    <t>21-21-03</t>
  </si>
  <si>
    <t>202-JUL-63</t>
  </si>
  <si>
    <t>2020-07</t>
  </si>
  <si>
    <t>Print &amp; Sign Services, Supplies, Equipment and Repair</t>
  </si>
  <si>
    <t>1911-16</t>
  </si>
  <si>
    <t>Peerless Events and Tents</t>
  </si>
  <si>
    <t>Events and Tents</t>
  </si>
  <si>
    <t>Texas Veterinary Association</t>
  </si>
  <si>
    <t>Teacher Instructional/Classroom Supplies</t>
  </si>
  <si>
    <t>FastSigns of Dallas (Marvin D Love Fwy)</t>
  </si>
  <si>
    <t>Reliable Parts</t>
  </si>
  <si>
    <t>Appliance Parts</t>
  </si>
  <si>
    <t>17-06</t>
  </si>
  <si>
    <t>Library Books and Materials Catalog</t>
  </si>
  <si>
    <t>344-20</t>
  </si>
  <si>
    <t>Taylor's Rental Co.</t>
  </si>
  <si>
    <t>Alterman, Inc.</t>
  </si>
  <si>
    <t>Automation Integration</t>
  </si>
  <si>
    <t>C&amp;G Electric, Inc.</t>
  </si>
  <si>
    <t>Gillette Air Conditioning Co., Inc.</t>
  </si>
  <si>
    <t>Texas Refrigeration, Inc.</t>
  </si>
  <si>
    <t>The Brandt Companies, LLC</t>
  </si>
  <si>
    <t>Beasley Tire Service, Inc.</t>
  </si>
  <si>
    <t>Pacific Mobile Structures, Inc.</t>
  </si>
  <si>
    <t>Sustainable Modular Management, Inc.</t>
  </si>
  <si>
    <t>Modular Buildings, Classrooms, and Relocation Services</t>
  </si>
  <si>
    <t>Fuquay, Inc.</t>
  </si>
  <si>
    <t>Insituform Technologies, LLC</t>
  </si>
  <si>
    <t>National Water Main Cleaning Company</t>
  </si>
  <si>
    <t>Southern Trenchless Solutions, LLC</t>
  </si>
  <si>
    <t>ABM Industry Groups, LLC</t>
  </si>
  <si>
    <t>CT Fieldscapes, LLC</t>
  </si>
  <si>
    <t>Trugreen</t>
  </si>
  <si>
    <t>Bosworth Papers</t>
  </si>
  <si>
    <t>Telephonics Unlimited, Inc.</t>
  </si>
  <si>
    <t>Epic Solar Control LLC</t>
  </si>
  <si>
    <t>Pfeiffer &amp; Son</t>
  </si>
  <si>
    <t>Flooring Services (JOC-IDIQ)</t>
  </si>
  <si>
    <t>Bartlett Tree Expert Company</t>
  </si>
  <si>
    <t>Blue Ox Construction, Inc</t>
  </si>
  <si>
    <t>M.L. &amp; R. Rents, Inc.</t>
  </si>
  <si>
    <t>Phil Long Dealerships Inc.</t>
  </si>
  <si>
    <t>Westside Welding Inc</t>
  </si>
  <si>
    <t>West Texas Industrial Contractors, LLC.</t>
  </si>
  <si>
    <t>Del Norte Printing Equipment Inc.</t>
  </si>
  <si>
    <t>Audio Optical Systems of Austin, Inc.</t>
  </si>
  <si>
    <t>Boundless Assistive Technology, LLC.</t>
  </si>
  <si>
    <t>PRC-Saltillo (Prentke Romich Company)</t>
  </si>
  <si>
    <t>SEAS Education (TTCO Holding Company Inc)</t>
  </si>
  <si>
    <t>Trafera Holdings, LLC</t>
  </si>
  <si>
    <t>21-7399</t>
  </si>
  <si>
    <t>21-7401</t>
  </si>
  <si>
    <t>21-7398</t>
  </si>
  <si>
    <t>21-7393</t>
  </si>
  <si>
    <t>21-7400</t>
  </si>
  <si>
    <t>390-21</t>
  </si>
  <si>
    <t>AVI Systems Inc</t>
  </si>
  <si>
    <t>Bayou City Steam Cleaning</t>
  </si>
  <si>
    <t>Carpet World</t>
  </si>
  <si>
    <t>Cintas</t>
  </si>
  <si>
    <t>Fabricon Modular</t>
  </si>
  <si>
    <t>GE Audio visual</t>
  </si>
  <si>
    <t>HOWE US Inc</t>
  </si>
  <si>
    <t>Kay Twelve LLC</t>
  </si>
  <si>
    <t>Micro X1 OPS LLC</t>
  </si>
  <si>
    <t>Palmer Hamilton LLC</t>
  </si>
  <si>
    <t>Venue Industries</t>
  </si>
  <si>
    <t>Technology Solutions, Products and Services</t>
  </si>
  <si>
    <t>05/31/2026</t>
  </si>
  <si>
    <t>2002-01</t>
  </si>
  <si>
    <t>678-2020-09-25</t>
  </si>
  <si>
    <t>Wurth USA</t>
  </si>
  <si>
    <t>Clown Around Party Rentals</t>
  </si>
  <si>
    <t>Special Event Service Providers</t>
  </si>
  <si>
    <t>667-2019-11-24</t>
  </si>
  <si>
    <t>English Color</t>
  </si>
  <si>
    <t>21-7402</t>
  </si>
  <si>
    <t>Prime Pump Service, LLC</t>
  </si>
  <si>
    <t>PureOps, LLC</t>
  </si>
  <si>
    <t>REMSA (REMSA USA INC.)</t>
  </si>
  <si>
    <t>EI00069</t>
  </si>
  <si>
    <t>EI00071</t>
  </si>
  <si>
    <t>Aerowave Technologies LLC</t>
  </si>
  <si>
    <t>ATI Restoration LLC</t>
  </si>
  <si>
    <t>Bark Technologies Inc</t>
  </si>
  <si>
    <t>Coast EMS LLC</t>
  </si>
  <si>
    <t>Competitive Choice</t>
  </si>
  <si>
    <t>Dana Safety Supply</t>
  </si>
  <si>
    <t>Datum Tech Inc</t>
  </si>
  <si>
    <t>DH Pace Company Inc</t>
  </si>
  <si>
    <t>DV Solutions LLC</t>
  </si>
  <si>
    <t>Firetrol Protection Systems Inc</t>
  </si>
  <si>
    <t>Greenscape Pump Services</t>
  </si>
  <si>
    <t>LeVis Consulting Group LLC</t>
  </si>
  <si>
    <t>QYK BRANDS LLC</t>
  </si>
  <si>
    <t>Stauffer Technologies Inc</t>
  </si>
  <si>
    <t>Trades, Labor, and Materials (JOC)</t>
  </si>
  <si>
    <t>Fire, Firearm, and Active Shooter Safety and Security Solutions (JOC)</t>
  </si>
  <si>
    <t>2102-03A</t>
  </si>
  <si>
    <t>Aha! Process</t>
  </si>
  <si>
    <t>010721-GRN</t>
  </si>
  <si>
    <t>010721-LSI</t>
  </si>
  <si>
    <t>010721-ODR</t>
  </si>
  <si>
    <t>Screen Printing Supplies, Awards, Promotional</t>
  </si>
  <si>
    <t>LEAD Partners</t>
  </si>
  <si>
    <t>General Services</t>
  </si>
  <si>
    <t>2020-MAR-58</t>
  </si>
  <si>
    <t>HVAC Services, Repair, Parts and Supplies</t>
  </si>
  <si>
    <t>Belhaven Consulting Inc</t>
  </si>
  <si>
    <t>Independent Authors, Speakers &amp; Presenters</t>
  </si>
  <si>
    <t>21-60-872</t>
  </si>
  <si>
    <t>Corwin Press Inc</t>
  </si>
  <si>
    <t>Culturally Responsive Coaching</t>
  </si>
  <si>
    <t>Evidence Based Classroom Solutions</t>
  </si>
  <si>
    <t>Executive Speakers Bureau</t>
  </si>
  <si>
    <t>Experiential Solutions T.E.A.M. Inc</t>
  </si>
  <si>
    <t>Favor Consulting Inc (Demlan Solutions inc)</t>
  </si>
  <si>
    <t>Homework In a Café</t>
  </si>
  <si>
    <t xml:space="preserve">Lakeshore Learning Materials </t>
  </si>
  <si>
    <t>let it move inc</t>
  </si>
  <si>
    <t>LoveJoyCO LLC</t>
  </si>
  <si>
    <t>Team Affect Consultant</t>
  </si>
  <si>
    <t>The Southern Academy of Etiquette</t>
  </si>
  <si>
    <t>Professional Development Consulting Services</t>
  </si>
  <si>
    <t>21-59-872</t>
  </si>
  <si>
    <t>BELHAVEN CONSULTING INC</t>
  </si>
  <si>
    <t>Breedlove, Lynette Ph.D.</t>
  </si>
  <si>
    <t>C.A. Community Services</t>
  </si>
  <si>
    <t>Cambridge Educational Services</t>
  </si>
  <si>
    <t>Capturing Kids Hearts</t>
  </si>
  <si>
    <t>Child Safety Collaborative, The</t>
  </si>
  <si>
    <t>College Board</t>
  </si>
  <si>
    <t>Cultural Intelligence Center</t>
  </si>
  <si>
    <t>Dana Center</t>
  </si>
  <si>
    <t>GlobaLingo Ed Consulting, LLC</t>
  </si>
  <si>
    <t>GW Implementation Solutions LLC</t>
  </si>
  <si>
    <t>H3Diversity</t>
  </si>
  <si>
    <t>Happy Chapters, LLC</t>
  </si>
  <si>
    <t>Hartzell, Lagayla Robyn</t>
  </si>
  <si>
    <t>HighScope Educational Research</t>
  </si>
  <si>
    <t>Homework In a Cafe</t>
  </si>
  <si>
    <t>Houghton Mifflin Harcourt Publ</t>
  </si>
  <si>
    <t>HOUSTON EDUCATION LEADERSHIP P</t>
  </si>
  <si>
    <t>Instructional Coaching Group</t>
  </si>
  <si>
    <t>lead4ward, LLC</t>
  </si>
  <si>
    <t>Learning Forward Texas</t>
  </si>
  <si>
    <t>Learning Together Company, The</t>
  </si>
  <si>
    <t>Love Initiative, The</t>
  </si>
  <si>
    <t>Lowman Consulting LLC</t>
  </si>
  <si>
    <t>Marzano Resources, LLC</t>
  </si>
  <si>
    <t>Muir, Trevor</t>
  </si>
  <si>
    <t>NAF</t>
  </si>
  <si>
    <t>National Inventors Hall of FAme</t>
  </si>
  <si>
    <t>National Math and Science Init</t>
  </si>
  <si>
    <t>National Training Network, Inc.</t>
  </si>
  <si>
    <t>Practical Parent Education</t>
  </si>
  <si>
    <t>ProEd Consulting, LLC</t>
  </si>
  <si>
    <t>Project Lead The Way, Inc</t>
  </si>
  <si>
    <t>Red Panda ADR</t>
  </si>
  <si>
    <t xml:space="preserve">Rett University a division of </t>
  </si>
  <si>
    <t>Seidlitz Education</t>
  </si>
  <si>
    <t>Solution Tree Inc</t>
  </si>
  <si>
    <t>STEM Revolution LLC</t>
  </si>
  <si>
    <t>TaJu Educational Solutions</t>
  </si>
  <si>
    <t>Taylor, Christina</t>
  </si>
  <si>
    <t>Texas Instruments</t>
  </si>
  <si>
    <t>UnboundEd Learning, Inc.</t>
  </si>
  <si>
    <t>Warren Instructional Network</t>
  </si>
  <si>
    <t>www.maximizelearninginc.com</t>
  </si>
  <si>
    <t>Monteiro, Marilyn J Phd, PC</t>
  </si>
  <si>
    <t xml:space="preserve">Moon, Georgene W. </t>
  </si>
  <si>
    <t>02-85</t>
  </si>
  <si>
    <t>EI00057</t>
  </si>
  <si>
    <t>Postage Meters, Related Mailing Equipment, Software, Services and Accessories</t>
  </si>
  <si>
    <t>PPG Paints</t>
  </si>
  <si>
    <t>Paint, Stain, Coatings, Equipment and Supplies</t>
  </si>
  <si>
    <t>02-95</t>
  </si>
  <si>
    <t>01-108</t>
  </si>
  <si>
    <t>02-89</t>
  </si>
  <si>
    <t>02-84</t>
  </si>
  <si>
    <t>01-110</t>
  </si>
  <si>
    <t>08-29</t>
  </si>
  <si>
    <t>02-92</t>
  </si>
  <si>
    <t>012621-PPC</t>
  </si>
  <si>
    <t>010521-RDP</t>
  </si>
  <si>
    <t>010521-SFS</t>
  </si>
  <si>
    <t>dba Beck Total Office Interiors (GL Solutions 3, LLC)</t>
  </si>
  <si>
    <t>Goodmans Interior Structures (Goodmans, Inc.)</t>
  </si>
  <si>
    <t>21-7403</t>
  </si>
  <si>
    <t>R200701</t>
  </si>
  <si>
    <t>J Taylor Education Inc</t>
  </si>
  <si>
    <t>2612A-19</t>
  </si>
  <si>
    <t>Poster Printers, Supplies, and Services</t>
  </si>
  <si>
    <t>RV-206050</t>
  </si>
  <si>
    <t>Laminators, Film Products and Services</t>
  </si>
  <si>
    <t>RV-206101</t>
  </si>
  <si>
    <t>RFP #21-68-883 CTE Programs, Services &amp; Instructional Supplies</t>
  </si>
  <si>
    <t>Academic Superstore (JourneyEd.com, Inc.)</t>
  </si>
  <si>
    <t>Eric Watson</t>
  </si>
  <si>
    <t>800.876.3507 x7474</t>
  </si>
  <si>
    <t>ewatson@journeyed.com</t>
  </si>
  <si>
    <t>Kim Crum</t>
  </si>
  <si>
    <t>210.323.4414</t>
  </si>
  <si>
    <t>kcrum@acemart.com</t>
  </si>
  <si>
    <t>ACP Direct (Affordable Computer Products, Inc.)</t>
  </si>
  <si>
    <t>Vanessa Morris</t>
  </si>
  <si>
    <t>800.238.8009</t>
  </si>
  <si>
    <t>bids@acpdirect.com</t>
  </si>
  <si>
    <t>Advanced Technologies Consultants (T S Enterprise)</t>
  </si>
  <si>
    <t>Aaron Paul</t>
  </si>
  <si>
    <t>214.842.9016</t>
  </si>
  <si>
    <t>apaul@atctrain.com</t>
  </si>
  <si>
    <t>Cindi Cavalliniall</t>
  </si>
  <si>
    <t>Apogee Components, Inc.</t>
  </si>
  <si>
    <t>ArkDesigns (Kerry Minter)</t>
  </si>
  <si>
    <t>Kerry Minter</t>
  </si>
  <si>
    <t>469.426.6995</t>
  </si>
  <si>
    <t>arkdesigns3@att.net</t>
  </si>
  <si>
    <t>214.871.2425</t>
  </si>
  <si>
    <t>800.327.4269 x2291</t>
  </si>
  <si>
    <t>rzelt@attainmentcompany.com</t>
  </si>
  <si>
    <t>B.E Publishing</t>
  </si>
  <si>
    <t>888.781.6921</t>
  </si>
  <si>
    <t>CareerSafe, LLC (K2Share, LLC)</t>
  </si>
  <si>
    <t>Jessica Pinney</t>
  </si>
  <si>
    <t>979.260.0300</t>
  </si>
  <si>
    <t>jessica.pinney@careersafeonline.com</t>
  </si>
  <si>
    <t>Rob Corder</t>
  </si>
  <si>
    <t>815.566.0150</t>
  </si>
  <si>
    <t>robcor@cdwg.com</t>
  </si>
  <si>
    <t>Gail Adams</t>
  </si>
  <si>
    <t>318.745.5453</t>
  </si>
  <si>
    <t>gail.adams@cengage.com</t>
  </si>
  <si>
    <t>800.922.9965</t>
  </si>
  <si>
    <t>customersupport@cevmultimedia.com</t>
  </si>
  <si>
    <t>John Barbosa</t>
  </si>
  <si>
    <t>713.644.4007</t>
  </si>
  <si>
    <t>jbarbosa@challengeofficeproducts.com</t>
  </si>
  <si>
    <t>Sara Strickland</t>
  </si>
  <si>
    <t>512.616.0400</t>
  </si>
  <si>
    <t>sara@completebook.com</t>
  </si>
  <si>
    <t xml:space="preserve"> </t>
  </si>
  <si>
    <t>Rendi Mills</t>
  </si>
  <si>
    <t>972.741.0083</t>
  </si>
  <si>
    <t>rhodge@delcomgroup.com</t>
  </si>
  <si>
    <t>Digital Resources, Inc</t>
  </si>
  <si>
    <t>Nanette Cook</t>
  </si>
  <si>
    <t>817.481.9300 x205</t>
  </si>
  <si>
    <t>ncook@digitalresources.com</t>
  </si>
  <si>
    <t>Discount School Supply (Earlychildhood LLC)</t>
  </si>
  <si>
    <t>Don Pride</t>
  </si>
  <si>
    <t>682.321.1162</t>
  </si>
  <si>
    <t>dpride@excelligence.com</t>
  </si>
  <si>
    <t>Sam Larbi</t>
  </si>
  <si>
    <t>888.628.3795</t>
  </si>
  <si>
    <t>Edvotek</t>
  </si>
  <si>
    <t>Embi Tec (C.C. Imex)</t>
  </si>
  <si>
    <t>Erika Fong</t>
  </si>
  <si>
    <t>650.727.2935</t>
  </si>
  <si>
    <t>erika_fong@embitec.com</t>
  </si>
  <si>
    <t>Customer service</t>
  </si>
  <si>
    <t>303.926.1669</t>
  </si>
  <si>
    <t>EXPERIENTIAL SOLUTIONS T.E.A.M., INC.</t>
  </si>
  <si>
    <t>Michael A. Brown</t>
  </si>
  <si>
    <t>214.993.7090</t>
  </si>
  <si>
    <t>experientialsolutions@gmail.com</t>
  </si>
  <si>
    <t>Express Booksellers (Express Booksellers, LLC)</t>
  </si>
  <si>
    <t>Julie Maxwell</t>
  </si>
  <si>
    <t>Flinn Scienitific Inc</t>
  </si>
  <si>
    <t>Jim Nesbit</t>
  </si>
  <si>
    <t>800.452.1261</t>
  </si>
  <si>
    <t>businessdesk@flinnsci.com</t>
  </si>
  <si>
    <t>Fuel Education LLC</t>
  </si>
  <si>
    <t>Benjamin Sampson</t>
  </si>
  <si>
    <t>817.888.1216</t>
  </si>
  <si>
    <t>bsampson@k12.com</t>
  </si>
  <si>
    <t>Gas and Supply (Gas and Supply North Texas LLC)</t>
  </si>
  <si>
    <t>Kody Kearns</t>
  </si>
  <si>
    <t>682.540.3476</t>
  </si>
  <si>
    <t>kody.kearns@gasandsupply.com</t>
  </si>
  <si>
    <t>Goodheart-Willcox Publisher (The Goodheart-Willcox Company, Inc.)</t>
  </si>
  <si>
    <t>Brad Blankenship</t>
  </si>
  <si>
    <t>708.638.9693</t>
  </si>
  <si>
    <t>bblankenship@g-w.com</t>
  </si>
  <si>
    <t>H-ITT LLC</t>
  </si>
  <si>
    <t>Katrina Hamby</t>
  </si>
  <si>
    <t>trina@h-itt.com</t>
  </si>
  <si>
    <t>Infobase Learning, Films Media Group, World Almanac, Learn 360</t>
  </si>
  <si>
    <t>Steve Kindel</t>
  </si>
  <si>
    <t>800.322.8755 x6059</t>
  </si>
  <si>
    <t>skindel@infobase.com</t>
  </si>
  <si>
    <t>800.933.2667</t>
  </si>
  <si>
    <t>Bruce Wilder</t>
  </si>
  <si>
    <t>413.517.6143</t>
  </si>
  <si>
    <t>wilder@knowledgematters.com</t>
  </si>
  <si>
    <t>Lab Resources, Inc.</t>
  </si>
  <si>
    <t>214.455.5184</t>
  </si>
  <si>
    <t>Samantha Hopwood</t>
  </si>
  <si>
    <t>800.228.9060</t>
  </si>
  <si>
    <t>shopwood@mariannabeauty.com</t>
  </si>
  <si>
    <t>McGraw Hill LLC</t>
  </si>
  <si>
    <t>Melissa Arnett</t>
  </si>
  <si>
    <t>972.310-1854</t>
  </si>
  <si>
    <t>melissa.arnett@mheducation.com</t>
  </si>
  <si>
    <t>Medco Sports Medicine (Performance Health Supply)</t>
  </si>
  <si>
    <t>Stephen Weiss</t>
  </si>
  <si>
    <t>800.556.3326</t>
  </si>
  <si>
    <t>Media Support Group, Ltd.</t>
  </si>
  <si>
    <t>Kimberly Bryant</t>
  </si>
  <si>
    <t>806.785.3600 x3</t>
  </si>
  <si>
    <t>kimberly@mediasupportgroup.net</t>
  </si>
  <si>
    <t>MIDWEST TECHNOLOGY PRODUCTS (MIDWEST SHOP SUPPLIES INC)</t>
  </si>
  <si>
    <t>Sarah Cruz</t>
  </si>
  <si>
    <t>800.831.5904</t>
  </si>
  <si>
    <t>scruz@midwesttechnology.com</t>
  </si>
  <si>
    <t>Nasco (Nasco Education LLC)</t>
  </si>
  <si>
    <t>Nepris (Nepris, inc.)</t>
  </si>
  <si>
    <t>214.766.0658</t>
  </si>
  <si>
    <t>seldon@nepris.com</t>
  </si>
  <si>
    <t>Candy Slocum</t>
  </si>
  <si>
    <t>214.797.5056</t>
  </si>
  <si>
    <t>candy@interlink-ntx.org</t>
  </si>
  <si>
    <t>PASCO scientific (PASCO scientific A CA Corporation)</t>
  </si>
  <si>
    <t>Scott Fields</t>
  </si>
  <si>
    <t>800.772.8700 x8258</t>
  </si>
  <si>
    <t>sfields@pasco.com</t>
  </si>
  <si>
    <t>Paxton/Patterson LLCB47:B70</t>
  </si>
  <si>
    <t>800.323.8484</t>
  </si>
  <si>
    <t>Kim Vance</t>
  </si>
  <si>
    <t>866.252.6580 x1126</t>
  </si>
  <si>
    <t>kvance@perfectionlearning.com</t>
  </si>
  <si>
    <t>PIKES PEAK OF DALLAS (PIKES PEAK OF TEXAS, A WHOLESALE FLORIST)</t>
  </si>
  <si>
    <t>Margaret Tichelaar</t>
  </si>
  <si>
    <t>214.631.3424 x201</t>
  </si>
  <si>
    <t>margaret.tichelaar@pikespeakfloral.com</t>
  </si>
  <si>
    <t>Pitsco Education (Pitsco Inc)</t>
  </si>
  <si>
    <t>Staci Goodson</t>
  </si>
  <si>
    <t>800.835.0686</t>
  </si>
  <si>
    <t>Pocket Nurse Enterprises, Inc</t>
  </si>
  <si>
    <t>April Moon</t>
  </si>
  <si>
    <t>214.335.8337</t>
  </si>
  <si>
    <t>smoon@pltw.org</t>
  </si>
  <si>
    <t>Realityworks, Inc.</t>
  </si>
  <si>
    <t>Sofia Scott</t>
  </si>
  <si>
    <t>800.830.1416 ext1173</t>
  </si>
  <si>
    <t>sofia.scott@realityworks.com</t>
  </si>
  <si>
    <t>Tisha Jacquot</t>
  </si>
  <si>
    <t>203.880.6401</t>
  </si>
  <si>
    <t>tjacquot@reallygoodstuff.com</t>
  </si>
  <si>
    <t>Recovery Doors and Hardware LLC</t>
  </si>
  <si>
    <t>Mirko Banich</t>
  </si>
  <si>
    <t xml:space="preserve">214.709.6351 </t>
  </si>
  <si>
    <t>mirko@recoverydoors.com</t>
  </si>
  <si>
    <t>Peggy Morales</t>
  </si>
  <si>
    <t>214.529.4476</t>
  </si>
  <si>
    <t>peggy@romeomusic.net</t>
  </si>
  <si>
    <t>SAS SECURITY ALARM SERVICE CO., NC</t>
  </si>
  <si>
    <t>Savvas Learning Company LLC (Gateway Education Holdings LLC)</t>
  </si>
  <si>
    <t>972.965.8209</t>
  </si>
  <si>
    <t>lisa.howerton@savvas.com</t>
  </si>
  <si>
    <t>Schepf, Gary L.</t>
  </si>
  <si>
    <t>Gary Schepf</t>
  </si>
  <si>
    <t>972.790.3128</t>
  </si>
  <si>
    <t>gary.schepf@outlook.com</t>
  </si>
  <si>
    <t>Rachel Hodges</t>
  </si>
  <si>
    <t>Tony Browning</t>
  </si>
  <si>
    <t>David Talamantez Jr</t>
  </si>
  <si>
    <t>512.297.4775</t>
  </si>
  <si>
    <t>david.talamantez@sphero.com</t>
  </si>
  <si>
    <t xml:space="preserve">Zarrar Khan </t>
  </si>
  <si>
    <t>959/429.9995</t>
  </si>
  <si>
    <t>zarrar@clarybusinessmachines.com</t>
  </si>
  <si>
    <t>SurScan,Inc.</t>
  </si>
  <si>
    <t>Tim Harshbarger</t>
  </si>
  <si>
    <t>972.663.1388</t>
  </si>
  <si>
    <t>tim@surscan.com</t>
  </si>
  <si>
    <t>Technical Laboratory Systems, Inc.</t>
  </si>
  <si>
    <t>Chris McKay</t>
  </si>
  <si>
    <t>800.445.1088</t>
  </si>
  <si>
    <t>chris@tech-labs.com</t>
  </si>
  <si>
    <t>Jared Skelton</t>
  </si>
  <si>
    <t>385.233.5329</t>
  </si>
  <si>
    <t>jskelton@testout.com</t>
  </si>
  <si>
    <t>Eric Batten</t>
  </si>
  <si>
    <t>469.964.6601</t>
  </si>
  <si>
    <t>ebatten@ti.com</t>
  </si>
  <si>
    <t>THE BURMAX COMPANY, INC.</t>
  </si>
  <si>
    <t>Yvonne Villano</t>
  </si>
  <si>
    <t>800.645.5118 x291</t>
  </si>
  <si>
    <t>y.villano@burmax.com</t>
  </si>
  <si>
    <t>Virginia Tech (Virginia Polytechnic Institute and State University)</t>
  </si>
  <si>
    <t>Vicky Ratcliffe</t>
  </si>
  <si>
    <t>540.750.0309</t>
  </si>
  <si>
    <t>vicky@uscyberrange.org</t>
  </si>
  <si>
    <t>White Rock Cybersecurity (White Rock Security Group, LLC)</t>
  </si>
  <si>
    <t>Odessa Criales-Smith</t>
  </si>
  <si>
    <t>214.613.1568</t>
  </si>
  <si>
    <t>odessa@wrsecure.com</t>
  </si>
  <si>
    <t>21-68-883</t>
  </si>
  <si>
    <t>CTE Programs, Services and Instructional Supplies</t>
  </si>
  <si>
    <t>Just for Kix</t>
  </si>
  <si>
    <t>Dance Supplies</t>
  </si>
  <si>
    <t>19-015</t>
  </si>
  <si>
    <t>Happy Feet</t>
  </si>
  <si>
    <t>2018 Feb 10</t>
  </si>
  <si>
    <t>Custom Apparel &amp; Promotional Items</t>
  </si>
  <si>
    <t>Prime Source</t>
  </si>
  <si>
    <t>21-125</t>
  </si>
  <si>
    <t>FastSigns (Signit) N Richland Hills</t>
  </si>
  <si>
    <t>Athletic Supplies, Services and Instrutional Supplies</t>
  </si>
  <si>
    <t>Pending</t>
  </si>
  <si>
    <t>Stem Fuse LLC</t>
  </si>
  <si>
    <t>Instructional Supplies, Services and Equipment</t>
  </si>
  <si>
    <t>Training Wheels Group LLC</t>
  </si>
  <si>
    <t>Play Therapy Supply</t>
  </si>
  <si>
    <t>pending</t>
  </si>
  <si>
    <t>Frog Tutoring</t>
  </si>
  <si>
    <t>SchoolMasters (School Tech/Wolverine)</t>
  </si>
  <si>
    <t>Athletic, Physical Education, Organized Club Materials, Equipment, Clothing</t>
  </si>
  <si>
    <t>18-04</t>
  </si>
  <si>
    <t>Band Shoppe (Pearison, Inc)</t>
  </si>
  <si>
    <t>Clever Items, LLC</t>
  </si>
  <si>
    <t>Custom Sportswear, Inc</t>
  </si>
  <si>
    <t>Dan Carey Sporting Goods</t>
  </si>
  <si>
    <t>Esix Sportswear, Inc</t>
  </si>
  <si>
    <t>Express Press</t>
  </si>
  <si>
    <t>Lone Star Athletic Designs, Inc</t>
  </si>
  <si>
    <t>Rally Sportswear</t>
  </si>
  <si>
    <t>S&amp;R Sport (Granick Sport, Inc)</t>
  </si>
  <si>
    <t>Swim Shops of the Southwest (Adolph Kiefer &amp; Associates)</t>
  </si>
  <si>
    <t>Xtreme Swim, Inc</t>
  </si>
  <si>
    <t>AAE (Aluminum Athletic Equipment Co)</t>
  </si>
  <si>
    <t>Performance Course Enterprises</t>
  </si>
  <si>
    <t>Korney Board Aids, Inc</t>
  </si>
  <si>
    <t>School Specialty, Inc</t>
  </si>
  <si>
    <t>Athletic Services</t>
  </si>
  <si>
    <t>Gilman Gear (Marty Gilman, Inc.)</t>
  </si>
  <si>
    <t>CSB Unlimited, LLC</t>
  </si>
  <si>
    <t>Sports Radar LTD</t>
  </si>
  <si>
    <t>Allied Scoring Tables, Inc</t>
  </si>
  <si>
    <t>Alert Services, Inc</t>
  </si>
  <si>
    <t>Baden Sports</t>
  </si>
  <si>
    <t>Big Game Sports, INC</t>
  </si>
  <si>
    <t>BSN Sports-Equipment</t>
  </si>
  <si>
    <t>BSN Sports-Apparel</t>
  </si>
  <si>
    <t>Champion Teamwear (It's Greek to Me, Inc)</t>
  </si>
  <si>
    <t>Championship Productions, Inc</t>
  </si>
  <si>
    <t>Cheers, ETC1., Inc (Cheers, ETC, Inc)</t>
  </si>
  <si>
    <t>DanzGear, LLC</t>
  </si>
  <si>
    <t>Dick Pond Athletics, Inc</t>
  </si>
  <si>
    <t>DJO Global Inc. (DJO, LLC)</t>
  </si>
  <si>
    <t>Henry Schein, Inc</t>
  </si>
  <si>
    <t>K&amp;V Promotions(Krause &amp; Vaugh Promotions)</t>
  </si>
  <si>
    <t>Leapin' Leotards, LTD</t>
  </si>
  <si>
    <t>M-F Athletic/Perform Better/Everything Track &amp; Field (MFAC, LLC</t>
  </si>
  <si>
    <t>Nasco (Nasco Education, LLC</t>
  </si>
  <si>
    <t>Oates Specialties, LLC</t>
  </si>
  <si>
    <t>Olen Williams, Inc</t>
  </si>
  <si>
    <t>Pioneer Athletics  (Pioneer Manufacturing Company)</t>
  </si>
  <si>
    <t>Power Systems, Inc.</t>
  </si>
  <si>
    <t>S&amp;S World Wide</t>
  </si>
  <si>
    <t xml:space="preserve">School Tee Factory (Custom Sportswear, Inc) </t>
  </si>
  <si>
    <t>Sports Imports, Inc</t>
  </si>
  <si>
    <t xml:space="preserve">Team Express (Concourse Team Express </t>
  </si>
  <si>
    <t>The Playwell Group, Inc/Playworks, Inc.</t>
  </si>
  <si>
    <t>The Soccer Corner (Plano Soccer, Inc.)</t>
  </si>
  <si>
    <t>U.S. Games (BSN Sports Inc)</t>
  </si>
  <si>
    <t>Athletic Supplies, Accessories and Services</t>
  </si>
  <si>
    <t>21-78-892</t>
  </si>
  <si>
    <t>Jim Gym Supply (James McKinney)</t>
  </si>
  <si>
    <t>Carpet and Tile Flooring, Stage Floor Refinishing, Concrete Polishing, Grinding and Staining</t>
  </si>
  <si>
    <t>Indoor and Outdoor Sports Surfaces, Repair and Renovation and Gym Floor Refinishing</t>
  </si>
  <si>
    <t>Advantage Courts Company</t>
  </si>
  <si>
    <t>Ameresco, Inc.</t>
  </si>
  <si>
    <t>Photovoltaic Power Systems and Components</t>
  </si>
  <si>
    <t>Bob Barker Company, Inc.</t>
  </si>
  <si>
    <t>DBS Texas - Houston</t>
  </si>
  <si>
    <t>Digital Resources, Inc.</t>
  </si>
  <si>
    <t>Dobbs Tennis Courts, Inc.</t>
  </si>
  <si>
    <t>East End Transfer &amp; Storage, Inc.</t>
  </si>
  <si>
    <t>Engineered Floors, LLC</t>
  </si>
  <si>
    <t>FleetPride, Inc.</t>
  </si>
  <si>
    <t>Gaston and Sheehan Auctioneers</t>
  </si>
  <si>
    <t>Hubert Company</t>
  </si>
  <si>
    <t>ICS Jail Supplies, Inc.</t>
  </si>
  <si>
    <t>Pasco Brokerage, Inc.</t>
  </si>
  <si>
    <t>R.B. Everett and Company</t>
  </si>
  <si>
    <t>Shade Structures, Inc. dba USA Shade</t>
  </si>
  <si>
    <t>The Library Store, Inc.</t>
  </si>
  <si>
    <t>Allied Welding Supply (Airco Gases Southwest)</t>
  </si>
  <si>
    <t>Heggerty (Library Resources)</t>
  </si>
  <si>
    <t>2021-May 91</t>
  </si>
  <si>
    <t>Instructional - Catalog</t>
  </si>
  <si>
    <t>1 Priority Environmental Services LLC</t>
  </si>
  <si>
    <t>MRO (Maintenance, Repair and Operations of Facilities and Grounds) Supplies, Equipment, Tool Rental, Sales and Services</t>
  </si>
  <si>
    <t>Furniture, Furnishings, and Services</t>
  </si>
  <si>
    <t>Abacus Computers Inc</t>
  </si>
  <si>
    <t>Abecedarian ABC LLC</t>
  </si>
  <si>
    <t>ACNOVATE CORPORATION</t>
  </si>
  <si>
    <t>Adaptive Technology Solutions</t>
  </si>
  <si>
    <t>AG Video Productions</t>
  </si>
  <si>
    <t>Airco Mechanical</t>
  </si>
  <si>
    <t>Alegna Technologies Inc</t>
  </si>
  <si>
    <t>All American Flags and Banners LLC</t>
  </si>
  <si>
    <t>All Points of Texas</t>
  </si>
  <si>
    <t>Relocation, Moving, Storage, Materials, Management, and Services</t>
  </si>
  <si>
    <t>Allseating Corporation</t>
  </si>
  <si>
    <t>Alto Vista Roofing Inc</t>
  </si>
  <si>
    <t>Anova Furnishings</t>
  </si>
  <si>
    <t>APS Industrial Services</t>
  </si>
  <si>
    <t>Artopex Inc</t>
  </si>
  <si>
    <t>Ascend Education</t>
  </si>
  <si>
    <t>Ascendant Office Solutions</t>
  </si>
  <si>
    <t>Authers Building Group LLC</t>
  </si>
  <si>
    <t>B E Publishing</t>
  </si>
  <si>
    <t>Barnes and Noble Booksellers Inc</t>
  </si>
  <si>
    <t>Batson Cook Construction</t>
  </si>
  <si>
    <t>Bauder Audio Systems</t>
  </si>
  <si>
    <t>Benchly Inc</t>
  </si>
  <si>
    <t>BILINGUAL GRAMMAR CURRICULUM LLC</t>
  </si>
  <si>
    <t>Binyod LLC</t>
  </si>
  <si>
    <t>BLCCS LLC</t>
  </si>
  <si>
    <t>Blocksi Inc</t>
  </si>
  <si>
    <t>BloomBoard Inc</t>
  </si>
  <si>
    <t>BRAINBOX AI US LLC</t>
  </si>
  <si>
    <t>BREAKOUT INC</t>
  </si>
  <si>
    <t>Building Enclosure Solutions</t>
  </si>
  <si>
    <t>bulb Inc</t>
  </si>
  <si>
    <t>BZ DEFENSE LLC</t>
  </si>
  <si>
    <t>C and A Builders</t>
  </si>
  <si>
    <t>CatapultK12</t>
  </si>
  <si>
    <t>cébé IT &amp; Knowledge Management</t>
  </si>
  <si>
    <t>Century Concrete Construction Inc</t>
  </si>
  <si>
    <t>CESCO INC</t>
  </si>
  <si>
    <t>Cetrix Technologies LLC</t>
  </si>
  <si>
    <t>Child1st Publications LLC</t>
  </si>
  <si>
    <t>Clear Design Evoque Group LLC</t>
  </si>
  <si>
    <t>Clearwater Chemicals Inc</t>
  </si>
  <si>
    <t>CMP Commercial Construction</t>
  </si>
  <si>
    <t>CMR Construction and Roofing</t>
  </si>
  <si>
    <t>CNC Pro Audio Video</t>
  </si>
  <si>
    <t>codeMantra U S  L L C</t>
  </si>
  <si>
    <t>Commercial Roofs of Texas</t>
  </si>
  <si>
    <t>Computer Sales and  Services</t>
  </si>
  <si>
    <t>ComStruct Sales</t>
  </si>
  <si>
    <t>ContentKeeper Technologies</t>
  </si>
  <si>
    <t>Convo Technologies</t>
  </si>
  <si>
    <t>Cornerstone Restoration LLC</t>
  </si>
  <si>
    <t>CXT Inc</t>
  </si>
  <si>
    <t>D Seven LLC</t>
  </si>
  <si>
    <t>David D Rowley Associates</t>
  </si>
  <si>
    <t>Diversified Woodcrafts INC</t>
  </si>
  <si>
    <t>DPS Telecom Digital Prototype Systems Inc</t>
  </si>
  <si>
    <t>East Coast Roofing Products</t>
  </si>
  <si>
    <t>Educational Products Inc</t>
  </si>
  <si>
    <t>Edutek Solutions LLC</t>
  </si>
  <si>
    <t>Engaged Systems</t>
  </si>
  <si>
    <t>Ergonomic Comfort Design</t>
  </si>
  <si>
    <t>F3 Furniture Home Furnishings Resource Group Inc</t>
  </si>
  <si>
    <t>Ferguson Veresh Inc</t>
  </si>
  <si>
    <t>FetchKids Expanded Apps Inc</t>
  </si>
  <si>
    <t>FLATT STATIONERS</t>
  </si>
  <si>
    <t>Fox Mechanical</t>
  </si>
  <si>
    <t>Fureigh Electric</t>
  </si>
  <si>
    <t>GF EDUCATORS INC</t>
  </si>
  <si>
    <t>Gibbs Smith Education</t>
  </si>
  <si>
    <t>Global Alarm Green Enterprises LLC</t>
  </si>
  <si>
    <t>GLOBAL PARCEL SERVICE LLC</t>
  </si>
  <si>
    <t>GOLDEN CONSTRUCTION SERVICES</t>
  </si>
  <si>
    <t>Goldsmith Construction Co Inc</t>
  </si>
  <si>
    <t>GraceWorkz LLC</t>
  </si>
  <si>
    <t>Granilux Solutions Granilux Holdings Inc</t>
  </si>
  <si>
    <t>Gray Manufacturing Company Inc</t>
  </si>
  <si>
    <t>Great Openings Metalworks Inc</t>
  </si>
  <si>
    <t>Hapara</t>
  </si>
  <si>
    <t>Harness Roofing Inc</t>
  </si>
  <si>
    <t>Harper Winn Inc. Soffel</t>
  </si>
  <si>
    <t>Hawkins Drywall</t>
  </si>
  <si>
    <t>Health-e Pro</t>
  </si>
  <si>
    <t>Housman Institute</t>
  </si>
  <si>
    <t>iBridge Group Inc</t>
  </si>
  <si>
    <t>Ideal Construction Company</t>
  </si>
  <si>
    <t>imagiLabs AB</t>
  </si>
  <si>
    <t>Innive Inc</t>
  </si>
  <si>
    <t>Interactive Health Technologies</t>
  </si>
  <si>
    <t>Interior Climate Solutions</t>
  </si>
  <si>
    <t>Interstuhl</t>
  </si>
  <si>
    <t>IP Convergence LLC</t>
  </si>
  <si>
    <t>IT1 Source LLC</t>
  </si>
  <si>
    <t>J5CREATE</t>
  </si>
  <si>
    <t>Jasper Chair Company</t>
  </si>
  <si>
    <t>Jeans Waterproofing of Texas L PTom De Pippo</t>
  </si>
  <si>
    <t>JGA Roofing Systems</t>
  </si>
  <si>
    <t>Joe Pridemore Fence Company Inc</t>
  </si>
  <si>
    <t>Kincaid Information Technology</t>
  </si>
  <si>
    <t>Komplement Inc</t>
  </si>
  <si>
    <t>Lakeshore IT Solutions Inc</t>
  </si>
  <si>
    <t>Lawson Products Inc</t>
  </si>
  <si>
    <t>LED Energy Solution</t>
  </si>
  <si>
    <t>LED Partners  LLC</t>
  </si>
  <si>
    <t>Logiflex</t>
  </si>
  <si>
    <t>Lynn Group</t>
  </si>
  <si>
    <t>Master Audio Visual Inc</t>
  </si>
  <si>
    <t>Matrix Design Group LLC</t>
  </si>
  <si>
    <t>McDowell Craig McDowell and Craig Office Systems Inc</t>
  </si>
  <si>
    <t>Med Solutions LLC</t>
  </si>
  <si>
    <t>Midwest Coating Inc</t>
  </si>
  <si>
    <t>Modified Logic Inc</t>
  </si>
  <si>
    <t>ModuForm</t>
  </si>
  <si>
    <t>MYCON GENERAL CONTRACTORS</t>
  </si>
  <si>
    <t>Navetta ShuttleSystem LLC</t>
  </si>
  <si>
    <t>Needpipecom NJM Enterprises LLC</t>
  </si>
  <si>
    <t>NetCom Inc</t>
  </si>
  <si>
    <t>Netsweeper Inc</t>
  </si>
  <si>
    <t>Nevers Industries Inc</t>
  </si>
  <si>
    <t>NewEdge Services LLC</t>
  </si>
  <si>
    <t>NextEra Energy Solutions</t>
  </si>
  <si>
    <t>Novium group LLC</t>
  </si>
  <si>
    <t>OfficeSource Ltd</t>
  </si>
  <si>
    <t>OKIO Labs Inc 201</t>
  </si>
  <si>
    <t>Payne Mechanical</t>
  </si>
  <si>
    <t>PC Hotline  Inc</t>
  </si>
  <si>
    <t>Pegasus Enterprise Holdings LLC</t>
  </si>
  <si>
    <t>Permission Click</t>
  </si>
  <si>
    <t>Pest Management Inc</t>
  </si>
  <si>
    <t>Petro Communications Inc</t>
  </si>
  <si>
    <t>Pieper Houston Electric L P</t>
  </si>
  <si>
    <t>PLAE Vertical Incorporated</t>
  </si>
  <si>
    <t>Precision Fencing LLC</t>
  </si>
  <si>
    <t>Premier Music Teaching Aids LLC</t>
  </si>
  <si>
    <t>Prodigy Education Inc</t>
  </si>
  <si>
    <t>Qnet Information Services</t>
  </si>
  <si>
    <t>Quality Lighting Associates</t>
  </si>
  <si>
    <t>Quick Set Concrete Inc</t>
  </si>
  <si>
    <t>Reclaim Construction</t>
  </si>
  <si>
    <t>Rocky Mountain Reps Inc</t>
  </si>
  <si>
    <t>ROOFERS MART SOUTHEAST INC</t>
  </si>
  <si>
    <t>Roofing Results Group Maddox Sales Inc</t>
  </si>
  <si>
    <t>RoofSource</t>
  </si>
  <si>
    <t>RYCOR</t>
  </si>
  <si>
    <t>Salient Global Technologies</t>
  </si>
  <si>
    <t>SchoolInfoApp LLC</t>
  </si>
  <si>
    <t>SchooLinks Inc</t>
  </si>
  <si>
    <t>Schoolytics</t>
  </si>
  <si>
    <t>Seaton Automation LLC</t>
  </si>
  <si>
    <t>See Your Strength Set Your Intentions</t>
  </si>
  <si>
    <t>SELS USA LLC</t>
  </si>
  <si>
    <t>Sequel Data Systems</t>
  </si>
  <si>
    <t>SETEX Facilities and Maintenance LLC</t>
  </si>
  <si>
    <t>Sherwood Lawn and Landscaping LLC Lawn Ladies LLC</t>
  </si>
  <si>
    <t>SICO AMERICA INC</t>
  </si>
  <si>
    <t>Sierra Coast Products Inc Hansen</t>
  </si>
  <si>
    <t>SIGNAL USA LLC</t>
  </si>
  <si>
    <t>SoftwareOne Inc.</t>
  </si>
  <si>
    <t>Spec Furniture Inc</t>
  </si>
  <si>
    <t>Stevan Buren Commercial Roofing</t>
  </si>
  <si>
    <t>Structuretone</t>
  </si>
  <si>
    <t>SurfaceWorks Bay View Industries Inc</t>
  </si>
  <si>
    <t>Sword Company</t>
  </si>
  <si>
    <t>Symbiote</t>
  </si>
  <si>
    <t>TakshaSmartlabz</t>
  </si>
  <si>
    <t>Tatro Technologies</t>
  </si>
  <si>
    <t>TeamDynamix</t>
  </si>
  <si>
    <t>TECSolutions Inc</t>
  </si>
  <si>
    <t>Tehillah Concepts</t>
  </si>
  <si>
    <t>The Brill Company</t>
  </si>
  <si>
    <t>The E-Reading Teacher</t>
  </si>
  <si>
    <t>The Plumbing Guy LLC</t>
  </si>
  <si>
    <t>The Roof Co Waco LLC</t>
  </si>
  <si>
    <t>THE TUBA EXCHANGE</t>
  </si>
  <si>
    <t>Three H</t>
  </si>
  <si>
    <t>Todays Classroom LLC</t>
  </si>
  <si>
    <t>Tratin Construction</t>
  </si>
  <si>
    <t>Trinity Enterprise Group LLC</t>
  </si>
  <si>
    <t>Tron Electric Inc</t>
  </si>
  <si>
    <t>TSI Global Companies LLC</t>
  </si>
  <si>
    <t>Turnitin LLC</t>
  </si>
  <si>
    <t>vCloud Tech Inc</t>
  </si>
  <si>
    <t>ViewTech Group LLC</t>
  </si>
  <si>
    <t>Viking Fence Co Ltd</t>
  </si>
  <si>
    <t>VIRA Insight LLC</t>
  </si>
  <si>
    <t>Volume Cases Hut Global Inc</t>
  </si>
  <si>
    <t>VTX1 Communications LLC</t>
  </si>
  <si>
    <t>Walco LLC</t>
  </si>
  <si>
    <t>Waypoint Government Solutions LLC</t>
  </si>
  <si>
    <t>Wesson Construction Services LLC</t>
  </si>
  <si>
    <t>White Rock Security Group LLC</t>
  </si>
  <si>
    <t>WTA CONTROL CONSULTANTS AND SERVICES INC</t>
  </si>
  <si>
    <t>YOUnyted LLC Younyted Furniture</t>
  </si>
  <si>
    <t>Z Constructors Nationwide LLC</t>
  </si>
  <si>
    <t>Zones LLC</t>
  </si>
  <si>
    <t>21/031KN-03</t>
  </si>
  <si>
    <t>21/031KN-04</t>
  </si>
  <si>
    <t>21/031KN-05</t>
  </si>
  <si>
    <t>21/031KN-13</t>
  </si>
  <si>
    <t>21/031KN-14</t>
  </si>
  <si>
    <t>21/031KN-15</t>
  </si>
  <si>
    <t>21/031KN-17</t>
  </si>
  <si>
    <t>21/031KN-20</t>
  </si>
  <si>
    <t>21/031KN-22</t>
  </si>
  <si>
    <t>Ferrilli</t>
  </si>
  <si>
    <t>21/031KN-23</t>
  </si>
  <si>
    <t>FileWave (USA), Inc.</t>
  </si>
  <si>
    <t>21/031KN-24</t>
  </si>
  <si>
    <t>Food Handler Solutions, LLC</t>
  </si>
  <si>
    <t>21/031KN-25</t>
  </si>
  <si>
    <t>21/031KN-27</t>
  </si>
  <si>
    <t>21/031KN-29</t>
  </si>
  <si>
    <t>21/031KN-31</t>
  </si>
  <si>
    <t>21/031KN-35</t>
  </si>
  <si>
    <t>LED Partners</t>
  </si>
  <si>
    <t>21/031KN-38</t>
  </si>
  <si>
    <t>21/031KN-40</t>
  </si>
  <si>
    <t>21/031KN-41</t>
  </si>
  <si>
    <t>21/031KN-42</t>
  </si>
  <si>
    <t>21/031KN-43</t>
  </si>
  <si>
    <t>21/031KN-44</t>
  </si>
  <si>
    <t>Performance Scoring, LLC</t>
  </si>
  <si>
    <t>21/031KN-46</t>
  </si>
  <si>
    <t>21/031KN-48</t>
  </si>
  <si>
    <t>21/031KN-50</t>
  </si>
  <si>
    <t>21/031KN-51</t>
  </si>
  <si>
    <t>21/031KN-52</t>
  </si>
  <si>
    <t>21/031KN-53</t>
  </si>
  <si>
    <t>21/031KN-55</t>
  </si>
  <si>
    <t>21/031KN-56</t>
  </si>
  <si>
    <t>21/031KN-57</t>
  </si>
  <si>
    <t>21/031KN-60</t>
  </si>
  <si>
    <t>Tekvisions, Inc.</t>
  </si>
  <si>
    <t>21/031KN-61</t>
  </si>
  <si>
    <t>21/031KN-62</t>
  </si>
  <si>
    <t>The Library Corporation</t>
  </si>
  <si>
    <t>21/031KN-63</t>
  </si>
  <si>
    <t>21/031KN-64</t>
  </si>
  <si>
    <t>True North Consulting Group, LLC</t>
  </si>
  <si>
    <t>21/031KN-65</t>
  </si>
  <si>
    <t>21/031KN-66</t>
  </si>
  <si>
    <t>21/031KN-67</t>
  </si>
  <si>
    <t>21/031KN-69</t>
  </si>
  <si>
    <t>21/031KN-70</t>
  </si>
  <si>
    <t>21/042MJ-02</t>
  </si>
  <si>
    <t>Brown &amp; Brown Lone Star Insurance Services</t>
  </si>
  <si>
    <t>21/042MJ-03</t>
  </si>
  <si>
    <t>21/042MJ-04</t>
  </si>
  <si>
    <t>Athletic and Physical Education Supplies and Related Items</t>
  </si>
  <si>
    <t>21/033SG-01</t>
  </si>
  <si>
    <t>21/040SG-02</t>
  </si>
  <si>
    <t>21/040SG-03</t>
  </si>
  <si>
    <t>21/033SG-03</t>
  </si>
  <si>
    <t>Northwest Evaluation Association (NWEA)</t>
  </si>
  <si>
    <t>21/033SG-04</t>
  </si>
  <si>
    <t>21/033SG-05</t>
  </si>
  <si>
    <t>21/040SG-07</t>
  </si>
  <si>
    <t>Texas Swim Shop</t>
  </si>
  <si>
    <t>21/033SG-06</t>
  </si>
  <si>
    <t>Boxes, Packaging Supplies, Freight Services, and Related Items</t>
  </si>
  <si>
    <t>21/034SG-01</t>
  </si>
  <si>
    <t>Bottled Drinking Water, Coolers and Other Beverage Related Products</t>
  </si>
  <si>
    <t>21/035TP-03</t>
  </si>
  <si>
    <t>21/035TP-02</t>
  </si>
  <si>
    <t>21/035TP-04</t>
  </si>
  <si>
    <t>Anatomage Inc</t>
  </si>
  <si>
    <t>Bakpax, Inc.</t>
  </si>
  <si>
    <t>BetterRhetor Resources LLC</t>
  </si>
  <si>
    <t>Big Books, by George!</t>
  </si>
  <si>
    <t>BookNook, Inc.</t>
  </si>
  <si>
    <t>BOUND TO STAY BOUND BOOKS, INC.</t>
  </si>
  <si>
    <t>CareerSafe</t>
  </si>
  <si>
    <t>CEMAAC Group LLC</t>
  </si>
  <si>
    <t>Childswork/Childsplay</t>
  </si>
  <si>
    <t>COMPLETE BOOK AND MEDIA SUPPLY</t>
  </si>
  <si>
    <t>Connelly-3-Publishing Group, Inc.</t>
  </si>
  <si>
    <t>Coughlan Companies, Ilc. dba Capstone</t>
  </si>
  <si>
    <t>CursiveLogic LLC</t>
  </si>
  <si>
    <t>Davis Publications, Inc</t>
  </si>
  <si>
    <t>Delightex, Inc.</t>
  </si>
  <si>
    <t>Different Roads To Learning</t>
  </si>
  <si>
    <t>DNG Science Education dba Mad Science of Dallas</t>
  </si>
  <si>
    <t>DREAMBOX LEARNING, INC.</t>
  </si>
  <si>
    <t>DYNED INTERNATIONAL INC.</t>
  </si>
  <si>
    <t>Early Childhood LLC. DBA: Discount School Supply</t>
  </si>
  <si>
    <t>Edgenuity</t>
  </si>
  <si>
    <t>Educational IDEAS, Inc. dba Ballard &amp; Tighe, Publishers</t>
  </si>
  <si>
    <t>Eduphoria! Incorporated</t>
  </si>
  <si>
    <t>Empowering Writers LLC</t>
  </si>
  <si>
    <t>Encore Data Products, Inc</t>
  </si>
  <si>
    <t>Estrellita, Inc.</t>
  </si>
  <si>
    <t>Exceptional Teaching Inc.</t>
  </si>
  <si>
    <t>EXPANDING EXPRESSION LLC</t>
  </si>
  <si>
    <t>Fat Brain Toys</t>
  </si>
  <si>
    <t>First Choice Educational Publishing</t>
  </si>
  <si>
    <t>Fisher Scientific Company LLC (Fisher Science Education Business Unit)</t>
  </si>
  <si>
    <t>Friends on the Block</t>
  </si>
  <si>
    <t>General Printing &amp; Design DBA Coole School</t>
  </si>
  <si>
    <t>GF Educators, Inc</t>
  </si>
  <si>
    <t>GL Group Inc., dba Booksource</t>
  </si>
  <si>
    <t>Greenwood Publishing DBA Heinemann</t>
  </si>
  <si>
    <t>HAK Electronics, LLC</t>
  </si>
  <si>
    <t>hand2mind</t>
  </si>
  <si>
    <t>Hiperware Labs</t>
  </si>
  <si>
    <t xml:space="preserve">Humanware </t>
  </si>
  <si>
    <t>Imagination Playground, LLC</t>
  </si>
  <si>
    <t>Independent Living Aids LLC</t>
  </si>
  <si>
    <t>Infobase Holdings, Inc</t>
  </si>
  <si>
    <t>Innocorp, LTD.</t>
  </si>
  <si>
    <t>InterLink</t>
  </si>
  <si>
    <t>IXL Learning</t>
  </si>
  <si>
    <t>Japan-America Society of Dallas/Fort Worth</t>
  </si>
  <si>
    <t>JourneyEd.com, Inc.</t>
  </si>
  <si>
    <t>Kesler Science LLC</t>
  </si>
  <si>
    <t>KinderLab Robotics, Inc</t>
  </si>
  <si>
    <t>Lama Sewing Kit, Inc.</t>
  </si>
  <si>
    <t>Lectura, Inc., dba The Latino Family Literacy Project, dba Lectura Books</t>
  </si>
  <si>
    <t>Liberty Source</t>
  </si>
  <si>
    <t>Maker Maven, LLC</t>
  </si>
  <si>
    <t>Marco Products Inc.</t>
  </si>
  <si>
    <t>MathWarm-Ups.com</t>
  </si>
  <si>
    <t>Mindsets Learning, Inc.</t>
  </si>
  <si>
    <t>MONARCH TEACHING TECHNOLOGIES, INC.</t>
  </si>
  <si>
    <t>Morris Printing Group, Inc. dba School Mate</t>
  </si>
  <si>
    <t>National Educational Systems, Inc.</t>
  </si>
  <si>
    <t>NATIONAL SCHOOL PRODUCTS</t>
  </si>
  <si>
    <t>Nepris</t>
  </si>
  <si>
    <t>NoRedInk</t>
  </si>
  <si>
    <t>Notable Inc. Kami</t>
  </si>
  <si>
    <t>OTC Direct Inc. dba: Oriental Trading Company/Mindware</t>
  </si>
  <si>
    <t>PASCO scientific</t>
  </si>
  <si>
    <t>Pear Deck, Inc.</t>
  </si>
  <si>
    <t>PENN STATE INDUSTRIES</t>
  </si>
  <si>
    <t>Peoples Education Inc. DBA Mastery Education</t>
  </si>
  <si>
    <t>Perma-Bound Books/Hertzberg-New Method, Inc.</t>
  </si>
  <si>
    <t>Pieces of Learning, Inc.</t>
  </si>
  <si>
    <t>Pivot Point International, Inc</t>
  </si>
  <si>
    <t>Precision Business Machines, Inc.</t>
  </si>
  <si>
    <t>Riverside Asessments, LLC  d/b/a Riverside Insights</t>
  </si>
  <si>
    <t>Savvas Learning Company LLC</t>
  </si>
  <si>
    <t>School Specialty LLC</t>
  </si>
  <si>
    <t>Snapwiz Inc (dba Edulastic)</t>
  </si>
  <si>
    <t>Social Thinking</t>
  </si>
  <si>
    <t>Specially Designed Education Services</t>
  </si>
  <si>
    <t>STAR Autism Support</t>
  </si>
  <si>
    <t>Stuttering Therapy Resources, Inc.</t>
  </si>
  <si>
    <t>SUPER DUPER INC. DBA SUPER DUPER PUBLICATIONS</t>
  </si>
  <si>
    <t>Teaching Strategies LLC</t>
  </si>
  <si>
    <t>THE BURMAX CO. INC.</t>
  </si>
  <si>
    <t>The Curriculum Center for Family and Consumer Sciences</t>
  </si>
  <si>
    <t>The Lampo Group</t>
  </si>
  <si>
    <t>The Original Seat Sack Company</t>
  </si>
  <si>
    <t>Thimble.io</t>
  </si>
  <si>
    <t>TouchMath Acquisition LLC</t>
  </si>
  <si>
    <t>Treetop Publishing Inc</t>
  </si>
  <si>
    <t>University of Texas at Austin, Charles A. Dana Center</t>
  </si>
  <si>
    <t>Vernier Software &amp; Techonology</t>
  </si>
  <si>
    <t>VIS Entreprises</t>
  </si>
  <si>
    <t>Vista Higher learning, Inc.</t>
  </si>
  <si>
    <t>VWR International, LLC-Sargent Welch</t>
  </si>
  <si>
    <t>Wayside Publishing</t>
  </si>
  <si>
    <t>Wieser Educational, Inc.</t>
  </si>
  <si>
    <t>William H. Sadlier, Inc</t>
  </si>
  <si>
    <t>WINN INNOVATIONS, LLC</t>
  </si>
  <si>
    <t>Xello</t>
  </si>
  <si>
    <t>YouthLight, Inc.</t>
  </si>
  <si>
    <t>21-121</t>
  </si>
  <si>
    <t>EPCNT Richardson ISD</t>
  </si>
  <si>
    <t>Teaching Aids, Instructional Materials and Related Items</t>
  </si>
  <si>
    <t>21-123</t>
  </si>
  <si>
    <t>Prestige Elevator</t>
  </si>
  <si>
    <t>TK Elevator</t>
  </si>
  <si>
    <t>Safety Control LLC</t>
  </si>
  <si>
    <t>Fire Extinguishing Equipment, Service and Inspections</t>
  </si>
  <si>
    <t>20-103</t>
  </si>
  <si>
    <t>030421-SIE</t>
  </si>
  <si>
    <t>Art Center &amp; Signs (Greater Southwest Art Center Inc)</t>
  </si>
  <si>
    <t>Learning Without Tears (No Tears Learning)</t>
  </si>
  <si>
    <t>Skill Struck</t>
  </si>
  <si>
    <t>Starr Commonwealth</t>
  </si>
  <si>
    <t>Super Duper Publications (Super Duper Inc.)</t>
  </si>
  <si>
    <t>Tri-Lin Integrated Services (Tri-Lin Integrated Service, Inc)</t>
  </si>
  <si>
    <t>Walsh Gallegos Trevino Kyle &amp; Robinson P.C.</t>
  </si>
  <si>
    <t>Roger Brown Co. LLC</t>
  </si>
  <si>
    <t>Fire Extinguishers, Fire Suppression Systems &amp; Related Purchases, Installations and Inspections .</t>
  </si>
  <si>
    <t>020221-AAC</t>
  </si>
  <si>
    <t>020221-GEO</t>
  </si>
  <si>
    <t>012821-GDI</t>
  </si>
  <si>
    <t>020221-DCI</t>
  </si>
  <si>
    <t>012821-PRC</t>
  </si>
  <si>
    <t>030421-SCS</t>
  </si>
  <si>
    <t>020421-ACT</t>
  </si>
  <si>
    <t>Sourcewell</t>
  </si>
  <si>
    <t>CNR01402</t>
  </si>
  <si>
    <t>E100104</t>
  </si>
  <si>
    <t>E100094</t>
  </si>
  <si>
    <t>341-21-01</t>
  </si>
  <si>
    <t>American Fire Protection Group</t>
  </si>
  <si>
    <t>2018-FEB 08</t>
  </si>
  <si>
    <t>AirGas Inc. (Cuevas Certified HUB Partner in Texas)</t>
  </si>
  <si>
    <t>All purchases exceeding $10,000 begin with a call or email to Purchasing</t>
  </si>
  <si>
    <t>Office Depot  &amp;  School Specialty- is OMNIA ONLY</t>
  </si>
  <si>
    <t>21/036TP-01</t>
  </si>
  <si>
    <t>21/041LS-02</t>
  </si>
  <si>
    <t>21/041LS-03</t>
  </si>
  <si>
    <t>21/041LS-06</t>
  </si>
  <si>
    <t>21/046LS-01</t>
  </si>
  <si>
    <t>Promotional and Commemorative Items</t>
  </si>
  <si>
    <t>Brazos Commercial Roofing</t>
  </si>
  <si>
    <t>21/039MR-02</t>
  </si>
  <si>
    <t>21/039MR-03</t>
  </si>
  <si>
    <t>21/039MR-04</t>
  </si>
  <si>
    <t>21/039MR-05</t>
  </si>
  <si>
    <t>21/039MR-06</t>
  </si>
  <si>
    <t>21/039MR-11</t>
  </si>
  <si>
    <t>21/039MR-12</t>
  </si>
  <si>
    <t>21/039MR-14</t>
  </si>
  <si>
    <t>Blink Marketing, Inc.</t>
  </si>
  <si>
    <t>21/048SG-02</t>
  </si>
  <si>
    <t>21/048SG-03</t>
  </si>
  <si>
    <t>21/058MJ-02</t>
  </si>
  <si>
    <t>2122.07-001</t>
  </si>
  <si>
    <t>McCormicks Group</t>
  </si>
  <si>
    <t>2102-04</t>
  </si>
  <si>
    <t>Athletics Supplies, Equipment, Repair and Services</t>
  </si>
  <si>
    <t>Redbird Flight Simulators</t>
  </si>
  <si>
    <t>JB 205466</t>
  </si>
  <si>
    <t>aai Trophies &amp; Awards LLC</t>
  </si>
  <si>
    <t>ArkDesigns</t>
  </si>
  <si>
    <t>Blue Ribbon Awards</t>
  </si>
  <si>
    <t>Champion Teamwear</t>
  </si>
  <si>
    <t>Covenant Trophies and Awards</t>
  </si>
  <si>
    <t>Fan Cloth</t>
  </si>
  <si>
    <t>Follett On-Demand</t>
  </si>
  <si>
    <t>Game Changing Image</t>
  </si>
  <si>
    <t>https://www.branded1st.com</t>
  </si>
  <si>
    <t>Image Source</t>
  </si>
  <si>
    <t>K &amp; V Promotions</t>
  </si>
  <si>
    <t>Leapin' Leotards Ltd</t>
  </si>
  <si>
    <t>Lone Star Athletic Designs, Inc.</t>
  </si>
  <si>
    <t>Oriental Trading Company</t>
  </si>
  <si>
    <t>School Life</t>
  </si>
  <si>
    <t>The GLITCH &amp; Co</t>
  </si>
  <si>
    <t>Trinity Enterprise Group</t>
  </si>
  <si>
    <t>Waldrum Lighting &amp; Signs</t>
  </si>
  <si>
    <t>21-92-737</t>
  </si>
  <si>
    <t>RFP #21-92-737 AWARDS, TROPHIES &amp; PROMOTIONAL PRODUCTS</t>
  </si>
  <si>
    <r>
      <t xml:space="preserve">This bid </t>
    </r>
    <r>
      <rPr>
        <b/>
        <sz val="14"/>
        <color theme="1"/>
        <rFont val="Calibri"/>
        <family val="2"/>
        <scheme val="minor"/>
      </rPr>
      <t xml:space="preserve">DOES NOT </t>
    </r>
    <r>
      <rPr>
        <sz val="14"/>
        <color theme="1"/>
        <rFont val="Calibri"/>
        <family val="2"/>
        <scheme val="minor"/>
      </rPr>
      <t>apply to Printed Apparel as Irving ISD has a separate bid award for Custom &amp; Printed Apparel (See RFP #20-45-737 Printed Apparel).</t>
    </r>
  </si>
  <si>
    <t>Freund, Shay</t>
  </si>
  <si>
    <t>bids@4imprint.com</t>
  </si>
  <si>
    <t>877.446.7746</t>
  </si>
  <si>
    <t>Hoover, Kathy</t>
  </si>
  <si>
    <t>kathy@aaitrophies.com</t>
  </si>
  <si>
    <t>972.422.9420</t>
  </si>
  <si>
    <t>Nolan, Mark</t>
  </si>
  <si>
    <t>mark@ahitexas.com</t>
  </si>
  <si>
    <t>210.653.7770</t>
  </si>
  <si>
    <t>Minter, Kerry</t>
  </si>
  <si>
    <t>Carmazzi, Peter</t>
  </si>
  <si>
    <t>peter@authenticpromotions.com</t>
  </si>
  <si>
    <t>800.497.7765</t>
  </si>
  <si>
    <t>Arguello, Humberto</t>
  </si>
  <si>
    <t>bids@baypromo.net</t>
  </si>
  <si>
    <t>813.439.9638</t>
  </si>
  <si>
    <t>Weyrens, Bill</t>
  </si>
  <si>
    <t>info@blueribbontrophies.com</t>
  </si>
  <si>
    <t>972.964.2222</t>
  </si>
  <si>
    <t>Ramirez, rudy</t>
  </si>
  <si>
    <t>rudy@bullmarketpromotions.com</t>
  </si>
  <si>
    <t>817.760.7744</t>
  </si>
  <si>
    <t>Bohnenblust, Jaime</t>
  </si>
  <si>
    <t>mhk-gtmbids@hanes.com</t>
  </si>
  <si>
    <t>800.336.4486</t>
  </si>
  <si>
    <t>MALIYIL, GEORGE</t>
  </si>
  <si>
    <t>Duzenski, Ron</t>
  </si>
  <si>
    <t>Bids@customsportswear.net</t>
  </si>
  <si>
    <t>800.697.0330</t>
  </si>
  <si>
    <t>Scaperrotta, Theresa</t>
  </si>
  <si>
    <t>Bids@fancloth.com</t>
  </si>
  <si>
    <t>866.897.3349</t>
  </si>
  <si>
    <t>Morton, Kyle</t>
  </si>
  <si>
    <t>Gray, Ryan</t>
  </si>
  <si>
    <t>rgray@advanced-online.com</t>
  </si>
  <si>
    <t>972.471.5400</t>
  </si>
  <si>
    <t>Crenshaw, Larry</t>
  </si>
  <si>
    <t>larry@gamechangingimage.com</t>
  </si>
  <si>
    <t>918.851.5638</t>
  </si>
  <si>
    <t>GARCIA, NANCY</t>
  </si>
  <si>
    <t>bids@gandyink.com</t>
  </si>
  <si>
    <t>800.999.8137 X316</t>
  </si>
  <si>
    <t>Chambers, Mary Ann</t>
  </si>
  <si>
    <t>940.891.4022</t>
  </si>
  <si>
    <t>Conway, Derrell</t>
  </si>
  <si>
    <t>derrell@branded1st.com</t>
  </si>
  <si>
    <t>469.265.8620</t>
  </si>
  <si>
    <t>Weinberg, Michelle</t>
  </si>
  <si>
    <t>michelle@imagesourceteam.com</t>
  </si>
  <si>
    <t>425.747.7080</t>
  </si>
  <si>
    <t>Berger, Kathy</t>
  </si>
  <si>
    <t>bids@jostens.com</t>
  </si>
  <si>
    <t>953.830.3300</t>
  </si>
  <si>
    <t>VAUGHN, JAN</t>
  </si>
  <si>
    <t>javaughn1973@gmail.com</t>
  </si>
  <si>
    <t>254.965.2228</t>
  </si>
  <si>
    <t>Price, Jim</t>
  </si>
  <si>
    <t>service@leapinleos.com</t>
  </si>
  <si>
    <t>713.432.0202</t>
  </si>
  <si>
    <t>Daniell, Joseph</t>
  </si>
  <si>
    <t>Allen@lendanmktg.com</t>
  </si>
  <si>
    <t>817.797.3434</t>
  </si>
  <si>
    <t>Tokarczyk, Mark</t>
  </si>
  <si>
    <t>lonestarathletic@gmail.com</t>
  </si>
  <si>
    <t>903.729.1643</t>
  </si>
  <si>
    <t>Martin, Molly</t>
  </si>
  <si>
    <t>877.686.7464</t>
  </si>
  <si>
    <t>Stillman, Tony</t>
  </si>
  <si>
    <t>npsbids@oriental.com</t>
  </si>
  <si>
    <t>800.228.0038</t>
  </si>
  <si>
    <t>Marchese, Luke</t>
  </si>
  <si>
    <t>bids@positivepromotions.com</t>
  </si>
  <si>
    <t>877.258.1225</t>
  </si>
  <si>
    <t>McBRIDE, SHERI</t>
  </si>
  <si>
    <t>SHERI.MCBRIDE@PROFORMA.COM</t>
  </si>
  <si>
    <t>972.709.0015</t>
  </si>
  <si>
    <t>Smoot, Stacy</t>
  </si>
  <si>
    <t>stacy.nwpromo@att.net</t>
  </si>
  <si>
    <t>214.726.5838</t>
  </si>
  <si>
    <t>DellaLibera, Juli</t>
  </si>
  <si>
    <t>Bids@schoolteefactory.com</t>
  </si>
  <si>
    <t>888.301.3110</t>
  </si>
  <si>
    <t>deBonoPaula, Luis</t>
  </si>
  <si>
    <t>Sutton, Connie</t>
  </si>
  <si>
    <t>connie.sutton@staples.com</t>
  </si>
  <si>
    <t>972.472.2000</t>
  </si>
  <si>
    <t>Flinchbaugh, Angela</t>
  </si>
  <si>
    <t>angela@tmftoursandtravel.com</t>
  </si>
  <si>
    <t>956.984.9468</t>
  </si>
  <si>
    <t>Hughes, Gareth</t>
  </si>
  <si>
    <t>gareth.hughes@theglitchco.com</t>
  </si>
  <si>
    <t>972.217.4020</t>
  </si>
  <si>
    <t>Patterson, Angelika</t>
  </si>
  <si>
    <t>800.669.9633</t>
  </si>
  <si>
    <t>Gonzales, Casey</t>
  </si>
  <si>
    <t>casey@tegroup.biz</t>
  </si>
  <si>
    <t>214.786.6741</t>
  </si>
  <si>
    <t>Washington, Cedric</t>
  </si>
  <si>
    <t xml:space="preserve">AngelTrax </t>
  </si>
  <si>
    <t>Blue1 Energy Equipment</t>
  </si>
  <si>
    <t>RadioMobile</t>
  </si>
  <si>
    <t>RTA</t>
  </si>
  <si>
    <t xml:space="preserve">Unifirst </t>
  </si>
  <si>
    <t xml:space="preserve">Westnet </t>
  </si>
  <si>
    <t>120320-ALL</t>
  </si>
  <si>
    <t>020421-ALP</t>
  </si>
  <si>
    <t>120320-AMR</t>
  </si>
  <si>
    <t>020221-IVS</t>
  </si>
  <si>
    <t>031121-ACO</t>
  </si>
  <si>
    <t>120320-ATH</t>
  </si>
  <si>
    <t>051321-AOG</t>
  </si>
  <si>
    <t>032521-PEP</t>
  </si>
  <si>
    <t>010521-BUR</t>
  </si>
  <si>
    <t>031121-CEC</t>
  </si>
  <si>
    <t>040621-BXG</t>
  </si>
  <si>
    <t>020221-CAW</t>
  </si>
  <si>
    <t>041521-CEI</t>
  </si>
  <si>
    <t>120320-CIM</t>
  </si>
  <si>
    <t>122220-CCR</t>
  </si>
  <si>
    <t>030421-CTL</t>
  </si>
  <si>
    <t>122220-CCI</t>
  </si>
  <si>
    <t>031121-MTD</t>
  </si>
  <si>
    <t>051321-DEC</t>
  </si>
  <si>
    <t>042821-ECO</t>
  </si>
  <si>
    <t>040121-EDU</t>
  </si>
  <si>
    <t>051321-VAI</t>
  </si>
  <si>
    <t>030321-EPS</t>
  </si>
  <si>
    <t>020421-EYG</t>
  </si>
  <si>
    <t>122220-JCS</t>
  </si>
  <si>
    <t>050421-FAC</t>
  </si>
  <si>
    <t>042221-FLO</t>
  </si>
  <si>
    <t>020221-FWD</t>
  </si>
  <si>
    <t>051321-GYS</t>
  </si>
  <si>
    <t>031121-GNR</t>
  </si>
  <si>
    <t>050421-GGI</t>
  </si>
  <si>
    <t>020421-GGI</t>
  </si>
  <si>
    <t>020221-GPI</t>
  </si>
  <si>
    <t>040121-H2I</t>
  </si>
  <si>
    <t>030321-HPC</t>
  </si>
  <si>
    <t>040621-HMC</t>
  </si>
  <si>
    <t>031121-HSQ</t>
  </si>
  <si>
    <t>042021-IAC</t>
  </si>
  <si>
    <t>042021-ICM</t>
  </si>
  <si>
    <t>032521-IMP</t>
  </si>
  <si>
    <t>032521-JAS</t>
  </si>
  <si>
    <t>031121-DAC</t>
  </si>
  <si>
    <t>030421-JHN</t>
  </si>
  <si>
    <t>031121-KBA</t>
  </si>
  <si>
    <t>122220-KBA</t>
  </si>
  <si>
    <t>042021-L3H</t>
  </si>
  <si>
    <t>040121-LSH</t>
  </si>
  <si>
    <t>010521-LSI</t>
  </si>
  <si>
    <t>042221-LIV</t>
  </si>
  <si>
    <t>040621-MEC</t>
  </si>
  <si>
    <t>031721-MBI</t>
  </si>
  <si>
    <t>051321-MOT</t>
  </si>
  <si>
    <t>042021-MOT</t>
  </si>
  <si>
    <t>040121-MSI</t>
  </si>
  <si>
    <t>011221-NPA</t>
  </si>
  <si>
    <t>032521-GPC</t>
  </si>
  <si>
    <t>042221-NUV</t>
  </si>
  <si>
    <t>051321-OFF</t>
  </si>
  <si>
    <t>031121-ODB</t>
  </si>
  <si>
    <t>042821-ORK</t>
  </si>
  <si>
    <t>040121-PHL</t>
  </si>
  <si>
    <t>040621-PII</t>
  </si>
  <si>
    <t>012821-TPG</t>
  </si>
  <si>
    <t>042021-PUR</t>
  </si>
  <si>
    <t>051321-QKT</t>
  </si>
  <si>
    <t>051321-RDO</t>
  </si>
  <si>
    <t>042021-RDO</t>
  </si>
  <si>
    <t>041521-REH</t>
  </si>
  <si>
    <t>030321-RCH</t>
  </si>
  <si>
    <t>020221-RTA</t>
  </si>
  <si>
    <t>020421-RTH</t>
  </si>
  <si>
    <t>020221-RUB</t>
  </si>
  <si>
    <t>020221-SAM</t>
  </si>
  <si>
    <t>031121-SCG</t>
  </si>
  <si>
    <t>042221-SEM</t>
  </si>
  <si>
    <t>042221-SIE</t>
  </si>
  <si>
    <t>020221-SKY</t>
  </si>
  <si>
    <t>051321-SMT</t>
  </si>
  <si>
    <t>040121-SFK</t>
  </si>
  <si>
    <t>040121-STM</t>
  </si>
  <si>
    <t>020421-TRC</t>
  </si>
  <si>
    <t>031121-TTC</t>
  </si>
  <si>
    <t>030321-TOS</t>
  </si>
  <si>
    <t>030421-TIS</t>
  </si>
  <si>
    <t>011221-URM</t>
  </si>
  <si>
    <t>051321-UTI</t>
  </si>
  <si>
    <t>020221-NWF</t>
  </si>
  <si>
    <t>031721-VRM</t>
  </si>
  <si>
    <t>040621-WQI</t>
  </si>
  <si>
    <t>010521-WTR</t>
  </si>
  <si>
    <t>042221-WVE</t>
  </si>
  <si>
    <t>042021-WNT</t>
  </si>
  <si>
    <t>031121-WDE</t>
  </si>
  <si>
    <t>120320-FZC</t>
  </si>
  <si>
    <t>042021-ZET</t>
  </si>
  <si>
    <t>ECXSystems LLC</t>
  </si>
  <si>
    <t>Fidlar Technologies</t>
  </si>
  <si>
    <t>GoGuardian</t>
  </si>
  <si>
    <t>Mountain Technology Resources Inc.</t>
  </si>
  <si>
    <t>Paramount Metal System</t>
  </si>
  <si>
    <t>PC University Distributors Inc</t>
  </si>
  <si>
    <t>PRESIDIO NETWORKED SOLUTIONS INC</t>
  </si>
  <si>
    <t>Rc Security Consulting</t>
  </si>
  <si>
    <t>SCS Specialized Computer Solutions Incorporated</t>
  </si>
  <si>
    <t>Software 4 Schools</t>
  </si>
  <si>
    <t>Sportscon</t>
  </si>
  <si>
    <t>SunSafe Window Film</t>
  </si>
  <si>
    <t>SwetSPOT LLC</t>
  </si>
  <si>
    <t>The Stepping Stones Group LLC</t>
  </si>
  <si>
    <t>Networking Equipment, Software, and Services (JOC)</t>
  </si>
  <si>
    <t>Roofing</t>
  </si>
  <si>
    <t>Election Equipment and Services</t>
  </si>
  <si>
    <t>Shelters for Storm, Active Shooter, and other Emergencies</t>
  </si>
  <si>
    <t>Ebsco</t>
  </si>
  <si>
    <t>Library Books and Services</t>
  </si>
  <si>
    <t>19-20-07</t>
  </si>
  <si>
    <t>Golden d'or Fabrics</t>
  </si>
  <si>
    <t>Spartan Tools</t>
  </si>
  <si>
    <t>002-2020</t>
  </si>
  <si>
    <t>Maintenance Supplies and Serices- C</t>
  </si>
  <si>
    <t>Northwest Butane Gas Co</t>
  </si>
  <si>
    <t>Feul &amp; Tank Repair</t>
  </si>
  <si>
    <t>2021-002-2025</t>
  </si>
  <si>
    <t>Heath Scientific</t>
  </si>
  <si>
    <t>Amplify Fort Worth</t>
  </si>
  <si>
    <t>Transition Services</t>
  </si>
  <si>
    <t>17-05</t>
  </si>
  <si>
    <t>Voss Lighting</t>
  </si>
  <si>
    <t>LED Parking Lot Lighting and Related Services</t>
  </si>
  <si>
    <t>21-95-919</t>
  </si>
  <si>
    <t>Facility Maintenance and Operation Services</t>
  </si>
  <si>
    <t>Rental Services of Construction Equipment, Vehicles, and Other Equipment</t>
  </si>
  <si>
    <t>Clifford Power Systems, Inc.</t>
  </si>
  <si>
    <t>CourTex Construction, Inc.</t>
  </si>
  <si>
    <t>Momar, Inc.</t>
  </si>
  <si>
    <t>Stalker Radar</t>
  </si>
  <si>
    <t>Translation and Interpretation Network LLC</t>
  </si>
  <si>
    <t>Unipak Corporation</t>
  </si>
  <si>
    <t>21-011</t>
  </si>
  <si>
    <t>02-109</t>
  </si>
  <si>
    <t>EPCNT Arlington ISD</t>
  </si>
  <si>
    <t>ChromebookParts.com</t>
  </si>
  <si>
    <t>GTS Technology Soulutions</t>
  </si>
  <si>
    <t>Chromebook &amp; Laptop Parts and Related Items</t>
  </si>
  <si>
    <t>21-111-860</t>
  </si>
  <si>
    <t>Prime Systems</t>
  </si>
  <si>
    <t>The Handwriting Clinic</t>
  </si>
  <si>
    <t>C2018-01C</t>
  </si>
  <si>
    <t>Avant Assessment LLC</t>
  </si>
  <si>
    <t>JoAnn Stores -OnLine Only</t>
  </si>
  <si>
    <t>Grocery, Retail Stoes</t>
  </si>
  <si>
    <t>Spectra Contract Flooring Services Inc</t>
  </si>
  <si>
    <t>2021-014</t>
  </si>
  <si>
    <t>Sport Decals</t>
  </si>
  <si>
    <t>Spirit Wear and Promotional Items</t>
  </si>
  <si>
    <t>2109-25</t>
  </si>
  <si>
    <t>Refrigeration Parts and Supplies</t>
  </si>
  <si>
    <t>Marcuse &amp; Son Inc</t>
  </si>
  <si>
    <t>Maintenance, Operations, Custodial Supplies (Air Compressors)</t>
  </si>
  <si>
    <t>General Parts LLC</t>
  </si>
  <si>
    <t>Kitchen Equipment, Parts and Supplies</t>
  </si>
  <si>
    <t>2016-21</t>
  </si>
  <si>
    <t>ProToCall LLC</t>
  </si>
  <si>
    <t>Kitchen, Equipment and Supplies</t>
  </si>
  <si>
    <t>Federal Supply USA</t>
  </si>
  <si>
    <t>Kitchen Equipment Services and Repair</t>
  </si>
  <si>
    <t>2017-24</t>
  </si>
  <si>
    <t>Certiport</t>
  </si>
  <si>
    <t>CTE Classroom Curriculum</t>
  </si>
  <si>
    <t>21-071</t>
  </si>
  <si>
    <t>2018-550</t>
  </si>
  <si>
    <t>Crown Trophy Lewisville</t>
  </si>
  <si>
    <t>Northwest Propane Gas Co</t>
  </si>
  <si>
    <t>Propane Fuel and Services</t>
  </si>
  <si>
    <t>2009-14</t>
  </si>
  <si>
    <t>Burlington English Inc.</t>
  </si>
  <si>
    <t>Data Optics Cable, Inc.</t>
  </si>
  <si>
    <t>DreamBox Learning</t>
  </si>
  <si>
    <t>Galaxy Next Generation</t>
  </si>
  <si>
    <t>Trafera LLC</t>
  </si>
  <si>
    <t>Computer Products Ed Tech</t>
  </si>
  <si>
    <t>CobbleStone Software</t>
  </si>
  <si>
    <t>21/062KN-01</t>
  </si>
  <si>
    <t>21/062KN-02</t>
  </si>
  <si>
    <t>Staffing and Related Services</t>
  </si>
  <si>
    <t>21/063SG-01</t>
  </si>
  <si>
    <t>Cambay Consulting LLC</t>
  </si>
  <si>
    <t>21/063SG-04</t>
  </si>
  <si>
    <t>21/063SG-07</t>
  </si>
  <si>
    <t>21/031KN-71</t>
  </si>
  <si>
    <t>L &amp; L Special Systems LLC</t>
  </si>
  <si>
    <t>Resident Technology (David Felix)</t>
  </si>
  <si>
    <t>PSI Bearing and Hydraulic Service LLC</t>
  </si>
  <si>
    <t>Rush Truck Center (Rush Truck Centers of Texas, LP)</t>
  </si>
  <si>
    <t>Aaron Daffern Consulting</t>
  </si>
  <si>
    <t>Apply EBP, LLC</t>
  </si>
  <si>
    <t>EKHP Consulting, LLC</t>
  </si>
  <si>
    <t>Engage! Learning Inc. (dba engage2learn)</t>
  </si>
  <si>
    <t>friEdTechnology</t>
  </si>
  <si>
    <t>Gayle-Reid Appraisal (Gayle-Reid Appraisal Services, Inc.)</t>
  </si>
  <si>
    <t>GPR Ventures, LLC (Deborah D Graham)</t>
  </si>
  <si>
    <t>National Recruiting Consultants</t>
  </si>
  <si>
    <t>The Flippen Group (Capturing Kids' Hearts Powered by Flippen Group)</t>
  </si>
  <si>
    <t>Wink Educational Consulting, Inc.</t>
  </si>
  <si>
    <t>El Paso Speech and Language Services Excellence INC</t>
  </si>
  <si>
    <t>Lexipol</t>
  </si>
  <si>
    <t>D&amp;H United Fueling Solutions</t>
  </si>
  <si>
    <t>Amstar, Inc.</t>
  </si>
  <si>
    <t>El Paso J.A.G, Inc.</t>
  </si>
  <si>
    <t>Keystone Contractors and Engineers (Keystone GC, LLC.)</t>
  </si>
  <si>
    <t>The Roof &amp; Metal Co. (C. Ortiz Corp)</t>
  </si>
  <si>
    <t>Veliz Construction (Veliz Company, LLC)</t>
  </si>
  <si>
    <t>Del Mar Contracting, Inc.</t>
  </si>
  <si>
    <t>AnMar Enterprises dba Airport Printing</t>
  </si>
  <si>
    <t>Armadillo Photo Supply, Inc</t>
  </si>
  <si>
    <t>AUTHENTIC PROMOTIONS.COM</t>
  </si>
  <si>
    <t>E&amp;L Graphics,LLC dba El Paso Mail and Print Service</t>
  </si>
  <si>
    <t>Inkspress Urself! (CNServices LLC) (Trina A Schafer)</t>
  </si>
  <si>
    <t>Partners in Education Solutions LLC</t>
  </si>
  <si>
    <t>School Life (imagestuff)</t>
  </si>
  <si>
    <t>SPORTDECALS, ABSOLUTELY CUSTOM, GALAPAGOS, PAULYS (SPORTDECALS, INC)</t>
  </si>
  <si>
    <t>SUPERIOR TROPHIES (Superior Trophies Acquisitions, LLC.) (McKnight Investments, Inc.)</t>
  </si>
  <si>
    <t>Harrington Industrial Plastics</t>
  </si>
  <si>
    <t>Spark Multinational, LLC</t>
  </si>
  <si>
    <t>21-7414</t>
  </si>
  <si>
    <t>21-7412</t>
  </si>
  <si>
    <t>21-7418</t>
  </si>
  <si>
    <t>21-7421</t>
  </si>
  <si>
    <t>Maintenance Repair and Operations, Equipment, Supplies and Materials(Supplement)-.</t>
  </si>
  <si>
    <t>20-7380</t>
  </si>
  <si>
    <t>21-7413</t>
  </si>
  <si>
    <t>21-7415</t>
  </si>
  <si>
    <t xml:space="preserve">Interface </t>
  </si>
  <si>
    <t>EI 00120</t>
  </si>
  <si>
    <t>EI 00122</t>
  </si>
  <si>
    <t>2021-02</t>
  </si>
  <si>
    <t>17-034</t>
  </si>
  <si>
    <t>19-002</t>
  </si>
  <si>
    <t>02-112</t>
  </si>
  <si>
    <t>01-107</t>
  </si>
  <si>
    <t>05-60</t>
  </si>
  <si>
    <t>01-105</t>
  </si>
  <si>
    <t>01-126</t>
  </si>
  <si>
    <t>02-83</t>
  </si>
  <si>
    <t>070821-LPI</t>
  </si>
  <si>
    <t>070821-SCI</t>
  </si>
  <si>
    <t>21-085</t>
  </si>
  <si>
    <t>LRP Publications</t>
  </si>
  <si>
    <t>2020-SEP-69</t>
  </si>
  <si>
    <t>Graphic Wallcoverings, Murals, Wall Clings and Related Services</t>
  </si>
  <si>
    <t>21-119-737</t>
  </si>
  <si>
    <t>AimGraphics</t>
  </si>
  <si>
    <t>Graphic Wallcoverings, Murals, Wall Clings and Related Serivces</t>
  </si>
  <si>
    <t>Reprographic Consultants</t>
  </si>
  <si>
    <t>https://www.irvingisd.net/Domain/102</t>
  </si>
  <si>
    <t>Animal Care Technologies</t>
  </si>
  <si>
    <t>Ryder Transportation Svcs</t>
  </si>
  <si>
    <t>2019-2022B</t>
  </si>
  <si>
    <t>A2Z Limos 4 U Inc</t>
  </si>
  <si>
    <t>Game Time Transportation LLC</t>
  </si>
  <si>
    <t>Wynne Transportation Inc</t>
  </si>
  <si>
    <t>062421-ABA</t>
  </si>
  <si>
    <t>062421-KEL</t>
  </si>
  <si>
    <t>062421-SIE</t>
  </si>
  <si>
    <t>062421-SWP</t>
  </si>
  <si>
    <t>JAM Distributing</t>
  </si>
  <si>
    <t>22-14-737</t>
  </si>
  <si>
    <t>Grocery &amp; General Retail/Wholesale Merchandise Stores &amp; Supplies</t>
  </si>
  <si>
    <t>Globex America (CPI Importers)</t>
  </si>
  <si>
    <t>Ben E Keith Co</t>
  </si>
  <si>
    <t>Hobby Lobby Stores</t>
  </si>
  <si>
    <t>Kroger Texas LP (Irving)</t>
  </si>
  <si>
    <t>Howell International</t>
  </si>
  <si>
    <t>Ellison Educational Equipment</t>
  </si>
  <si>
    <t>696-2021-10-26</t>
  </si>
  <si>
    <t>Rocky Duron &amp; Associates</t>
  </si>
  <si>
    <t>Locker Installation &amp; Repairs</t>
  </si>
  <si>
    <t>2018-045</t>
  </si>
  <si>
    <t>AHI Enterprises LLC</t>
  </si>
  <si>
    <t>BEZ Electric, LLC</t>
  </si>
  <si>
    <t>BRBM Publishing LLC dba Sweet Pipes</t>
  </si>
  <si>
    <t>Ecolab</t>
  </si>
  <si>
    <t>Ferguson Facility Supply / Matera Division</t>
  </si>
  <si>
    <t>Interboro Packaging Corp</t>
  </si>
  <si>
    <t>IXL Learning, Inc.</t>
  </si>
  <si>
    <t>Nelson Plant Food</t>
  </si>
  <si>
    <t>Southern Contracting Services</t>
  </si>
  <si>
    <t>Super Duper Inc, dba Super Duper Publications</t>
  </si>
  <si>
    <t>Texas Graduation Sales</t>
  </si>
  <si>
    <t>Universal Pen &amp; Print, Inc. dba CUBIE CO</t>
  </si>
  <si>
    <t>D&amp;G Quality Roofing</t>
  </si>
  <si>
    <t>21/063SG-06</t>
  </si>
  <si>
    <t>Albie's Food Products, LLC</t>
  </si>
  <si>
    <t>02-110</t>
  </si>
  <si>
    <t>02-119</t>
  </si>
  <si>
    <t>05-51</t>
  </si>
  <si>
    <t>01-127</t>
  </si>
  <si>
    <t>12-15</t>
  </si>
  <si>
    <t>Lakeshore Learning Materials, LLC</t>
  </si>
  <si>
    <t>Translation &amp; Interpretation Network, LLC</t>
  </si>
  <si>
    <t>Creative Recreational Designs, Inc.</t>
  </si>
  <si>
    <t>Grass Masters LLC DBA Global Maven Enterprises, LLC</t>
  </si>
  <si>
    <t>PlaySafe LLC (DeFillippo)</t>
  </si>
  <si>
    <t>22-7427</t>
  </si>
  <si>
    <t>22-7423</t>
  </si>
  <si>
    <t>22-7425</t>
  </si>
  <si>
    <t>Forklifts</t>
  </si>
  <si>
    <t>Facility MRO</t>
  </si>
  <si>
    <t>Trailers</t>
  </si>
  <si>
    <t>HVAC</t>
  </si>
  <si>
    <t>Fitness Equipment</t>
  </si>
  <si>
    <t>071321-CEN</t>
  </si>
  <si>
    <t>081721-ADP</t>
  </si>
  <si>
    <t>070821-AGI</t>
  </si>
  <si>
    <t>070821-ATZ</t>
  </si>
  <si>
    <t>070821-BFD</t>
  </si>
  <si>
    <t>093021-BUC</t>
  </si>
  <si>
    <t>070821-BHG</t>
  </si>
  <si>
    <t>070121-CAR</t>
  </si>
  <si>
    <t>071321-CDW</t>
  </si>
  <si>
    <t>081721-NIU</t>
  </si>
  <si>
    <t>071321-CAI</t>
  </si>
  <si>
    <t>093021-CRB</t>
  </si>
  <si>
    <t>081721-CXT</t>
  </si>
  <si>
    <t>070821-DMM</t>
  </si>
  <si>
    <t>093021-ELG</t>
  </si>
  <si>
    <t>093021-EXP</t>
  </si>
  <si>
    <t>093021-FAY</t>
  </si>
  <si>
    <t>070821-FNN</t>
  </si>
  <si>
    <t>093021-GEP</t>
  </si>
  <si>
    <t>070821-GCL</t>
  </si>
  <si>
    <t>070121-HMI</t>
  </si>
  <si>
    <t>070121-HNY</t>
  </si>
  <si>
    <t>070121-JHN</t>
  </si>
  <si>
    <t>071321-JDG</t>
  </si>
  <si>
    <t>070121-JUC</t>
  </si>
  <si>
    <t>070821-LGX</t>
  </si>
  <si>
    <t>082521-MLN</t>
  </si>
  <si>
    <t>091521-NAF</t>
  </si>
  <si>
    <t>081721-PRM</t>
  </si>
  <si>
    <t>093021-SWZ</t>
  </si>
  <si>
    <t>030321-SEC</t>
  </si>
  <si>
    <t>070121-SIE</t>
  </si>
  <si>
    <t>070821-TGR</t>
  </si>
  <si>
    <t>090121-UPS</t>
  </si>
  <si>
    <t>062421-VAN</t>
  </si>
  <si>
    <t>Athletic Supplies</t>
  </si>
  <si>
    <t>Facilities</t>
  </si>
  <si>
    <t>694-2021-08-26</t>
  </si>
  <si>
    <t>Stage and Theater Curtains, Lighting, Sound Systems, and Supplies</t>
  </si>
  <si>
    <t>A&amp;T Europe SpA (Myrtha Pools)</t>
  </si>
  <si>
    <t>Alen Corporation</t>
  </si>
  <si>
    <t>APi National Service Group</t>
  </si>
  <si>
    <t>Automated Logic Contracting Services Inc.</t>
  </si>
  <si>
    <t>Baxter</t>
  </si>
  <si>
    <t>Carrier Enterprise, LLC</t>
  </si>
  <si>
    <t>Caruth Protection Services, LLC</t>
  </si>
  <si>
    <t>Century Air Conditioning Supply LLC</t>
  </si>
  <si>
    <t>Child's Play, Inc. (Instructional Materials)</t>
  </si>
  <si>
    <t>Fire Service Apparatus Vehicles</t>
  </si>
  <si>
    <t>Dallas Door &amp; Supply Company</t>
  </si>
  <si>
    <t>ECM Today!</t>
  </si>
  <si>
    <t>Enterprise Security Solutions of Texas, Inc.</t>
  </si>
  <si>
    <t>Ferguson Facilities Supply dba Ferguson Enterprises, Inc.</t>
  </si>
  <si>
    <t>G2 General Contractors</t>
  </si>
  <si>
    <t>Global Equipment Company, Inc.</t>
  </si>
  <si>
    <t>H2i Group, Inc.</t>
  </si>
  <si>
    <t>Hajoca Corporation</t>
  </si>
  <si>
    <t>Hillje Music Center, LLC</t>
  </si>
  <si>
    <t>J M Electronic Engineering, Inc.</t>
  </si>
  <si>
    <t>Loftin Equipment Company</t>
  </si>
  <si>
    <t>McCormick's Group LLC</t>
  </si>
  <si>
    <t>N/S Corporation</t>
  </si>
  <si>
    <t>Network Thermostat</t>
  </si>
  <si>
    <t>Performing Arts Supply Co.</t>
  </si>
  <si>
    <t>PPG Architectural Finishes, Inc.</t>
  </si>
  <si>
    <t>Prentke Romich Company</t>
  </si>
  <si>
    <t>Quadient, Inc.</t>
  </si>
  <si>
    <t>Ram Products, Ltd.</t>
  </si>
  <si>
    <t>Really Good Stuff, LLC</t>
  </si>
  <si>
    <t>Ripple Effects, Inc.</t>
  </si>
  <si>
    <t>Saddleback Educational, Inc</t>
  </si>
  <si>
    <t>Southern Floral Company</t>
  </si>
  <si>
    <t>Southpaw Enterprises, Inc.</t>
  </si>
  <si>
    <t>Teaching Strategies, LLC</t>
  </si>
  <si>
    <t>Texchem Corporation</t>
  </si>
  <si>
    <t>Zoo-phonics, Inc.</t>
  </si>
  <si>
    <t>Magnus Mobility Systems(Monroe Magnus)</t>
  </si>
  <si>
    <t>R201202</t>
  </si>
  <si>
    <t>Norcostco</t>
  </si>
  <si>
    <t>626-2018-11-22</t>
  </si>
  <si>
    <t xml:space="preserve">Weissman </t>
  </si>
  <si>
    <t>Costumes</t>
  </si>
  <si>
    <t>17-04</t>
  </si>
  <si>
    <t>Electronix Express</t>
  </si>
  <si>
    <t>Technology</t>
  </si>
  <si>
    <t>001-2020-09</t>
  </si>
  <si>
    <t>Flags</t>
  </si>
  <si>
    <t>Betsy Ross Flag Girl</t>
  </si>
  <si>
    <t>Beta Technology, Inc.</t>
  </si>
  <si>
    <t>Frontline Education</t>
  </si>
  <si>
    <t>iCaught Incorporated</t>
  </si>
  <si>
    <t>Poster Studio Express</t>
  </si>
  <si>
    <t>Premier Wireless Business Technology Solutions</t>
  </si>
  <si>
    <t>Secure ITAD Services, Inc.</t>
  </si>
  <si>
    <t>Transfinder Corporation</t>
  </si>
  <si>
    <t>EI00049</t>
  </si>
  <si>
    <t>Studies Weekly, Inc. (American Legacy Publishing)</t>
  </si>
  <si>
    <t>A+ METAL ENTERPRISES INC (A+ METAL ENTERPRISES, INC)</t>
  </si>
  <si>
    <t>Adjuvant Consulting, Inc.</t>
  </si>
  <si>
    <t>Applied Practice (Propel Education Strategies, Inc.)</t>
  </si>
  <si>
    <t>C-SEP Assessment and Training Academy</t>
  </si>
  <si>
    <t>Cady Studios, LLC</t>
  </si>
  <si>
    <t>Dual Language de Tejas (Olivia Hernandez)</t>
  </si>
  <si>
    <t>Exhibit Concepts, Inc.</t>
  </si>
  <si>
    <t>Georgene W Moon</t>
  </si>
  <si>
    <t>Gilbert's Plumbing Services (Gilbert Hernandez)</t>
  </si>
  <si>
    <t>Growth Counseling Center (Rueda) (Brenda Rueda)</t>
  </si>
  <si>
    <t>HighScope Educational Research Foundation</t>
  </si>
  <si>
    <t>igivuWings (Kathy Morris)</t>
  </si>
  <si>
    <t>Incentive Solutions Inc</t>
  </si>
  <si>
    <t>Pinova Dental (North Mesa Dental)</t>
  </si>
  <si>
    <t>Rev it Up! Consulting Group (Rev it Up! Consulting Group, LLC)</t>
  </si>
  <si>
    <t>Scenario Learning DBA Vector Solutions</t>
  </si>
  <si>
    <t>Youthcentrix Therapy Services</t>
  </si>
  <si>
    <t>YWCA El Paso del Norte Region (Young Women's Christian Association El Paso del Norte Region)</t>
  </si>
  <si>
    <t>P&amp;Y Pump Service (P&amp;Y Mobile Wash, Inc.)</t>
  </si>
  <si>
    <t>22-7424</t>
  </si>
  <si>
    <t>Ivan's Site Service (dba Ivan's Portable Jons, dba Ivan's Fencing Division, dba Ivan's Disposal Service)</t>
  </si>
  <si>
    <t>A2Z Supplies (Heather C. Ivy)</t>
  </si>
  <si>
    <t>Delta Air (Omar Medina)</t>
  </si>
  <si>
    <t>Fonroche Lighting America</t>
  </si>
  <si>
    <t>Multivista Systems LLC</t>
  </si>
  <si>
    <t>Applied Technology Lab</t>
  </si>
  <si>
    <t>Automotive Equipment, Tires and Related Services</t>
  </si>
  <si>
    <t>DS Services of America dba Sparkletts</t>
  </si>
  <si>
    <t>Pitsco Education, LLC</t>
  </si>
  <si>
    <t>R210405</t>
  </si>
  <si>
    <t>Online Marketplace</t>
  </si>
  <si>
    <t>MA3459</t>
  </si>
  <si>
    <t>05/05/2025</t>
  </si>
  <si>
    <t>R210401</t>
  </si>
  <si>
    <t>MA3458</t>
  </si>
  <si>
    <t>Print Goods and Services</t>
  </si>
  <si>
    <t>2021002788</t>
  </si>
  <si>
    <t>01/25/2026</t>
  </si>
  <si>
    <t>Fisher Scientific</t>
  </si>
  <si>
    <t>General Lab Supplies</t>
  </si>
  <si>
    <t>2021002889</t>
  </si>
  <si>
    <t>06/30/2025</t>
  </si>
  <si>
    <t>2020002686</t>
  </si>
  <si>
    <t>12/15/2025</t>
  </si>
  <si>
    <t>MA3461</t>
  </si>
  <si>
    <t>Maintenance, Repair and Operations (MRO) Supplies &amp; Equipment</t>
  </si>
  <si>
    <t>Network Distribution</t>
  </si>
  <si>
    <t>Cleaning Supplies, Breakroom, and Related Products</t>
  </si>
  <si>
    <t>R211301</t>
  </si>
  <si>
    <t>01/31/2025</t>
  </si>
  <si>
    <t>Iron Mountain</t>
  </si>
  <si>
    <t>Document and Information Lifecycle Management</t>
  </si>
  <si>
    <t>1325</t>
  </si>
  <si>
    <t>10/31/2025</t>
  </si>
  <si>
    <t>Medical and Surgical Supplies</t>
  </si>
  <si>
    <t>2021002973</t>
  </si>
  <si>
    <t>01/31/2026</t>
  </si>
  <si>
    <t>Audio Visual Equipment, Accessories &amp; Services</t>
  </si>
  <si>
    <t>2021003157</t>
  </si>
  <si>
    <t>11/02/2026</t>
  </si>
  <si>
    <t>School Specialty, LLC</t>
  </si>
  <si>
    <t>Athletic, Physical Education Supplies, and Team Uniforms</t>
  </si>
  <si>
    <t>R201105</t>
  </si>
  <si>
    <t>Safeware</t>
  </si>
  <si>
    <t>Public Safety, Emergency Preparedness, Safety Equipment and Solutions</t>
  </si>
  <si>
    <t>159469</t>
  </si>
  <si>
    <t>04/01/2026</t>
  </si>
  <si>
    <t>Mallory</t>
  </si>
  <si>
    <t>4400008495</t>
  </si>
  <si>
    <t>159498</t>
  </si>
  <si>
    <t>2019000318</t>
  </si>
  <si>
    <t>HVAC Equipment, Installation, Service, &amp; Related Products</t>
  </si>
  <si>
    <t>R200401</t>
  </si>
  <si>
    <t>R210402</t>
  </si>
  <si>
    <t>Global Industrial</t>
  </si>
  <si>
    <t>Warehousing, Material Handling, and Production Support</t>
  </si>
  <si>
    <t>R211402</t>
  </si>
  <si>
    <t>Pest Control Products and Services</t>
  </si>
  <si>
    <t>3280-20-7210 (02)</t>
  </si>
  <si>
    <t>04/08/2026</t>
  </si>
  <si>
    <t>Terminix</t>
  </si>
  <si>
    <t>Human Capital Management Systems and Managed Business Solutions</t>
  </si>
  <si>
    <t>R200703</t>
  </si>
  <si>
    <t>Maintenance, Repair &amp; Operations (MRO) Supplies &amp; Equipment</t>
  </si>
  <si>
    <t>KBS</t>
  </si>
  <si>
    <t>Janitorial Services</t>
  </si>
  <si>
    <t>R210901</t>
  </si>
  <si>
    <t>2020002755</t>
  </si>
  <si>
    <t>Best Buy Business</t>
  </si>
  <si>
    <t>R201203</t>
  </si>
  <si>
    <t>Elevator Industry Equipment, Repair, Related Products and Services</t>
  </si>
  <si>
    <t>R200502</t>
  </si>
  <si>
    <t>Weichert Workforce Mobility</t>
  </si>
  <si>
    <t>Household Moving, Relocation Services and Related Products</t>
  </si>
  <si>
    <t>2020002702</t>
  </si>
  <si>
    <t>02/14/2026</t>
  </si>
  <si>
    <t>Job Order Contracting (JOC) Services</t>
  </si>
  <si>
    <t>2021002786</t>
  </si>
  <si>
    <t>01/07/2026</t>
  </si>
  <si>
    <t>R210403</t>
  </si>
  <si>
    <t>World Wide Technology</t>
  </si>
  <si>
    <t>R210407</t>
  </si>
  <si>
    <t>PODS</t>
  </si>
  <si>
    <t>2020002705</t>
  </si>
  <si>
    <t>12/31/2025</t>
  </si>
  <si>
    <t>UniGroup</t>
  </si>
  <si>
    <t>2020002703</t>
  </si>
  <si>
    <t>Wheaton</t>
  </si>
  <si>
    <t>2020002692</t>
  </si>
  <si>
    <t>R201101</t>
  </si>
  <si>
    <t>Sunbelt Rentals, Inc.</t>
  </si>
  <si>
    <t>Equipment and Tool Rental Services</t>
  </si>
  <si>
    <t>R200601</t>
  </si>
  <si>
    <t>HVAC Equipment, Installation, Services &amp; Related Products</t>
  </si>
  <si>
    <t>R200403</t>
  </si>
  <si>
    <t>RingCentral</t>
  </si>
  <si>
    <t>Unified Communications as a Service (UCaaS)</t>
  </si>
  <si>
    <t>R200902</t>
  </si>
  <si>
    <t>ThunderCat Technology</t>
  </si>
  <si>
    <t>Cyber Security Solutions and Associated Products &amp; Services</t>
  </si>
  <si>
    <t>R200804</t>
  </si>
  <si>
    <t>R210406</t>
  </si>
  <si>
    <t>R200501</t>
  </si>
  <si>
    <t>vCloud Tech</t>
  </si>
  <si>
    <t>R200803</t>
  </si>
  <si>
    <t>Iron Bow Technologies</t>
  </si>
  <si>
    <t>R200802</t>
  </si>
  <si>
    <t>R210404</t>
  </si>
  <si>
    <t>Kelly Services</t>
  </si>
  <si>
    <t>Information Technology (IT) Temporary and Professional Services</t>
  </si>
  <si>
    <t>2021003064</t>
  </si>
  <si>
    <t>09/30/2026</t>
  </si>
  <si>
    <t>Insight Global, LLC</t>
  </si>
  <si>
    <t>2021003051</t>
  </si>
  <si>
    <t>Learning Management System</t>
  </si>
  <si>
    <t>Instructure</t>
  </si>
  <si>
    <t>R201402</t>
  </si>
  <si>
    <t>10/31/2026</t>
  </si>
  <si>
    <t>R201102</t>
  </si>
  <si>
    <t>Granite Telecommunications</t>
  </si>
  <si>
    <t>R200901</t>
  </si>
  <si>
    <t>R200402</t>
  </si>
  <si>
    <t>John Savoy &amp; Son, Inc.</t>
  </si>
  <si>
    <t>Dorm Furniture and Related Services</t>
  </si>
  <si>
    <t>2021003073</t>
  </si>
  <si>
    <t>R211302</t>
  </si>
  <si>
    <t>R201201</t>
  </si>
  <si>
    <t>AT&amp;T Corp.</t>
  </si>
  <si>
    <t>Internet Service Provider for TEA Connect Texas Program</t>
  </si>
  <si>
    <t>R210801</t>
  </si>
  <si>
    <t>Comcast Cable Communications Management, LLC</t>
  </si>
  <si>
    <t>R210804</t>
  </si>
  <si>
    <t>AgreeYa Solutions, Inc.</t>
  </si>
  <si>
    <t>2021003045</t>
  </si>
  <si>
    <t>Interpretation and Translation Services and Related Solutions</t>
  </si>
  <si>
    <t>R210601</t>
  </si>
  <si>
    <t>ATI Restoration, LLC</t>
  </si>
  <si>
    <t>Disaster Relief Services</t>
  </si>
  <si>
    <t>R2021.003053</t>
  </si>
  <si>
    <t>08/05/2026</t>
  </si>
  <si>
    <t>AVID Technical Resources, Inc.</t>
  </si>
  <si>
    <t>2021003048</t>
  </si>
  <si>
    <t>Compu-Vision</t>
  </si>
  <si>
    <t>2021003050</t>
  </si>
  <si>
    <t>DCI, Inc.</t>
  </si>
  <si>
    <t>2021003074</t>
  </si>
  <si>
    <t>10/29/2026</t>
  </si>
  <si>
    <t>Golf, Utility and Hospitality Carts</t>
  </si>
  <si>
    <t>Enwork</t>
  </si>
  <si>
    <t>R191819</t>
  </si>
  <si>
    <t>Examity Inc.</t>
  </si>
  <si>
    <t>Proctoring Solutions: Live Online and Automated</t>
  </si>
  <si>
    <t>4900000529</t>
  </si>
  <si>
    <t>Fischer International Identity</t>
  </si>
  <si>
    <t>2021003140</t>
  </si>
  <si>
    <t>09/28/2026</t>
  </si>
  <si>
    <t>Spirion</t>
  </si>
  <si>
    <t>IT Security Tools - Data Detection</t>
  </si>
  <si>
    <t>2021003177</t>
  </si>
  <si>
    <t>11/03/2026</t>
  </si>
  <si>
    <t>R211101</t>
  </si>
  <si>
    <t>Gateway Mattress Company, Inc.</t>
  </si>
  <si>
    <t>Mattresses, Related Products, and Services</t>
  </si>
  <si>
    <t>GAT-SD-21-0901</t>
  </si>
  <si>
    <t>R210609</t>
  </si>
  <si>
    <t>GLOBO Language Solutions, LLC</t>
  </si>
  <si>
    <t>R210602</t>
  </si>
  <si>
    <t>Homeland Language Services</t>
  </si>
  <si>
    <t>R210603</t>
  </si>
  <si>
    <t>Honorlock, Inc.</t>
  </si>
  <si>
    <t>4900000530</t>
  </si>
  <si>
    <t>Hunter Knepshield</t>
  </si>
  <si>
    <t>Modular Buildings, Portable Storage, and Relocatable Walkways</t>
  </si>
  <si>
    <t>R210501</t>
  </si>
  <si>
    <t>R210604</t>
  </si>
  <si>
    <t>R220301</t>
  </si>
  <si>
    <t>R211403</t>
  </si>
  <si>
    <t>R211202</t>
  </si>
  <si>
    <t>Land Pride</t>
  </si>
  <si>
    <t>Implements, Attachments, and Related Products for Tractors, Mowers, and Related Equipment</t>
  </si>
  <si>
    <t>20-6504 (Reference No. 19548)</t>
  </si>
  <si>
    <t>R210605</t>
  </si>
  <si>
    <t>R210606</t>
  </si>
  <si>
    <t>53316</t>
  </si>
  <si>
    <t>R210608</t>
  </si>
  <si>
    <t>53318</t>
  </si>
  <si>
    <t>53314</t>
  </si>
  <si>
    <t>19FS1</t>
  </si>
  <si>
    <t>Pristine Systems, LLC</t>
  </si>
  <si>
    <t>R210902</t>
  </si>
  <si>
    <t>Proctorio, Inc.</t>
  </si>
  <si>
    <t>4900000531</t>
  </si>
  <si>
    <t>SAFEbuilt</t>
  </si>
  <si>
    <t>On Call Plan Review Services</t>
  </si>
  <si>
    <t>R201103</t>
  </si>
  <si>
    <t>R201104</t>
  </si>
  <si>
    <t>Apparel, Uniforms, Accessories, Products and Services</t>
  </si>
  <si>
    <t>R210102</t>
  </si>
  <si>
    <t>Sustainable Furniture Inc.</t>
  </si>
  <si>
    <t>2021003072</t>
  </si>
  <si>
    <t>TEKsystems</t>
  </si>
  <si>
    <t>2021003065</t>
  </si>
  <si>
    <t>Thatcher Chemicals</t>
  </si>
  <si>
    <t>Water Treatment Chemicals (Polymers and Misc.)</t>
  </si>
  <si>
    <t>212528</t>
  </si>
  <si>
    <t>R210610</t>
  </si>
  <si>
    <t>R211201</t>
  </si>
  <si>
    <t>US Tech Solutions</t>
  </si>
  <si>
    <t>2021003068</t>
  </si>
  <si>
    <t>R210611</t>
  </si>
  <si>
    <t>R210503</t>
  </si>
  <si>
    <t>WorldWide Interpreters, Inc.</t>
  </si>
  <si>
    <t>R210612</t>
  </si>
  <si>
    <t>Big Bend Telephone Company</t>
  </si>
  <si>
    <t>R210802</t>
  </si>
  <si>
    <t>Hill Country Telephone Cooperative, Inc. (HCTC)</t>
  </si>
  <si>
    <t>R210806</t>
  </si>
  <si>
    <t>Eastex Telephone Coop., Inc.</t>
  </si>
  <si>
    <t>R210805</t>
  </si>
  <si>
    <t>Peoples</t>
  </si>
  <si>
    <t>R210809</t>
  </si>
  <si>
    <t>Poka Lambro Telephone Cooperative, Inc.</t>
  </si>
  <si>
    <t>R210810</t>
  </si>
  <si>
    <t>Totelcom Communications, LLC</t>
  </si>
  <si>
    <t>R210811</t>
  </si>
  <si>
    <t>AMG Technology Investment Group dba Nextlink</t>
  </si>
  <si>
    <t>R210807</t>
  </si>
  <si>
    <t>North Texas Telephone Company</t>
  </si>
  <si>
    <t>R210808</t>
  </si>
  <si>
    <t>Wes-Tex Telephone Coop (WTTC) Wes-Tex Telecommunications, Ltd. (WTTL)</t>
  </si>
  <si>
    <t>R210812</t>
  </si>
  <si>
    <t>WT Services Inc.</t>
  </si>
  <si>
    <t>R210814</t>
  </si>
  <si>
    <t>R210813</t>
  </si>
  <si>
    <t>Charter Communications Operating, LLC</t>
  </si>
  <si>
    <t>R210803</t>
  </si>
  <si>
    <t>110421-ALT</t>
  </si>
  <si>
    <t>110421-CMW</t>
  </si>
  <si>
    <t>110421-EEC</t>
  </si>
  <si>
    <t>102821-FMY</t>
  </si>
  <si>
    <t>101221-GPV</t>
  </si>
  <si>
    <t>102821-GTY</t>
  </si>
  <si>
    <t>102821-LFW</t>
  </si>
  <si>
    <t>102821-MND</t>
  </si>
  <si>
    <t>102821-SWD</t>
  </si>
  <si>
    <t>102821-TKS</t>
  </si>
  <si>
    <t>110421-TIM</t>
  </si>
  <si>
    <t>Consulting and other Related Services</t>
  </si>
  <si>
    <t>08/31/2026</t>
  </si>
  <si>
    <t>911 Interpreters Inc</t>
  </si>
  <si>
    <t>Interpreting, Translation, and Multi-Lingual Goods and Services</t>
  </si>
  <si>
    <t>ALTITUDE UAS</t>
  </si>
  <si>
    <t>American Concrete Concepts Inc</t>
  </si>
  <si>
    <t>AMN Allied Services LLC</t>
  </si>
  <si>
    <t>Amplify Education Inc</t>
  </si>
  <si>
    <t>Approved Purchasing LLC</t>
  </si>
  <si>
    <t>Araiza General Construction</t>
  </si>
  <si>
    <t>Gym Floors, Repairs, Replacements, and Services (JOC)</t>
  </si>
  <si>
    <t>Augmented Training Systems</t>
  </si>
  <si>
    <t>Equipment Maintenance Management Program</t>
  </si>
  <si>
    <t>Beereaders</t>
  </si>
  <si>
    <t>BioRad</t>
  </si>
  <si>
    <t>BK Technologies</t>
  </si>
  <si>
    <t>Records and Materials Management and Destruction Goods and Services</t>
  </si>
  <si>
    <t>BrightThinker Inc</t>
  </si>
  <si>
    <t>CARNEY ROOFING CO INC</t>
  </si>
  <si>
    <t>CED/Columbia Electric Supply</t>
  </si>
  <si>
    <t>CHECK MY UNIVERSE LLC</t>
  </si>
  <si>
    <t>Columbia Cascade Company</t>
  </si>
  <si>
    <t>Commercial Technology Group LLC</t>
  </si>
  <si>
    <t>Concord Commercial Services Inc</t>
  </si>
  <si>
    <t>Core Learning Exchange</t>
  </si>
  <si>
    <t>Coughlan Companies</t>
  </si>
  <si>
    <t>Crawford Roofing Inc</t>
  </si>
  <si>
    <t>Dr Michelle Ihrig</t>
  </si>
  <si>
    <t>Draper Inc</t>
  </si>
  <si>
    <t>Edinumen USA Editorial Edinumen</t>
  </si>
  <si>
    <t>Elite Refinishers LLC</t>
  </si>
  <si>
    <t>Elite Turf USA</t>
  </si>
  <si>
    <t>EREFLECT INC</t>
  </si>
  <si>
    <t>Florida Virtual School</t>
  </si>
  <si>
    <t>Frontiers Integrated</t>
  </si>
  <si>
    <t>G and S Glass LLC</t>
  </si>
  <si>
    <t>Gallagher Construction Company LP</t>
  </si>
  <si>
    <t>George Wayne Mechanical</t>
  </si>
  <si>
    <t>goCampusing</t>
  </si>
  <si>
    <t>Gym Masters LLC</t>
  </si>
  <si>
    <t>Harcourt Outlines Inc Harcourt Industries Inc</t>
  </si>
  <si>
    <t>Heritage Institute of Sustainability LLC</t>
  </si>
  <si>
    <t>HiveIO Inc</t>
  </si>
  <si>
    <t>Honesty Environmental Services Inc</t>
  </si>
  <si>
    <t>Horizon Roofing Specialists LLC</t>
  </si>
  <si>
    <t>I-35 Roofing</t>
  </si>
  <si>
    <t>Identification Systems Group Inc</t>
  </si>
  <si>
    <t>Ilcor Builders</t>
  </si>
  <si>
    <t>InfiniD Learning InfiniD Learning Inc</t>
  </si>
  <si>
    <t>JL Hinds Consulting LLC</t>
  </si>
  <si>
    <t>Johnson Roofing Inc</t>
  </si>
  <si>
    <t>KL Kreations LLC</t>
  </si>
  <si>
    <t>Kyte Learning Kyte Learning Solutions</t>
  </si>
  <si>
    <t>LEGO Education LEGO Brand Retail Inc</t>
  </si>
  <si>
    <t>Lexicon Technologies</t>
  </si>
  <si>
    <t>Library Furniture International LLC</t>
  </si>
  <si>
    <t>LightSail Inc</t>
  </si>
  <si>
    <t>Lone Star Education Products and Services LLC</t>
  </si>
  <si>
    <t>Lone Star Learning Sales and Marketing Inc</t>
  </si>
  <si>
    <t>Longview Roofing LLC</t>
  </si>
  <si>
    <t>Lydick Hooks Roofing Company of Wichita Falls Inc</t>
  </si>
  <si>
    <t>Staging, Enclosure, and Riser Products and Services (JOC)</t>
  </si>
  <si>
    <t>Mammoth Services LLC</t>
  </si>
  <si>
    <t>Manns Carpentry</t>
  </si>
  <si>
    <t>Marco A  Arredondo Inc</t>
  </si>
  <si>
    <t>Martins Consulting</t>
  </si>
  <si>
    <t>McGee Electrical Services Inc</t>
  </si>
  <si>
    <t>Mechanical and Process Systems LLC</t>
  </si>
  <si>
    <t>Mechdyne Corporation</t>
  </si>
  <si>
    <t>Meyer Roofing and Sheet Metal Inc</t>
  </si>
  <si>
    <t>Milestone Construction Company</t>
  </si>
  <si>
    <t>MPWR Electrical Direct</t>
  </si>
  <si>
    <t>International Electrical Testing Association (NETA) Certified Electrical Testing</t>
  </si>
  <si>
    <t>National Fleet Tracking</t>
  </si>
  <si>
    <t>Nebraska Scientific Cyrgus Co LLC</t>
  </si>
  <si>
    <t>Oates Specialties LLC</t>
  </si>
  <si>
    <t>OG Benefits LLC</t>
  </si>
  <si>
    <t>PaxtonPatterson LLC</t>
  </si>
  <si>
    <t>Pitsco Education LLC</t>
  </si>
  <si>
    <t>Playground Boss</t>
  </si>
  <si>
    <t>Plug Smart</t>
  </si>
  <si>
    <t>Premiere Roofing</t>
  </si>
  <si>
    <t>PriDe Performance Consulting LLC</t>
  </si>
  <si>
    <t>PROMAXIMA MFG</t>
  </si>
  <si>
    <t>Quantum Building Solutions</t>
  </si>
  <si>
    <t>Read Naturally Inc</t>
  </si>
  <si>
    <t>Really Good Stuff LLC</t>
  </si>
  <si>
    <t>Regroup Dais Inc</t>
  </si>
  <si>
    <t>Rep Tech Inc</t>
  </si>
  <si>
    <t>Restoration Specialists LLC</t>
  </si>
  <si>
    <t>Rio United Builders LLC</t>
  </si>
  <si>
    <t>Saddleback Educational Inc</t>
  </si>
  <si>
    <t>Safe Air UV</t>
  </si>
  <si>
    <t>SAFEGUARD FIRE</t>
  </si>
  <si>
    <t>Sandia International Inc</t>
  </si>
  <si>
    <t>Secured Tech Solutions LLC</t>
  </si>
  <si>
    <t>Shelters for Storm, Active Shooter, and other Emergencies (JOC)</t>
  </si>
  <si>
    <t>SILSBEE FLEET</t>
  </si>
  <si>
    <t>SKC A C</t>
  </si>
  <si>
    <t>SMARTEST EDU INC Formative</t>
  </si>
  <si>
    <t>Sports Labs LLC</t>
  </si>
  <si>
    <t>Sterling Associates Inc</t>
  </si>
  <si>
    <t>STX Underground LLC</t>
  </si>
  <si>
    <t>TalkingPoints</t>
  </si>
  <si>
    <t>Target Solutions</t>
  </si>
  <si>
    <t>Tejas Destructors LLC</t>
  </si>
  <si>
    <t>Terracon</t>
  </si>
  <si>
    <t>Terrell Construction Services LLC</t>
  </si>
  <si>
    <t>Texas Fifth Wall Roofing Systems Inc</t>
  </si>
  <si>
    <t>Texas Security Shredding</t>
  </si>
  <si>
    <t>Texsport Turf Professionals LLC</t>
  </si>
  <si>
    <t>TransPerfect</t>
  </si>
  <si>
    <t>Trinity Air Conditioning</t>
  </si>
  <si>
    <t>Turf of America LLC</t>
  </si>
  <si>
    <t>USACapitol</t>
  </si>
  <si>
    <t>Varitronics LLC</t>
  </si>
  <si>
    <t>Vivify LLC</t>
  </si>
  <si>
    <t>Vocabularycom</t>
  </si>
  <si>
    <t>Walker Engineering Inc</t>
  </si>
  <si>
    <t>Wiley Calhoon Company Inc</t>
  </si>
  <si>
    <t>Witty Inventions In Multimedia Designs LLC</t>
  </si>
  <si>
    <t>YellowFolder LLC</t>
  </si>
  <si>
    <t>Zonda Intelligence Metrostudy</t>
  </si>
  <si>
    <t>Staffing Services and Related Solutions</t>
  </si>
  <si>
    <t>Building and Facilities Supplies and Services</t>
  </si>
  <si>
    <t>9to5 Seating</t>
  </si>
  <si>
    <t>HVAC Equipment, Installation, Service, Building Control Systems &amp; Related Products and Services</t>
  </si>
  <si>
    <t>02-122</t>
  </si>
  <si>
    <t>HVAC Equipment, Installation, Service, &amp; Related Products - Supplemental</t>
  </si>
  <si>
    <t>02-73</t>
  </si>
  <si>
    <t>Control Room Console Solutions</t>
  </si>
  <si>
    <t>Aggreko</t>
  </si>
  <si>
    <t>Generators and Related Equipment for Service Rental and Leasing</t>
  </si>
  <si>
    <t>02-94</t>
  </si>
  <si>
    <t>Alight Solutions</t>
  </si>
  <si>
    <t>Software and SaaS Solutions</t>
  </si>
  <si>
    <t>01-113</t>
  </si>
  <si>
    <t>Ally Energy Solutions</t>
  </si>
  <si>
    <t>Electrical Power System and Electronics Systems Protection Consulting and related Products and Services</t>
  </si>
  <si>
    <t>02-120</t>
  </si>
  <si>
    <t>Ameresco</t>
  </si>
  <si>
    <t>Energy Management Consulation and Related Services</t>
  </si>
  <si>
    <t>11-48</t>
  </si>
  <si>
    <t>AMG Payment Solutions</t>
  </si>
  <si>
    <t>Merchant Processing Services</t>
  </si>
  <si>
    <t>11-46</t>
  </si>
  <si>
    <t>Amino</t>
  </si>
  <si>
    <t>Digital Healthcare Guidance</t>
  </si>
  <si>
    <t>09-10</t>
  </si>
  <si>
    <t>Aon</t>
  </si>
  <si>
    <t>Cyber-Security Solutions, Malware, Ransomware Protection, Other Related Products and Services</t>
  </si>
  <si>
    <t>01-129</t>
  </si>
  <si>
    <t>Apache Industrial Services</t>
  </si>
  <si>
    <t>UV-C Stationary and Autonomous Indoor Air Cleaning Systems and Services</t>
  </si>
  <si>
    <t>02-113</t>
  </si>
  <si>
    <t>ARI Phoneix</t>
  </si>
  <si>
    <t>Heavy-duty Transportation Maintenance Equipment Solutions and Related Services</t>
  </si>
  <si>
    <t>05-57</t>
  </si>
  <si>
    <t>Artopex</t>
  </si>
  <si>
    <t>07-19</t>
  </si>
  <si>
    <t>Aspire HR</t>
  </si>
  <si>
    <t>Cloud Administrative Solutions</t>
  </si>
  <si>
    <t>01-101</t>
  </si>
  <si>
    <t>AssetWorks</t>
  </si>
  <si>
    <t>02-111</t>
  </si>
  <si>
    <t>Avaap</t>
  </si>
  <si>
    <t>Business and IT Consulting and Advisory Services</t>
  </si>
  <si>
    <t>11-54</t>
  </si>
  <si>
    <t>Avaya</t>
  </si>
  <si>
    <t>01-114</t>
  </si>
  <si>
    <t>BerryDunn</t>
  </si>
  <si>
    <t>11-55</t>
  </si>
  <si>
    <t>Regional Flooring &amp; Outdoor Surfaces Solutions</t>
  </si>
  <si>
    <t>Brighton Cromwell</t>
  </si>
  <si>
    <t>Heavy Equipment, Diesel Truck, Bus Parts and Related Goods and Services</t>
  </si>
  <si>
    <t>05-46</t>
  </si>
  <si>
    <t>Building Health Check</t>
  </si>
  <si>
    <t>02-117</t>
  </si>
  <si>
    <t>Bush Hog</t>
  </si>
  <si>
    <t>Turf and Grounds Maintenance Equipment, Parts, Accessories, Supplies, Related Equipment, and Services</t>
  </si>
  <si>
    <t>02-106</t>
  </si>
  <si>
    <t>Cambium Networks</t>
  </si>
  <si>
    <t>Wireless Solutions</t>
  </si>
  <si>
    <t>01-111</t>
  </si>
  <si>
    <t>Carrier</t>
  </si>
  <si>
    <t>02-123</t>
  </si>
  <si>
    <t>Carrum Health</t>
  </si>
  <si>
    <t>Digital Healthcare Guidance – Surgical Consulting</t>
  </si>
  <si>
    <t>09-13</t>
  </si>
  <si>
    <t>Castlight Health</t>
  </si>
  <si>
    <t>09-14</t>
  </si>
  <si>
    <t>Software Products, Services and Training</t>
  </si>
  <si>
    <t>CBTS</t>
  </si>
  <si>
    <t>Advanced Cloud and On-Premise Communications Solutions</t>
  </si>
  <si>
    <t>01-124</t>
  </si>
  <si>
    <t>Choice Energy Management</t>
  </si>
  <si>
    <t>11-49</t>
  </si>
  <si>
    <t>Ciber Global</t>
  </si>
  <si>
    <t>11-56</t>
  </si>
  <si>
    <t>CityBase</t>
  </si>
  <si>
    <t>Cloud-Based SaaS Solution for Citizen Engagement and Government Transaction Processing</t>
  </si>
  <si>
    <t>14-02</t>
  </si>
  <si>
    <t>Civix</t>
  </si>
  <si>
    <t>Public Sector Operations, and Financial Management Software and Consulting Services</t>
  </si>
  <si>
    <t>14-06</t>
  </si>
  <si>
    <t>02-86</t>
  </si>
  <si>
    <t>Climb Channel Solutions</t>
  </si>
  <si>
    <t>01-130</t>
  </si>
  <si>
    <t>Cloud Igenuity</t>
  </si>
  <si>
    <t>01-131</t>
  </si>
  <si>
    <t>COGENT Infotech</t>
  </si>
  <si>
    <t>11-43</t>
  </si>
  <si>
    <t>Collaborative Solutions</t>
  </si>
  <si>
    <t>11-57</t>
  </si>
  <si>
    <t>Columbia Vehicle Group</t>
  </si>
  <si>
    <t>Golf Cars, Utility Vehicles and Maintenance Vehicles</t>
  </si>
  <si>
    <t>05-35</t>
  </si>
  <si>
    <t>Comfort Systems USA Southwest</t>
  </si>
  <si>
    <t>02-127</t>
  </si>
  <si>
    <t>Convergint Technologies</t>
  </si>
  <si>
    <t>Coolsys</t>
  </si>
  <si>
    <t>02-87</t>
  </si>
  <si>
    <t>Job Order Contracting Services (AZ)</t>
  </si>
  <si>
    <t>04-20</t>
  </si>
  <si>
    <t>02-124</t>
  </si>
  <si>
    <t>Cullum</t>
  </si>
  <si>
    <t>02-88</t>
  </si>
  <si>
    <t>Dauphin</t>
  </si>
  <si>
    <t>DebtBook</t>
  </si>
  <si>
    <t>Debt and Lease Management Software and Consulting Services</t>
  </si>
  <si>
    <t>14-03</t>
  </si>
  <si>
    <t>DESIGNA Access Corporation</t>
  </si>
  <si>
    <t>05-59</t>
  </si>
  <si>
    <t>Dixon Resources Unlimited</t>
  </si>
  <si>
    <t>Parking and Mobility Consulting</t>
  </si>
  <si>
    <t>05-62</t>
  </si>
  <si>
    <t>Ecore</t>
  </si>
  <si>
    <t>08-28</t>
  </si>
  <si>
    <t>Ecube Labs</t>
  </si>
  <si>
    <t>General, Recyclable, and Food Waste Collection, Compaction, Containment and Onsite Processing Systems and Components</t>
  </si>
  <si>
    <t>02-79</t>
  </si>
  <si>
    <t>Entegra Procurement Services</t>
  </si>
  <si>
    <t>Food Management Programs and Related Products and Services</t>
  </si>
  <si>
    <t>13-04</t>
  </si>
  <si>
    <t>Evans Consoles</t>
  </si>
  <si>
    <t>07-62</t>
  </si>
  <si>
    <t>EVSE</t>
  </si>
  <si>
    <t>Electric Vehicle Charging Infrastructure</t>
  </si>
  <si>
    <t>05-44</t>
  </si>
  <si>
    <t>Extreme Networks</t>
  </si>
  <si>
    <t>01-112</t>
  </si>
  <si>
    <t>EY</t>
  </si>
  <si>
    <t>11-58</t>
  </si>
  <si>
    <t>Water Metering, Monitoring, Devices and Related Services</t>
  </si>
  <si>
    <t>02-104</t>
  </si>
  <si>
    <t>FieldTurf USA</t>
  </si>
  <si>
    <t>Artificial Sport Surfaces, Installation and Related Materials</t>
  </si>
  <si>
    <t>08-30</t>
  </si>
  <si>
    <t>Fiserv</t>
  </si>
  <si>
    <t>11-47</t>
  </si>
  <si>
    <t>Municipal and Utility Billing Services</t>
  </si>
  <si>
    <t>11-53</t>
  </si>
  <si>
    <t>Flaghouse</t>
  </si>
  <si>
    <t>08-21</t>
  </si>
  <si>
    <t>Formetco</t>
  </si>
  <si>
    <t>01-109</t>
  </si>
  <si>
    <t>01-102</t>
  </si>
  <si>
    <t>Fusebox</t>
  </si>
  <si>
    <t>11-50</t>
  </si>
  <si>
    <t>Galls</t>
  </si>
  <si>
    <t>Firefighting Equipment and PPE</t>
  </si>
  <si>
    <t>02-118</t>
  </si>
  <si>
    <t>Game Day Athletic Surfaces</t>
  </si>
  <si>
    <t>08-31</t>
  </si>
  <si>
    <t>Gilbarco</t>
  </si>
  <si>
    <t>05-45</t>
  </si>
  <si>
    <t>Global Solutions Group</t>
  </si>
  <si>
    <t>01-132</t>
  </si>
  <si>
    <t>Granicus</t>
  </si>
  <si>
    <t>01-115</t>
  </si>
  <si>
    <t>Granite</t>
  </si>
  <si>
    <t>01-99</t>
  </si>
  <si>
    <t>Greenfields Outdoor Fitness</t>
  </si>
  <si>
    <t>Playground Equipment, Outdoor Fitness Equipment, Site Furnishings, Surfacing and Related Products/Services</t>
  </si>
  <si>
    <t>10-07</t>
  </si>
  <si>
    <t>11-33</t>
  </si>
  <si>
    <t>Harper Industries</t>
  </si>
  <si>
    <t>02-107</t>
  </si>
  <si>
    <t>HES Facilities</t>
  </si>
  <si>
    <t>Facilities, Janitorial, Groundskeeping, Management  Related Products and Services</t>
  </si>
  <si>
    <t>02-77</t>
  </si>
  <si>
    <t>Hill Mechanical</t>
  </si>
  <si>
    <t>02-125</t>
  </si>
  <si>
    <t>HonkMobile</t>
  </si>
  <si>
    <t>05-48</t>
  </si>
  <si>
    <t>IAP Government Services Group</t>
  </si>
  <si>
    <t>Owner Advocate/Representative for Capital Improvement Program Management (Supplement)</t>
  </si>
  <si>
    <t>02-70</t>
  </si>
  <si>
    <t>Icertis</t>
  </si>
  <si>
    <t>AI Contract Review Software and Contract Organization Services</t>
  </si>
  <si>
    <t>14-04</t>
  </si>
  <si>
    <t>InterClean Equipment</t>
  </si>
  <si>
    <t>Vehicle Wash Systems and Related Services</t>
  </si>
  <si>
    <t>05-64</t>
  </si>
  <si>
    <t>Interstate Outdoor Advertising</t>
  </si>
  <si>
    <t>Smart Parking Displays</t>
  </si>
  <si>
    <t>05-53</t>
  </si>
  <si>
    <t>Intrado</t>
  </si>
  <si>
    <t>01-128</t>
  </si>
  <si>
    <t>Intrivo</t>
  </si>
  <si>
    <t>Digital Healthcare Diagnostic Testing and Related Products and Services</t>
  </si>
  <si>
    <t>09-11</t>
  </si>
  <si>
    <t>IPS Group</t>
  </si>
  <si>
    <t>Parking Meters</t>
  </si>
  <si>
    <t>05-49</t>
  </si>
  <si>
    <t>Iron Age Designs</t>
  </si>
  <si>
    <t>Decorative Metal Casting and Tree Grates</t>
  </si>
  <si>
    <t>02-68</t>
  </si>
  <si>
    <t>Ivalua</t>
  </si>
  <si>
    <t>Source to Pay E-commerce Solutions for Public Sector Organizations</t>
  </si>
  <si>
    <t>11-41</t>
  </si>
  <si>
    <t>Jenne</t>
  </si>
  <si>
    <t>01-125</t>
  </si>
  <si>
    <t>JourneyEd</t>
  </si>
  <si>
    <t>01-116</t>
  </si>
  <si>
    <t>Keystone Ridge Designs</t>
  </si>
  <si>
    <t>10-08</t>
  </si>
  <si>
    <t>Knightscope</t>
  </si>
  <si>
    <t>Autonomous Security Systems and Services</t>
  </si>
  <si>
    <t>12-12</t>
  </si>
  <si>
    <t>KPMG</t>
  </si>
  <si>
    <t>11-59</t>
  </si>
  <si>
    <t>LAZ Parking</t>
  </si>
  <si>
    <t>Parking, Transportation, and Mobility Services</t>
  </si>
  <si>
    <t>05-61</t>
  </si>
  <si>
    <t>LegalSifter</t>
  </si>
  <si>
    <t>14-05</t>
  </si>
  <si>
    <t>Level One</t>
  </si>
  <si>
    <t>11-52</t>
  </si>
  <si>
    <t>Lifetouch</t>
  </si>
  <si>
    <t>Photography and Yearbook Services</t>
  </si>
  <si>
    <t>11-40</t>
  </si>
  <si>
    <t>Liftnow Automotive Equipment</t>
  </si>
  <si>
    <t>05-58</t>
  </si>
  <si>
    <t>Linea Solutions</t>
  </si>
  <si>
    <t>11-60</t>
  </si>
  <si>
    <t>LSS Holdings</t>
  </si>
  <si>
    <t>02-114</t>
  </si>
  <si>
    <t>MacKay Meters</t>
  </si>
  <si>
    <t>05-37</t>
  </si>
  <si>
    <t>Matrix Fitness</t>
  </si>
  <si>
    <t>08-23</t>
  </si>
  <si>
    <t>McKesson</t>
  </si>
  <si>
    <t>Medical Supplies and Related Goods and Services</t>
  </si>
  <si>
    <t>09-15</t>
  </si>
  <si>
    <t>11-61</t>
  </si>
  <si>
    <t>Med Solutions</t>
  </si>
  <si>
    <t>02-115</t>
  </si>
  <si>
    <t>02-91</t>
  </si>
  <si>
    <t>Mobile Smart City</t>
  </si>
  <si>
    <t>05-38</t>
  </si>
  <si>
    <t>NuHarbor Security</t>
  </si>
  <si>
    <t>01-133</t>
  </si>
  <si>
    <t>Oakland Consulting Group</t>
  </si>
  <si>
    <t>01-117</t>
  </si>
  <si>
    <t>02-121</t>
  </si>
  <si>
    <t>OnSolve</t>
  </si>
  <si>
    <t>01-118</t>
  </si>
  <si>
    <t>Palos Sports</t>
  </si>
  <si>
    <t>Parking Logix</t>
  </si>
  <si>
    <t>05-54</t>
  </si>
  <si>
    <t>Parkmobile</t>
  </si>
  <si>
    <t>05-50</t>
  </si>
  <si>
    <t>PayByPhone</t>
  </si>
  <si>
    <t>05-52</t>
  </si>
  <si>
    <t>PayIt</t>
  </si>
  <si>
    <t>14-01</t>
  </si>
  <si>
    <t>Peazy</t>
  </si>
  <si>
    <t>Parking Data Analytics, Predictive Analysis, and Optimization Systems and Services</t>
  </si>
  <si>
    <t>05-56</t>
  </si>
  <si>
    <t>PGi</t>
  </si>
  <si>
    <t>Web Based Meeting, Webinar, Conference, and Tradeshow Programs</t>
  </si>
  <si>
    <t>01-122</t>
  </si>
  <si>
    <t>Precision Task Group</t>
  </si>
  <si>
    <t>01-119</t>
  </si>
  <si>
    <t>Premier Sports Lighting</t>
  </si>
  <si>
    <t>Sports Lighting Products, Controls &amp; Services</t>
  </si>
  <si>
    <t>08-27</t>
  </si>
  <si>
    <t>Promark</t>
  </si>
  <si>
    <t>Advanced Technology Solutions Aggregator</t>
  </si>
  <si>
    <t>01-96</t>
  </si>
  <si>
    <t>Reliant Elevator Inspections</t>
  </si>
  <si>
    <t>02-69</t>
  </si>
  <si>
    <t>01-123</t>
  </si>
  <si>
    <t>Robotic Assistance Devices</t>
  </si>
  <si>
    <t>12-13</t>
  </si>
  <si>
    <t>Rubberecycle</t>
  </si>
  <si>
    <t>Playground Surfacing and Other Surfacing Solutions</t>
  </si>
  <si>
    <t>10-04</t>
  </si>
  <si>
    <t>Rush Enterprises</t>
  </si>
  <si>
    <t>05-47</t>
  </si>
  <si>
    <t>RX Savings Solutions</t>
  </si>
  <si>
    <t>Digital Healthcare Guidance – Pharmacy</t>
  </si>
  <si>
    <t>09-12</t>
  </si>
  <si>
    <t>S&amp;S Paving and Construction</t>
  </si>
  <si>
    <t>Asphalt Products and Services, Installation and Related Materials</t>
  </si>
  <si>
    <t>02-96</t>
  </si>
  <si>
    <t>02-108</t>
  </si>
  <si>
    <t>SecureWatch24</t>
  </si>
  <si>
    <t>12-16</t>
  </si>
  <si>
    <t>Series</t>
  </si>
  <si>
    <t>Sharecare</t>
  </si>
  <si>
    <t>01-120</t>
  </si>
  <si>
    <t>Softline Solutions</t>
  </si>
  <si>
    <t>10-05</t>
  </si>
  <si>
    <t>07-63</t>
  </si>
  <si>
    <t>01-121</t>
  </si>
  <si>
    <t>Intermediate Term Financing Programs and Related Services</t>
  </si>
  <si>
    <t>11-63</t>
  </si>
  <si>
    <t>11-62</t>
  </si>
  <si>
    <t>02-116</t>
  </si>
  <si>
    <t>Campus ID Credential Transaction Solutions</t>
  </si>
  <si>
    <t>01-100</t>
  </si>
  <si>
    <t>Fleet Management and Leasing</t>
  </si>
  <si>
    <t>05-29</t>
  </si>
  <si>
    <t>02-126</t>
  </si>
  <si>
    <t>11-45</t>
  </si>
  <si>
    <t>11-51</t>
  </si>
  <si>
    <t>01-134</t>
  </si>
  <si>
    <t>10-06</t>
  </si>
  <si>
    <t>Laundry, and Ware Wash Chemicals, and Related Products, and Services</t>
  </si>
  <si>
    <t>02-80</t>
  </si>
  <si>
    <t>Reconditioned Janitorial Equipment, and Janitorial Equipment Parts</t>
  </si>
  <si>
    <t>02-81</t>
  </si>
  <si>
    <t>01-106</t>
  </si>
  <si>
    <t>Waibel Energy</t>
  </si>
  <si>
    <t>05-63</t>
  </si>
  <si>
    <t>02-105</t>
  </si>
  <si>
    <t>Watson Consoles</t>
  </si>
  <si>
    <t>07-64</t>
  </si>
  <si>
    <t>05-65</t>
  </si>
  <si>
    <t>02-78</t>
  </si>
  <si>
    <t>21-085-A</t>
  </si>
  <si>
    <t>4imprint, Inc.</t>
  </si>
  <si>
    <t>A1 Fire &amp; Safety</t>
  </si>
  <si>
    <t>ACE Sports</t>
  </si>
  <si>
    <t>Adorama Inc.</t>
  </si>
  <si>
    <t>AHI Enterprises</t>
  </si>
  <si>
    <t>AHI Industrial, LLC</t>
  </si>
  <si>
    <t>AHI-Facilities</t>
  </si>
  <si>
    <t>Airwave Radio Inc.</t>
  </si>
  <si>
    <t>AiSYS Consulting LLC</t>
  </si>
  <si>
    <t>Altex Electronics Ltd</t>
  </si>
  <si>
    <t>American Band Accessories</t>
  </si>
  <si>
    <t>Anesco AV Tech</t>
  </si>
  <si>
    <t>Aprotex Corporation</t>
  </si>
  <si>
    <t>Armstrong Mechanical Co.</t>
  </si>
  <si>
    <t>Asteria Learning, Inc dba ECS Learning Systems</t>
  </si>
  <si>
    <t>Audio Enhancement, Inc</t>
  </si>
  <si>
    <t>Avidex Industries LLC</t>
  </si>
  <si>
    <t>Bellwether Media</t>
  </si>
  <si>
    <t>Bright Thinker Inc</t>
  </si>
  <si>
    <t>Brooks Mays Music Company</t>
  </si>
  <si>
    <t>Cascio Music Co, Inc. dba Interstate Music</t>
  </si>
  <si>
    <t>Central Programs Inc. dba Gumdrop Books</t>
  </si>
  <si>
    <t>Chuck Levin's Washington Music Center</t>
  </si>
  <si>
    <t>Cleaning Ideas Corp dba Sanivac Davis</t>
  </si>
  <si>
    <t>Cleaning Ideas Corp. dba Sanivac Davis</t>
  </si>
  <si>
    <t>Dahill Office Technology Corporation dba Xerox Business Solutions Southwest</t>
  </si>
  <si>
    <t>DM Dilling Industries, LLC dba Filtration Products</t>
  </si>
  <si>
    <t>Dreambox Learning</t>
  </si>
  <si>
    <t>Edpuzzle Inc</t>
  </si>
  <si>
    <t>Eric Armin Inc</t>
  </si>
  <si>
    <t>Essendant Co.</t>
  </si>
  <si>
    <t>FASST Sports</t>
  </si>
  <si>
    <t>Fisher Scientific Company</t>
  </si>
  <si>
    <t>fitGear Solutions LLC dba American Platforms</t>
  </si>
  <si>
    <t>Follett Content Solutions LLC</t>
  </si>
  <si>
    <t>Fun &amp; Function</t>
  </si>
  <si>
    <t>GBCStories.com LLC</t>
  </si>
  <si>
    <t>Hand Safety, LLC</t>
  </si>
  <si>
    <t>Healthy School Supply</t>
  </si>
  <si>
    <t>Heartland Play</t>
  </si>
  <si>
    <t>Heinemann, a div of Greenwood Publishing Group LLC</t>
  </si>
  <si>
    <t>Henthorn Commercial Construction, LLC</t>
  </si>
  <si>
    <t>iBenzer Inc</t>
  </si>
  <si>
    <t>Imagination Station dba Istation</t>
  </si>
  <si>
    <t>Integral Mathematics Inc dba Math &amp; Science Cut Ups</t>
  </si>
  <si>
    <t>Interface Security Systems, LLC</t>
  </si>
  <si>
    <t>JASON Learning dba The JASON Project</t>
  </si>
  <si>
    <t>Just Right Reader</t>
  </si>
  <si>
    <t>Kaplan</t>
  </si>
  <si>
    <t>Lektro, Inc., dba Escue &amp; Associates</t>
  </si>
  <si>
    <t>Lerner Publishing Group dba Lakeview, EastWest, WillowLane</t>
  </si>
  <si>
    <t>Lexia Voyager Sopris Inc</t>
  </si>
  <si>
    <t>Maxi Aids</t>
  </si>
  <si>
    <t>Mersi Distribution LLC</t>
  </si>
  <si>
    <t>MT Library Services Inc dba Junior Library Guild</t>
  </si>
  <si>
    <t>MTech - Mechanical Technical Services, Inc.</t>
  </si>
  <si>
    <t>Music and Arts</t>
  </si>
  <si>
    <t>Newsela, Inc</t>
  </si>
  <si>
    <t>NoRedInk Corp</t>
  </si>
  <si>
    <t>Novium Group LLC</t>
  </si>
  <si>
    <t>Paul's Trophy and Engraving</t>
  </si>
  <si>
    <t>Paxton Patterson</t>
  </si>
  <si>
    <t>Precision Business Machines, Inc</t>
  </si>
  <si>
    <t>Prestige Printing LLC</t>
  </si>
  <si>
    <t>Pure Air Filter Co., Inc.</t>
  </si>
  <si>
    <t>Red Brick Resources</t>
  </si>
  <si>
    <t>Rethink Autism</t>
  </si>
  <si>
    <t>Riddell/All American Sports Corp</t>
  </si>
  <si>
    <t>Scholastic Library Publishing, Inc.</t>
  </si>
  <si>
    <t>School Mart, Inc dba Texas Business Products</t>
  </si>
  <si>
    <t>School Nurse Supply</t>
  </si>
  <si>
    <t>Sentry Security Service</t>
  </si>
  <si>
    <t>Soliant Health</t>
  </si>
  <si>
    <t>Starks Academy</t>
  </si>
  <si>
    <t>The Tech Doctor</t>
  </si>
  <si>
    <t>Tinkrworks Inc</t>
  </si>
  <si>
    <t>United Data Technologies, Inc dba UDT</t>
  </si>
  <si>
    <t>Outdoor, Scoreboard, Furniture, Recreation Equipment</t>
  </si>
  <si>
    <t>Retail Supplies &amp; Equipment</t>
  </si>
  <si>
    <t>Office Supplies, Furniture</t>
  </si>
  <si>
    <t>Janitorial and Sanitation Supplies</t>
  </si>
  <si>
    <t>Musical Instrument and Supplies and Accessories</t>
  </si>
  <si>
    <t>PE Supplies</t>
  </si>
  <si>
    <t>Computer Hardware, Software, Services and Supplies</t>
  </si>
  <si>
    <t>Outdoor, Scoreboard, Furnitire, Recreation Equipment</t>
  </si>
  <si>
    <t>First Aid &amp; Medical Supplies</t>
  </si>
  <si>
    <t>Adaptive Assistive Devices</t>
  </si>
  <si>
    <t>Athletic Supplies &amp; Equipment</t>
  </si>
  <si>
    <t>P00266</t>
  </si>
  <si>
    <t>20022B</t>
  </si>
  <si>
    <t>P00190</t>
  </si>
  <si>
    <t>P00154</t>
  </si>
  <si>
    <t>P00128</t>
  </si>
  <si>
    <t>P00155</t>
  </si>
  <si>
    <t>P00226</t>
  </si>
  <si>
    <t>P00270</t>
  </si>
  <si>
    <t>P00181</t>
  </si>
  <si>
    <t>P00234</t>
  </si>
  <si>
    <t>P00185</t>
  </si>
  <si>
    <t>P00183</t>
  </si>
  <si>
    <t>P00230</t>
  </si>
  <si>
    <t>P00182</t>
  </si>
  <si>
    <t>P00262</t>
  </si>
  <si>
    <t>P00238</t>
  </si>
  <si>
    <t>P00210</t>
  </si>
  <si>
    <t>P00250</t>
  </si>
  <si>
    <t>P00246</t>
  </si>
  <si>
    <t>P00254</t>
  </si>
  <si>
    <t>P00187</t>
  </si>
  <si>
    <t>P00186</t>
  </si>
  <si>
    <t>P00218</t>
  </si>
  <si>
    <t>P00222</t>
  </si>
  <si>
    <t>P00242</t>
  </si>
  <si>
    <t>P00188</t>
  </si>
  <si>
    <t>2013 Coop</t>
  </si>
  <si>
    <t>4 Rivers Equipment | MDD for John Deere Construction Retail Sales (John Deere Shared Services, Inc.)</t>
  </si>
  <si>
    <t>AAdvantage Laundry Systems Inc. (EVI Industries Inc.)</t>
  </si>
  <si>
    <t>Ace Mart Restaurant Supply Co.</t>
  </si>
  <si>
    <t xml:space="preserve">Ace Sports </t>
  </si>
  <si>
    <t>ADP Lemco</t>
  </si>
  <si>
    <t>Advanced Exercise</t>
  </si>
  <si>
    <t>Ag-Pro Texas LLC | MDD for John Deere Construction Retail Sales (John Deere Shared Services, Inc.)</t>
  </si>
  <si>
    <t>Alklean Industries, Inc.</t>
  </si>
  <si>
    <t>All Play</t>
  </si>
  <si>
    <t>Alliance Laundry Systems Distribution LLC</t>
  </si>
  <si>
    <t>Alsco, Inc.</t>
  </si>
  <si>
    <t>Amco Pump Manufacturing Inc.</t>
  </si>
  <si>
    <t>America Athletic Wear</t>
  </si>
  <si>
    <t>Americana Outdoors, Inc.</t>
  </si>
  <si>
    <t>AmTab Manufacturing Corporation</t>
  </si>
  <si>
    <t>Arizon Building Systems</t>
  </si>
  <si>
    <t>A-Tex Restaurant Supply</t>
  </si>
  <si>
    <t>Athletic Supply, Inc. / dba / Game One</t>
  </si>
  <si>
    <t>Atlas International Laundry and Dry Cleaning Equipment Co., Inc.</t>
  </si>
  <si>
    <t>Austin Armature Works L.P.</t>
  </si>
  <si>
    <t>AW Chesterton</t>
  </si>
  <si>
    <t>Axis Construction LP</t>
  </si>
  <si>
    <t>Barefoot Athletics</t>
  </si>
  <si>
    <t>Big Game Sports, Inc.</t>
  </si>
  <si>
    <t>Bolt Fitness Supply,  LLC</t>
  </si>
  <si>
    <t>Brabandt Equipment LLC</t>
  </si>
  <si>
    <t>Briggs Equipment Co.</t>
  </si>
  <si>
    <t>BTE Body Company</t>
  </si>
  <si>
    <t>Bush Hog LLC</t>
  </si>
  <si>
    <t>Cardinal's Sport Center / dba/ Game One</t>
  </si>
  <si>
    <t>Casteel Sign</t>
  </si>
  <si>
    <t>Cavalry Construction Company</t>
  </si>
  <si>
    <t>CEIA USA</t>
  </si>
  <si>
    <t>Central Texas Heavy Equipment Co</t>
  </si>
  <si>
    <t>Certified Stainless Service, Inc. dba West-Mark</t>
  </si>
  <si>
    <t>Certwood Limited</t>
  </si>
  <si>
    <t>Cheerleading Company Inc.</t>
  </si>
  <si>
    <t>Child's Play, Inc.</t>
  </si>
  <si>
    <t>Clark Tractor &amp; Supply Inc | MDD for John Deere Construction Retail Sales (John Deere Shared Services, Inc.)</t>
  </si>
  <si>
    <t>Clear Touch</t>
  </si>
  <si>
    <t>Closner Equipment Company, Inc.</t>
  </si>
  <si>
    <t>COIT Cleaning &amp; Restoration Services</t>
  </si>
  <si>
    <t>Compu-Vision Consulting Inc.</t>
  </si>
  <si>
    <t>Cook‘s Direct</t>
  </si>
  <si>
    <t>Cooper Equipment Company</t>
  </si>
  <si>
    <t>Covermaster, Inc.</t>
  </si>
  <si>
    <t>Culinary Depot, Inc.</t>
  </si>
  <si>
    <t>Curbtender, Inc.</t>
  </si>
  <si>
    <t>Dalworth Restoration, Inc.</t>
  </si>
  <si>
    <t>Dance Time, LLC</t>
  </si>
  <si>
    <t>Darr Equipment Company</t>
  </si>
  <si>
    <t>DatamanUSA, llc</t>
  </si>
  <si>
    <t>Daybreak LED LLC</t>
  </si>
  <si>
    <t>Diadem Sports, LLC.</t>
  </si>
  <si>
    <t>Director's Assistant</t>
  </si>
  <si>
    <t>Doggett Heavy Machinery Services | MDD for John Deere Construction Retail Sales (John Deere Shared Services, Inc.)</t>
  </si>
  <si>
    <t>Doggett Machinery Services LA | MDD for John Deere Construction Retail Sales (John Deere Shared Services, Inc.)</t>
  </si>
  <si>
    <t>Dutch Glo Chemical Company, Inc.</t>
  </si>
  <si>
    <t>Dynapac N. A. (Fayat, Inc.)</t>
  </si>
  <si>
    <t>E3 Entegral Solutions, Inc.</t>
  </si>
  <si>
    <t>Ecoroq of Texas, LLC</t>
  </si>
  <si>
    <t>Edward Don &amp; Company</t>
  </si>
  <si>
    <t>EKHP Consulting LLC</t>
  </si>
  <si>
    <t>Eleiko</t>
  </si>
  <si>
    <t>Elite Promotions</t>
  </si>
  <si>
    <t>Endzone Video Systems</t>
  </si>
  <si>
    <t>Energreen America</t>
  </si>
  <si>
    <t>Entech Signs</t>
  </si>
  <si>
    <t>Falcon Asphalt Repair Equipment (Falcon Road Maintenance Equipment, Inc.)</t>
  </si>
  <si>
    <t>Fastsigns Lewisville</t>
  </si>
  <si>
    <t>Fleetwood Furniture</t>
  </si>
  <si>
    <t>Follett Content Solutions, LLC</t>
  </si>
  <si>
    <t>Forms and Surfaces, Inc.</t>
  </si>
  <si>
    <t>Fun Abounds, Inc.</t>
  </si>
  <si>
    <t>Game Day Rejuvenation</t>
  </si>
  <si>
    <t>Genius Road, LLC</t>
  </si>
  <si>
    <t>Glendale Parade Store</t>
  </si>
  <si>
    <t>Global Environmental Products, Inc</t>
  </si>
  <si>
    <t>Global Pump Solutions</t>
  </si>
  <si>
    <t>Global Trading, Inc.</t>
  </si>
  <si>
    <t>Got You Covered Work Wear &amp; Uniforms</t>
  </si>
  <si>
    <t>Green Country Equipment | MDD for John Deere Construction Retail Sales (John Deere Shared Services, Inc.)</t>
  </si>
  <si>
    <t>Green Equipment  Company</t>
  </si>
  <si>
    <t>Green Flush Restrooms</t>
  </si>
  <si>
    <t>Groves Electrical Service Inc</t>
  </si>
  <si>
    <t>Guardian RFID</t>
  </si>
  <si>
    <t>Gulf Coast Recreation</t>
  </si>
  <si>
    <t>Gunfighter Supply, LLC</t>
  </si>
  <si>
    <t>Herff Jones, LLC</t>
  </si>
  <si>
    <t>Heritage Landscape Supply Group / dba / WinField United Professional (formerly WinField United)</t>
  </si>
  <si>
    <t>Hobart Service West Texas</t>
  </si>
  <si>
    <t>Hunter Knepshield of Texas, Inc.</t>
  </si>
  <si>
    <t>Hurst Farm Supply | MDD for John Deere Construction Retail Sales (John Deere Shared Services, Inc.)</t>
  </si>
  <si>
    <t>Indepth Utility Solutions, LLC</t>
  </si>
  <si>
    <t>Intrepid Sportswear, Inc.</t>
  </si>
  <si>
    <t>JCB Inc.</t>
  </si>
  <si>
    <t>John Deere Construction Retail Sales (John Deere Shared Services, Inc.)</t>
  </si>
  <si>
    <t>Kay-Twelve</t>
  </si>
  <si>
    <t>Kesco Supply, Inc.</t>
  </si>
  <si>
    <t>Kinloch Equipment &amp; Supply, Inc</t>
  </si>
  <si>
    <t>Kirby-Smith Machinery Inc</t>
  </si>
  <si>
    <t>KMI Sports Construction, LLC</t>
  </si>
  <si>
    <t>Korney Board Aids, Inc.</t>
  </si>
  <si>
    <t>KUBOTA TRACTOR CORPORATION</t>
  </si>
  <si>
    <t>Landmark Equipment, Inc.</t>
  </si>
  <si>
    <t>Lea Park &amp; Play, Inc.</t>
  </si>
  <si>
    <t>Leapin'  Leotards Ltd.</t>
  </si>
  <si>
    <t>Lewis Electric Motors, Inc.</t>
  </si>
  <si>
    <t>LISCO Sports, LLC</t>
  </si>
  <si>
    <t>Liteco Electric, Inc.</t>
  </si>
  <si>
    <t xml:space="preserve">Living Earth </t>
  </si>
  <si>
    <t>Magnum Custom Trailers</t>
  </si>
  <si>
    <t>Marchmaster</t>
  </si>
  <si>
    <t>Mark Rite Lines Equipment Company, Inc.</t>
  </si>
  <si>
    <t>May Recreation Equip and Design, L.P.</t>
  </si>
  <si>
    <t>McKenna Contracting, Inc.</t>
  </si>
  <si>
    <t>McNeilus Truck and Manufacturing, Inc.</t>
  </si>
  <si>
    <t>MECA Sportswear, Inc</t>
  </si>
  <si>
    <t>mediatechnologies LLC</t>
  </si>
  <si>
    <t>Mien Company, Inc.</t>
  </si>
  <si>
    <t>Minimise USA LLC</t>
  </si>
  <si>
    <t>Minority Authority Uniform LLC</t>
  </si>
  <si>
    <t>Modern Shade LLC</t>
  </si>
  <si>
    <t>Mustang Equipment | MDD for John Deere Construction Retail Sales (John Deere Shared Services, Inc.)</t>
  </si>
  <si>
    <t>Natural Pod Services Inc.</t>
  </si>
  <si>
    <t>NBCP Communications Systems</t>
  </si>
  <si>
    <t>New Holland Agriculture (CNH America LLC)</t>
  </si>
  <si>
    <t>OFGO Studio</t>
  </si>
  <si>
    <t>Pak-Mor, Ltd.</t>
  </si>
  <si>
    <t>Parafour Innovations, LLC</t>
  </si>
  <si>
    <t>Paragon Furniture, LP</t>
  </si>
  <si>
    <t>Pellerin Laundry Machinery Sales Co</t>
  </si>
  <si>
    <t>Play RGV, LLC</t>
  </si>
  <si>
    <t>Powerscreen Texas Inc</t>
  </si>
  <si>
    <t>PriceSenz LLC</t>
  </si>
  <si>
    <t>Pride and Recognition, Inc.</t>
  </si>
  <si>
    <t>PrimeroEdge (formerly Cybersoft Technologies, Inc.)</t>
  </si>
  <si>
    <t>Pro Chem,  Inc.</t>
  </si>
  <si>
    <t>Promo Masters</t>
  </si>
  <si>
    <t>Pro-Techs Surfacing, LLC</t>
  </si>
  <si>
    <t>Public Restroom Co.</t>
  </si>
  <si>
    <t>Pump Mechanical Technical Service, LLC.</t>
  </si>
  <si>
    <t>Quality Implement Co | MDD for John Deere Construction Retail Sales (John Deere Shared Services, Inc.)</t>
  </si>
  <si>
    <t>Rain Deck, LLC</t>
  </si>
  <si>
    <t>Rain Ponchos Plus, LLC</t>
  </si>
  <si>
    <t>Red Stick Sports</t>
  </si>
  <si>
    <t>Reliance Truck &amp; Equipment, LLC</t>
  </si>
  <si>
    <t>Resilite Sports Products</t>
  </si>
  <si>
    <t>Restroom Facilities, Ltd. (CorWorth)</t>
  </si>
  <si>
    <t>Robstown Hardware Co | MDD for John Deere Construction Retail Sales (John Deere Shared Services, Inc.)</t>
  </si>
  <si>
    <t>Roll-Offs USA</t>
  </si>
  <si>
    <t>ROSENBERG TRACTOR (ALLRED EQUIPMENT)</t>
  </si>
  <si>
    <t>Rykin Pump Company, Inc.</t>
  </si>
  <si>
    <t>School Datebooks</t>
  </si>
  <si>
    <t>ScoreVision, LLC</t>
  </si>
  <si>
    <t>SERVPRO of Allen</t>
  </si>
  <si>
    <t>SERVPRO of North Fort Worth</t>
  </si>
  <si>
    <t>SERVPRO of the Woodlands - Conroe</t>
  </si>
  <si>
    <t>ShadePro, LLC</t>
  </si>
  <si>
    <t>Shoppa's Farm Supply Inc | MDD for John Deere Construction Retail Sales (John Deere Shared Services, Inc.)</t>
  </si>
  <si>
    <t>Sign Solution</t>
  </si>
  <si>
    <t>Sign-Express</t>
  </si>
  <si>
    <t>Sof Surfaces, Inc.</t>
  </si>
  <si>
    <t>Soil Express</t>
  </si>
  <si>
    <t>Sorinex Exercise Equipment, Inc.</t>
  </si>
  <si>
    <t>Southwestern Equipment Company</t>
  </si>
  <si>
    <t>Spaeth Machine Shop, Inc.</t>
  </si>
  <si>
    <t>SPEC Play</t>
  </si>
  <si>
    <t>Specialty Supply and Installation, LLC.</t>
  </si>
  <si>
    <t>SpectraTurf</t>
  </si>
  <si>
    <t>Sport Pro Surfacing, LLC</t>
  </si>
  <si>
    <t>SportsGraphics, Inc.</t>
  </si>
  <si>
    <t>Stage Accents</t>
  </si>
  <si>
    <t>Stanbury Uniforms, LLC</t>
  </si>
  <si>
    <t>Stetco Group, LLC</t>
  </si>
  <si>
    <t>Superior International Industries</t>
  </si>
  <si>
    <t>Supreme Fixture Co., Inc.</t>
  </si>
  <si>
    <t>Syntech Systems, Inc.</t>
  </si>
  <si>
    <t>TeamLeader, Inc.</t>
  </si>
  <si>
    <t>Tennis Outlet, Inc.</t>
  </si>
  <si>
    <t>Tenzo McAllen, LLC</t>
  </si>
  <si>
    <t>Texas Motion Sports LLC</t>
  </si>
  <si>
    <t>Texas Municipal Equipment, LLC</t>
  </si>
  <si>
    <t>Texas State Rentals (Harris County Rentals, LLC)</t>
  </si>
  <si>
    <t>Texas Underground, Inc.</t>
  </si>
  <si>
    <t>The Prestigious Mark, Inc.</t>
  </si>
  <si>
    <t>The Urban Circle, LLC</t>
  </si>
  <si>
    <t>Trex Restaurant Equipment</t>
  </si>
  <si>
    <t>UniFirst Corp.</t>
  </si>
  <si>
    <t>United Ag &amp; Turf (formerly Austin Turf and Tractor)</t>
  </si>
  <si>
    <t>United Ag &amp; Turf (formerly Austin Turf and Tractor) | MDD for John Deere Construction Retail Sales (John Deere Shared Services, Inc.)</t>
  </si>
  <si>
    <t>Utility Service Co. Inc.</t>
  </si>
  <si>
    <t>Uvalco Supply</t>
  </si>
  <si>
    <t>Veregy</t>
  </si>
  <si>
    <t>VertiMax, LLC.</t>
  </si>
  <si>
    <t>Victory Supply, Inc.</t>
  </si>
  <si>
    <t>Vortex Aquatic Structures International</t>
  </si>
  <si>
    <t>VS Athletics</t>
  </si>
  <si>
    <t>W.B. Arthur, LLC</t>
  </si>
  <si>
    <t>Waco Hotel and Restaurant Supply Co., Inc.</t>
  </si>
  <si>
    <t>Watchfire Signs</t>
  </si>
  <si>
    <t>Waterplay Solutions Corp.</t>
  </si>
  <si>
    <t>Webb's Uniforms</t>
  </si>
  <si>
    <t>Webuildfun, Inc.</t>
  </si>
  <si>
    <t>Whirlix Design</t>
  </si>
  <si>
    <t>Yellowhouse Machinery Co. | MDD for John Deere Construction Retail Sales (John Deere Shared Services, Inc.)</t>
  </si>
  <si>
    <t>You Name It Specialties, Inc.</t>
  </si>
  <si>
    <t>Food Service Equipment, Supplies and Appliances</t>
  </si>
  <si>
    <t>Temporary Personnel Staffing and Workforce Management Services</t>
  </si>
  <si>
    <t>Construction, Road and Bridge, and Other Related Equipment</t>
  </si>
  <si>
    <t>Graduation Products, Photography Services, and Award Jackets</t>
  </si>
  <si>
    <t>Scoreboards, Signage, Digital Display Products, and Installation Services</t>
  </si>
  <si>
    <t>Parks and Recreation Equipment, Products, and Installation</t>
  </si>
  <si>
    <t>Ditching, Trenching, Debris/Scrap and Other Utility Equipment</t>
  </si>
  <si>
    <t>Assistive Technology Products and Related Services</t>
  </si>
  <si>
    <t>Trailers, Optional Equipment, Parts and Maintenance Repair Service</t>
  </si>
  <si>
    <t>Refuse and Recycle Bodies, Containers and Other Transport Bodies</t>
  </si>
  <si>
    <t>Farm, Livestock, and Ranch Equipment and Products</t>
  </si>
  <si>
    <t>Parks and Sports Field Lighting Products and Installation Services</t>
  </si>
  <si>
    <t>683-22</t>
  </si>
  <si>
    <t>674-22</t>
  </si>
  <si>
    <t>667-22</t>
  </si>
  <si>
    <t>685-22</t>
  </si>
  <si>
    <t>671-22</t>
  </si>
  <si>
    <t>664-22</t>
  </si>
  <si>
    <t>682-22</t>
  </si>
  <si>
    <t>678-22</t>
  </si>
  <si>
    <t>670-22</t>
  </si>
  <si>
    <t>675-22</t>
  </si>
  <si>
    <t>669-22</t>
  </si>
  <si>
    <t>665-22</t>
  </si>
  <si>
    <t>672-22</t>
  </si>
  <si>
    <t>679-22</t>
  </si>
  <si>
    <t>681-22</t>
  </si>
  <si>
    <t>676-22</t>
  </si>
  <si>
    <t>684-22</t>
  </si>
  <si>
    <t>663-22</t>
  </si>
  <si>
    <t>662-22</t>
  </si>
  <si>
    <t>687-22</t>
  </si>
  <si>
    <t>686-22</t>
  </si>
  <si>
    <t>680-22</t>
  </si>
  <si>
    <t>677-22</t>
  </si>
  <si>
    <t>673-22</t>
  </si>
  <si>
    <t>11/30/2025</t>
  </si>
  <si>
    <t>03/31/2025</t>
  </si>
  <si>
    <t>09/30/2025</t>
  </si>
  <si>
    <t>05/31/2025</t>
  </si>
  <si>
    <t>11/30/2027</t>
  </si>
  <si>
    <t>EI00241</t>
  </si>
  <si>
    <t>General Furniture Solutions, Supplies and Learning Materials</t>
  </si>
  <si>
    <t>Fauxcades</t>
  </si>
  <si>
    <t>Comprehensive Marketing Services</t>
  </si>
  <si>
    <t>7/31/20223</t>
  </si>
  <si>
    <t>Steelcase (TX Certified HUB dealers available)</t>
  </si>
  <si>
    <t>22/043KN-03</t>
  </si>
  <si>
    <t>Blue Triton Brands, Inc. (fka Nestle Waters North America)</t>
  </si>
  <si>
    <t>Design Controls LLC) (Chemdac Solutions)</t>
  </si>
  <si>
    <t>Chemical Products and Services for Foodservice</t>
  </si>
  <si>
    <t>22/037TP-01</t>
  </si>
  <si>
    <t>22/037TP-02</t>
  </si>
  <si>
    <t>22/037TP-03</t>
  </si>
  <si>
    <t>Seatex LLC</t>
  </si>
  <si>
    <t>22/037TP-04</t>
  </si>
  <si>
    <t>22/037TP-05</t>
  </si>
  <si>
    <t>22/041KN-01</t>
  </si>
  <si>
    <t>22/049MF-08</t>
  </si>
  <si>
    <t>22/053KN-01</t>
  </si>
  <si>
    <t>22/053KN-02</t>
  </si>
  <si>
    <t>22/053KN-03</t>
  </si>
  <si>
    <t>22/053KN-05</t>
  </si>
  <si>
    <t>22/053KN-06</t>
  </si>
  <si>
    <t>22/053KN-07</t>
  </si>
  <si>
    <t>Hiland Dairy Foods Co fka Borden Dairy Company</t>
  </si>
  <si>
    <t>23/004LS-02</t>
  </si>
  <si>
    <t>22/040LS-01</t>
  </si>
  <si>
    <t>Educational Materials and Related Items</t>
  </si>
  <si>
    <t>22/038SG-01</t>
  </si>
  <si>
    <t>Boom Learning</t>
  </si>
  <si>
    <t>22/038SG-07</t>
  </si>
  <si>
    <t>22/038SG-10</t>
  </si>
  <si>
    <t>eDynamic LP</t>
  </si>
  <si>
    <t>22/038SG-11</t>
  </si>
  <si>
    <t>22/038SG-12</t>
  </si>
  <si>
    <t>22/038SG-15</t>
  </si>
  <si>
    <t>22/038SG-16</t>
  </si>
  <si>
    <t>22/038SG-17</t>
  </si>
  <si>
    <t>22/038SG-18</t>
  </si>
  <si>
    <t>22/038SG-19</t>
  </si>
  <si>
    <t>Legends of Learning, Inc</t>
  </si>
  <si>
    <t>22/038SG-20</t>
  </si>
  <si>
    <t>22/038SG-23</t>
  </si>
  <si>
    <t>22/038SG-24</t>
  </si>
  <si>
    <t>22/038SG-25</t>
  </si>
  <si>
    <t>22/038SG-26</t>
  </si>
  <si>
    <t>22/038SG-27</t>
  </si>
  <si>
    <t>22/038SG-28</t>
  </si>
  <si>
    <t>Real OT Solutions, Inc.</t>
  </si>
  <si>
    <t>22/038SG-31</t>
  </si>
  <si>
    <t>22/038SG-32</t>
  </si>
  <si>
    <t>22/038SG-33</t>
  </si>
  <si>
    <t>22/038SG-36</t>
  </si>
  <si>
    <t>Youth Enrichments</t>
  </si>
  <si>
    <t>22/038SG-38</t>
  </si>
  <si>
    <t>Electric Vehicle Charging Stations (JOC-IDIQ)</t>
  </si>
  <si>
    <t>22/050MR-01</t>
  </si>
  <si>
    <t>22/050MR-02</t>
  </si>
  <si>
    <t>Energy Purchase</t>
  </si>
  <si>
    <t>Tarkett USA Inc.</t>
  </si>
  <si>
    <t>22/056SG-01</t>
  </si>
  <si>
    <t>22/056SG-02</t>
  </si>
  <si>
    <t>NexTraq LLC</t>
  </si>
  <si>
    <t>22/056SG-03</t>
  </si>
  <si>
    <t>Pinnacle Petroleum, Inc</t>
  </si>
  <si>
    <t>22/056SG-04</t>
  </si>
  <si>
    <t>Vizocom ICT LLC</t>
  </si>
  <si>
    <t>22/049MF-04</t>
  </si>
  <si>
    <t>22/049MF-11</t>
  </si>
  <si>
    <t>22/049MF-13</t>
  </si>
  <si>
    <t>22/052SG-02</t>
  </si>
  <si>
    <t>22/052SG-03</t>
  </si>
  <si>
    <t>22/043KN-07</t>
  </si>
  <si>
    <t>22/027MR-02</t>
  </si>
  <si>
    <t>22/027MR-04</t>
  </si>
  <si>
    <t>22/027MR-05</t>
  </si>
  <si>
    <t>Delta Air Conditioning and Heating</t>
  </si>
  <si>
    <t>22/027MR-06</t>
  </si>
  <si>
    <t>22/027MR-08</t>
  </si>
  <si>
    <t>Wholesale Electric</t>
  </si>
  <si>
    <t>22/027MR-09</t>
  </si>
  <si>
    <t>22/049MF-05</t>
  </si>
  <si>
    <t>22/049MF-10</t>
  </si>
  <si>
    <t>22/049MF-15</t>
  </si>
  <si>
    <t>22/051MR-01</t>
  </si>
  <si>
    <t>22/051MR-02</t>
  </si>
  <si>
    <t>22/051MR-03</t>
  </si>
  <si>
    <t>A-Rocket Moving &amp; Storage</t>
  </si>
  <si>
    <t>Amazon.com Services LLC (Amazon Business)</t>
  </si>
  <si>
    <t>22/045KN-01</t>
  </si>
  <si>
    <t>22/045KN-02</t>
  </si>
  <si>
    <t>22/024MJ-02</t>
  </si>
  <si>
    <t>22/024MJ-01</t>
  </si>
  <si>
    <t>Mitchell Contracting</t>
  </si>
  <si>
    <t>22/024MJ-03</t>
  </si>
  <si>
    <t>22/024MJ-05</t>
  </si>
  <si>
    <t>D3 PAINTING SERVICES, LLC</t>
  </si>
  <si>
    <t>22/049MF-07</t>
  </si>
  <si>
    <t>Ballew Construction, LLC</t>
  </si>
  <si>
    <t>22/049MF-02</t>
  </si>
  <si>
    <t>22/039LS-01</t>
  </si>
  <si>
    <t>22/039LS-02</t>
  </si>
  <si>
    <t>22/049MF-12</t>
  </si>
  <si>
    <t>22/052SG-01</t>
  </si>
  <si>
    <t>23/004LS-03</t>
  </si>
  <si>
    <t>23/004LS-05</t>
  </si>
  <si>
    <t>23/004LS-06</t>
  </si>
  <si>
    <t>23/004LS-08</t>
  </si>
  <si>
    <t>23/004LS-09</t>
  </si>
  <si>
    <t>22/047MR-01</t>
  </si>
  <si>
    <t>Executive Threat Solutions LLC</t>
  </si>
  <si>
    <t>22/047MR-02</t>
  </si>
  <si>
    <t>Ranger Security Service</t>
  </si>
  <si>
    <t>22/047MR-03</t>
  </si>
  <si>
    <t>Technology and Other Related Products and Services for Food Service</t>
  </si>
  <si>
    <t>23/004LS-10</t>
  </si>
  <si>
    <t>23/004LS-11</t>
  </si>
  <si>
    <t>22/041KN-02</t>
  </si>
  <si>
    <t>Connection - Public Sector Solutions (fka GovConnection)</t>
  </si>
  <si>
    <t>SmartSense, LLC dba Smartsense by Digi</t>
  </si>
  <si>
    <t>Birch Cline Technologies, LLC</t>
  </si>
  <si>
    <t>22/042KN-02</t>
  </si>
  <si>
    <t>Burlington English</t>
  </si>
  <si>
    <t>Technology Software</t>
  </si>
  <si>
    <t>22/044KN-01</t>
  </si>
  <si>
    <t>22/044KN-05</t>
  </si>
  <si>
    <t>Learn21</t>
  </si>
  <si>
    <t>22/044KN-02</t>
  </si>
  <si>
    <t>22/044KN-03</t>
  </si>
  <si>
    <t>22/044KN-04</t>
  </si>
  <si>
    <t>22/044KN-09</t>
  </si>
  <si>
    <t>Technology Supplies</t>
  </si>
  <si>
    <t>22/043KN-04</t>
  </si>
  <si>
    <t>KeyWarden Systems Partners, LLP</t>
  </si>
  <si>
    <t>22/043KN-09</t>
  </si>
  <si>
    <t>Mark III Systems</t>
  </si>
  <si>
    <t>22/043KN-10</t>
  </si>
  <si>
    <t>PC Care, Inc. dba Square3</t>
  </si>
  <si>
    <t>22/043KN-13</t>
  </si>
  <si>
    <t>Aspire HR, Inc</t>
  </si>
  <si>
    <t>22/042KN-01</t>
  </si>
  <si>
    <t>22/042KN-03</t>
  </si>
  <si>
    <t>22/043KN-01</t>
  </si>
  <si>
    <t>Video Surveillance System and Related Items</t>
  </si>
  <si>
    <t>Preferred Technologies, LLC</t>
  </si>
  <si>
    <t>22/043KN-11</t>
  </si>
  <si>
    <t>22/030SG-02</t>
  </si>
  <si>
    <t>Chem-Aqua, Inc</t>
  </si>
  <si>
    <t>Water Treatment Chemicals and Related Items</t>
  </si>
  <si>
    <t>22/029SG-01</t>
  </si>
  <si>
    <t>22/029SG-02</t>
  </si>
  <si>
    <t>22/029SG-04</t>
  </si>
  <si>
    <t>22/022MJ-02</t>
  </si>
  <si>
    <t>22/022MJ-03</t>
  </si>
  <si>
    <t>22/022MJ-04</t>
  </si>
  <si>
    <t>Farrell Roofing</t>
  </si>
  <si>
    <t>22/022MJ-01</t>
  </si>
  <si>
    <t>22/022MJ-06</t>
  </si>
  <si>
    <t>Tadco Roofing, LLC</t>
  </si>
  <si>
    <t>22/022MJ-08</t>
  </si>
  <si>
    <t>22/022MJ-09</t>
  </si>
  <si>
    <t>Comcast Business</t>
  </si>
  <si>
    <t>07-83</t>
  </si>
  <si>
    <t>07-84</t>
  </si>
  <si>
    <t>01-136</t>
  </si>
  <si>
    <t>01-137</t>
  </si>
  <si>
    <t>07-89</t>
  </si>
  <si>
    <t>02-129</t>
  </si>
  <si>
    <t>05-76</t>
  </si>
  <si>
    <t>07-100</t>
  </si>
  <si>
    <t>04-17</t>
  </si>
  <si>
    <t>07-108</t>
  </si>
  <si>
    <t>07-110</t>
  </si>
  <si>
    <t>01-135</t>
  </si>
  <si>
    <t>07-117</t>
  </si>
  <si>
    <t xml:space="preserve">Sutphen </t>
  </si>
  <si>
    <t>TECTA AMERICA</t>
  </si>
  <si>
    <t>TinkRWorks, Inc</t>
  </si>
  <si>
    <t>Transact Commercial Interiors</t>
  </si>
  <si>
    <t>UNITED DATA TECHNOLOGIES</t>
  </si>
  <si>
    <t>Univ. Of TX at Dallas Callier Center</t>
  </si>
  <si>
    <t>vastmed, llc</t>
  </si>
  <si>
    <t>WAXIE Sanitary Supply</t>
  </si>
  <si>
    <t>R210701</t>
  </si>
  <si>
    <t>Office Supplies and Products</t>
  </si>
  <si>
    <t>PUR-05407</t>
  </si>
  <si>
    <t>Food Products and Distribution (other than School Food Authorities) with Related Supplies, Technology and Services</t>
  </si>
  <si>
    <t>040522 - USF</t>
  </si>
  <si>
    <t>06/03/2026</t>
  </si>
  <si>
    <t>Food Products and Distribution for School Food Authorities with Related Supplies, Technology, and Services</t>
  </si>
  <si>
    <t>111621-USF</t>
  </si>
  <si>
    <t>02/01/2026</t>
  </si>
  <si>
    <t>Total Cloud Solutions and Services</t>
  </si>
  <si>
    <t>R220801</t>
  </si>
  <si>
    <t>R220804</t>
  </si>
  <si>
    <t>HVAC Products, Installation, Labor Based Solutions, and Related Products and Services</t>
  </si>
  <si>
    <t>3341</t>
  </si>
  <si>
    <t>08/31/2027</t>
  </si>
  <si>
    <t>Energy Savings Performance Contracting Services</t>
  </si>
  <si>
    <t>The Home Depot Pro Institutional</t>
  </si>
  <si>
    <t>22-07</t>
  </si>
  <si>
    <t>10/31/2027</t>
  </si>
  <si>
    <t>Rental of Uniforms, Floor Mats, Mops, Towels, and Related Services</t>
  </si>
  <si>
    <t>222886</t>
  </si>
  <si>
    <t>07/14/2025</t>
  </si>
  <si>
    <t>Exterior Surfacing Products, Services, and Paving Solutions</t>
  </si>
  <si>
    <t>R220904</t>
  </si>
  <si>
    <t>04/30/2025</t>
  </si>
  <si>
    <t>11/30/2028</t>
  </si>
  <si>
    <t>Heavy Equipment, Parts, Accessories, Supplies and Related Services</t>
  </si>
  <si>
    <t>212816-01</t>
  </si>
  <si>
    <t>R220803</t>
  </si>
  <si>
    <t>Evident Scientific</t>
  </si>
  <si>
    <t>Microscopes, Related Accessories and Services</t>
  </si>
  <si>
    <t>2022003254</t>
  </si>
  <si>
    <t>12/31/2028</t>
  </si>
  <si>
    <t>Telecommunication Services - Landline category (Cloud VoIP sub-category only)</t>
  </si>
  <si>
    <t>2022003385</t>
  </si>
  <si>
    <t>08/30/2025</t>
  </si>
  <si>
    <t>R220802</t>
  </si>
  <si>
    <t>Scoreboards, Electronic Signs, Installation, Related Products and Services</t>
  </si>
  <si>
    <t>R220601</t>
  </si>
  <si>
    <t>OFS | Carolina</t>
  </si>
  <si>
    <t>R220201</t>
  </si>
  <si>
    <t>Facility Technology Integration &amp; Security System Services</t>
  </si>
  <si>
    <t>R220701</t>
  </si>
  <si>
    <t>Sport Surfaces, Installation, and Related Material</t>
  </si>
  <si>
    <t>R220501</t>
  </si>
  <si>
    <t>Axon</t>
  </si>
  <si>
    <t>Body Worn Cameras and Related Products and Services</t>
  </si>
  <si>
    <t>3544-21-4615</t>
  </si>
  <si>
    <t>BI Incorporated</t>
  </si>
  <si>
    <t>Offender Monitoring Solutions</t>
  </si>
  <si>
    <t>2022118</t>
  </si>
  <si>
    <t>05/03/2027</t>
  </si>
  <si>
    <t>Chrome River Technologies, Inc., part of the Emburse Group</t>
  </si>
  <si>
    <t>Travel Management, Travel Expense Management and Related Services</t>
  </si>
  <si>
    <t>R220101</t>
  </si>
  <si>
    <t>R220702</t>
  </si>
  <si>
    <t>R220401</t>
  </si>
  <si>
    <t>Datum Technologies</t>
  </si>
  <si>
    <t>Cabling and Data Management</t>
  </si>
  <si>
    <t>R211501</t>
  </si>
  <si>
    <t>Wall System Solutions</t>
  </si>
  <si>
    <t>R221101</t>
  </si>
  <si>
    <t>Dormlife</t>
  </si>
  <si>
    <t>DOR-SD-21-0901</t>
  </si>
  <si>
    <t>Brightly</t>
  </si>
  <si>
    <t>R210702</t>
  </si>
  <si>
    <t>R220502</t>
  </si>
  <si>
    <t>Ergonomic Workplace Solutions</t>
  </si>
  <si>
    <t>R221001</t>
  </si>
  <si>
    <t>Tractors, Mowers, and Other Equipment, Parts, and Services</t>
  </si>
  <si>
    <t>20469</t>
  </si>
  <si>
    <t>05/14/2025</t>
  </si>
  <si>
    <t>#R210201</t>
  </si>
  <si>
    <t>R220503</t>
  </si>
  <si>
    <t>Fitness &amp; Exercise Solutions</t>
  </si>
  <si>
    <t>2021003169</t>
  </si>
  <si>
    <t>10/09/2026</t>
  </si>
  <si>
    <t>Humanscale</t>
  </si>
  <si>
    <t>R221002</t>
  </si>
  <si>
    <t>Jacobsen</t>
  </si>
  <si>
    <t>20470</t>
  </si>
  <si>
    <t>R221103</t>
  </si>
  <si>
    <t>R221003</t>
  </si>
  <si>
    <t>Life Fitness</t>
  </si>
  <si>
    <t>2021003109</t>
  </si>
  <si>
    <t>Lithified Technologies</t>
  </si>
  <si>
    <t>R220901</t>
  </si>
  <si>
    <t>R221104</t>
  </si>
  <si>
    <t>R220903</t>
  </si>
  <si>
    <t>R211502</t>
  </si>
  <si>
    <t>PaveConnect</t>
  </si>
  <si>
    <t>R220902</t>
  </si>
  <si>
    <t>R220202</t>
  </si>
  <si>
    <t>R220203</t>
  </si>
  <si>
    <t>06/30/2027</t>
  </si>
  <si>
    <t>222849-06</t>
  </si>
  <si>
    <t>Bureau Veritas North America, Inc.</t>
  </si>
  <si>
    <t>222849-02</t>
  </si>
  <si>
    <t>IBTS</t>
  </si>
  <si>
    <t>222849-03</t>
  </si>
  <si>
    <t>R220402</t>
  </si>
  <si>
    <t>R220703</t>
  </si>
  <si>
    <t>R220504</t>
  </si>
  <si>
    <t>Sysco</t>
  </si>
  <si>
    <t>111621-SYC</t>
  </si>
  <si>
    <t>Food Products and Distribution (other than School Food Authorities) with Related Supplies, Technology, and Services</t>
  </si>
  <si>
    <t>040522</t>
  </si>
  <si>
    <t>TACenergy</t>
  </si>
  <si>
    <t>R220102</t>
  </si>
  <si>
    <t>U.S. Bank</t>
  </si>
  <si>
    <t>Commercial Card Accounts and Related Services</t>
  </si>
  <si>
    <t>UCOP-319</t>
  </si>
  <si>
    <t>LiftNow</t>
  </si>
  <si>
    <t>R221004</t>
  </si>
  <si>
    <t>Workrite Ergonomics</t>
  </si>
  <si>
    <t>R221005</t>
  </si>
  <si>
    <t>911 Supply</t>
  </si>
  <si>
    <t>American Cargo Group</t>
  </si>
  <si>
    <t>ASH North America</t>
  </si>
  <si>
    <t xml:space="preserve">Commercial Kitchen  </t>
  </si>
  <si>
    <t>Bobcat/Doosan/Clark Equip.</t>
  </si>
  <si>
    <t>Bonnell Industries</t>
  </si>
  <si>
    <t>Cimline</t>
  </si>
  <si>
    <t>Holland Pump</t>
  </si>
  <si>
    <t>Ring-O-Matic</t>
  </si>
  <si>
    <t xml:space="preserve">Shaw Sports Turf </t>
  </si>
  <si>
    <t>Trail King</t>
  </si>
  <si>
    <t>Vac-Con, Inc.</t>
  </si>
  <si>
    <t>Vactor Manufacturing</t>
  </si>
  <si>
    <t>090122-911</t>
  </si>
  <si>
    <t>051321-ENV</t>
  </si>
  <si>
    <t>051922-ADV</t>
  </si>
  <si>
    <t>090122-ATS</t>
  </si>
  <si>
    <t>092922-AGO</t>
  </si>
  <si>
    <t>120721-ARS</t>
  </si>
  <si>
    <t>093021-AEB</t>
  </si>
  <si>
    <t>080521-AEB</t>
  </si>
  <si>
    <t>062222-AEB</t>
  </si>
  <si>
    <t>060122-ATE</t>
  </si>
  <si>
    <t>031022-AST</t>
  </si>
  <si>
    <t>031622-AST</t>
  </si>
  <si>
    <t>031622-ATF</t>
  </si>
  <si>
    <t>030122-ARI</t>
  </si>
  <si>
    <t>063022-BRG</t>
  </si>
  <si>
    <t>040522-BEK</t>
  </si>
  <si>
    <t>110822-BSC</t>
  </si>
  <si>
    <t>060122-BAI</t>
  </si>
  <si>
    <t>062222-BNL</t>
  </si>
  <si>
    <t>011822-CAE</t>
  </si>
  <si>
    <t>060122-CAT</t>
  </si>
  <si>
    <t>092222-CAT</t>
  </si>
  <si>
    <t>060122-CMT</t>
  </si>
  <si>
    <t>042221-CPI</t>
  </si>
  <si>
    <t>080521-CME</t>
  </si>
  <si>
    <t>062222-VCM</t>
  </si>
  <si>
    <t>022422-CLF</t>
  </si>
  <si>
    <t>110822-CSS</t>
  </si>
  <si>
    <t>011222-CDT</t>
  </si>
  <si>
    <t>080521-CFC</t>
  </si>
  <si>
    <t>092222-CMM</t>
  </si>
  <si>
    <t>113021-CSM</t>
  </si>
  <si>
    <t>030122-CVL</t>
  </si>
  <si>
    <t>011822-DRN</t>
  </si>
  <si>
    <t>060122-DYN</t>
  </si>
  <si>
    <t>030122-EFM</t>
  </si>
  <si>
    <t>120721-EVS</t>
  </si>
  <si>
    <t>092922-ETN</t>
  </si>
  <si>
    <t>080521-EZL</t>
  </si>
  <si>
    <t>062222-FAM</t>
  </si>
  <si>
    <t>092922-FTS</t>
  </si>
  <si>
    <t>031622-FTU</t>
  </si>
  <si>
    <t>031022-FTU</t>
  </si>
  <si>
    <t>110921-FRU</t>
  </si>
  <si>
    <t>011221-GAL</t>
  </si>
  <si>
    <t>031022-GER</t>
  </si>
  <si>
    <t>090122-GET</t>
  </si>
  <si>
    <t>092922-GLB</t>
  </si>
  <si>
    <t>111621-GSF</t>
  </si>
  <si>
    <t>101221-GRD</t>
  </si>
  <si>
    <t>080922-WWG</t>
  </si>
  <si>
    <t>090122-WWG</t>
  </si>
  <si>
    <t>080321-GTE</t>
  </si>
  <si>
    <t>031622-H2I</t>
  </si>
  <si>
    <t>051922-HSS</t>
  </si>
  <si>
    <t>031622-HLC</t>
  </si>
  <si>
    <t>110122-HLA</t>
  </si>
  <si>
    <t>012722-HNG</t>
  </si>
  <si>
    <t>113021-HME</t>
  </si>
  <si>
    <t>031121-HTE</t>
  </si>
  <si>
    <t>062222-JAL</t>
  </si>
  <si>
    <t>011822-JHB</t>
  </si>
  <si>
    <t>092922-JHB</t>
  </si>
  <si>
    <t>080521-KMI</t>
  </si>
  <si>
    <t>092222-KOH</t>
  </si>
  <si>
    <t>062222-KUE</t>
  </si>
  <si>
    <t>090122-LNC</t>
  </si>
  <si>
    <t>011822-LAE</t>
  </si>
  <si>
    <t>060122-VTL</t>
  </si>
  <si>
    <t>011822-LXP</t>
  </si>
  <si>
    <t>051922-LFM</t>
  </si>
  <si>
    <t>011822-LIO</t>
  </si>
  <si>
    <t>062222-LFM</t>
  </si>
  <si>
    <t>092922-MCT</t>
  </si>
  <si>
    <t>113021-MAX</t>
  </si>
  <si>
    <t>022422-MML</t>
  </si>
  <si>
    <t>022422-MDL</t>
  </si>
  <si>
    <t>031622-MUI</t>
  </si>
  <si>
    <t>090122-MES</t>
  </si>
  <si>
    <t>110122-NCH</t>
  </si>
  <si>
    <t>012722-NWT</t>
  </si>
  <si>
    <t>032521-ORA</t>
  </si>
  <si>
    <t>113021-OKC</t>
  </si>
  <si>
    <t>090122-PNA</t>
  </si>
  <si>
    <t>080321-PRK</t>
  </si>
  <si>
    <t>063022-PAS</t>
  </si>
  <si>
    <t>080521-PBL</t>
  </si>
  <si>
    <t>092722-PZR</t>
  </si>
  <si>
    <t>011322-PIT</t>
  </si>
  <si>
    <t>092922-PTT</t>
  </si>
  <si>
    <t>051922-PRL</t>
  </si>
  <si>
    <t>011322-QDT</t>
  </si>
  <si>
    <t>080321-QKT</t>
  </si>
  <si>
    <t>120721-RVL</t>
  </si>
  <si>
    <t>120721-RAU</t>
  </si>
  <si>
    <t>041521-RCS</t>
  </si>
  <si>
    <t>011222-RTL</t>
  </si>
  <si>
    <t>101221-RGO</t>
  </si>
  <si>
    <t>031022-RBI</t>
  </si>
  <si>
    <t>113021-RCK</t>
  </si>
  <si>
    <t>113021-RSD</t>
  </si>
  <si>
    <t>072822-RBZ</t>
  </si>
  <si>
    <t>080922-SAF</t>
  </si>
  <si>
    <t>022422-SHC</t>
  </si>
  <si>
    <t>101221-SCA</t>
  </si>
  <si>
    <t>110122-SWN</t>
  </si>
  <si>
    <t>031622-SNT</t>
  </si>
  <si>
    <t>063022-STF</t>
  </si>
  <si>
    <t>063022-SES</t>
  </si>
  <si>
    <t>101221-SPL</t>
  </si>
  <si>
    <t>113021-SUT</t>
  </si>
  <si>
    <t>040522-SYC</t>
  </si>
  <si>
    <t>080321-TSI</t>
  </si>
  <si>
    <t>092922-TBT</t>
  </si>
  <si>
    <t>051922-TGN</t>
  </si>
  <si>
    <t>072822-TN4</t>
  </si>
  <si>
    <t>101221-TPM</t>
  </si>
  <si>
    <t>041521-TOT</t>
  </si>
  <si>
    <t>092922-MNR</t>
  </si>
  <si>
    <t>092922-TKI</t>
  </si>
  <si>
    <t>031622-TNA</t>
  </si>
  <si>
    <t>040522-USF</t>
  </si>
  <si>
    <t>101221-VAC</t>
  </si>
  <si>
    <t>101221-VTR</t>
  </si>
  <si>
    <t>011822-VIR</t>
  </si>
  <si>
    <t>051922-VRG</t>
  </si>
  <si>
    <t>062222-VHL</t>
  </si>
  <si>
    <t>060122-WLR</t>
  </si>
  <si>
    <t>051922-WSH</t>
  </si>
  <si>
    <t>092922-CER</t>
  </si>
  <si>
    <t>090122-WHL</t>
  </si>
  <si>
    <t>011822-JHK</t>
  </si>
  <si>
    <t>060122-WAI</t>
  </si>
  <si>
    <t>012722-WDH</t>
  </si>
  <si>
    <t>Asbestos and other Hazardous Contaminant Abatement and Disposal Services  (NON-JOC)</t>
  </si>
  <si>
    <t>Comprehensive HVAC</t>
  </si>
  <si>
    <t>Comprehensive HVAC (JOC)</t>
  </si>
  <si>
    <t>Trades, Labor and Materials (NON-JOC)</t>
  </si>
  <si>
    <t>04/30/2027</t>
  </si>
  <si>
    <t>3 C TECHNOLOGY LLC</t>
  </si>
  <si>
    <t xml:space="preserve">3 Oaks Resource Group International </t>
  </si>
  <si>
    <t>3form LLC</t>
  </si>
  <si>
    <t>Academic and Educational Goods and Services</t>
  </si>
  <si>
    <t>65th North Group  LLC</t>
  </si>
  <si>
    <t>A&amp;M Environmental</t>
  </si>
  <si>
    <t xml:space="preserve">Disaster Restoration and Emergency Recovery Services </t>
  </si>
  <si>
    <t>07/31/2025</t>
  </si>
  <si>
    <t>AAdvanced Building Products of IN LLC</t>
  </si>
  <si>
    <t xml:space="preserve">ABC Doors ABC Steel Products Co Inc </t>
  </si>
  <si>
    <t xml:space="preserve">ABF USA LTD </t>
  </si>
  <si>
    <t>03/31/2027</t>
  </si>
  <si>
    <t xml:space="preserve">Fleet Fueling and Charging Equipment and Facilities </t>
  </si>
  <si>
    <t>Fleet Fueling and Charging Equipment and Facilities (JOC)</t>
  </si>
  <si>
    <t>Ace Computers JC Technology Inc</t>
  </si>
  <si>
    <t xml:space="preserve">Signage </t>
  </si>
  <si>
    <t>Signage (JOC)</t>
  </si>
  <si>
    <t>Activa Products</t>
  </si>
  <si>
    <t xml:space="preserve">Renewable Energy and Solar Solutions and Services </t>
  </si>
  <si>
    <t xml:space="preserve">Sports Facility Lighting </t>
  </si>
  <si>
    <t>Adira LLC</t>
  </si>
  <si>
    <t xml:space="preserve">Affiliated Marketing LLC </t>
  </si>
  <si>
    <t>AGiRepair Inc</t>
  </si>
  <si>
    <t>AGM Energy Services LLC</t>
  </si>
  <si>
    <t xml:space="preserve">AGParts Worldwide Inc. </t>
  </si>
  <si>
    <t>AgTac Services LLC</t>
  </si>
  <si>
    <t>Grounds Maintenance Goods &amp; Services</t>
  </si>
  <si>
    <t>AIR PERFORMANCE SERVICE OF CENTRAL TEXAS LLC</t>
  </si>
  <si>
    <t>Air Tech</t>
  </si>
  <si>
    <t>All Door Services</t>
  </si>
  <si>
    <t>Goods, Supplies and Services for Facility and Site ADA Compliance (non-public work construction only)</t>
  </si>
  <si>
    <t>Electronics, Appliances and Associated Goods and Services</t>
  </si>
  <si>
    <t>Alpha Pistol Training LLC</t>
  </si>
  <si>
    <t>Amcase Inc</t>
  </si>
  <si>
    <t>AMT Auction Marketing LLC</t>
  </si>
  <si>
    <t>Online Auction Systems and Auctioneer Services</t>
  </si>
  <si>
    <t xml:space="preserve">Andreu World America </t>
  </si>
  <si>
    <t>Anuvision Technologies Inc</t>
  </si>
  <si>
    <t xml:space="preserve">Apollo Information Systems Corp </t>
  </si>
  <si>
    <t>ArchCon LLC</t>
  </si>
  <si>
    <t xml:space="preserve">Archway Graphic Designs </t>
  </si>
  <si>
    <t>Aria Contracting Sales and Services</t>
  </si>
  <si>
    <t>Arkansas Filter</t>
  </si>
  <si>
    <t>Arkansas Public Safety Solutions</t>
  </si>
  <si>
    <t>07/31/2027</t>
  </si>
  <si>
    <t>Disaster Restoration and Emergency Recovery Services JOC</t>
  </si>
  <si>
    <t>Armoured One LLC</t>
  </si>
  <si>
    <t>Glass, Services, Break Repair, Replacement, and Miscellaneous Glass</t>
  </si>
  <si>
    <t>08/31/2025</t>
  </si>
  <si>
    <t>ATP GOV LLC</t>
  </si>
  <si>
    <t>Auctions by Allstar</t>
  </si>
  <si>
    <t>August Schools Inc</t>
  </si>
  <si>
    <t>Austin Air Systems Ltd</t>
  </si>
  <si>
    <t>Austin Data Logics</t>
  </si>
  <si>
    <t>Axelliant LLC</t>
  </si>
  <si>
    <t xml:space="preserve">B and R OneSource Limited </t>
  </si>
  <si>
    <t>B9Creations LLC</t>
  </si>
  <si>
    <t xml:space="preserve">BDJtech </t>
  </si>
  <si>
    <t xml:space="preserve">Bellwether Media </t>
  </si>
  <si>
    <t xml:space="preserve">Playground Equipment and Installation Services </t>
  </si>
  <si>
    <t>Best Flood Barriers LLC</t>
  </si>
  <si>
    <t xml:space="preserve">Beyond Play LLC </t>
  </si>
  <si>
    <t xml:space="preserve">BHL  Better Home and Lawn </t>
  </si>
  <si>
    <t>Blue Plains Technology LLC</t>
  </si>
  <si>
    <t xml:space="preserve">Blue Star Education </t>
  </si>
  <si>
    <t>BlueVantage LLC</t>
  </si>
  <si>
    <t>Bookelicious LLC</t>
  </si>
  <si>
    <t xml:space="preserve">Boulder Designs by TLI </t>
  </si>
  <si>
    <t>Boxley Group LLC</t>
  </si>
  <si>
    <t>BRADY ENVIRONMENTAL SERVICES INC</t>
  </si>
  <si>
    <t>Branch Construction Group LLC</t>
  </si>
  <si>
    <t xml:space="preserve">Brazos Commercial Roofing LLC </t>
  </si>
  <si>
    <t>Bright White Paper Co</t>
  </si>
  <si>
    <t>Budget Landscaping &amp; Irrigation LLC</t>
  </si>
  <si>
    <t>BUILD Consulting Group LLC</t>
  </si>
  <si>
    <t>Building Wings LLC</t>
  </si>
  <si>
    <t>Burke Construction Group Inc</t>
  </si>
  <si>
    <t>Bush Hog Inc</t>
  </si>
  <si>
    <t>C A  ISHAM Automatic Entrance Systems LLC</t>
  </si>
  <si>
    <t>C and Js Designs and Solutions of East Texas</t>
  </si>
  <si>
    <t>Pumping Equipment Sales, Parts, Service, and Maintenance</t>
  </si>
  <si>
    <t>C R Crawford Construction</t>
  </si>
  <si>
    <t>Cactus Abatement and Demolition LLC</t>
  </si>
  <si>
    <t>Calidad Construction LLC</t>
  </si>
  <si>
    <t>Capital Construction Group</t>
  </si>
  <si>
    <t>CCNBI Inc</t>
  </si>
  <si>
    <t>Cell Tech Inc</t>
  </si>
  <si>
    <t>Cellular Data Solutions</t>
  </si>
  <si>
    <t>Center for Effective School Operations LLC</t>
  </si>
  <si>
    <t>CentralSquare Technologies LLC</t>
  </si>
  <si>
    <t>Centre Technologies Inc</t>
  </si>
  <si>
    <t>CertaPro Painters of Central Arkansas</t>
  </si>
  <si>
    <t>Chalks Truck Parts</t>
  </si>
  <si>
    <t>CHASE NETWORK SERVICES LLC</t>
  </si>
  <si>
    <t>Chem Aqua Inc</t>
  </si>
  <si>
    <t>Chemical Response and Remediation Contractors Inc</t>
  </si>
  <si>
    <t xml:space="preserve">Chemsearch FE </t>
  </si>
  <si>
    <t>Childrens Factory</t>
  </si>
  <si>
    <t>Choosing the Best Publishing LLC</t>
  </si>
  <si>
    <t>circle c mechanical llc</t>
  </si>
  <si>
    <t>Civic Solutions Group LLC</t>
  </si>
  <si>
    <t xml:space="preserve">CivicPlus LLC </t>
  </si>
  <si>
    <t xml:space="preserve">Classic Services </t>
  </si>
  <si>
    <t>CLUTCH SOLUTIONS</t>
  </si>
  <si>
    <t>Coba Health LLC</t>
  </si>
  <si>
    <t xml:space="preserve">Coit Cleaning &amp; Restoration Services </t>
  </si>
  <si>
    <t xml:space="preserve">Collaborative Office Interiors  Rosi </t>
  </si>
  <si>
    <t>Columbia Advisory Group LLC</t>
  </si>
  <si>
    <t>Columbia Manufacturing Inc</t>
  </si>
  <si>
    <t>COMPASS SALES GROUP LLC</t>
  </si>
  <si>
    <t>Complete Book and Media Supply LLC</t>
  </si>
  <si>
    <t>Complete Computing Solutions</t>
  </si>
  <si>
    <t>Cook Center for Human Connection</t>
  </si>
  <si>
    <t>CorporateLounge LLC</t>
  </si>
  <si>
    <t>Cowboys Roofing</t>
  </si>
  <si>
    <t>CPI Technologies LLC</t>
  </si>
  <si>
    <t>Creative Learning Collaborative LLC</t>
  </si>
  <si>
    <t>Crestline Specialties Inc</t>
  </si>
  <si>
    <t>Book Fairs, Fundraising Products and Services</t>
  </si>
  <si>
    <t>Crick Software Inc</t>
  </si>
  <si>
    <t>Critical Response and  Remediation ContractorsLLC</t>
  </si>
  <si>
    <t>Curriculum Advantage Inc</t>
  </si>
  <si>
    <t>Curtis Stout</t>
  </si>
  <si>
    <t xml:space="preserve">D and G Quality Roofing </t>
  </si>
  <si>
    <t>Dalkia Energy Solutions</t>
  </si>
  <si>
    <t>Data Optics Cable Inc</t>
  </si>
  <si>
    <t>Def Logix Inc</t>
  </si>
  <si>
    <t xml:space="preserve">Del Max Restaurant Supply </t>
  </si>
  <si>
    <t>Diamond Business Services Inc</t>
  </si>
  <si>
    <t>Digital Scoreboards</t>
  </si>
  <si>
    <t>Digital Technology Solutions</t>
  </si>
  <si>
    <t>Discovery Education Inc.</t>
  </si>
  <si>
    <t>Diversified Roofing Solutions Inc.</t>
  </si>
  <si>
    <t>Diversified Thermal Services</t>
  </si>
  <si>
    <t>Division 7 Specialties</t>
  </si>
  <si>
    <t>Document Logistix</t>
  </si>
  <si>
    <t>Double A Plus Engineering LLC</t>
  </si>
  <si>
    <t>Down To Earth Services Inc</t>
  </si>
  <si>
    <t>Dr. Yacovodonato Educational Consulting LLC</t>
  </si>
  <si>
    <t xml:space="preserve">DreamSeats LLC </t>
  </si>
  <si>
    <t>Driven Security</t>
  </si>
  <si>
    <t>DYMEC</t>
  </si>
  <si>
    <t>East Texas Truck Systems</t>
  </si>
  <si>
    <t>03/31/2026</t>
  </si>
  <si>
    <t>Ecoroq of Texas LLC</t>
  </si>
  <si>
    <t>Edgeium Inc</t>
  </si>
  <si>
    <t xml:space="preserve">EdGraph </t>
  </si>
  <si>
    <t>EDU Specialist</t>
  </si>
  <si>
    <t xml:space="preserve">Educational Directions </t>
  </si>
  <si>
    <t>eduPARTS LLC</t>
  </si>
  <si>
    <t>Electro Mech Scoreboard Co</t>
  </si>
  <si>
    <t>Electronic Responsible Recyclers LLC</t>
  </si>
  <si>
    <t>Elevated Air Solutions LLC</t>
  </si>
  <si>
    <t>Elite Customer Centered Solutions of New Mexico LLC</t>
  </si>
  <si>
    <t>Entegrity Energy Partners</t>
  </si>
  <si>
    <t xml:space="preserve">EP Techworks LLC </t>
  </si>
  <si>
    <t xml:space="preserve">ePlus Technology inc. </t>
  </si>
  <si>
    <t xml:space="preserve">ERC ENVIRONMENTAL and CONSTRUCTION SERVICES INC </t>
  </si>
  <si>
    <t>ESA Solutions LLC</t>
  </si>
  <si>
    <t xml:space="preserve">Essential Business Solutions </t>
  </si>
  <si>
    <t>Essential Constructs LLC</t>
  </si>
  <si>
    <t xml:space="preserve">Essential Equipment </t>
  </si>
  <si>
    <t>Evan-Moor Educational Publishers</t>
  </si>
  <si>
    <t xml:space="preserve">Evergreen Sustainability Programming </t>
  </si>
  <si>
    <t>Executone of Central Louisiana Inc</t>
  </si>
  <si>
    <t>Exterior Solutions Group LLC</t>
  </si>
  <si>
    <t xml:space="preserve">EZ Task </t>
  </si>
  <si>
    <t xml:space="preserve">F W Walton Inc </t>
  </si>
  <si>
    <t>Facilities Management eXpress FMX</t>
  </si>
  <si>
    <t xml:space="preserve">Facilities Sources Dura Pier Facilities Services </t>
  </si>
  <si>
    <t xml:space="preserve">Fair Play Corporation </t>
  </si>
  <si>
    <t>Farmer's Daughter Landscape</t>
  </si>
  <si>
    <t>Farnsworth Group Inc</t>
  </si>
  <si>
    <t>Faye Whitlow Math Consulting</t>
  </si>
  <si>
    <t xml:space="preserve">FE Hale Manufacturing </t>
  </si>
  <si>
    <t>Federal Signal Corporation</t>
  </si>
  <si>
    <t>FEV Tutor Inc</t>
  </si>
  <si>
    <t>FilteredNet</t>
  </si>
  <si>
    <t>Fire and Ice Treats LLC</t>
  </si>
  <si>
    <t>Courier, Mail, Freight, Shipping and Delivery Services - National Coverage</t>
  </si>
  <si>
    <t>First Onsite Property Restoration</t>
  </si>
  <si>
    <t>ForeFront Power</t>
  </si>
  <si>
    <t>Fort Worth Electric</t>
  </si>
  <si>
    <t>Fort Worth Window Cleaning Inc</t>
  </si>
  <si>
    <t>Frasch</t>
  </si>
  <si>
    <t>Frontera Consulting Group LLC</t>
  </si>
  <si>
    <t>Frontier Communications</t>
  </si>
  <si>
    <t>FTW Safety and Industrial Supplies LLC</t>
  </si>
  <si>
    <t>Function 4 LLC</t>
  </si>
  <si>
    <t xml:space="preserve">G2 General Contractors </t>
  </si>
  <si>
    <t xml:space="preserve">GameDay Floors </t>
  </si>
  <si>
    <t xml:space="preserve">Garrison (Flood Control) Systems LLC. </t>
  </si>
  <si>
    <t>GB Roofing Sales Inc</t>
  </si>
  <si>
    <t>GBCSTORIESCOM LLC</t>
  </si>
  <si>
    <t>Gene IQ LLC</t>
  </si>
  <si>
    <t>General Datatech LP</t>
  </si>
  <si>
    <t xml:space="preserve">Genius Road </t>
  </si>
  <si>
    <t>Gentle Minds Tutoring</t>
  </si>
  <si>
    <t>Geographic Technologies Group Inc</t>
  </si>
  <si>
    <t>GKSeal Consulting LLC</t>
  </si>
  <si>
    <t>GoTo Communications Inc</t>
  </si>
  <si>
    <t>Graco Mechanical Inc</t>
  </si>
  <si>
    <t xml:space="preserve">Grand Landscapes </t>
  </si>
  <si>
    <t>Granite Telecommunications LLC</t>
  </si>
  <si>
    <t>Graves Mechanical</t>
  </si>
  <si>
    <t>Grayco Enterprises LLC</t>
  </si>
  <si>
    <t>Great Lakes Roofing Solutions</t>
  </si>
  <si>
    <t>Groggy Dog Sportswear  Graphics Design</t>
  </si>
  <si>
    <t>Guard911</t>
  </si>
  <si>
    <t>Gulf Mechanical Solutions LLC</t>
  </si>
  <si>
    <t xml:space="preserve">Guru's Gear </t>
  </si>
  <si>
    <t>05/31/2028</t>
  </si>
  <si>
    <t>H5 Traffic Safety LLC</t>
  </si>
  <si>
    <t>Harrison Walker and Harper</t>
  </si>
  <si>
    <t xml:space="preserve">Hazel Health Inc </t>
  </si>
  <si>
    <t>Heartland Business Systems LLC</t>
  </si>
  <si>
    <t>Heat Fusion Welding LLC</t>
  </si>
  <si>
    <t xml:space="preserve">Hello World CS </t>
  </si>
  <si>
    <t>Hewitt Electric Company Inc</t>
  </si>
  <si>
    <t>HiEd Inc</t>
  </si>
  <si>
    <t>Hillstock and Associates</t>
  </si>
  <si>
    <t>Hinsley and  Associates LLC</t>
  </si>
  <si>
    <t>HJ Staffing</t>
  </si>
  <si>
    <t>Horner and  Associates</t>
  </si>
  <si>
    <t xml:space="preserve">HOUSTON COMMUNICATIONS INC </t>
  </si>
  <si>
    <t>HPI international</t>
  </si>
  <si>
    <t>Human Active Technology LLC</t>
  </si>
  <si>
    <t xml:space="preserve">Hunter's Refuge </t>
  </si>
  <si>
    <t>Hyer Office Furniture Inc</t>
  </si>
  <si>
    <t>Hytera US Inc</t>
  </si>
  <si>
    <t xml:space="preserve">I Create Art </t>
  </si>
  <si>
    <t>Ident-A-Kid Services of America LLC</t>
  </si>
  <si>
    <t>ieSmart Systems</t>
  </si>
  <si>
    <t>iLearn Collaborative</t>
  </si>
  <si>
    <t>Imagine Learning LLC</t>
  </si>
  <si>
    <t>ImaginX LLC</t>
  </si>
  <si>
    <t>Incident IQ LLC</t>
  </si>
  <si>
    <t>Industrial Education Solutions LLC</t>
  </si>
  <si>
    <t>Information Resource Group Inc</t>
  </si>
  <si>
    <t>Innuvo Inc</t>
  </si>
  <si>
    <t>Inscape Inc</t>
  </si>
  <si>
    <t>Integral AV Solutions</t>
  </si>
  <si>
    <t>INVZBL</t>
  </si>
  <si>
    <t>IoEnergy Inc</t>
  </si>
  <si>
    <t>i-PRO Americas Inc.</t>
  </si>
  <si>
    <t>IT Devices Online Inc</t>
  </si>
  <si>
    <t>IT Recycling Group</t>
  </si>
  <si>
    <t>J and R Recycling</t>
  </si>
  <si>
    <t xml:space="preserve">Jelco </t>
  </si>
  <si>
    <t>JM TAYLOR CONSTRUCTION LLC</t>
  </si>
  <si>
    <t>JonesDBR Engineering Company LLC</t>
  </si>
  <si>
    <t>JP HARVEY MOTORS INC</t>
  </si>
  <si>
    <t xml:space="preserve">Junior Library Guild </t>
  </si>
  <si>
    <t>Just Right Reader Inc</t>
  </si>
  <si>
    <t>Justice Claims Consulting &amp; Disaster Recovery Services LLC</t>
  </si>
  <si>
    <t>Justice Claims LLC</t>
  </si>
  <si>
    <t xml:space="preserve">K and V PROMOTIONS </t>
  </si>
  <si>
    <t>K2 SERVICES LLC</t>
  </si>
  <si>
    <t>KAM Technologies</t>
  </si>
  <si>
    <t xml:space="preserve">Karcher North America </t>
  </si>
  <si>
    <t xml:space="preserve">Kastech Solutions LLC </t>
  </si>
  <si>
    <t xml:space="preserve">Kelly Educational Staffing </t>
  </si>
  <si>
    <t>KEV Group Inc</t>
  </si>
  <si>
    <t>Keystone Ridge Designs Inc</t>
  </si>
  <si>
    <t>KeyWarden Systems Partners LLP</t>
  </si>
  <si>
    <t xml:space="preserve">KH Literacy Education LLC </t>
  </si>
  <si>
    <t>Kickbox Leasing</t>
  </si>
  <si>
    <t>Site and Event Services</t>
  </si>
  <si>
    <t>KickUp</t>
  </si>
  <si>
    <t>kidgrit</t>
  </si>
  <si>
    <t>Kiefer America LLC</t>
  </si>
  <si>
    <t>Kilgore Industries LP</t>
  </si>
  <si>
    <t>Kinloch Equipment and Supply Inc</t>
  </si>
  <si>
    <t xml:space="preserve">Kloud 12 LLC </t>
  </si>
  <si>
    <t>KOGNITO SOLUTIONS LLC</t>
  </si>
  <si>
    <t>Kognity USA Inc</t>
  </si>
  <si>
    <t>KT Black Services LLC</t>
  </si>
  <si>
    <t>KTECH PRODUCTS LLC</t>
  </si>
  <si>
    <t xml:space="preserve">Kwickscreen Inc </t>
  </si>
  <si>
    <t>Kyndryl INC</t>
  </si>
  <si>
    <t>L and D Hot Shot Service LLC</t>
  </si>
  <si>
    <t>L. J. Design &amp; Construction LLC</t>
  </si>
  <si>
    <t xml:space="preserve">Lackey De Carvajal Cx </t>
  </si>
  <si>
    <t>Lake Management Services LP</t>
  </si>
  <si>
    <t xml:space="preserve">LBK Roofing </t>
  </si>
  <si>
    <t>Learning Environments LLC</t>
  </si>
  <si>
    <t xml:space="preserve">Learning Keys Partners Inc </t>
  </si>
  <si>
    <t>Learning Services</t>
  </si>
  <si>
    <t xml:space="preserve">LearningMate Solutions Inc. </t>
  </si>
  <si>
    <t>LED ARE US LLC</t>
  </si>
  <si>
    <t>Leeder Furniture LLC</t>
  </si>
  <si>
    <t xml:space="preserve">Leland International </t>
  </si>
  <si>
    <t>Lemons Auctioneers LLP</t>
  </si>
  <si>
    <t xml:space="preserve">Lennox Industries Inc </t>
  </si>
  <si>
    <t>Library Interiors of Texas LLC</t>
  </si>
  <si>
    <t>Lippert Components Inc</t>
  </si>
  <si>
    <t>Liquidity Services Operations LLC</t>
  </si>
  <si>
    <t>Literati Inc</t>
  </si>
  <si>
    <t xml:space="preserve">LMC Corporation </t>
  </si>
  <si>
    <t>LMT and Supply Inc</t>
  </si>
  <si>
    <t>Trades, Labor, and Materials (NON-JOC)</t>
  </si>
  <si>
    <t>04/30/2028</t>
  </si>
  <si>
    <t>Lochridge Priest Inc</t>
  </si>
  <si>
    <t>Lone Star Fountains</t>
  </si>
  <si>
    <t>Lonestar Chiller Systems</t>
  </si>
  <si>
    <t>Longhorn Commercial Roofing</t>
  </si>
  <si>
    <t>Lockers (JOC)</t>
  </si>
  <si>
    <t>LTD Logistics LLC</t>
  </si>
  <si>
    <t>Manning Brothers Food Equipment Co Inc</t>
  </si>
  <si>
    <t>Manufacture Direct Inc</t>
  </si>
  <si>
    <t xml:space="preserve">Marathon Staffing </t>
  </si>
  <si>
    <t>Marzano Resources LLC</t>
  </si>
  <si>
    <t xml:space="preserve">MASS Group Inc </t>
  </si>
  <si>
    <t>McAlisters Deli The Saxton Group</t>
  </si>
  <si>
    <t xml:space="preserve">McColm Paving Action Construction </t>
  </si>
  <si>
    <t xml:space="preserve">Membean </t>
  </si>
  <si>
    <t>MEXZIM Corporation</t>
  </si>
  <si>
    <t>Mid American Research Chemical</t>
  </si>
  <si>
    <t>Retail Electric Power (Texas Only)</t>
  </si>
  <si>
    <t>01/31/2028</t>
  </si>
  <si>
    <t>Midtown Video</t>
  </si>
  <si>
    <t>Midwest Field Solutions</t>
  </si>
  <si>
    <t xml:space="preserve">Milder Furniture </t>
  </si>
  <si>
    <t>Mint Technologies LLC</t>
  </si>
  <si>
    <t>Modern Electrical Contracting Inc</t>
  </si>
  <si>
    <t xml:space="preserve">MOJO Creative Digital </t>
  </si>
  <si>
    <t>Moore Pest Control Inc</t>
  </si>
  <si>
    <t xml:space="preserve">MooreCo Inc </t>
  </si>
  <si>
    <t xml:space="preserve">Motive Lighting </t>
  </si>
  <si>
    <t>MSC Industrial Supply</t>
  </si>
  <si>
    <t xml:space="preserve">MusicFirst  </t>
  </si>
  <si>
    <t>Nardellos</t>
  </si>
  <si>
    <t xml:space="preserve">National Roofing Partners </t>
  </si>
  <si>
    <t xml:space="preserve">NATIONAL SCHOOL PRODUCTS </t>
  </si>
  <si>
    <t>National Works Inc</t>
  </si>
  <si>
    <t xml:space="preserve">Native Construction </t>
  </si>
  <si>
    <t>Navitas LLC</t>
  </si>
  <si>
    <t xml:space="preserve">Neatframe Inc </t>
  </si>
  <si>
    <t xml:space="preserve">Nelmscape Studios </t>
  </si>
  <si>
    <t>Network Craze Technologies</t>
  </si>
  <si>
    <t>Newegg Business Inc</t>
  </si>
  <si>
    <t>Next Level Libraries</t>
  </si>
  <si>
    <t xml:space="preserve">Noble Texas Builders LLC </t>
  </si>
  <si>
    <t xml:space="preserve">North Texas Industrial Solutions </t>
  </si>
  <si>
    <t>NTD Mechanical</t>
  </si>
  <si>
    <t>NV5 Consultants</t>
  </si>
  <si>
    <t xml:space="preserve">NV5 formerly The Sextant Group </t>
  </si>
  <si>
    <t>Oak Security Group LLC</t>
  </si>
  <si>
    <t xml:space="preserve">OES Scoreboards </t>
  </si>
  <si>
    <t xml:space="preserve">Office Furniture Distributors </t>
  </si>
  <si>
    <t>One Diversified LLC</t>
  </si>
  <si>
    <t>One Reef LLC</t>
  </si>
  <si>
    <t xml:space="preserve">OnPoynt </t>
  </si>
  <si>
    <t>Open Access Technology International Inc</t>
  </si>
  <si>
    <t>Open Plan Systems LLC</t>
  </si>
  <si>
    <t>OperationsHERO</t>
  </si>
  <si>
    <t>Orange Flood Control LLC</t>
  </si>
  <si>
    <t xml:space="preserve">OReilly Auto Parts </t>
  </si>
  <si>
    <t>Palmieri Furniture</t>
  </si>
  <si>
    <t>Panasonic Connect North America</t>
  </si>
  <si>
    <t>Paper Education America Inc</t>
  </si>
  <si>
    <t>Path Company LLC</t>
  </si>
  <si>
    <t>Patterson Equipment Company</t>
  </si>
  <si>
    <t xml:space="preserve">Pavecon </t>
  </si>
  <si>
    <t>Pavement Technologies International Corp</t>
  </si>
  <si>
    <t xml:space="preserve">Pediatric Developmental Services </t>
  </si>
  <si>
    <t>PEEQ Technologies Inc</t>
  </si>
  <si>
    <t>Performance Scoring LLC</t>
  </si>
  <si>
    <t xml:space="preserve">PFU America Inc. </t>
  </si>
  <si>
    <t>Phil Long Ford of Denver</t>
  </si>
  <si>
    <t xml:space="preserve">Photo Texas Photography </t>
  </si>
  <si>
    <t>PickUp Patrol LLC</t>
  </si>
  <si>
    <t>Pinnacle Business Systems</t>
  </si>
  <si>
    <t>Pintail Demolition and Construction Inc</t>
  </si>
  <si>
    <t>PlainView LED</t>
  </si>
  <si>
    <t>PLM Spraying LLC</t>
  </si>
  <si>
    <t>PMCS Services Inc</t>
  </si>
  <si>
    <t>PMR Roofing</t>
  </si>
  <si>
    <t xml:space="preserve">Pocket Nurse </t>
  </si>
  <si>
    <t>PPM Company</t>
  </si>
  <si>
    <t xml:space="preserve">Presentations Arreya Digital Signage </t>
  </si>
  <si>
    <t>Prestige Elevator Services</t>
  </si>
  <si>
    <t xml:space="preserve">Prime Systems </t>
  </si>
  <si>
    <t>Project Integrity Analyst</t>
  </si>
  <si>
    <t>PROPAC INC</t>
  </si>
  <si>
    <t xml:space="preserve">PropertyRoomcom </t>
  </si>
  <si>
    <t xml:space="preserve">QEP Professional Books </t>
  </si>
  <si>
    <t>Quality Construction Services Inc</t>
  </si>
  <si>
    <t>Quizizz Inc</t>
  </si>
  <si>
    <t>R Zero Systems Inc</t>
  </si>
  <si>
    <t>Racks BBQ</t>
  </si>
  <si>
    <t>Ram Air Engineering Inc</t>
  </si>
  <si>
    <t>Ranger Security Solutions</t>
  </si>
  <si>
    <t>Rave Mobile Safety</t>
  </si>
  <si>
    <t>RE Michel</t>
  </si>
  <si>
    <t xml:space="preserve">Red Comet </t>
  </si>
  <si>
    <t>Remedi8 LLC</t>
  </si>
  <si>
    <t>Renewed Lawn and Landscape</t>
  </si>
  <si>
    <t xml:space="preserve">Rexel USA INC  </t>
  </si>
  <si>
    <t xml:space="preserve">Right Height Manufacturing </t>
  </si>
  <si>
    <t>Rio Elevator Company Inc</t>
  </si>
  <si>
    <t xml:space="preserve">RISE Engineering </t>
  </si>
  <si>
    <t>Roadrunner Restoration</t>
  </si>
  <si>
    <t>Roaring Moose LLC</t>
  </si>
  <si>
    <t>Rojas Heavy Equipment LLC</t>
  </si>
  <si>
    <t>Ronco Technology Services LLC</t>
  </si>
  <si>
    <t>Roofcare LLC</t>
  </si>
  <si>
    <t>ROOFING REPRESENTATIVES</t>
  </si>
  <si>
    <t>Rose Truck Sales Inc</t>
  </si>
  <si>
    <t xml:space="preserve">S and W Filter Service </t>
  </si>
  <si>
    <t>S3Consulting LLC</t>
  </si>
  <si>
    <t>Samsung Opto Electronics America Inc</t>
  </si>
  <si>
    <t xml:space="preserve">SANCHEZ JANITORIAL SERVICE </t>
  </si>
  <si>
    <t>Satchel Pulse</t>
  </si>
  <si>
    <t xml:space="preserve">SchoolBanks Inc </t>
  </si>
  <si>
    <t>SchoolSAFEid LLC</t>
  </si>
  <si>
    <t>SchoolStatus</t>
  </si>
  <si>
    <t xml:space="preserve">Sciens Consulting </t>
  </si>
  <si>
    <t>SEC Snellstrom Electrical Contracting</t>
  </si>
  <si>
    <t>Second Chance Fitness Inc</t>
  </si>
  <si>
    <t>SecureDocs Inc</t>
  </si>
  <si>
    <t>Seesaw Learning Inc</t>
  </si>
  <si>
    <t>Servpro of Crowley and  South Johnson City</t>
  </si>
  <si>
    <t xml:space="preserve">Servpro of Northeast Collin County </t>
  </si>
  <si>
    <t>Shimadzu Medical Systems</t>
  </si>
  <si>
    <t>SketchforSchools Publishing Inc</t>
  </si>
  <si>
    <t>Skydio Inc</t>
  </si>
  <si>
    <t>Skyline Technology Solutions LLC</t>
  </si>
  <si>
    <t>Sloans technology</t>
  </si>
  <si>
    <t>Smart Rain LLC</t>
  </si>
  <si>
    <t>Smarter Furnishings</t>
  </si>
  <si>
    <t>Sonova USA Inc</t>
  </si>
  <si>
    <t>Southend Asphalt</t>
  </si>
  <si>
    <t>Sparks Office Solutions Inc</t>
  </si>
  <si>
    <t>Specialty Restoration of Texas Inc</t>
  </si>
  <si>
    <t>Specified Sales Inc</t>
  </si>
  <si>
    <t>Spectrum Energy LLC</t>
  </si>
  <si>
    <t>Square Panda</t>
  </si>
  <si>
    <t xml:space="preserve">SSR JACKETS </t>
  </si>
  <si>
    <t xml:space="preserve">StageAgent </t>
  </si>
  <si>
    <t xml:space="preserve">Stages Learning </t>
  </si>
  <si>
    <t xml:space="preserve">Starks Industries Inc. </t>
  </si>
  <si>
    <t>STEM Education Works</t>
  </si>
  <si>
    <t>Streamline Fire &amp; Life Safety</t>
  </si>
  <si>
    <t>Stryke Security Inc</t>
  </si>
  <si>
    <t>Summit 360</t>
  </si>
  <si>
    <t>Sunflower Lab LLC</t>
  </si>
  <si>
    <t xml:space="preserve">Supreme Roofing </t>
  </si>
  <si>
    <t>SWYE360 LEARNING</t>
  </si>
  <si>
    <t>T E S ENERGY SERVICES  L P</t>
  </si>
  <si>
    <t xml:space="preserve">TablEx LLC </t>
  </si>
  <si>
    <t>Tactura Network Solutions LLC</t>
  </si>
  <si>
    <t>Tangible Play Inc</t>
  </si>
  <si>
    <t>Taylor Glass &amp; Mirror</t>
  </si>
  <si>
    <t>TCB Consulting LLC</t>
  </si>
  <si>
    <t>TeacherMade Work On Learning Inc.</t>
  </si>
  <si>
    <t>Teachers Pay Teachers Teacher Synergy llc</t>
  </si>
  <si>
    <t xml:space="preserve">TEAL Systems </t>
  </si>
  <si>
    <t xml:space="preserve">Team Venti </t>
  </si>
  <si>
    <t>Tech Reformers LLC</t>
  </si>
  <si>
    <t>Technology Providers Inc</t>
  </si>
  <si>
    <t>Tecta America Corp</t>
  </si>
  <si>
    <t>Tekni-Kut Corporation</t>
  </si>
  <si>
    <t>Teneo Linguistics Company LLC</t>
  </si>
  <si>
    <t xml:space="preserve">Texarkana Tent and  Awning </t>
  </si>
  <si>
    <t>TEXAS AIRSYSTEMS LLC</t>
  </si>
  <si>
    <t>Texas Chiller Systems</t>
  </si>
  <si>
    <t>Texas CPG LLC</t>
  </si>
  <si>
    <t xml:space="preserve">Texas Creative </t>
  </si>
  <si>
    <t>Texas Custom Commercial Floors</t>
  </si>
  <si>
    <t>Texas Pride Utilities</t>
  </si>
  <si>
    <t>Texas Roof Support LLC</t>
  </si>
  <si>
    <t>Texas Traditions Roofing</t>
  </si>
  <si>
    <t>Texas Yard Pro Inc</t>
  </si>
  <si>
    <t>Textbook Warehouse LLC</t>
  </si>
  <si>
    <t xml:space="preserve">TFD SUPPLIES </t>
  </si>
  <si>
    <t xml:space="preserve">Thatch Engineering </t>
  </si>
  <si>
    <t>The Cleaning Guys</t>
  </si>
  <si>
    <t>The KR Group Inc</t>
  </si>
  <si>
    <t>The MacMan LLC</t>
  </si>
  <si>
    <t>The Safeguard System Inc</t>
  </si>
  <si>
    <t>THE TECH GUY</t>
  </si>
  <si>
    <t>ThinkGard LLC</t>
  </si>
  <si>
    <t>Thru Consulting</t>
  </si>
  <si>
    <t>TKABO TECHNICAL SOLUTIONS LLC</t>
  </si>
  <si>
    <t xml:space="preserve">TLS by Design </t>
  </si>
  <si>
    <t>Tomahawk Strategic Solutions</t>
  </si>
  <si>
    <t xml:space="preserve">TP and R CONSTRUCTION LLC </t>
  </si>
  <si>
    <t>TR Facility Services</t>
  </si>
  <si>
    <t>Track Barn</t>
  </si>
  <si>
    <t>Tree ShepherdsLLC</t>
  </si>
  <si>
    <t>TreeTech LLC</t>
  </si>
  <si>
    <t>Tri Chi TID LLC</t>
  </si>
  <si>
    <t>True North Restoration- Dallas</t>
  </si>
  <si>
    <t>True Roads Construction LLC</t>
  </si>
  <si>
    <t>TS Group LLC</t>
  </si>
  <si>
    <t xml:space="preserve">Twisted Tech </t>
  </si>
  <si>
    <t>U S Flood Control Corp.</t>
  </si>
  <si>
    <t xml:space="preserve">UBAM Educational Services </t>
  </si>
  <si>
    <t xml:space="preserve">Uncharted Territory Solutions </t>
  </si>
  <si>
    <t>Unisys Corporation</t>
  </si>
  <si>
    <t xml:space="preserve">University Loft Company </t>
  </si>
  <si>
    <t>Unlimited Sports Solutions Inc</t>
  </si>
  <si>
    <t>UR TURN SBC</t>
  </si>
  <si>
    <t>USLED</t>
  </si>
  <si>
    <t>UVC Sanitizing Solutions LLC</t>
  </si>
  <si>
    <t>VALLEYWIDE TREE TRIMMING LLC</t>
  </si>
  <si>
    <t xml:space="preserve">Valor Fire &amp; Security </t>
  </si>
  <si>
    <t xml:space="preserve">Vantage Environmental Services LP </t>
  </si>
  <si>
    <t>VECTOR IT SOLUTIONS INC</t>
  </si>
  <si>
    <t>Veoci Inc</t>
  </si>
  <si>
    <t>Veregy LLC</t>
  </si>
  <si>
    <t>Vertical Alliance Group Inc</t>
  </si>
  <si>
    <t>VirtualArmour</t>
  </si>
  <si>
    <t>White Sign Company Inc</t>
  </si>
  <si>
    <t>White Sign Company LLC</t>
  </si>
  <si>
    <t xml:space="preserve">Wil-Shar Steel </t>
  </si>
  <si>
    <t>WM Commercial Roofing LLC</t>
  </si>
  <si>
    <t>Worth Ave Group</t>
  </si>
  <si>
    <t xml:space="preserve">Worth Hydrochem of AustinInc </t>
  </si>
  <si>
    <t>Zaavya LLC</t>
  </si>
  <si>
    <t>Zephon LLC</t>
  </si>
  <si>
    <t>Zeptive Inc</t>
  </si>
  <si>
    <t>ZeroEyes</t>
  </si>
  <si>
    <t>22-7440</t>
  </si>
  <si>
    <t>A &amp; A Custom Engravers (Carrion Enterprises)</t>
  </si>
  <si>
    <t>22-7442</t>
  </si>
  <si>
    <t>Blue Star Custom Uniforms (Sergio Marrufo)</t>
  </si>
  <si>
    <t>Cheers, Etc., Inc.</t>
  </si>
  <si>
    <t>Concourse Team Express</t>
  </si>
  <si>
    <t>D Embroidery Corp</t>
  </si>
  <si>
    <t>Intrepid Sportswear, Inc</t>
  </si>
  <si>
    <t>Julieâ€™s Promotional Products (Julia E. Aldaz)</t>
  </si>
  <si>
    <t>Proper Printshop (Proper Printshop Productions LLC)</t>
  </si>
  <si>
    <t>Riddell (Riddell/All American) (All American Sports Corp.)</t>
  </si>
  <si>
    <t>SSR JACKETS (MONK HOLDINGS, LLC)</t>
  </si>
  <si>
    <t>Swim Shops of the Southwest (Adolf Kiefer &amp; Associates) (Kiefer Aquatics, The Lifeguard Store, All American Swim)</t>
  </si>
  <si>
    <t>Texas Motion Sports</t>
  </si>
  <si>
    <t>Full Turn Interior Solutions</t>
  </si>
  <si>
    <t>Alamo Auto Supply (Alamo Industries, Inc)</t>
  </si>
  <si>
    <t>A-Z Bus Texas LLC dba Blue Star Bus Sales</t>
  </si>
  <si>
    <t>LSH Furniture, LLC</t>
  </si>
  <si>
    <t>Atmosphere Commercial Interiors LLC</t>
  </si>
  <si>
    <t>Really Great Reading Company, LLC</t>
  </si>
  <si>
    <t>Active Parenting Publishers</t>
  </si>
  <si>
    <t>Beable Education, Inc.</t>
  </si>
  <si>
    <t>Capital Microscope Services, Inc</t>
  </si>
  <si>
    <t>CELEBRATE Successful Early Learning LLC</t>
  </si>
  <si>
    <t>EAI Education (Eric Armin Inc)</t>
  </si>
  <si>
    <t>Harry K. Wong Publications, Inc.</t>
  </si>
  <si>
    <t>Lilliworks Active Learning Foundation</t>
  </si>
  <si>
    <t>Mackin Educational Resources  (Mackin Book Company)</t>
  </si>
  <si>
    <t>News-O-Matic (Press4Kids Inc.)</t>
  </si>
  <si>
    <t>Perma-Bound Books (Hertzberg-New Method, Inc.)</t>
  </si>
  <si>
    <t>Progress Learning, LLC</t>
  </si>
  <si>
    <t>Ripple Effects (Ripple Effects, Inc.)</t>
  </si>
  <si>
    <t>Science Safety Inc.</t>
  </si>
  <si>
    <t>Tangible Play, Inc.</t>
  </si>
  <si>
    <t>Express Employment Professionals East El Paso (AM Innovations,  Corp. / Express Services Inc.)</t>
  </si>
  <si>
    <t>Axiom Learning, Inc.</t>
  </si>
  <si>
    <t>CareerCraft, LLC (Laura M. Dwiggins)</t>
  </si>
  <si>
    <t>Carol Cooper dba N&amp;C Consulting</t>
  </si>
  <si>
    <t>Christ Chavez (Christ Chavez Photographer)</t>
  </si>
  <si>
    <t>Comprehensive Training Center</t>
  </si>
  <si>
    <t>Crisis Prevention Institute, Inc.</t>
  </si>
  <si>
    <t>CS Educational Services LLC (thinkLaw)</t>
  </si>
  <si>
    <t>FACTS Education Solutions, LLC</t>
  </si>
  <si>
    <t>Lighthouse Therapy LLC (Janet L. Courtney)</t>
  </si>
  <si>
    <t>Pikitin Learning Projects</t>
  </si>
  <si>
    <t>Rigged In Your Favor (Leticia M. Salas)</t>
  </si>
  <si>
    <t>Salas Music (Salas Music Publishing and Production/Angel Music) (Arturo Salas Salas)</t>
  </si>
  <si>
    <t>StratComm Inc.</t>
  </si>
  <si>
    <t>TAG2:The Art of Continuous Growth</t>
  </si>
  <si>
    <t>TCASE Services by Design (C/O Texas Council of Administrators of Special Education)</t>
  </si>
  <si>
    <t>The Forma Group, LLC</t>
  </si>
  <si>
    <t>Fastsigns (Love Ewe Inc.)</t>
  </si>
  <si>
    <t>Terralogic Document Systems, Inc</t>
  </si>
  <si>
    <t>22-7447</t>
  </si>
  <si>
    <t>Fleet Service Solutions (Michael N Keagle)</t>
  </si>
  <si>
    <t>22-7435</t>
  </si>
  <si>
    <t>Douglas Equipment (Douglas Food Stores Inc)</t>
  </si>
  <si>
    <t>Shelby Distributions Inc. (Express Office Products)</t>
  </si>
  <si>
    <t>Xerox Business Solutions Southwest (Dahill Office Technology Corporation)</t>
  </si>
  <si>
    <t>22-7434</t>
  </si>
  <si>
    <t>AmeriChoice Construction, LLC</t>
  </si>
  <si>
    <t>Burman Construction, LLC</t>
  </si>
  <si>
    <t>DH Pace (D.H. Pace Company, Inc.)</t>
  </si>
  <si>
    <t>El Paso Tinting 2 LLC (Luis A. Marquez)</t>
  </si>
  <si>
    <t>Holts Mechanical Ltd</t>
  </si>
  <si>
    <t>Ketner Enterprises of El Paso LLC dba Johnstone Supply</t>
  </si>
  <si>
    <t>M Squared Electric</t>
  </si>
  <si>
    <t>MARKS PLUMBING PARTS (John W Gasparini Inc)</t>
  </si>
  <si>
    <t>One Stop Glass</t>
  </si>
  <si>
    <t>The Sherwin-Williams Company</t>
  </si>
  <si>
    <t>THREE O MACHINE SHOP, INC (Felix Sanchez)</t>
  </si>
  <si>
    <t>BTek Holdings LLC</t>
  </si>
  <si>
    <t>22-7446</t>
  </si>
  <si>
    <t>22-7443</t>
  </si>
  <si>
    <t>El Roi Construction Inc.</t>
  </si>
  <si>
    <t>Fulcrum Contracting LLC</t>
  </si>
  <si>
    <t>JAR Construction, Inc (J.A.R. Concrete, Inc. dba J.A.R. Construction, Inc.)</t>
  </si>
  <si>
    <t>JGF Built LLC</t>
  </si>
  <si>
    <t>JR COMPASS,  LLC</t>
  </si>
  <si>
    <t>Ricks  Paving &amp; Sealing</t>
  </si>
  <si>
    <t>Synergy Project Contractors, Inc</t>
  </si>
  <si>
    <t>22-7445</t>
  </si>
  <si>
    <t>Artist Touch Design Firm (Knotts, Inc.)</t>
  </si>
  <si>
    <t>Metro Signs (Richard Nacim)</t>
  </si>
  <si>
    <t>PDX Printing (Porfirio Diaz Exit LP)</t>
  </si>
  <si>
    <t>Tovar Printing, Inc.</t>
  </si>
  <si>
    <t>Advertising Specialties of El Paso (Jose Luis Nava)</t>
  </si>
  <si>
    <t>Printing Services, Promotional Supplies and Related- .</t>
  </si>
  <si>
    <t>23-7456</t>
  </si>
  <si>
    <t>Defenz Special Systems LLC</t>
  </si>
  <si>
    <t>Mike Garcia Merchant Security, LLC</t>
  </si>
  <si>
    <t>GoTo Communications, Inc.</t>
  </si>
  <si>
    <t>Calian Corp</t>
  </si>
  <si>
    <t>23-7452</t>
  </si>
  <si>
    <t>Age of Learning, Inc.</t>
  </si>
  <si>
    <t>AGParts Worldwide, Inc.</t>
  </si>
  <si>
    <t>Compu-Cel (Personal Computer Technologies,Inc.)</t>
  </si>
  <si>
    <t>Forward Edge LLC</t>
  </si>
  <si>
    <t>Helios Ed (Mann InfoCom Inc.)</t>
  </si>
  <si>
    <t>iBenzer Inc.</t>
  </si>
  <si>
    <t>InformedK12 (Emics, Inc.)</t>
  </si>
  <si>
    <t>LibraryTrac</t>
  </si>
  <si>
    <t>PCS Revenue Control Systems</t>
  </si>
  <si>
    <t>Redline Networks, LP</t>
  </si>
  <si>
    <t>Securly, Inc.</t>
  </si>
  <si>
    <t>STS Recycling LLC</t>
  </si>
  <si>
    <t>System Liquidation</t>
  </si>
  <si>
    <t>TalkingPoints of Illinois (TalkingPoints)</t>
  </si>
  <si>
    <t>United Data Technologies, Inc. (UDT; UDT Financial Services)</t>
  </si>
  <si>
    <t>22-7429</t>
  </si>
  <si>
    <t>Arey Jones Educational Solutions (Broadway Typewriter Company Inc.)</t>
  </si>
  <si>
    <t>AristotleK12 (Sergeant Laboratories)</t>
  </si>
  <si>
    <t>Audio Enhancement, Inc.</t>
  </si>
  <si>
    <t>GreenLight Credentials, LLC</t>
  </si>
  <si>
    <t>Littera Education Inc</t>
  </si>
  <si>
    <t>Net-Tech Consulting LLC</t>
  </si>
  <si>
    <t>OKIO LABS, Inc.</t>
  </si>
  <si>
    <t>Onset Technologies</t>
  </si>
  <si>
    <t>ProComputing Corporation</t>
  </si>
  <si>
    <t>RO IT SOLUTIONS (RO IT SOLUTIONS, LLC) (Rick Rollerson, Sr.)</t>
  </si>
  <si>
    <t>Square Technology (David Frisbie)</t>
  </si>
  <si>
    <t>Tek84 Inc.</t>
  </si>
  <si>
    <t>Toast POS (Toast, Inc)</t>
  </si>
  <si>
    <t>Tools For Schools Inc.</t>
  </si>
  <si>
    <t>22-7448</t>
  </si>
  <si>
    <t>Burnett Specialists (The Burnett Companies Consolidated Inc.)</t>
  </si>
  <si>
    <t>C.A. Community Services, Inc (Campus Adventures Ancillary Services, LLC)</t>
  </si>
  <si>
    <t>Diskriter, Inc.</t>
  </si>
  <si>
    <t>HireQuest Health (HQ Medical LLC)</t>
  </si>
  <si>
    <t>HireQuest, LLC dba Snelling</t>
  </si>
  <si>
    <t>LanceSoft, Inc.</t>
  </si>
  <si>
    <t>Peak Performers (St. Vincent DePaul Rehabilitation Service of Texas, Inc)</t>
  </si>
  <si>
    <t>SearchPros Staffing</t>
  </si>
  <si>
    <t>See Us Now Staffing, Inc.</t>
  </si>
  <si>
    <t>Sparrow Company (Sparrow Company LLC)</t>
  </si>
  <si>
    <t>The Job Connection, Inc</t>
  </si>
  <si>
    <t>TruTemps Staffing Group (TruTemps Inc)</t>
  </si>
  <si>
    <t>El Paso Disposal (El Paso Disposal, LP)</t>
  </si>
  <si>
    <t>22-7441</t>
  </si>
  <si>
    <t>95 Percent Group Inc.</t>
  </si>
  <si>
    <t>1 GPA</t>
  </si>
  <si>
    <t>Abacus Corporation</t>
  </si>
  <si>
    <t xml:space="preserve">Employee Staffing &amp; Leaseback </t>
  </si>
  <si>
    <t>22-09PV-01</t>
  </si>
  <si>
    <t>Custodial, Grounds and Maintenance Services</t>
  </si>
  <si>
    <t>20-01PV-01</t>
  </si>
  <si>
    <t>Active Internet Technologies, dba Finalsite</t>
  </si>
  <si>
    <t>Web Content and/or Mass Notification System</t>
  </si>
  <si>
    <t>21-11PV-01</t>
  </si>
  <si>
    <t>Altitude Recreation Inc</t>
  </si>
  <si>
    <t>Playground Solutions</t>
  </si>
  <si>
    <t>23-07P-01</t>
  </si>
  <si>
    <t>22-07P-01</t>
  </si>
  <si>
    <t>Fire, Security and Communication System Solutions</t>
  </si>
  <si>
    <t>21-07P-04</t>
  </si>
  <si>
    <t>Applied Economics</t>
  </si>
  <si>
    <t>Professional Consulting Services</t>
  </si>
  <si>
    <t>23-02P-01</t>
  </si>
  <si>
    <t>Turf, Tracks, Courts and Other Surfaces</t>
  </si>
  <si>
    <t>Furniture Products and Services</t>
  </si>
  <si>
    <t>Technology and Audio/Visual Solutions</t>
  </si>
  <si>
    <t>22-02PV-19</t>
  </si>
  <si>
    <t>22-02PV-05</t>
  </si>
  <si>
    <t>Automotive and Bus Parts, Equipment and Services</t>
  </si>
  <si>
    <t>22-10DP-01</t>
  </si>
  <si>
    <t>21-07P-06</t>
  </si>
  <si>
    <t xml:space="preserve">Climatec, LLC. </t>
  </si>
  <si>
    <t>Building Management/Automation Systems</t>
  </si>
  <si>
    <t xml:space="preserve">Critical Insight, Inc. </t>
  </si>
  <si>
    <t>Cybersecurity Products and Services</t>
  </si>
  <si>
    <t>21-02PV-01</t>
  </si>
  <si>
    <t xml:space="preserve">CW Payne Accounting, LLC </t>
  </si>
  <si>
    <t>23-02P-03</t>
  </si>
  <si>
    <t>DecisionEd Group, Inc.  </t>
  </si>
  <si>
    <t>Business Intelligence &amp; Data Analytic Solutions</t>
  </si>
  <si>
    <t>22-04P-01</t>
  </si>
  <si>
    <t>Delta-T Group Phoenix, Inc.</t>
  </si>
  <si>
    <t>22-09PV-02</t>
  </si>
  <si>
    <t xml:space="preserve">DH Pace Company Inc. </t>
  </si>
  <si>
    <t>Locks, Door Hardware, Related Parts and Services</t>
  </si>
  <si>
    <t>Dominion Environmental Consultants, Inc.</t>
  </si>
  <si>
    <t>Environmental Consultant</t>
  </si>
  <si>
    <t>20-03P-02</t>
  </si>
  <si>
    <t>EAR Professional Audio Video</t>
  </si>
  <si>
    <t>22-02PV-06</t>
  </si>
  <si>
    <t>Edblox, Inc. dba Elevate K-12</t>
  </si>
  <si>
    <t>Tutoring, Mentoring, and Teaching Services</t>
  </si>
  <si>
    <t>ENA Services LLC</t>
  </si>
  <si>
    <t>21-02PV-03</t>
  </si>
  <si>
    <t>Office and School Supplies</t>
  </si>
  <si>
    <t>Epic Solar Control, LLC</t>
  </si>
  <si>
    <t>Safety &amp; Security Film Applications</t>
  </si>
  <si>
    <t>23-12P-01</t>
  </si>
  <si>
    <t>ESS South Central, LLC</t>
  </si>
  <si>
    <t>22-09PV-04</t>
  </si>
  <si>
    <t xml:space="preserve">Ewing Irrigation Products Inc. </t>
  </si>
  <si>
    <t>Grounds and Irrigation Products and Services</t>
  </si>
  <si>
    <t>23-10DV-02</t>
  </si>
  <si>
    <t>Exerplay Inc.</t>
  </si>
  <si>
    <t>23-07P-04</t>
  </si>
  <si>
    <t>Fieldturf USA Inc.</t>
  </si>
  <si>
    <t>Athletic Surfaces, Appurtenances and Minor Structures</t>
  </si>
  <si>
    <t>23-01DP-01</t>
  </si>
  <si>
    <t xml:space="preserve">FieldTurf USA, Inc. </t>
  </si>
  <si>
    <t>Fisher Scientific Company LLC</t>
  </si>
  <si>
    <t>FlexGround LLC</t>
  </si>
  <si>
    <t>23-07P-05</t>
  </si>
  <si>
    <t>Roofing Services</t>
  </si>
  <si>
    <t>21-06P-01</t>
  </si>
  <si>
    <t>Frontline Technologies Group LLC</t>
  </si>
  <si>
    <t>Human Resource Information Systems</t>
  </si>
  <si>
    <t>21-10PV-01</t>
  </si>
  <si>
    <t>Fusebox, LLC</t>
  </si>
  <si>
    <t>22-04P-04</t>
  </si>
  <si>
    <t>Gaggle.Net Inc.</t>
  </si>
  <si>
    <t>22-02PV-07</t>
  </si>
  <si>
    <t>Gauge Precision Consulting, LLC</t>
  </si>
  <si>
    <t>23-02P-04</t>
  </si>
  <si>
    <t>Janitorial Supplies, Equipment and Services</t>
  </si>
  <si>
    <t>Gnosis IQ, LLC </t>
  </si>
  <si>
    <t>22-04P-05</t>
  </si>
  <si>
    <t>Project Management &amp; Related Services</t>
  </si>
  <si>
    <t>Hanover Research Group</t>
  </si>
  <si>
    <t>Grant Consulting and Other Research Services</t>
  </si>
  <si>
    <t>20-04P-01</t>
  </si>
  <si>
    <t>Heinfeld, Meech &amp; Co., P.C.</t>
  </si>
  <si>
    <t>23-02P-05</t>
  </si>
  <si>
    <t>Hellas Construction Inc.</t>
  </si>
  <si>
    <t>23-01DP-03</t>
  </si>
  <si>
    <t xml:space="preserve">Hellas Construction, Inc. </t>
  </si>
  <si>
    <t xml:space="preserve">Honeywell, Inc. </t>
  </si>
  <si>
    <t>Hye Tech Network &amp; Security Solutions LLC</t>
  </si>
  <si>
    <t>21-02PV-05</t>
  </si>
  <si>
    <t>22-02PV-08</t>
  </si>
  <si>
    <t xml:space="preserve">International Alliance Group, LLC </t>
  </si>
  <si>
    <t>22-09PV-05</t>
  </si>
  <si>
    <t>21-11PV-03</t>
  </si>
  <si>
    <t>IQ Total Source, LLC</t>
  </si>
  <si>
    <t>Medical and Safety Supplies and Equipment</t>
  </si>
  <si>
    <t>21-05PV-01</t>
  </si>
  <si>
    <t>22-02PV-10</t>
  </si>
  <si>
    <t>Johnson Controls Fire Protection LP</t>
  </si>
  <si>
    <t>21-07P-12</t>
  </si>
  <si>
    <t>Kidstuff Playsystems Inc.</t>
  </si>
  <si>
    <t>23-07P-06</t>
  </si>
  <si>
    <t>22-10DP-03</t>
  </si>
  <si>
    <t>Kimley-Horn and Associates, Inc.</t>
  </si>
  <si>
    <t>KOI Education</t>
  </si>
  <si>
    <t>Lightspeed Technologies Inc.</t>
  </si>
  <si>
    <t>22-02PV-11</t>
  </si>
  <si>
    <t>Logicalis Inc.</t>
  </si>
  <si>
    <t>21-07P-13</t>
  </si>
  <si>
    <t>22-02PV-12</t>
  </si>
  <si>
    <t>McREL International</t>
  </si>
  <si>
    <t>Midstate Energy LLC. - A Veregy Company</t>
  </si>
  <si>
    <t>Job Order Contracting for Plumbing Services</t>
  </si>
  <si>
    <t>Electrical and Lighting Products, EV Charging Stations and Services</t>
  </si>
  <si>
    <t>22-11PV-03</t>
  </si>
  <si>
    <t>22-11PV-04</t>
  </si>
  <si>
    <t>22-02PV-14</t>
  </si>
  <si>
    <t>Food Service Equipment, Supplies and Repair Services</t>
  </si>
  <si>
    <t xml:space="preserve">Norcon Industries, Inc. </t>
  </si>
  <si>
    <t>Gymnasium/Athletic Equipment &amp; Spectator Seating</t>
  </si>
  <si>
    <t>23-06P-02</t>
  </si>
  <si>
    <t>23-01DP-04</t>
  </si>
  <si>
    <t>21-11PV-04</t>
  </si>
  <si>
    <t>23-10DV-03</t>
  </si>
  <si>
    <t>PLG, LLC</t>
  </si>
  <si>
    <t>22-11PV-05</t>
  </si>
  <si>
    <t>Premier Medical Distribution</t>
  </si>
  <si>
    <t>21-05PV-02</t>
  </si>
  <si>
    <t>Presidio Networked Solutions Group LLC</t>
  </si>
  <si>
    <t>22-02PV-17</t>
  </si>
  <si>
    <t>21-02PV-06</t>
  </si>
  <si>
    <t>Presidio Networked Solutions LLC            </t>
  </si>
  <si>
    <t>22-04P-07</t>
  </si>
  <si>
    <t>Progressive Services dba Progressive Roofing</t>
  </si>
  <si>
    <t>21-06P-02</t>
  </si>
  <si>
    <t>Public Knowledge, LLC</t>
  </si>
  <si>
    <t>23-02P-06</t>
  </si>
  <si>
    <t>RNA Facilities Management</t>
  </si>
  <si>
    <t>20-01PV-06</t>
  </si>
  <si>
    <t>Robert Cohen Co LLC, dba Sport Surfaces Distributing Inc.</t>
  </si>
  <si>
    <t>23-01DP-05</t>
  </si>
  <si>
    <t>Robert Cohen Co,. LLC dba Sport Surfaces Distributing</t>
  </si>
  <si>
    <t>RSI Systems Inc. dba RSI Security</t>
  </si>
  <si>
    <t>21-02PV-07</t>
  </si>
  <si>
    <t>Russell's Educational Consulting</t>
  </si>
  <si>
    <t xml:space="preserve">Safe Haven Defense LLC </t>
  </si>
  <si>
    <t>23-12P-02</t>
  </si>
  <si>
    <t>21-05PV-03</t>
  </si>
  <si>
    <t xml:space="preserve">SEAS Education Inc. </t>
  </si>
  <si>
    <t>Medicaid Reimbursement Services</t>
  </si>
  <si>
    <t>23-03DV-02</t>
  </si>
  <si>
    <t>Sentinel Technologies Inc.</t>
  </si>
  <si>
    <t>21-02PV-08</t>
  </si>
  <si>
    <t>22-02PV-18</t>
  </si>
  <si>
    <t>Shade 'N Net of Arizona Inc.</t>
  </si>
  <si>
    <t>23-07P-09</t>
  </si>
  <si>
    <t>Sivic Solutions Group, LLC (a Solix Company)</t>
  </si>
  <si>
    <t>23-03DV-03</t>
  </si>
  <si>
    <t>22-10DP-04</t>
  </si>
  <si>
    <t>Sprayfoam Southwest, Inc (Global Roofing Group)</t>
  </si>
  <si>
    <t>21-06P-03</t>
  </si>
  <si>
    <t>SSC Services Solutions</t>
  </si>
  <si>
    <t>20-01PV-09</t>
  </si>
  <si>
    <t xml:space="preserve">Studentnest, Inc. </t>
  </si>
  <si>
    <t>Sunland Asphalt &amp; Construction LLC</t>
  </si>
  <si>
    <t>Asphalt Products and Services</t>
  </si>
  <si>
    <t>22-15P-04</t>
  </si>
  <si>
    <t>Synthetic Turf Resources (STR) dba SYNLawn</t>
  </si>
  <si>
    <t>23-07P-10</t>
  </si>
  <si>
    <t>22-04P-08</t>
  </si>
  <si>
    <t>Third Party Administration Retirement Plan Services</t>
  </si>
  <si>
    <t>The McAdams Group, LLC dba Texas Alternator Starter Service</t>
  </si>
  <si>
    <t>22-10DP-05</t>
  </si>
  <si>
    <t>Thielsch Engineering, Inc.</t>
  </si>
  <si>
    <t>Thinking Maps Inc.</t>
  </si>
  <si>
    <t>21-02PV-09</t>
  </si>
  <si>
    <t>US Energy Services, Inc.</t>
  </si>
  <si>
    <t>22-11PV-06</t>
  </si>
  <si>
    <t xml:space="preserve">US Omni &amp; TSACG Compliance Services, Inc. </t>
  </si>
  <si>
    <t>Utility Construction Company Inc.</t>
  </si>
  <si>
    <t>22-11PV-07</t>
  </si>
  <si>
    <t>Vector Resources Inc., dba Vector USA</t>
  </si>
  <si>
    <t>21-02PV-10</t>
  </si>
  <si>
    <t>22-11PV-08</t>
  </si>
  <si>
    <t>Visp Group LLC</t>
  </si>
  <si>
    <t>22-02PV-20</t>
  </si>
  <si>
    <t>WestGroup LLC dba WestGroup Research</t>
  </si>
  <si>
    <t>20-04P-02</t>
  </si>
  <si>
    <t>Willdan Energy Solutions</t>
  </si>
  <si>
    <t>Assoc for Supervision and Curriculum Dev (ASCD)</t>
  </si>
  <si>
    <t>Special Education Professional Dev</t>
  </si>
  <si>
    <t>22-06</t>
  </si>
  <si>
    <t>Community Coffee Co</t>
  </si>
  <si>
    <t>Retail Providers</t>
  </si>
  <si>
    <t>2019-2022</t>
  </si>
  <si>
    <t>Fine Arts Supplies, Equipment and Services</t>
  </si>
  <si>
    <t>006-2021-2023</t>
  </si>
  <si>
    <t>Bandmans Company</t>
  </si>
  <si>
    <t>2019-JUL 2019</t>
  </si>
  <si>
    <t>2021-May-91</t>
  </si>
  <si>
    <t>KP Education</t>
  </si>
  <si>
    <t>2022-JUN-116</t>
  </si>
  <si>
    <t>22-67</t>
  </si>
  <si>
    <t>MTS Publications</t>
  </si>
  <si>
    <t>23-04</t>
  </si>
  <si>
    <t>Facilites, Maintenance and Transportation</t>
  </si>
  <si>
    <t>013-22</t>
  </si>
  <si>
    <t>ED311</t>
  </si>
  <si>
    <t>Specialized Supplies and Equipment</t>
  </si>
  <si>
    <t>B2019-2020</t>
  </si>
  <si>
    <t>RVG Mariachi Warehouse</t>
  </si>
  <si>
    <t>Fine Arts Supplies, Equipment, service</t>
  </si>
  <si>
    <t>InCon-trol Water Systems</t>
  </si>
  <si>
    <t>BG-205970</t>
  </si>
  <si>
    <t>Dollamur Sports Surfaces</t>
  </si>
  <si>
    <t>Jones School Supply</t>
  </si>
  <si>
    <t>Awards and Trophies</t>
  </si>
  <si>
    <t>Planners</t>
  </si>
  <si>
    <t>Subsite, LLC</t>
  </si>
  <si>
    <t>2010-16</t>
  </si>
  <si>
    <t>Benchmark Signs (Brooks &amp; Brooks Services)</t>
  </si>
  <si>
    <t>Chaney Electronics</t>
  </si>
  <si>
    <t>1920-004-2025</t>
  </si>
  <si>
    <t>Shoppas</t>
  </si>
  <si>
    <t>Maintenance, Operations and Transporation Supplies</t>
  </si>
  <si>
    <t>2021-002-2025A</t>
  </si>
  <si>
    <t>Operation Supply/Svc</t>
  </si>
  <si>
    <t>817-2022-05-28</t>
  </si>
  <si>
    <t>Bill Doran</t>
  </si>
  <si>
    <t xml:space="preserve">Core Curriculum Supplies and Services </t>
  </si>
  <si>
    <t>803-2021-05-27</t>
  </si>
  <si>
    <t>HOTSY DBA North Texas Sales &amp; Dist</t>
  </si>
  <si>
    <t>801-2021-05-27</t>
  </si>
  <si>
    <t>Maintenace and General Trades Merchandise and Services</t>
  </si>
  <si>
    <t>215-21</t>
  </si>
  <si>
    <t>Brown Industries</t>
  </si>
  <si>
    <t>DFW Waste Oil Services</t>
  </si>
  <si>
    <t>Maintenance, Equiqment, Supplies, Transportation</t>
  </si>
  <si>
    <t>18-06</t>
  </si>
  <si>
    <t>Follett Higher Education Group</t>
  </si>
  <si>
    <t>Visual &amp; Performing Arts Supplies, Equip and Services</t>
  </si>
  <si>
    <t>21-09</t>
  </si>
  <si>
    <t>21-11</t>
  </si>
  <si>
    <t>Hexco Academic</t>
  </si>
  <si>
    <t>2205-20</t>
  </si>
  <si>
    <t xml:space="preserve">Office and School Supplies Products </t>
  </si>
  <si>
    <t>Soliant</t>
  </si>
  <si>
    <t>Professional Services for Speical Programs</t>
  </si>
  <si>
    <t>2202-08</t>
  </si>
  <si>
    <t>Cooking Equipment Specialist</t>
  </si>
  <si>
    <t>Equipment Service</t>
  </si>
  <si>
    <t>PART (A)</t>
  </si>
  <si>
    <t>e-Mail</t>
  </si>
  <si>
    <t>Diamond Kean learning LLC dba SLC</t>
  </si>
  <si>
    <t>PSAT/SAT Seminars, Student Language Arts, Math and Writing Programs &amp; Reading and Remedial Math Program</t>
  </si>
  <si>
    <t xml:space="preserve">Frank Kesh </t>
  </si>
  <si>
    <t>Infinite</t>
  </si>
  <si>
    <t>Abstinece Education, Authors/ Speakers, Bullying Education, Student Drug Alcohol &amp; Tabacco Prevention, Entertainment, Student Motivational Program, Student Reading/Language Arts, Science &amp; Math Program, &amp; Student Services Program.</t>
  </si>
  <si>
    <t xml:space="preserve">Shariah Smith </t>
  </si>
  <si>
    <t xml:space="preserve">contact@cre8infinite.org </t>
  </si>
  <si>
    <t>515-573-0238</t>
  </si>
  <si>
    <t>Abstinence Education, Authors/Speakers, Bullying Education, Student Drug, Alcohol &amp; Tobacco Prevention, Student Motivational Program,Peer-to-Peer Mentoring Program for High School, Staff Development Programming, Mental Health/Bullying/Cyber Safety/Sexual Health</t>
  </si>
  <si>
    <t>C. Weitzel</t>
  </si>
  <si>
    <t>cweitzel@justsayyes.org</t>
  </si>
  <si>
    <t>972-437-0002</t>
  </si>
  <si>
    <t xml:space="preserve">Student Science Programs </t>
  </si>
  <si>
    <t>Ashley Takacs</t>
  </si>
  <si>
    <t>Ldloperations@invent.org</t>
  </si>
  <si>
    <t>800-968-4332</t>
  </si>
  <si>
    <t>PART (B)</t>
  </si>
  <si>
    <r>
      <rPr>
        <b/>
        <sz val="11"/>
        <color theme="1"/>
        <rFont val="Calibri"/>
        <family val="2"/>
        <scheme val="minor"/>
      </rPr>
      <t>Event Decorations</t>
    </r>
    <r>
      <rPr>
        <sz val="11"/>
        <color theme="1"/>
        <rFont val="Calibri"/>
        <family val="2"/>
        <scheme val="minor"/>
      </rPr>
      <t xml:space="preserve">- Props (priced per item), lighting Accents(priced by the foot or item depending on set up), </t>
    </r>
    <r>
      <rPr>
        <b/>
        <sz val="11"/>
        <color theme="1"/>
        <rFont val="Calibri"/>
        <family val="2"/>
        <scheme val="minor"/>
      </rPr>
      <t>Balloons</t>
    </r>
    <r>
      <rPr>
        <sz val="11"/>
        <color theme="1"/>
        <rFont val="Calibri"/>
        <family val="2"/>
        <scheme val="minor"/>
      </rPr>
      <t xml:space="preserve"> (Bouquet w/ (6) 11" latex helium balloons -$25, 8'tall baloon column/tower -$85, 8'tall x 10' wide balloon Arch- $198) , </t>
    </r>
    <r>
      <rPr>
        <b/>
        <sz val="11"/>
        <color theme="1"/>
        <rFont val="Calibri"/>
        <family val="2"/>
        <scheme val="minor"/>
      </rPr>
      <t xml:space="preserve">Canopies </t>
    </r>
    <r>
      <rPr>
        <sz val="11"/>
        <color theme="1"/>
        <rFont val="Calibri"/>
        <family val="2"/>
        <scheme val="minor"/>
      </rPr>
      <t>(priced by the foot), Sets (Balloon/prop design sets for entrances, stages, photo area), etc.</t>
    </r>
  </si>
  <si>
    <r>
      <rPr>
        <b/>
        <sz val="11"/>
        <color theme="1"/>
        <rFont val="Calibri"/>
        <family val="2"/>
        <scheme val="minor"/>
      </rPr>
      <t>Animal Presentations</t>
    </r>
    <r>
      <rPr>
        <sz val="11"/>
        <color theme="1"/>
        <rFont val="Calibri"/>
        <family val="2"/>
        <scheme val="minor"/>
      </rPr>
      <t>- $350 per event</t>
    </r>
  </si>
  <si>
    <t>760-468-1147</t>
  </si>
  <si>
    <t>Barrel of Monkeys</t>
  </si>
  <si>
    <t>Blip N Time (GloCor LLC)</t>
  </si>
  <si>
    <r>
      <rPr>
        <b/>
        <sz val="11"/>
        <color theme="1"/>
        <rFont val="Calibri"/>
        <family val="2"/>
        <scheme val="minor"/>
      </rPr>
      <t>Photo Booth</t>
    </r>
    <r>
      <rPr>
        <sz val="11"/>
        <color theme="1"/>
        <rFont val="Calibri"/>
        <family val="2"/>
        <scheme val="minor"/>
      </rPr>
      <t xml:space="preserve"> $157 per hour $3,000 per day, 350 4x6 prints or 700 2x6 prints $150), back drops; regualr cloth $75, Sequins $175, Floral &amp; Rose Wall $175</t>
    </r>
  </si>
  <si>
    <t>Card My Yard Irving</t>
  </si>
  <si>
    <t>$95 for 24 hour rental, additional $60  each day after the first 24 hours. 30% discount for any sign booked for more than 2 days.</t>
  </si>
  <si>
    <t>Classic Moments 360</t>
  </si>
  <si>
    <t>Country Critters Farm, LLC</t>
  </si>
  <si>
    <t>DJ- A.Ven</t>
  </si>
  <si>
    <t>Vendor did not add her pricing</t>
  </si>
  <si>
    <t>Ashlety Ventura</t>
  </si>
  <si>
    <t>aventrua@irvingisd.net</t>
  </si>
  <si>
    <t>972-900-6000</t>
  </si>
  <si>
    <r>
      <rPr>
        <b/>
        <sz val="11"/>
        <color theme="1"/>
        <rFont val="Calibri"/>
        <family val="2"/>
        <scheme val="minor"/>
      </rPr>
      <t>Train</t>
    </r>
    <r>
      <rPr>
        <sz val="11"/>
        <color theme="1"/>
        <rFont val="Calibri"/>
        <family val="2"/>
        <scheme val="minor"/>
      </rPr>
      <t xml:space="preserve"> $750 per event</t>
    </r>
  </si>
  <si>
    <t>Sandra Gauna</t>
  </si>
  <si>
    <t>Happytrailsrail@yahoo.com</t>
  </si>
  <si>
    <t>817-366-6359     972-877-3801</t>
  </si>
  <si>
    <t>Red Photo Booths</t>
  </si>
  <si>
    <t>Anil (AJ) John</t>
  </si>
  <si>
    <t>Info@redphotobooths.com</t>
  </si>
  <si>
    <t>469-751-7331</t>
  </si>
  <si>
    <r>
      <rPr>
        <b/>
        <sz val="11"/>
        <color theme="1"/>
        <rFont val="Calibri"/>
        <family val="2"/>
        <scheme val="minor"/>
      </rPr>
      <t>Event Photography-</t>
    </r>
    <r>
      <rPr>
        <sz val="11"/>
        <color theme="1"/>
        <rFont val="Calibri"/>
        <family val="2"/>
        <scheme val="minor"/>
      </rPr>
      <t xml:space="preserve"> $200 Max pricing if 2 2 shooters may be needed, includes any editing that may be needed; </t>
    </r>
    <r>
      <rPr>
        <b/>
        <sz val="11"/>
        <color theme="1"/>
        <rFont val="Calibri"/>
        <family val="2"/>
        <scheme val="minor"/>
      </rPr>
      <t>Photo Booth</t>
    </r>
    <r>
      <rPr>
        <sz val="11"/>
        <color theme="1"/>
        <rFont val="Calibri"/>
        <family val="2"/>
        <scheme val="minor"/>
      </rPr>
      <t xml:space="preserve"> $150 per hour includes 100 photos per hour, includes capability to text, email and post to social media.</t>
    </r>
    <r>
      <rPr>
        <b/>
        <sz val="11"/>
        <color theme="1"/>
        <rFont val="Calibri"/>
        <family val="2"/>
        <scheme val="minor"/>
      </rPr>
      <t xml:space="preserve"> Roamer Photo Booth</t>
    </r>
    <r>
      <rPr>
        <sz val="11"/>
        <color theme="1"/>
        <rFont val="Calibri"/>
        <family val="2"/>
        <scheme val="minor"/>
      </rPr>
      <t>, $225 per hour no photos, but includes capability to email, text, post ot social media, customized photo border.</t>
    </r>
  </si>
  <si>
    <t>512-970-6998</t>
  </si>
  <si>
    <t>Spacewalk of North Fort Worth</t>
  </si>
  <si>
    <t>Carrie Buckley</t>
  </si>
  <si>
    <t>Spacewalknfw@herecomesfun.com</t>
  </si>
  <si>
    <t>817-232-3112</t>
  </si>
  <si>
    <t>Wholegrooves</t>
  </si>
  <si>
    <t>$200 per hour (max 5 hours) Additional fee of $150 for set up/tear down. Any request beyond 5 hours will require a quote</t>
  </si>
  <si>
    <t>Joseph Rockett</t>
  </si>
  <si>
    <t>joseph.rockett@gmail.com</t>
  </si>
  <si>
    <t>972-265-9794</t>
  </si>
  <si>
    <t>OnSite Campus Instructional Programs</t>
  </si>
  <si>
    <t>22-65-737</t>
  </si>
  <si>
    <t>HVAC Parts and Equipment</t>
  </si>
  <si>
    <t>IISD 20-55-914</t>
  </si>
  <si>
    <t>Bartos</t>
  </si>
  <si>
    <t>CMS</t>
  </si>
  <si>
    <t>360TXC, LLC</t>
  </si>
  <si>
    <t>Carpet, Tile, Wood and other Related Flooring Services</t>
  </si>
  <si>
    <t>IISD 22-68-914</t>
  </si>
  <si>
    <t>Gomez Floor Covering, Inc</t>
  </si>
  <si>
    <t>One Source Commerical Flooring</t>
  </si>
  <si>
    <t>3:16 Embroidery</t>
  </si>
  <si>
    <t>Staff Uniforms</t>
  </si>
  <si>
    <t>IISD 22-82-737</t>
  </si>
  <si>
    <t>Automotive Parts and Related Supplies</t>
  </si>
  <si>
    <t>IISD 23-10-914</t>
  </si>
  <si>
    <t>Aramark</t>
  </si>
  <si>
    <t>Blackmon Mooring</t>
  </si>
  <si>
    <t>Disaster Recovery, Restoration and Related Svcs</t>
  </si>
  <si>
    <t>IISD 22-71-914</t>
  </si>
  <si>
    <t>FIVE STAR CHEVROLET</t>
  </si>
  <si>
    <t>Industrial Power LLC</t>
  </si>
  <si>
    <t>Napa Auto Parts</t>
  </si>
  <si>
    <t>Parts Authority (Dave LaBarre)</t>
  </si>
  <si>
    <t>Romaine Electric Corporation</t>
  </si>
  <si>
    <t>ServPro of N Irving (MBW Serv Corp.)</t>
  </si>
  <si>
    <t>Network Infrastructure Cabling Services</t>
  </si>
  <si>
    <t>23-15-860</t>
  </si>
  <si>
    <t>Avidex Industries</t>
  </si>
  <si>
    <t>Audio Visual Services</t>
  </si>
  <si>
    <t>23-07-860</t>
  </si>
  <si>
    <t>E- Logic IT Solutions</t>
  </si>
  <si>
    <t xml:space="preserve">Infinity Sound </t>
  </si>
  <si>
    <t>MCA Communications</t>
  </si>
  <si>
    <t>Superior Fiber &amp; Data Services</t>
  </si>
  <si>
    <t>Blue Box, LLC</t>
  </si>
  <si>
    <t>Office and Classroom Furniture</t>
  </si>
  <si>
    <t>23-05-914</t>
  </si>
  <si>
    <t>Business Interiors</t>
  </si>
  <si>
    <t>Contrax Furnishings</t>
  </si>
  <si>
    <t>Educators Depot</t>
  </si>
  <si>
    <t>Exser Facility Services</t>
  </si>
  <si>
    <t>Kaplan Early Learning Co</t>
  </si>
  <si>
    <t>Learning Environments</t>
  </si>
  <si>
    <t>LITX, LLC</t>
  </si>
  <si>
    <t>Plano Office Supply</t>
  </si>
  <si>
    <t>Shiffler Equipment Sales</t>
  </si>
  <si>
    <t>School Bus Parts</t>
  </si>
  <si>
    <t>22-99-926</t>
  </si>
  <si>
    <t>Cummins Sales and Service (Cummins Inc)</t>
  </si>
  <si>
    <t xml:space="preserve">Southwest International Truck </t>
  </si>
  <si>
    <t>Green Dream International</t>
  </si>
  <si>
    <t>22-96-916</t>
  </si>
  <si>
    <t>Living Earth (Letco Group Dallas)</t>
  </si>
  <si>
    <t>Acumen Enterprises</t>
  </si>
  <si>
    <t>HVAC Maintenance, Installation and Repair</t>
  </si>
  <si>
    <t>22-83-914</t>
  </si>
  <si>
    <t>Aim Graphics</t>
  </si>
  <si>
    <t>22-84-914</t>
  </si>
  <si>
    <t>Amon Welding Construction</t>
  </si>
  <si>
    <t>Assured Comfort (Innovation HVAC Svcs)</t>
  </si>
  <si>
    <t>Assured Comfort Svc (Innovation HVAC Svcs)</t>
  </si>
  <si>
    <t>ATCO EnviroAir Testing</t>
  </si>
  <si>
    <t>Berger Engineering</t>
  </si>
  <si>
    <t>Cates Construction Svcs</t>
  </si>
  <si>
    <t>Century Mechanical Contractors</t>
  </si>
  <si>
    <t>CMS Mechanical (CBS Mechanical)</t>
  </si>
  <si>
    <t>CMS Mechanical Svc (CBS Mechancial Svs)</t>
  </si>
  <si>
    <t>Colden Hot Services</t>
  </si>
  <si>
    <t>Davis Crane</t>
  </si>
  <si>
    <t>Denali CS</t>
  </si>
  <si>
    <t>Directors Choice</t>
  </si>
  <si>
    <t>Ed Brown Distributors (Signature Services Corp)</t>
  </si>
  <si>
    <t>Evolution Mechancial</t>
  </si>
  <si>
    <t>Exserve Facility Services</t>
  </si>
  <si>
    <t>Eyeful Art</t>
  </si>
  <si>
    <t>Ft Worth Window Cleaning</t>
  </si>
  <si>
    <t>Green Planet</t>
  </si>
  <si>
    <t>HTS Texas</t>
  </si>
  <si>
    <t>Industrial Power</t>
  </si>
  <si>
    <t>JJ Red Commercial Roofing</t>
  </si>
  <si>
    <t>22-95-914</t>
  </si>
  <si>
    <t>Kwik Kar</t>
  </si>
  <si>
    <t>North Texas Crane Service, Inc</t>
  </si>
  <si>
    <t>Pro To Call</t>
  </si>
  <si>
    <t>ProToCall</t>
  </si>
  <si>
    <t>Real Network Services</t>
  </si>
  <si>
    <t>Rent a Crate</t>
  </si>
  <si>
    <t>Rescue Restoration</t>
  </si>
  <si>
    <t>Ricks Car Care</t>
  </si>
  <si>
    <t>Sam Packs Five Star Ford</t>
  </si>
  <si>
    <t>San Jacinto Environmental Supply</t>
  </si>
  <si>
    <t>Sanus Solutions</t>
  </si>
  <si>
    <t>Select Millwork</t>
  </si>
  <si>
    <t>Trane US</t>
  </si>
  <si>
    <t>22-67-914</t>
  </si>
  <si>
    <t>Legendary Services</t>
  </si>
  <si>
    <t>Reeder Concrete</t>
  </si>
  <si>
    <t>22-60-881</t>
  </si>
  <si>
    <t>Groggy Dog Sportswear</t>
  </si>
  <si>
    <t>Just Right Products (FW Promo)</t>
  </si>
  <si>
    <t>Sanitize Now Inc</t>
  </si>
  <si>
    <r>
      <t>WHP Trainingtowers</t>
    </r>
    <r>
      <rPr>
        <b/>
        <sz val="9"/>
        <color theme="5" tint="-0.499984740745262"/>
        <rFont val="Calibri"/>
        <family val="2"/>
      </rPr>
      <t xml:space="preserve"> </t>
    </r>
  </si>
  <si>
    <t>3-C TECHNOLOGY, LLC</t>
  </si>
  <si>
    <t>PPE Supplies, Equipment and Related Products and Services</t>
  </si>
  <si>
    <t>22-48-902</t>
  </si>
  <si>
    <t>abaca lab llc</t>
  </si>
  <si>
    <t>Accurate C&amp;S Services Inc</t>
  </si>
  <si>
    <t>AERUS (ARS Home Solutions)</t>
  </si>
  <si>
    <t>Alterra Medical</t>
  </si>
  <si>
    <t>Brookaire Company, LLC</t>
  </si>
  <si>
    <t>Bttn Technologies, Inc</t>
  </si>
  <si>
    <t>By Love Inc.</t>
  </si>
  <si>
    <t>Carter Health Disposables, LLC</t>
  </si>
  <si>
    <t>Citadel PPE dba Stand Up Stations (Stand Up Stations)</t>
  </si>
  <si>
    <t>COMOROZ INC</t>
  </si>
  <si>
    <t>Complete Supply, Inc</t>
  </si>
  <si>
    <t>Indo Trading LLC</t>
  </si>
  <si>
    <t>Interboro Packaging Corporation</t>
  </si>
  <si>
    <t>ivWatch</t>
  </si>
  <si>
    <t>Kimbell Inc</t>
  </si>
  <si>
    <t>Kits for Kidz</t>
  </si>
  <si>
    <t>Liberty Office Products (Liberty Data Products)</t>
  </si>
  <si>
    <t>LubeMatrix, Inc.</t>
  </si>
  <si>
    <t>Malor Company Inc (MALOR &amp; COMPANY IN)</t>
  </si>
  <si>
    <t>Medzon Health</t>
  </si>
  <si>
    <t>Office Depot, Inc</t>
  </si>
  <si>
    <t>Precision Imaging (L &amp; B Group, LLC)</t>
  </si>
  <si>
    <t>PREMIER MEDICAL DISTRIBUTION</t>
  </si>
  <si>
    <t>PYRAMID SCHOOL PRODUCTS</t>
  </si>
  <si>
    <t>RADG Holdings LLC</t>
  </si>
  <si>
    <t>SMART GROUP SYSTEMS</t>
  </si>
  <si>
    <t>South Texas Solar Systems (Aberration Inc.)</t>
  </si>
  <si>
    <t>Texas MedPlast, LLC</t>
  </si>
  <si>
    <t>THE HOME DEPOT PRO</t>
  </si>
  <si>
    <t>U.S. Health Express Corp.</t>
  </si>
  <si>
    <t>Wedge Supply, LLC</t>
  </si>
  <si>
    <t>22-40-914</t>
  </si>
  <si>
    <t>Aerowave Technologies</t>
  </si>
  <si>
    <t>Digital Radio Communications</t>
  </si>
  <si>
    <t>22-24-914</t>
  </si>
  <si>
    <t>Special Education Materials</t>
  </si>
  <si>
    <t>22-18-884</t>
  </si>
  <si>
    <t>Learning without Tears</t>
  </si>
  <si>
    <t>Mealtime Partners, Inc</t>
  </si>
  <si>
    <t>Medicaleshop, Inc</t>
  </si>
  <si>
    <t xml:space="preserve">Rifton Equipment </t>
  </si>
  <si>
    <t>Savvas Learning Company, LLC</t>
  </si>
  <si>
    <t>Comet Signs</t>
  </si>
  <si>
    <t>Marquee &amp; Signs</t>
  </si>
  <si>
    <t>22-17-914</t>
  </si>
  <si>
    <t>Complete Signs</t>
  </si>
  <si>
    <t>High Value Signs</t>
  </si>
  <si>
    <t>Metro LED Light &amp; Sign</t>
  </si>
  <si>
    <t>Assoc. for Supervision and Curriculum Development (ASCD)</t>
  </si>
  <si>
    <t>Special Education Professional Development</t>
  </si>
  <si>
    <t>22-16-884</t>
  </si>
  <si>
    <t>Catapult Learning</t>
  </si>
  <si>
    <t>Crisis Prevention Institute, Inc</t>
  </si>
  <si>
    <t>Heather Towell</t>
  </si>
  <si>
    <t>Light Street Special Education Solutions</t>
  </si>
  <si>
    <t>National Traning Network, Inc</t>
  </si>
  <si>
    <t>Rethink Autism, Inc</t>
  </si>
  <si>
    <t>Online Special Education Curriculum Platform</t>
  </si>
  <si>
    <t xml:space="preserve"> 22-12-884</t>
  </si>
  <si>
    <t>N2Y, LLC</t>
  </si>
  <si>
    <t>Read Naturally</t>
  </si>
  <si>
    <t xml:space="preserve">Buck's Wheel &amp; Equipment </t>
  </si>
  <si>
    <t>School Bus Maintenance and Repair</t>
  </si>
  <si>
    <t>22-100-926</t>
  </si>
  <si>
    <t>Southern Tire Mart</t>
  </si>
  <si>
    <t>SOUTHWEST INTERNATIONAL TRUCKS</t>
  </si>
  <si>
    <t>Century Fire Protection</t>
  </si>
  <si>
    <t>Fire Suppression Systems and Related Svcs</t>
  </si>
  <si>
    <t>22-09-914</t>
  </si>
  <si>
    <t>Cintas Education</t>
  </si>
  <si>
    <t>Ideal Fire &amp; Security</t>
  </si>
  <si>
    <t>Quality Sound and Communications</t>
  </si>
  <si>
    <t>22-08-871</t>
  </si>
  <si>
    <t>https://www.eandi.org/</t>
  </si>
  <si>
    <t>https://www.sourcewell-mn.gov/</t>
  </si>
  <si>
    <t>RFP 23-05-914 Office and Classroom Furniture</t>
  </si>
  <si>
    <t>For purchases over $50,000, obtain 3 quotes from awarded vendors</t>
  </si>
  <si>
    <t>Contact Info</t>
  </si>
  <si>
    <t>Niki Ham</t>
  </si>
  <si>
    <t>972-445-9955</t>
  </si>
  <si>
    <t>niki.ham@bybluebox.com</t>
  </si>
  <si>
    <t xml:space="preserve">www.bybluebox.com </t>
  </si>
  <si>
    <t>David Griggs</t>
  </si>
  <si>
    <t>972-979-9665</t>
  </si>
  <si>
    <t>dgriggs@businessinteriors.com</t>
  </si>
  <si>
    <t xml:space="preserve">www.businessinteriors.com </t>
  </si>
  <si>
    <t>Veronica Pohl</t>
  </si>
  <si>
    <t>469-520-6486</t>
  </si>
  <si>
    <t>vpohl@meteoreducation.com</t>
  </si>
  <si>
    <t xml:space="preserve">www.meteoreducation.com </t>
  </si>
  <si>
    <t>203-880-6401</t>
  </si>
  <si>
    <t xml:space="preserve">www.discountschoolsupply.com  </t>
  </si>
  <si>
    <t>Educator's Depot</t>
  </si>
  <si>
    <t>David Jones</t>
  </si>
  <si>
    <t>979-387-3000</t>
  </si>
  <si>
    <t xml:space="preserve">customerservice@educatorsdepot.com </t>
  </si>
  <si>
    <t xml:space="preserve">www.educatorsdepot.com  </t>
  </si>
  <si>
    <t>Exserv Facility Services</t>
  </si>
  <si>
    <t>Octavio Rios</t>
  </si>
  <si>
    <t>214-934-7113</t>
  </si>
  <si>
    <t>rios@exservinc.com</t>
  </si>
  <si>
    <t xml:space="preserve">www.exservinc.com </t>
  </si>
  <si>
    <t>Shawna Tiner</t>
  </si>
  <si>
    <t>800-334-2014 x5290</t>
  </si>
  <si>
    <t>stiner@kaplanco.com</t>
  </si>
  <si>
    <t xml:space="preserve">www.kaplanco.com </t>
  </si>
  <si>
    <t>Joe Sosa</t>
  </si>
  <si>
    <t>214-893-8565</t>
  </si>
  <si>
    <t>jsosa@lakeshorelearning.com</t>
  </si>
  <si>
    <t xml:space="preserve">www.LakeshoreLearning.com </t>
  </si>
  <si>
    <t>Learning Environments, LLC</t>
  </si>
  <si>
    <t>Jeff Renkel</t>
  </si>
  <si>
    <t>832-205-4933</t>
  </si>
  <si>
    <t>jeff@learningenvironments.com</t>
  </si>
  <si>
    <t xml:space="preserve">www.learningenvironments.com </t>
  </si>
  <si>
    <t>Judy Yost</t>
  </si>
  <si>
    <t>888-689-5489 x8</t>
  </si>
  <si>
    <t>judy@li-tx.com</t>
  </si>
  <si>
    <t xml:space="preserve">www.li-tx.com </t>
  </si>
  <si>
    <t>Rhonda Webb</t>
  </si>
  <si>
    <t>214-564-9751</t>
  </si>
  <si>
    <t>rhonda.webb@workspaceinteriorsod.com</t>
  </si>
  <si>
    <t xml:space="preserve">www.hon.com; www.officedepot.com  </t>
  </si>
  <si>
    <t xml:space="preserve">Plano Office Supply </t>
  </si>
  <si>
    <t>Will Watts</t>
  </si>
  <si>
    <t>214-704-5999</t>
  </si>
  <si>
    <t>willw@planoofficesupply.com</t>
  </si>
  <si>
    <t xml:space="preserve">www.planoofficesupply.com </t>
  </si>
  <si>
    <t xml:space="preserve">www.reallygoodstuff.com </t>
  </si>
  <si>
    <t>Vicky Reynolds</t>
  </si>
  <si>
    <t>customer-service@reynoldstx.com</t>
  </si>
  <si>
    <t xml:space="preserve">www.reynoldstx.com </t>
  </si>
  <si>
    <t>Cathy Schirra</t>
  </si>
  <si>
    <t>855-619-7394</t>
  </si>
  <si>
    <t>cathy.schirra@schooloutfitters.com</t>
  </si>
  <si>
    <t xml:space="preserve">www.schooloutfitters.com </t>
  </si>
  <si>
    <t>Kim Gilbert</t>
  </si>
  <si>
    <t>682-277-6895</t>
  </si>
  <si>
    <t>kim.gilbert@schoolspecialty.com</t>
  </si>
  <si>
    <t xml:space="preserve">www.schoolspecialty.com  </t>
  </si>
  <si>
    <t>Kristen Goddard</t>
  </si>
  <si>
    <t>214-336-2375</t>
  </si>
  <si>
    <t>kgoddard@shifflerequip.com</t>
  </si>
  <si>
    <t xml:space="preserve">www.shifflerequip.com </t>
  </si>
  <si>
    <t>Tangram Interiors</t>
  </si>
  <si>
    <t>Vernon Steitz</t>
  </si>
  <si>
    <t>972-922-5151</t>
  </si>
  <si>
    <t>vsteitz@tangraminteriors.com</t>
  </si>
  <si>
    <t xml:space="preserve">www.tangraminteriors.com  </t>
  </si>
  <si>
    <t xml:space="preserve">Virco, Inc. </t>
  </si>
  <si>
    <t>Beth Hudacky</t>
  </si>
  <si>
    <t>800-448-4726</t>
  </si>
  <si>
    <t>bethhudacky@virco.com</t>
  </si>
  <si>
    <t xml:space="preserve">www.virco.com  </t>
  </si>
  <si>
    <t>Mary Steidler</t>
  </si>
  <si>
    <t>507-774-8395</t>
  </si>
  <si>
    <t>mary.steidler@wengercorp.com</t>
  </si>
  <si>
    <t xml:space="preserve">www.wengercorp.com/music-education.php </t>
  </si>
  <si>
    <t xml:space="preserve">Wood Etc. Co. </t>
  </si>
  <si>
    <t>Wolfgang Walther</t>
  </si>
  <si>
    <t>972-255-1935</t>
  </si>
  <si>
    <t>mail@woodetcco.com</t>
  </si>
  <si>
    <t xml:space="preserve">www.woodetcco.com </t>
  </si>
  <si>
    <t>Awarded Vendors by Categories</t>
  </si>
  <si>
    <t>Vendor (Alphabetical)</t>
  </si>
  <si>
    <t>Minimum % Discount Off Catalog/Price List</t>
  </si>
  <si>
    <t>Installation Hourly Labor Rate</t>
  </si>
  <si>
    <t>30-46%</t>
  </si>
  <si>
    <t>www.bybluebox.com</t>
  </si>
  <si>
    <t>www.businessinteriors.com</t>
  </si>
  <si>
    <t>0-67.5%</t>
  </si>
  <si>
    <t>www.meteoreducation.com</t>
  </si>
  <si>
    <t xml:space="preserve">www.discountschoolsupply.com </t>
  </si>
  <si>
    <t>0-50%</t>
  </si>
  <si>
    <t xml:space="preserve">www.educatorsdepot.com </t>
  </si>
  <si>
    <t>5-61%</t>
  </si>
  <si>
    <t>www.learningenvironments.com</t>
  </si>
  <si>
    <t>25-53%</t>
  </si>
  <si>
    <t xml:space="preserve">www.hon.com; www.officedepot.com </t>
  </si>
  <si>
    <t>www.planoofficesupply.com</t>
  </si>
  <si>
    <t>www.reallygoodstuff.com</t>
  </si>
  <si>
    <t>www.schooloutfitters.com</t>
  </si>
  <si>
    <t>14-69%</t>
  </si>
  <si>
    <t xml:space="preserve">www.schoolspecialty.com </t>
  </si>
  <si>
    <t>www.shifflerequip.com</t>
  </si>
  <si>
    <t>30-53%</t>
  </si>
  <si>
    <t xml:space="preserve">www.tangraminteriors.com </t>
  </si>
  <si>
    <t xml:space="preserve">www.virco.com </t>
  </si>
  <si>
    <t>www.educatorsdepot.com</t>
  </si>
  <si>
    <t>www.kaplanco.com</t>
  </si>
  <si>
    <t>www.LakeshoreLearning.com</t>
  </si>
  <si>
    <t>www.reynoldstx.com</t>
  </si>
  <si>
    <t>www.wengercorp.com/music-education.php</t>
  </si>
  <si>
    <t>25-30%</t>
  </si>
  <si>
    <t>www.woodetcco.com</t>
  </si>
  <si>
    <t>Library Furniture</t>
  </si>
  <si>
    <t>www.li-tx.com</t>
  </si>
  <si>
    <t>Science Lab Furniture</t>
  </si>
  <si>
    <t>Technology Lab Furniture</t>
  </si>
  <si>
    <t>Cafeteria Furniture</t>
  </si>
  <si>
    <t>Music Furniture</t>
  </si>
  <si>
    <t>Classroom Manipulatives Furniture</t>
  </si>
  <si>
    <t>Only Installation, Relocation, and/or Removal</t>
  </si>
  <si>
    <t>www.exservinc.com</t>
  </si>
  <si>
    <t>Special Education Approved Vendors List</t>
  </si>
  <si>
    <t>Contact Email</t>
  </si>
  <si>
    <t>Contact Phone</t>
  </si>
  <si>
    <t>MOC</t>
  </si>
  <si>
    <t>Category</t>
  </si>
  <si>
    <t>Expiration</t>
  </si>
  <si>
    <t>IISD RFP 22-12-884</t>
  </si>
  <si>
    <t>Jake Istnick</t>
  </si>
  <si>
    <t>jistnick@n2y.com</t>
  </si>
  <si>
    <t>419-433-9800 X1159</t>
  </si>
  <si>
    <t>Cory Stai</t>
  </si>
  <si>
    <t>bids@readnaturally.com</t>
  </si>
  <si>
    <t>800-788-4085 X8757</t>
  </si>
  <si>
    <t>Diana Frezza</t>
  </si>
  <si>
    <t>diana.frezza@rethinked.com</t>
  </si>
  <si>
    <t>845-587-1523</t>
  </si>
  <si>
    <t>SpecialNeedsWare Inc dbe ONEder</t>
  </si>
  <si>
    <t>Robert Stager</t>
  </si>
  <si>
    <t>robert@oneder.com</t>
  </si>
  <si>
    <t>614-323-6680</t>
  </si>
  <si>
    <t>IISD RFP 22-18-884</t>
  </si>
  <si>
    <t>Lynn Yeager</t>
  </si>
  <si>
    <t>bidsupport@excelligence.com</t>
  </si>
  <si>
    <t>(800) 627-2829</t>
  </si>
  <si>
    <t>Sarah Drake</t>
  </si>
  <si>
    <t>sarah.drake@gibbs-smith.com</t>
  </si>
  <si>
    <t>(801) 927-2119</t>
  </si>
  <si>
    <t>Luke Creamer</t>
  </si>
  <si>
    <t>biddept@lakeshorelearning.com</t>
  </si>
  <si>
    <t>(800) 421-5354</t>
  </si>
  <si>
    <t>Tracy Sloper</t>
  </si>
  <si>
    <t>tracy.sloper@lwtears.com</t>
  </si>
  <si>
    <t>214-733-2186</t>
  </si>
  <si>
    <t>Anthony Bernardini</t>
  </si>
  <si>
    <t xml:space="preserve">bids@maxiaids.com </t>
  </si>
  <si>
    <t>800-522-6294 X268</t>
  </si>
  <si>
    <t>Catherine Wyatt</t>
  </si>
  <si>
    <t>Catherine@mealtimepartners.com</t>
  </si>
  <si>
    <t xml:space="preserve"> 817-237-9991</t>
  </si>
  <si>
    <t>(866) 563-6812</t>
  </si>
  <si>
    <t>bidsupport@reallygoodstuff.com</t>
  </si>
  <si>
    <t>(877) 867-1920</t>
  </si>
  <si>
    <t xml:space="preserve">Ina May Gattis </t>
  </si>
  <si>
    <t>Jim O'Connor</t>
  </si>
  <si>
    <t>proposals@savvas.com</t>
  </si>
  <si>
    <t>201-928-7770</t>
  </si>
  <si>
    <t xml:space="preserve">Amy Fuss </t>
  </si>
  <si>
    <t>Starks Janitorial Services</t>
  </si>
  <si>
    <t>Reginald Merrelle Starks</t>
  </si>
  <si>
    <t>Daphne Sanders</t>
  </si>
  <si>
    <t>bids@superduperinc.com</t>
  </si>
  <si>
    <t>(800) 277-8737 ext 122</t>
  </si>
  <si>
    <t>Therapy Shoppe</t>
  </si>
  <si>
    <t>Ashley Johnson</t>
  </si>
  <si>
    <t>TWYLA MILLS</t>
  </si>
  <si>
    <t>TWYLA.MILLS@UTDALLAS.EDU</t>
  </si>
  <si>
    <t>972-883-3011</t>
  </si>
  <si>
    <t>Assoc. for Supervision and Curriculum Development</t>
  </si>
  <si>
    <t>Matt Monjan</t>
  </si>
  <si>
    <t xml:space="preserve">ascdrfpmanager@ascd.org </t>
  </si>
  <si>
    <t>1-800-933-2723</t>
  </si>
  <si>
    <t>IISD RFP22-16-884</t>
  </si>
  <si>
    <t>Erin S. Tyler</t>
  </si>
  <si>
    <t>erin.tyler@catapultlearning.com</t>
  </si>
  <si>
    <t>901-337-3746</t>
  </si>
  <si>
    <t>CPIRFP@crisisprevention.com</t>
  </si>
  <si>
    <t>888-426-2184</t>
  </si>
  <si>
    <t>Shawndell Byers,</t>
  </si>
  <si>
    <t>rpss@ecslearningsystems.com</t>
  </si>
  <si>
    <t>830-302-4750</t>
  </si>
  <si>
    <t>htowell@sbcglobal.net</t>
  </si>
  <si>
    <t>Lori Wilson</t>
  </si>
  <si>
    <t>Bids@Lwtears.com</t>
  </si>
  <si>
    <t>301-841-9428</t>
  </si>
  <si>
    <t>Lara LaZear</t>
  </si>
  <si>
    <t>Nicole Beck</t>
  </si>
  <si>
    <t>n.beck@ntnmath.com</t>
  </si>
  <si>
    <t>336-643-0607</t>
  </si>
  <si>
    <t>TWB Elite Consulting, LLC</t>
  </si>
  <si>
    <t>Tiffany W. Brown</t>
  </si>
  <si>
    <t>tiffany@twbeliteconsulting.com</t>
  </si>
  <si>
    <t>318-286-3518</t>
  </si>
  <si>
    <t>Walsh, Gallegos, Trevino, Russo &amp; Kyle P.C</t>
  </si>
  <si>
    <t>Meredith Prykryl Walker</t>
  </si>
  <si>
    <t>nmatthews@wabsa.com</t>
  </si>
  <si>
    <t>214-574-8800</t>
  </si>
  <si>
    <t>Name</t>
  </si>
  <si>
    <t>Awarded bid #</t>
  </si>
  <si>
    <t xml:space="preserve">Expiration </t>
  </si>
  <si>
    <t>Services offered</t>
  </si>
  <si>
    <t>Phone</t>
  </si>
  <si>
    <t>IISD 22-84-914</t>
  </si>
  <si>
    <t>Gary Springer</t>
  </si>
  <si>
    <t>gary@aimgraphicsco.com</t>
  </si>
  <si>
    <t>Welding svc</t>
  </si>
  <si>
    <t>Alejandro Montanez</t>
  </si>
  <si>
    <t>amontanez@amonwc.com</t>
  </si>
  <si>
    <t xml:space="preserve">Plumbing Svc, Welding Svc, </t>
  </si>
  <si>
    <t>Mike Trevino</t>
  </si>
  <si>
    <t>mikejr@innoservice.net</t>
  </si>
  <si>
    <t xml:space="preserve">Brick Laying, Electrician, Painting Svc, Parking Lot Striping, Plumbing, refrigeration repair, Wall Tile Repair, </t>
  </si>
  <si>
    <t>Randy Cates</t>
  </si>
  <si>
    <t>randy.ccservices@yahoo.com</t>
  </si>
  <si>
    <t>Plumbing Svc, Refrigeration Repair, Welding Svc,</t>
  </si>
  <si>
    <t>Diane Mills</t>
  </si>
  <si>
    <t>dmills@centurymech.com</t>
  </si>
  <si>
    <t>Ashley Loggains</t>
  </si>
  <si>
    <t>ashley@cmsmechanicalservices.com</t>
  </si>
  <si>
    <t xml:space="preserve">Applicance Repair, Food Svc  Equip repair, Refrigeration repair, </t>
  </si>
  <si>
    <t>Travis McDonald  and  Marlin Fike</t>
  </si>
  <si>
    <t xml:space="preserve">travismcd100@gmail.com  </t>
  </si>
  <si>
    <t>817-760-6274 Travis         682-298-2253 dispatch</t>
  </si>
  <si>
    <t>Crane Service</t>
  </si>
  <si>
    <t>Tracy Delio</t>
  </si>
  <si>
    <t>Call Dispatch</t>
  </si>
  <si>
    <t xml:space="preserve">Applicane Repair, Electrican, Plumbing, refrigeration Repair, Sheet Metal Fab, </t>
  </si>
  <si>
    <t>Rik Thraikill</t>
  </si>
  <si>
    <t>rik@denalics.com</t>
  </si>
  <si>
    <t>214-350-9555</t>
  </si>
  <si>
    <t>Group Travel</t>
  </si>
  <si>
    <t>Madison Chester</t>
  </si>
  <si>
    <t>806-686-6387</t>
  </si>
  <si>
    <t>Abatement</t>
  </si>
  <si>
    <t>Applicance Repair</t>
  </si>
  <si>
    <t>Jessie Armstrong</t>
  </si>
  <si>
    <t>jessie@edbbrowndistributors.com</t>
  </si>
  <si>
    <t>214-352-9494</t>
  </si>
  <si>
    <t>Office restoration, furniture moving, furniture installation, relocation Services</t>
  </si>
  <si>
    <t>972-490-9900</t>
  </si>
  <si>
    <t>Painting Svc, Parking Lot Striping, Signage</t>
  </si>
  <si>
    <t xml:space="preserve">Liza Carlos </t>
  </si>
  <si>
    <t>info@eyefulart.com</t>
  </si>
  <si>
    <t>Window Cleaning and glass restoration</t>
  </si>
  <si>
    <t>Jessica Garcia</t>
  </si>
  <si>
    <t>jgarcia@fwwc.com</t>
  </si>
  <si>
    <t>817-834-8600</t>
  </si>
  <si>
    <t xml:space="preserve">Fence installation &amp; repair, Painting Svcs, Parking Lot Striping, Wall Tile Repair, </t>
  </si>
  <si>
    <t>Jeff Carter</t>
  </si>
  <si>
    <t>jcarter@gomez.com</t>
  </si>
  <si>
    <t>214-905-1901</t>
  </si>
  <si>
    <t>Hazardous and lab waste removal</t>
  </si>
  <si>
    <t>Virgina Belmore</t>
  </si>
  <si>
    <t>vbelmore@greenplantinc.com</t>
  </si>
  <si>
    <t xml:space="preserve">Automotive Repair, Collison, Bus Mechanic, </t>
  </si>
  <si>
    <t>Bailey Bible</t>
  </si>
  <si>
    <t>baileyb@iptruck.com</t>
  </si>
  <si>
    <t>214-277-1590</t>
  </si>
  <si>
    <t xml:space="preserve">Roofing Repair, Sheet Metal Fab, </t>
  </si>
  <si>
    <t>Robert Edwards</t>
  </si>
  <si>
    <t>redwards@jjredroofing.com</t>
  </si>
  <si>
    <t xml:space="preserve">214-394-0930 </t>
  </si>
  <si>
    <t>Oil Change, Inspections</t>
  </si>
  <si>
    <t>Robert Nanni</t>
  </si>
  <si>
    <t>rob@northtexascrane.com</t>
  </si>
  <si>
    <t>469-223-8036</t>
  </si>
  <si>
    <t>Sarah McGuire</t>
  </si>
  <si>
    <t>admin@protocall.co</t>
  </si>
  <si>
    <t>903-806-1851</t>
  </si>
  <si>
    <t>Electrican, AV, Cabling, Panduit, Commscope</t>
  </si>
  <si>
    <t>Joe Reyes</t>
  </si>
  <si>
    <t>jreyes@real.inc</t>
  </si>
  <si>
    <t>214-475-3065</t>
  </si>
  <si>
    <t>Moving rental equipment, crates, carts, purge bins, relocation services</t>
  </si>
  <si>
    <t>James Hughes</t>
  </si>
  <si>
    <t>jhughes@rentacrate.com</t>
  </si>
  <si>
    <t>214-991-1596</t>
  </si>
  <si>
    <t xml:space="preserve">Painting Svc, Roofing Repair, Wall Tile repair, </t>
  </si>
  <si>
    <t>Grant Bothun</t>
  </si>
  <si>
    <t>admin@callrescue.com</t>
  </si>
  <si>
    <t>972-412-2165</t>
  </si>
  <si>
    <t>Automotive Repair, Oil Change, Vehicle Inspection</t>
  </si>
  <si>
    <t>pleonard@carconcepts.com</t>
  </si>
  <si>
    <t>Bus Washing, Power Washing</t>
  </si>
  <si>
    <t>Chrystopher Persheff</t>
  </si>
  <si>
    <t>cpersheff@sanussolutions.bio</t>
  </si>
  <si>
    <t>214-697-9858</t>
  </si>
  <si>
    <t>Millwork</t>
  </si>
  <si>
    <t>Wolf Jouett</t>
  </si>
  <si>
    <t>wolf@selectmillwork.com</t>
  </si>
  <si>
    <t xml:space="preserve">Star Roofing and Sheet Metal (M &amp; H) </t>
  </si>
  <si>
    <t>Charlie Walton</t>
  </si>
  <si>
    <t>cwalton@starroofingandsheetmetal.com</t>
  </si>
  <si>
    <t>214-475-5014</t>
  </si>
  <si>
    <t xml:space="preserve">Food Svc Equp Repair, Refrigeration Repair, </t>
  </si>
  <si>
    <t>Chuck Taylor</t>
  </si>
  <si>
    <t>chuck.taylor@trimarkusa.com</t>
  </si>
  <si>
    <t>469-240-7253</t>
  </si>
  <si>
    <t>TFP Green Builders</t>
  </si>
  <si>
    <t xml:space="preserve">Millwork, Painting Svc, Plumbing, Roofing Repair, Wall Tile Repair, </t>
  </si>
  <si>
    <t>Carlos Feliciano</t>
  </si>
  <si>
    <t>tfpbuilders@gmail.com</t>
  </si>
  <si>
    <t>214-636-9581</t>
  </si>
  <si>
    <t>Automotive Repair, collison</t>
  </si>
  <si>
    <t>Larry Taylor</t>
  </si>
  <si>
    <t>ltaylor02@vtaig.com</t>
  </si>
  <si>
    <t>817-996-6622</t>
  </si>
  <si>
    <t>Diego E. Olmos</t>
  </si>
  <si>
    <t>dolmos@txmedplast.com</t>
  </si>
  <si>
    <t>Cole Zarcone</t>
  </si>
  <si>
    <t>Cole.zarcone@bttnusa.com</t>
  </si>
  <si>
    <t>James Marino</t>
  </si>
  <si>
    <t>james.marino@ivwatch.com</t>
  </si>
  <si>
    <t>Newport News</t>
  </si>
  <si>
    <t>VA</t>
  </si>
  <si>
    <t>customercare@unipakcorp.net</t>
  </si>
  <si>
    <t>West Long Branch</t>
  </si>
  <si>
    <t>Jianping Liu</t>
  </si>
  <si>
    <t>Jianping.liu@jointown-iintl.com</t>
  </si>
  <si>
    <t>Regina Jones</t>
  </si>
  <si>
    <t>rjones@accuratescreens.com</t>
  </si>
  <si>
    <t>Vivian Huang Secretary</t>
  </si>
  <si>
    <t>Vivihuang@bylovesupplies.com</t>
  </si>
  <si>
    <t>Orange</t>
  </si>
  <si>
    <t>Michael LaPerle</t>
  </si>
  <si>
    <t>Michaelalaperle@gmail.com</t>
  </si>
  <si>
    <t>macgill@macgill.com</t>
  </si>
  <si>
    <t>Miriam Stuhl</t>
  </si>
  <si>
    <t>Abraham@interboropackaging.com</t>
  </si>
  <si>
    <t>Montgomery</t>
  </si>
  <si>
    <t>Colby Bowles</t>
  </si>
  <si>
    <t>colby@standupstations.com</t>
  </si>
  <si>
    <t>Farmers Branch</t>
  </si>
  <si>
    <t>Donald La Sala</t>
  </si>
  <si>
    <t>bidding@tradgroup.com</t>
  </si>
  <si>
    <t>Knoxville</t>
  </si>
  <si>
    <t>Rachel Osmond</t>
  </si>
  <si>
    <t>customerservice@alterramedical.com</t>
  </si>
  <si>
    <t>Salt Lake City</t>
  </si>
  <si>
    <t>Tony Drassiou</t>
  </si>
  <si>
    <t>gsa@vastmed.com</t>
  </si>
  <si>
    <t>grand prairie</t>
  </si>
  <si>
    <t xml:space="preserve"> bids@medicaleshop.com</t>
  </si>
  <si>
    <t>Joe Kimbell</t>
  </si>
  <si>
    <t>joe@kimbellinc.com</t>
  </si>
  <si>
    <t>St Paul</t>
  </si>
  <si>
    <t>Anmole Bhandari</t>
  </si>
  <si>
    <t>info@medmart32.com</t>
  </si>
  <si>
    <t>union</t>
  </si>
  <si>
    <t>maria garcia</t>
  </si>
  <si>
    <t>maria@precisionimaging.net</t>
  </si>
  <si>
    <t>Awfmar Sihotang</t>
  </si>
  <si>
    <t>support@indotradingusa.com</t>
  </si>
  <si>
    <t>Pomona</t>
  </si>
  <si>
    <t>Joseph Caruso</t>
  </si>
  <si>
    <t xml:space="preserve"> jcaruso@schoolnursesupply.com</t>
  </si>
  <si>
    <t>Michael George</t>
  </si>
  <si>
    <t>m.george@kitsforkidz.org</t>
  </si>
  <si>
    <t xml:space="preserve">Bruce Moncrieff </t>
  </si>
  <si>
    <t>bruce@lubematrix.com</t>
  </si>
  <si>
    <t>MILWAUKEE</t>
  </si>
  <si>
    <t>AUDLEY LOGAN SR.</t>
  </si>
  <si>
    <t>ALOGAN@TEAM3C.COM</t>
  </si>
  <si>
    <t>LANCASTER</t>
  </si>
  <si>
    <t>Maklin Ryan</t>
  </si>
  <si>
    <t>maklin@uweport.com</t>
  </si>
  <si>
    <t>Conner Clark</t>
  </si>
  <si>
    <t>conner@pmdistribution.com</t>
  </si>
  <si>
    <t>Draper</t>
  </si>
  <si>
    <t>Lucas Walker</t>
  </si>
  <si>
    <t>lucas@brookaire.com</t>
  </si>
  <si>
    <t>East Rutherford</t>
  </si>
  <si>
    <t>Mike Watson</t>
  </si>
  <si>
    <t>michael.watson@hdsupply.com</t>
  </si>
  <si>
    <t>FORT WORTH</t>
  </si>
  <si>
    <t>Paul Elliott</t>
  </si>
  <si>
    <t>paul@txsolarsystems.com</t>
  </si>
  <si>
    <t>Tommy Knight</t>
  </si>
  <si>
    <t>tknight@schoolhealth.com</t>
  </si>
  <si>
    <t>Janine King</t>
  </si>
  <si>
    <t>Janine@CHDisposables.com</t>
  </si>
  <si>
    <t>TYLER ERVINE</t>
  </si>
  <si>
    <t>TERVINE@C-SUPPLY.COM</t>
  </si>
  <si>
    <t>MICKEY FARUQUE</t>
  </si>
  <si>
    <t>MICKEY@SMGSYSTEMS.NET</t>
  </si>
  <si>
    <t>RICHARDSON</t>
  </si>
  <si>
    <t>Margina Arguello</t>
  </si>
  <si>
    <t>Tampa</t>
  </si>
  <si>
    <t xml:space="preserve"> STANLEY ADIGUN</t>
  </si>
  <si>
    <t>STANLEYADIGUN@COMOROZ.COM</t>
  </si>
  <si>
    <t>AVENTURA</t>
  </si>
  <si>
    <t>Scott Wiland</t>
  </si>
  <si>
    <t>swiland@libertyoffice.com</t>
  </si>
  <si>
    <t>Robin Hunter</t>
  </si>
  <si>
    <t>robinh@vizocom.us</t>
  </si>
  <si>
    <t>El Cajon</t>
  </si>
  <si>
    <t>Medcosalessupport@medcosupply.com</t>
  </si>
  <si>
    <t>Balaji Tammabattula</t>
  </si>
  <si>
    <t>rfp@qyk.us</t>
  </si>
  <si>
    <t>GARDEN GROVE</t>
  </si>
  <si>
    <t>KENNY MILLER</t>
  </si>
  <si>
    <t>BIDDEPT@PYRAMIDSP.COM</t>
  </si>
  <si>
    <t>Alton Dunn</t>
  </si>
  <si>
    <t>Alton@wedgesupply.com</t>
  </si>
  <si>
    <t>Kirsten Teig</t>
  </si>
  <si>
    <t>kteig@medzonhealth.com</t>
  </si>
  <si>
    <t>Anaheim</t>
  </si>
  <si>
    <t>Barbara Gill</t>
  </si>
  <si>
    <t>bgill@gilldigital.com</t>
  </si>
  <si>
    <t>Brian Hall</t>
  </si>
  <si>
    <t>brian.hall@officedepot.com</t>
  </si>
  <si>
    <t>Garly Benoit</t>
  </si>
  <si>
    <t>gmab@redevelopmentconstruction.com</t>
  </si>
  <si>
    <t>Shona Huffman</t>
  </si>
  <si>
    <t>shuffman@friscotexas.gov</t>
  </si>
  <si>
    <t>frisco</t>
  </si>
  <si>
    <t>Trinity Ceramics</t>
  </si>
  <si>
    <t>3/33/2023</t>
  </si>
  <si>
    <t>Sight Reading Factory dba GraceNotes</t>
  </si>
  <si>
    <t>Sunbelt Warehouse Systems (Sunbelt Material Handling)</t>
  </si>
  <si>
    <t>Overhead Door Maintenance, Repair, Parts and Replacement</t>
  </si>
  <si>
    <t>23-22-914</t>
  </si>
  <si>
    <t>Economy Supply</t>
  </si>
  <si>
    <t>Plumbing Parts, Supplies and Related Services</t>
  </si>
  <si>
    <t>MacArthur Gauge</t>
  </si>
  <si>
    <t>Mark's Plumbing Parts</t>
  </si>
  <si>
    <t>Texas Wholesale Plumbing</t>
  </si>
  <si>
    <t>Home Depot Pro</t>
  </si>
  <si>
    <t>CEC Facilities Group</t>
  </si>
  <si>
    <t>Dynamic Systems</t>
  </si>
  <si>
    <t>One Source Plumbing (One Source Media Group)</t>
  </si>
  <si>
    <t>23-26-914</t>
  </si>
  <si>
    <t>21-079</t>
  </si>
  <si>
    <t>General Retail, Groceries, Supplies</t>
  </si>
  <si>
    <t>MOC: EPCNT Dallas ISD RV206900</t>
  </si>
  <si>
    <t>Game Time Transportation</t>
  </si>
  <si>
    <t>JL Tours</t>
  </si>
  <si>
    <t>Durham School Services</t>
  </si>
  <si>
    <t>Imperial Charters LLC</t>
  </si>
  <si>
    <t>RV206900</t>
  </si>
  <si>
    <t>Everdriven Technologies</t>
  </si>
  <si>
    <t>Imperial Charters</t>
  </si>
  <si>
    <t>Game Time Charters</t>
  </si>
  <si>
    <t>Engneered Air Balance Co</t>
  </si>
  <si>
    <t>Professional Engineering Services</t>
  </si>
  <si>
    <t>2022-592</t>
  </si>
  <si>
    <t>J.W. Pepper &amp; Son Inc</t>
  </si>
  <si>
    <t>Glass Equipment, Security Film, Parts and Related Svcs</t>
  </si>
  <si>
    <t>Epic Solar Control- (Kelly Eder)</t>
  </si>
  <si>
    <t>Glass Doctor of N Texas</t>
  </si>
  <si>
    <t>Metro Tint Texas (Bearfish Holdings)</t>
  </si>
  <si>
    <t>Sunsafe Film LLC</t>
  </si>
  <si>
    <t>23-21-914</t>
  </si>
  <si>
    <r>
      <t xml:space="preserve">To ensure the best quality and best value to the district, for orders over </t>
    </r>
    <r>
      <rPr>
        <b/>
        <sz val="11"/>
        <rFont val="Arial"/>
        <family val="2"/>
      </rPr>
      <t>$1,000.00</t>
    </r>
    <r>
      <rPr>
        <b/>
        <sz val="11"/>
        <color rgb="FFFF0000"/>
        <rFont val="Arial"/>
        <family val="2"/>
      </rPr>
      <t xml:space="preserve">, quotes will be REQUIRED from at least three (3) of the ten (10) approved vendors below. You may request quotes from other approved vendors in addition to the three (3) quotes. Add ALL quotes as back up in TCM. Do not share quoted amounts with vendors until the PO is printed and the order is placed. </t>
    </r>
  </si>
  <si>
    <t>Purvis Industries</t>
  </si>
  <si>
    <t>Big Tex Trailer</t>
  </si>
  <si>
    <t>32-18-03</t>
  </si>
  <si>
    <t>EI00233</t>
  </si>
  <si>
    <t>EI00254</t>
  </si>
  <si>
    <t>General Supplies, Groceries, Equipment and Services</t>
  </si>
  <si>
    <t>CTPA Ft Worth ISD</t>
  </si>
  <si>
    <t>2106-21</t>
  </si>
  <si>
    <t>23-42-860</t>
  </si>
  <si>
    <t>United Data Technologies (UDT)</t>
  </si>
  <si>
    <t>EDUPARTS (Mobile Defenders)</t>
  </si>
  <si>
    <t xml:space="preserve">Advanced Proactive Solutions </t>
  </si>
  <si>
    <t>AFFLINK, LLC</t>
  </si>
  <si>
    <t>Facilities Services, Equipment, and Supplies</t>
  </si>
  <si>
    <t>All Traffic Solutions</t>
  </si>
  <si>
    <t>Alpha Building Corporation</t>
  </si>
  <si>
    <t>Job Order Contracting / IDIQ / Best Value Unit-Price -Part 2</t>
  </si>
  <si>
    <t>Aspire HR, Inc.</t>
  </si>
  <si>
    <t xml:space="preserve">Audio Visual Aids </t>
  </si>
  <si>
    <t>BTCPower Broadband Telcom Power</t>
  </si>
  <si>
    <t>Electric Vehicle Charging Stations, Systems, and Solutions Including Consulting and Planning</t>
  </si>
  <si>
    <t>Camelot Facility &amp; Property Management</t>
  </si>
  <si>
    <t>CAN-AM Wireless LLC</t>
  </si>
  <si>
    <t>Vehicle Fleet Management Services</t>
  </si>
  <si>
    <t>HVAC Equipment and Services</t>
  </si>
  <si>
    <t>Carrier Enterprises</t>
  </si>
  <si>
    <t>CDWG</t>
  </si>
  <si>
    <t>Centrica Business Solutions Services, Inc.</t>
  </si>
  <si>
    <t xml:space="preserve">Champion Energy Services LLC a Subsidiary of Calpine Corporation </t>
  </si>
  <si>
    <t>Retail Electric Power</t>
  </si>
  <si>
    <t>Comfort Systems USA Mtech Icon</t>
  </si>
  <si>
    <t>Building and Facility Trade Equipment and Maintenance Services</t>
  </si>
  <si>
    <t>DFW Security MGM Security Services, Inc.</t>
  </si>
  <si>
    <t>Security Products, Equipment, and Services</t>
  </si>
  <si>
    <t>Diamond Drugs, Inc.</t>
  </si>
  <si>
    <t>Jail Inmate Medical and Pharmacy Services</t>
  </si>
  <si>
    <t>dormakaba USA Inc.</t>
  </si>
  <si>
    <t>Douglas Equipment</t>
  </si>
  <si>
    <t>Element Fleet</t>
  </si>
  <si>
    <t>ERENEWABLE LLC</t>
  </si>
  <si>
    <t>Energy Efficiency Products and Services including Automation, HVAC, Electrical, and Solar</t>
  </si>
  <si>
    <t>Fusion Capital Management</t>
  </si>
  <si>
    <t xml:space="preserve">Gomez Floor Covering </t>
  </si>
  <si>
    <t>Hunton Services</t>
  </si>
  <si>
    <t>IHS Pharmacy</t>
  </si>
  <si>
    <t xml:space="preserve">International Consulting Engineers (ICE) </t>
  </si>
  <si>
    <t>JF Petroleum Group, Inc.</t>
  </si>
  <si>
    <t>JGA Roofing Systems, LLC</t>
  </si>
  <si>
    <t>HVAC Equipment and Services Part 2</t>
  </si>
  <si>
    <t>JonesCo General Contractors LLC.</t>
  </si>
  <si>
    <t xml:space="preserve">KLC Video Security </t>
  </si>
  <si>
    <t>L R Global LLC</t>
  </si>
  <si>
    <t>LB Technology, Inc.</t>
  </si>
  <si>
    <t xml:space="preserve">Magazine Subscription Service Agency </t>
  </si>
  <si>
    <t>NaphCare, Inc.</t>
  </si>
  <si>
    <t>Noble Texas Builders, LLC.</t>
  </si>
  <si>
    <t>PREFERRED FACILITIES GROUP - USA</t>
  </si>
  <si>
    <t>Prodigy Building Solutions, LLC</t>
  </si>
  <si>
    <t>Reliant Energy Retail Services, LLC</t>
  </si>
  <si>
    <t>Schneider Electric Buildings Americas, Inc.</t>
  </si>
  <si>
    <t>Stracon Group, Inc.</t>
  </si>
  <si>
    <t>United Data Technologies</t>
  </si>
  <si>
    <t>Visitor Aware</t>
  </si>
  <si>
    <t xml:space="preserve">Waterman Construction </t>
  </si>
  <si>
    <t>WAVE, LLC.</t>
  </si>
  <si>
    <t>Wocachee, LLC dba ProtekAV</t>
  </si>
  <si>
    <t>791 Cooperative</t>
  </si>
  <si>
    <t>Playscripts</t>
  </si>
  <si>
    <t>Scripts</t>
  </si>
  <si>
    <t>Group Dynamix</t>
  </si>
  <si>
    <t>Capps Van &amp; Truck Rental</t>
  </si>
  <si>
    <t>Rentals</t>
  </si>
  <si>
    <t>RV206295</t>
  </si>
  <si>
    <t>School Bus Safety Co</t>
  </si>
  <si>
    <t>20-13-3</t>
  </si>
  <si>
    <t>EPCNT Grapevine Colleyville</t>
  </si>
  <si>
    <t>LessonPix</t>
  </si>
  <si>
    <t>2019-JUN 35</t>
  </si>
  <si>
    <t>F1051-23</t>
  </si>
  <si>
    <t>ODP- Office Depot</t>
  </si>
  <si>
    <t>College Board, The</t>
  </si>
  <si>
    <t>23/017KN-01</t>
  </si>
  <si>
    <t>2301-11</t>
  </si>
  <si>
    <t>Advanced Glass Systems</t>
  </si>
  <si>
    <t>Vehicle Services, Equipment,Parts and Supplies</t>
  </si>
  <si>
    <t xml:space="preserve">Sonic Tools (Effcient Tool Solutions) </t>
  </si>
  <si>
    <t>Vehicle Parts, Supplies, Equipment and Parts</t>
  </si>
  <si>
    <t>23/022MF-01</t>
  </si>
  <si>
    <t>23/016MR-02</t>
  </si>
  <si>
    <t>Commodity Processing of USDA Foods</t>
  </si>
  <si>
    <t xml:space="preserve">Asian Food Solutions </t>
  </si>
  <si>
    <t>Balfour</t>
  </si>
  <si>
    <t>23/012SG-01</t>
  </si>
  <si>
    <t>23/016MR-03</t>
  </si>
  <si>
    <t>23/016MR-04</t>
  </si>
  <si>
    <t>Bear Construction Company</t>
  </si>
  <si>
    <t>23/016MR-05</t>
  </si>
  <si>
    <t>23/022MF-02</t>
  </si>
  <si>
    <t>Bluum USA, Inc.</t>
  </si>
  <si>
    <t>Bongards' Creameries</t>
  </si>
  <si>
    <t>23/016MR-07</t>
  </si>
  <si>
    <t>23/017KN-02</t>
  </si>
  <si>
    <t>23/022MF-04</t>
  </si>
  <si>
    <t>Cargill Kitchen Solutions</t>
  </si>
  <si>
    <t>Carroll's Discount Office Furniture</t>
  </si>
  <si>
    <t>23/022MF-05</t>
  </si>
  <si>
    <t>23/017KN-03</t>
  </si>
  <si>
    <t>23/022MF-06</t>
  </si>
  <si>
    <t>Dilly Letter Jackets</t>
  </si>
  <si>
    <t>23/012SG-02</t>
  </si>
  <si>
    <t>DISA, Inc.</t>
  </si>
  <si>
    <t>Drug and Alcohol Testing</t>
  </si>
  <si>
    <t>23/023SG-01</t>
  </si>
  <si>
    <t>23/016MR-09</t>
  </si>
  <si>
    <t xml:space="preserve">Don Lee Farms </t>
  </si>
  <si>
    <t>Dudley Construction, Ltd.</t>
  </si>
  <si>
    <t>23/016MR-10</t>
  </si>
  <si>
    <t>23/016MR-12</t>
  </si>
  <si>
    <t>23/022MF-07</t>
  </si>
  <si>
    <t>F.H. Paschen, S.N. Nielsen &amp; Associates LLC</t>
  </si>
  <si>
    <t>23/016MR-15</t>
  </si>
  <si>
    <t>23/016MR-16</t>
  </si>
  <si>
    <t>Fastest Labs of Central Houston</t>
  </si>
  <si>
    <t>23/023SG-03</t>
  </si>
  <si>
    <t>First Class Transportation</t>
  </si>
  <si>
    <t>23/014MR-02</t>
  </si>
  <si>
    <t>Foster Farms</t>
  </si>
  <si>
    <t>23/016MR-17</t>
  </si>
  <si>
    <t>Gerloff Company Inc.</t>
  </si>
  <si>
    <t>Gold Creek Foods, LLC</t>
  </si>
  <si>
    <t>Musical Instruments &amp; Related Items</t>
  </si>
  <si>
    <t>HCS Inc.</t>
  </si>
  <si>
    <t>23/016MR-19</t>
  </si>
  <si>
    <t>23/012SG-03</t>
  </si>
  <si>
    <t>High Liner Foods</t>
  </si>
  <si>
    <t>23/014MR-03</t>
  </si>
  <si>
    <t>23/016MR-20</t>
  </si>
  <si>
    <t>23/016MR-21</t>
  </si>
  <si>
    <t>Idahoan Foods, LLC</t>
  </si>
  <si>
    <t>23/022MF-08</t>
  </si>
  <si>
    <t>Integrated Food Service</t>
  </si>
  <si>
    <t>23/016MR-23</t>
  </si>
  <si>
    <t>23/012SG-04</t>
  </si>
  <si>
    <t>23/022MF-09</t>
  </si>
  <si>
    <t>23/022MF-10</t>
  </si>
  <si>
    <t>23/022MF-11</t>
  </si>
  <si>
    <t>23/017KN-04</t>
  </si>
  <si>
    <t>23/022MF-13</t>
  </si>
  <si>
    <t>23/022MF-14</t>
  </si>
  <si>
    <t>23/016MR-25</t>
  </si>
  <si>
    <t>Majestic Transportation</t>
  </si>
  <si>
    <t>23/014MR-04</t>
  </si>
  <si>
    <t>McCain Foods USA, Inc.</t>
  </si>
  <si>
    <t>23/016MR-26</t>
  </si>
  <si>
    <t xml:space="preserve">MSB School Services, LLC </t>
  </si>
  <si>
    <t>23/018SG-01</t>
  </si>
  <si>
    <t>23/016MR-27</t>
  </si>
  <si>
    <t>23/022MF-15</t>
  </si>
  <si>
    <t>Cafeteria Trades</t>
  </si>
  <si>
    <t>23/019TP-01</t>
  </si>
  <si>
    <t>Peterson Farms Fresh, Inc</t>
  </si>
  <si>
    <t>23/017KN-05</t>
  </si>
  <si>
    <t>23/012SG-05</t>
  </si>
  <si>
    <t>23/017KN-06</t>
  </si>
  <si>
    <t>Radius Design Works, LLC</t>
  </si>
  <si>
    <t>23/019TP-02</t>
  </si>
  <si>
    <t>Red Gold, LLC</t>
  </si>
  <si>
    <t>Rich Chicks, LLC</t>
  </si>
  <si>
    <t>Rich Products Corporation</t>
  </si>
  <si>
    <t>23/017KN-08</t>
  </si>
  <si>
    <t>23/022MF-16</t>
  </si>
  <si>
    <t>Tabatchnick Fine Foods, Inc.</t>
  </si>
  <si>
    <t>23/017KN-09</t>
  </si>
  <si>
    <t>23/022MF-17</t>
  </si>
  <si>
    <t>23/022MF-18</t>
  </si>
  <si>
    <t>23/019TP-03</t>
  </si>
  <si>
    <t>23/016MR-31</t>
  </si>
  <si>
    <t>Tyson Prepared Foods, Inc.</t>
  </si>
  <si>
    <t>23/023SG-05</t>
  </si>
  <si>
    <t>Velocity Business Products</t>
  </si>
  <si>
    <t>23/022MF-19</t>
  </si>
  <si>
    <t>Walsworth Publishing Company</t>
  </si>
  <si>
    <t>23/012SG-06</t>
  </si>
  <si>
    <t>23/016MR-32</t>
  </si>
  <si>
    <t>3Sixty Integrated</t>
  </si>
  <si>
    <t>525 Technologies</t>
  </si>
  <si>
    <t>5G Security LLC</t>
  </si>
  <si>
    <t xml:space="preserve">A N Systems </t>
  </si>
  <si>
    <t>A Sharper Image</t>
  </si>
  <si>
    <t>A.T.G.-Ram Industries LLC</t>
  </si>
  <si>
    <t>AACE Inc</t>
  </si>
  <si>
    <t>AAE ALUMINUM ATHLETIC EQUIPMENT CO</t>
  </si>
  <si>
    <t>Abacus Sports Installations Ltd</t>
  </si>
  <si>
    <t xml:space="preserve">Adaptive Technology Systems </t>
  </si>
  <si>
    <t>Adkins &amp; Ellison Investment Group</t>
  </si>
  <si>
    <t xml:space="preserve">Advanced Networks of Texas </t>
  </si>
  <si>
    <t xml:space="preserve">Advanced Starter Service </t>
  </si>
  <si>
    <t>ADVANTAGE USAA INC</t>
  </si>
  <si>
    <t>AeroTech Edu</t>
  </si>
  <si>
    <t>Agati Inc</t>
  </si>
  <si>
    <t>AGC Education</t>
  </si>
  <si>
    <t>Age of Learning Inc</t>
  </si>
  <si>
    <t xml:space="preserve">Agilicus </t>
  </si>
  <si>
    <t>Aha Education LLC</t>
  </si>
  <si>
    <t>AHI Facility Services Inc</t>
  </si>
  <si>
    <t xml:space="preserve">All Audio Visual Services </t>
  </si>
  <si>
    <t xml:space="preserve">All Star Exteriors </t>
  </si>
  <si>
    <t>ALL STAR FENCE CO. LLC</t>
  </si>
  <si>
    <t xml:space="preserve">Alliance Technology Group </t>
  </si>
  <si>
    <t>Ambit Solutions</t>
  </si>
  <si>
    <t>American Protective Services</t>
  </si>
  <si>
    <t>American Restoration LLC</t>
  </si>
  <si>
    <t>American Signal Corp</t>
  </si>
  <si>
    <t>AMS of Texas LLC</t>
  </si>
  <si>
    <t>Anatomage inc</t>
  </si>
  <si>
    <t>Apex Group LLC</t>
  </si>
  <si>
    <t>Archer Construction &amp; Design Inc.</t>
  </si>
  <si>
    <t>Ardour Consulting LLC</t>
  </si>
  <si>
    <t>Armor Glass International Inc</t>
  </si>
  <si>
    <t>Athlete Intelligence</t>
  </si>
  <si>
    <t xml:space="preserve">Atlas Consulting </t>
  </si>
  <si>
    <t>A-Turf Inc.</t>
  </si>
  <si>
    <t>Austen Consultants LLC</t>
  </si>
  <si>
    <t>Avadek Inc</t>
  </si>
  <si>
    <t>Axtion Technology</t>
  </si>
  <si>
    <t>Bad Boy Mowers LLC</t>
  </si>
  <si>
    <t>BAD Company Inc Building Abatement Demolition Company Inc</t>
  </si>
  <si>
    <t>BadgePass</t>
  </si>
  <si>
    <t>bak global</t>
  </si>
  <si>
    <t>Band Today</t>
  </si>
  <si>
    <t xml:space="preserve">Barcom Technology Solutions </t>
  </si>
  <si>
    <t>Baseballracks.com Inc. Levan</t>
  </si>
  <si>
    <t>Bentley Mills Inc</t>
  </si>
  <si>
    <t>Biblo XPO Corporation</t>
  </si>
  <si>
    <t>Big Game Sports Inc.</t>
  </si>
  <si>
    <t>Bill Bunton Auto Supply &amp; Machine Inc.</t>
  </si>
  <si>
    <t xml:space="preserve">BIS Consulting </t>
  </si>
  <si>
    <t>Bison Construction Services</t>
  </si>
  <si>
    <t>Biway International Technology Inc</t>
  </si>
  <si>
    <t>Blackswan Cybersecurity</t>
  </si>
  <si>
    <t xml:space="preserve">Blue Ribbon Services Inc </t>
  </si>
  <si>
    <t>BlueNet Technologies Inc</t>
  </si>
  <si>
    <t>Bob Robinson Commercial Flooring Inc</t>
  </si>
  <si>
    <t>Bobby Smallwood Construction Inc</t>
  </si>
  <si>
    <t>Booe Commercial Roofing Inc</t>
  </si>
  <si>
    <t xml:space="preserve">Bricktown Technologies LLC </t>
  </si>
  <si>
    <t>BridgeNet Communications LLC</t>
  </si>
  <si>
    <t>Bright Light Technologies LLC</t>
  </si>
  <si>
    <t>BRIGHTCENTRA INC</t>
  </si>
  <si>
    <t xml:space="preserve">Brown Janitor Supply </t>
  </si>
  <si>
    <t xml:space="preserve">Brushfire Technology </t>
  </si>
  <si>
    <t>BryComm LLC</t>
  </si>
  <si>
    <t>Bullock Protection LLC</t>
  </si>
  <si>
    <t>Burman Construction LLC</t>
  </si>
  <si>
    <t>Business Oriented Software Solutions Inc</t>
  </si>
  <si>
    <t>BWI Companies</t>
  </si>
  <si>
    <t>CanTex Roofing &amp; Construction LLC</t>
  </si>
  <si>
    <t>Capital Coating Inc.</t>
  </si>
  <si>
    <t>Capitol Aluminum and Glass Corporation</t>
  </si>
  <si>
    <t>Carefree Janitorial Supply</t>
  </si>
  <si>
    <t>Carson Quality Heat and Air LLC</t>
  </si>
  <si>
    <t>Caruth Protection Services</t>
  </si>
  <si>
    <t>Catalyst Consulting Group</t>
  </si>
  <si>
    <t>Cayuse Commercial Services LLC</t>
  </si>
  <si>
    <t>cb20 Inc</t>
  </si>
  <si>
    <t xml:space="preserve">CCS Presentation Systems </t>
  </si>
  <si>
    <t xml:space="preserve">Ceilpro Construction </t>
  </si>
  <si>
    <t>CertaPro Painters</t>
  </si>
  <si>
    <t>CF SUPPLY INC</t>
  </si>
  <si>
    <t>CGI Systems Group LLC</t>
  </si>
  <si>
    <t>Christman Facility Solutions</t>
  </si>
  <si>
    <t xml:space="preserve">Chromebookpartscom </t>
  </si>
  <si>
    <t>CityZen Energy Services</t>
  </si>
  <si>
    <t>Clark Roofing &amp; Construction</t>
  </si>
  <si>
    <t>ClassTag Inc</t>
  </si>
  <si>
    <t xml:space="preserve">Clean </t>
  </si>
  <si>
    <t>Clear Fork Roofing Company</t>
  </si>
  <si>
    <t>Clear Touch Interactive</t>
  </si>
  <si>
    <t>Climatec  LLC</t>
  </si>
  <si>
    <t>Coastal Landscape Management and design</t>
  </si>
  <si>
    <t>Commercial Electric Inc.</t>
  </si>
  <si>
    <t>Commercial Restoration Company</t>
  </si>
  <si>
    <t>Commercial Roofing Specialists</t>
  </si>
  <si>
    <t>Comm-Fit Holdings</t>
  </si>
  <si>
    <t>Consolidated Flooring of Chicago LLC</t>
  </si>
  <si>
    <t>Contractors Plus Roofing and Construction LLC</t>
  </si>
  <si>
    <t>Convergentz Building Systems LLC</t>
  </si>
  <si>
    <t>ConvergeOne Inc</t>
  </si>
  <si>
    <t>Core Displays LLC</t>
  </si>
  <si>
    <t>Coryell Roofing &amp; Construction Inc.</t>
  </si>
  <si>
    <t>CourTex Construction Inc.</t>
  </si>
  <si>
    <t xml:space="preserve">CPM Pipelines LLC </t>
  </si>
  <si>
    <t>Craig Mechanical Inc</t>
  </si>
  <si>
    <t>Crailley Enterprises LLC (Craig Gresham)</t>
  </si>
  <si>
    <t xml:space="preserve">CRiMSON Power Solutions LLC </t>
  </si>
  <si>
    <t>Critical Response Group Inc</t>
  </si>
  <si>
    <t>CUE Construction Services LLC</t>
  </si>
  <si>
    <t>Culleoka Company LLC</t>
  </si>
  <si>
    <t>Custom Draperies &amp; Upholstery Inc</t>
  </si>
  <si>
    <t>Cytek Media Systems Inc</t>
  </si>
  <si>
    <t>Dallas Automatic Gate</t>
  </si>
  <si>
    <t>Delaneys Restoration Inc.</t>
  </si>
  <si>
    <t>Design Roof Services LLC</t>
  </si>
  <si>
    <t>Dezvia LLC</t>
  </si>
  <si>
    <t>Diamondback Landscaping &amp; Lawn Care Inc.</t>
  </si>
  <si>
    <t>Different Roads to Learning Inc</t>
  </si>
  <si>
    <t>DISINFX LLC</t>
  </si>
  <si>
    <t>DWR Solutions</t>
  </si>
  <si>
    <t>E D I Communications</t>
  </si>
  <si>
    <t>Eagle Barricade LLC</t>
  </si>
  <si>
    <t>EarthWalk Communications Inc</t>
  </si>
  <si>
    <t>East Texas Lighthouse for the Blind</t>
  </si>
  <si>
    <t>East Texas Sports</t>
  </si>
  <si>
    <t>Edmentum Inc</t>
  </si>
  <si>
    <t>Energy Mechanical Services</t>
  </si>
  <si>
    <t xml:space="preserve">EPS </t>
  </si>
  <si>
    <t>EqualLevel Inc</t>
  </si>
  <si>
    <t>ESC Brands LLC</t>
  </si>
  <si>
    <t>Exceptional Roofing LLC</t>
  </si>
  <si>
    <t>Facilities Mechanical</t>
  </si>
  <si>
    <t xml:space="preserve">FacilityCare </t>
  </si>
  <si>
    <t>FacilityForce Inc</t>
  </si>
  <si>
    <t xml:space="preserve">Farrell Roofing </t>
  </si>
  <si>
    <t>Fedora Intertech LLC</t>
  </si>
  <si>
    <t xml:space="preserve">Ferguson Waterworks </t>
  </si>
  <si>
    <t xml:space="preserve">Field Of Play </t>
  </si>
  <si>
    <t>Fielder's Choice Inc</t>
  </si>
  <si>
    <t xml:space="preserve">Firemans Paving Contractors </t>
  </si>
  <si>
    <t>Flip Lok</t>
  </si>
  <si>
    <t>Florico Inc 1611</t>
  </si>
  <si>
    <t>Flynn Midwest LP</t>
  </si>
  <si>
    <t>Frontier Waterproofing Inc.</t>
  </si>
  <si>
    <t>GaggleNet Inc</t>
  </si>
  <si>
    <t>Gallo Mechanical Services LLC</t>
  </si>
  <si>
    <t>GameDay Lighting</t>
  </si>
  <si>
    <t>Gant Industries Inc</t>
  </si>
  <si>
    <t>GarCom Inc</t>
  </si>
  <si>
    <t xml:space="preserve">Gary's Termite &amp; Pest Control </t>
  </si>
  <si>
    <t>Gateway Sight and Sound LLC</t>
  </si>
  <si>
    <t>GHD Services Inc</t>
  </si>
  <si>
    <t xml:space="preserve">Glass Doctor of North Texas </t>
  </si>
  <si>
    <t xml:space="preserve">Global GRAB Technologies Inc </t>
  </si>
  <si>
    <t>Go Solutions</t>
  </si>
  <si>
    <t>Goodman Construction LLC</t>
  </si>
  <si>
    <t xml:space="preserve">goSafe </t>
  </si>
  <si>
    <t xml:space="preserve">Goto Automation </t>
  </si>
  <si>
    <t xml:space="preserve">Green Foam Solutions </t>
  </si>
  <si>
    <t>GreenLand Contracting LLC</t>
  </si>
  <si>
    <t>GreenTech Energy Services Inc</t>
  </si>
  <si>
    <t>Gregory-Edwards Inc</t>
  </si>
  <si>
    <t>Guardian Bastille LLC</t>
  </si>
  <si>
    <t>GXC Inc</t>
  </si>
  <si>
    <t>Hall Pass</t>
  </si>
  <si>
    <t>Hamm Mechanical LLC</t>
  </si>
  <si>
    <t>Harvest Technology Group Inc</t>
  </si>
  <si>
    <t>HCS Inc. Commercial General Contractor</t>
  </si>
  <si>
    <t>Home Window Tinting and Commercial Tim's Window Tinting Inc</t>
  </si>
  <si>
    <t>Houston's #1 Cleaning Specialist LLC</t>
  </si>
  <si>
    <t>IDLS Group Ltd</t>
  </si>
  <si>
    <t>IDM Products</t>
  </si>
  <si>
    <t>Indepth Utility Solutions LLC</t>
  </si>
  <si>
    <t>Infobase Holdings LLC Formally Hoonuit LLC</t>
  </si>
  <si>
    <t>Ink Labs Buffalo LLC</t>
  </si>
  <si>
    <t>Innovative Roofing Solutions</t>
  </si>
  <si>
    <t xml:space="preserve">Insulated Roofing Contractors </t>
  </si>
  <si>
    <t>Integrated Openings Solutions LLC</t>
  </si>
  <si>
    <t>Intex Electrical Contractors Inc.</t>
  </si>
  <si>
    <t>Invicta PCs</t>
  </si>
  <si>
    <t>IronForge Systems</t>
  </si>
  <si>
    <t>IV Tire Service Inc</t>
  </si>
  <si>
    <t>J M Electronic Engineering Inc</t>
  </si>
  <si>
    <t>Jackson Construction Co Inc</t>
  </si>
  <si>
    <t xml:space="preserve">JAJ Property Services </t>
  </si>
  <si>
    <t>JDS Networking LLC</t>
  </si>
  <si>
    <t>JLM Contracting LLC</t>
  </si>
  <si>
    <t xml:space="preserve">Joe W Fly Co Inc </t>
  </si>
  <si>
    <t xml:space="preserve">JPJ Construction </t>
  </si>
  <si>
    <t>K and R Mechanical Services LLC</t>
  </si>
  <si>
    <t xml:space="preserve">K12 Tech </t>
  </si>
  <si>
    <t>Kami</t>
  </si>
  <si>
    <t>Keeper Goals A Division of Demand and Precision Parts</t>
  </si>
  <si>
    <t>KEYSTONE GC LLC</t>
  </si>
  <si>
    <t xml:space="preserve">KKE Concrete Lifting </t>
  </si>
  <si>
    <t>KMI Sports Construction LLC</t>
  </si>
  <si>
    <t xml:space="preserve">Koppl Services Inc </t>
  </si>
  <si>
    <t>KORNEY BOARD AIDS. INC</t>
  </si>
  <si>
    <t>Krause Service Company Inc</t>
  </si>
  <si>
    <t>Labscape LLC</t>
  </si>
  <si>
    <t>Landesign</t>
  </si>
  <si>
    <t>Legacy Barricades Inc</t>
  </si>
  <si>
    <t>Legacy Rock Corporation</t>
  </si>
  <si>
    <t>Light Corp Inc</t>
  </si>
  <si>
    <t>Light Helmets Safer Sports Inc.</t>
  </si>
  <si>
    <t>LINEV Systems US Inc</t>
  </si>
  <si>
    <t>Locke Construction Services LLC</t>
  </si>
  <si>
    <t>LPS GREEN TECHNOLOGIES</t>
  </si>
  <si>
    <t>LR Global LLC</t>
  </si>
  <si>
    <t>Mammoth Sports Construction LLC</t>
  </si>
  <si>
    <t>Marcis and  Associates Inc</t>
  </si>
  <si>
    <t>McAllen Roofing LLC</t>
  </si>
  <si>
    <t xml:space="preserve">McDaniel AC and Heating </t>
  </si>
  <si>
    <t>Mechanical Service Company</t>
  </si>
  <si>
    <t>Michael Searcy dot com LLC</t>
  </si>
  <si>
    <t>Midas Contractors LLC</t>
  </si>
  <si>
    <t>Mid-Continental Restoration Co. Inc.</t>
  </si>
  <si>
    <t>Midwest Mechanical Solutions</t>
  </si>
  <si>
    <t>Midwest Sport and Turf Systems LLC.</t>
  </si>
  <si>
    <t>Midwest Sporting Goods</t>
  </si>
  <si>
    <t xml:space="preserve">Midwest Track Builders </t>
  </si>
  <si>
    <t>Mig Equipment LLC</t>
  </si>
  <si>
    <t>MindPlay Education LLC</t>
  </si>
  <si>
    <t>MISSCO INTERIOR CONCEPTS LLC</t>
  </si>
  <si>
    <t>Moridge Manufacturing Inc.</t>
  </si>
  <si>
    <t>Morlandt Electric Company LLC</t>
  </si>
  <si>
    <t>Motiv Power Systems Inc.</t>
  </si>
  <si>
    <t>MP2 Energy Texas LLC</t>
  </si>
  <si>
    <t>MultiLink Security</t>
  </si>
  <si>
    <t xml:space="preserve">Municipal Valve </t>
  </si>
  <si>
    <t>Myriad Roofing &amp; Construction LLC</t>
  </si>
  <si>
    <t>NELCO MEDIA INC</t>
  </si>
  <si>
    <t>Neopart Transit LLC</t>
  </si>
  <si>
    <t>NEWCOM Wireless Services LLC</t>
  </si>
  <si>
    <t xml:space="preserve">NGU Sportslighting </t>
  </si>
  <si>
    <t>NO RED INK</t>
  </si>
  <si>
    <t>Nodo Tech</t>
  </si>
  <si>
    <t>Nomic Networks Inc</t>
  </si>
  <si>
    <t>Nook Pod</t>
  </si>
  <si>
    <t>Nu Idea School Supply Furniture Inc</t>
  </si>
  <si>
    <t>NV5</t>
  </si>
  <si>
    <t>Oasis Waterplaygrounds Inc</t>
  </si>
  <si>
    <t>OEO Energy Solutions</t>
  </si>
  <si>
    <t>Okos Inc</t>
  </si>
  <si>
    <t>Ortiz Construction Group LLC</t>
  </si>
  <si>
    <t>P2 Electric Services LLC</t>
  </si>
  <si>
    <t>ParentSquare Inc</t>
  </si>
  <si>
    <t xml:space="preserve">Paschal Home Services </t>
  </si>
  <si>
    <t>PepWear LLC</t>
  </si>
  <si>
    <t>Perdue Acoustics</t>
  </si>
  <si>
    <t>Pinion 91 Contracting LLC</t>
  </si>
  <si>
    <t>Polarity Networks LLC</t>
  </si>
  <si>
    <t xml:space="preserve">Polysport </t>
  </si>
  <si>
    <t>Ponder Company Inc.</t>
  </si>
  <si>
    <t>PRC Roofing Co. Inc.</t>
  </si>
  <si>
    <t>Prime M and C Inc</t>
  </si>
  <si>
    <t>Pritchard Industries</t>
  </si>
  <si>
    <t>Pro Sports Consulting Group</t>
  </si>
  <si>
    <t xml:space="preserve">Pro Tech Track and Tennis </t>
  </si>
  <si>
    <t xml:space="preserve">Progressive Protection </t>
  </si>
  <si>
    <t>Promethean Inc</t>
  </si>
  <si>
    <t xml:space="preserve">ProTurf </t>
  </si>
  <si>
    <t>Pump Solutions Inc</t>
  </si>
  <si>
    <t>Purvis Industries LLC</t>
  </si>
  <si>
    <t>Quantum-Mechanical Contractors</t>
  </si>
  <si>
    <t>R and R Distributors</t>
  </si>
  <si>
    <t>R K Bass Electric III LP</t>
  </si>
  <si>
    <t xml:space="preserve">Radius Security </t>
  </si>
  <si>
    <t>RAE Security Inc</t>
  </si>
  <si>
    <t>RAM CONCRETE &amp; ASPHALT LLC</t>
  </si>
  <si>
    <t>Ramon Franklin LLC</t>
  </si>
  <si>
    <t>RB Doors and Hardware Inc</t>
  </si>
  <si>
    <t>RDI Mechanical</t>
  </si>
  <si>
    <t>Recon InfoSec</t>
  </si>
  <si>
    <t>RedBird Cleaning Services LLC</t>
  </si>
  <si>
    <t>Redline Integration LLC</t>
  </si>
  <si>
    <t>Reliable Chevrolet</t>
  </si>
  <si>
    <t>Reliable Plant Maintenance Inc.</t>
  </si>
  <si>
    <t>Renown Construction LLC</t>
  </si>
  <si>
    <t>Republic Transport and Install LLC</t>
  </si>
  <si>
    <t>Richardson Fence &amp; Patio Inc.</t>
  </si>
  <si>
    <t>Robertson Mechanical Contractors LLC</t>
  </si>
  <si>
    <t>Ruff Roofing and Sheet Metal Inc.</t>
  </si>
  <si>
    <t>Sandlot Construction LLC</t>
  </si>
  <si>
    <t xml:space="preserve">School Safety Solution </t>
  </si>
  <si>
    <t>Secure Cam Inc</t>
  </si>
  <si>
    <t>SecureTech Systems Inc</t>
  </si>
  <si>
    <t>Security 101 - Dallas</t>
  </si>
  <si>
    <t>Security Control Systems</t>
  </si>
  <si>
    <t>Security101 Ford Industries Inc</t>
  </si>
  <si>
    <t>Selco Seating and Courts LLC</t>
  </si>
  <si>
    <t xml:space="preserve">SERVPRO of Southwest Lubbock </t>
  </si>
  <si>
    <t>Signs Manufacturing Corporation</t>
  </si>
  <si>
    <t>SKILLASTICS SANDY SPIN SLADE INC</t>
  </si>
  <si>
    <t>SkyRider Communications Inc</t>
  </si>
  <si>
    <t>Solaris Robots</t>
  </si>
  <si>
    <t>Sonoran Building Products LLC</t>
  </si>
  <si>
    <t>South Western Communications Inc</t>
  </si>
  <si>
    <t>SOUTHWEST SPORTING GOODS INC</t>
  </si>
  <si>
    <t xml:space="preserve">SSC Service Solutions </t>
  </si>
  <si>
    <t>Stansell Construction LLC</t>
  </si>
  <si>
    <t>Stephen Martin Construction LLC</t>
  </si>
  <si>
    <t>Stonhard division of StonCor Group inc.</t>
  </si>
  <si>
    <t>Strong7</t>
  </si>
  <si>
    <t>Stuart and Associates Commercial Flooring Inc</t>
  </si>
  <si>
    <t xml:space="preserve">Surveillance Analytics </t>
  </si>
  <si>
    <t xml:space="preserve">Symmetry Sports LLC </t>
  </si>
  <si>
    <t>Syntheticomp Companies</t>
  </si>
  <si>
    <t xml:space="preserve">Takeform </t>
  </si>
  <si>
    <t>TAM Graphics</t>
  </si>
  <si>
    <t>Team Express Concourse Team Express LLC</t>
  </si>
  <si>
    <t xml:space="preserve">Team North Texas </t>
  </si>
  <si>
    <t>Technisoft Consulting Inc</t>
  </si>
  <si>
    <t>Teinert Construction</t>
  </si>
  <si>
    <t>Telgian Engineering and Consulting</t>
  </si>
  <si>
    <t xml:space="preserve">TenCate Grass </t>
  </si>
  <si>
    <t>Teni-Trak Inc.</t>
  </si>
  <si>
    <t>Terralogic Solutions Inc</t>
  </si>
  <si>
    <t>TEXADIA SYSTEMS LLC</t>
  </si>
  <si>
    <t>Texarkana Mack Sales Inc</t>
  </si>
  <si>
    <t>Texas Drainage Inc</t>
  </si>
  <si>
    <t>Texas Soft Wash LLC</t>
  </si>
  <si>
    <t>TGS Sports LLC</t>
  </si>
  <si>
    <t>The Demo Company</t>
  </si>
  <si>
    <t>The Lift Doctor LLC</t>
  </si>
  <si>
    <t>The Sensory Path Inc.</t>
  </si>
  <si>
    <t xml:space="preserve">Tint Spec </t>
  </si>
  <si>
    <t xml:space="preserve">Tipton Ford Lincoln </t>
  </si>
  <si>
    <t>Toner Quest Inc</t>
  </si>
  <si>
    <t xml:space="preserve">Total Strength and Speed </t>
  </si>
  <si>
    <t xml:space="preserve">Tradesmen International LLC </t>
  </si>
  <si>
    <t>TriCorps Surveillance</t>
  </si>
  <si>
    <t xml:space="preserve">Triton Sensors </t>
  </si>
  <si>
    <t>Triun LLC</t>
  </si>
  <si>
    <t xml:space="preserve">TruckPro LLC </t>
  </si>
  <si>
    <t>Tubbesing Services LLC</t>
  </si>
  <si>
    <t>UEL Solutions LLC</t>
  </si>
  <si>
    <t>Unicorn Magic</t>
  </si>
  <si>
    <t>United Commercial Energy Partners</t>
  </si>
  <si>
    <t>Universal IFM</t>
  </si>
  <si>
    <t>Vanguard Ford</t>
  </si>
  <si>
    <t>Victory Tracks  Construction LLC.</t>
  </si>
  <si>
    <t>Visceral Illumination Code LLC</t>
  </si>
  <si>
    <t>Ware Fencing LLC</t>
  </si>
  <si>
    <t>wd fencing llc</t>
  </si>
  <si>
    <t>West Texas Refrigeration</t>
  </si>
  <si>
    <t>Wingo Service Company</t>
  </si>
  <si>
    <t>Winkler Waterworks LLC</t>
  </si>
  <si>
    <t>Wolverine Roofing and Solar Inc</t>
  </si>
  <si>
    <t>Wood Air Conditioning LLC</t>
  </si>
  <si>
    <t xml:space="preserve">Wrangler Roofing </t>
  </si>
  <si>
    <t>XFComputers</t>
  </si>
  <si>
    <t>Xtralight Manufacturing LTD</t>
  </si>
  <si>
    <t>Zyaa Inc</t>
  </si>
  <si>
    <t>Sports, Activity Equipment, and Related Services</t>
  </si>
  <si>
    <t>Synthetic Turf or Natural Sports Fields, Grounds, Courts, and Tracks Goods and Services (NON-JOC)</t>
  </si>
  <si>
    <t>Synthetic Turf or Natural Sports Fields, Grounds, Courts, and Tracks Goods and Services (JOC)</t>
  </si>
  <si>
    <t>Buses and other Transportation Vehicles</t>
  </si>
  <si>
    <t>04/30/2026</t>
  </si>
  <si>
    <t>Active Deployment Systems</t>
  </si>
  <si>
    <t>West-Mark</t>
  </si>
  <si>
    <t>Wille North America</t>
  </si>
  <si>
    <t>020723-ASI</t>
  </si>
  <si>
    <t>110122-ADB</t>
  </si>
  <si>
    <t>011223-ADX</t>
  </si>
  <si>
    <t>111522-APT</t>
  </si>
  <si>
    <t>111522-AEB</t>
  </si>
  <si>
    <t>020223-AVT</t>
  </si>
  <si>
    <t>120122-AVY</t>
  </si>
  <si>
    <t>092722-AXN</t>
  </si>
  <si>
    <t>020223-CEC</t>
  </si>
  <si>
    <t>020923-CEC</t>
  </si>
  <si>
    <t>020723-CBS</t>
  </si>
  <si>
    <t>011223-DTK</t>
  </si>
  <si>
    <t>011223-FLM</t>
  </si>
  <si>
    <t>111522-FTB</t>
  </si>
  <si>
    <t>020923-GNR</t>
  </si>
  <si>
    <t>011723-HTI</t>
  </si>
  <si>
    <t>011723-HCE</t>
  </si>
  <si>
    <t>111522-JAL</t>
  </si>
  <si>
    <t>020223-JCB</t>
  </si>
  <si>
    <t>020923-JCB</t>
  </si>
  <si>
    <t>011723-JDC</t>
  </si>
  <si>
    <t>011723-KBL</t>
  </si>
  <si>
    <t>011723-KOM</t>
  </si>
  <si>
    <t>011723-LIN</t>
  </si>
  <si>
    <t>011723-LIU</t>
  </si>
  <si>
    <t>020223-MAI</t>
  </si>
  <si>
    <t>121522-MNF</t>
  </si>
  <si>
    <t>120822-MMR</t>
  </si>
  <si>
    <t>030923-MBI</t>
  </si>
  <si>
    <t>111522-MUL</t>
  </si>
  <si>
    <t>020923-MTQ</t>
  </si>
  <si>
    <t>020723-NTA</t>
  </si>
  <si>
    <t>120122-NEW</t>
  </si>
  <si>
    <t>020723-PSB</t>
  </si>
  <si>
    <t>120122-PSO</t>
  </si>
  <si>
    <t>020923-PGS</t>
  </si>
  <si>
    <t>120122-RNG</t>
  </si>
  <si>
    <t>011223-RMS</t>
  </si>
  <si>
    <t>030923-RTO</t>
  </si>
  <si>
    <t>011723-SNY</t>
  </si>
  <si>
    <t>121522-SRT</t>
  </si>
  <si>
    <t>020223-TBO</t>
  </si>
  <si>
    <t>121522-TAC</t>
  </si>
  <si>
    <t>111522-TEA</t>
  </si>
  <si>
    <t>020723-TMS</t>
  </si>
  <si>
    <t>120822-TRM</t>
  </si>
  <si>
    <t>111522-TYM</t>
  </si>
  <si>
    <t>011223-UNM</t>
  </si>
  <si>
    <t>011723-GRD</t>
  </si>
  <si>
    <t>011223-VTS</t>
  </si>
  <si>
    <t>111522-WTB</t>
  </si>
  <si>
    <t>111522-WLE</t>
  </si>
  <si>
    <t>020223-XCM</t>
  </si>
  <si>
    <t>Xerox</t>
  </si>
  <si>
    <t>Graybar</t>
  </si>
  <si>
    <t>AWS Marketplace</t>
  </si>
  <si>
    <t>Software Including Cloud Services through a Marketplace</t>
  </si>
  <si>
    <t>Insight Public Sector</t>
  </si>
  <si>
    <t>Acro</t>
  </si>
  <si>
    <t>KONE</t>
  </si>
  <si>
    <t>Mythics, LLC</t>
  </si>
  <si>
    <t>Medline</t>
  </si>
  <si>
    <t>Herc Rentals</t>
  </si>
  <si>
    <t>Orkin</t>
  </si>
  <si>
    <t>EverDriven</t>
  </si>
  <si>
    <t>Staffmark</t>
  </si>
  <si>
    <t>Lowe's</t>
  </si>
  <si>
    <t>KOMPAN</t>
  </si>
  <si>
    <t>Weichert</t>
  </si>
  <si>
    <t>Club Car</t>
  </si>
  <si>
    <t>UKG</t>
  </si>
  <si>
    <t>Konica Minolta Business Solutions</t>
  </si>
  <si>
    <t>Lawson Products</t>
  </si>
  <si>
    <t>Belfor</t>
  </si>
  <si>
    <t>DKI</t>
  </si>
  <si>
    <t>Mobile Computing Solutions</t>
  </si>
  <si>
    <t>Getac</t>
  </si>
  <si>
    <t>Sit On It</t>
  </si>
  <si>
    <t>Job Order Contracting Services In the State of Florida</t>
  </si>
  <si>
    <t>Job Order Contracting Services In the State of New Mexico</t>
  </si>
  <si>
    <t>BWS Architects</t>
  </si>
  <si>
    <t>On-Call Architect Services</t>
  </si>
  <si>
    <t>Acolad</t>
  </si>
  <si>
    <t>Big Truck Rental</t>
  </si>
  <si>
    <t>E-Z-GO</t>
  </si>
  <si>
    <t>Summa Linguae</t>
  </si>
  <si>
    <t>Kyocera</t>
  </si>
  <si>
    <t>Mohawk Industries</t>
  </si>
  <si>
    <t>Premier</t>
  </si>
  <si>
    <t>Puretec Industrial Water</t>
  </si>
  <si>
    <t>Water Filtration</t>
  </si>
  <si>
    <t>ServiceWear Apparel</t>
  </si>
  <si>
    <t>Shred-it</t>
  </si>
  <si>
    <t>Technical Safety Services</t>
  </si>
  <si>
    <t>Woods Equipment Company</t>
  </si>
  <si>
    <t>RH-22-026</t>
  </si>
  <si>
    <t>R221201</t>
  </si>
  <si>
    <t>226017-02</t>
  </si>
  <si>
    <t>226017-01</t>
  </si>
  <si>
    <t>23-909-02700</t>
  </si>
  <si>
    <t>PROJOCA</t>
  </si>
  <si>
    <t>222865-01</t>
  </si>
  <si>
    <t>2022003437</t>
  </si>
  <si>
    <t>2022003438</t>
  </si>
  <si>
    <t>20-6504 (Reference No. 19549)</t>
  </si>
  <si>
    <t>08/13/2027</t>
  </si>
  <si>
    <t>12/31/2027</t>
  </si>
  <si>
    <t>02/28/2026</t>
  </si>
  <si>
    <t>04/13/2025</t>
  </si>
  <si>
    <t>02/15/2026</t>
  </si>
  <si>
    <t>02/27/2025</t>
  </si>
  <si>
    <t>02/05/2028</t>
  </si>
  <si>
    <t>04-14</t>
  </si>
  <si>
    <t>01-154</t>
  </si>
  <si>
    <t>05-80</t>
  </si>
  <si>
    <t>01-158</t>
  </si>
  <si>
    <t>01-155</t>
  </si>
  <si>
    <t>07-102</t>
  </si>
  <si>
    <t>01-162</t>
  </si>
  <si>
    <t>14-14</t>
  </si>
  <si>
    <t>OES Scoreboards</t>
  </si>
  <si>
    <t>08-37</t>
  </si>
  <si>
    <t>05-82</t>
  </si>
  <si>
    <t>07-114</t>
  </si>
  <si>
    <t>The Remi Group</t>
  </si>
  <si>
    <t>HVAC Equipment, Installation, Service and Related Products</t>
  </si>
  <si>
    <t xml:space="preserve">Job Order Contracting </t>
  </si>
  <si>
    <t>04-16</t>
  </si>
  <si>
    <t>TK Elevator (Thyssenkrup)</t>
  </si>
  <si>
    <t>Elevator Equipment, Service, Repair and Related Services</t>
  </si>
  <si>
    <t>Electrical &amp; Power Services</t>
  </si>
  <si>
    <t>02-134</t>
  </si>
  <si>
    <t>Southwest Elevator</t>
  </si>
  <si>
    <t>002-98</t>
  </si>
  <si>
    <t>Glass</t>
  </si>
  <si>
    <t>02-137</t>
  </si>
  <si>
    <t>Colbi</t>
  </si>
  <si>
    <t>Capital Building &amp; Bond Program Management</t>
  </si>
  <si>
    <t>02-131</t>
  </si>
  <si>
    <t>Bond &amp; Bond Auctioneers</t>
  </si>
  <si>
    <t>02-128</t>
  </si>
  <si>
    <t>The Cleaning Guys (CG Environmental)</t>
  </si>
  <si>
    <t>Environmental Spill Response, Secondary Spill Containment Solutions</t>
  </si>
  <si>
    <t>02-135</t>
  </si>
  <si>
    <t>Teal</t>
  </si>
  <si>
    <t>Central Plant as a service</t>
  </si>
  <si>
    <t>02-132</t>
  </si>
  <si>
    <t>Gov Deals (Liquidity Services)</t>
  </si>
  <si>
    <t>02-130</t>
  </si>
  <si>
    <t>On-Site Drapery Cleaners</t>
  </si>
  <si>
    <t>Drapery Restoration Services</t>
  </si>
  <si>
    <t>02-133</t>
  </si>
  <si>
    <t>Y-pers</t>
  </si>
  <si>
    <t>02-136</t>
  </si>
  <si>
    <t>AECOM</t>
  </si>
  <si>
    <t>Software as a Solution for Infrastructure Projects</t>
  </si>
  <si>
    <t>02-141</t>
  </si>
  <si>
    <t>Measurabl</t>
  </si>
  <si>
    <t>Software as a Solution for Infrastructure</t>
  </si>
  <si>
    <t>02-144</t>
  </si>
  <si>
    <t>HKA Tech</t>
  </si>
  <si>
    <t>02-143</t>
  </si>
  <si>
    <t>Aurigo Software Technologies</t>
  </si>
  <si>
    <t>02-142</t>
  </si>
  <si>
    <t>Cannon Design</t>
  </si>
  <si>
    <t>Job Order Contracting Program</t>
  </si>
  <si>
    <t>O &amp; M Resources</t>
  </si>
  <si>
    <t>Triad Mechanical Contractors</t>
  </si>
  <si>
    <t>North American Corp (Waxie)</t>
  </si>
  <si>
    <t>Ferguson Facilites Supply</t>
  </si>
  <si>
    <t>Plumbing Supplies, HVAC Products and Building Supplies</t>
  </si>
  <si>
    <t>02-138</t>
  </si>
  <si>
    <t>Linev Systems US Inc</t>
  </si>
  <si>
    <t>0012 - 14</t>
  </si>
  <si>
    <t>CTS Gunworks</t>
  </si>
  <si>
    <t>Police Gear</t>
  </si>
  <si>
    <t>0012 - 19</t>
  </si>
  <si>
    <t>ADS</t>
  </si>
  <si>
    <t>i-Pro Americas</t>
  </si>
  <si>
    <t>Threat and Weapons Detection Software and Equip</t>
  </si>
  <si>
    <t>13-22</t>
  </si>
  <si>
    <t>14-22</t>
  </si>
  <si>
    <t>BeMotion Inc (Law Enforcement Network)</t>
  </si>
  <si>
    <t>Thread and Weapon Detection Software and Equip</t>
  </si>
  <si>
    <t>14-23</t>
  </si>
  <si>
    <t>Wahsega Labs</t>
  </si>
  <si>
    <t>0012 - 17</t>
  </si>
  <si>
    <t>Collaborative Classrooom</t>
  </si>
  <si>
    <t>0011 - 31</t>
  </si>
  <si>
    <t>Sarah's Spanish School</t>
  </si>
  <si>
    <t>Educational Content Providers and Learning Mgmt Systms</t>
  </si>
  <si>
    <t>0011- 67</t>
  </si>
  <si>
    <t>Go School Box</t>
  </si>
  <si>
    <t>0011-65</t>
  </si>
  <si>
    <t>Locker Pro</t>
  </si>
  <si>
    <t>Lockers, Bleachers, Benches, Seating and Related</t>
  </si>
  <si>
    <t>008 - 36</t>
  </si>
  <si>
    <t>Athletic Equip</t>
  </si>
  <si>
    <t>008 - 34</t>
  </si>
  <si>
    <t>Activa Products, Inc.</t>
  </si>
  <si>
    <t>Back 2 School Texas, L.L.C.</t>
  </si>
  <si>
    <t>Carnegie Learning, Inc</t>
  </si>
  <si>
    <t>Childrenâ€™s Plus Inc.</t>
  </si>
  <si>
    <t>EDpuzzle, Inc.</t>
  </si>
  <si>
    <t>eReflect Inc</t>
  </si>
  <si>
    <t>Just Right Reader, Inc.</t>
  </si>
  <si>
    <t>NS4ed, LLC</t>
  </si>
  <si>
    <t>Ori Learning (SpecialNeedsWare, Inc)</t>
  </si>
  <si>
    <t>Pacific Learning, Inc.</t>
  </si>
  <si>
    <t>ProSolve LLC</t>
  </si>
  <si>
    <t>Black Fire &amp; Security Services LLC</t>
  </si>
  <si>
    <t>Black Stallion Construction, Inc (Black Stallion Contractors, Inc.)</t>
  </si>
  <si>
    <t>23-7457</t>
  </si>
  <si>
    <t>American Refrigeration Supplies Inc (ARS)</t>
  </si>
  <si>
    <t>AMPTX Electric, LP</t>
  </si>
  <si>
    <t>B&amp;M Machinery (B&amp;M Industrial Inc)</t>
  </si>
  <si>
    <t>Bio Remedies (Texas Fannon Enterprises Inc)</t>
  </si>
  <si>
    <t>Clowe &amp; Cowan (Clowe and Cowan of El Paso LLC)</t>
  </si>
  <si>
    <t>Contractors Tiles Plus, Inc.</t>
  </si>
  <si>
    <t>Dale Boren's Service Supply, Inc.</t>
  </si>
  <si>
    <t>Delta Air Conditioning and Heating LLC</t>
  </si>
  <si>
    <t>El Paso and Juarez Paint Inc.</t>
  </si>
  <si>
    <t>El Paso Recycling, Inc.</t>
  </si>
  <si>
    <t>El Paso Rio Electric, Inc.</t>
  </si>
  <si>
    <t>Engineered Equipment Sales &amp; Testing</t>
  </si>
  <si>
    <t>Ferguson Enterprises LLC (Ferguson US Holdings, Inc)</t>
  </si>
  <si>
    <t>Hercules Industries</t>
  </si>
  <si>
    <t>Liber Holdings LLC (Roger Brown Co)</t>
  </si>
  <si>
    <t>Mentru Enterprises (Olga Mendoza Duran)</t>
  </si>
  <si>
    <t>Sigler Wholesale Distributors (Russell Sigler Inc)</t>
  </si>
  <si>
    <t>Sun City Plumbers, LLC</t>
  </si>
  <si>
    <t>Sunset Carpets (Victor F. Nevarez dba Sunset Carpets)</t>
  </si>
  <si>
    <t>Texas Chiller Systems, LLC.</t>
  </si>
  <si>
    <t>Texas EnviroBlast,LLC</t>
  </si>
  <si>
    <t>Tools Required, LLC (Steven John Pena)</t>
  </si>
  <si>
    <t>Varitec Solutions (Javine WMC) (JVI Arizona LLC)</t>
  </si>
  <si>
    <t>Warrior Xpress Solutions, LLC</t>
  </si>
  <si>
    <t>West Texas Chiller Solutions LLC</t>
  </si>
  <si>
    <t>Western Star Enterprises</t>
  </si>
  <si>
    <t>Woodart Enterprises, LLC</t>
  </si>
  <si>
    <t>Work Wear Safety Shoes (Northern Imports)</t>
  </si>
  <si>
    <t>Yee Electrical Contractor LLC (Yocmin W. Yee)</t>
  </si>
  <si>
    <t>EI00235</t>
  </si>
  <si>
    <t>EI00239</t>
  </si>
  <si>
    <t>EI00135</t>
  </si>
  <si>
    <t>EI00140</t>
  </si>
  <si>
    <t>A1 Glass Coating</t>
  </si>
  <si>
    <t>698-23</t>
  </si>
  <si>
    <t>692-23</t>
  </si>
  <si>
    <t>Ace Sports</t>
  </si>
  <si>
    <t>AED Brands</t>
  </si>
  <si>
    <t>696-23</t>
  </si>
  <si>
    <t>690-23</t>
  </si>
  <si>
    <t>Traffic Signal Systems &amp; Safety Barrier Products</t>
  </si>
  <si>
    <t>695-23</t>
  </si>
  <si>
    <t>American Communications</t>
  </si>
  <si>
    <t xml:space="preserve">American Emergency Products </t>
  </si>
  <si>
    <t>Angel Armor, LLC</t>
  </si>
  <si>
    <t>AngelTrax (IVS, Inc.)</t>
  </si>
  <si>
    <t>691-23</t>
  </si>
  <si>
    <t xml:space="preserve">Army Surplus World </t>
  </si>
  <si>
    <t>Bearcom LLC (BearCom Operating LLC)</t>
  </si>
  <si>
    <t>BELFOR Property Restoration</t>
  </si>
  <si>
    <t xml:space="preserve">Big Country Supply </t>
  </si>
  <si>
    <t>Bill Jeter Inc.</t>
  </si>
  <si>
    <t>Book Systems, Inc</t>
  </si>
  <si>
    <t>Box Gang Manufacturing (Box Gang Manufacturing LLC)</t>
  </si>
  <si>
    <t>Waste/Recycling Containers (Residential/Commercial) and Waste Disposal Services</t>
  </si>
  <si>
    <t>694-23</t>
  </si>
  <si>
    <t>Branching Minds, Inc.</t>
  </si>
  <si>
    <t>Breakthrough Communications (Azle Communications Solutions, LP)</t>
  </si>
  <si>
    <t>ByteSpeed LLC</t>
  </si>
  <si>
    <t>Cain Electrical Supply (Consolidated Electrical Distributors)</t>
  </si>
  <si>
    <t>Camacho Recycling (CAMACHO LLC)</t>
  </si>
  <si>
    <t>Cap Fleet Upfitters, LLC</t>
  </si>
  <si>
    <t>CareerCraft</t>
  </si>
  <si>
    <t>CED First Light Tulsa (Consolidated Electrical Dist. Inc, dba First Light of Tulsa)</t>
  </si>
  <si>
    <t>Centennial Contractors Enterprises, Inc.</t>
  </si>
  <si>
    <t>Chem-Aqua, Inc.</t>
  </si>
  <si>
    <t>ChemTreat</t>
  </si>
  <si>
    <t>CI Solutions (Card Integrators, Corp.)</t>
  </si>
  <si>
    <t>Classkick (Classwork Co)</t>
  </si>
  <si>
    <t>Cloud Unity</t>
  </si>
  <si>
    <t xml:space="preserve">CMC Government Supply </t>
  </si>
  <si>
    <t>Background, Fingerprinting, Drug/Diagnostic Testing Services &amp; Products</t>
  </si>
  <si>
    <t>693-23</t>
  </si>
  <si>
    <t>Construction Managers of Southeast Texas, LLC.</t>
  </si>
  <si>
    <t>Crown Trophy #109</t>
  </si>
  <si>
    <t>Currux Vision LLC</t>
  </si>
  <si>
    <t>CyberForceQ</t>
  </si>
  <si>
    <t>Dailey and Wells Communications, Inc.</t>
  </si>
  <si>
    <t>Dana Safety Supply, Inc.</t>
  </si>
  <si>
    <t>DebtBook (Fifth Asset, Inc.)</t>
  </si>
  <si>
    <t>Defensify, LLC</t>
  </si>
  <si>
    <t xml:space="preserve">Delta Industrial Service &amp; Supply </t>
  </si>
  <si>
    <t>Dooley Tackaberry, Inc.</t>
  </si>
  <si>
    <t>Downtown Decorations, Inc.</t>
  </si>
  <si>
    <t>Duran Industries, Inc.</t>
  </si>
  <si>
    <t>Dynamic Designs of TX</t>
  </si>
  <si>
    <t>Eagle Resources (Eagle Recycling and Waste)</t>
  </si>
  <si>
    <t>Eco-Worx Inc.</t>
  </si>
  <si>
    <t>Eduspire Solutions, LLC</t>
  </si>
  <si>
    <t>eDynamic Learning, Knowledge Matters (eDynamic Holdings LP)</t>
  </si>
  <si>
    <t>EFORCE Software (Intellichoice, Inc.)</t>
  </si>
  <si>
    <t xml:space="preserve">EKA Inc. </t>
  </si>
  <si>
    <t>Elliott Electric Supply</t>
  </si>
  <si>
    <t>ESI Fire &amp; Security (Executive Security Integrators &amp; Fire Protection, INC)</t>
  </si>
  <si>
    <t>Exploros</t>
  </si>
  <si>
    <t xml:space="preserve">Federal Eastern International </t>
  </si>
  <si>
    <t>Fleetsoft (Fleetsoft LLC)</t>
  </si>
  <si>
    <t>For Good Environmental LLC</t>
  </si>
  <si>
    <t>Forward Edge</t>
  </si>
  <si>
    <t>Frontera Waste Management, LLC</t>
  </si>
  <si>
    <t>Fulcrum Technology Solutions, LLC</t>
  </si>
  <si>
    <t>GFC Contracting</t>
  </si>
  <si>
    <t>Green and Sustainable Services, LLC</t>
  </si>
  <si>
    <t>GridShift Solutions, LLP</t>
  </si>
  <si>
    <t>Incident IQ, LLC</t>
  </si>
  <si>
    <t>Industrial Communications (SAT Radio Communications, LTD.)</t>
  </si>
  <si>
    <t>JAK Environmental, LLC</t>
  </si>
  <si>
    <t>Joe W. Fly Co., Inc.</t>
  </si>
  <si>
    <t>Johnson-Burks Supply Co. Inc.</t>
  </si>
  <si>
    <t>Kettle Creek Corporation</t>
  </si>
  <si>
    <t>Keystone Waste Solutions</t>
  </si>
  <si>
    <t>KeyWarden</t>
  </si>
  <si>
    <t>Killian Calderon Disposal/LT's Garbage Service (Frontier K2, LLC)</t>
  </si>
  <si>
    <t>KNS, LLC</t>
  </si>
  <si>
    <t>LED Electric &amp; Lighting Contractors, LLC</t>
  </si>
  <si>
    <t>LINEV Systems US Inc (formerly ADANI Systems, Inc)</t>
  </si>
  <si>
    <t>Link America LLC</t>
  </si>
  <si>
    <t>Living Earth</t>
  </si>
  <si>
    <t>Lone Star Recreation</t>
  </si>
  <si>
    <t>MAL Technologies Fleet, LLC</t>
  </si>
  <si>
    <t>Mobile Communications America</t>
  </si>
  <si>
    <t>Municipal Valve and Equipment</t>
  </si>
  <si>
    <t>Native Construction</t>
  </si>
  <si>
    <t>Nearpod Inc., a Delaware corp</t>
  </si>
  <si>
    <t>Driver Training Simulation Equipment and Services</t>
  </si>
  <si>
    <t>697-23</t>
  </si>
  <si>
    <t>OD Security North America, LLC</t>
  </si>
  <si>
    <t>Omega Broadcast and Cinema</t>
  </si>
  <si>
    <t>Ontario Systems, LLC</t>
  </si>
  <si>
    <t>Parkway Chevrolet, Inc.</t>
  </si>
  <si>
    <t>Polydyne Inc.</t>
  </si>
  <si>
    <t>Possip</t>
  </si>
  <si>
    <t>Primary Arms, LLC</t>
  </si>
  <si>
    <t>PropertyPilot LLC DBA GovPilot</t>
  </si>
  <si>
    <t>Pro-Vision, Inc.</t>
  </si>
  <si>
    <t>PumpTrax USA</t>
  </si>
  <si>
    <t>PW Athletic</t>
  </si>
  <si>
    <t>Radarsign, LLC</t>
  </si>
  <si>
    <t>Range USA</t>
  </si>
  <si>
    <t>Recycle Coach (Municipal Media Corp)</t>
  </si>
  <si>
    <t>Redfish Recycling (Putegnat)</t>
  </si>
  <si>
    <t>Renaissance learning, Inc.</t>
  </si>
  <si>
    <t>RethinkEd (Rethink Autism, Inc.)</t>
  </si>
  <si>
    <t>Rexel, Inc.</t>
  </si>
  <si>
    <t>Richardson Apparatus, LLC</t>
  </si>
  <si>
    <t>Ricoh USA, Inc.</t>
  </si>
  <si>
    <t>RTC Inc</t>
  </si>
  <si>
    <t xml:space="preserve">Rules of Engagement Tactical, LLC </t>
  </si>
  <si>
    <t>SchoolStatus (SchoolStatus, LLC)</t>
  </si>
  <si>
    <t>Seon Design Inc.</t>
  </si>
  <si>
    <t>SERVPRO of Crowley &amp; South Johnson County</t>
  </si>
  <si>
    <t>SERVPRO of Kansas City Midtown</t>
  </si>
  <si>
    <t>Sibme (Dos Terra LLC)</t>
  </si>
  <si>
    <t>Siddons Martin Emergency Group, LLC</t>
  </si>
  <si>
    <t xml:space="preserve">Southwest Public Safety </t>
  </si>
  <si>
    <t>Spark Lighting</t>
  </si>
  <si>
    <t>SpawGlass Contractors, Inc.</t>
  </si>
  <si>
    <t>Stolz Telecom (Stolz Telecom Inc)</t>
  </si>
  <si>
    <t>STS Electronic Recycling, Inc.</t>
  </si>
  <si>
    <t>Sturdisteel Company</t>
  </si>
  <si>
    <t>Swensa LLC</t>
  </si>
  <si>
    <t>The Cambridge Group (TCG Investments LLC)</t>
  </si>
  <si>
    <t>The Enpro Group</t>
  </si>
  <si>
    <t>Tiger Traffic</t>
  </si>
  <si>
    <t>Tommy Klein Construction, Inc.</t>
  </si>
  <si>
    <t>Tuxedo Connect</t>
  </si>
  <si>
    <t>Twincrest Technologies</t>
  </si>
  <si>
    <t>TXAT, LLC</t>
  </si>
  <si>
    <t>USAVETAMMO</t>
  </si>
  <si>
    <t>Utilitac Equipment and Upfitting</t>
  </si>
  <si>
    <t>VEOCI Inc.</t>
  </si>
  <si>
    <t>Virage Simulation Inc.</t>
  </si>
  <si>
    <t>WESCO Chemicals</t>
  </si>
  <si>
    <t>08/29/2026</t>
  </si>
  <si>
    <t>Painting Products and Services</t>
  </si>
  <si>
    <t>Amplify Education Inc.</t>
  </si>
  <si>
    <t>Instructional Aids, Materials and Athletic Products</t>
  </si>
  <si>
    <t>Bluum USA, Inc. (FKA: Troxell Communications Inc.)</t>
  </si>
  <si>
    <t>Commerce Bank</t>
  </si>
  <si>
    <t>Procurement Card/Automated Accounts Payable Services</t>
  </si>
  <si>
    <t>Commercial Computer Services</t>
  </si>
  <si>
    <t>CS Educational Services LLC, dba thinkLaw</t>
  </si>
  <si>
    <t>Demco Inc.</t>
  </si>
  <si>
    <t>Early Childhood LLC dba Discount School Supply</t>
  </si>
  <si>
    <t>Ernst &amp; Young U.S. LLP fna TALLAN, Inc</t>
  </si>
  <si>
    <t>Frog Publications Inc.</t>
  </si>
  <si>
    <t>Fun and Function LLC</t>
  </si>
  <si>
    <t>Graduation Alliance, Inc.</t>
  </si>
  <si>
    <t>Dropout Prevention and Recovery Services</t>
  </si>
  <si>
    <t>Graduation Solutions</t>
  </si>
  <si>
    <t>hand2mind Inc.</t>
  </si>
  <si>
    <t>Imagination Station, Inc. dba Istation</t>
  </si>
  <si>
    <t>Just Right Reader Inc.</t>
  </si>
  <si>
    <t>Lakeshore Learning Materials LLC</t>
  </si>
  <si>
    <t>Mesa Energy Systems, Inc. dba Emcor Services Arizona (FKA: Mechanical Products BAS)</t>
  </si>
  <si>
    <t>Network Distribution (FKA: Network Services Company)</t>
  </si>
  <si>
    <t>Rex Academy Inc.</t>
  </si>
  <si>
    <t>STEM Sports LLC</t>
  </si>
  <si>
    <t>Sunny Path Associates, LLC</t>
  </si>
  <si>
    <t>Super Duper Inc., dba Super Duper Publications</t>
  </si>
  <si>
    <t>Tangible Play Inc. dba Osmo</t>
  </si>
  <si>
    <t>VWR International LLC (Wards Science Brands &amp; Sargent Welch Brands)</t>
  </si>
  <si>
    <t>Winward Academy Inc.</t>
  </si>
  <si>
    <t>Zoo-phonics Inc.</t>
  </si>
  <si>
    <t>23-13P-01</t>
  </si>
  <si>
    <t>23-13P-02</t>
  </si>
  <si>
    <t>23-13P-04</t>
  </si>
  <si>
    <t>23-13P-05</t>
  </si>
  <si>
    <t>23-13P-06</t>
  </si>
  <si>
    <t>23-05DV-01</t>
  </si>
  <si>
    <t>22-02PV-04</t>
  </si>
  <si>
    <t>23-13P-07</t>
  </si>
  <si>
    <t>23-13P-08</t>
  </si>
  <si>
    <t>23-13P-09</t>
  </si>
  <si>
    <t>23-13P-10</t>
  </si>
  <si>
    <t>23-13P-11</t>
  </si>
  <si>
    <t>23-13P-12</t>
  </si>
  <si>
    <t>23-13P-13</t>
  </si>
  <si>
    <t>23-13P-14</t>
  </si>
  <si>
    <t>23-09P-01</t>
  </si>
  <si>
    <t>23-09P-02</t>
  </si>
  <si>
    <t>23-13P-15</t>
  </si>
  <si>
    <t>23-13P-16</t>
  </si>
  <si>
    <t>23-13P-17</t>
  </si>
  <si>
    <t>23-13P-18</t>
  </si>
  <si>
    <t>23-13P-19</t>
  </si>
  <si>
    <t>23-13P-20</t>
  </si>
  <si>
    <t>23-13P-21</t>
  </si>
  <si>
    <t>23-13P-22</t>
  </si>
  <si>
    <t>23-13P-23</t>
  </si>
  <si>
    <t>23-13P-24</t>
  </si>
  <si>
    <t>23-13P-25</t>
  </si>
  <si>
    <t>23-13P-26</t>
  </si>
  <si>
    <t>23-13P-27</t>
  </si>
  <si>
    <t>23-13P-28</t>
  </si>
  <si>
    <t>23-13P-29</t>
  </si>
  <si>
    <t>23-13P-30</t>
  </si>
  <si>
    <t>23-13P-31</t>
  </si>
  <si>
    <t>23-02P-07</t>
  </si>
  <si>
    <t>23-13P-32</t>
  </si>
  <si>
    <t>23-13P-33</t>
  </si>
  <si>
    <t>23-13P-34</t>
  </si>
  <si>
    <t>23-13P-35</t>
  </si>
  <si>
    <t>23-11PV-07</t>
  </si>
  <si>
    <t>23-14P-01</t>
  </si>
  <si>
    <t>23-13P-36</t>
  </si>
  <si>
    <t>23-13P-37</t>
  </si>
  <si>
    <t>23-13P-38</t>
  </si>
  <si>
    <t>Plumbing Equipment Supplies</t>
  </si>
  <si>
    <t>EI00216</t>
  </si>
  <si>
    <t>Oracle Elevator (EMR Elevator)</t>
  </si>
  <si>
    <t>21-06-7190R</t>
  </si>
  <si>
    <t>CTPA Cypress Fairbanks</t>
  </si>
  <si>
    <t>Software for HR</t>
  </si>
  <si>
    <t>707-23</t>
  </si>
  <si>
    <t>704-23</t>
  </si>
  <si>
    <t>Swimming Pool Chemicals, Supplies, and Equipment</t>
  </si>
  <si>
    <t>701-23</t>
  </si>
  <si>
    <t>ACP International / SA-SO</t>
  </si>
  <si>
    <t>703-23</t>
  </si>
  <si>
    <t>Grounds Maintenance Equipment, Parts, and Supplies</t>
  </si>
  <si>
    <t>706-23</t>
  </si>
  <si>
    <t>Adventure Playground Systems, Inc.</t>
  </si>
  <si>
    <t>Field and Turf Irrigation Products, Landscaping Products, and Specialty Conditioners/Soils</t>
  </si>
  <si>
    <t>705-23</t>
  </si>
  <si>
    <t>AED Service America (PF Wellness Consultants)</t>
  </si>
  <si>
    <t>702-23</t>
  </si>
  <si>
    <t>Akorbi</t>
  </si>
  <si>
    <t>699-23</t>
  </si>
  <si>
    <t>Alamo Group Texas LLC</t>
  </si>
  <si>
    <t>Alamo Traffic Supply</t>
  </si>
  <si>
    <t>Job Order Contracting for Energy Conservation and Efficiency</t>
  </si>
  <si>
    <t>American Signal Company</t>
  </si>
  <si>
    <t>AmeriTurf</t>
  </si>
  <si>
    <t>Anderson Fencing And Custom Welding</t>
  </si>
  <si>
    <t>Asphalt Products and Parking/Road Striping Services</t>
  </si>
  <si>
    <t>700-23</t>
  </si>
  <si>
    <t>Avantpage, Inc.</t>
  </si>
  <si>
    <t>B&amp;E MEDICAL SUPPLY AND EQUIPMENT LLC</t>
  </si>
  <si>
    <t xml:space="preserve">Bayou City Interpreting, LLC </t>
  </si>
  <si>
    <t>BG Chemical</t>
  </si>
  <si>
    <t>Bound Tree Medical (Bound Tree Medical LLC)</t>
  </si>
  <si>
    <t>Brazos Tractor &amp; Equipment LLC</t>
  </si>
  <si>
    <t>Cal Interpreting &amp; Translations</t>
  </si>
  <si>
    <t>Cardio Partners, Inc.</t>
  </si>
  <si>
    <t>Clampitt Paper Company of Dallas</t>
  </si>
  <si>
    <t>Contract Paper Group</t>
  </si>
  <si>
    <t>Cornish Medical (Cornish Medical Electronics Corporation of Texas)</t>
  </si>
  <si>
    <t>Dallas Lite &amp; Barricade</t>
  </si>
  <si>
    <t xml:space="preserve">EarthPlanter, LLC </t>
  </si>
  <si>
    <t>Ennis-Flint, Inc.</t>
  </si>
  <si>
    <t>EPIC Translations, LLC</t>
  </si>
  <si>
    <t>Ewing Irrigation Products, Inc.</t>
  </si>
  <si>
    <t>Feniex Industries</t>
  </si>
  <si>
    <t>Flatt Stationers Inc.</t>
  </si>
  <si>
    <t xml:space="preserve">Gail's Flags &amp; Golf Course Accessories, Inc. </t>
  </si>
  <si>
    <t>Gaumard Scientific Company, INC.</t>
  </si>
  <si>
    <t>Global Link Language Services, Inc.</t>
  </si>
  <si>
    <t>Grey House Publishing - Salem Press Imprint</t>
  </si>
  <si>
    <t>Gulf Highway Equipment, LLC</t>
  </si>
  <si>
    <t>GWG Wood Group, Inc.</t>
  </si>
  <si>
    <t>Hanover Specialties, Inc.</t>
  </si>
  <si>
    <t>Harrell's LLC</t>
  </si>
  <si>
    <t>Hayden Paving, Inc.</t>
  </si>
  <si>
    <t>Heartland Park &amp; Recreation, LLC</t>
  </si>
  <si>
    <t>Helena Agri Enterprises, LLC</t>
  </si>
  <si>
    <t>Hi-Line Electric Inc.</t>
  </si>
  <si>
    <t>HydroApps</t>
  </si>
  <si>
    <t>Innovative Turf Supply Inc., Dallas</t>
  </si>
  <si>
    <t>Interpool Inc.</t>
  </si>
  <si>
    <t>Interspec LLC</t>
  </si>
  <si>
    <t>Kyle Landscaping Services</t>
  </si>
  <si>
    <t>Lightbox Learning Inc.</t>
  </si>
  <si>
    <t>Lithified Technologies US, LLC</t>
  </si>
  <si>
    <t>Lone Star Fountains Inc</t>
  </si>
  <si>
    <t>MacGill and Co. (William V. MacGill and Co.)</t>
  </si>
  <si>
    <t>Magnolia Fisheries Inc</t>
  </si>
  <si>
    <t>Medwheels Inc</t>
  </si>
  <si>
    <t>Mountjoy Aquatics, LLC</t>
  </si>
  <si>
    <t>M-Pak, Inc.</t>
  </si>
  <si>
    <t>North American Rescue LLC</t>
  </si>
  <si>
    <t>North Star Editions</t>
  </si>
  <si>
    <t>OMJC Signal, Inc.</t>
  </si>
  <si>
    <t>Opal Booz and Associates</t>
  </si>
  <si>
    <t>Otis Elevator Company</t>
  </si>
  <si>
    <t xml:space="preserve">Pavecon Ltd. </t>
  </si>
  <si>
    <t>Piedmont Global Language Solutions</t>
  </si>
  <si>
    <t>Pocket Nurse (Pocket Nurse Enterprises, Inc.)</t>
  </si>
  <si>
    <t>Propio Language Services</t>
  </si>
  <si>
    <t>QuadMed, Inc</t>
  </si>
  <si>
    <t>Quality Turf Renovation, LLC</t>
  </si>
  <si>
    <t>Radia Enterprises dba Career Uniforms</t>
  </si>
  <si>
    <t>Rainbow Ecoscience</t>
  </si>
  <si>
    <t>Redexim North America D/B/A Redexim Turf Products</t>
  </si>
  <si>
    <t>Ruby Red Solutions L.L.C.</t>
  </si>
  <si>
    <t>SafetyMed / Sterlington Medical</t>
  </si>
  <si>
    <t>SeproTec Multilingual Solutions, LLC</t>
  </si>
  <si>
    <t>TaikaTranslations, LLC</t>
  </si>
  <si>
    <t>TAPCO (Traffic and Parking Control Co., Inc.)</t>
  </si>
  <si>
    <t>Technogym</t>
  </si>
  <si>
    <t>Texas Band and Orchestra</t>
  </si>
  <si>
    <t>Texas Mowing Solutions (Farley)</t>
  </si>
  <si>
    <t>Texas Multi-Chem, Ltd.</t>
  </si>
  <si>
    <t>Treasure Bay, Inc.</t>
  </si>
  <si>
    <t>Turf Aggregates LLC dba Turf Materials</t>
  </si>
  <si>
    <t>Turf Tank (Intelligent Marking USA, Inc.)</t>
  </si>
  <si>
    <t>Turfcare of Texas</t>
  </si>
  <si>
    <t>United Imaging, Inc.</t>
  </si>
  <si>
    <t>Veritiv Operating Co.</t>
  </si>
  <si>
    <t>Wanco, Inc.</t>
  </si>
  <si>
    <t>Western BRW / Bosworth Papers</t>
  </si>
  <si>
    <t>Yamaha Golf-Car Company</t>
  </si>
  <si>
    <t>Yorktown Industries Indiana, Inc</t>
  </si>
  <si>
    <t>Youthlight,  Inc.</t>
  </si>
  <si>
    <t xml:space="preserve">1st Photo </t>
  </si>
  <si>
    <t>2 90 Sign Systems</t>
  </si>
  <si>
    <t>2ndGear LLC</t>
  </si>
  <si>
    <t>3BRANCH PRODUCTS INC</t>
  </si>
  <si>
    <t>Aarco Products Inc</t>
  </si>
  <si>
    <t>ABL</t>
  </si>
  <si>
    <t>Alive Studios LLC</t>
  </si>
  <si>
    <t xml:space="preserve">Allstar Business Concepts </t>
  </si>
  <si>
    <t>Arconas Inc</t>
  </si>
  <si>
    <t>Aurora Storage Products Inc</t>
  </si>
  <si>
    <t>A-Z Bus Sales Inc</t>
  </si>
  <si>
    <t>Bass Computers Inc.</t>
  </si>
  <si>
    <t>BATTERSON TRUCK EQUIPMENT LLC</t>
  </si>
  <si>
    <t>BCI-Eurobib USA Inc</t>
  </si>
  <si>
    <t>BDO Public Sector LLC</t>
  </si>
  <si>
    <t>benchmark contract furniture</t>
  </si>
  <si>
    <t xml:space="preserve">Berco Designs and Oasis Berco </t>
  </si>
  <si>
    <t xml:space="preserve">Big Hit Creative Group </t>
  </si>
  <si>
    <t>Binova LLC</t>
  </si>
  <si>
    <t>Blockhouse Company Inc</t>
  </si>
  <si>
    <t xml:space="preserve">Borgo Contract Seating </t>
  </si>
  <si>
    <t xml:space="preserve">Boss Design </t>
  </si>
  <si>
    <t>C and R Services (Rackley Services LLC)</t>
  </si>
  <si>
    <t xml:space="preserve">Cabot Wrenn </t>
  </si>
  <si>
    <t xml:space="preserve">Centegix </t>
  </si>
  <si>
    <t>Child Champ Photogrraphy</t>
  </si>
  <si>
    <t xml:space="preserve">Clarke Sports </t>
  </si>
  <si>
    <t>Colbi Technologies Inc</t>
  </si>
  <si>
    <t>Colecraft Commercial Furnishings</t>
  </si>
  <si>
    <t xml:space="preserve">Colorado Time Systems </t>
  </si>
  <si>
    <t>COMHOME Technology Solutions LLC</t>
  </si>
  <si>
    <t>Communications Technologies Inc</t>
  </si>
  <si>
    <t xml:space="preserve">CompuCel </t>
  </si>
  <si>
    <t>Computer Solutions</t>
  </si>
  <si>
    <t>Computer Transition Services Inc</t>
  </si>
  <si>
    <t>Connect Technology Group LLC</t>
  </si>
  <si>
    <t xml:space="preserve">Contextual Code </t>
  </si>
  <si>
    <t>Core Business Interiors</t>
  </si>
  <si>
    <t>CORE Office Interiors</t>
  </si>
  <si>
    <t>Correct Digital Displays Inc.</t>
  </si>
  <si>
    <t>CortechUSA</t>
  </si>
  <si>
    <t>CounterTrade Products Inc</t>
  </si>
  <si>
    <t xml:space="preserve">Critical Tech Solutions </t>
  </si>
  <si>
    <t>Crossland Construction Company Inc</t>
  </si>
  <si>
    <t>CXtec Inc</t>
  </si>
  <si>
    <t>Cynamics</t>
  </si>
  <si>
    <t>DADE TECHNOLOGY SOLUTIONS LLC</t>
  </si>
  <si>
    <t>DARRAN Furniture</t>
  </si>
  <si>
    <t xml:space="preserve">DashPass </t>
  </si>
  <si>
    <t>Datum Storage Solutions</t>
  </si>
  <si>
    <t>DCS Telecom</t>
  </si>
  <si>
    <t>Deledao Education</t>
  </si>
  <si>
    <t>DFW Drywall Experts LLC</t>
  </si>
  <si>
    <t xml:space="preserve">Discount PC </t>
  </si>
  <si>
    <t>Doctums Global LLC</t>
  </si>
  <si>
    <t>Documation Inc</t>
  </si>
  <si>
    <t xml:space="preserve">DocuNav Solutions </t>
  </si>
  <si>
    <t xml:space="preserve">Dream Ranch Office Supplies </t>
  </si>
  <si>
    <t xml:space="preserve">Educate-me.net </t>
  </si>
  <si>
    <t xml:space="preserve">Education 2000 </t>
  </si>
  <si>
    <t>Educational Technology Learning</t>
  </si>
  <si>
    <t xml:space="preserve">Edusmart </t>
  </si>
  <si>
    <t>eFileCabinet Inc</t>
  </si>
  <si>
    <t xml:space="preserve">EFORCE Software </t>
  </si>
  <si>
    <t>Element Ergo LLC</t>
  </si>
  <si>
    <t>Emmanta Inc</t>
  </si>
  <si>
    <t>Enterprise Technology Solutions Inc</t>
  </si>
  <si>
    <t>Entry Shield Security LCC</t>
  </si>
  <si>
    <t xml:space="preserve">ERG INTERNATIONAL </t>
  </si>
  <si>
    <t>ergoCentric Inc</t>
  </si>
  <si>
    <t>Ernie Morris Enterprises Inc</t>
  </si>
  <si>
    <t xml:space="preserve">Exterior Building Solutions </t>
  </si>
  <si>
    <t>Exterior Materials LLC</t>
  </si>
  <si>
    <t>Facilities Resource Inc</t>
  </si>
  <si>
    <t>Facility Armor LLC</t>
  </si>
  <si>
    <t>Fairfield Chair Company</t>
  </si>
  <si>
    <t>Farley's Tech Solutions LLC</t>
  </si>
  <si>
    <t>Fellowes Inc</t>
  </si>
  <si>
    <t>Fibertown Holdings LLC</t>
  </si>
  <si>
    <t>Finalsite</t>
  </si>
  <si>
    <t xml:space="preserve">Flexxform Designs </t>
  </si>
  <si>
    <t xml:space="preserve">fluid Concepts </t>
  </si>
  <si>
    <t xml:space="preserve">Formaspace </t>
  </si>
  <si>
    <t>Fortinet Inc</t>
  </si>
  <si>
    <t>Frovi North America Inc</t>
  </si>
  <si>
    <t>FSIoffice</t>
  </si>
  <si>
    <t>G&amp;L Installations Inc</t>
  </si>
  <si>
    <t xml:space="preserve">Game One </t>
  </si>
  <si>
    <t>Gebesa LLC</t>
  </si>
  <si>
    <t xml:space="preserve">Gen2 Office Furniture </t>
  </si>
  <si>
    <t>Genesis Consulting Partners LLC</t>
  </si>
  <si>
    <t>Genetec Inc</t>
  </si>
  <si>
    <t xml:space="preserve">Gilman Gear </t>
  </si>
  <si>
    <t>Global Furniture Group</t>
  </si>
  <si>
    <t>Global Intelligence Services LLC</t>
  </si>
  <si>
    <t>GoApron Inc</t>
  </si>
  <si>
    <t>Goldsmith Solutions LLC</t>
  </si>
  <si>
    <t>Green Furniture Concept</t>
  </si>
  <si>
    <t>Gruber Power Services</t>
  </si>
  <si>
    <t xml:space="preserve">GV Pro Tables </t>
  </si>
  <si>
    <t>Harris School Solutions</t>
  </si>
  <si>
    <t>Harrison Contracting Company</t>
  </si>
  <si>
    <t xml:space="preserve">Helios Ed </t>
  </si>
  <si>
    <t>Hello Baru</t>
  </si>
  <si>
    <t>Horizon Consoles</t>
  </si>
  <si>
    <t xml:space="preserve">Howard Technology Solutions </t>
  </si>
  <si>
    <t xml:space="preserve">Hypertec Direct </t>
  </si>
  <si>
    <t xml:space="preserve">Ideacom of Amarillo / Ideacom of Lubbock </t>
  </si>
  <si>
    <t>IDEX Global Services Inc</t>
  </si>
  <si>
    <t>IES Communications LLC</t>
  </si>
  <si>
    <t>Ilife LLC</t>
  </si>
  <si>
    <t>Inception Lighting Inc</t>
  </si>
  <si>
    <t xml:space="preserve">Indiana Furniture </t>
  </si>
  <si>
    <t xml:space="preserve">Informed K12 </t>
  </si>
  <si>
    <t>Innerplan Office Interiors</t>
  </si>
  <si>
    <t xml:space="preserve">InNet </t>
  </si>
  <si>
    <t>Innovare</t>
  </si>
  <si>
    <t>Integra Inc</t>
  </si>
  <si>
    <t xml:space="preserve">IntegriBuilt  Roofing </t>
  </si>
  <si>
    <t xml:space="preserve">Intek Strength </t>
  </si>
  <si>
    <t>ITPartsHelp</t>
  </si>
  <si>
    <t>Jabra</t>
  </si>
  <si>
    <t>JANGA Technology LLC.</t>
  </si>
  <si>
    <t>Jasper Group</t>
  </si>
  <si>
    <t>JC Communications</t>
  </si>
  <si>
    <t>K logix LLC</t>
  </si>
  <si>
    <t xml:space="preserve">Kaemark </t>
  </si>
  <si>
    <t>Kaiden Bretal Technologies</t>
  </si>
  <si>
    <t>Keeping Your Kids Safe LLC</t>
  </si>
  <si>
    <t xml:space="preserve">Keilhauer </t>
  </si>
  <si>
    <t>Kimiko Designs Inc</t>
  </si>
  <si>
    <t>K-Log Inc</t>
  </si>
  <si>
    <t xml:space="preserve">Knight Technology Group </t>
  </si>
  <si>
    <t>Krebs Brothers Restaurant Supply Co Inc</t>
  </si>
  <si>
    <t xml:space="preserve">LAB Information Technology Inc </t>
  </si>
  <si>
    <t xml:space="preserve">LaHarpe's Office Furniture </t>
  </si>
  <si>
    <t>Learning Beautiful</t>
  </si>
  <si>
    <t xml:space="preserve">Liberty PCS </t>
  </si>
  <si>
    <t>Libra-Tech Corporation</t>
  </si>
  <si>
    <t>Loftwall Inc</t>
  </si>
  <si>
    <t>LogicWing Inc</t>
  </si>
  <si>
    <t xml:space="preserve">Logix Fiber Networks </t>
  </si>
  <si>
    <t>LumenServe Inc</t>
  </si>
  <si>
    <t>M and M Public Safety LLC</t>
  </si>
  <si>
    <t>MajorClarity by Paper Inc</t>
  </si>
  <si>
    <t>Martin Brattrud</t>
  </si>
  <si>
    <t>MD Facilities LLC</t>
  </si>
  <si>
    <t xml:space="preserve">Medco Supply Company </t>
  </si>
  <si>
    <t>Merge Labs Inc</t>
  </si>
  <si>
    <t xml:space="preserve">MergeWorks </t>
  </si>
  <si>
    <t>MeTEOR Education LLC</t>
  </si>
  <si>
    <t xml:space="preserve">Midwest Office Furniture Inc </t>
  </si>
  <si>
    <t>Millennium Communications Group Inc</t>
  </si>
  <si>
    <t>MityBilt Products</t>
  </si>
  <si>
    <t>Montisa</t>
  </si>
  <si>
    <t>MVATION WORLDWIDE INC</t>
  </si>
  <si>
    <t>Nagarro Inc</t>
  </si>
  <si>
    <t xml:space="preserve">National Public Seating </t>
  </si>
  <si>
    <t>New Beginnings Capital Partnership LLC</t>
  </si>
  <si>
    <t xml:space="preserve">Next Step Innovation </t>
  </si>
  <si>
    <t>Nightingale Corp</t>
  </si>
  <si>
    <t>NITCO Inc</t>
  </si>
  <si>
    <t>Novel Effect Inc</t>
  </si>
  <si>
    <t>NUMBEROCK LLC</t>
  </si>
  <si>
    <t xml:space="preserve">Office Products Alliance </t>
  </si>
  <si>
    <t xml:space="preserve">Office Star Products </t>
  </si>
  <si>
    <t>Omega Furniture and Design Solutions LLC</t>
  </si>
  <si>
    <t xml:space="preserve">OneVision Solutions </t>
  </si>
  <si>
    <t>Onset Technologies LLC</t>
  </si>
  <si>
    <t>Paragon Compliance LLC</t>
  </si>
  <si>
    <t>Paragon Sports Constructors LLC</t>
  </si>
  <si>
    <t xml:space="preserve">Paramount Software Solutions Inc </t>
  </si>
  <si>
    <t>Pathwayz Communications Inc</t>
  </si>
  <si>
    <t xml:space="preserve">PCS Personal Computer Systems Inc </t>
  </si>
  <si>
    <t xml:space="preserve">People Signs </t>
  </si>
  <si>
    <t xml:space="preserve">Peoples </t>
  </si>
  <si>
    <t>Perfect Play Fields and Links Inc</t>
  </si>
  <si>
    <t>Periscope Holdings Inc</t>
  </si>
  <si>
    <t>Pineapple Contracts Inc</t>
  </si>
  <si>
    <t xml:space="preserve">PinPoint </t>
  </si>
  <si>
    <t xml:space="preserve">Platinum Visual Systems </t>
  </si>
  <si>
    <t xml:space="preserve">Power Systems Computers </t>
  </si>
  <si>
    <t xml:space="preserve">Power Systems LLC </t>
  </si>
  <si>
    <t>Presentation Solutions Inc</t>
  </si>
  <si>
    <t>Primeway Inc</t>
  </si>
  <si>
    <t xml:space="preserve">Professional Track and Tennis </t>
  </si>
  <si>
    <t xml:space="preserve">ProMAS Technology Works </t>
  </si>
  <si>
    <t xml:space="preserve">ProtekAV </t>
  </si>
  <si>
    <t>Raynor Marketing ltd</t>
  </si>
  <si>
    <t>Red River Technology LLC</t>
  </si>
  <si>
    <t xml:space="preserve">RetirePC </t>
  </si>
  <si>
    <t>Rex Academy</t>
  </si>
  <si>
    <t xml:space="preserve">Rhombus Systems </t>
  </si>
  <si>
    <t xml:space="preserve">Richey Athletics </t>
  </si>
  <si>
    <t xml:space="preserve">RightAngle </t>
  </si>
  <si>
    <t>Ripple Effects Inc</t>
  </si>
  <si>
    <t>Rise Vision Inc</t>
  </si>
  <si>
    <t>Roof Spec Solutions LLC</t>
  </si>
  <si>
    <t>RoofPro Inc</t>
  </si>
  <si>
    <t>S and L Integrated Systems</t>
  </si>
  <si>
    <t>Safari Micro</t>
  </si>
  <si>
    <t>Sage Integration Holdings LLC</t>
  </si>
  <si>
    <t xml:space="preserve">Savoy Contract Furniture </t>
  </si>
  <si>
    <t>SBT Operations LLC</t>
  </si>
  <si>
    <t xml:space="preserve">Schillers Audio Visual </t>
  </si>
  <si>
    <t xml:space="preserve">Scinary Cybersecurity LLC </t>
  </si>
  <si>
    <t xml:space="preserve">Script It </t>
  </si>
  <si>
    <t xml:space="preserve">Security 101 </t>
  </si>
  <si>
    <t>Segis-USA</t>
  </si>
  <si>
    <t>Series USA LLC</t>
  </si>
  <si>
    <t>Serverless Solutions LLC</t>
  </si>
  <si>
    <t>Service Ninjas Inc</t>
  </si>
  <si>
    <t xml:space="preserve">Signature School Products </t>
  </si>
  <si>
    <t xml:space="preserve">Silicon Mountain Memory </t>
  </si>
  <si>
    <t>Skyline Design Inc</t>
  </si>
  <si>
    <t>Smart Folks Inc</t>
  </si>
  <si>
    <t xml:space="preserve">SMART GROUP SYSTEMS </t>
  </si>
  <si>
    <t>Smart Pro Technologies LLC</t>
  </si>
  <si>
    <t>Smartcom Telephone LLC</t>
  </si>
  <si>
    <t xml:space="preserve">Sology Solutions </t>
  </si>
  <si>
    <t xml:space="preserve">SOPA Inc </t>
  </si>
  <si>
    <t>South Texas Security Systems</t>
  </si>
  <si>
    <t xml:space="preserve">Sports Venue Padding </t>
  </si>
  <si>
    <t xml:space="preserve">SportsArt Fitness </t>
  </si>
  <si>
    <t>StarBoard Solution Inc</t>
  </si>
  <si>
    <t xml:space="preserve">STS Education </t>
  </si>
  <si>
    <t xml:space="preserve">STS360 </t>
  </si>
  <si>
    <t>Student Conductor Inc</t>
  </si>
  <si>
    <t>Sunline Office LLC</t>
  </si>
  <si>
    <t xml:space="preserve">SurfaceWorks </t>
  </si>
  <si>
    <t xml:space="preserve">Synetra Structured Cabling </t>
  </si>
  <si>
    <t xml:space="preserve">Systems Design </t>
  </si>
  <si>
    <t>Tanner North Jersey Furniture LLC</t>
  </si>
  <si>
    <t>Tascosa Office Machines</t>
  </si>
  <si>
    <t>TCASE Services Inc</t>
  </si>
  <si>
    <t xml:space="preserve">Team Go Figure </t>
  </si>
  <si>
    <t xml:space="preserve">Tech to School </t>
  </si>
  <si>
    <t>TechCycle Solutions</t>
  </si>
  <si>
    <t>TechFocus</t>
  </si>
  <si>
    <t xml:space="preserve">Technology Group Solutions LLC </t>
  </si>
  <si>
    <t xml:space="preserve">Televon </t>
  </si>
  <si>
    <t>Teltech Communications LLC</t>
  </si>
  <si>
    <t xml:space="preserve">Tenjam </t>
  </si>
  <si>
    <t>Tevora Business Solutions Inc</t>
  </si>
  <si>
    <t>TFE Connect</t>
  </si>
  <si>
    <t>The Junkluggers of El Paso</t>
  </si>
  <si>
    <t>The Purple Guys LLC</t>
  </si>
  <si>
    <t>Thinkspace Inc</t>
  </si>
  <si>
    <t>TMi-ASG</t>
  </si>
  <si>
    <t>TodoVerde Consulting Ventures LLC</t>
  </si>
  <si>
    <t xml:space="preserve">TPx Communications </t>
  </si>
  <si>
    <t xml:space="preserve">Trafera LLC </t>
  </si>
  <si>
    <t>Transportant</t>
  </si>
  <si>
    <t>TreeTop Products</t>
  </si>
  <si>
    <t xml:space="preserve">Tremain USA </t>
  </si>
  <si>
    <t xml:space="preserve">TREX INC </t>
  </si>
  <si>
    <t>Trilogy NextGen</t>
  </si>
  <si>
    <t>Trinity Furniture Inc</t>
  </si>
  <si>
    <t>UDT</t>
  </si>
  <si>
    <t>Unhinged Commercial Doors &amp; Hardware LLC</t>
  </si>
  <si>
    <t>United Fence and Construction Co Inc</t>
  </si>
  <si>
    <t xml:space="preserve">Varia </t>
  </si>
  <si>
    <t xml:space="preserve">VCRNOW </t>
  </si>
  <si>
    <t>Verkada Inc.</t>
  </si>
  <si>
    <t>Via Seating</t>
  </si>
  <si>
    <t>Virtual Technologies Inc</t>
  </si>
  <si>
    <t xml:space="preserve">VIVO </t>
  </si>
  <si>
    <t>Vizipp  Inc</t>
  </si>
  <si>
    <t xml:space="preserve">V-Project Management Consulting LLC </t>
  </si>
  <si>
    <t>Wahsega Labs LLC</t>
  </si>
  <si>
    <t xml:space="preserve">Wayfair Supply </t>
  </si>
  <si>
    <t>WeVideo Inc</t>
  </si>
  <si>
    <t xml:space="preserve">Wood Designs </t>
  </si>
  <si>
    <t xml:space="preserve">Workrite Ergonomics Canada </t>
  </si>
  <si>
    <t xml:space="preserve">WorkSimpli </t>
  </si>
  <si>
    <t>World Wide Technology LLC</t>
  </si>
  <si>
    <t>WYND Technologies Inc</t>
  </si>
  <si>
    <t>Xello Inc</t>
  </si>
  <si>
    <t>XtraMath</t>
  </si>
  <si>
    <t xml:space="preserve">Xtreme Security  Fire </t>
  </si>
  <si>
    <t xml:space="preserve">ZeroDamage Sahara Case LLC </t>
  </si>
  <si>
    <t>Information Technology Equipment, Software, and Services</t>
  </si>
  <si>
    <t>07/31/2028</t>
  </si>
  <si>
    <t>Waste Management, Recycling, and Sustainability Solutions</t>
  </si>
  <si>
    <t>Data Center Hosting, Sales, and Service</t>
  </si>
  <si>
    <t>01-164</t>
  </si>
  <si>
    <t>Apple Inc.</t>
  </si>
  <si>
    <t>Computers, Hardware, Technology Devices, Maintenance, and Related Services</t>
  </si>
  <si>
    <t>23/036SG-01</t>
  </si>
  <si>
    <t>23/036SG-02</t>
  </si>
  <si>
    <t xml:space="preserve">Conference Technologies Inc. </t>
  </si>
  <si>
    <t>23/036SG-03</t>
  </si>
  <si>
    <t>23/027MF-01</t>
  </si>
  <si>
    <t>23/025SG-01</t>
  </si>
  <si>
    <t>HPI International, Inc</t>
  </si>
  <si>
    <t>23/036SG-04</t>
  </si>
  <si>
    <t>23/027MF-02</t>
  </si>
  <si>
    <t>Integrated Solutions Consulting, Corp.</t>
  </si>
  <si>
    <t>23/027MF-03</t>
  </si>
  <si>
    <t>JB's Music School</t>
  </si>
  <si>
    <t>23/025SG-02</t>
  </si>
  <si>
    <t>23/036SG-06</t>
  </si>
  <si>
    <t>23/036SG-07</t>
  </si>
  <si>
    <t>23/015MR-01</t>
  </si>
  <si>
    <t>Music in Motion, Inc</t>
  </si>
  <si>
    <t>23/025SG-03</t>
  </si>
  <si>
    <t>The Mariachi Connection, Inc.</t>
  </si>
  <si>
    <t>23/025SG-04</t>
  </si>
  <si>
    <t>The Sulzer Group, LLC</t>
  </si>
  <si>
    <t>23/027MF-04</t>
  </si>
  <si>
    <t>Tri-Star Glass, Inc.</t>
  </si>
  <si>
    <t>Waypoint Government Solutions, LLC</t>
  </si>
  <si>
    <t>23/036SG-10</t>
  </si>
  <si>
    <t>23/025SG-05</t>
  </si>
  <si>
    <t>2021-11-046</t>
  </si>
  <si>
    <t>EPCNT New Caney ISD</t>
  </si>
  <si>
    <t>Contracted Professional Development Services</t>
  </si>
  <si>
    <t>149.20 III</t>
  </si>
  <si>
    <t>Cochlear Americas</t>
  </si>
  <si>
    <t>2022-052</t>
  </si>
  <si>
    <t>PT Services</t>
  </si>
  <si>
    <t>22-96-914</t>
  </si>
  <si>
    <t>Eyeful Art Murals and Designs</t>
  </si>
  <si>
    <t>Star Roofing and Sheet Metal Service Inc (M &amp; H Roofiing)</t>
  </si>
  <si>
    <t>Strategic Equipment (Trimark, ISI Commerical)</t>
  </si>
  <si>
    <t>Benchmark Signs</t>
  </si>
  <si>
    <t>BW Collision Repair</t>
  </si>
  <si>
    <t>Whaley Food Service</t>
  </si>
  <si>
    <t>Isikel Medical Supplies</t>
  </si>
  <si>
    <t>Parts Town LLC</t>
  </si>
  <si>
    <t>Fleetpride Inc</t>
  </si>
  <si>
    <t>23-15PV-04</t>
  </si>
  <si>
    <t>23-17PV-03</t>
  </si>
  <si>
    <t>23-17PV-04</t>
  </si>
  <si>
    <t>23-17PV-06</t>
  </si>
  <si>
    <t>23/039MR-01</t>
  </si>
  <si>
    <t>21/039MR-01</t>
  </si>
  <si>
    <t>Communications, Creative, Language, and Marketing Services</t>
  </si>
  <si>
    <t>23/035SG-01</t>
  </si>
  <si>
    <t>Waterproofing/Masonry (JOC-IDIQ)</t>
  </si>
  <si>
    <t>BrainBuzzed Tutoring INC</t>
  </si>
  <si>
    <t>23/029SG-03</t>
  </si>
  <si>
    <t>23/029SG-04</t>
  </si>
  <si>
    <t>23/039MR-02</t>
  </si>
  <si>
    <t>GameSalad Inc.</t>
  </si>
  <si>
    <t>23/029SG-05</t>
  </si>
  <si>
    <t>Gravitas Publications Inc</t>
  </si>
  <si>
    <t>23/029SG-06</t>
  </si>
  <si>
    <t>Harvest Innovative Solutions</t>
  </si>
  <si>
    <t>23/039MR-03</t>
  </si>
  <si>
    <t>Kaemark</t>
  </si>
  <si>
    <t>23/029SG-07</t>
  </si>
  <si>
    <t>23/029SG-08</t>
  </si>
  <si>
    <t>LECS, Ltd</t>
  </si>
  <si>
    <t>23/039MR-04</t>
  </si>
  <si>
    <t>Letsos Company Mechanical Contractors</t>
  </si>
  <si>
    <t>23/039MR-05</t>
  </si>
  <si>
    <t>23/035SG-03</t>
  </si>
  <si>
    <t>Mechanical Partners</t>
  </si>
  <si>
    <t>23/039MR-06</t>
  </si>
  <si>
    <t>Milestone C LLC</t>
  </si>
  <si>
    <t>23/029SG-09</t>
  </si>
  <si>
    <t>Health, Medical, Veterinary Supplies and Related Items</t>
  </si>
  <si>
    <t>23/029SG-10</t>
  </si>
  <si>
    <t>Outreach Strategists, LLC</t>
  </si>
  <si>
    <t>23/035SG-04</t>
  </si>
  <si>
    <t>23/039MR-07</t>
  </si>
  <si>
    <t>23/026KN-03</t>
  </si>
  <si>
    <t>Satori Marketing, LLC</t>
  </si>
  <si>
    <t>23/035SG-06</t>
  </si>
  <si>
    <t>School Nurse Supply, Inc</t>
  </si>
  <si>
    <t>23/026KN-04</t>
  </si>
  <si>
    <t>Star Service, Inc.</t>
  </si>
  <si>
    <t>23/039MR-08</t>
  </si>
  <si>
    <t>STEMfinity LLC</t>
  </si>
  <si>
    <t>23/029SG-14</t>
  </si>
  <si>
    <t>23/029SG-15</t>
  </si>
  <si>
    <t>23/029SG-16</t>
  </si>
  <si>
    <t>TRIO Education, LLC</t>
  </si>
  <si>
    <t>23/029SG-17</t>
  </si>
  <si>
    <t>Trio Electric</t>
  </si>
  <si>
    <t>23/039MR-09</t>
  </si>
  <si>
    <t>23/035SG-07</t>
  </si>
  <si>
    <t>020723-EPP</t>
  </si>
  <si>
    <t>020923-TER</t>
  </si>
  <si>
    <t>One Belief Organization</t>
  </si>
  <si>
    <t>Pinagraph</t>
  </si>
  <si>
    <t>Travelin Tom's Coffee of Grapevine</t>
  </si>
  <si>
    <t>Tutorfly Holdings</t>
  </si>
  <si>
    <t>214-997-1219</t>
  </si>
  <si>
    <t>lance.smith@tutorfly.com</t>
  </si>
  <si>
    <t>wreese@kona-ice.com</t>
  </si>
  <si>
    <t>713-962-2523</t>
  </si>
  <si>
    <t>purejoyphotobooth@gmail.com</t>
  </si>
  <si>
    <t>469-262-8699</t>
  </si>
  <si>
    <t>Danny Campbell</t>
  </si>
  <si>
    <t>danny@dannycampbell.com</t>
  </si>
  <si>
    <t>214-986-0686</t>
  </si>
  <si>
    <t>onebelieforganization@gmail.com</t>
  </si>
  <si>
    <t>682-888-9347</t>
  </si>
  <si>
    <t>Travelin Tom's Coffee of Grand Prairie</t>
  </si>
  <si>
    <t>Kona Ice North Grand Priaire</t>
  </si>
  <si>
    <t>Pure Joy Photo Booth</t>
  </si>
  <si>
    <t>22-65-737A</t>
  </si>
  <si>
    <t>21-079B</t>
  </si>
  <si>
    <t>6/31/2026</t>
  </si>
  <si>
    <t>2111-450-272</t>
  </si>
  <si>
    <t>EPCNT Belton ISD</t>
  </si>
  <si>
    <t>Starfall Education</t>
  </si>
  <si>
    <t>2019-SEP-42</t>
  </si>
  <si>
    <t>Acronym</t>
  </si>
  <si>
    <t>Name of Sponsoring Organization</t>
  </si>
  <si>
    <t>Link</t>
  </si>
  <si>
    <t>Expiration/Fees</t>
  </si>
  <si>
    <t>UPDATED INTERLOCAL</t>
  </si>
  <si>
    <t>Edgar Compliance</t>
  </si>
  <si>
    <t>Notes</t>
  </si>
  <si>
    <t>1GPA</t>
  </si>
  <si>
    <t>www.1GPA.org</t>
  </si>
  <si>
    <t>No Expiration/No Fees</t>
  </si>
  <si>
    <t>Current 5/16/2022</t>
  </si>
  <si>
    <t>Yes Attached to Agreement</t>
  </si>
  <si>
    <t xml:space="preserve">2013 Coop </t>
  </si>
  <si>
    <t>ESC 20 and ESC 13</t>
  </si>
  <si>
    <t>https://www.esc20.net/apps/pages/2013-purchasing-cooperative</t>
  </si>
  <si>
    <t>January 2023/$150.00</t>
  </si>
  <si>
    <t>Current 11/22/2019</t>
  </si>
  <si>
    <t>Cannot confirm Edgar Compliance</t>
  </si>
  <si>
    <t>3/3/2023 Email attached to contract in regards to Edgar Compliance</t>
  </si>
  <si>
    <t>791 Coop</t>
  </si>
  <si>
    <t>791 Purchasing Cooperative</t>
  </si>
  <si>
    <t xml:space="preserve">https://www.791coop.org </t>
  </si>
  <si>
    <t>3/3/2023 Email attached to Agreement stating no renewal needed</t>
  </si>
  <si>
    <t>CTPA</t>
  </si>
  <si>
    <t>Central Texas Purchasing Alliance</t>
  </si>
  <si>
    <t>https://www.txctpa.org/</t>
  </si>
  <si>
    <t>3/8/2023 Requested Interlocal Agreement form</t>
  </si>
  <si>
    <t>E&amp;I Cooperative</t>
  </si>
  <si>
    <r>
      <t>Educational and Institutional Cooperative Purchasing through National Association of Educational Procurement</t>
    </r>
    <r>
      <rPr>
        <sz val="11"/>
        <color rgb="FF000000"/>
        <rFont val="Calibri"/>
        <family val="2"/>
        <scheme val="minor"/>
      </rPr>
      <t xml:space="preserve"> (E&amp;I) </t>
    </r>
  </si>
  <si>
    <t>8/1/2023/No Fees This Year</t>
  </si>
  <si>
    <t>Educational Purchasing Cooperative of North Texas</t>
  </si>
  <si>
    <t>http://www.EPCNT.com/</t>
  </si>
  <si>
    <t>Part of ESC 20 Below</t>
  </si>
  <si>
    <t>See Below</t>
  </si>
  <si>
    <t>ESC 11- Fort Worth, TX</t>
  </si>
  <si>
    <t>Texas Educational Technology "Group" Purchasing Consortium (TETPC) through EPCNT</t>
  </si>
  <si>
    <t>https://www.esc11.net/</t>
  </si>
  <si>
    <t>9/1/2023/$1647.00</t>
  </si>
  <si>
    <t>Current 8/29/2022</t>
  </si>
  <si>
    <t>ESC 16 Coop (TXBuy)</t>
  </si>
  <si>
    <t xml:space="preserve">Region 16 ESC Statewide Cooperative Purchasing Program </t>
  </si>
  <si>
    <t>http://www.texbuy.net/</t>
  </si>
  <si>
    <t>New Interlocal being signed.</t>
  </si>
  <si>
    <t>ESC1</t>
  </si>
  <si>
    <t>Region 1 Purchasing Cooperative</t>
  </si>
  <si>
    <t>https://www.esc1.net/Page/2057</t>
  </si>
  <si>
    <t>3/9/2023 Requested Interlocal Agreement form</t>
  </si>
  <si>
    <t>ESC19 ASC</t>
  </si>
  <si>
    <t>Education Svc Center 19 Allied State Cooperative</t>
  </si>
  <si>
    <t>https://www.esc19.net/</t>
  </si>
  <si>
    <t>HCDE/Choice Partners</t>
  </si>
  <si>
    <t>Harris County Department of Education</t>
  </si>
  <si>
    <t>http://www.choicepartners.org/</t>
  </si>
  <si>
    <t>H-GAC</t>
  </si>
  <si>
    <t>Houston-Galveston Area Cooperative</t>
  </si>
  <si>
    <t>https://hgacbuy.org/</t>
  </si>
  <si>
    <t xml:space="preserve">Region 14 Education Service Center and the National Cooperative Purchasing Alliance </t>
  </si>
  <si>
    <t>http://www.ncpa.us/</t>
  </si>
  <si>
    <t>Omnia Partners formerly TCPN &amp; NIPA</t>
  </si>
  <si>
    <t>The Cooperative Purchasing Network
US Communities</t>
  </si>
  <si>
    <t>https://www.omniapartners.com/</t>
  </si>
  <si>
    <t>Part of State of Texas below</t>
  </si>
  <si>
    <t>This is renewed Annually</t>
  </si>
  <si>
    <t>Pace Cooperative</t>
  </si>
  <si>
    <t>ESC 20</t>
  </si>
  <si>
    <t>https://pace.esc20.net/</t>
  </si>
  <si>
    <t>Sourcewell formerly NJPA</t>
  </si>
  <si>
    <t>State of Texas Purchasing Page</t>
  </si>
  <si>
    <t>Texas Smart Buy</t>
  </si>
  <si>
    <t>http://txsmartbuy.com/</t>
  </si>
  <si>
    <t>3/7/2023 sent Email to verify.</t>
  </si>
  <si>
    <t>TASB Buyboard</t>
  </si>
  <si>
    <t>Texas Association of School Boards- Buyboard</t>
  </si>
  <si>
    <t>https://www.buyboard.com/</t>
  </si>
  <si>
    <t>Texas DIR</t>
  </si>
  <si>
    <t>Texas Department of Information Resources</t>
  </si>
  <si>
    <t>http://dir.texas.gov/</t>
  </si>
  <si>
    <t>10/22/2023/$100.00</t>
  </si>
  <si>
    <t>Texas Term Contract</t>
  </si>
  <si>
    <t>State of Texas Term Contract</t>
  </si>
  <si>
    <t>http://www.window.state.tx.us/procurement/cat_page/</t>
  </si>
  <si>
    <t xml:space="preserve">TIPS </t>
  </si>
  <si>
    <t>The Interlocal Purchasing System</t>
  </si>
  <si>
    <t>http://www.tips-usa.com/</t>
  </si>
  <si>
    <t xml:space="preserve">TXMAS </t>
  </si>
  <si>
    <t>Texas Multiple Award Schedule</t>
  </si>
  <si>
    <t>https://Comptroller.Texas.gov/purchasing/contract/TXMAS/</t>
  </si>
  <si>
    <t>10 Year Renewal</t>
  </si>
  <si>
    <t>22-23-06</t>
  </si>
  <si>
    <t xml:space="preserve">Name of Company </t>
  </si>
  <si>
    <r>
      <rPr>
        <b/>
        <sz val="14"/>
        <color theme="1"/>
        <rFont val="Calibri"/>
        <family val="2"/>
        <scheme val="minor"/>
      </rPr>
      <t>Products/Services</t>
    </r>
    <r>
      <rPr>
        <sz val="14"/>
        <color theme="1"/>
        <rFont val="Calibri"/>
        <family val="2"/>
        <scheme val="minor"/>
      </rPr>
      <t xml:space="preserve"> </t>
    </r>
  </si>
  <si>
    <t xml:space="preserve">Contact Person </t>
  </si>
  <si>
    <t xml:space="preserve">e-mail </t>
  </si>
  <si>
    <t xml:space="preserve">One Belief Organization </t>
  </si>
  <si>
    <r>
      <rPr>
        <b/>
        <sz val="11"/>
        <color theme="1"/>
        <rFont val="Calibri"/>
        <family val="2"/>
        <scheme val="minor"/>
      </rPr>
      <t>Mental Health Awareness-</t>
    </r>
    <r>
      <rPr>
        <sz val="11"/>
        <color theme="1"/>
        <rFont val="Calibri"/>
        <family val="2"/>
        <scheme val="minor"/>
      </rPr>
      <t xml:space="preserve"> Curriculum/Professional Development/Speaking /Keynote Speaking and Class Presentations- by grade level range $2250 per session. $3000 per session up to 500 people. Full day (8 Hrs) $6,000. </t>
    </r>
    <r>
      <rPr>
        <b/>
        <sz val="11"/>
        <color theme="1"/>
        <rFont val="Calibri"/>
        <family val="2"/>
        <scheme val="minor"/>
      </rPr>
      <t>Travel Charges</t>
    </r>
    <r>
      <rPr>
        <sz val="11"/>
        <color theme="1"/>
        <rFont val="Calibri"/>
        <family val="2"/>
        <scheme val="minor"/>
      </rPr>
      <t xml:space="preserve"> - $11,500</t>
    </r>
  </si>
  <si>
    <t>Tashina Calhourn</t>
  </si>
  <si>
    <t xml:space="preserve">Pinagraph </t>
  </si>
  <si>
    <r>
      <t xml:space="preserve">Media Production, Photography - </t>
    </r>
    <r>
      <rPr>
        <b/>
        <sz val="11"/>
        <color theme="1"/>
        <rFont val="Calibri"/>
        <family val="2"/>
        <scheme val="minor"/>
      </rPr>
      <t>Event</t>
    </r>
    <r>
      <rPr>
        <sz val="11"/>
        <color theme="1"/>
        <rFont val="Calibri"/>
        <family val="2"/>
        <scheme val="minor"/>
      </rPr>
      <t xml:space="preserve"> $175 per hour, Videography, Photo &amp; Video Editing, Graphic Design, and Podcasts. </t>
    </r>
    <r>
      <rPr>
        <b/>
        <sz val="11"/>
        <color theme="1"/>
        <rFont val="Calibri"/>
        <family val="2"/>
        <scheme val="minor"/>
      </rPr>
      <t xml:space="preserve">Package Items - </t>
    </r>
    <r>
      <rPr>
        <sz val="11"/>
        <color theme="1"/>
        <rFont val="Calibri"/>
        <family val="2"/>
        <scheme val="minor"/>
      </rPr>
      <t>$50 per hour, Half</t>
    </r>
    <r>
      <rPr>
        <b/>
        <sz val="11"/>
        <color theme="1"/>
        <rFont val="Calibri"/>
        <family val="2"/>
        <scheme val="minor"/>
      </rPr>
      <t xml:space="preserve"> </t>
    </r>
    <r>
      <rPr>
        <sz val="11"/>
        <color theme="1"/>
        <rFont val="Calibri"/>
        <family val="2"/>
        <scheme val="minor"/>
      </rPr>
      <t xml:space="preserve">day (4 hours) $200, Full day (8 hours) $400. </t>
    </r>
    <r>
      <rPr>
        <b/>
        <sz val="11"/>
        <color theme="1"/>
        <rFont val="Calibri"/>
        <family val="2"/>
        <scheme val="minor"/>
      </rPr>
      <t>Travel Costs</t>
    </r>
    <r>
      <rPr>
        <sz val="11"/>
        <color theme="1"/>
        <rFont val="Calibri"/>
        <family val="2"/>
        <scheme val="minor"/>
      </rPr>
      <t xml:space="preserve"> - $650</t>
    </r>
  </si>
  <si>
    <t xml:space="preserve">Angel Pina </t>
  </si>
  <si>
    <t>Agadpina@gmail.com</t>
  </si>
  <si>
    <t xml:space="preserve">Tutor Holdings </t>
  </si>
  <si>
    <t>K -12 Tutoring (in person or virtual) for all core subjects: math, reading, ELA, Social Studies, and science</t>
  </si>
  <si>
    <t xml:space="preserve">Lance Smith </t>
  </si>
  <si>
    <t>214-233-6003</t>
  </si>
  <si>
    <r>
      <rPr>
        <b/>
        <sz val="11"/>
        <color theme="1"/>
        <rFont val="Calibri"/>
        <family val="2"/>
        <scheme val="minor"/>
      </rPr>
      <t>Event Photography</t>
    </r>
    <r>
      <rPr>
        <sz val="11"/>
        <color theme="1"/>
        <rFont val="Calibri"/>
        <family val="2"/>
        <scheme val="minor"/>
      </rPr>
      <t xml:space="preserve">- $250 per hour 2 hour minimum per hour. "Shoot and Print" package $350 per hour, 2 hour minimum. </t>
    </r>
    <r>
      <rPr>
        <b/>
        <sz val="11"/>
        <color theme="1"/>
        <rFont val="Calibri"/>
        <family val="2"/>
        <scheme val="minor"/>
      </rPr>
      <t>Photo Booth</t>
    </r>
    <r>
      <rPr>
        <sz val="11"/>
        <color theme="1"/>
        <rFont val="Calibri"/>
        <family val="2"/>
        <scheme val="minor"/>
      </rPr>
      <t xml:space="preserve"> $125 per hour mimnimum of 4 hour per rental. All inclusive of custom design of template, travel delivery and set up, staff on site to assist guests, instant sharing via email or text. Package comes with still photos (4x6 single and 2X6 photo strip) Digital props and filters are also included in the price. </t>
    </r>
    <r>
      <rPr>
        <b/>
        <sz val="11"/>
        <color theme="1"/>
        <rFont val="Calibri"/>
        <family val="2"/>
        <scheme val="minor"/>
      </rPr>
      <t>360 Photo Booth</t>
    </r>
    <r>
      <rPr>
        <sz val="11"/>
        <color theme="1"/>
        <rFont val="Calibri"/>
        <family val="2"/>
        <scheme val="minor"/>
      </rPr>
      <t xml:space="preserve"> $600 per hour minimum of 3 hours</t>
    </r>
  </si>
  <si>
    <t xml:space="preserve">PART (B) </t>
  </si>
  <si>
    <t>e-mail</t>
  </si>
  <si>
    <t xml:space="preserve">Daniel Campbell Photography </t>
  </si>
  <si>
    <r>
      <rPr>
        <b/>
        <sz val="11"/>
        <color theme="1"/>
        <rFont val="Calibri"/>
        <family val="2"/>
        <scheme val="minor"/>
      </rPr>
      <t xml:space="preserve">Event Photography - </t>
    </r>
    <r>
      <rPr>
        <sz val="11"/>
        <color theme="1"/>
        <rFont val="Calibri"/>
        <family val="2"/>
        <scheme val="minor"/>
      </rPr>
      <t>$150 per hour. $1000 Full day rate (8 hours)</t>
    </r>
  </si>
  <si>
    <t xml:space="preserve">Kona Ice North Grand Prairie </t>
  </si>
  <si>
    <r>
      <rPr>
        <b/>
        <sz val="11"/>
        <color theme="1"/>
        <rFont val="Calibri"/>
        <family val="2"/>
        <scheme val="minor"/>
      </rPr>
      <t xml:space="preserve">Snow Cone Food Truck - </t>
    </r>
    <r>
      <rPr>
        <sz val="11"/>
        <color theme="1"/>
        <rFont val="Calibri"/>
        <family val="2"/>
        <scheme val="minor"/>
      </rPr>
      <t>$200 per hour. Cost includes: driver/server, ice, flavors, and truck with a maximum quantity of 67, 12oz cups. Each additional cup is $3.00 each</t>
    </r>
  </si>
  <si>
    <t xml:space="preserve">Wayne or Diana Reese </t>
  </si>
  <si>
    <t>Pure Joy Photography Booth</t>
  </si>
  <si>
    <r>
      <rPr>
        <b/>
        <sz val="11"/>
        <color theme="1"/>
        <rFont val="Calibri"/>
        <family val="2"/>
        <scheme val="minor"/>
      </rPr>
      <t>Photo Booth</t>
    </r>
    <r>
      <rPr>
        <sz val="11"/>
        <color theme="1"/>
        <rFont val="Calibri"/>
        <family val="2"/>
        <scheme val="minor"/>
      </rPr>
      <t xml:space="preserve"> -$175 per hour 3 hour minimum. Pricing includes customized templates for event, setup/breakdown, and your choice of backdrop provided by vendor. </t>
    </r>
    <r>
      <rPr>
        <b/>
        <sz val="11"/>
        <color theme="1"/>
        <rFont val="Calibri"/>
        <family val="2"/>
        <scheme val="minor"/>
      </rPr>
      <t xml:space="preserve">Unlimited Printing - </t>
    </r>
    <r>
      <rPr>
        <sz val="11"/>
        <color theme="1"/>
        <rFont val="Calibri"/>
        <family val="2"/>
        <scheme val="minor"/>
      </rPr>
      <t>$50; Additional charge with minimum of 3 hour photo booth rental</t>
    </r>
  </si>
  <si>
    <t xml:space="preserve">Kimberly Becerra </t>
  </si>
  <si>
    <r>
      <t xml:space="preserve">Mobile Catering Coffee Truck - Minimium order requirement- </t>
    </r>
    <r>
      <rPr>
        <sz val="11"/>
        <color theme="1"/>
        <rFont val="Calibri"/>
        <family val="2"/>
        <scheme val="minor"/>
      </rPr>
      <t>$175 for 30 mintues w/up to 25 servings</t>
    </r>
  </si>
  <si>
    <t>Daniel Campbell Photography</t>
  </si>
  <si>
    <t>VanWey Overhead Doors</t>
  </si>
  <si>
    <t>22-84-914 A</t>
  </si>
  <si>
    <t>4Imprint</t>
  </si>
  <si>
    <t>21/048SG-01</t>
  </si>
  <si>
    <t>23/029SG-01</t>
  </si>
  <si>
    <t>Argio Roofing &amp; Construction</t>
  </si>
  <si>
    <t>23/041MR-02</t>
  </si>
  <si>
    <t xml:space="preserve">Brothers Food Service </t>
  </si>
  <si>
    <t>23/030TP-01</t>
  </si>
  <si>
    <t>23/030TP-02</t>
  </si>
  <si>
    <t>23/041MR-06</t>
  </si>
  <si>
    <t>DSI Medical Services Inc</t>
  </si>
  <si>
    <t>23/023SG-02</t>
  </si>
  <si>
    <t>FieldTurf USA, Inc</t>
  </si>
  <si>
    <t>23/040MR-01</t>
  </si>
  <si>
    <t>23/030TP-03</t>
  </si>
  <si>
    <t>JJ Flores Roofing</t>
  </si>
  <si>
    <t>23/041MR-07</t>
  </si>
  <si>
    <t>23/041MR-08</t>
  </si>
  <si>
    <t>Parts Town, LLC</t>
  </si>
  <si>
    <t>Protiviti Government Services, Inc.</t>
  </si>
  <si>
    <t>23/035SG-05</t>
  </si>
  <si>
    <t>Rain King Inc.</t>
  </si>
  <si>
    <t>23/041MR-09</t>
  </si>
  <si>
    <t>23/040MR-02</t>
  </si>
  <si>
    <t xml:space="preserve">The Reserves Network (fka ExecuTeam Staffing) </t>
  </si>
  <si>
    <t>4imprint (4imprint, Inc.)</t>
  </si>
  <si>
    <t>Consulting, Contracted Services, Staff Development &amp; Related (Supplemental) - .</t>
  </si>
  <si>
    <t>Document Scanning, Records Management, and Related Services - .</t>
  </si>
  <si>
    <t>Technology, Hardware, Software, Services and Related (Supplemental) - .</t>
  </si>
  <si>
    <t>23-7465</t>
  </si>
  <si>
    <t>Blue Ribbon Promotions dba Calfee Specialties</t>
  </si>
  <si>
    <t>Center for Applied Linguistics</t>
  </si>
  <si>
    <t>Construction Product Marketing (CPM Pipelines)</t>
  </si>
  <si>
    <t>Creative Tantrum LLC (Stephanie Flores)</t>
  </si>
  <si>
    <t>23-7464</t>
  </si>
  <si>
    <t>Dodguidons (915 Synergy LLC)</t>
  </si>
  <si>
    <t>Edward Schultz, PhD LLC</t>
  </si>
  <si>
    <t>23-7468</t>
  </si>
  <si>
    <t>Freedom Rhythm, PLLC</t>
  </si>
  <si>
    <t>GSFT - School Safety Certification (Go Strapped Firearms Training LLC)</t>
  </si>
  <si>
    <t>HeyTutor (HeyTutor, Inc.)</t>
  </si>
  <si>
    <t>Innovative Ink Signs &amp; Printing (Innovative Ink EP, L.P.)</t>
  </si>
  <si>
    <t>kid-grit, LLC</t>
  </si>
  <si>
    <t>Library Speakers Consortium (PBC Guru LLC)</t>
  </si>
  <si>
    <t>LumenKind, LLC</t>
  </si>
  <si>
    <t>Performance Graphix Inc. (Celestra)</t>
  </si>
  <si>
    <t>Rubber Ducky Screenprinting (Enchinton Enterprises Inc.)</t>
  </si>
  <si>
    <t>Sign Depot ATX LLC</t>
  </si>
  <si>
    <t>Southwest Sonitrol Inc. (Sonitrol of El Paso)</t>
  </si>
  <si>
    <t>Texthelp Inc</t>
  </si>
  <si>
    <t>Viva La Mocha (Monica Rios)</t>
  </si>
  <si>
    <t>08-42</t>
  </si>
  <si>
    <t>11-72</t>
  </si>
  <si>
    <t>02-146</t>
  </si>
  <si>
    <t>11-74</t>
  </si>
  <si>
    <t>11-77</t>
  </si>
  <si>
    <t>02-147</t>
  </si>
  <si>
    <t>02-149</t>
  </si>
  <si>
    <t>07-130</t>
  </si>
  <si>
    <t>Energy Solutions</t>
  </si>
  <si>
    <t>R221505</t>
  </si>
  <si>
    <t>06/30/2026</t>
  </si>
  <si>
    <t>CDW•G</t>
  </si>
  <si>
    <t>Workplace Solutions</t>
  </si>
  <si>
    <t>001299</t>
  </si>
  <si>
    <t>Industrial MRO Supplies</t>
  </si>
  <si>
    <t>TD SYNNEX</t>
  </si>
  <si>
    <t>2018.000207</t>
  </si>
  <si>
    <t>Lemons Auctioneers &amp; OnlinePros</t>
  </si>
  <si>
    <t>Mansfield Oil</t>
  </si>
  <si>
    <t>Software Products and Services (DLT Solutions)</t>
  </si>
  <si>
    <t>Oracle Products and Services (DLT Solutions)</t>
  </si>
  <si>
    <t>10/13/2027</t>
  </si>
  <si>
    <t>OTIS Elevator</t>
  </si>
  <si>
    <t>MillerKnoll</t>
  </si>
  <si>
    <t>Furniture, Installation and Related Products &amp; Services (Herman Miller)</t>
  </si>
  <si>
    <t>Wurth NSI</t>
  </si>
  <si>
    <t>R192002</t>
  </si>
  <si>
    <t>Wesco Distribution, Inc.</t>
  </si>
  <si>
    <t>Shaw Integrated &amp; Turf Solutions, Inc.</t>
  </si>
  <si>
    <t>Tarkett</t>
  </si>
  <si>
    <t>Kimball International</t>
  </si>
  <si>
    <t>Kinetic Business by Windstream</t>
  </si>
  <si>
    <t>ITC Translation USA, Inc.</t>
  </si>
  <si>
    <t>Honeywell</t>
  </si>
  <si>
    <t>R221502</t>
  </si>
  <si>
    <t>R221503</t>
  </si>
  <si>
    <t>R221504</t>
  </si>
  <si>
    <t>Exmark Manufacturing Company</t>
  </si>
  <si>
    <t>Ingram Micro</t>
  </si>
  <si>
    <t>VARI</t>
  </si>
  <si>
    <t>84 Lumber</t>
  </si>
  <si>
    <t>Ally Energy Solutions, LLC</t>
  </si>
  <si>
    <t>Apache</t>
  </si>
  <si>
    <t>01-142</t>
  </si>
  <si>
    <t>ENGIE Services US Inc</t>
  </si>
  <si>
    <t>R221501</t>
  </si>
  <si>
    <t>Bluum USA, Inc</t>
  </si>
  <si>
    <t>01-150</t>
  </si>
  <si>
    <t>Bond &amp; Bond Auctioneers, LLC</t>
  </si>
  <si>
    <t>COLBI</t>
  </si>
  <si>
    <t>Capital Building &amp; Bond Program Management Software</t>
  </si>
  <si>
    <t>Comfort Systems USA</t>
  </si>
  <si>
    <t>01-144</t>
  </si>
  <si>
    <t>01-143</t>
  </si>
  <si>
    <t>01-153</t>
  </si>
  <si>
    <t>ECS Imaging</t>
  </si>
  <si>
    <t>01-159</t>
  </si>
  <si>
    <t>HealthEquity</t>
  </si>
  <si>
    <t>HSA, FSA, DCFSA and Other Lifestyle Financial Management Services</t>
  </si>
  <si>
    <t>09-22</t>
  </si>
  <si>
    <t>07-73</t>
  </si>
  <si>
    <t>09/01/2025</t>
  </si>
  <si>
    <t>Agati</t>
  </si>
  <si>
    <t>Privacy Pods and Furniture Booth</t>
  </si>
  <si>
    <t>07-67</t>
  </si>
  <si>
    <t>Integrated Security Technologies and Safety Systems Products and Services</t>
  </si>
  <si>
    <t>12-22</t>
  </si>
  <si>
    <t>07-74</t>
  </si>
  <si>
    <t>Allied</t>
  </si>
  <si>
    <t>07-75</t>
  </si>
  <si>
    <t>07-76</t>
  </si>
  <si>
    <t>Energy Management Consultation and Related Services</t>
  </si>
  <si>
    <t>EVSE LLC</t>
  </si>
  <si>
    <t>Job Order Contracting in Virginia</t>
  </si>
  <si>
    <t>Flowbird (Cale America &amp; Parkeon)</t>
  </si>
  <si>
    <t>Cloud Administration Solutions</t>
  </si>
  <si>
    <t>Global Solutions Group, Inc</t>
  </si>
  <si>
    <t>01-160</t>
  </si>
  <si>
    <t>Job Order Contracting Services in the State of Maryland and Washington DC</t>
  </si>
  <si>
    <t>23-JH-022</t>
  </si>
  <si>
    <t>Guidehouse</t>
  </si>
  <si>
    <t>ERP Software and Implementation Services</t>
  </si>
  <si>
    <t>01-139</t>
  </si>
  <si>
    <t>09/30/2027</t>
  </si>
  <si>
    <t>14-13</t>
  </si>
  <si>
    <t>Harper Turf Equipment</t>
  </si>
  <si>
    <t>Turf and Grounds Maintenance Equipment, Parts, Accessories, Supplies, Related Equipment and Services</t>
  </si>
  <si>
    <t>HVAC Equipment, Installation, Service, and Related Products</t>
  </si>
  <si>
    <t>Facilities, Janitorial, Groundskeeping, Management Related Products and Services</t>
  </si>
  <si>
    <t>HITT Contracting Inc.</t>
  </si>
  <si>
    <t>Parking Enforcement Software and Equipment</t>
  </si>
  <si>
    <t>05-81</t>
  </si>
  <si>
    <t>Jenne, Inc</t>
  </si>
  <si>
    <t>01-146</t>
  </si>
  <si>
    <t>01-147</t>
  </si>
  <si>
    <t>LINQ</t>
  </si>
  <si>
    <t>01-141</t>
  </si>
  <si>
    <t>Affiliate Compliance Management</t>
  </si>
  <si>
    <t>02-139</t>
  </si>
  <si>
    <t>Lumen</t>
  </si>
  <si>
    <t>01-156</t>
  </si>
  <si>
    <t>MCCi, LLC</t>
  </si>
  <si>
    <t>07-77</t>
  </si>
  <si>
    <t>01-148</t>
  </si>
  <si>
    <t>Arcadia + Encore</t>
  </si>
  <si>
    <t>07-78</t>
  </si>
  <si>
    <t>Automotus</t>
  </si>
  <si>
    <t>Curb Management Technology</t>
  </si>
  <si>
    <t>05-73</t>
  </si>
  <si>
    <t>BDO USA</t>
  </si>
  <si>
    <t>14-11</t>
  </si>
  <si>
    <t>Borgo</t>
  </si>
  <si>
    <t>07-80</t>
  </si>
  <si>
    <t>O'Reilly Auto Parts</t>
  </si>
  <si>
    <t>01-140</t>
  </si>
  <si>
    <t>Rackspace Technology</t>
  </si>
  <si>
    <t>RSI Security</t>
  </si>
  <si>
    <t>01-157</t>
  </si>
  <si>
    <t>SchoolMint</t>
  </si>
  <si>
    <t>Strategic Enrollment Management, Positive Classroom, and Teacher Coaching Solutions</t>
  </si>
  <si>
    <t>02-98</t>
  </si>
  <si>
    <t>TEAL</t>
  </si>
  <si>
    <t>Central Plant as-a-Service Program</t>
  </si>
  <si>
    <t>The Hill Mechanical Group</t>
  </si>
  <si>
    <t>Thomas Scientific</t>
  </si>
  <si>
    <t>Distribution of General Lab Supplies</t>
  </si>
  <si>
    <t>02-145</t>
  </si>
  <si>
    <t>threeUV</t>
  </si>
  <si>
    <t>BeMotion</t>
  </si>
  <si>
    <t>Threat and Weapons Detection Software and Equipment</t>
  </si>
  <si>
    <t>Timilon Corporation</t>
  </si>
  <si>
    <t>07-79</t>
  </si>
  <si>
    <t>02-99</t>
  </si>
  <si>
    <t>Trafera</t>
  </si>
  <si>
    <t>01-149</t>
  </si>
  <si>
    <t>Boss Design</t>
  </si>
  <si>
    <t>07-69</t>
  </si>
  <si>
    <t>Transact</t>
  </si>
  <si>
    <t>Turnitin</t>
  </si>
  <si>
    <t>01-151</t>
  </si>
  <si>
    <t>UNX Industries</t>
  </si>
  <si>
    <t>USA-CLEAN</t>
  </si>
  <si>
    <t>Waibel Energy Systems</t>
  </si>
  <si>
    <t>WFF Facility Services</t>
  </si>
  <si>
    <t>Workday</t>
  </si>
  <si>
    <t>01-103</t>
  </si>
  <si>
    <t>Zep Sales &amp; Service</t>
  </si>
  <si>
    <t>Zones</t>
  </si>
  <si>
    <t>01-152</t>
  </si>
  <si>
    <t>WEX</t>
  </si>
  <si>
    <t>09-24</t>
  </si>
  <si>
    <t>Westmatic Corporation</t>
  </si>
  <si>
    <t>WellSpark Health</t>
  </si>
  <si>
    <t>Digital Healthcare Guidance - Diabetes</t>
  </si>
  <si>
    <t>09-18</t>
  </si>
  <si>
    <t>S-Works Construction</t>
  </si>
  <si>
    <t>02-140</t>
  </si>
  <si>
    <t>Weaver</t>
  </si>
  <si>
    <t>14-17</t>
  </si>
  <si>
    <t>Wayfair Professional</t>
  </si>
  <si>
    <t>Watson</t>
  </si>
  <si>
    <t>07-129</t>
  </si>
  <si>
    <t>Virta Health</t>
  </si>
  <si>
    <t>09-17</t>
  </si>
  <si>
    <t>Via</t>
  </si>
  <si>
    <t>07-128</t>
  </si>
  <si>
    <t>Versteel</t>
  </si>
  <si>
    <t>07-127</t>
  </si>
  <si>
    <t>VADE Group</t>
  </si>
  <si>
    <t>05-74</t>
  </si>
  <si>
    <t>US Beacon</t>
  </si>
  <si>
    <t>Compliance and Cost Containment Strategy and Management of Healthcare Costs</t>
  </si>
  <si>
    <t>09-20</t>
  </si>
  <si>
    <t>Unity Surfacing Systems</t>
  </si>
  <si>
    <t>Trinity Furniture</t>
  </si>
  <si>
    <t>07-126</t>
  </si>
  <si>
    <t>Three H Furniture</t>
  </si>
  <si>
    <t>07-124</t>
  </si>
  <si>
    <t>SurfaceWorks</t>
  </si>
  <si>
    <t>07-123</t>
  </si>
  <si>
    <t>Special-T</t>
  </si>
  <si>
    <t>07-122</t>
  </si>
  <si>
    <t>Smith System</t>
  </si>
  <si>
    <t>07-120</t>
  </si>
  <si>
    <t>Digital Healthcare Guidance - Surgical Consulting</t>
  </si>
  <si>
    <t>Businessolver</t>
  </si>
  <si>
    <t>Administrative Management Solutions</t>
  </si>
  <si>
    <t>14-07</t>
  </si>
  <si>
    <t>Carpets for Kids</t>
  </si>
  <si>
    <t>Educational Carpets and Mats</t>
  </si>
  <si>
    <t>07-65</t>
  </si>
  <si>
    <t>07-81</t>
  </si>
  <si>
    <t>Leland Furniture</t>
  </si>
  <si>
    <t>07-101</t>
  </si>
  <si>
    <t>Loll Designs</t>
  </si>
  <si>
    <t>07-103</t>
  </si>
  <si>
    <t>07-104</t>
  </si>
  <si>
    <t>Mamava</t>
  </si>
  <si>
    <t>07-105</t>
  </si>
  <si>
    <t>Mediatechnologies</t>
  </si>
  <si>
    <t>07-106</t>
  </si>
  <si>
    <t>07-107</t>
  </si>
  <si>
    <t>Norix</t>
  </si>
  <si>
    <t>07-109</t>
  </si>
  <si>
    <t>07-111</t>
  </si>
  <si>
    <t>Paragon Furniture</t>
  </si>
  <si>
    <t>07-112</t>
  </si>
  <si>
    <t>Peter Pepper Products</t>
  </si>
  <si>
    <t>07-113</t>
  </si>
  <si>
    <t>07-115</t>
  </si>
  <si>
    <t>07-116</t>
  </si>
  <si>
    <t>Series Seating</t>
  </si>
  <si>
    <t>SiteScapes</t>
  </si>
  <si>
    <t>07-118</t>
  </si>
  <si>
    <t>07-119</t>
  </si>
  <si>
    <t>07-121</t>
  </si>
  <si>
    <t>ParkMobile</t>
  </si>
  <si>
    <t>DESIGNA</t>
  </si>
  <si>
    <t>07-82</t>
  </si>
  <si>
    <t>Dauphin HumanDesign Group</t>
  </si>
  <si>
    <t>07-85</t>
  </si>
  <si>
    <t>07-86</t>
  </si>
  <si>
    <t>07-87</t>
  </si>
  <si>
    <t>07-88</t>
  </si>
  <si>
    <t>Forms + Surfaces</t>
  </si>
  <si>
    <t>07-90</t>
  </si>
  <si>
    <t>07-91</t>
  </si>
  <si>
    <t>07-92</t>
  </si>
  <si>
    <t>Haskell Education</t>
  </si>
  <si>
    <t>07-93</t>
  </si>
  <si>
    <t>Hightower</t>
  </si>
  <si>
    <t>07-94</t>
  </si>
  <si>
    <t>Homecrest Outdoor Furniture</t>
  </si>
  <si>
    <t>07-95</t>
  </si>
  <si>
    <t>07-96</t>
  </si>
  <si>
    <t>07-97</t>
  </si>
  <si>
    <t>07-99</t>
  </si>
  <si>
    <t>Optum Financial</t>
  </si>
  <si>
    <t>09-23</t>
  </si>
  <si>
    <t>Security Solutions, Products and Services</t>
  </si>
  <si>
    <t>SecureWatch 24</t>
  </si>
  <si>
    <t>Deloitte Consulting LLP</t>
  </si>
  <si>
    <t>14-12</t>
  </si>
  <si>
    <t>McKinsey &amp; Company</t>
  </si>
  <si>
    <t>North Highland</t>
  </si>
  <si>
    <t>14-15</t>
  </si>
  <si>
    <t>Boston Consulting Group</t>
  </si>
  <si>
    <t>14-16</t>
  </si>
  <si>
    <t>Colonial Oil Industries</t>
  </si>
  <si>
    <t>Bulk Fuel</t>
  </si>
  <si>
    <t>05-70</t>
  </si>
  <si>
    <t>05-71</t>
  </si>
  <si>
    <t>05-72</t>
  </si>
  <si>
    <t>Crafco</t>
  </si>
  <si>
    <t>Roadway Maintenance Equipment and Supplies</t>
  </si>
  <si>
    <t>05-75</t>
  </si>
  <si>
    <t>Stepp Manufacturing</t>
  </si>
  <si>
    <t>05-77</t>
  </si>
  <si>
    <t>Neology Inc</t>
  </si>
  <si>
    <t>Fixed and Vehicle License Plate Recognition</t>
  </si>
  <si>
    <t>05-66</t>
  </si>
  <si>
    <t>SchoolPass</t>
  </si>
  <si>
    <t>05-67</t>
  </si>
  <si>
    <t>Selex ES</t>
  </si>
  <si>
    <t>05-68</t>
  </si>
  <si>
    <t>Jenoptik</t>
  </si>
  <si>
    <t>05-69</t>
  </si>
  <si>
    <t>Curator Solutions</t>
  </si>
  <si>
    <t>Educational Content Providers and Learning Management Systems</t>
  </si>
  <si>
    <t>11-64</t>
  </si>
  <si>
    <t>GoSchoolBox</t>
  </si>
  <si>
    <t>11-65</t>
  </si>
  <si>
    <t>11-67</t>
  </si>
  <si>
    <t>Tequipment</t>
  </si>
  <si>
    <t>11-69</t>
  </si>
  <si>
    <t>MyVRSpot</t>
  </si>
  <si>
    <t>11-66</t>
  </si>
  <si>
    <t>Scoreboards and Electronic Signage</t>
  </si>
  <si>
    <t>CTC Gunworks</t>
  </si>
  <si>
    <t>Ammunition, Weapons, and Police Gear</t>
  </si>
  <si>
    <t>12-19</t>
  </si>
  <si>
    <t>08-38</t>
  </si>
  <si>
    <t>Impact Suite</t>
  </si>
  <si>
    <t>Digital Healthcare Guidance - Mental Health</t>
  </si>
  <si>
    <t>09-21</t>
  </si>
  <si>
    <t>07-66</t>
  </si>
  <si>
    <t>Discount Two-Way Radio</t>
  </si>
  <si>
    <t>Athletic Equipment and Uniforms</t>
  </si>
  <si>
    <t>08-33</t>
  </si>
  <si>
    <t>Oasis</t>
  </si>
  <si>
    <t>07-68</t>
  </si>
  <si>
    <t>07-71</t>
  </si>
  <si>
    <t>smartBOX</t>
  </si>
  <si>
    <t>07-72</t>
  </si>
  <si>
    <t>School Transportation for Students with Special Needs</t>
  </si>
  <si>
    <t>05-78</t>
  </si>
  <si>
    <t>07-70</t>
  </si>
  <si>
    <t>Hello Heart</t>
  </si>
  <si>
    <t>Digital Healthcare Guidance - Hypertension and Heart Disease</t>
  </si>
  <si>
    <t>09-19</t>
  </si>
  <si>
    <t>i-PRO Americas</t>
  </si>
  <si>
    <t>08-34</t>
  </si>
  <si>
    <t>Sports, Inc</t>
  </si>
  <si>
    <t>08-35</t>
  </si>
  <si>
    <t>TCS</t>
  </si>
  <si>
    <t>Business Process Automation Solutions and Services</t>
  </si>
  <si>
    <t>14-09</t>
  </si>
  <si>
    <t>Rx Savings Solutions</t>
  </si>
  <si>
    <t>Digital Healthcare Guidance - Pharmacy</t>
  </si>
  <si>
    <t>TCP (TimeClock Plus)</t>
  </si>
  <si>
    <t>Integrated Cloud Payroll, Human Resource, Time &amp; Labor Management, and Employee Scheduling Technology Solutions and Service Support</t>
  </si>
  <si>
    <t>14-10</t>
  </si>
  <si>
    <t>Lockers, Bleachers, Team Benches, Gymnasium Seating and Related Products and Services</t>
  </si>
  <si>
    <t>08-36</t>
  </si>
  <si>
    <t>McKesson Medical-Surgical Government Solutions</t>
  </si>
  <si>
    <t>12-18</t>
  </si>
  <si>
    <t>CannonDesign</t>
  </si>
  <si>
    <t>Job Order Contract Program</t>
  </si>
  <si>
    <t>04-26</t>
  </si>
  <si>
    <t>ImageSoft</t>
  </si>
  <si>
    <t>01-161</t>
  </si>
  <si>
    <t>Softdocs</t>
  </si>
  <si>
    <t>01-163</t>
  </si>
  <si>
    <t>Zum Services Inc.</t>
  </si>
  <si>
    <t>05-79</t>
  </si>
  <si>
    <t>Vertosoft</t>
  </si>
  <si>
    <t>01-165</t>
  </si>
  <si>
    <t>Midwest Technology Products</t>
  </si>
  <si>
    <t>11-76</t>
  </si>
  <si>
    <t>11-75</t>
  </si>
  <si>
    <t>11-71</t>
  </si>
  <si>
    <t>eDynamic Learning</t>
  </si>
  <si>
    <t>11-73</t>
  </si>
  <si>
    <t>11-70</t>
  </si>
  <si>
    <t>Technology Products, Solutions and Related Services</t>
  </si>
  <si>
    <t>23-6692-01</t>
  </si>
  <si>
    <t>23-6692-02</t>
  </si>
  <si>
    <t>23-6692-03</t>
  </si>
  <si>
    <t>11-78</t>
  </si>
  <si>
    <t>23-6692-04</t>
  </si>
  <si>
    <t>Presidio</t>
  </si>
  <si>
    <t>23-6692-05</t>
  </si>
  <si>
    <t>Grand Slam Safety</t>
  </si>
  <si>
    <t>Athletic Court and Field Containment Solutions</t>
  </si>
  <si>
    <t>08-39</t>
  </si>
  <si>
    <t>Vasco</t>
  </si>
  <si>
    <t>08-43</t>
  </si>
  <si>
    <t>Nidy</t>
  </si>
  <si>
    <t>Cape &amp; Island</t>
  </si>
  <si>
    <t>ATC</t>
  </si>
  <si>
    <t>08-40</t>
  </si>
  <si>
    <t>Mercury Associates</t>
  </si>
  <si>
    <t>05-84</t>
  </si>
  <si>
    <t>Doering Leasing</t>
  </si>
  <si>
    <t>05-83</t>
  </si>
  <si>
    <t>TransPar Group</t>
  </si>
  <si>
    <t>05-85</t>
  </si>
  <si>
    <t>Flooring and Outdoor Surfaces Solutions</t>
  </si>
  <si>
    <t>Paint and Related Supplies</t>
  </si>
  <si>
    <t>Sierra Container Group</t>
  </si>
  <si>
    <t>Plastic Refuse and Recycling Collection Containers</t>
  </si>
  <si>
    <t>Schafer Plastics North America</t>
  </si>
  <si>
    <t>02-148</t>
  </si>
  <si>
    <t>Cayenta</t>
  </si>
  <si>
    <t>01-138</t>
  </si>
  <si>
    <t>01-145</t>
  </si>
  <si>
    <t>Siemens Industry, Inc.</t>
  </si>
  <si>
    <t>Building Management Services</t>
  </si>
  <si>
    <t>2023003490</t>
  </si>
  <si>
    <t>05/26/2028</t>
  </si>
  <si>
    <t>2023003495</t>
  </si>
  <si>
    <t>06/04/2028</t>
  </si>
  <si>
    <t>Otto Environmental Systems</t>
  </si>
  <si>
    <t>226024-01</t>
  </si>
  <si>
    <t>Refuse &amp; Recycling Container Solutions and Related Products, Equipment &amp; Services</t>
  </si>
  <si>
    <t>226024-02</t>
  </si>
  <si>
    <t>Athletic and Physical Education Supplies, Equipment and Related Products</t>
  </si>
  <si>
    <t>23-SR-020</t>
  </si>
  <si>
    <t>07/31/2026</t>
  </si>
  <si>
    <t>Parking Management Solutions</t>
  </si>
  <si>
    <t>CW18653</t>
  </si>
  <si>
    <t>07/11/2026</t>
  </si>
  <si>
    <t>CW18955</t>
  </si>
  <si>
    <t>08/01/2026</t>
  </si>
  <si>
    <t>Perfect Turf</t>
  </si>
  <si>
    <t>Playground and Recreational Surface Products and Services</t>
  </si>
  <si>
    <t>R230201</t>
  </si>
  <si>
    <t>Robertson Recreational Surfaces</t>
  </si>
  <si>
    <t>R230202</t>
  </si>
  <si>
    <t>EI00221</t>
  </si>
  <si>
    <t>CNR 1441</t>
  </si>
  <si>
    <t>EI00302</t>
  </si>
  <si>
    <t>CNR01522</t>
  </si>
  <si>
    <t>EI00298</t>
  </si>
  <si>
    <t>031423-CGI</t>
  </si>
  <si>
    <t>030223-DAK</t>
  </si>
  <si>
    <t>031423-HPI</t>
  </si>
  <si>
    <t>030923-KMP</t>
  </si>
  <si>
    <t>041123-MSL</t>
  </si>
  <si>
    <t>030223-NVC</t>
  </si>
  <si>
    <t>030923-VRM</t>
  </si>
  <si>
    <t>17 Consulting</t>
  </si>
  <si>
    <t xml:space="preserve">22nd Century Technologies Inc </t>
  </si>
  <si>
    <t>3DV Corporation</t>
  </si>
  <si>
    <t>4EverGuard Protective Coatings</t>
  </si>
  <si>
    <t>A Tex Restaurant Supply Inc</t>
  </si>
  <si>
    <t>ABC Auto Parts LTD</t>
  </si>
  <si>
    <t>Ace Mart Restaurant Supply Co</t>
  </si>
  <si>
    <t>AdamsFab LLC</t>
  </si>
  <si>
    <t>Aetos LLC</t>
  </si>
  <si>
    <t>AF Services LLC</t>
  </si>
  <si>
    <t>AG EDUCATIONAL SOLUTIONS LLC</t>
  </si>
  <si>
    <t xml:space="preserve">Alarm Systems Inc </t>
  </si>
  <si>
    <t>Anderson Asphalt and Concrete Paving LLC</t>
  </si>
  <si>
    <t>Annapurna Solutions LLC</t>
  </si>
  <si>
    <t xml:space="preserve">AOM </t>
  </si>
  <si>
    <t xml:space="preserve">Arey Jones Educational Solutions </t>
  </si>
  <si>
    <t>Aspire Technology Partners LLC</t>
  </si>
  <si>
    <t>Barcodes LLC</t>
  </si>
  <si>
    <t>Base Media</t>
  </si>
  <si>
    <t>Big Country Solar Solutions LLC</t>
  </si>
  <si>
    <t>BookNook Inc</t>
  </si>
  <si>
    <t xml:space="preserve">BPS Southeast </t>
  </si>
  <si>
    <t>Brady Industries of Arkansas LLC</t>
  </si>
  <si>
    <t>Buchanan Pest Management</t>
  </si>
  <si>
    <t xml:space="preserve">Bulk BookStore </t>
  </si>
  <si>
    <t>Burgoon Company</t>
  </si>
  <si>
    <t>Busology Tech</t>
  </si>
  <si>
    <t>CANAM Wireless LLC</t>
  </si>
  <si>
    <t>CAVER CONSTRUCTION LLC</t>
  </si>
  <si>
    <t xml:space="preserve">CG Environmental </t>
  </si>
  <si>
    <t xml:space="preserve">Clary Business Machines </t>
  </si>
  <si>
    <t>CoolVu of College Station</t>
  </si>
  <si>
    <t>Corpus Groundworks LLC</t>
  </si>
  <si>
    <t xml:space="preserve">Cousins' Office Furniture </t>
  </si>
  <si>
    <t>Crossley Staffing LLC</t>
  </si>
  <si>
    <t>CV INDUSTRIAL HARDWARE LLC</t>
  </si>
  <si>
    <t>Data Business Systems Inc</t>
  </si>
  <si>
    <t>DBA University Inc</t>
  </si>
  <si>
    <t xml:space="preserve">Debtbook </t>
  </si>
  <si>
    <t>DeltaMath Solutions Inc</t>
  </si>
  <si>
    <t>DFW Concrete Contractor</t>
  </si>
  <si>
    <t>DHMSA Construction LLC</t>
  </si>
  <si>
    <t xml:space="preserve">Digital Pro Service  Installation </t>
  </si>
  <si>
    <t xml:space="preserve">DisinfectCARE </t>
  </si>
  <si>
    <t xml:space="preserve">Don Ringler Chevrolet </t>
  </si>
  <si>
    <t xml:space="preserve">Double Down Tree Service </t>
  </si>
  <si>
    <t>DrPowerWasher Inc</t>
  </si>
  <si>
    <t xml:space="preserve">Eagle Mountain Flag &amp; Flagpole </t>
  </si>
  <si>
    <t>Effervescent Consulting LLC</t>
  </si>
  <si>
    <t>Ekon-O-Pac LLC</t>
  </si>
  <si>
    <t>El-Ark Electric Company</t>
  </si>
  <si>
    <t>EliteGamingLIVE Inc</t>
  </si>
  <si>
    <t>E-Logic Inc Southlake</t>
  </si>
  <si>
    <t>Empire Paper Company</t>
  </si>
  <si>
    <t>Encyclopaedia Britannica Inc</t>
  </si>
  <si>
    <t xml:space="preserve">EP Services </t>
  </si>
  <si>
    <t>ESS Northeast LLC</t>
  </si>
  <si>
    <t>FiberLight LLC</t>
  </si>
  <si>
    <t>Five Star Landscape Inc.</t>
  </si>
  <si>
    <t>Foodservice Equipment Brokers Inc</t>
  </si>
  <si>
    <t>Fortalice Solutions LLC</t>
  </si>
  <si>
    <t>Genesis Air Inc</t>
  </si>
  <si>
    <t>Hayes eGovernment Resources Inc</t>
  </si>
  <si>
    <t>HB Mechanical Services Inc</t>
  </si>
  <si>
    <t>HD Industries Inc</t>
  </si>
  <si>
    <t>Hope Fire Extinguisher Service</t>
  </si>
  <si>
    <t>Houston Plumbing and Gas LLC</t>
  </si>
  <si>
    <t xml:space="preserve">ii Spaces  </t>
  </si>
  <si>
    <t>Illuminate Education Inc</t>
  </si>
  <si>
    <t>InCharge Energy Inc.</t>
  </si>
  <si>
    <t xml:space="preserve">Indoff </t>
  </si>
  <si>
    <t xml:space="preserve">Ineapple Corp </t>
  </si>
  <si>
    <t>Instructure Inc</t>
  </si>
  <si>
    <t>Interstate Battery of Dallas</t>
  </si>
  <si>
    <t>IQS Inc</t>
  </si>
  <si>
    <t>JCS PAVE LLC</t>
  </si>
  <si>
    <t>K and K Clean LLC</t>
  </si>
  <si>
    <t xml:space="preserve">Kommercial Kitchens </t>
  </si>
  <si>
    <t>Link Computer Corp</t>
  </si>
  <si>
    <t>Load- Point Corporation</t>
  </si>
  <si>
    <t>Logistics365 Inc</t>
  </si>
  <si>
    <t>Malek Inc</t>
  </si>
  <si>
    <t>Mckesson Medical Surgical Government Solutions LLC</t>
  </si>
  <si>
    <t>MindShine Technologies Inc</t>
  </si>
  <si>
    <t>MITSTRIKE LLC</t>
  </si>
  <si>
    <t>Morgan Livestock Equipment Sales Inc.</t>
  </si>
  <si>
    <t>NetSupport Incorporated</t>
  </si>
  <si>
    <t>Nightlock</t>
  </si>
  <si>
    <t xml:space="preserve">NOF Technologies </t>
  </si>
  <si>
    <t>Norix Group Inc</t>
  </si>
  <si>
    <t>NovoTRAX</t>
  </si>
  <si>
    <t>NRG Business Services LLC</t>
  </si>
  <si>
    <t>Nucleus Robotics LLC</t>
  </si>
  <si>
    <t>Nutri-Link Technologies Inc</t>
  </si>
  <si>
    <t>On Demand Pest Management</t>
  </si>
  <si>
    <t xml:space="preserve">OneScreen Solutions </t>
  </si>
  <si>
    <t>Onsite Utility Services Capital LLC</t>
  </si>
  <si>
    <t xml:space="preserve">PaveConnect </t>
  </si>
  <si>
    <t>Prism Energy Solutions</t>
  </si>
  <si>
    <t>Pro Energy Partners</t>
  </si>
  <si>
    <t xml:space="preserve">Project Education </t>
  </si>
  <si>
    <t>Puremaxx LLC</t>
  </si>
  <si>
    <t>Rapid Technologies LLC</t>
  </si>
  <si>
    <t>REMS AV LLC</t>
  </si>
  <si>
    <t>Renaissance Institute</t>
  </si>
  <si>
    <t>RhinoAg LLC</t>
  </si>
  <si>
    <t xml:space="preserve">Rotaserv LP </t>
  </si>
  <si>
    <t>SameGoal Inc</t>
  </si>
  <si>
    <t>Sani Sport</t>
  </si>
  <si>
    <t xml:space="preserve">sBiz360 </t>
  </si>
  <si>
    <t>School Outfitters LLC</t>
  </si>
  <si>
    <t>Shutterfly Lifetouch LLC</t>
  </si>
  <si>
    <t xml:space="preserve">Smart Tech Insurance </t>
  </si>
  <si>
    <t>Solectrac Inc.</t>
  </si>
  <si>
    <t>Sol's Enterprises Inc.</t>
  </si>
  <si>
    <t xml:space="preserve">SteepSteel </t>
  </si>
  <si>
    <t>Stripe-A-Zone LLC</t>
  </si>
  <si>
    <t>Tangram</t>
  </si>
  <si>
    <t>Technical Security Integration Inc</t>
  </si>
  <si>
    <t>TEEMA</t>
  </si>
  <si>
    <t>Tequipment Inc</t>
  </si>
  <si>
    <t>Texas State Billing Services Inc</t>
  </si>
  <si>
    <t xml:space="preserve">The AC Hero LLC </t>
  </si>
  <si>
    <t>The Cook &amp; Boardman Group</t>
  </si>
  <si>
    <t xml:space="preserve">TITAN SPORTS </t>
  </si>
  <si>
    <t>Tryggr Roofing &amp; Construction LLC</t>
  </si>
  <si>
    <t>V Group Inc</t>
  </si>
  <si>
    <t>VOSS Lighting Inc. VOSS Electrical Co</t>
  </si>
  <si>
    <t>Walker Quality Services</t>
  </si>
  <si>
    <t>WBF Tinting...under the Son</t>
  </si>
  <si>
    <t>WIRED! Technology Partners</t>
  </si>
  <si>
    <t xml:space="preserve">Wood Alternator and Starter Services </t>
  </si>
  <si>
    <t>WURTH USA INC</t>
  </si>
  <si>
    <t>W-W Livestock Systems</t>
  </si>
  <si>
    <t>ZDAAS LLC</t>
  </si>
  <si>
    <t>zSpace Inc</t>
  </si>
  <si>
    <t>Pathogen Removal and Remediation Supplies and Services (Includes PPE, Sanitizers, Pathogen Barriers, and Disinfectants)</t>
  </si>
  <si>
    <t>Food Service Equipment, Chemicals, Supplies, and Services</t>
  </si>
  <si>
    <t>Vehicle Parts, Supplies, Equipment, and Affiliated Services</t>
  </si>
  <si>
    <t>Agricultural and Animal Equipment, Supplies, and Services</t>
  </si>
  <si>
    <t>MRO (Maintenance, Repair and Operations of Facilities and Grounds)</t>
  </si>
  <si>
    <t>Pavement and Other Related Services (NON-JOC)</t>
  </si>
  <si>
    <t>Fire Truck, Ambulances, and Other First Responder Vehicle Parts, Equipment, and Services</t>
  </si>
  <si>
    <t>Fire Trucks, Ambulances, and Other First Responder Vehicles</t>
  </si>
  <si>
    <t>Paint and Coating Supplies, Equipment, and Equipment Repairs</t>
  </si>
  <si>
    <t>Natural Gas Service (Texas Only)</t>
  </si>
  <si>
    <t>08/31/2028</t>
  </si>
  <si>
    <t>EPCNT Granbury ISD</t>
  </si>
  <si>
    <t>Ark Designs (Kerry Minter)</t>
  </si>
  <si>
    <t>017-2022-2024</t>
  </si>
  <si>
    <t>24-06</t>
  </si>
  <si>
    <t>Unchartered Learning NFP</t>
  </si>
  <si>
    <t>2303-01</t>
  </si>
  <si>
    <t>Airco Gases Southwest LLC</t>
  </si>
  <si>
    <t>Misc Serivces and Supplies</t>
  </si>
  <si>
    <t>2306-08</t>
  </si>
  <si>
    <t>CTE Programs, Services and Instructional Supplies (welding)</t>
  </si>
  <si>
    <t>712-23</t>
  </si>
  <si>
    <t>709-23</t>
  </si>
  <si>
    <t>ABC Home and Commercial Services of Dallas, Inc.</t>
  </si>
  <si>
    <t>Addison Pest Control of Texas</t>
  </si>
  <si>
    <t>Alfred Publishing</t>
  </si>
  <si>
    <t>711-23</t>
  </si>
  <si>
    <t>Altus Traffic Management LLC (dba AWP Safety)</t>
  </si>
  <si>
    <t>AMG Printing &amp; Mailing</t>
  </si>
  <si>
    <t>710-23</t>
  </si>
  <si>
    <t>Antonio Strad Violin, LLC</t>
  </si>
  <si>
    <t>Blades Group LLC</t>
  </si>
  <si>
    <t>C &amp; S Safety Supply</t>
  </si>
  <si>
    <t>708-23</t>
  </si>
  <si>
    <t>CampusGuard LLC</t>
  </si>
  <si>
    <t>Carolyn Nussbaum Music Company, LLC.</t>
  </si>
  <si>
    <t>713-23</t>
  </si>
  <si>
    <t>Community Auction Partners</t>
  </si>
  <si>
    <t>714-23</t>
  </si>
  <si>
    <t>Denver Percussion LLC dba Dallas Percussion</t>
  </si>
  <si>
    <t>Digital Trusted Identity Services (DTIS)</t>
  </si>
  <si>
    <t>El Valle Pest Control LLC</t>
  </si>
  <si>
    <t>Election Works Inc.</t>
  </si>
  <si>
    <t>EnGoPlanet Energy Solutions, LLC</t>
  </si>
  <si>
    <t>Enlighten Electric Co.</t>
  </si>
  <si>
    <t>Fire-Dex</t>
  </si>
  <si>
    <t>Fleming Musical Instruments and Repair</t>
  </si>
  <si>
    <t>General Truck Body Manufacturing Co.</t>
  </si>
  <si>
    <t>GovDeals (Liquidity Services Operations, LLC)</t>
  </si>
  <si>
    <t>HD Hyundai Infracore North America LLC (formerly Doosan Infracore North America, LLC)</t>
  </si>
  <si>
    <t>Idea Translations (Idea Language Services)</t>
  </si>
  <si>
    <t>JJ Kane Auctioneers (JJ Kane Associates, Inc.)</t>
  </si>
  <si>
    <t>Lemons Auctioneers, LLP.</t>
  </si>
  <si>
    <t>Lisle Enterprises, LLC dba Lisle Violin Shop</t>
  </si>
  <si>
    <t>Metroplex Piano, Inc.</t>
  </si>
  <si>
    <t>MiniCam Inc (formerly VIR Proteus)</t>
  </si>
  <si>
    <t>Pearison Inc. dba Band Shoppe</t>
  </si>
  <si>
    <t xml:space="preserve">Pender's Music Company </t>
  </si>
  <si>
    <t>Rene Bates Auctioneers, Inc.</t>
  </si>
  <si>
    <t>RJW Music USA Corp. dba Bosky Strings</t>
  </si>
  <si>
    <t>Romeo Music LLC</t>
  </si>
  <si>
    <t>Sea-Chord Group, Inc. dba Steinway Piano Gallery</t>
  </si>
  <si>
    <t>Shar Products Company dba Shar Music</t>
  </si>
  <si>
    <t>South Texas Music Mart, Inc.</t>
  </si>
  <si>
    <t>Stadium Creations</t>
  </si>
  <si>
    <t>Steve Weiss Music, Inc.</t>
  </si>
  <si>
    <t>Strait Music Company</t>
  </si>
  <si>
    <t>Sweet Pipes LLC</t>
  </si>
  <si>
    <t>Tatum Music Company, Inc.</t>
  </si>
  <si>
    <t>Techline, Inc</t>
  </si>
  <si>
    <t>Terra Nova Violins LLC</t>
  </si>
  <si>
    <t>The Clavier Group, Inc. dba Steinway Hall Dallas/Ft. Worth/Plano, dba Steinway Piano Gallery Houston</t>
  </si>
  <si>
    <t>The String and Horn Shop, Inc.</t>
  </si>
  <si>
    <t>The Tuba Exchange, Inc.</t>
  </si>
  <si>
    <t>The Woodwind and Brasswind</t>
  </si>
  <si>
    <t>Universal Melody Services</t>
  </si>
  <si>
    <t>Valley Keyboards</t>
  </si>
  <si>
    <t>Valmont Industries, Inc.</t>
  </si>
  <si>
    <t>Vio Strings Inc dba Katy Violin Shop</t>
  </si>
  <si>
    <t>VR Systems, Inc.</t>
  </si>
  <si>
    <t>Williamson Music 1st / dba / Thorn Music</t>
  </si>
  <si>
    <t>365 Health and Fitness</t>
  </si>
  <si>
    <t>Bliss Products and Services</t>
  </si>
  <si>
    <t>Carolina Gym Supply</t>
  </si>
  <si>
    <t>Crown Trophy of Lewisville</t>
  </si>
  <si>
    <t>Discount Dance</t>
  </si>
  <si>
    <t>Discount Two-Way Radio Corp.</t>
  </si>
  <si>
    <t>Dugout Sports</t>
  </si>
  <si>
    <t>Edwards and Patterson Signs</t>
  </si>
  <si>
    <t>Fairfax and 5th</t>
  </si>
  <si>
    <t>Howies Athletic Tape</t>
  </si>
  <si>
    <t>Innovative Rehab Systems</t>
  </si>
  <si>
    <t>MECA SPORTSWEAR INC</t>
  </si>
  <si>
    <t>Perry Weather Consulting Inc.</t>
  </si>
  <si>
    <t>The Prehab Guys LLC</t>
  </si>
  <si>
    <t>The Soccer Wall Company</t>
  </si>
  <si>
    <t>TOTE UNLIMITED</t>
  </si>
  <si>
    <t>Varsity Spirit Fashions &amp; Supplies, LLC</t>
  </si>
  <si>
    <t>Yoga Ed.</t>
  </si>
  <si>
    <t>21-78-892A</t>
  </si>
  <si>
    <t>Mitchell1 (Mitchell Repair Info)</t>
  </si>
  <si>
    <t>Building &amp; Automotive Maintenance, Repair, Supplies &amp; Equipment</t>
  </si>
  <si>
    <t>2023-002</t>
  </si>
  <si>
    <t>21-08</t>
  </si>
  <si>
    <t>Palco Specialites</t>
  </si>
  <si>
    <t>Indoor Air Quality Equipment and Services</t>
  </si>
  <si>
    <t>Medical Equipment, Supplies, and Services</t>
  </si>
  <si>
    <t>5 L5E  LLC</t>
  </si>
  <si>
    <t>5D Solutions Inc</t>
  </si>
  <si>
    <t>Auditorium, Stadium, Field Seating, Bleachers, and Installation Services Non-JOC</t>
  </si>
  <si>
    <t>A+ Technology and  Security Solutions Inc</t>
  </si>
  <si>
    <t xml:space="preserve">AAMECC </t>
  </si>
  <si>
    <t>ABC Bus Inc</t>
  </si>
  <si>
    <t xml:space="preserve">Acorn Naturalists </t>
  </si>
  <si>
    <t>Adapting Leaders</t>
  </si>
  <si>
    <t>Online Student Registration Equipment and Enrollment Systems</t>
  </si>
  <si>
    <t>AgreeYa Solutions Inc</t>
  </si>
  <si>
    <t xml:space="preserve">Air Tutors LLC </t>
  </si>
  <si>
    <t>Airborne Athletics Inc</t>
  </si>
  <si>
    <t>Airbox LLC</t>
  </si>
  <si>
    <t>AIRIFY INC</t>
  </si>
  <si>
    <t xml:space="preserve">Akshar Staffing </t>
  </si>
  <si>
    <t>All About Animals LLC</t>
  </si>
  <si>
    <t>American Investigations &amp; Security International</t>
  </si>
  <si>
    <t>AmpedUpLearning</t>
  </si>
  <si>
    <t>Angel Medical Supply</t>
  </si>
  <si>
    <t>Ark Infotech LLC</t>
  </si>
  <si>
    <t>Art Plus Artisans Consulting</t>
  </si>
  <si>
    <t>Avant Assessment</t>
  </si>
  <si>
    <t>Avela Inc</t>
  </si>
  <si>
    <t>Azavar Audit Solutions Inc</t>
  </si>
  <si>
    <t>BEPC Incorporated</t>
  </si>
  <si>
    <t xml:space="preserve">Berry Dunn McNeil and Parker LLC </t>
  </si>
  <si>
    <t>Bey Accounting and Bookkeeping Services</t>
  </si>
  <si>
    <t>Blackmon Mooring of Texas LLC</t>
  </si>
  <si>
    <t>Blenderbox</t>
  </si>
  <si>
    <t>Body Interact Inc.</t>
  </si>
  <si>
    <t>Borel Educational Consulting Services</t>
  </si>
  <si>
    <t>Bracane Company</t>
  </si>
  <si>
    <t xml:space="preserve">C1 Fiber LLC </t>
  </si>
  <si>
    <t xml:space="preserve">Career Uniforms </t>
  </si>
  <si>
    <t xml:space="preserve">CASPR Technologies LLC </t>
  </si>
  <si>
    <t>Cbs Dme &amp; Medical Supplies</t>
  </si>
  <si>
    <t>CBZ LLC</t>
  </si>
  <si>
    <t>Centrix Energy Partners LLC</t>
  </si>
  <si>
    <t>Century Air conditioning Supply LLC</t>
  </si>
  <si>
    <t>CEV Multimedia LLC</t>
  </si>
  <si>
    <t>Chatam Group</t>
  </si>
  <si>
    <t xml:space="preserve">Christmas Designers </t>
  </si>
  <si>
    <t>CityFront Innovations LLC</t>
  </si>
  <si>
    <t>Coenseo Education LLC</t>
  </si>
  <si>
    <t xml:space="preserve">Convergint Technologies LLC </t>
  </si>
  <si>
    <t>Daystar Filters</t>
  </si>
  <si>
    <t xml:space="preserve">Delta-T Group Texas Inc. </t>
  </si>
  <si>
    <t>Auditorium, Stadium, Field Seating, Bleachers, and Installation Services JOC</t>
  </si>
  <si>
    <t xml:space="preserve">Dependable Staffing </t>
  </si>
  <si>
    <t xml:space="preserve">Device Unity </t>
  </si>
  <si>
    <t>Devopar Consulting</t>
  </si>
  <si>
    <t>Digital Respons-Ability</t>
  </si>
  <si>
    <t>DLZP GROUP LLC</t>
  </si>
  <si>
    <t>DREAMBOX LEARNING INC</t>
  </si>
  <si>
    <t>E&amp;D Specialty Stands</t>
  </si>
  <si>
    <t xml:space="preserve">Educational Resource Company </t>
  </si>
  <si>
    <t>Educational Support Services</t>
  </si>
  <si>
    <t>Eedi Ltd</t>
  </si>
  <si>
    <t>Energia</t>
  </si>
  <si>
    <t>Enterprise Global Solution Inc</t>
  </si>
  <si>
    <t>EPS Operations LLC</t>
  </si>
  <si>
    <t xml:space="preserve">ESGI LLC </t>
  </si>
  <si>
    <t>Ewing Irrigation Products Inc</t>
  </si>
  <si>
    <t>FACTS Management Co</t>
  </si>
  <si>
    <t xml:space="preserve">FBMC Benefits Mgmt Inc </t>
  </si>
  <si>
    <t xml:space="preserve">FinalForms </t>
  </si>
  <si>
    <t>FireKing International</t>
  </si>
  <si>
    <t>Five Star Technology Solutions</t>
  </si>
  <si>
    <t xml:space="preserve">Flair Data Systems </t>
  </si>
  <si>
    <t>Fleming Electric Inc</t>
  </si>
  <si>
    <t>Frenalytics</t>
  </si>
  <si>
    <t>Frontline Source Group Holdings LLC</t>
  </si>
  <si>
    <t xml:space="preserve">Furniture Tycoon </t>
  </si>
  <si>
    <t xml:space="preserve">Galaxy Solutions LLC  </t>
  </si>
  <si>
    <t>GeoSurfaces Inc.</t>
  </si>
  <si>
    <t>Gifted Healthcare</t>
  </si>
  <si>
    <t xml:space="preserve">Goodbye To Paper </t>
  </si>
  <si>
    <t>Goodheart Willcox Publisher</t>
  </si>
  <si>
    <t xml:space="preserve">Goodyear </t>
  </si>
  <si>
    <t xml:space="preserve">Granicus LLC </t>
  </si>
  <si>
    <t>Griesenbeck Architectural Products Inc</t>
  </si>
  <si>
    <t>GT Grandstands Inc.</t>
  </si>
  <si>
    <t>Guardian PI Inc</t>
  </si>
  <si>
    <t xml:space="preserve">Hall Truck Center </t>
  </si>
  <si>
    <t>Harold Beck and  Sons Inc</t>
  </si>
  <si>
    <t>11/30/2026</t>
  </si>
  <si>
    <t>Health Advocates Network Inc</t>
  </si>
  <si>
    <t xml:space="preserve">Hino Trucks </t>
  </si>
  <si>
    <t>HLH Design Build Inc</t>
  </si>
  <si>
    <t xml:space="preserve">Honeywell Building Solutions </t>
  </si>
  <si>
    <t>Hughes Environmental</t>
  </si>
  <si>
    <t>IEPand Me</t>
  </si>
  <si>
    <t>IMCS Group Inc</t>
  </si>
  <si>
    <t xml:space="preserve">Indoor Environmental Solutions </t>
  </si>
  <si>
    <t xml:space="preserve">Industrial Power Truck  and Equipment </t>
  </si>
  <si>
    <t>J Waite Services  Inc</t>
  </si>
  <si>
    <t xml:space="preserve">JANUS Associates </t>
  </si>
  <si>
    <t>Jaypro Sports</t>
  </si>
  <si>
    <t>JEM Woodworking LLC</t>
  </si>
  <si>
    <t xml:space="preserve">Jobot </t>
  </si>
  <si>
    <t xml:space="preserve">Kader Camp Inc </t>
  </si>
  <si>
    <t>Kariba Systems Inc</t>
  </si>
  <si>
    <t>Kellogg and Sovereign Consulting  LLC</t>
  </si>
  <si>
    <t xml:space="preserve">Kurtz Bros </t>
  </si>
  <si>
    <t>La Rocca Literacy LLC</t>
  </si>
  <si>
    <t>Labor On Demand Inc</t>
  </si>
  <si>
    <t>Lafayette Music Co Inc</t>
  </si>
  <si>
    <t>Laprea Education</t>
  </si>
  <si>
    <t>LEARNING ALLY INC</t>
  </si>
  <si>
    <t>Learning Farm LLC</t>
  </si>
  <si>
    <t>Legacy Electric</t>
  </si>
  <si>
    <t>Lerch Bates Inc</t>
  </si>
  <si>
    <t>Little Regina Trucking LLC</t>
  </si>
  <si>
    <t>Longview Lights LLC</t>
  </si>
  <si>
    <t xml:space="preserve">Loom Consulting </t>
  </si>
  <si>
    <t>Marksmen General Contractors LLC</t>
  </si>
  <si>
    <t xml:space="preserve">Mascon Medical </t>
  </si>
  <si>
    <t>MasterCraft Renovation Systems LLC.</t>
  </si>
  <si>
    <t>Math and  Science Cut Ups</t>
  </si>
  <si>
    <t>Matheson Tri Gas Inc</t>
  </si>
  <si>
    <t>McConnell and Associates Corporation</t>
  </si>
  <si>
    <t xml:space="preserve">MEDICAL SHIPMENT </t>
  </si>
  <si>
    <t>MEDwheels Inc</t>
  </si>
  <si>
    <t>MSB School Services LLC</t>
  </si>
  <si>
    <t>Mujo Learning Systems</t>
  </si>
  <si>
    <t xml:space="preserve">MY HR Management </t>
  </si>
  <si>
    <t>National Recreation Systems Inc.</t>
  </si>
  <si>
    <t>Natural Shield Technologies Inc</t>
  </si>
  <si>
    <t>NEDRP LLC</t>
  </si>
  <si>
    <t>Next Steps Inc</t>
  </si>
  <si>
    <t>NL Solutions</t>
  </si>
  <si>
    <t>NMNBCTNetwork</t>
  </si>
  <si>
    <t>ObjectWin Technology Inc</t>
  </si>
  <si>
    <t>Onward Learning</t>
  </si>
  <si>
    <t>Orayaah Consulting</t>
  </si>
  <si>
    <t>Ori Learning</t>
  </si>
  <si>
    <t>OUTDOOR ALUMINUM INC.</t>
  </si>
  <si>
    <t xml:space="preserve">Outland Recruiting </t>
  </si>
  <si>
    <t>Pacific Star Corporation</t>
  </si>
  <si>
    <t>Pala Supply Company Inc</t>
  </si>
  <si>
    <t xml:space="preserve">Palmer Conservation Consulting </t>
  </si>
  <si>
    <t>Paragon Roofing</t>
  </si>
  <si>
    <t>Patterns LLC</t>
  </si>
  <si>
    <t xml:space="preserve">Peak Performers </t>
  </si>
  <si>
    <t xml:space="preserve">Pelxon </t>
  </si>
  <si>
    <t>Pencil Ladies LLC</t>
  </si>
  <si>
    <t>PETERS CHEVROLET BUICK CJDRF</t>
  </si>
  <si>
    <t xml:space="preserve">Piera Systems </t>
  </si>
  <si>
    <t>Playlearn USA Inc</t>
  </si>
  <si>
    <t>PPG  Architectural Finishes  Inc</t>
  </si>
  <si>
    <t>Preferred Business Solutions</t>
  </si>
  <si>
    <t xml:space="preserve">ProComputing Services LLC </t>
  </si>
  <si>
    <t>Project ARC PBC</t>
  </si>
  <si>
    <t>Proklean Services LLC</t>
  </si>
  <si>
    <t>Protecall LLC</t>
  </si>
  <si>
    <t xml:space="preserve">Protect ED </t>
  </si>
  <si>
    <t>PROTRAIN LLC</t>
  </si>
  <si>
    <t>Quality Assured Grant Consulting</t>
  </si>
  <si>
    <t xml:space="preserve">Quillorg </t>
  </si>
  <si>
    <t>RAD Furniture LLC</t>
  </si>
  <si>
    <t>Rally Inc</t>
  </si>
  <si>
    <t>Randles &amp; Associates LLC</t>
  </si>
  <si>
    <t>RB Books and Media</t>
  </si>
  <si>
    <t>Ready2STEM LLC</t>
  </si>
  <si>
    <t>Really Great Reading Company LLC</t>
  </si>
  <si>
    <t xml:space="preserve">Regency Supply </t>
  </si>
  <si>
    <t xml:space="preserve">Reveal Medical Inc </t>
  </si>
  <si>
    <t>Robolink Inc</t>
  </si>
  <si>
    <t>RPM Staffing Professionals Inc</t>
  </si>
  <si>
    <t xml:space="preserve">RUSSELLS EDUCATIONAL CONSULTING </t>
  </si>
  <si>
    <t>SA Smart Solutions</t>
  </si>
  <si>
    <t>Safe Global Services</t>
  </si>
  <si>
    <t>Sandy Snow and Associates Inc</t>
  </si>
  <si>
    <t>Schlager Group Inc</t>
  </si>
  <si>
    <t>SchoolsPLP</t>
  </si>
  <si>
    <t>ScienceWear</t>
  </si>
  <si>
    <t>SDVOSB Materials Technology and  Supply LLC</t>
  </si>
  <si>
    <t>Servpro of Denton</t>
  </si>
  <si>
    <t xml:space="preserve">ShareSTAFF </t>
  </si>
  <si>
    <t>Siemens Industry Inc</t>
  </si>
  <si>
    <t>SIGN WORKS LLC</t>
  </si>
  <si>
    <t xml:space="preserve">Sirius Education Solutions </t>
  </si>
  <si>
    <t>Southern Bleacher Company Inc.</t>
  </si>
  <si>
    <t>SPARK IT Services LLC</t>
  </si>
  <si>
    <t xml:space="preserve">Spears and Co Roofing and Construction </t>
  </si>
  <si>
    <t>SPECIALTY FLEET SALES LLC</t>
  </si>
  <si>
    <t xml:space="preserve">Sturdisteel Company </t>
  </si>
  <si>
    <t>SVL Inc</t>
  </si>
  <si>
    <t>System Soft Technologies Inc</t>
  </si>
  <si>
    <t>TCG  Advisory Services LLC</t>
  </si>
  <si>
    <t xml:space="preserve">Teachers Discovery Inc </t>
  </si>
  <si>
    <t>TERRALOGIC DOCUMENT SYSTEMS INC</t>
  </si>
  <si>
    <t>Texas AirSystems LLC</t>
  </si>
  <si>
    <t>Texas Book Distribution LLC</t>
  </si>
  <si>
    <t xml:space="preserve">The Bleacher Company </t>
  </si>
  <si>
    <t xml:space="preserve">The Company Inc </t>
  </si>
  <si>
    <t>The Decor Group Inc.</t>
  </si>
  <si>
    <t>The Penworthy Company</t>
  </si>
  <si>
    <t>The Repair Depot LLC</t>
  </si>
  <si>
    <t>The School Planner Company</t>
  </si>
  <si>
    <t>The Teachers Teacher LLC</t>
  </si>
  <si>
    <t>The Translation Company Group LLC</t>
  </si>
  <si>
    <t>TouchMath  LLC</t>
  </si>
  <si>
    <t>Troy and  Banks Inc</t>
  </si>
  <si>
    <t>TUNE IN</t>
  </si>
  <si>
    <t>TX-Star Speech Language Services</t>
  </si>
  <si>
    <t>UnTapped Genius</t>
  </si>
  <si>
    <t>US OXO LLC</t>
  </si>
  <si>
    <t>VIATEQ Corporation</t>
  </si>
  <si>
    <t>VM Cardio Vascular Inc</t>
  </si>
  <si>
    <t>Volvo &amp; Mack Trucks of Waco</t>
  </si>
  <si>
    <t>Voyage Medical Solutions</t>
  </si>
  <si>
    <t>West Mark</t>
  </si>
  <si>
    <t xml:space="preserve">Wonder Workshop Inc </t>
  </si>
  <si>
    <t>Zoobean Inc</t>
  </si>
  <si>
    <t>34ED LLC dba Centegix</t>
  </si>
  <si>
    <t>Fencing, Doors, Windows, Security Technology, Training and Safety Security Supplies</t>
  </si>
  <si>
    <t>95 Percent Group</t>
  </si>
  <si>
    <t>21030B</t>
  </si>
  <si>
    <t>Activa Products Inc</t>
  </si>
  <si>
    <t>Age of Learning</t>
  </si>
  <si>
    <t>American Thermoform Corporation</t>
  </si>
  <si>
    <t>P00274</t>
  </si>
  <si>
    <t>BearCom Operating LLC dba BEARCOM</t>
  </si>
  <si>
    <t>BrainPOP LLC</t>
  </si>
  <si>
    <t>21027B</t>
  </si>
  <si>
    <t>Graphing Calculators</t>
  </si>
  <si>
    <t>Audio, Video, Lighting</t>
  </si>
  <si>
    <t>P00278</t>
  </si>
  <si>
    <t>CodeMonkey</t>
  </si>
  <si>
    <t>Concourse Team Express, LLC</t>
  </si>
  <si>
    <t>Crisis Prevention Institute Inc</t>
  </si>
  <si>
    <t>Frogstreet Press LLC</t>
  </si>
  <si>
    <t>Fun &amp; Function LLC</t>
  </si>
  <si>
    <t>Gonzalez and Olympia and Associates LLC</t>
  </si>
  <si>
    <t>Hodell Window Covering, Inc</t>
  </si>
  <si>
    <t>Hope Rising EDU</t>
  </si>
  <si>
    <t>Independent Living Aids</t>
  </si>
  <si>
    <t>Inspirit Group, LLC dba STOPit Solutions</t>
  </si>
  <si>
    <t>Irie-AT, Inc.</t>
  </si>
  <si>
    <t>iT1 Source</t>
  </si>
  <si>
    <t>Litho Press</t>
  </si>
  <si>
    <t>Locke Hill Feed</t>
  </si>
  <si>
    <t>National Glazing Solutions LLC dba NGS Films and Graphics</t>
  </si>
  <si>
    <t>Papaya</t>
  </si>
  <si>
    <t>Readable English</t>
  </si>
  <si>
    <t>San Antonio Low Vision Clinic</t>
  </si>
  <si>
    <t>San Antonio Tropicals</t>
  </si>
  <si>
    <t>SAT Radio Communications dba Industrial Communications</t>
  </si>
  <si>
    <t>School-it!, Inc</t>
  </si>
  <si>
    <t>South Texas Trophies</t>
  </si>
  <si>
    <t>SummitK12</t>
  </si>
  <si>
    <t>Talent Assessment Inc</t>
  </si>
  <si>
    <t>Terranight Studio</t>
  </si>
  <si>
    <t>Texas Business Products</t>
  </si>
  <si>
    <t>The Bach Company</t>
  </si>
  <si>
    <t>The Twig Book Shop</t>
  </si>
  <si>
    <t>US Toy Company, Inc dba Constructive Playthings</t>
  </si>
  <si>
    <t>VWR International LLC (Sargent Welch, Wards Science Brands)</t>
  </si>
  <si>
    <t>23/016MR-01</t>
  </si>
  <si>
    <t>23/014MR-01</t>
  </si>
  <si>
    <t>22/038SG-05</t>
  </si>
  <si>
    <t>Children at Risk (CAR) fka Houston A+ Challenge</t>
  </si>
  <si>
    <t>22/038SG-14</t>
  </si>
  <si>
    <t>CPower</t>
  </si>
  <si>
    <t xml:space="preserve">Demand Response Services </t>
  </si>
  <si>
    <t>23/045MF-01</t>
  </si>
  <si>
    <t>DRC Fort Worth, LLC</t>
  </si>
  <si>
    <t>24/002TC-04</t>
  </si>
  <si>
    <t>24/002TC-05</t>
  </si>
  <si>
    <t>Holder's Pest Solutions</t>
  </si>
  <si>
    <t>Pest Control Services</t>
  </si>
  <si>
    <t>24/003MR-01</t>
  </si>
  <si>
    <t>24/002TC-06</t>
  </si>
  <si>
    <t>JR Jones Roofing</t>
  </si>
  <si>
    <t>24/002TC-07</t>
  </si>
  <si>
    <t>23/026KN-02</t>
  </si>
  <si>
    <t>Omega Furniture &amp; Design Solutions, LLC</t>
  </si>
  <si>
    <t>22/038SG-22</t>
  </si>
  <si>
    <t>Rhino Pest Protection LLC</t>
  </si>
  <si>
    <t>24/003MR-02</t>
  </si>
  <si>
    <t>24/002TC-08</t>
  </si>
  <si>
    <t>23/037TP-01</t>
  </si>
  <si>
    <t>24/002TC-09</t>
  </si>
  <si>
    <t>23/036SG-09</t>
  </si>
  <si>
    <t>WEX Bank (Exxon)</t>
  </si>
  <si>
    <t>23/005SG-01</t>
  </si>
  <si>
    <t>WEX Bank (Shell Fleet Solutions)</t>
  </si>
  <si>
    <t>23/005SG-02</t>
  </si>
  <si>
    <t>El Paso Body Shop (Octavio Soto dba El Paso Auto Sales and Body Shop)</t>
  </si>
  <si>
    <t>Applebee's Neighborhood Grill &amp; Bar (Lone Star Apple, LLC)</t>
  </si>
  <si>
    <t>23-7471</t>
  </si>
  <si>
    <t>Boss Tenders, Dogs &amp; Custard (Boss Restaurants LLC)</t>
  </si>
  <si>
    <t>Chick-fil-A (AJMartinez, LLC)</t>
  </si>
  <si>
    <t>21-7422</t>
  </si>
  <si>
    <t>Chiquis Grandma Cuisine (Movement USA GNT-VAL LLC)</t>
  </si>
  <si>
    <t>Diamond Catering</t>
  </si>
  <si>
    <t>Golden Corral (Transmountain Corral LLC)</t>
  </si>
  <si>
    <t>HoneyBaked Ham of El Paso (IRBER Industries, INC.)</t>
  </si>
  <si>
    <t>KONA ICE SOUTHERN EL PASO (EPTX ENTERTAINMENT LLC)</t>
  </si>
  <si>
    <t>Nothingbundt Cakes</t>
  </si>
  <si>
    <t>Off the Grill</t>
  </si>
  <si>
    <t>Organiza Eventos (Marcela G. Pinon)</t>
  </si>
  <si>
    <t>Peter Piper Pizza (Pizza Properties, Inc.)</t>
  </si>
  <si>
    <t>Subway (Lonche, Inc)</t>
  </si>
  <si>
    <t>Super Chef, Inc</t>
  </si>
  <si>
    <t>Texas Taco Cabana, L.P. (Taco Cabana)</t>
  </si>
  <si>
    <t>The Brown Bag Deli (Lori Gabriel)</t>
  </si>
  <si>
    <t>Crowning Point LLC</t>
  </si>
  <si>
    <t>23-7470</t>
  </si>
  <si>
    <t>23-7469</t>
  </si>
  <si>
    <t>Phi-Tech LLC</t>
  </si>
  <si>
    <t>Santech, LLC</t>
  </si>
  <si>
    <t>Active Internet Technologies, LLC. (Finalsite)</t>
  </si>
  <si>
    <t>23-7473</t>
  </si>
  <si>
    <t>Akshar Staffing (Akshar IT Solutions LLC)</t>
  </si>
  <si>
    <t>DatamanUSA, LLC</t>
  </si>
  <si>
    <t>DBA University, Inc.</t>
  </si>
  <si>
    <t>Insight Global LLC</t>
  </si>
  <si>
    <t>InstantServe, LLC</t>
  </si>
  <si>
    <t>Loyal Source Government Services, LLC (Loyal Source Worldwide, Inc.)</t>
  </si>
  <si>
    <t>S4 Global Solutions LLC DBA Hospitality Services Group</t>
  </si>
  <si>
    <t>EI00291</t>
  </si>
  <si>
    <t>22-08</t>
  </si>
  <si>
    <t>23-07-860A</t>
  </si>
  <si>
    <t>Landry's Sound Design</t>
  </si>
  <si>
    <t>Infinity Supply &amp; Service Inc</t>
  </si>
  <si>
    <t>Music &amp; Arts Center (Guitar Center Stores)</t>
  </si>
  <si>
    <t>Follett School Solutions, Inc</t>
  </si>
  <si>
    <t>KinderLab Robotics</t>
  </si>
  <si>
    <t>LEGO Education</t>
  </si>
  <si>
    <t>SAM Labs</t>
  </si>
  <si>
    <t>Squishy Circuits Store LLC</t>
  </si>
  <si>
    <t>NuMinds Enrichment</t>
  </si>
  <si>
    <t>Why Maker</t>
  </si>
  <si>
    <t>STEAM Coding, Robotic Kits, 3D Design Enrichment Programs</t>
  </si>
  <si>
    <t>22-15-087</t>
  </si>
  <si>
    <t>Cowtown Timing</t>
  </si>
  <si>
    <t>Instructional, CTE, Fine Arts</t>
  </si>
  <si>
    <t>22-08.01</t>
  </si>
  <si>
    <t>KnowHowKnowledge (KHK Education)</t>
  </si>
  <si>
    <t>RV207148</t>
  </si>
  <si>
    <t>Playaway Products LLC</t>
  </si>
  <si>
    <t>23-77</t>
  </si>
  <si>
    <t>720-23</t>
  </si>
  <si>
    <t>1800 Radiator &amp; A/C #295</t>
  </si>
  <si>
    <t>Automotive Parts, Fluids, Equipment, Maintenance Services</t>
  </si>
  <si>
    <t>715-23</t>
  </si>
  <si>
    <t>5T Mechanical</t>
  </si>
  <si>
    <t>A &amp; G Services</t>
  </si>
  <si>
    <t>ABC Home and Commercial Services of Austin</t>
  </si>
  <si>
    <t>Water Utility Meters &amp; Monitoring Systems</t>
  </si>
  <si>
    <t>717-23</t>
  </si>
  <si>
    <t>718-23</t>
  </si>
  <si>
    <t xml:space="preserve">Advance Auto Parts </t>
  </si>
  <si>
    <t>Electric Vehicle &amp; Other Charging Stations</t>
  </si>
  <si>
    <t>719-23</t>
  </si>
  <si>
    <t>Air-Tech Brazos Valley A/C Heating Service, INC.</t>
  </si>
  <si>
    <t>716-23</t>
  </si>
  <si>
    <t xml:space="preserve">Andy's Auto &amp; Bus Air, Inc. </t>
  </si>
  <si>
    <t>722-23</t>
  </si>
  <si>
    <t>ARI Phoenix, Inc.</t>
  </si>
  <si>
    <t>Auto Z Repairs LLC</t>
  </si>
  <si>
    <t>AutoZone Parts, Inc.</t>
  </si>
  <si>
    <t>AV Water Technologies, Inc.</t>
  </si>
  <si>
    <t>A-Z Bus Texas LLC</t>
  </si>
  <si>
    <t>Baker Distributing Company: Scientific Divison</t>
  </si>
  <si>
    <t>BC Solutions LLC / Building Controls &amp; Solutions (BCS)</t>
  </si>
  <si>
    <t>BG Products-Lubrication Specialists, Inc.</t>
  </si>
  <si>
    <t>Bond Equipment Company</t>
  </si>
  <si>
    <t>Medium and Heavy-Duty Trucks, Parts, and Maintenance Repair Services</t>
  </si>
  <si>
    <t>723-23</t>
  </si>
  <si>
    <t>BRINC Drones Inc.</t>
  </si>
  <si>
    <t>Buck's Wheel and Equipment Corp</t>
  </si>
  <si>
    <t>Vehicles, Police Motorcycles, Parts, and Maintenance Repair Services</t>
  </si>
  <si>
    <t>724-23</t>
  </si>
  <si>
    <t>Cameron Country Dodge</t>
  </si>
  <si>
    <t>Cape Electrical Supply</t>
  </si>
  <si>
    <t xml:space="preserve">Carlisle Auto Air </t>
  </si>
  <si>
    <t>Catalis Public Works &amp; Citizen Engagement (formerly QScend Technologies, Inc)</t>
  </si>
  <si>
    <t>CD Starter Service, LLC</t>
  </si>
  <si>
    <t>Center Stone Services</t>
  </si>
  <si>
    <t>Chalk's Truck Parts, Inc.</t>
  </si>
  <si>
    <t>Clean Ayr</t>
  </si>
  <si>
    <t>Colliers Engineering &amp; Design, Inc.</t>
  </si>
  <si>
    <t>721-23</t>
  </si>
  <si>
    <t>Continental Battery Company</t>
  </si>
  <si>
    <t>Control Technologies, Inc.</t>
  </si>
  <si>
    <t>Core CMCI</t>
  </si>
  <si>
    <t>Dixie Oil Company</t>
  </si>
  <si>
    <t>Doggett Ford</t>
  </si>
  <si>
    <t>Enel X Way USA, LLC</t>
  </si>
  <si>
    <t>EV Tech</t>
  </si>
  <si>
    <t>FarrWest Environmental Supply, Inc.</t>
  </si>
  <si>
    <t>Ferrara's Heating and Air Conditioning</t>
  </si>
  <si>
    <t>Fissco Supply</t>
  </si>
  <si>
    <t>G7 Air</t>
  </si>
  <si>
    <t>Graham International, Inc</t>
  </si>
  <si>
    <t>Granite Defense &amp; Technologies, LLC</t>
  </si>
  <si>
    <t>GRAPEVINE DCJ, LLC</t>
  </si>
  <si>
    <t>Gulf Mechanical Solutions, LLC</t>
  </si>
  <si>
    <t>Gunn Buick, GMC Ltd</t>
  </si>
  <si>
    <t>Hamilton Electric Works, Inc.</t>
  </si>
  <si>
    <t>Heat Transfer Solutions</t>
  </si>
  <si>
    <t>Hunton Distribution</t>
  </si>
  <si>
    <t>Hunton Trane</t>
  </si>
  <si>
    <t>HydroPro Solutions</t>
  </si>
  <si>
    <t>ICS Energy Management Service, LLC</t>
  </si>
  <si>
    <t>INSCO Distributing Inc</t>
  </si>
  <si>
    <t>Interstate Batteries</t>
  </si>
  <si>
    <t>iZone</t>
  </si>
  <si>
    <t>Jasper Engines &amp; Transmissions</t>
  </si>
  <si>
    <t>Jones Enterprises</t>
  </si>
  <si>
    <t>King Ranch Ag &amp; Turf | MDD for John Deere Construction Retail Sales (John Deere Shared Services, Inc.)</t>
  </si>
  <si>
    <t>Lexine Group</t>
  </si>
  <si>
    <t>Livingston Energy Group, LLC</t>
  </si>
  <si>
    <t xml:space="preserve">Lonestar Integrated Solutions </t>
  </si>
  <si>
    <t>M&amp;D Distributors</t>
  </si>
  <si>
    <t>Maxari EV</t>
  </si>
  <si>
    <t>McMillan James Equipment Company, L.P.</t>
  </si>
  <si>
    <t>Midwest Bus Parts, Inc.</t>
  </si>
  <si>
    <t>MK2 Service and Solutions</t>
  </si>
  <si>
    <t>Model 1 Commercial Vehicles</t>
  </si>
  <si>
    <t xml:space="preserve">NAPA Auto Parts </t>
  </si>
  <si>
    <t>Perry Mechanical Systems, LLC</t>
  </si>
  <si>
    <t xml:space="preserve">PSI JF Petroleum Group, Inc. </t>
  </si>
  <si>
    <t>RDI Mechanical, Inc.</t>
  </si>
  <si>
    <t>RhinoAG, Inc / dba / Dixie Chopper</t>
  </si>
  <si>
    <t>Robert Madden Ind. - Austin</t>
  </si>
  <si>
    <t>Robert Sanchez / dba / Kill-A-Bug Pest Control</t>
  </si>
  <si>
    <t>Rockdale Country Ford</t>
  </si>
  <si>
    <t>Rush Truck Centers of Texas, L.P.</t>
  </si>
  <si>
    <t>Safety-Kleen Systems, Inc.</t>
  </si>
  <si>
    <t>Sam Pack's Five Star Chevrolet</t>
  </si>
  <si>
    <t>Schaeffer Manufacturing Company</t>
  </si>
  <si>
    <t>Sewell Family of Companies</t>
  </si>
  <si>
    <t>SI Mechanical LLC</t>
  </si>
  <si>
    <t>Sign Champ Inc.</t>
  </si>
  <si>
    <t>Silsbee Ford, Inc.</t>
  </si>
  <si>
    <t>Skydio, Inc.</t>
  </si>
  <si>
    <t>Slate Group</t>
  </si>
  <si>
    <t>SOARD Solutions, LLC</t>
  </si>
  <si>
    <t>South Texas Truck Centers</t>
  </si>
  <si>
    <t>Southwest CDJR, LLC</t>
  </si>
  <si>
    <t>Southwest Equipment Company</t>
  </si>
  <si>
    <t>Southwest International Trucks, Inc.</t>
  </si>
  <si>
    <t>Southwest Texas Equipment Distributors, Inc.</t>
  </si>
  <si>
    <t>Spring Klein Auto and Truck</t>
  </si>
  <si>
    <t>Star Service, Inc.of Houston</t>
  </si>
  <si>
    <t>Strategic Filtration, Inc.</t>
  </si>
  <si>
    <t>TDIndustries, Inc</t>
  </si>
  <si>
    <t>Tech Sales LTD</t>
  </si>
  <si>
    <t>Terralogic Document Systems Inc (formerly Professional Document Systems Inc)</t>
  </si>
  <si>
    <t>Texas Enterprises, Inc.</t>
  </si>
  <si>
    <t>Texas Truck AC Inc.</t>
  </si>
  <si>
    <t>The Brandt Companies LLC</t>
  </si>
  <si>
    <t>The Sign Depot</t>
  </si>
  <si>
    <t>Thomas Printworks Inc</t>
  </si>
  <si>
    <t>Tower Engineering Inc.</t>
  </si>
  <si>
    <t>True Upside Consulting</t>
  </si>
  <si>
    <t>TSN Visual Communcation Solutions LLC (formerly The Scholastic Network)</t>
  </si>
  <si>
    <t>United Mechanical</t>
  </si>
  <si>
    <t>Universal EV LLC</t>
  </si>
  <si>
    <t xml:space="preserve">USA RIMSA LLC </t>
  </si>
  <si>
    <t>Volvo &amp; Mack Trucks of Waco (VED Heritage)</t>
  </si>
  <si>
    <t>Weslaco Music Center</t>
  </si>
  <si>
    <t>Western Industrial Supply LLC</t>
  </si>
  <si>
    <t>Willbanks &amp; Associates, Inc.</t>
  </si>
  <si>
    <t>XL Parts, LLC</t>
  </si>
  <si>
    <t>Yellowhouse Machinery Co.</t>
  </si>
  <si>
    <t>Zenner USA, Inc.</t>
  </si>
  <si>
    <t>Lincoln Electric Co.</t>
  </si>
  <si>
    <t>23-11-05</t>
  </si>
  <si>
    <t>EPCNT Prosper ISD</t>
  </si>
  <si>
    <t>CTE Supplies, Instructional</t>
  </si>
  <si>
    <t>Norton Metals (JMS Russel Metals)</t>
  </si>
  <si>
    <t>Parks Coffee</t>
  </si>
  <si>
    <t>Coffee Service</t>
  </si>
  <si>
    <t>2020-565</t>
  </si>
  <si>
    <t>Grizzly Industrial</t>
  </si>
  <si>
    <t>1072-23</t>
  </si>
  <si>
    <t>Instrurctional Supplies</t>
  </si>
  <si>
    <t>2019-06</t>
  </si>
  <si>
    <t>EPCNT Elgin ISD</t>
  </si>
  <si>
    <t>Chrome Heating and Air Conditioning</t>
  </si>
  <si>
    <t>23-26-914A</t>
  </si>
  <si>
    <t>Ferguson Enterprises</t>
  </si>
  <si>
    <t>Charlie Riggs</t>
  </si>
  <si>
    <t>972-786-4698</t>
  </si>
  <si>
    <t>Waterguy3286@yahoo.com </t>
  </si>
  <si>
    <t>Student Bus Ridership Tracking Software</t>
  </si>
  <si>
    <t>21-49-926</t>
  </si>
  <si>
    <t>Climate Comfort Solutions</t>
  </si>
  <si>
    <t>Maintenace, Repairs, and Operations Supplies and Services</t>
  </si>
  <si>
    <t>22-136D</t>
  </si>
  <si>
    <t>Liberty Source LLC</t>
  </si>
  <si>
    <t>Textron E-Z-GO LLC (formerly E-Z-GO Division of Textron Inc)</t>
  </si>
  <si>
    <t>Zone Industries /dba/ Precision Pump Systems</t>
  </si>
  <si>
    <t>24-7477</t>
  </si>
  <si>
    <t>24-7474</t>
  </si>
  <si>
    <t>24-7475</t>
  </si>
  <si>
    <t>24-7480</t>
  </si>
  <si>
    <t>Brandability</t>
  </si>
  <si>
    <t>AVX (D.W. Collins Inc)</t>
  </si>
  <si>
    <t>1-800 Radiator &amp; A/C of El Paso (JJ RADZ, LLC); (Radiator Fans Unlimited LLC)</t>
  </si>
  <si>
    <t>Border International Trucks (RJ Border International) (RJ Border International, LP)</t>
  </si>
  <si>
    <t>Empire Dent &amp; Body (Automobile Reconditioning Services of Texas, Inc.)</t>
  </si>
  <si>
    <t>Factory Motor Parts (Elliott Auto Supply Co., Inc.)</t>
  </si>
  <si>
    <t>Goodyear Commercial Tire &amp; Service Center (Goodyear Tire &amp; Rubber Company)</t>
  </si>
  <si>
    <t>Midas (Border Services Group) (Midas Auto Repair; Border Services Group, LLC)</t>
  </si>
  <si>
    <t>Otero Tools (Otero Tools LLC) (Michael Calkins)</t>
  </si>
  <si>
    <t>Sergio Lewis Body Shop (Lewis Body Shop, Inc.)</t>
  </si>
  <si>
    <t>The Eastside Collision 2 Corp</t>
  </si>
  <si>
    <t>4D Works LLC / Mike Desparrois Consulting</t>
  </si>
  <si>
    <t>4QM Teaching</t>
  </si>
  <si>
    <t>Asteria Education, Inc. dba ECS Learning Systems (Asteria Learning Inc)</t>
  </si>
  <si>
    <t>Ballard &amp; Tighe, Publishers (Educational IDEAS, Inc)</t>
  </si>
  <si>
    <t>BattleQuestions.com (Donna McAlonen)</t>
  </si>
  <si>
    <t>BlueWonder Creative</t>
  </si>
  <si>
    <t>BookNook Inc.</t>
  </si>
  <si>
    <t>Braintrust Tutors</t>
  </si>
  <si>
    <t>C/Q International, LLC (Marisa Quintanilla)</t>
  </si>
  <si>
    <t>Care Behavioral Health, LLC</t>
  </si>
  <si>
    <t>CompTIA (The Computing Technology Industry Association, Inc)</t>
  </si>
  <si>
    <t>Constructive Playthings (U.S. Toy Company, Inc.)</t>
  </si>
  <si>
    <t>Crabtree Coaching Collaborative (Alissa Crabtree)</t>
  </si>
  <si>
    <t>Creative Mathematics (Kimberly Sutton)</t>
  </si>
  <si>
    <t>Dallas Ecological Foundation (Outdoors Tomorrow Foundation)</t>
  </si>
  <si>
    <t>Educational Research Institute (ERI Funding Group, Inc.)</t>
  </si>
  <si>
    <t>Emily Iland Inc</t>
  </si>
  <si>
    <t>EPS Operations, LLC (EEP-EPS Holdings, LLC)</t>
  </si>
  <si>
    <t>Expedited Reports (Alexis Arceo)</t>
  </si>
  <si>
    <t>Filo Edtech (Filo Edtech Inc.)</t>
  </si>
  <si>
    <t>Forethought Essentials LLC (Kimberly Harmon Welch)</t>
  </si>
  <si>
    <t>Frenalytics (Think Group Holdings, Inc.)</t>
  </si>
  <si>
    <t>Garro Behavior Consulting (Joan Marie Rickerl Garro)</t>
  </si>
  <si>
    <t>getpoms.com (Michele Summerall)</t>
  </si>
  <si>
    <t>Gumdrop Books (Central Programs Inc.)</t>
  </si>
  <si>
    <t>Happy and Fun Lifestyle LLC (Lisa Caprelli, Children's Author, Speaker) (Lisa Caprelli Solomon)</t>
  </si>
  <si>
    <t>HMH-NWEA (NWEA, a division of Houghton Mifflin Harcourt Publishing Company)</t>
  </si>
  <si>
    <t>IEP Curriculum and Consulting, LLC (Michael P Soria)</t>
  </si>
  <si>
    <t>ILO Group LLC</t>
  </si>
  <si>
    <t>Instructional Empowerment, Inc. (Learning Services International and The Marzano Evaluation Center)</t>
  </si>
  <si>
    <t>Josh Shipp Productions, LLC (Top Youth Speakers)</t>
  </si>
  <si>
    <t>JROTC Dog Tags, Inc</t>
  </si>
  <si>
    <t>Kajitani Education (Alex Kajitani)</t>
  </si>
  <si>
    <t>Lakeshore Learning Materials, LLC (Lakeshore Parent, LLC)</t>
  </si>
  <si>
    <t>Learner's Edge Consulting (Tara M. Brown)</t>
  </si>
  <si>
    <t>Learning Farm, LLC</t>
  </si>
  <si>
    <t>Loom Consulting</t>
  </si>
  <si>
    <t>Loving Guidance LLC (Conscious Discipline Holdings, LLC)</t>
  </si>
  <si>
    <t>Mamba GaGa, LLC</t>
  </si>
  <si>
    <t>Math &amp; Science Cut Ups (Integral Mathematics, Inc.)</t>
  </si>
  <si>
    <t>Nextec Inc.</t>
  </si>
  <si>
    <t>Onofre &amp; Associates INC.</t>
  </si>
  <si>
    <t>Platinum Consulting Services</t>
  </si>
  <si>
    <t>Playlearn USA Inc.</t>
  </si>
  <si>
    <t>QEP Professional Books (QEP, Inc.)</t>
  </si>
  <si>
    <t>Quill Corporation (Staples, Inc.)</t>
  </si>
  <si>
    <t>Rainbow Book Company (Rainbow Books, Inc. dba Rainbow Book Company of Illinois)</t>
  </si>
  <si>
    <t>Richards Lindsay &amp; Martin, LLP</t>
  </si>
  <si>
    <t>Russell's Educational Consulting (Hazel Russell)</t>
  </si>
  <si>
    <t>Sandviks HOP, Inc. (Hooked on Phonics)</t>
  </si>
  <si>
    <t>Summit K12 Holdings, Inc</t>
  </si>
  <si>
    <t>TCASE Services by Design (TCASE Services, Inc.)</t>
  </si>
  <si>
    <t>Threads of Love LLC</t>
  </si>
  <si>
    <t>Tutorfly (Tutorfly Holdings Inc.)</t>
  </si>
  <si>
    <t>Uworld, LLC</t>
  </si>
  <si>
    <t>XanEdu Publishing, Inc.</t>
  </si>
  <si>
    <t>Xello Inc.</t>
  </si>
  <si>
    <t>Ztastic Solutions, LLC</t>
  </si>
  <si>
    <t>Alboum Translation Services (Alboum &amp; Associates LLC)</t>
  </si>
  <si>
    <t>Candor Consulting and Diagnostics, LLC</t>
  </si>
  <si>
    <t>Delta-T Group Texas, Inc.</t>
  </si>
  <si>
    <t>Epic Special Education Staffing (TherapyTravelers LLC &amp; 3Chords Inc)</t>
  </si>
  <si>
    <t>GHR Education (General Healthcare Resources, LLC)</t>
  </si>
  <si>
    <t>HealthPRO Pediatrics, LLC</t>
  </si>
  <si>
    <t>Karina Hernandez, LPC-A (Karina Hernandez Counseling &amp; Consulting Services PLLC)</t>
  </si>
  <si>
    <t>New Story IDS LLC</t>
  </si>
  <si>
    <t>Oasis Mental Health Applications Corp</t>
  </si>
  <si>
    <t>Personal Growth and Healing Center, Inc (Maria Paez-Rios)</t>
  </si>
  <si>
    <t>PresenceLearning</t>
  </si>
  <si>
    <t>Serene Life Family Counseling (Sylvia Herrera)</t>
  </si>
  <si>
    <t>Talkspace Provider Network PA</t>
  </si>
  <si>
    <t>TX-STAR Speech Language Services, Corp.</t>
  </si>
  <si>
    <t>Villa Children's Therapy (Children's Home Therapy Specialists)</t>
  </si>
  <si>
    <t>Vitanya Brain Performance Center (Strickland Health Products, LLC)</t>
  </si>
  <si>
    <t>Spectrum Technologies (Spectrum Imaging Technologies Inc.)</t>
  </si>
  <si>
    <t>Exodo Industrial, LP.</t>
  </si>
  <si>
    <t>WINSTON WATER COOLER (Winston Water Cooler of Las Cruces, LTD)</t>
  </si>
  <si>
    <t>Winsupply El Paso TX (Winsupply El Paso TX Co.)</t>
  </si>
  <si>
    <t>Winsupply S El Paso TX Co.</t>
  </si>
  <si>
    <t>Texas Custom Embroidery (Hector Medina)</t>
  </si>
  <si>
    <t>Robinson-Barrett Insurance Services, LLC</t>
  </si>
  <si>
    <t>Abre.io</t>
  </si>
  <si>
    <t>AGiRepair, Inc.</t>
  </si>
  <si>
    <t>Automation Arts</t>
  </si>
  <si>
    <t>Cellco Partnership d/b/a Verizon Wireless (Verizon Communications Inc.)</t>
  </si>
  <si>
    <t>Cibus Brokerage (Michael &amp; Lourdes Company LLC) (Nerdy Cat Technology)</t>
  </si>
  <si>
    <t>Curipod AS</t>
  </si>
  <si>
    <t>Embark Corporation</t>
  </si>
  <si>
    <t>ERP Analysts, Inc.</t>
  </si>
  <si>
    <t>ESEI (Electro Systems Engineers, Inc.)</t>
  </si>
  <si>
    <t>Five Star Technology Solutions (James H. Benson)</t>
  </si>
  <si>
    <t>Gamwell Technologies Inc</t>
  </si>
  <si>
    <t>Hello World CS (HW Tech Studio, Inc)</t>
  </si>
  <si>
    <t>Infrastructure R&amp;D</t>
  </si>
  <si>
    <t>Masser Technologies (The Masser Group Inc.)</t>
  </si>
  <si>
    <t>Mender (Taber Group, LLC)</t>
  </si>
  <si>
    <t>MobyMax (MobyMax Education, LLC)</t>
  </si>
  <si>
    <t>Mood Texas (Muzicom Inc)</t>
  </si>
  <si>
    <t>Mountain Vector Energy</t>
  </si>
  <si>
    <t>New Tech Solutions, Inc.</t>
  </si>
  <si>
    <t>Par5 Technologies LLC (Jeffrey Parnell)</t>
  </si>
  <si>
    <t>Precision Solutions, LLC</t>
  </si>
  <si>
    <t>Reflection Sciences, Inc.</t>
  </si>
  <si>
    <t>Softdocs SC LLC</t>
  </si>
  <si>
    <t>Tuatara Consulting Inc.</t>
  </si>
  <si>
    <t>Utility Solutions Partners LLC</t>
  </si>
  <si>
    <t>Yoongli LLC</t>
  </si>
  <si>
    <t>04-27</t>
  </si>
  <si>
    <t>04-28</t>
  </si>
  <si>
    <t>Walmart Business</t>
  </si>
  <si>
    <t>Retail and Wholesale Merchandise Solutions and Services</t>
  </si>
  <si>
    <t>15-02</t>
  </si>
  <si>
    <t>Tremco Roofing/WTI</t>
  </si>
  <si>
    <t>10/14/2029</t>
  </si>
  <si>
    <t>Cyber Security Solutions and Associated Products &amp; Services (TD SYNNEX)</t>
  </si>
  <si>
    <t>04/28/2025</t>
  </si>
  <si>
    <t>U.S. Energy</t>
  </si>
  <si>
    <t>05/16/2025</t>
  </si>
  <si>
    <t>The Public Group</t>
  </si>
  <si>
    <t>Online Auction Services</t>
  </si>
  <si>
    <t>161468</t>
  </si>
  <si>
    <t>Systems and Information Management Software (DLT Solutions)</t>
  </si>
  <si>
    <t>Fellowes</t>
  </si>
  <si>
    <t>Irwin Seating</t>
  </si>
  <si>
    <t>01/22/2025</t>
  </si>
  <si>
    <t>03/28/2026</t>
  </si>
  <si>
    <t>Motion</t>
  </si>
  <si>
    <t>ADT Commercial</t>
  </si>
  <si>
    <t>12/20/2030</t>
  </si>
  <si>
    <t>Avaya LLC</t>
  </si>
  <si>
    <t>BradyPLUS</t>
  </si>
  <si>
    <t>Ferguson</t>
  </si>
  <si>
    <t>Lion National Corp</t>
  </si>
  <si>
    <t>Skyline Design Glass</t>
  </si>
  <si>
    <t>06/14/2025</t>
  </si>
  <si>
    <t>T2 Systems, A Verra Mobility Company</t>
  </si>
  <si>
    <t>Cardinal Tracking</t>
  </si>
  <si>
    <t>CW18866</t>
  </si>
  <si>
    <t>07/27/2026</t>
  </si>
  <si>
    <t>REPAY</t>
  </si>
  <si>
    <t>Automated Payable Solutions</t>
  </si>
  <si>
    <t>R230103</t>
  </si>
  <si>
    <t>Ramp</t>
  </si>
  <si>
    <t>R230102</t>
  </si>
  <si>
    <t>R230101</t>
  </si>
  <si>
    <t>2023003491</t>
  </si>
  <si>
    <t>Job Ordering Contracting</t>
  </si>
  <si>
    <t>04-29</t>
  </si>
  <si>
    <t>IT Storage, IT Security and Managed Services</t>
  </si>
  <si>
    <t>01-167</t>
  </si>
  <si>
    <t>Four Inc.</t>
  </si>
  <si>
    <t>01-166</t>
  </si>
  <si>
    <t>CW19188</t>
  </si>
  <si>
    <t>09/21/2026</t>
  </si>
  <si>
    <t>Automotive Parts &amp; Accessories for Light, Medium and Heavy Duty Vehicles and Related Products &amp; Services</t>
  </si>
  <si>
    <t>R-LD-23013-01</t>
  </si>
  <si>
    <t>10/31/2028</t>
  </si>
  <si>
    <t>Kitchen and Serving Line Equipment, Smallware, Parts, and design and/or Installation</t>
  </si>
  <si>
    <t>23FS4</t>
  </si>
  <si>
    <t>Chesapeake Marine, LLC</t>
  </si>
  <si>
    <t>Marine Equipment and Supplies</t>
  </si>
  <si>
    <t>R230601</t>
  </si>
  <si>
    <t>West Marine Pro</t>
  </si>
  <si>
    <t>R230602</t>
  </si>
  <si>
    <t>Grounds Maintenance Equipment, Parts, Accessories, Supplies, Related Services and Equipment</t>
  </si>
  <si>
    <t>2023261</t>
  </si>
  <si>
    <t>03/31/2029</t>
  </si>
  <si>
    <t>Citadel Sciences</t>
  </si>
  <si>
    <t>Occupational Safety &amp; Health Compliance</t>
  </si>
  <si>
    <t>R230501</t>
  </si>
  <si>
    <t>Protecall</t>
  </si>
  <si>
    <t>R230502</t>
  </si>
  <si>
    <t>Safety Management Group</t>
  </si>
  <si>
    <t>R230503</t>
  </si>
  <si>
    <t>Educational School Supplies, Instructional Solutions, and Related Products</t>
  </si>
  <si>
    <t>R230302</t>
  </si>
  <si>
    <t>R230304</t>
  </si>
  <si>
    <t>R230301</t>
  </si>
  <si>
    <t>R230305</t>
  </si>
  <si>
    <t>R230303</t>
  </si>
  <si>
    <t>Roofing Products, Services, and Job-Order-Contracting Services</t>
  </si>
  <si>
    <t>R230404</t>
  </si>
  <si>
    <t>R230401</t>
  </si>
  <si>
    <t>R230402</t>
  </si>
  <si>
    <t>R230403</t>
  </si>
  <si>
    <t>Johnson-Lancaster</t>
  </si>
  <si>
    <t>Groundskeeping Materials – Fertilizer, Pesticide, Herbicide, Grass Seed and Related Items</t>
  </si>
  <si>
    <t>RH-23-037</t>
  </si>
  <si>
    <t>Ride1Up</t>
  </si>
  <si>
    <t>eBike Purchase Program</t>
  </si>
  <si>
    <t>2023003918</t>
  </si>
  <si>
    <t>11/01/2029</t>
  </si>
  <si>
    <t>Velopower</t>
  </si>
  <si>
    <t>2023003916</t>
  </si>
  <si>
    <t>Lectric e-Bikes</t>
  </si>
  <si>
    <t>2023003915</t>
  </si>
  <si>
    <t>Dirwin</t>
  </si>
  <si>
    <t>2023003917</t>
  </si>
  <si>
    <t>01-170</t>
  </si>
  <si>
    <t>01-169</t>
  </si>
  <si>
    <t>01-171</t>
  </si>
  <si>
    <t>11-79</t>
  </si>
  <si>
    <t>D&amp;H Distributing</t>
  </si>
  <si>
    <t>01-168</t>
  </si>
  <si>
    <t>02-150</t>
  </si>
  <si>
    <t>Job Order Contracting Services in the State of Michigan</t>
  </si>
  <si>
    <t>RH-23-034</t>
  </si>
  <si>
    <t>8/A Builders LLC</t>
  </si>
  <si>
    <t xml:space="preserve">Floor Covering, Supplies, and Services </t>
  </si>
  <si>
    <t>01/31/2027</t>
  </si>
  <si>
    <t>Floor Covering, Supplies, and Services (JOC)</t>
  </si>
  <si>
    <t xml:space="preserve">ACP Direct </t>
  </si>
  <si>
    <t>Civilian-Use Drone Goods and Services (Non-Military)</t>
  </si>
  <si>
    <t>Aero Systems West</t>
  </si>
  <si>
    <t>AeroSync Solutions LLC</t>
  </si>
  <si>
    <t>AISYS ConsultingLLC</t>
  </si>
  <si>
    <t xml:space="preserve">AKJ Education </t>
  </si>
  <si>
    <t>Uniforms and Promotional Attire, Accessories, and Services</t>
  </si>
  <si>
    <t xml:space="preserve">All Dry Services of Metro South </t>
  </si>
  <si>
    <t xml:space="preserve">Pipe Bursting </t>
  </si>
  <si>
    <t>Already Gear Inc</t>
  </si>
  <si>
    <t>Alterman Alterman Inc</t>
  </si>
  <si>
    <t>Ameresco Inc.</t>
  </si>
  <si>
    <t>Anatomy Warehouse</t>
  </si>
  <si>
    <t>Anchorage Medical Equipment &amp; Supplies</t>
  </si>
  <si>
    <t>APIC Solutions Inc</t>
  </si>
  <si>
    <t>Associated Food Equipment and Supplies Co</t>
  </si>
  <si>
    <t>Audio Visual Technologies Group Inc</t>
  </si>
  <si>
    <t>BCS INC</t>
  </si>
  <si>
    <t xml:space="preserve">Beckers School Supplies </t>
  </si>
  <si>
    <t>Bee Vision Building Energy Efficiency LLC</t>
  </si>
  <si>
    <t>Energy and Water Efficiency Goods and Services Non-JOC</t>
  </si>
  <si>
    <t>Bensberg Pro Audiovisual</t>
  </si>
  <si>
    <t>BIS Digital Business Information Systems</t>
  </si>
  <si>
    <t>Bluewater CAS</t>
  </si>
  <si>
    <t>BookPal LLC</t>
  </si>
  <si>
    <t>BOXX Modular Inc.</t>
  </si>
  <si>
    <t>Brewer Educational Resources Inc</t>
  </si>
  <si>
    <t xml:space="preserve">Brewer Learning Company </t>
  </si>
  <si>
    <t>Brewer-Garrett Company</t>
  </si>
  <si>
    <t xml:space="preserve">Bronco Services LLC </t>
  </si>
  <si>
    <t>Building Optimization Technologies LLC</t>
  </si>
  <si>
    <t>Built by Grid LLC</t>
  </si>
  <si>
    <t xml:space="preserve">C &amp; C Wholesale Distributors Inc. </t>
  </si>
  <si>
    <t xml:space="preserve">Carson Dellosa Education </t>
  </si>
  <si>
    <t>Champion Awards Inc.</t>
  </si>
  <si>
    <t>Champion Fire and Security</t>
  </si>
  <si>
    <t>CHASTANG ENTERPRISES HOUSTON LLC</t>
  </si>
  <si>
    <t>Cherry Lake Publishing and  Sleeping Bear Press</t>
  </si>
  <si>
    <t xml:space="preserve">Communications ETC </t>
  </si>
  <si>
    <t>CompuScholar Inc</t>
  </si>
  <si>
    <t>Control Concepts of Ohio LLC.</t>
  </si>
  <si>
    <t>CTI</t>
  </si>
  <si>
    <t xml:space="preserve">Culinary Depot </t>
  </si>
  <si>
    <t>CVAL Innovations LLC</t>
  </si>
  <si>
    <t>Diaz Floors &amp; Interiors Inc.</t>
  </si>
  <si>
    <t xml:space="preserve">Digital World Audio Visual </t>
  </si>
  <si>
    <t xml:space="preserve">Diversified Product Development </t>
  </si>
  <si>
    <t xml:space="preserve">Diverzify Pro LLC </t>
  </si>
  <si>
    <t>Doggett Freightliner of South Texas LLC</t>
  </si>
  <si>
    <t xml:space="preserve">Double A Mechanical </t>
  </si>
  <si>
    <t xml:space="preserve">Douglas Equipment </t>
  </si>
  <si>
    <t>E77 LLC</t>
  </si>
  <si>
    <t xml:space="preserve">Eagle Custom Apparel </t>
  </si>
  <si>
    <t>Eight Eleven Group LLC</t>
  </si>
  <si>
    <t>Energy Solutions Professionals LLC</t>
  </si>
  <si>
    <t>Engineered Floors LLC</t>
  </si>
  <si>
    <t>ESESIS Environmental Partners Corp</t>
  </si>
  <si>
    <t>Essential Industries Inc</t>
  </si>
  <si>
    <t>Eurotrend Furniture LLC</t>
  </si>
  <si>
    <t>Everest Trading Corp</t>
  </si>
  <si>
    <t xml:space="preserve">Extron Electronics </t>
  </si>
  <si>
    <t>Fitz Associates LLC</t>
  </si>
  <si>
    <t>Focus Camera</t>
  </si>
  <si>
    <t>Forde-Ferrier LLC</t>
  </si>
  <si>
    <t>Frog Publications Inc</t>
  </si>
  <si>
    <t>Fyre Marketing LLC</t>
  </si>
  <si>
    <t xml:space="preserve">Gareth Stevens Publishing </t>
  </si>
  <si>
    <t>GBS Group Inc.</t>
  </si>
  <si>
    <t>Genially LLC</t>
  </si>
  <si>
    <t>getpoms.com</t>
  </si>
  <si>
    <t xml:space="preserve">Gradys Foodservice  Equipment </t>
  </si>
  <si>
    <t>Grizzly Industrial Inc</t>
  </si>
  <si>
    <t>GT DISTRIBUTORS INC</t>
  </si>
  <si>
    <t>Heggerty</t>
  </si>
  <si>
    <t>Heller LLC</t>
  </si>
  <si>
    <t>Henricksen TN LLC</t>
  </si>
  <si>
    <t>HeyTutor  Inc</t>
  </si>
  <si>
    <t>Himmels Architectural Door and  Hardw</t>
  </si>
  <si>
    <t>i2i Technologies</t>
  </si>
  <si>
    <t>ICS Energy Management Service LLC</t>
  </si>
  <si>
    <t>Ideal Impact Inc.</t>
  </si>
  <si>
    <t>In Depth Events Inc.</t>
  </si>
  <si>
    <t>Infiniti Communications Technologies Inc</t>
  </si>
  <si>
    <t>Infinity Martial Arts &amp; Fitness LLC</t>
  </si>
  <si>
    <t>Infinity Sound</t>
  </si>
  <si>
    <t>Insignia Software Corporation</t>
  </si>
  <si>
    <t>IRIS Connect</t>
  </si>
  <si>
    <t>Johnnie Max</t>
  </si>
  <si>
    <t>Keystone Books and  Media</t>
  </si>
  <si>
    <t>KFI Furniture LLC</t>
  </si>
  <si>
    <t>KHI-Construction LLC</t>
  </si>
  <si>
    <t>Kiefer Aquatics</t>
  </si>
  <si>
    <t xml:space="preserve">Kirby Restaurant and Chemical Supply </t>
  </si>
  <si>
    <t xml:space="preserve">Knockout Sportswear </t>
  </si>
  <si>
    <t>Lab Resources Inc</t>
  </si>
  <si>
    <t>Lantek Audio Video and Communications</t>
  </si>
  <si>
    <t>Level 42 Sports</t>
  </si>
  <si>
    <t xml:space="preserve">LEVINES STORES </t>
  </si>
  <si>
    <t xml:space="preserve">Liberty Office Products </t>
  </si>
  <si>
    <t>LibraryPass Inc</t>
  </si>
  <si>
    <t>Linhdor Inc</t>
  </si>
  <si>
    <t>Longhorn Locker Co LLC</t>
  </si>
  <si>
    <t>Made by Design Tyler</t>
  </si>
  <si>
    <t xml:space="preserve">Maverick Desk </t>
  </si>
  <si>
    <t>Mid Atlantic Crane and  Equipment Co</t>
  </si>
  <si>
    <t>Midgley-Huber Inc.</t>
  </si>
  <si>
    <t>Midway Restaurant Supply</t>
  </si>
  <si>
    <t>MindRise Learning LLC</t>
  </si>
  <si>
    <t>Mobile Modular Management Corp</t>
  </si>
  <si>
    <t>Mohawk Carpet Distribution LLC</t>
  </si>
  <si>
    <t>Moix Carpets &amp; Fans Inc</t>
  </si>
  <si>
    <t>Montgomery Electronics &amp; Communications Services LLC</t>
  </si>
  <si>
    <t xml:space="preserve">Moyers Group </t>
  </si>
  <si>
    <t>Murti LLC</t>
  </si>
  <si>
    <t>Music in Motion Inc.</t>
  </si>
  <si>
    <t>New Tech Solutions Inc</t>
  </si>
  <si>
    <t>Nightingale Intelligent Systems Inc</t>
  </si>
  <si>
    <t xml:space="preserve">No DigTec LLC </t>
  </si>
  <si>
    <t>NO EGO INC</t>
  </si>
  <si>
    <t>Nu-Genesis Tech Solutions</t>
  </si>
  <si>
    <t xml:space="preserve">Olden Lighting </t>
  </si>
  <si>
    <t>OneSeventeen Media</t>
  </si>
  <si>
    <t>Outdoorsiness</t>
  </si>
  <si>
    <t xml:space="preserve">Pasadena Sporting Goods </t>
  </si>
  <si>
    <t xml:space="preserve">PCS Edventures </t>
  </si>
  <si>
    <t xml:space="preserve">Perma-Bound Books </t>
  </si>
  <si>
    <t>Positive Promotions Inc</t>
  </si>
  <si>
    <t>Power Scoop Utility LLC</t>
  </si>
  <si>
    <t>Purpose Built Drone &amp; Robotic LLC</t>
  </si>
  <si>
    <t xml:space="preserve">Rainbow Book Company </t>
  </si>
  <si>
    <t>Ram Rod Utilities LLC</t>
  </si>
  <si>
    <t>Reliance Refrigeration and Restaurant Supply LLC</t>
  </si>
  <si>
    <t>REMS Rolling Equipment Management Services LLC</t>
  </si>
  <si>
    <t>Riddell All American Sports</t>
  </si>
  <si>
    <t>RZ Communications Laredo</t>
  </si>
  <si>
    <t>Sargent Welch VWR International LLC</t>
  </si>
  <si>
    <t>Schneider Electric Schneider Electric Buildings Americas Inc</t>
  </si>
  <si>
    <t xml:space="preserve">SCHOOLSin </t>
  </si>
  <si>
    <t>Scientific Sales Inc</t>
  </si>
  <si>
    <t>Scrubs 'n Style LLC</t>
  </si>
  <si>
    <t>Seacoast Uniforms</t>
  </si>
  <si>
    <t xml:space="preserve">Sebco Books </t>
  </si>
  <si>
    <t>Signature Solar LLC</t>
  </si>
  <si>
    <t>SMART VISION BUILDING MATERIALS TRADING LLC</t>
  </si>
  <si>
    <t>SMB GROUP LLC</t>
  </si>
  <si>
    <t xml:space="preserve">Spacesaver Interiors </t>
  </si>
  <si>
    <t>Stanbury Uniforms LLC</t>
  </si>
  <si>
    <t>Standard Textile Co. Inc</t>
  </si>
  <si>
    <t xml:space="preserve">State Industrial Products </t>
  </si>
  <si>
    <t xml:space="preserve">StickTogether </t>
  </si>
  <si>
    <t>Storage Equipment Co. Inc.</t>
  </si>
  <si>
    <t xml:space="preserve">SUPER DUPER PUBLICATIONS </t>
  </si>
  <si>
    <t>Sydaptic Inc</t>
  </si>
  <si>
    <t>TAG Communications L.P.</t>
  </si>
  <si>
    <t>Tate Computer Systems Inc</t>
  </si>
  <si>
    <t>Team 1st Technologies LLC</t>
  </si>
  <si>
    <t>Texoma Xtreme Roofing and Costruction LLC</t>
  </si>
  <si>
    <t xml:space="preserve">Textbook Warehouse </t>
  </si>
  <si>
    <t>The Awareness and Compassion Project</t>
  </si>
  <si>
    <t>The Barnyard Tees</t>
  </si>
  <si>
    <t xml:space="preserve">The Library Furniture Guy </t>
  </si>
  <si>
    <t xml:space="preserve">The Reading Warehouse </t>
  </si>
  <si>
    <t>TopTalent Learning LLC</t>
  </si>
  <si>
    <t>TOTE UNLIMITED HAPPY FEET BOOTS</t>
  </si>
  <si>
    <t xml:space="preserve">Toughook USA </t>
  </si>
  <si>
    <t>Trails Country Security</t>
  </si>
  <si>
    <t>Trifecta Integrations LLC</t>
  </si>
  <si>
    <t>TSN Visual Communication Solutions LLC</t>
  </si>
  <si>
    <t xml:space="preserve">TWIST IST </t>
  </si>
  <si>
    <t>Visionality DESIGNS THAT COMPUTE</t>
  </si>
  <si>
    <t xml:space="preserve">Vortex Companies </t>
  </si>
  <si>
    <t xml:space="preserve">Walker Bookstore </t>
  </si>
  <si>
    <t>Ward's MediaTech Inc</t>
  </si>
  <si>
    <t>Wards Science VWR International LLC</t>
  </si>
  <si>
    <t>WB Hunt Co Inc</t>
  </si>
  <si>
    <t>Wendel Energy Services L.L.C.</t>
  </si>
  <si>
    <t>Zaner Bloser Inc</t>
  </si>
  <si>
    <t>Smart Group Systems (Beepsmart Communications)</t>
  </si>
  <si>
    <t>HP Technology Products and Services, Printers, Ink &amp; Toners</t>
  </si>
  <si>
    <t>DIR-TSO-4159</t>
  </si>
  <si>
    <t>TX DIR</t>
  </si>
  <si>
    <t>Software Products and Services (SaaS)</t>
  </si>
  <si>
    <t>DIR-TSO-4383</t>
  </si>
  <si>
    <t>Technology Based Recording and Conferencing Products and Related Services</t>
  </si>
  <si>
    <t>DIR-CPO-5077</t>
  </si>
  <si>
    <t>IT Hardware Peripherals, Components, and Related Services</t>
  </si>
  <si>
    <t>DIR-CPO-5096</t>
  </si>
  <si>
    <t>EMR Elevator- Oracle Elevator</t>
  </si>
  <si>
    <t>7/31/20227</t>
  </si>
  <si>
    <t>19-022S</t>
  </si>
  <si>
    <t>EPCNT SCUC ISD</t>
  </si>
  <si>
    <t>Hood Boss</t>
  </si>
  <si>
    <t>Maintenance, Operations, Parts, Supplies and Equipment and services</t>
  </si>
  <si>
    <t>22-019S</t>
  </si>
  <si>
    <t>CTPA SCUS ISD</t>
  </si>
  <si>
    <t>Avalon Motor Coaches</t>
  </si>
  <si>
    <t>info@gowynne.com</t>
  </si>
  <si>
    <t>A2Z Limos 4U Inc</t>
  </si>
  <si>
    <t>23-24-03</t>
  </si>
  <si>
    <t>Educational Training, Development and Enrichment</t>
  </si>
  <si>
    <t>AAPAK (FKA: Zicheron)</t>
  </si>
  <si>
    <t>Alarm Electronics &amp; Communication</t>
  </si>
  <si>
    <t>Allied Universal Janitorial Services</t>
  </si>
  <si>
    <t>Arcadis</t>
  </si>
  <si>
    <t>Arizona Furnishings</t>
  </si>
  <si>
    <t>Arizona Recreation Design Inc.</t>
  </si>
  <si>
    <t>Ashlock Consulting, Inc.</t>
  </si>
  <si>
    <t>AssetWorks Risk Management Inc dba Go Solutions</t>
  </si>
  <si>
    <t>Associates for Educational Success</t>
  </si>
  <si>
    <t>Atmosphere Commercial Interiors</t>
  </si>
  <si>
    <t>Axiom Learning, Inc. </t>
  </si>
  <si>
    <t>B&amp;C Constructors, LP</t>
  </si>
  <si>
    <t>Job Order Contracting Services TEXAS</t>
  </si>
  <si>
    <t xml:space="preserve">Basic IDIQ, Inc. </t>
  </si>
  <si>
    <t>Benson Security Systems, Inc. dba Benson Systems</t>
  </si>
  <si>
    <t>Benson Systems</t>
  </si>
  <si>
    <t>Brady Companies LLC</t>
  </si>
  <si>
    <t>Branching Minds</t>
  </si>
  <si>
    <t xml:space="preserve">Floor Covering Products &amp; Services </t>
  </si>
  <si>
    <t>Brown &amp; Brown</t>
  </si>
  <si>
    <t>Employee Benefits Broker/Consultant Services</t>
  </si>
  <si>
    <t>Building Material Supply, Inc. (BMSI)</t>
  </si>
  <si>
    <t>Building Materials, Equipment, and Related Services</t>
  </si>
  <si>
    <t>BusPlanner USA Inc.</t>
  </si>
  <si>
    <t>Transportation Routing, Planning and Management Software</t>
  </si>
  <si>
    <t>BusWhere LLC</t>
  </si>
  <si>
    <t>Job Order Contracting for General Contractors</t>
  </si>
  <si>
    <t>Caliente Construction, Inc.</t>
  </si>
  <si>
    <t>CamNet Inc.</t>
  </si>
  <si>
    <t>Carson Dellosa Publishing DBA: Carson Dellosa Education</t>
  </si>
  <si>
    <t>CCS Facility Services</t>
  </si>
  <si>
    <t>Chermack Consulting Group LLC</t>
  </si>
  <si>
    <t>Copperstate Fire Protection</t>
  </si>
  <si>
    <t>CORE Construction, Inc.</t>
  </si>
  <si>
    <t>Corwin A SAGE Company</t>
  </si>
  <si>
    <t>Coyote School Furnishings</t>
  </si>
  <si>
    <t xml:space="preserve">Dave Bang Associates, Inc. </t>
  </si>
  <si>
    <t>DreamBox Learning by Discovery Education Inc (FKA: DreamBox Learning Inc)</t>
  </si>
  <si>
    <t>Education Logistics Inc.</t>
  </si>
  <si>
    <t>Educators Depot, Inc.</t>
  </si>
  <si>
    <t>Elontec LLC</t>
  </si>
  <si>
    <t>Empower Educational Consulting</t>
  </si>
  <si>
    <t>Engage! Learning, LLC., dba engage2learn Proposal</t>
  </si>
  <si>
    <t>E-Therapy, LLC</t>
  </si>
  <si>
    <t>Exemplary Educators</t>
  </si>
  <si>
    <t>Facilities Management Express</t>
  </si>
  <si>
    <t>Work Order Management System</t>
  </si>
  <si>
    <t>FCI Constructors</t>
  </si>
  <si>
    <t>Fire Security Electronics &amp; Communications Inc.</t>
  </si>
  <si>
    <t>GCON Inc</t>
  </si>
  <si>
    <t>H&amp;B Builders</t>
  </si>
  <si>
    <t>Hillyard Inc.</t>
  </si>
  <si>
    <t>HUB International Insurance Services Inc.</t>
  </si>
  <si>
    <t>Institute for Multi-Sensory Education</t>
  </si>
  <si>
    <t>IQ Total Source LLC</t>
  </si>
  <si>
    <t>Kamm Solutions</t>
  </si>
  <si>
    <t>key2ed</t>
  </si>
  <si>
    <t>Keys to Literacy</t>
  </si>
  <si>
    <t>Lindamood-Bell Learning Processes</t>
  </si>
  <si>
    <t>ManCom inc.</t>
  </si>
  <si>
    <t>Marshall Best Security Corporation</t>
  </si>
  <si>
    <t>Meteor Education LLC</t>
  </si>
  <si>
    <t>Metro Fire Equipment</t>
  </si>
  <si>
    <t>Midstate Energy, LLC dba Veregy</t>
  </si>
  <si>
    <t>Miracle Playground Sales</t>
  </si>
  <si>
    <t>Nations Group</t>
  </si>
  <si>
    <t>Netsian Technologies Group</t>
  </si>
  <si>
    <t>Network Services Company dba Network Distribution</t>
  </si>
  <si>
    <t>No Teacher Left Behind</t>
  </si>
  <si>
    <t>Norcon Industries, Inc.</t>
  </si>
  <si>
    <t>Noresco, LLC</t>
  </si>
  <si>
    <t>Peak Fleet LLC</t>
  </si>
  <si>
    <t>Play It Safe Playgrounds and Park Equipment, Inc.</t>
  </si>
  <si>
    <t>PowerSchool Group LLC (FKA: Intrado Interactive Services Corporation)</t>
  </si>
  <si>
    <t xml:space="preserve">Primary Consultants, LLC. </t>
  </si>
  <si>
    <t>Election Consulting Services</t>
  </si>
  <si>
    <t>Progressive Services, Inc. dba Progressive Roofing</t>
  </si>
  <si>
    <t>Ribbit Learning Company</t>
  </si>
  <si>
    <t xml:space="preserve">Robert Cohen Co LLC dba Sport Surfaces Distributing, Inc. </t>
  </si>
  <si>
    <t>RS Commercial Construction, LLC</t>
  </si>
  <si>
    <t>Ruggiero's Ace Hardware</t>
  </si>
  <si>
    <t>RYTAN Construction</t>
  </si>
  <si>
    <t>SBI US Enterprises LLC (FKA: Saxton Bradley, Inc.)</t>
  </si>
  <si>
    <t>School Source AZ</t>
  </si>
  <si>
    <t>SDB, Inc.</t>
  </si>
  <si>
    <t>SDB, Inc. dba SDB Contracting Services</t>
  </si>
  <si>
    <t>Shamrock's Discount Janitor Supply</t>
  </si>
  <si>
    <t>Smart Energy Systems, Inc. dba Smart Energy Water</t>
  </si>
  <si>
    <t>Solution Tree</t>
  </si>
  <si>
    <t>Spalding Education International</t>
  </si>
  <si>
    <t>Stabilizer Solutions, Inc.</t>
  </si>
  <si>
    <t>TF Harper &amp; Assoc LP</t>
  </si>
  <si>
    <t>The Achievement Network, Ltd.</t>
  </si>
  <si>
    <t>The Flippen Group - Capturing Kids' Hearts</t>
  </si>
  <si>
    <t>The Segal Company (Midwest), Inc. dba Segal</t>
  </si>
  <si>
    <t>The Thrive Designer, LLC</t>
  </si>
  <si>
    <t>TNTP</t>
  </si>
  <si>
    <t>Transact Commerical Interiors</t>
  </si>
  <si>
    <t>Trapeze Software Group Inc (TripSpark Technologies)</t>
  </si>
  <si>
    <t>TRUE Professionals, LLC</t>
  </si>
  <si>
    <t>Tyler Technologies Inc.</t>
  </si>
  <si>
    <t>Vari Sales Corporation</t>
  </si>
  <si>
    <t>Virco, Inc.</t>
  </si>
  <si>
    <t>Waxie's Enterprises, LLC an Envoy Solutions Company</t>
  </si>
  <si>
    <t>Wholesale Floors LLC</t>
  </si>
  <si>
    <t>Willmeng Construction, Inc.</t>
  </si>
  <si>
    <t>Wist Business Supplies &amp; Equipment</t>
  </si>
  <si>
    <t>Yellowstone Landscape Company FKA Sommerset</t>
  </si>
  <si>
    <t>24-04PV-01</t>
  </si>
  <si>
    <t>22-10DP-06</t>
  </si>
  <si>
    <t>24-04PV-02</t>
  </si>
  <si>
    <t>21-07P-01</t>
  </si>
  <si>
    <t>20-01PV-02</t>
  </si>
  <si>
    <t>23-16PV-01</t>
  </si>
  <si>
    <t>23-07P-02</t>
  </si>
  <si>
    <t>24-04PV-04</t>
  </si>
  <si>
    <t>23-03DV-01</t>
  </si>
  <si>
    <t>24-04PV-05</t>
  </si>
  <si>
    <t>23-16PV-02</t>
  </si>
  <si>
    <t>24-04PV-06</t>
  </si>
  <si>
    <t>24-06DP-01</t>
  </si>
  <si>
    <t>24-06DP-02</t>
  </si>
  <si>
    <t>22-11PV-01</t>
  </si>
  <si>
    <t>21-07P-05</t>
  </si>
  <si>
    <t>23-16PV-03</t>
  </si>
  <si>
    <t>24-07PV-01</t>
  </si>
  <si>
    <t>24-04PV-07</t>
  </si>
  <si>
    <t>24-05P-01</t>
  </si>
  <si>
    <t>24-02NAU-01</t>
  </si>
  <si>
    <t>23-17PV-01</t>
  </si>
  <si>
    <t>23-17PV-02</t>
  </si>
  <si>
    <t>23-15PV-01</t>
  </si>
  <si>
    <t>22-02PV-03</t>
  </si>
  <si>
    <t>24-04PV-08</t>
  </si>
  <si>
    <t>20-01PV-04</t>
  </si>
  <si>
    <t>22-07P-02</t>
  </si>
  <si>
    <t>21-07P-08</t>
  </si>
  <si>
    <t>24-06DP-03</t>
  </si>
  <si>
    <t>24-04PV-09</t>
  </si>
  <si>
    <t>23-16PV-05</t>
  </si>
  <si>
    <t>24-04PV-10</t>
  </si>
  <si>
    <t>23-07P-03</t>
  </si>
  <si>
    <t>22-10DP-02</t>
  </si>
  <si>
    <t>23-16PV-06</t>
  </si>
  <si>
    <t>23-16PV-07</t>
  </si>
  <si>
    <t>24-04PV-12</t>
  </si>
  <si>
    <t>24-04PV-13</t>
  </si>
  <si>
    <t>24-04PV-14</t>
  </si>
  <si>
    <t>24-04PV-15</t>
  </si>
  <si>
    <t>20-02P-02</t>
  </si>
  <si>
    <t>23-15PV-06</t>
  </si>
  <si>
    <t>21-07P-10</t>
  </si>
  <si>
    <t>23-15PV-07</t>
  </si>
  <si>
    <t>23-16PV-08</t>
  </si>
  <si>
    <t>23-15PV-08</t>
  </si>
  <si>
    <t>24-06DP-04</t>
  </si>
  <si>
    <t>24-07PV-02</t>
  </si>
  <si>
    <t>24-05P-03</t>
  </si>
  <si>
    <t>24-04PV-16</t>
  </si>
  <si>
    <t>24-04PV-17</t>
  </si>
  <si>
    <t>24-07PV-03</t>
  </si>
  <si>
    <t>24-04PV-18</t>
  </si>
  <si>
    <t>24-04PV-19</t>
  </si>
  <si>
    <t>23-16PV-09</t>
  </si>
  <si>
    <t>24-04PV-20</t>
  </si>
  <si>
    <t>24-04PV-21</t>
  </si>
  <si>
    <t>23-16PV-10</t>
  </si>
  <si>
    <t>24-04PV-22</t>
  </si>
  <si>
    <t>23-16PV-11</t>
  </si>
  <si>
    <t>24-04PV-23</t>
  </si>
  <si>
    <t>24-02NAU-02</t>
  </si>
  <si>
    <t>24-04PV-24</t>
  </si>
  <si>
    <t>24-04PV-25</t>
  </si>
  <si>
    <t>24-06DP-05</t>
  </si>
  <si>
    <t>22-02PV-13</t>
  </si>
  <si>
    <t>24-04PV-26</t>
  </si>
  <si>
    <t>22-07P-03</t>
  </si>
  <si>
    <t>24-04PV-27</t>
  </si>
  <si>
    <t>23-16PV-12</t>
  </si>
  <si>
    <t>21-07P-14</t>
  </si>
  <si>
    <t>20-02P-01</t>
  </si>
  <si>
    <t>23-07P-07</t>
  </si>
  <si>
    <t>24-06DP-06</t>
  </si>
  <si>
    <t>21-07P-16</t>
  </si>
  <si>
    <t>24-07PV-04</t>
  </si>
  <si>
    <t>24-04PV-28</t>
  </si>
  <si>
    <t>24-02NAU-03</t>
  </si>
  <si>
    <t>23-08PV-05</t>
  </si>
  <si>
    <t>22-07P-04</t>
  </si>
  <si>
    <t>24-04PV-29</t>
  </si>
  <si>
    <t>23-07P-08</t>
  </si>
  <si>
    <t>21-04P-01</t>
  </si>
  <si>
    <t>24-06DP-07</t>
  </si>
  <si>
    <t>24-04PV-31</t>
  </si>
  <si>
    <t>23-08PV-06</t>
  </si>
  <si>
    <t>24-06DP-08</t>
  </si>
  <si>
    <t>23-10DV-04</t>
  </si>
  <si>
    <t>23-15PV-11</t>
  </si>
  <si>
    <t>23-16PV-13</t>
  </si>
  <si>
    <t>22-07P-05</t>
  </si>
  <si>
    <t>23-16PV-14</t>
  </si>
  <si>
    <t>24-04PV-32</t>
  </si>
  <si>
    <t>23-15PV-12</t>
  </si>
  <si>
    <t>24-06DP-09</t>
  </si>
  <si>
    <t>24-07PV-05</t>
  </si>
  <si>
    <t>20-02P-03</t>
  </si>
  <si>
    <t>24-04PV-34</t>
  </si>
  <si>
    <t>24-04PV-35</t>
  </si>
  <si>
    <t>23-10DV-05</t>
  </si>
  <si>
    <t>24-04PV-36</t>
  </si>
  <si>
    <t>24-06DP-10</t>
  </si>
  <si>
    <t>24-04PV-37</t>
  </si>
  <si>
    <t>24-04PV-38</t>
  </si>
  <si>
    <t>24-05P-04</t>
  </si>
  <si>
    <t>24-04PV-39</t>
  </si>
  <si>
    <t>22-07P-06</t>
  </si>
  <si>
    <t>24-04PV-40</t>
  </si>
  <si>
    <t>24-04PV-41</t>
  </si>
  <si>
    <t>22-07P-07</t>
  </si>
  <si>
    <t>23-16PV-16</t>
  </si>
  <si>
    <t>23-17PV-05</t>
  </si>
  <si>
    <t>23-02P-08</t>
  </si>
  <si>
    <t>23-16PV-17</t>
  </si>
  <si>
    <t>22-07P-08</t>
  </si>
  <si>
    <t>24-07PV-06</t>
  </si>
  <si>
    <t>23-16PV-18</t>
  </si>
  <si>
    <t>24-06DP-11</t>
  </si>
  <si>
    <t>24-07PV-07</t>
  </si>
  <si>
    <t>24-04PV-42</t>
  </si>
  <si>
    <t>23-08PV-08</t>
  </si>
  <si>
    <t>22-07P-09</t>
  </si>
  <si>
    <t>23-15PV-14</t>
  </si>
  <si>
    <t>23-16PV-19</t>
  </si>
  <si>
    <t>20-01PV-08</t>
  </si>
  <si>
    <t>Security Products, Equipment and Services</t>
  </si>
  <si>
    <t>Consulting Services</t>
  </si>
  <si>
    <t>ALL ABOUT ANIMALS, LLC</t>
  </si>
  <si>
    <t>Technology Products, Equipment and Services</t>
  </si>
  <si>
    <t>Furniture Products, Equipment and Services</t>
  </si>
  <si>
    <t>Apptegy, Inc</t>
  </si>
  <si>
    <t>Austin Air Systems, Ltd</t>
  </si>
  <si>
    <t>Facility Trade Products, Equipment, and Maintenance Services Part 1 (non-JOC)</t>
  </si>
  <si>
    <t>Bass Computers, Inc</t>
  </si>
  <si>
    <t>Facility Trade Services-JOC PART 2</t>
  </si>
  <si>
    <t>Energy Savings Performance</t>
  </si>
  <si>
    <t>Commonwealth Computer Company</t>
  </si>
  <si>
    <t>Discount PC</t>
  </si>
  <si>
    <t>Downtowner Holdings LLC</t>
  </si>
  <si>
    <t>Mobility As A Service and Solutions</t>
  </si>
  <si>
    <t>EDpuzzle, Inc</t>
  </si>
  <si>
    <t>Encore Data Products.com</t>
  </si>
  <si>
    <t>Ener-Tel Services I, LLC.</t>
  </si>
  <si>
    <t>Lighting Products, Equipment and Services</t>
  </si>
  <si>
    <t>FiveStones Safety</t>
  </si>
  <si>
    <t>Galiguer Corporation dba Xtreme Security &amp; Fire</t>
  </si>
  <si>
    <t>Global VIDA</t>
  </si>
  <si>
    <t>GovConnection, Inc</t>
  </si>
  <si>
    <t>Green Light Group Tours</t>
  </si>
  <si>
    <t>iBenzer</t>
  </si>
  <si>
    <t>Kevadiya Inc</t>
  </si>
  <si>
    <t>Kickbox Leasing, LLC</t>
  </si>
  <si>
    <t>LaHarpe's Office Furniture</t>
  </si>
  <si>
    <t>Lakeshore IT Solutions</t>
  </si>
  <si>
    <t xml:space="preserve">Lone Star Learning </t>
  </si>
  <si>
    <t>May Mobility Inc</t>
  </si>
  <si>
    <t>MobyMax Education, LLC</t>
  </si>
  <si>
    <t>NZS Inc. dba OneScreen</t>
  </si>
  <si>
    <t>Parker ISG, LLC</t>
  </si>
  <si>
    <t>Spare Labs</t>
  </si>
  <si>
    <t>Mobility Software and Solutions</t>
  </si>
  <si>
    <t>Trafera, LLC</t>
  </si>
  <si>
    <t>Triple J Roof Solutions LLC</t>
  </si>
  <si>
    <t>UNIFIED SUNERGY SYSTEMS, LLC</t>
  </si>
  <si>
    <t>Uzurv Holdings Inc</t>
  </si>
  <si>
    <t>Via Transportation Inc</t>
  </si>
  <si>
    <t>10/23/2028</t>
  </si>
  <si>
    <t>9/30/2028</t>
  </si>
  <si>
    <t>1st Choice Restaurant Equipment and Supply, LLC</t>
  </si>
  <si>
    <t>5-F Mechanical Group Inc.</t>
  </si>
  <si>
    <t>726-24</t>
  </si>
  <si>
    <t>02/28/2027</t>
  </si>
  <si>
    <t>AM Signal LLC</t>
  </si>
  <si>
    <t>725-24</t>
  </si>
  <si>
    <t>Amstar Inc.</t>
  </si>
  <si>
    <t>Regional Job Order Contracting (Gordian ezIQC)</t>
  </si>
  <si>
    <t>660-21</t>
  </si>
  <si>
    <t>ATI Restoration, LLC. (EzIQC)</t>
  </si>
  <si>
    <t>B&amp;C Constructors L.P.</t>
  </si>
  <si>
    <t>B.A. Green Construction Co., Inc.(EzIQC)</t>
  </si>
  <si>
    <t>Basic IDIQ Inc.</t>
  </si>
  <si>
    <t>Bass Construction Co., Inc. (EzIQC)</t>
  </si>
  <si>
    <t>729-24</t>
  </si>
  <si>
    <t>Broadway Motors (dba Bill Williams Tire Center)</t>
  </si>
  <si>
    <t>Brown &amp; Root Industrial Services, LLC</t>
  </si>
  <si>
    <t>Caleb Daniel Rude /dba/ Bayou City Gym Floors LLC</t>
  </si>
  <si>
    <t>Central Air and Heating Service, Inc</t>
  </si>
  <si>
    <t>Charlie's Plumbing</t>
  </si>
  <si>
    <t>CMS Mechanical Services Inc</t>
  </si>
  <si>
    <t>Coastal Pump Services Inc</t>
  </si>
  <si>
    <t>CORE Construction (EzIQC)</t>
  </si>
  <si>
    <t>CPM Design LLC. (EzIQC)</t>
  </si>
  <si>
    <t>Crescent Electric Co.</t>
  </si>
  <si>
    <t>D.L. Bandy Constructors Inc.</t>
  </si>
  <si>
    <t>Decker Mechanical (DMI Corp)</t>
  </si>
  <si>
    <t>Dodson House Moving</t>
  </si>
  <si>
    <t>Duke's Root Control, Inc</t>
  </si>
  <si>
    <t>E Contractors USA, LLC</t>
  </si>
  <si>
    <t>EcoXstream, LLC. (EzIQC)</t>
  </si>
  <si>
    <t>EEC Enviro Service Co.</t>
  </si>
  <si>
    <t>Efficient Facilities International, Inc.</t>
  </si>
  <si>
    <t>Entech Sales and Service LLC</t>
  </si>
  <si>
    <t xml:space="preserve">ERC </t>
  </si>
  <si>
    <t>Express Electrical Services Inc</t>
  </si>
  <si>
    <t>Freedom Construction (EzIQC)</t>
  </si>
  <si>
    <t>Garcia J. Contractors, Inc</t>
  </si>
  <si>
    <t>Gonzalez Auto Parts</t>
  </si>
  <si>
    <t>Gray Manufacturing Company, Inc</t>
  </si>
  <si>
    <t>H Services, LLC</t>
  </si>
  <si>
    <t>H. D. Snow and Son House Moving, Inc.</t>
  </si>
  <si>
    <t>Henthorn Commercial Construction (EzIQC)</t>
  </si>
  <si>
    <t>Herrcon, LLC</t>
  </si>
  <si>
    <t>Horizon International Group, LLC</t>
  </si>
  <si>
    <t>Humphrey &amp; Associates Inc</t>
  </si>
  <si>
    <t>ILCOR Industrial Laminates Corporation</t>
  </si>
  <si>
    <t>IQS Inc.</t>
  </si>
  <si>
    <t>J. C. Roberts Construction Company, Inc. (EzIQC)</t>
  </si>
  <si>
    <t>Jamail &amp; Smith Construction, LP</t>
  </si>
  <si>
    <t>KingsClean (The King's Southern Division LLC)</t>
  </si>
  <si>
    <t>Kleen Pipe, Inc</t>
  </si>
  <si>
    <t>Lochridge Priest</t>
  </si>
  <si>
    <t>Lone Star Boilers LLC</t>
  </si>
  <si>
    <t>Lubricant Product Supplies LLC</t>
  </si>
  <si>
    <t>Marksmen General Contractors, Inc.</t>
  </si>
  <si>
    <t xml:space="preserve">McCaffety Electric Co. Inc. </t>
  </si>
  <si>
    <t>McGee Electic Htg &amp; A/C, LLC</t>
  </si>
  <si>
    <t>Millennium Projects Solutions, Inc.</t>
  </si>
  <si>
    <t>Mtech (Mechanical Technical Services, Inc.)</t>
  </si>
  <si>
    <t>Noble Texas Builders</t>
  </si>
  <si>
    <t>Panhandle Steel Buildings, Inc.</t>
  </si>
  <si>
    <t>Petra Chemical Company Inc (formerly DCC Inc)</t>
  </si>
  <si>
    <t>Plains Builders, Inc. (EzIQC)</t>
  </si>
  <si>
    <t>Pro Tech Mechanical, Inc.</t>
  </si>
  <si>
    <t>Project Education (EduProject ELL LLC)</t>
  </si>
  <si>
    <t xml:space="preserve">REDD TEAM by HYDRO </t>
  </si>
  <si>
    <t>Restoration Specialists, LLC</t>
  </si>
  <si>
    <t>Satterfield and Pontikes Construction, Inc. (EzIQC)</t>
  </si>
  <si>
    <t>SKE Construction, LLC.</t>
  </si>
  <si>
    <t>Sullivan Contracting Services (EzIQC)</t>
  </si>
  <si>
    <t>T &amp; W Tire</t>
  </si>
  <si>
    <t>Tejas Maintenance /dba/ Dustless Air Filter Company /dba/ American Filtration /dba/ Pan American</t>
  </si>
  <si>
    <t>Tim Payne Painting</t>
  </si>
  <si>
    <t>Unify Energy Solutions, LLC</t>
  </si>
  <si>
    <t>Victor Stanley LLC</t>
  </si>
  <si>
    <t>Vortex Services, LLC</t>
  </si>
  <si>
    <t>Waterman Construction</t>
  </si>
  <si>
    <t xml:space="preserve">Westco Ventures LLC  </t>
  </si>
  <si>
    <t>Youngblood Auto &amp; Tire, LLC</t>
  </si>
  <si>
    <t>CNR01485</t>
  </si>
  <si>
    <t>EI00350</t>
  </si>
  <si>
    <t>Arnold Oil Company of Austin</t>
  </si>
  <si>
    <t>24/016MR-01</t>
  </si>
  <si>
    <t>Blackmon Mooring of Texas, LLC</t>
  </si>
  <si>
    <t>24/002TC-01</t>
  </si>
  <si>
    <t>Brown and Root Industrial Services, LLC</t>
  </si>
  <si>
    <t>24/002TC-02</t>
  </si>
  <si>
    <t>24/018MR-02</t>
  </si>
  <si>
    <t>Color One Systems (dba Texas Litho)</t>
  </si>
  <si>
    <t>21/075MJ-01</t>
  </si>
  <si>
    <t>24/018MR-03</t>
  </si>
  <si>
    <t>Cotton Commercial USA</t>
  </si>
  <si>
    <t>24/002TC-03</t>
  </si>
  <si>
    <t>24/005MR-01</t>
  </si>
  <si>
    <t>Fitz Associates</t>
  </si>
  <si>
    <t>24/018MR-04</t>
  </si>
  <si>
    <t>24/018MR-05</t>
  </si>
  <si>
    <t>FMG Construction Group</t>
  </si>
  <si>
    <t>24/018MR-06</t>
  </si>
  <si>
    <t>Freedom Construction</t>
  </si>
  <si>
    <t>24/018MR-07</t>
  </si>
  <si>
    <t>GC Commercial Construction</t>
  </si>
  <si>
    <t>24/018MR-08</t>
  </si>
  <si>
    <t>24/016MR-02</t>
  </si>
  <si>
    <t>Lemons Auctioneers, LLC</t>
  </si>
  <si>
    <t>24/004TC-02</t>
  </si>
  <si>
    <t>Leopardo Companies</t>
  </si>
  <si>
    <t>24/018MR-10</t>
  </si>
  <si>
    <t>24/016MR-03</t>
  </si>
  <si>
    <t>LP Printing</t>
  </si>
  <si>
    <t>21/075MJ-02</t>
  </si>
  <si>
    <t>Marek Brothers Construction</t>
  </si>
  <si>
    <t>24/018MR-11</t>
  </si>
  <si>
    <t>24/018MR-12</t>
  </si>
  <si>
    <t>24/018MR-13</t>
  </si>
  <si>
    <t>24/018MR-14</t>
  </si>
  <si>
    <t>24/016MR-04</t>
  </si>
  <si>
    <t>24/016MR-05</t>
  </si>
  <si>
    <t>Preferred Facilities Group-USA (fka SETEX Facilities &amp; Maintenance</t>
  </si>
  <si>
    <t>24/018MR-19</t>
  </si>
  <si>
    <t>Prestige Building Maintenance</t>
  </si>
  <si>
    <t>24/018MR-16</t>
  </si>
  <si>
    <t>Rava Construction</t>
  </si>
  <si>
    <t>24/018MR-15</t>
  </si>
  <si>
    <t>Rio United Builders</t>
  </si>
  <si>
    <t>24/018MR-17</t>
  </si>
  <si>
    <t>24/018MR-18</t>
  </si>
  <si>
    <t>24/018MR-20</t>
  </si>
  <si>
    <t>Virtue Construction Partners</t>
  </si>
  <si>
    <t>24/018MR-21</t>
  </si>
  <si>
    <t>22nd Century Technologies</t>
  </si>
  <si>
    <t>IT managed services and staff augmentation provider</t>
  </si>
  <si>
    <t>Law enforcement equipment *available only in Canada</t>
  </si>
  <si>
    <t>A3 Communications</t>
  </si>
  <si>
    <t>Full-service systems integrator</t>
  </si>
  <si>
    <t>Abacus Service Corp.</t>
  </si>
  <si>
    <t>Facilities management and maintenance</t>
  </si>
  <si>
    <t>Fabric-covered buildings</t>
  </si>
  <si>
    <t>Across International</t>
  </si>
  <si>
    <t>Material processing and medical laboratory equipment</t>
  </si>
  <si>
    <t>Restroom and shower solutions</t>
  </si>
  <si>
    <t>ADB Safegate</t>
  </si>
  <si>
    <t>Airport runway materials</t>
  </si>
  <si>
    <t>Alternative student transportation solutions</t>
  </si>
  <si>
    <t>Body armor</t>
  </si>
  <si>
    <t>Public safety training equipment</t>
  </si>
  <si>
    <t>Law enforcement equipment</t>
  </si>
  <si>
    <t>Advanta</t>
  </si>
  <si>
    <t>Wellness engagement program</t>
  </si>
  <si>
    <t>Advexure</t>
  </si>
  <si>
    <t>Unmanned vehicle systems</t>
  </si>
  <si>
    <t>Agricultural tractors</t>
  </si>
  <si>
    <t>Agile Fleet</t>
  </si>
  <si>
    <t>Fleet management</t>
  </si>
  <si>
    <t>Airport Technologies</t>
  </si>
  <si>
    <t>Airport runway equipment</t>
  </si>
  <si>
    <t>Alamo Group Texas LLC - Mantis</t>
  </si>
  <si>
    <t>Road right-of-way maintenance equipment</t>
  </si>
  <si>
    <t>All-American Arena Products</t>
  </si>
  <si>
    <t>Ice rinks and arena equipment</t>
  </si>
  <si>
    <t>ALPHA Facilities Solutions</t>
  </si>
  <si>
    <t>Facility assessment and planning</t>
  </si>
  <si>
    <t>Altec Industries</t>
  </si>
  <si>
    <t>Digger derricks, bucket trucks, and utility equipment</t>
  </si>
  <si>
    <t>Altoz</t>
  </si>
  <si>
    <t>American Ramp Company</t>
  </si>
  <si>
    <t>AmTab Manufacturing</t>
  </si>
  <si>
    <t>Furniture and signage</t>
  </si>
  <si>
    <t>AngelTrax</t>
  </si>
  <si>
    <t>In-vehicle HD video surveillance and tracking</t>
  </si>
  <si>
    <t>Ariens</t>
  </si>
  <si>
    <t>Snow removal, landscape, and grounds equipment</t>
  </si>
  <si>
    <t>Aries Industries</t>
  </si>
  <si>
    <t>Pipeline video inspection/rehabilitation equipment</t>
  </si>
  <si>
    <t>ARI-Hetra</t>
  </si>
  <si>
    <t>Heavy-duty vehicle maintenance equipment</t>
  </si>
  <si>
    <t>Arthur J. Gallagher &amp; Co.</t>
  </si>
  <si>
    <t>Employee financial wellness</t>
  </si>
  <si>
    <t>Artisan Skateparks</t>
  </si>
  <si>
    <t>Skate and BMX parks, pump tracks, and sports facilities</t>
  </si>
  <si>
    <t>ASATI</t>
  </si>
  <si>
    <t>Fabric air structures</t>
  </si>
  <si>
    <t>Snow and ice equipment</t>
  </si>
  <si>
    <t>Assist Services</t>
  </si>
  <si>
    <t>Alternative student transportation</t>
  </si>
  <si>
    <t>Astec</t>
  </si>
  <si>
    <t>Road paving and construction equipment</t>
  </si>
  <si>
    <t>Athletic surfaces</t>
  </si>
  <si>
    <t>Artificial turf</t>
  </si>
  <si>
    <t>AT&amp;T</t>
  </si>
  <si>
    <t>Athletica Sport Systems Inc.</t>
  </si>
  <si>
    <t>Ice arena and sports facility products</t>
  </si>
  <si>
    <t>ATIMS</t>
  </si>
  <si>
    <t>JMS, OMS, and inmate management/tracking software</t>
  </si>
  <si>
    <t>Atlas Greenhouse</t>
  </si>
  <si>
    <t>Fabric structure and greenhouse manufacturer</t>
  </si>
  <si>
    <t>A-Turf</t>
  </si>
  <si>
    <t>Synthetic turf fields</t>
  </si>
  <si>
    <t>Autocar</t>
  </si>
  <si>
    <t>Class 7-8 chassis with related equipment</t>
  </si>
  <si>
    <t>Automated curb management for safer streets</t>
  </si>
  <si>
    <t>Avant Tecno</t>
  </si>
  <si>
    <t>Medium-duty construction equipment</t>
  </si>
  <si>
    <t>Integrated communications experiences</t>
  </si>
  <si>
    <t>Axon Enterprise</t>
  </si>
  <si>
    <t>Conducted energy weapons</t>
  </si>
  <si>
    <t>Public safety video surveillance</t>
  </si>
  <si>
    <t>Recycling and repurposing equipment</t>
  </si>
  <si>
    <t>Bargreen Ellingson</t>
  </si>
  <si>
    <t>Kitchen equipment and foodservice supplies</t>
  </si>
  <si>
    <t>Class 6, 7, and 8 chassis</t>
  </si>
  <si>
    <t>BCI Burke</t>
  </si>
  <si>
    <t>Playground and water play equipment</t>
  </si>
  <si>
    <t>Becker Arena Products Inc.</t>
  </si>
  <si>
    <t>Ice rink and arena equipment</t>
  </si>
  <si>
    <t>Ben E. Keith</t>
  </si>
  <si>
    <t>Food service supplies and equipment</t>
  </si>
  <si>
    <t>BendPak Inc.</t>
  </si>
  <si>
    <t>Vehicle lifts, wheel service &amp; shop equipment</t>
  </si>
  <si>
    <t>Blauer Manufacturing</t>
  </si>
  <si>
    <t>Blink Charging (CCGI Holdings, LLC)</t>
  </si>
  <si>
    <t>Electric vehicle equipment</t>
  </si>
  <si>
    <t>Blinkay</t>
  </si>
  <si>
    <t>Complete parking control solution</t>
  </si>
  <si>
    <t>Blue Bird Bus</t>
  </si>
  <si>
    <t>School buses</t>
  </si>
  <si>
    <t>Blue Systems</t>
  </si>
  <si>
    <t>Curb &amp; Mobility Management Data Platform</t>
  </si>
  <si>
    <t>Above-ground fuel storage and dispensing equipment</t>
  </si>
  <si>
    <t>BlueScope Construction</t>
  </si>
  <si>
    <t>Pre-engineered buildings</t>
  </si>
  <si>
    <t>BMG Money</t>
  </si>
  <si>
    <t>Portable construction equipment</t>
  </si>
  <si>
    <t>Landscape and grounds maintenance equipment</t>
  </si>
  <si>
    <t>BOMAG</t>
  </si>
  <si>
    <t>Roadway paving</t>
  </si>
  <si>
    <t>Bomford Turner</t>
  </si>
  <si>
    <t>Box Gang Manufacturing</t>
  </si>
  <si>
    <t>Waste and recycling equipment and containers</t>
  </si>
  <si>
    <t>Relocatable building solutions</t>
  </si>
  <si>
    <t>Computerized maintenance management system (CMMS)</t>
  </si>
  <si>
    <t>BrightPlan</t>
  </si>
  <si>
    <t>Brindlee Mountain Fire Apparatus</t>
  </si>
  <si>
    <t>Buy, sell, and fix used fire apparatus</t>
  </si>
  <si>
    <t>Brine Masters</t>
  </si>
  <si>
    <t>Salt and brine</t>
  </si>
  <si>
    <t>Britespan</t>
  </si>
  <si>
    <t>Fabric structures</t>
  </si>
  <si>
    <t>Bucher</t>
  </si>
  <si>
    <t>Street sweepers</t>
  </si>
  <si>
    <t>Bush Hog, LLC</t>
  </si>
  <si>
    <t>C.E.T. Fire Pumps</t>
  </si>
  <si>
    <t>Firefighting equipment</t>
  </si>
  <si>
    <t>CalAmp</t>
  </si>
  <si>
    <t>GPS/AVL fleet telematics solutions</t>
  </si>
  <si>
    <t>Calhoun Super Structures</t>
  </si>
  <si>
    <t>California Skateparks</t>
  </si>
  <si>
    <t>Camion</t>
  </si>
  <si>
    <t>Cargill</t>
  </si>
  <si>
    <t>Carolina Biological</t>
  </si>
  <si>
    <t>Educational science products</t>
  </si>
  <si>
    <t>HVAC systems</t>
  </si>
  <si>
    <t>Cascade Engineering</t>
  </si>
  <si>
    <t>Plastic refuse and recycling containers</t>
  </si>
  <si>
    <t>Cascadia Sport Systems Inc.</t>
  </si>
  <si>
    <t>Custom sport solutions for ice hockey and MAC sports</t>
  </si>
  <si>
    <t>Heavy construction equipment</t>
  </si>
  <si>
    <t>Case IH Agriculture</t>
  </si>
  <si>
    <t>CaseCracker by Cardinal Peak Technologies</t>
  </si>
  <si>
    <t>Rental machines, tools, and equipment from Cat and 70+ brands</t>
  </si>
  <si>
    <t>Electrical energy power generation equipment</t>
  </si>
  <si>
    <t>Managed services and staff augmentation</t>
  </si>
  <si>
    <t>Cemen Tech</t>
  </si>
  <si>
    <t>ChargePoint</t>
  </si>
  <si>
    <t>CIMCO Refrigeration Inc.</t>
  </si>
  <si>
    <t>Pavement and roadway maintenance equipment</t>
  </si>
  <si>
    <t>Healthcare equipment sales, installation, and biomed/repairs supplier</t>
  </si>
  <si>
    <t>Interactive technology</t>
  </si>
  <si>
    <t>Engineered fabric buildings</t>
  </si>
  <si>
    <t>Cleverciti</t>
  </si>
  <si>
    <t>Integrated Parking Intelligence Solutions</t>
  </si>
  <si>
    <t>Utility transport vehicles</t>
  </si>
  <si>
    <t>Colonial Life &amp; Accident Insurance Company</t>
  </si>
  <si>
    <t>Group employee benefits</t>
  </si>
  <si>
    <t>Computer Aid, Inc.</t>
  </si>
  <si>
    <t>Managed service provider (MSP) for information technology</t>
  </si>
  <si>
    <t>Connor Sports</t>
  </si>
  <si>
    <t>Facility security systems</t>
  </si>
  <si>
    <t>Cook's Direct</t>
  </si>
  <si>
    <t>Sports lighting</t>
  </si>
  <si>
    <t>Cordant Health Solutions</t>
  </si>
  <si>
    <t>Laboratory and instant device drug testing services</t>
  </si>
  <si>
    <t>Payment, revenue management, and citizen engagement solutions</t>
  </si>
  <si>
    <t>CORT</t>
  </si>
  <si>
    <t>Roadway maintenance equipment</t>
  </si>
  <si>
    <t>Crossroads Ambulance Sales</t>
  </si>
  <si>
    <t>Cummins</t>
  </si>
  <si>
    <t>CurbIQ</t>
  </si>
  <si>
    <t>Digital Curb Management Solutions</t>
  </si>
  <si>
    <t>Curbtender</t>
  </si>
  <si>
    <t>CURTIS Blue Line</t>
  </si>
  <si>
    <t>Cushman — a division of Textron</t>
  </si>
  <si>
    <t>Custom Fire Apparatus</t>
  </si>
  <si>
    <t>Firefighting apparatus</t>
  </si>
  <si>
    <t>CXT, Inc.</t>
  </si>
  <si>
    <t>Prefabricated concrete buildings</t>
  </si>
  <si>
    <t>Leasing and fleet management</t>
  </si>
  <si>
    <t>Scoreboards</t>
  </si>
  <si>
    <t>Dant Clayton</t>
  </si>
  <si>
    <t>Event seating</t>
  </si>
  <si>
    <t>Darby Dental Supply</t>
  </si>
  <si>
    <t>Dental supplies</t>
  </si>
  <si>
    <t>Dasco</t>
  </si>
  <si>
    <t>Secure military, police, and school storage</t>
  </si>
  <si>
    <t>DeBourgh</t>
  </si>
  <si>
    <t>Physical storage</t>
  </si>
  <si>
    <t>Deccan</t>
  </si>
  <si>
    <t>Public safety software</t>
  </si>
  <si>
    <t>Deep Trekker</t>
  </si>
  <si>
    <t>Grounds maintenance equipment</t>
  </si>
  <si>
    <t>Demers Ambulance</t>
  </si>
  <si>
    <t>Ambulance and emergency vehicles</t>
  </si>
  <si>
    <t>Security, Cloud, Network, and Data Services</t>
  </si>
  <si>
    <t>Diamond Mowers</t>
  </si>
  <si>
    <t>Digital Ally</t>
  </si>
  <si>
    <t>Vehicle and body cameras with cloud service</t>
  </si>
  <si>
    <t>Ditch Witch</t>
  </si>
  <si>
    <t>Underground utility and landscape grounds equipment</t>
  </si>
  <si>
    <t>Division 9</t>
  </si>
  <si>
    <t>Flooring and related services</t>
  </si>
  <si>
    <t>Doosan Industrial</t>
  </si>
  <si>
    <t>Doron Precision Systems, Inc.</t>
  </si>
  <si>
    <t>Dover Fueling Solutions</t>
  </si>
  <si>
    <t>Fuel management and fleet dispensing solutions</t>
  </si>
  <si>
    <t>Draeger</t>
  </si>
  <si>
    <t>Firefighting PPE</t>
  </si>
  <si>
    <t>Duncan Parking / CivicSmart</t>
  </si>
  <si>
    <t>AI-based automated curb management</t>
  </si>
  <si>
    <t>Dynapac</t>
  </si>
  <si>
    <t>Soil and asphalt rollers, compact equipment, and pavers</t>
  </si>
  <si>
    <t>E.J. Ward</t>
  </si>
  <si>
    <t>Fuel management, EV, and GPS solutions</t>
  </si>
  <si>
    <t>EastBanc Technologies</t>
  </si>
  <si>
    <t>Cloud-based business intelligence platform</t>
  </si>
  <si>
    <t>Ecopest Inc.</t>
  </si>
  <si>
    <t>Pest management</t>
  </si>
  <si>
    <t>Ecoverse</t>
  </si>
  <si>
    <t>Cutting edge environmental processing equipment</t>
  </si>
  <si>
    <t>EDGE Innovate</t>
  </si>
  <si>
    <t>Waste recycling equipment</t>
  </si>
  <si>
    <t>Edlio - Online School Management</t>
  </si>
  <si>
    <t>Fee management and online payment</t>
  </si>
  <si>
    <t>One-stop for STEM and edtech solutions</t>
  </si>
  <si>
    <t>eleven-x</t>
  </si>
  <si>
    <t>Parking and Curb Management Solutions</t>
  </si>
  <si>
    <t>Elgin Sweeper</t>
  </si>
  <si>
    <t>Elliott Equipment Company</t>
  </si>
  <si>
    <t>Public utility equipment and services</t>
  </si>
  <si>
    <t>Envirosight</t>
  </si>
  <si>
    <t>Sewer inspection and maintenance equipment</t>
  </si>
  <si>
    <t>E-ONE</t>
  </si>
  <si>
    <t>Emergency vehicles, fire trucks, and equipment</t>
  </si>
  <si>
    <t>Lab equipment, instruments, and consumables</t>
  </si>
  <si>
    <t>Epson</t>
  </si>
  <si>
    <t>Copiers, printers, and multifunction devices</t>
  </si>
  <si>
    <t>Ernst &amp; Young</t>
  </si>
  <si>
    <t>Etnyre</t>
  </si>
  <si>
    <t>Everest - Alamo Group (USA)</t>
  </si>
  <si>
    <t>Exprolink</t>
  </si>
  <si>
    <t>Outdoor cleaning vehicle manufacturer</t>
  </si>
  <si>
    <t>EZ Dock - PlayPower, Inc.</t>
  </si>
  <si>
    <t>Government, commercial, and industrial waterfront solutions</t>
  </si>
  <si>
    <t>EZ Liner</t>
  </si>
  <si>
    <t>Facility Optimization Solutions</t>
  </si>
  <si>
    <t>Program management consulting services</t>
  </si>
  <si>
    <t>Factory Motor Parts</t>
  </si>
  <si>
    <t>Light and medium automotive aftermarket parts</t>
  </si>
  <si>
    <t>Factory OEM parts</t>
  </si>
  <si>
    <t>Fastenal Company</t>
  </si>
  <si>
    <t>MRO equipment, supplies, and related services</t>
  </si>
  <si>
    <t>FAYAT Environmental Solutions</t>
  </si>
  <si>
    <t>Felling Trailers</t>
  </si>
  <si>
    <t>FERNO</t>
  </si>
  <si>
    <t>EMS equipment</t>
  </si>
  <si>
    <t>Ferrara - REV Group</t>
  </si>
  <si>
    <t>Sports surfacing solutions</t>
  </si>
  <si>
    <t>Figueras Seating</t>
  </si>
  <si>
    <t>Seating solutions for collectives</t>
  </si>
  <si>
    <t>Filterqueen</t>
  </si>
  <si>
    <t>Air purifiers/air cleaners</t>
  </si>
  <si>
    <t>FINN</t>
  </si>
  <si>
    <t>Firetrucks Unlimited</t>
  </si>
  <si>
    <t>First Student</t>
  </si>
  <si>
    <t>Alternative transportation services</t>
  </si>
  <si>
    <t>FLO EV Charging</t>
  </si>
  <si>
    <t>Flowbird (Cale &amp; Parkeon)</t>
  </si>
  <si>
    <t>Parking management systems</t>
  </si>
  <si>
    <t>FLYMOTION</t>
  </si>
  <si>
    <t>Forbo Flooring</t>
  </si>
  <si>
    <t>Ford</t>
  </si>
  <si>
    <t>Automotive parts and supplies</t>
  </si>
  <si>
    <t>ForeverLawn</t>
  </si>
  <si>
    <t>Synthetic grass solutions and maintenance</t>
  </si>
  <si>
    <t>Fortbrand Services LLC</t>
  </si>
  <si>
    <t>Forward Thinking Systems</t>
  </si>
  <si>
    <t>Fleet and asset tracking solutions</t>
  </si>
  <si>
    <t>GapVax</t>
  </si>
  <si>
    <t>Sewer cleaning and hydro excavation equipment</t>
  </si>
  <si>
    <t>Gasboy and Veeder-Root</t>
  </si>
  <si>
    <t>Fuel and fluid dispensing and management systems</t>
  </si>
  <si>
    <t>Genasys</t>
  </si>
  <si>
    <t>Emergency mass notification</t>
  </si>
  <si>
    <t>Generac</t>
  </si>
  <si>
    <t>General Motors</t>
  </si>
  <si>
    <t>Geotab</t>
  </si>
  <si>
    <t>Gerflor</t>
  </si>
  <si>
    <t>Public administration software</t>
  </si>
  <si>
    <t>GiANT by Tobroco</t>
  </si>
  <si>
    <t>Athletic equipment</t>
  </si>
  <si>
    <t>Global Environmental Products</t>
  </si>
  <si>
    <t>Street sweepers and leaf vacs</t>
  </si>
  <si>
    <t>Global Rental</t>
  </si>
  <si>
    <t>Globe Trailers</t>
  </si>
  <si>
    <t>Gold Star Foods</t>
  </si>
  <si>
    <t>School nutrition service provider for K-12</t>
  </si>
  <si>
    <t>Physical education, athletic, and fitness equipment</t>
  </si>
  <si>
    <t>Building/infrastructure repairs, alterations, and restoration services</t>
  </si>
  <si>
    <t>Gordian/VFA, Inc.</t>
  </si>
  <si>
    <t>Auction services</t>
  </si>
  <si>
    <t>GPS Insight, LLC</t>
  </si>
  <si>
    <t>Graco</t>
  </si>
  <si>
    <t>Lubrication dispensing equipment</t>
  </si>
  <si>
    <t>Gradall Industries - Vacall</t>
  </si>
  <si>
    <t>Sewer vacuum</t>
  </si>
  <si>
    <t>Gradall Industries, LLC</t>
  </si>
  <si>
    <t>Public safety</t>
  </si>
  <si>
    <t>Janitorial supplies</t>
  </si>
  <si>
    <t>Gravely</t>
  </si>
  <si>
    <t>Landscape and grounds equipment and UTVs</t>
  </si>
  <si>
    <t>Green Climber</t>
  </si>
  <si>
    <t>Outdoor fitness equipment</t>
  </si>
  <si>
    <t>gtechna</t>
  </si>
  <si>
    <t>Citation enforcement solutions</t>
  </si>
  <si>
    <t>Fleet assessment, fleet electrification services, change management</t>
  </si>
  <si>
    <t>H2I Group</t>
  </si>
  <si>
    <t>Technical education and lab supplies and equipment</t>
  </si>
  <si>
    <t>Artificial turf, track surfacing, and associated equipment</t>
  </si>
  <si>
    <t>Hatch Associates</t>
  </si>
  <si>
    <t>Sustainable transportation services</t>
  </si>
  <si>
    <t>Hawkeye</t>
  </si>
  <si>
    <t>Office furniture, seating, and movable walls</t>
  </si>
  <si>
    <t>HealthSource Solutions</t>
  </si>
  <si>
    <t>Mobile refuse collection vehicles</t>
  </si>
  <si>
    <t>Indoor and outdoor athletic surfaces</t>
  </si>
  <si>
    <t>HighCom Armor</t>
  </si>
  <si>
    <t>Highland Electric Fleets</t>
  </si>
  <si>
    <t>Turnkey Fleet Electrification incl Vehicles/Chargers/Related Services</t>
  </si>
  <si>
    <t>Hi-Lite Airfield Services</t>
  </si>
  <si>
    <t>Public utility and airport equipment</t>
  </si>
  <si>
    <t>Hinge Health</t>
  </si>
  <si>
    <t>Digital health products</t>
  </si>
  <si>
    <t>Hitachi</t>
  </si>
  <si>
    <t>HME</t>
  </si>
  <si>
    <t>Custom and commercial fire apparatus</t>
  </si>
  <si>
    <t>Sewer lift station bypass and portable dewatering pumps</t>
  </si>
  <si>
    <t>Hol-Mac</t>
  </si>
  <si>
    <t>Bulk solid waste and recycling</t>
  </si>
  <si>
    <t>Holman</t>
  </si>
  <si>
    <t>Building management systems</t>
  </si>
  <si>
    <t>School Transportation Solution</t>
  </si>
  <si>
    <t>Copiers, MFD, printers, scanners, and service solutions</t>
  </si>
  <si>
    <t>Indoor air quality solutions</t>
  </si>
  <si>
    <t>Husqvarna</t>
  </si>
  <si>
    <t>Grounds maintenance and outdoor power equipment</t>
  </si>
  <si>
    <t>Hussey Seating</t>
  </si>
  <si>
    <t>Hustler</t>
  </si>
  <si>
    <t>Landscaping and Grounds Maintenance Equipment</t>
  </si>
  <si>
    <t>Hyland Software</t>
  </si>
  <si>
    <t>Hyundai</t>
  </si>
  <si>
    <t>Heavy and medium construction equipment</t>
  </si>
  <si>
    <t>IC Bus</t>
  </si>
  <si>
    <t>ICF Resources</t>
  </si>
  <si>
    <t>Fleet electrification solutions</t>
  </si>
  <si>
    <t>Icom America</t>
  </si>
  <si>
    <t>Public safety communications</t>
  </si>
  <si>
    <t>Ideal System Solutions</t>
  </si>
  <si>
    <t>Imperial Supplies</t>
  </si>
  <si>
    <t>Fleet services</t>
  </si>
  <si>
    <t>InCharge Energy</t>
  </si>
  <si>
    <t>Turnkey EV fleet charging, service support, energy management</t>
  </si>
  <si>
    <t>INF Associates</t>
  </si>
  <si>
    <t>Turnkey energy solutions integrator</t>
  </si>
  <si>
    <t>IT professional services and IT staff augmentation</t>
  </si>
  <si>
    <t>Innotex</t>
  </si>
  <si>
    <t>INRIX</t>
  </si>
  <si>
    <t>Multimodal Mobility Intelligence Solutions</t>
  </si>
  <si>
    <t>Carbon neutral modular carpet tile, LVT, rubber flooring, and services</t>
  </si>
  <si>
    <t>International Truck</t>
  </si>
  <si>
    <t>Class 4-8 chassis with related equipment</t>
  </si>
  <si>
    <t>Introba Inc.</t>
  </si>
  <si>
    <t>Information technology consulting services</t>
  </si>
  <si>
    <t>IP Access</t>
  </si>
  <si>
    <t>Satellite internet service and equipment</t>
  </si>
  <si>
    <t>Public safety surveillance</t>
  </si>
  <si>
    <t>Parking and curbside management solutions</t>
  </si>
  <si>
    <t>J.A. Larue</t>
  </si>
  <si>
    <t>Snowblowers</t>
  </si>
  <si>
    <t>Jasper Holdings Inc.</t>
  </si>
  <si>
    <t>OEM powertrain replacement products and automotive supplies</t>
  </si>
  <si>
    <t>JCB</t>
  </si>
  <si>
    <t>JF Petroleum Group</t>
  </si>
  <si>
    <t>Fuels and fluids storage, management, and dispensing systems</t>
  </si>
  <si>
    <t>JHB Group</t>
  </si>
  <si>
    <t>Johnson Controls Fire Protection</t>
  </si>
  <si>
    <t>Johnson Controls, Inc.</t>
  </si>
  <si>
    <t>Judge Technical Services</t>
  </si>
  <si>
    <t>IT managed service and staff augmentation</t>
  </si>
  <si>
    <t>Kardex Remstar</t>
  </si>
  <si>
    <t>Industrial storage</t>
  </si>
  <si>
    <t>Integrated facility services provider</t>
  </si>
  <si>
    <t>Class 5-8 chassis with related equipment</t>
  </si>
  <si>
    <t>KI Furniture</t>
  </si>
  <si>
    <t>KME - REV Group</t>
  </si>
  <si>
    <t>Kobelco</t>
  </si>
  <si>
    <t>Waste and recycling equipment and systems</t>
  </si>
  <si>
    <t>Konica Minolta</t>
  </si>
  <si>
    <t>Office equipment: copiers, printers, software, and specialty products</t>
  </si>
  <si>
    <t>Video Surveillance Solutions, Related Equipment, Software, and Access</t>
  </si>
  <si>
    <t>Kubota</t>
  </si>
  <si>
    <t>Utility vehicles and off-road vehicles</t>
  </si>
  <si>
    <t>Kueper</t>
  </si>
  <si>
    <t>L.N. Curtis</t>
  </si>
  <si>
    <t>L3Harris Technologies</t>
  </si>
  <si>
    <t>Labrie Environmental Group</t>
  </si>
  <si>
    <t>Waste collection vehicles</t>
  </si>
  <si>
    <t>Laerdal Medical</t>
  </si>
  <si>
    <t>K-12 Classroom furniture and materials</t>
  </si>
  <si>
    <t>STEM curriculum solutions</t>
  </si>
  <si>
    <t>Landscape Structures, Inc.</t>
  </si>
  <si>
    <t>Playground, shade, and splash play equipment for parks</t>
  </si>
  <si>
    <t>Outdoor fitness equipment for parks and trails</t>
  </si>
  <si>
    <t>LeeBoy, Inc.</t>
  </si>
  <si>
    <t>Liebherr-America</t>
  </si>
  <si>
    <t>Life Fitness LLC</t>
  </si>
  <si>
    <t>Life Safety Services</t>
  </si>
  <si>
    <t>Fire and life safety inspection and repair</t>
  </si>
  <si>
    <t>Lifemark</t>
  </si>
  <si>
    <t>LIFTNOW</t>
  </si>
  <si>
    <t>Lincoln Financial Group</t>
  </si>
  <si>
    <t>LION First Responder</t>
  </si>
  <si>
    <t>Fire safety training tools</t>
  </si>
  <si>
    <t>Little Falls Machine</t>
  </si>
  <si>
    <t>Little Tikes Commercial - PlayPower, Inc.</t>
  </si>
  <si>
    <t>Commercial playground manufacturer</t>
  </si>
  <si>
    <t>LiuGong</t>
  </si>
  <si>
    <t>Logix ITS</t>
  </si>
  <si>
    <t>Lumen Technologies Group</t>
  </si>
  <si>
    <t>Communications technology services</t>
  </si>
  <si>
    <t>Lytx</t>
  </si>
  <si>
    <t>MAC Trailer</t>
  </si>
  <si>
    <t>MANCON Supply Chain Management</t>
  </si>
  <si>
    <t>Fleet and facilities parts storeroom management</t>
  </si>
  <si>
    <t>Manitou/GEHL</t>
  </si>
  <si>
    <t>Carpet, vinyl, rubber, and hardwood flooring</t>
  </si>
  <si>
    <t>Supply and delivery of fuel and fuel-related services</t>
  </si>
  <si>
    <t>Marathon</t>
  </si>
  <si>
    <t>Bulk solid waste and recycling equipment</t>
  </si>
  <si>
    <t>Matter Surfaces</t>
  </si>
  <si>
    <t>Sustainable flooring and matting solutions</t>
  </si>
  <si>
    <t>Maxi-Metal</t>
  </si>
  <si>
    <t>MB Companies — Aebi Schmidt North America</t>
  </si>
  <si>
    <t>McKesson Medical-Surgical Government Solutions LLC</t>
  </si>
  <si>
    <t>Med, pharmaceutical, laboratory distribution for critical care</t>
  </si>
  <si>
    <t>Medical supplies, healthcare solutions, distribution and resources</t>
  </si>
  <si>
    <t>McNeilus Truck</t>
  </si>
  <si>
    <t>Refuse collection vehicles</t>
  </si>
  <si>
    <t>Medefy Health</t>
  </si>
  <si>
    <t>Employee benefits</t>
  </si>
  <si>
    <t>Medix Specialty Vehicles</t>
  </si>
  <si>
    <t>Medical supplies and equipment</t>
  </si>
  <si>
    <t>Meyer</t>
  </si>
  <si>
    <t>Michelin</t>
  </si>
  <si>
    <t>Tires with related equipment</t>
  </si>
  <si>
    <t>Midwest Fire</t>
  </si>
  <si>
    <t>MindBeacon Health</t>
  </si>
  <si>
    <t>Teletherapy services</t>
  </si>
  <si>
    <t>Miracle Recreation - PlayPower, Inc.</t>
  </si>
  <si>
    <t>Commercial playground and fitness manufacturer</t>
  </si>
  <si>
    <t>Mitel Business Systems</t>
  </si>
  <si>
    <t>Unified communications</t>
  </si>
  <si>
    <t>Mitsubishi Logisnext Americas (Houston)</t>
  </si>
  <si>
    <t>Modern Mechanical Ice Systems</t>
  </si>
  <si>
    <t>Modii</t>
  </si>
  <si>
    <t>Data-Led Parking Operations &amp; Guidance</t>
  </si>
  <si>
    <t>Mohawk Carpet Distribution, LLC</t>
  </si>
  <si>
    <t>Hard- and soft-surface commercial flooring with installation services</t>
  </si>
  <si>
    <t>Mohawk Lifts, LLC</t>
  </si>
  <si>
    <t>Vehicle lifts</t>
  </si>
  <si>
    <t>Mondo USA, Inc.</t>
  </si>
  <si>
    <t>Monroe</t>
  </si>
  <si>
    <t>Morbark</t>
  </si>
  <si>
    <t>Tree maintenance equipment</t>
  </si>
  <si>
    <t>Motion Industries</t>
  </si>
  <si>
    <t>Motorola Solutions</t>
  </si>
  <si>
    <t>Supplier of MRO products</t>
  </si>
  <si>
    <t>MTD Products Company - Cub Cadet</t>
  </si>
  <si>
    <t>Lawn, grounds, and snow removal equipment and UTVs</t>
  </si>
  <si>
    <t>mtu – A Rolls-Royce Solution</t>
  </si>
  <si>
    <t>Multiforce Systems</t>
  </si>
  <si>
    <t>Fleet fuel management system hardware and software</t>
  </si>
  <si>
    <t>Multihog</t>
  </si>
  <si>
    <t>Multiquip</t>
  </si>
  <si>
    <t>Municipal Emergency Services</t>
  </si>
  <si>
    <t>Nachurs Alpine</t>
  </si>
  <si>
    <t>NAPA Auto Parts – Fleet Parts Supply</t>
  </si>
  <si>
    <t>Aftermarket vehicle parts</t>
  </si>
  <si>
    <t>Customized fleet and single source supply chain management</t>
  </si>
  <si>
    <t>National Auto Fleet Group</t>
  </si>
  <si>
    <t>Cars, trucks, vans, SUVs, cab chassis, and other vehicles</t>
  </si>
  <si>
    <t>National Recreation Systems</t>
  </si>
  <si>
    <t>NCL Government Capital</t>
  </si>
  <si>
    <t>Tax-exempt municipal leasing</t>
  </si>
  <si>
    <t>Neta Scientific</t>
  </si>
  <si>
    <t>Lab and science equipment</t>
  </si>
  <si>
    <t>New Deal Deicing</t>
  </si>
  <si>
    <t>New Holland - Agriculture</t>
  </si>
  <si>
    <t>New Holland-Construction</t>
  </si>
  <si>
    <t>New Way</t>
  </si>
  <si>
    <t>Refuse trucks</t>
  </si>
  <si>
    <t>Newcastle Communications</t>
  </si>
  <si>
    <t>Newtopia</t>
  </si>
  <si>
    <t>Niu Toilet</t>
  </si>
  <si>
    <t>No Fault - PlayPower, Inc.</t>
  </si>
  <si>
    <t>Playground safety surface products</t>
  </si>
  <si>
    <t>NP Aerospace</t>
  </si>
  <si>
    <t>Nuvve</t>
  </si>
  <si>
    <t>Fitness equipment</t>
  </si>
  <si>
    <t>Off Duty Management</t>
  </si>
  <si>
    <t>OFS Brands</t>
  </si>
  <si>
    <t>Furniture and related services for the workplace</t>
  </si>
  <si>
    <t>Furniture and related services</t>
  </si>
  <si>
    <t>Old Dominion Brush</t>
  </si>
  <si>
    <t>Omada Health</t>
  </si>
  <si>
    <t>OpDecision</t>
  </si>
  <si>
    <t>Mobility expense management</t>
  </si>
  <si>
    <t>Oshkosh Airport Products</t>
  </si>
  <si>
    <t>Manufacturer of unique outdoor fitness equipment</t>
  </si>
  <si>
    <t>P.L. Custom</t>
  </si>
  <si>
    <t>Manufacturer of Emergency Vehicles</t>
  </si>
  <si>
    <t>PA Consulting</t>
  </si>
  <si>
    <t>Fleet decarbonization strategy and operations</t>
  </si>
  <si>
    <t>Palmer Hamilton</t>
  </si>
  <si>
    <t>Furnishings and design</t>
  </si>
  <si>
    <t>STEM curriculum solutions and fab labs</t>
  </si>
  <si>
    <t>Panasonic Corp.</t>
  </si>
  <si>
    <t>PARKUNLOAD</t>
  </si>
  <si>
    <t>Smart Loading Zone Sustainable City Logistics</t>
  </si>
  <si>
    <t>Pasco Brokerage</t>
  </si>
  <si>
    <t>Commercial kitchen</t>
  </si>
  <si>
    <t>Passport Labs</t>
  </si>
  <si>
    <t>Unified Parking and Curb Management</t>
  </si>
  <si>
    <t>Patcraft</t>
  </si>
  <si>
    <t>Carpet and floor covering</t>
  </si>
  <si>
    <t>Patterson Dental Supply</t>
  </si>
  <si>
    <t>Dental supplies, equipment, and related services</t>
  </si>
  <si>
    <t>Paul Revere</t>
  </si>
  <si>
    <t>Peterbilt</t>
  </si>
  <si>
    <t>Petersen Industries</t>
  </si>
  <si>
    <t>Bulk waste collection equipment</t>
  </si>
  <si>
    <t>PhaZZer, LLC</t>
  </si>
  <si>
    <t>Philadelphia Commercial</t>
  </si>
  <si>
    <t>Commercial flooring</t>
  </si>
  <si>
    <t>Phoenix Business Inc</t>
  </si>
  <si>
    <t>Pierce Manufacturing</t>
  </si>
  <si>
    <t>Mailing and shipping software and solutions</t>
  </si>
  <si>
    <t>Pitts Enterprises</t>
  </si>
  <si>
    <t>Playworld Systems - PlayPower, Inc.</t>
  </si>
  <si>
    <t>Polaris</t>
  </si>
  <si>
    <t>Open air structures</t>
  </si>
  <si>
    <t>Populus Technologies</t>
  </si>
  <si>
    <t>Curb and Mobility Management Systems</t>
  </si>
  <si>
    <t>Portafloor</t>
  </si>
  <si>
    <t>PositivEnergy</t>
  </si>
  <si>
    <t>Turnkey EV charging solutions</t>
  </si>
  <si>
    <t>Power Technique</t>
  </si>
  <si>
    <t>PowerSchool Group</t>
  </si>
  <si>
    <t>Paint and wallcoverings</t>
  </si>
  <si>
    <t>Precor</t>
  </si>
  <si>
    <t>Presence Learning</t>
  </si>
  <si>
    <t>Audio, video, and digital solutions</t>
  </si>
  <si>
    <t>Digital services and solutions</t>
  </si>
  <si>
    <t>Progress Solar</t>
  </si>
  <si>
    <t>Propel, Inc.</t>
  </si>
  <si>
    <t>PropertyRoom.com</t>
  </si>
  <si>
    <t>Online auction services: vehicles, property, evidence, and firearms</t>
  </si>
  <si>
    <t>Provident, Underwritten by AXIS Insurance Company</t>
  </si>
  <si>
    <t>Public Restroom Company</t>
  </si>
  <si>
    <t>Prefab restrooms, showers, and park buildings</t>
  </si>
  <si>
    <t>Public Surplus</t>
  </si>
  <si>
    <t>PURVIS Systems</t>
  </si>
  <si>
    <t>IP-based fire and EMS alerting solutions</t>
  </si>
  <si>
    <t>Quadient</t>
  </si>
  <si>
    <t>Intelligent software and hardware solutions</t>
  </si>
  <si>
    <t>Quicket Solutions</t>
  </si>
  <si>
    <t>Cloud-based public safety software</t>
  </si>
  <si>
    <t>Cloud-based parking management software</t>
  </si>
  <si>
    <t>Fire and EMS: mobile software, AVL, CAD, FSA</t>
  </si>
  <si>
    <t>Fire and EMS: MDC, FSA, networking, and integration</t>
  </si>
  <si>
    <t>Rain Drop Products, LLC</t>
  </si>
  <si>
    <t>Children's commercial aquatic play equipment</t>
  </si>
  <si>
    <t>RapidView</t>
  </si>
  <si>
    <t>Underground infrastructure</t>
  </si>
  <si>
    <t>Rausch Electronics</t>
  </si>
  <si>
    <t>Redwood Toxicology</t>
  </si>
  <si>
    <t>Drug testing products and laboratory services</t>
  </si>
  <si>
    <t>Container and technology recycling and waste solutions</t>
  </si>
  <si>
    <t>Reliance</t>
  </si>
  <si>
    <t>RG Event Surfaces</t>
  </si>
  <si>
    <t>Modular athletic surfacing and rentals</t>
  </si>
  <si>
    <t>Technology solutions for the digital workplace</t>
  </si>
  <si>
    <t>Unified communications and contact center solutions</t>
  </si>
  <si>
    <t>RMUS</t>
  </si>
  <si>
    <t>Robbins Inc.</t>
  </si>
  <si>
    <t>Romtec</t>
  </si>
  <si>
    <t>Public restrooms and other structures</t>
  </si>
  <si>
    <t>Roppe</t>
  </si>
  <si>
    <t>Rosenbauer America</t>
  </si>
  <si>
    <t>Roth IAMS</t>
  </si>
  <si>
    <t>Rotochopper, Inc.</t>
  </si>
  <si>
    <t>Recycling and repurposing processing equipment</t>
  </si>
  <si>
    <t>Routeware (ReCollect)</t>
  </si>
  <si>
    <t>Public works communications technology</t>
  </si>
  <si>
    <t>RPM Tech - Alamo Group (USA)</t>
  </si>
  <si>
    <t>Snow and ice equipment removal equipment and accessories</t>
  </si>
  <si>
    <t>RPM Tech-Alamo Group</t>
  </si>
  <si>
    <t>Rubicon</t>
  </si>
  <si>
    <t>Fleet management technology for heavy-duty vehicles</t>
  </si>
  <si>
    <t>Rycor Solutions</t>
  </si>
  <si>
    <t>Software as a service business solutions for K-12 school districts</t>
  </si>
  <si>
    <t>Samsara</t>
  </si>
  <si>
    <t>Fleet management and smart cities</t>
  </si>
  <si>
    <t>SANY</t>
  </si>
  <si>
    <t>Bulk fuel supply</t>
  </si>
  <si>
    <t>SB Manufacturing</t>
  </si>
  <si>
    <t>Grounds and landscape equipment for lawn, turf, and debris</t>
  </si>
  <si>
    <t>Schindler</t>
  </si>
  <si>
    <t>School Health</t>
  </si>
  <si>
    <t>Emergency medical and supplies</t>
  </si>
  <si>
    <t>Medical supply solutions</t>
  </si>
  <si>
    <t>Schreder Lighting</t>
  </si>
  <si>
    <t>Schulte Ind.</t>
  </si>
  <si>
    <t>Schwarze</t>
  </si>
  <si>
    <t>Securitas Technology Corporation</t>
  </si>
  <si>
    <t>High-pressure jetting, vacuum, hydro-excavating and recycling</t>
  </si>
  <si>
    <t>Shaw Contract</t>
  </si>
  <si>
    <t>Commercial flooring and accessories</t>
  </si>
  <si>
    <t>Shaw Integrated and Turf Solutions, Inc.</t>
  </si>
  <si>
    <t>Turnkey turf surfacing</t>
  </si>
  <si>
    <t>Sherwin Ind.</t>
  </si>
  <si>
    <t>Sherwin-Williams Company</t>
  </si>
  <si>
    <t>Paint</t>
  </si>
  <si>
    <t>SHI International</t>
  </si>
  <si>
    <t>Sia Partners</t>
  </si>
  <si>
    <t>Management consulting on energy, environment, and data science</t>
  </si>
  <si>
    <t>SICO</t>
  </si>
  <si>
    <t>Siemens</t>
  </si>
  <si>
    <t>Facilities maintenance services</t>
  </si>
  <si>
    <t>Facility security, fire, and building automation systems</t>
  </si>
  <si>
    <t>Skyjack</t>
  </si>
  <si>
    <t>SmartCOP, Inc.</t>
  </si>
  <si>
    <t>Snap-on</t>
  </si>
  <si>
    <t>Garage and fleet maintenance equipment and vehicle lifts</t>
  </si>
  <si>
    <t>SofSurfaces, Inc.</t>
  </si>
  <si>
    <t>Soft Play - PlayPower, Inc.</t>
  </si>
  <si>
    <t>Contained playgrounds, play sculptures, and indoor play areas</t>
  </si>
  <si>
    <t>Spacefile International</t>
  </si>
  <si>
    <t>High-density mobile storage shelving solutions</t>
  </si>
  <si>
    <t>Spacesaver</t>
  </si>
  <si>
    <t>High-quality, efficient storage solutions</t>
  </si>
  <si>
    <t>Spartan Emergency Response</t>
  </si>
  <si>
    <t>Spohn Ranch, Inc.</t>
  </si>
  <si>
    <t>Sport Court</t>
  </si>
  <si>
    <t>SportsArt Inc</t>
  </si>
  <si>
    <t>Sprinturf</t>
  </si>
  <si>
    <t>Synthetic turf manufacturer and installer</t>
  </si>
  <si>
    <t>Stafford-Smith</t>
  </si>
  <si>
    <t>Commercial food service equipment</t>
  </si>
  <si>
    <t>Staples</t>
  </si>
  <si>
    <t>Office supply catalog solutions</t>
  </si>
  <si>
    <t>Office, hospital, and classroom furniture</t>
  </si>
  <si>
    <t>STEM For Kids</t>
  </si>
  <si>
    <t>STEM lessons, training, and consultation</t>
  </si>
  <si>
    <t>STEM Supplies</t>
  </si>
  <si>
    <t>Stertil-Koni</t>
  </si>
  <si>
    <t>Food service equipment, small wares, and supplies</t>
  </si>
  <si>
    <t>Stryker</t>
  </si>
  <si>
    <t>Stryker Canada</t>
  </si>
  <si>
    <t>Summer PBC</t>
  </si>
  <si>
    <t>Equipment rental provider</t>
  </si>
  <si>
    <t>Super Products LLC</t>
  </si>
  <si>
    <t>Vacuum trucks for sewer cleaning and excavation</t>
  </si>
  <si>
    <t>Sutphen</t>
  </si>
  <si>
    <t>Sweeping Corp. of America (SCA)</t>
  </si>
  <si>
    <t>Swenson Spreader</t>
  </si>
  <si>
    <t>Swisstrax</t>
  </si>
  <si>
    <t>Modular athletic surfacing</t>
  </si>
  <si>
    <t>SWORD Health</t>
  </si>
  <si>
    <t>Syntech Systems</t>
  </si>
  <si>
    <t>Fuel management and fleet management solutions</t>
  </si>
  <si>
    <t>Sysco Corp.</t>
  </si>
  <si>
    <t>Food products for schools</t>
  </si>
  <si>
    <t>Food products</t>
  </si>
  <si>
    <t>T2 Systems</t>
  </si>
  <si>
    <t>Fuel supplier: sales, management, and delivery</t>
  </si>
  <si>
    <t>Talbert</t>
  </si>
  <si>
    <t>Talkspace, Inc.</t>
  </si>
  <si>
    <t>Team Eagle</t>
  </si>
  <si>
    <t>Techline Sports Lighting</t>
  </si>
  <si>
    <t>LED sports lighting solutions</t>
  </si>
  <si>
    <t>Public sector and education furnishings</t>
  </si>
  <si>
    <t>Teladoc Health</t>
  </si>
  <si>
    <t>Telligen</t>
  </si>
  <si>
    <t>TELUS Communications (U.S.) Inc. (dba SkyHawk Telematics)</t>
  </si>
  <si>
    <t>Remote fleet and asset management solutions</t>
  </si>
  <si>
    <t>TELUS Health</t>
  </si>
  <si>
    <t>Tenco - Alamo Group (USA)</t>
  </si>
  <si>
    <t>Heavy-duty snow and ice removal truck equipment</t>
  </si>
  <si>
    <t>Tenco-Alamo Group</t>
  </si>
  <si>
    <t>Terex</t>
  </si>
  <si>
    <t>Aerial work-platforms and digger derricks, advanced mixers</t>
  </si>
  <si>
    <t>Terex (CBI, Ecotec &amp; Powerscreen)</t>
  </si>
  <si>
    <t>Terex/Genie</t>
  </si>
  <si>
    <t>Textron E-Z-GO LLC</t>
  </si>
  <si>
    <t>The Family Centre</t>
  </si>
  <si>
    <t>Thomas Built Buses</t>
  </si>
  <si>
    <t>Laboratory, life science, equipment, and safety distribution</t>
  </si>
  <si>
    <t>Thompson Pump &amp; Manufacturing Company</t>
  </si>
  <si>
    <t>Tiger</t>
  </si>
  <si>
    <t>Elevators, escalators, and moving walks</t>
  </si>
  <si>
    <t>T-Mobile</t>
  </si>
  <si>
    <t>Wireless voice and data services, equipment, solutions</t>
  </si>
  <si>
    <t>Copiers, printers, and related business products and services</t>
  </si>
  <si>
    <t>Waste and recycling collection solutions</t>
  </si>
  <si>
    <t>Towmaster</t>
  </si>
  <si>
    <t>Towmaster Trailers</t>
  </si>
  <si>
    <t>Triumph Modular</t>
  </si>
  <si>
    <t>TRUE Fitness</t>
  </si>
  <si>
    <t>Turf Nation</t>
  </si>
  <si>
    <t>Tyler Technologies</t>
  </si>
  <si>
    <t>Software and services for government and schools</t>
  </si>
  <si>
    <t>TYMCO</t>
  </si>
  <si>
    <t>U.S. Armor</t>
  </si>
  <si>
    <t>Fleet payment</t>
  </si>
  <si>
    <t>Ultra Base</t>
  </si>
  <si>
    <t>Base solutions for athletic surfacing</t>
  </si>
  <si>
    <t>Umojo</t>
  </si>
  <si>
    <t>End-to-End, Dynamic Curb Inventory Management</t>
  </si>
  <si>
    <t>UniFirst</t>
  </si>
  <si>
    <t>Employee uniforms</t>
  </si>
  <si>
    <t>Unmanned Vehicle Technologies</t>
  </si>
  <si>
    <t>UPS</t>
  </si>
  <si>
    <t>Express courier and ground delivery</t>
  </si>
  <si>
    <t>Urban Radar</t>
  </si>
  <si>
    <t>Curb management, visualization, and analytics</t>
  </si>
  <si>
    <t>Urbiotica</t>
  </si>
  <si>
    <t>Curb management and parking solutions</t>
  </si>
  <si>
    <t>Food service distribution for government and higher education</t>
  </si>
  <si>
    <t>Food service distribution for K-12</t>
  </si>
  <si>
    <t>USA Shade - PlayPower, Inc.</t>
  </si>
  <si>
    <t>Design/build fabric shade structure manufacturer</t>
  </si>
  <si>
    <t>Sewer cleaning, hydro-excavation, industrial vacuum equipment</t>
  </si>
  <si>
    <t>Vaisala</t>
  </si>
  <si>
    <t>Thunderstorm manager and lightning exporter</t>
  </si>
  <si>
    <t>Vanguard Cleaning Systems of Western Canada</t>
  </si>
  <si>
    <t>Professional janitorial and custodial services serving western Canada</t>
  </si>
  <si>
    <t>VariTech</t>
  </si>
  <si>
    <t>Vector Solutions</t>
  </si>
  <si>
    <t>Ventrac Products - Toro</t>
  </si>
  <si>
    <t>Grinders, trommel screens, compost turners, tree chippers and mulchers</t>
  </si>
  <si>
    <t>Public utility equipment</t>
  </si>
  <si>
    <t>VersaCourt</t>
  </si>
  <si>
    <t>Modular athletic surfacing and accessories</t>
  </si>
  <si>
    <t>Versalift, A Time Manufacturing Company</t>
  </si>
  <si>
    <t>Bucket trucks, digger derricks, cable placers, and aerial lifts</t>
  </si>
  <si>
    <t>Viking-Cives</t>
  </si>
  <si>
    <t>Virage Simulation, Inc.</t>
  </si>
  <si>
    <t>Vohl</t>
  </si>
  <si>
    <t>Volatus Aerospace</t>
  </si>
  <si>
    <t>Wabash Valley - PlayPower, Inc.</t>
  </si>
  <si>
    <t>Indoor and outdoor recreation and playground equipment</t>
  </si>
  <si>
    <t>WAEV</t>
  </si>
  <si>
    <t>GEM electric low-speed vehicles and Taylor-Dunn industrial vehicles</t>
  </si>
  <si>
    <t>Wastequip</t>
  </si>
  <si>
    <t>Watchfire</t>
  </si>
  <si>
    <t>Waterblasting, LLC. dba Hog Technologies</t>
  </si>
  <si>
    <t>Waterplay</t>
  </si>
  <si>
    <t>Outdoor and indoor aquatic play equipment and site amenities</t>
  </si>
  <si>
    <t>Wausau - Alamo Group (USA)</t>
  </si>
  <si>
    <t>Snow, ice, and roadway maintenance equipment</t>
  </si>
  <si>
    <t>WAVE</t>
  </si>
  <si>
    <t>Weiler</t>
  </si>
  <si>
    <t>Road construction and asphalt paving equipment</t>
  </si>
  <si>
    <t>WESCO</t>
  </si>
  <si>
    <t>Wesco distribution, Wesco-Canada, Anixter, Wesco Energy Solutions</t>
  </si>
  <si>
    <t>Western Global</t>
  </si>
  <si>
    <t>Fuel storage, transport tanks, and dispensing equipment</t>
  </si>
  <si>
    <t>Western Products</t>
  </si>
  <si>
    <t>Westnet</t>
  </si>
  <si>
    <t>Westward Industries</t>
  </si>
  <si>
    <t>Fleet card and related services</t>
  </si>
  <si>
    <t>WEX Health</t>
  </si>
  <si>
    <t>Whelen Engineering</t>
  </si>
  <si>
    <t>White Cap, LP</t>
  </si>
  <si>
    <t>WHP Trainingtowers</t>
  </si>
  <si>
    <t>Wirtgen</t>
  </si>
  <si>
    <t>Wondr Health</t>
  </si>
  <si>
    <t>Woods Equipment</t>
  </si>
  <si>
    <t>Rotary cutters, seeders, tillers, and finish mowers</t>
  </si>
  <si>
    <t>XCMG</t>
  </si>
  <si>
    <t>Digital print technology and related solutions</t>
  </si>
  <si>
    <t>Yeadon Domes</t>
  </si>
  <si>
    <t>Custom air-supported domes</t>
  </si>
  <si>
    <t>Zamboni</t>
  </si>
  <si>
    <t>Zetron, Inc.</t>
  </si>
  <si>
    <t>Technology solutions to optimize integrated communications</t>
  </si>
  <si>
    <t>ZOLL Medical</t>
  </si>
  <si>
    <t>Medical devices</t>
  </si>
  <si>
    <t>121923-A3C</t>
  </si>
  <si>
    <t>071223-ACS</t>
  </si>
  <si>
    <t>062723-ADT</t>
  </si>
  <si>
    <t>082923-AGCO</t>
  </si>
  <si>
    <t>070821-AGI-2</t>
  </si>
  <si>
    <t>070821-AGI-1</t>
  </si>
  <si>
    <t>091423-AMTAB</t>
  </si>
  <si>
    <t>013020-ARP</t>
  </si>
  <si>
    <t>031623-GLG</t>
  </si>
  <si>
    <t>071223-ASA</t>
  </si>
  <si>
    <t>062723-ARS</t>
  </si>
  <si>
    <t>071223-AGR</t>
  </si>
  <si>
    <t>120423-AUTOM</t>
  </si>
  <si>
    <t>101223-AXN</t>
  </si>
  <si>
    <t>120320-ATH-1</t>
  </si>
  <si>
    <t>121223-BND</t>
  </si>
  <si>
    <t>061323-BPS</t>
  </si>
  <si>
    <t>120423-BLKAY</t>
  </si>
  <si>
    <t>120423-BLUSY</t>
  </si>
  <si>
    <t>031623-BMG</t>
  </si>
  <si>
    <t>120822-BXX</t>
  </si>
  <si>
    <t>031623-BRP</t>
  </si>
  <si>
    <t>120921-BLE</t>
  </si>
  <si>
    <t>031423-BRM</t>
  </si>
  <si>
    <t>071223-BRT</t>
  </si>
  <si>
    <t>071223-CLH</t>
  </si>
  <si>
    <t>031423-EDP</t>
  </si>
  <si>
    <t>120320-ATH-2</t>
  </si>
  <si>
    <t>011723-CNH-1</t>
  </si>
  <si>
    <t>082923-CNH-1</t>
  </si>
  <si>
    <t>101223-CARD</t>
  </si>
  <si>
    <t>011723-CAT</t>
  </si>
  <si>
    <t>020223-CAT</t>
  </si>
  <si>
    <t>121923-CDW</t>
  </si>
  <si>
    <t>030223-CLT</t>
  </si>
  <si>
    <t>071223-CSS</t>
  </si>
  <si>
    <t>120423-CLVR</t>
  </si>
  <si>
    <t>051623-CLA</t>
  </si>
  <si>
    <t>121923-CAI</t>
  </si>
  <si>
    <t>031022-GER-2</t>
  </si>
  <si>
    <t>063022-COK</t>
  </si>
  <si>
    <t>041123-CPL</t>
  </si>
  <si>
    <t>091423-COR</t>
  </si>
  <si>
    <t>122123-CRR</t>
  </si>
  <si>
    <t>120423-CRBIQ</t>
  </si>
  <si>
    <t>110223-CRB</t>
  </si>
  <si>
    <t>122220-JCS-1</t>
  </si>
  <si>
    <t>081523-DCT</t>
  </si>
  <si>
    <t>092623-DARBY</t>
  </si>
  <si>
    <t>110923-DASCO</t>
  </si>
  <si>
    <t>110923-DBM</t>
  </si>
  <si>
    <t>082923-DAC</t>
  </si>
  <si>
    <t>121923-DGR</t>
  </si>
  <si>
    <t>101223-ALLY</t>
  </si>
  <si>
    <t>061323-DV9</t>
  </si>
  <si>
    <t>120423-DNCN</t>
  </si>
  <si>
    <t>120423-EASTBA</t>
  </si>
  <si>
    <t>030923-ECV</t>
  </si>
  <si>
    <t>030923-EDG</t>
  </si>
  <si>
    <t>120423-ELVNX</t>
  </si>
  <si>
    <t>113021-RVG-1</t>
  </si>
  <si>
    <t>111522-AGI-1</t>
  </si>
  <si>
    <t>062222-AGI-1</t>
  </si>
  <si>
    <t>010521-LTS-2</t>
  </si>
  <si>
    <t>091422-FAS</t>
  </si>
  <si>
    <t>020923-FCC</t>
  </si>
  <si>
    <t>091423-FELL</t>
  </si>
  <si>
    <t>041823-FNO</t>
  </si>
  <si>
    <t>113021-RVG-2</t>
  </si>
  <si>
    <t>081523-FGS</t>
  </si>
  <si>
    <t>062723-FIR</t>
  </si>
  <si>
    <t>062222-DDY-1</t>
  </si>
  <si>
    <t>061323-FRO</t>
  </si>
  <si>
    <t>031622-FVL</t>
  </si>
  <si>
    <t>121923-FTN</t>
  </si>
  <si>
    <t>092222-GNR</t>
  </si>
  <si>
    <t>091422-WWG</t>
  </si>
  <si>
    <t>031121-ACO-1</t>
  </si>
  <si>
    <t>051123-GUI</t>
  </si>
  <si>
    <t>051123-HAT</t>
  </si>
  <si>
    <t>071223-HWK</t>
  </si>
  <si>
    <t>091423-HAWRT</t>
  </si>
  <si>
    <t>110223-THC</t>
  </si>
  <si>
    <t>041123-HLC</t>
  </si>
  <si>
    <t>011221-HCM</t>
  </si>
  <si>
    <t>051123-HEF</t>
  </si>
  <si>
    <t>101221-HLD</t>
  </si>
  <si>
    <t>062723-HSD</t>
  </si>
  <si>
    <t>062421-LSS-2</t>
  </si>
  <si>
    <t>081523-HSC</t>
  </si>
  <si>
    <t>102623-ICB</t>
  </si>
  <si>
    <t>051123-ICF</t>
  </si>
  <si>
    <t>121923-IDL</t>
  </si>
  <si>
    <t>051123-INC</t>
  </si>
  <si>
    <t>051123-INA</t>
  </si>
  <si>
    <t>071321-INF</t>
  </si>
  <si>
    <t>120423-INRIX</t>
  </si>
  <si>
    <t>061323-IFA</t>
  </si>
  <si>
    <t>101223-IPRO</t>
  </si>
  <si>
    <t>120423-IPS</t>
  </si>
  <si>
    <t>110923-KRS</t>
  </si>
  <si>
    <t>091423-KII</t>
  </si>
  <si>
    <t>113021-RVG-3</t>
  </si>
  <si>
    <t>030321-KON</t>
  </si>
  <si>
    <t>101223-KON</t>
  </si>
  <si>
    <t>082923-KBA</t>
  </si>
  <si>
    <t>110223-LEG</t>
  </si>
  <si>
    <t>091423-LSH</t>
  </si>
  <si>
    <t>011723-LEB</t>
  </si>
  <si>
    <t>062421-LSS-1</t>
  </si>
  <si>
    <t>051623-LNG</t>
  </si>
  <si>
    <t>010521-LTS-4</t>
  </si>
  <si>
    <t>072822-LUM</t>
  </si>
  <si>
    <t>061323-MMI</t>
  </si>
  <si>
    <t>061323-MAT</t>
  </si>
  <si>
    <t>062222-AEB-5</t>
  </si>
  <si>
    <t>041823-MML</t>
  </si>
  <si>
    <t>110223-MCN</t>
  </si>
  <si>
    <t>111623-MEDE</t>
  </si>
  <si>
    <t>122123-MDX</t>
  </si>
  <si>
    <t>062222-AEB-3</t>
  </si>
  <si>
    <t>061323-MAC</t>
  </si>
  <si>
    <t>010521-LTS-3</t>
  </si>
  <si>
    <t>120122-MBS</t>
  </si>
  <si>
    <t>120423-MODII</t>
  </si>
  <si>
    <t>061323-MCD</t>
  </si>
  <si>
    <t>013020-MRL</t>
  </si>
  <si>
    <t>121223-MRL</t>
  </si>
  <si>
    <t>062222-AEB-1</t>
  </si>
  <si>
    <t>091422-MII</t>
  </si>
  <si>
    <t>101223-MOT</t>
  </si>
  <si>
    <t>091422-MSI</t>
  </si>
  <si>
    <t>092222-RYC</t>
  </si>
  <si>
    <t>081523-NRS</t>
  </si>
  <si>
    <t>031423-NDD</t>
  </si>
  <si>
    <t>082923-CNH-2</t>
  </si>
  <si>
    <t>011723-CNH-2</t>
  </si>
  <si>
    <t>110223-NWY</t>
  </si>
  <si>
    <t>010521-LTS-1</t>
  </si>
  <si>
    <t>091423-OFS</t>
  </si>
  <si>
    <t>012722-OMA</t>
  </si>
  <si>
    <t>113021-PLC</t>
  </si>
  <si>
    <t>122123-PLC</t>
  </si>
  <si>
    <t>051123-PAC</t>
  </si>
  <si>
    <t>091423-PHL</t>
  </si>
  <si>
    <t>120423-PKUN</t>
  </si>
  <si>
    <t>120423-PSPRT</t>
  </si>
  <si>
    <t>061323-SII-1</t>
  </si>
  <si>
    <t>092623-PTRSN</t>
  </si>
  <si>
    <t>051623-CLA-1</t>
  </si>
  <si>
    <t>061323-SII-2</t>
  </si>
  <si>
    <t>113021-OKC-1</t>
  </si>
  <si>
    <t>010521-LTS-8</t>
  </si>
  <si>
    <t>120423-POPU</t>
  </si>
  <si>
    <t>031022-GER-1</t>
  </si>
  <si>
    <t>051123-PST</t>
  </si>
  <si>
    <t>020923-PWT</t>
  </si>
  <si>
    <t>091323-PPG</t>
  </si>
  <si>
    <t>030223-PSO</t>
  </si>
  <si>
    <t>051623-AXC</t>
  </si>
  <si>
    <t>051623-RLC</t>
  </si>
  <si>
    <t>031022-REC-3</t>
  </si>
  <si>
    <t>081721-RMT</t>
  </si>
  <si>
    <t>061323-RPP</t>
  </si>
  <si>
    <t>062222-AGI-3</t>
  </si>
  <si>
    <t>111522-AGI-3</t>
  </si>
  <si>
    <t>071223-RBB</t>
  </si>
  <si>
    <t>111623-RXSS</t>
  </si>
  <si>
    <t>111522-SBM</t>
  </si>
  <si>
    <t>041823-SHC</t>
  </si>
  <si>
    <t>041123-SRD</t>
  </si>
  <si>
    <t>061323-SII</t>
  </si>
  <si>
    <t>031622-SII</t>
  </si>
  <si>
    <t>091323-SHW</t>
  </si>
  <si>
    <t>121923-SHI</t>
  </si>
  <si>
    <t>051123-SIA</t>
  </si>
  <si>
    <t>081523-SICO</t>
  </si>
  <si>
    <t>091423-SICO</t>
  </si>
  <si>
    <t>020923-SKJ</t>
  </si>
  <si>
    <t>062222-DDY-3</t>
  </si>
  <si>
    <t>010521-LTS-7</t>
  </si>
  <si>
    <t>110923-SPCFI</t>
  </si>
  <si>
    <t>110923-SPC</t>
  </si>
  <si>
    <t>121919-KII-1</t>
  </si>
  <si>
    <t>091423-KII-1</t>
  </si>
  <si>
    <t>113021-RVG-4</t>
  </si>
  <si>
    <t>031022-GER-3</t>
  </si>
  <si>
    <t>091423-SCC</t>
  </si>
  <si>
    <t>091423-STI</t>
  </si>
  <si>
    <t>121223-SKI</t>
  </si>
  <si>
    <t>041823-STY</t>
  </si>
  <si>
    <t>041823-STK</t>
  </si>
  <si>
    <t>031623-SMR</t>
  </si>
  <si>
    <t>062222-AEB-4</t>
  </si>
  <si>
    <t>031022-REC-1</t>
  </si>
  <si>
    <t>012722-SWD</t>
  </si>
  <si>
    <t>061323-TFU</t>
  </si>
  <si>
    <t>041123-TCE</t>
  </si>
  <si>
    <t>091423-TKN</t>
  </si>
  <si>
    <t>012722-TLD</t>
  </si>
  <si>
    <t>062222-AGI-5</t>
  </si>
  <si>
    <t>111522-AGI-5</t>
  </si>
  <si>
    <t>110421-TER</t>
  </si>
  <si>
    <t>030923-TER</t>
  </si>
  <si>
    <t>102623-TBB</t>
  </si>
  <si>
    <t>062222-AEB-2</t>
  </si>
  <si>
    <t>031022-REC-2</t>
  </si>
  <si>
    <t>120423-UMOJO</t>
  </si>
  <si>
    <t>120423-URBAN</t>
  </si>
  <si>
    <t>120423-URB</t>
  </si>
  <si>
    <t>010521-LTS-6</t>
  </si>
  <si>
    <t>031423-VAR</t>
  </si>
  <si>
    <t>031121-TTC-2</t>
  </si>
  <si>
    <t>110421-VRM</t>
  </si>
  <si>
    <t>031022-REC-4</t>
  </si>
  <si>
    <t>011723-VCE</t>
  </si>
  <si>
    <t>010521-LTS-5</t>
  </si>
  <si>
    <t>122220-PSI-3</t>
  </si>
  <si>
    <t>030223-WCH</t>
  </si>
  <si>
    <t>062222-AGI-4</t>
  </si>
  <si>
    <t>111522-AGI-4</t>
  </si>
  <si>
    <t>091422-WES</t>
  </si>
  <si>
    <t>062222-DDY-2</t>
  </si>
  <si>
    <t>031623-WXH</t>
  </si>
  <si>
    <t>111623-WXH</t>
  </si>
  <si>
    <t>091422-WCP</t>
  </si>
  <si>
    <t>030321-XOX</t>
  </si>
  <si>
    <t>071223-YEA</t>
  </si>
  <si>
    <t>041823-ZLL</t>
  </si>
  <si>
    <t>3N1 OFFICE PRODUCTS INC</t>
  </si>
  <si>
    <t>Copiers, Fax, Multifunction Machines, and Services</t>
  </si>
  <si>
    <t>ABM Supply Alan B. Mestdagh</t>
  </si>
  <si>
    <t>Emergency Responder Supplies, Equipment, and Services</t>
  </si>
  <si>
    <t xml:space="preserve">AED One-Stop Shop </t>
  </si>
  <si>
    <t xml:space="preserve">ALARM MASTERS </t>
  </si>
  <si>
    <t>Alpha Facilities Solutions LLC</t>
  </si>
  <si>
    <t>Apple Pavement Services LLC</t>
  </si>
  <si>
    <t>Trades, Labor, and Materials (NON JOC)</t>
  </si>
  <si>
    <t>04/30/2029</t>
  </si>
  <si>
    <t>APS Building Services Inc</t>
  </si>
  <si>
    <t xml:space="preserve">Caso Document Management Inc. </t>
  </si>
  <si>
    <t>Central Texas Elevator  LLC</t>
  </si>
  <si>
    <t>Clear K12 INC</t>
  </si>
  <si>
    <t>CMS Communication Inc</t>
  </si>
  <si>
    <t>Collins Communications Company</t>
  </si>
  <si>
    <t>Commercial Industrial Builders</t>
  </si>
  <si>
    <t xml:space="preserve">CTL </t>
  </si>
  <si>
    <t>Disaster Relief &amp; Innovative Protection Systems LLC</t>
  </si>
  <si>
    <t>Doral Digital Reprographics Corp</t>
  </si>
  <si>
    <t>Dymaptic</t>
  </si>
  <si>
    <t>Technology Solutions, Products, and Services</t>
  </si>
  <si>
    <t>05/31/2029</t>
  </si>
  <si>
    <t>Emerald Paving Company</t>
  </si>
  <si>
    <t xml:space="preserve">Entenmann-Rovin Co. </t>
  </si>
  <si>
    <t>Epic Office Solutions</t>
  </si>
  <si>
    <t>Flores and Associates LLC</t>
  </si>
  <si>
    <t>Four Corner Solutions Inc</t>
  </si>
  <si>
    <t>GermBlast Infection Controls Inc.</t>
  </si>
  <si>
    <t>GroundFORCE Building Systems LLC</t>
  </si>
  <si>
    <t>GRP WEGMAN Company</t>
  </si>
  <si>
    <t>Guerraco</t>
  </si>
  <si>
    <t>Gutter Solutions of Texas LLC</t>
  </si>
  <si>
    <t>GWS FF &amp; E</t>
  </si>
  <si>
    <t>HVAC RNTL LLC</t>
  </si>
  <si>
    <t>HVAC USA</t>
  </si>
  <si>
    <t>ImageNet Consulting LLC</t>
  </si>
  <si>
    <t>IML Security Supply</t>
  </si>
  <si>
    <t>INA Alert Inc</t>
  </si>
  <si>
    <t>IntegrityOne Solutions</t>
  </si>
  <si>
    <t>Knight Restoration LLC</t>
  </si>
  <si>
    <t>LODE Defense</t>
  </si>
  <si>
    <t>M&amp;H SUPPLY</t>
  </si>
  <si>
    <t>MACE Virtual Labs LLC</t>
  </si>
  <si>
    <t>Main Street Installers</t>
  </si>
  <si>
    <t>Mark One Medical Ltd.</t>
  </si>
  <si>
    <t>MCCi LLC</t>
  </si>
  <si>
    <t>Mechanical Materials LLC</t>
  </si>
  <si>
    <t>Midwest Machinery Company</t>
  </si>
  <si>
    <t>MVP Same Day Signs LLC</t>
  </si>
  <si>
    <t>Nadler Mobile LLC</t>
  </si>
  <si>
    <t>NAG Industries INC</t>
  </si>
  <si>
    <t>ON THE GO MEDICAL SUPPLY LLC</t>
  </si>
  <si>
    <t>Parkscape Solutions LLC</t>
  </si>
  <si>
    <t>PC Parts Pros</t>
  </si>
  <si>
    <t>Perry Weather Inc.</t>
  </si>
  <si>
    <t>PGW Solutions</t>
  </si>
  <si>
    <t>Plover General Contractors</t>
  </si>
  <si>
    <t>Portadam Inc.</t>
  </si>
  <si>
    <t>ProActive Air Solutions</t>
  </si>
  <si>
    <t>Pro-Link Inc</t>
  </si>
  <si>
    <t xml:space="preserve">ProLogic ITS </t>
  </si>
  <si>
    <t>Ratcliff Recovery Services</t>
  </si>
  <si>
    <t>REC-TXK LLC</t>
  </si>
  <si>
    <t>RevoTRAC LLC</t>
  </si>
  <si>
    <t>Rooftop Media</t>
  </si>
  <si>
    <t>Ruckus Wireless LLC</t>
  </si>
  <si>
    <t>Sabroff Technologies LLC</t>
  </si>
  <si>
    <t>Schumacher Construction Services LLC</t>
  </si>
  <si>
    <t xml:space="preserve">ServiceMaster by Cornerstone </t>
  </si>
  <si>
    <t>Shinetoo Lighting USA LLC</t>
  </si>
  <si>
    <t>Shreveport Communications Service LLC</t>
  </si>
  <si>
    <t>SKO Elite Repair LLC</t>
  </si>
  <si>
    <t>Solvere Tech Support</t>
  </si>
  <si>
    <t>Square Technology David Frisbie</t>
  </si>
  <si>
    <t xml:space="preserve">Stewart Builders LLC </t>
  </si>
  <si>
    <t>STRACK INC.</t>
  </si>
  <si>
    <t>T&amp;N Fence Construction</t>
  </si>
  <si>
    <t>The Grounds Guys of Waco</t>
  </si>
  <si>
    <t>Vanco RevTrak</t>
  </si>
  <si>
    <t xml:space="preserve">Visual Sound Inc. </t>
  </si>
  <si>
    <t>W&amp;B Enterprises LLC</t>
  </si>
  <si>
    <t>Wade Garcia &amp; Associates INC</t>
  </si>
  <si>
    <t>White Horse Distribution LLC</t>
  </si>
  <si>
    <t>ShowDay Designs LLC</t>
  </si>
  <si>
    <t>2105-125-259</t>
  </si>
  <si>
    <t>Building Maps</t>
  </si>
  <si>
    <t>Administrative &amp; Academic Consultants</t>
  </si>
  <si>
    <t>1920-012-2025-C</t>
  </si>
  <si>
    <t xml:space="preserve">EPNCT EMS </t>
  </si>
  <si>
    <t>Magnatag</t>
  </si>
  <si>
    <t>2301-01</t>
  </si>
  <si>
    <t>Lowman Education, LLC</t>
  </si>
  <si>
    <t>MGT of America Consulting, LLC (TVG-MGT Holdings, LLC)</t>
  </si>
  <si>
    <t>Mobile Communications America Inc.</t>
  </si>
  <si>
    <t>Roto-Rooter (D &amp; K Plumbing, Inc)</t>
  </si>
  <si>
    <t>24-7484</t>
  </si>
  <si>
    <t>Condor Consulting Group, LLC (Colby Richardson)</t>
  </si>
  <si>
    <t>Education Compliance Solutions LLC</t>
  </si>
  <si>
    <t>Educational Support Services (Deamer Ventures) (Dreamer Ventures LLC)</t>
  </si>
  <si>
    <t>Enterprise Risk Management LLC (Guadalupe Rodriguez)</t>
  </si>
  <si>
    <t>Lateralus Group, LLC.</t>
  </si>
  <si>
    <t>NURAAMI, LLC (Alberto Hernandez-Bardan)</t>
  </si>
  <si>
    <t>pepelwerk (peperwerk llc)</t>
  </si>
  <si>
    <t>57th ST Media (Brandy Bruce)</t>
  </si>
  <si>
    <t>24-7483</t>
  </si>
  <si>
    <t>Born Ready Films</t>
  </si>
  <si>
    <t>Enlow LLC (Steel Shutter Photography) (Jeremy Enlow Fine Art Photography)</t>
  </si>
  <si>
    <t>From Above Droneworks (Schofield Solutions LLC)</t>
  </si>
  <si>
    <t>Patty Muro Photography (Paula Patricia Cruz)</t>
  </si>
  <si>
    <t>Portrait Xpressions Photogrphy (Wedding &amp; Portrait Xpressions) (Marcos Martinez)</t>
  </si>
  <si>
    <t>Seer Productions LLC</t>
  </si>
  <si>
    <t>Skyline Photo Booth &amp; Rentals (Julieta Yvette Santiago)</t>
  </si>
  <si>
    <t>Sociallyin</t>
  </si>
  <si>
    <t>All Aboard America! (Industrial Bus Lines Inc.)</t>
  </si>
  <si>
    <t>24-7482</t>
  </si>
  <si>
    <t>24-7486</t>
  </si>
  <si>
    <t>Silver Creek Materials</t>
  </si>
  <si>
    <t>Maintenance, Operations, and Transportation Supplie</t>
  </si>
  <si>
    <t>Golf Team Products</t>
  </si>
  <si>
    <t>2023-022</t>
  </si>
  <si>
    <t>Patterson Veterinary (Patterson Dental)</t>
  </si>
  <si>
    <t>Facilites Management-Outside Contracted Services</t>
  </si>
  <si>
    <t>2023-011</t>
  </si>
  <si>
    <t>Overhead Door of Dallas (Miner Ltd)</t>
  </si>
  <si>
    <r>
      <rPr>
        <b/>
        <sz val="11"/>
        <color theme="1"/>
        <rFont val="Calibri"/>
        <family val="2"/>
        <scheme val="minor"/>
      </rPr>
      <t>Bounce House Rental</t>
    </r>
    <r>
      <rPr>
        <sz val="11"/>
        <color theme="1"/>
        <rFont val="Calibri"/>
        <family val="2"/>
        <scheme val="minor"/>
      </rPr>
      <t>- $99 per 24/hour, Inflatable Obstacle Course or Specialty Inflatable - $349,</t>
    </r>
    <r>
      <rPr>
        <b/>
        <sz val="11"/>
        <color theme="1"/>
        <rFont val="Calibri"/>
        <family val="2"/>
        <scheme val="minor"/>
      </rPr>
      <t xml:space="preserve"> Power Generators</t>
    </r>
    <r>
      <rPr>
        <sz val="11"/>
        <color theme="1"/>
        <rFont val="Calibri"/>
        <family val="2"/>
        <scheme val="minor"/>
      </rPr>
      <t xml:space="preserve">-  $359, </t>
    </r>
    <r>
      <rPr>
        <b/>
        <sz val="11"/>
        <color theme="1"/>
        <rFont val="Calibri"/>
        <family val="2"/>
        <scheme val="minor"/>
      </rPr>
      <t>Popcorn Machine, Snow Cone, Cotton Candy machine Rentals</t>
    </r>
    <r>
      <rPr>
        <sz val="11"/>
        <color theme="1"/>
        <rFont val="Calibri"/>
        <family val="2"/>
        <scheme val="minor"/>
      </rPr>
      <t xml:space="preserve"> $65, </t>
    </r>
    <r>
      <rPr>
        <b/>
        <sz val="11"/>
        <color theme="1"/>
        <rFont val="Calibri"/>
        <family val="2"/>
        <scheme val="minor"/>
      </rPr>
      <t>Folding Tables</t>
    </r>
    <r>
      <rPr>
        <sz val="11"/>
        <color theme="1"/>
        <rFont val="Calibri"/>
        <family val="2"/>
        <scheme val="minor"/>
      </rPr>
      <t xml:space="preserve"> 6' - $10 60"Round- $15, </t>
    </r>
    <r>
      <rPr>
        <b/>
        <sz val="11"/>
        <color theme="1"/>
        <rFont val="Calibri"/>
        <family val="2"/>
        <scheme val="minor"/>
      </rPr>
      <t>Folding Chair Rental</t>
    </r>
    <r>
      <rPr>
        <sz val="11"/>
        <color theme="1"/>
        <rFont val="Calibri"/>
        <family val="2"/>
        <scheme val="minor"/>
      </rPr>
      <t xml:space="preserve"> - $2- Depending on location possible delivery fee may be charged. </t>
    </r>
    <r>
      <rPr>
        <sz val="11"/>
        <color rgb="FFFF0000"/>
        <rFont val="Calibri"/>
        <family val="2"/>
        <scheme val="minor"/>
      </rPr>
      <t xml:space="preserve">Dunking Booths not allowed. </t>
    </r>
  </si>
  <si>
    <r>
      <rPr>
        <b/>
        <sz val="11"/>
        <color theme="1"/>
        <rFont val="Calibri"/>
        <family val="2"/>
        <scheme val="minor"/>
      </rPr>
      <t>Bounce House Rental</t>
    </r>
    <r>
      <rPr>
        <sz val="11"/>
        <color theme="1"/>
        <rFont val="Calibri"/>
        <family val="2"/>
        <scheme val="minor"/>
      </rPr>
      <t xml:space="preserve"> $170 per 24/hour-15'X15'; 40ft obstacle course $270 per 24/hour, 30ft Rock Climb Slide $260 per 24/hour; </t>
    </r>
    <r>
      <rPr>
        <b/>
        <sz val="11"/>
        <color theme="1"/>
        <rFont val="Calibri"/>
        <family val="2"/>
        <scheme val="minor"/>
      </rPr>
      <t>Snow Cone machine Rental</t>
    </r>
    <r>
      <rPr>
        <sz val="11"/>
        <color theme="1"/>
        <rFont val="Calibri"/>
        <family val="2"/>
        <scheme val="minor"/>
      </rPr>
      <t xml:space="preserve"> $75 per 24/hour includes 50 cups, 50 straws and (2) 16oz syrup bottles with the flavor of your choice, $25 for additional supplies; </t>
    </r>
    <r>
      <rPr>
        <b/>
        <sz val="11"/>
        <color theme="1"/>
        <rFont val="Calibri"/>
        <family val="2"/>
        <scheme val="minor"/>
      </rPr>
      <t>Folding Chair Rental</t>
    </r>
    <r>
      <rPr>
        <sz val="11"/>
        <color theme="1"/>
        <rFont val="Calibri"/>
        <family val="2"/>
        <scheme val="minor"/>
      </rPr>
      <t xml:space="preserve"> $2 per chair per 24/hour. </t>
    </r>
    <r>
      <rPr>
        <b/>
        <sz val="11"/>
        <color theme="1"/>
        <rFont val="Calibri"/>
        <family val="2"/>
        <scheme val="minor"/>
      </rPr>
      <t>Disk Jockey</t>
    </r>
    <r>
      <rPr>
        <sz val="11"/>
        <color theme="1"/>
        <rFont val="Calibri"/>
        <family val="2"/>
        <scheme val="minor"/>
      </rPr>
      <t xml:space="preserve"> $250 per hour; </t>
    </r>
    <r>
      <rPr>
        <b/>
        <sz val="11"/>
        <color theme="1"/>
        <rFont val="Calibri"/>
        <family val="2"/>
        <scheme val="minor"/>
      </rPr>
      <t>Power Generators</t>
    </r>
    <r>
      <rPr>
        <sz val="11"/>
        <color theme="1"/>
        <rFont val="Calibri"/>
        <family val="2"/>
        <scheme val="minor"/>
      </rPr>
      <t xml:space="preserve"> $175 per 24/hour; Additional Items include Black jack table and Event Planning Services. </t>
    </r>
    <r>
      <rPr>
        <sz val="11"/>
        <color rgb="FFFF0000"/>
        <rFont val="Calibri"/>
        <family val="2"/>
        <scheme val="minor"/>
      </rPr>
      <t xml:space="preserve">Dunking Booths not allowed. </t>
    </r>
  </si>
  <si>
    <t>AGiRepair</t>
  </si>
  <si>
    <t>AGiRepair (Asset Genie)</t>
  </si>
  <si>
    <t>RV-207371</t>
  </si>
  <si>
    <t>Office Equipment Maintenace and Repair Services</t>
  </si>
  <si>
    <t>Smart Pass LLC</t>
  </si>
  <si>
    <t>CTPA Frisco ISD</t>
  </si>
  <si>
    <t>A &amp; B Lawn and Garden</t>
  </si>
  <si>
    <t>22-136</t>
  </si>
  <si>
    <t>1-A Fire &amp; Domestic Testing</t>
  </si>
  <si>
    <t>22-136-B</t>
  </si>
  <si>
    <t>A Affordable Auto Upholstery</t>
  </si>
  <si>
    <t>22-136-A</t>
  </si>
  <si>
    <t>A Premier Automotive Services</t>
  </si>
  <si>
    <t>A-1 Freeman North American, Inc.</t>
  </si>
  <si>
    <t>ABC Home and Commercial Services</t>
  </si>
  <si>
    <t>ABC WRECKER</t>
  </si>
  <si>
    <t>22-136-E</t>
  </si>
  <si>
    <t>Action Cleaning Systems INC</t>
  </si>
  <si>
    <t>Adams Welding Co., Inc (DBA Shaw Bros. Welding)</t>
  </si>
  <si>
    <t>22-136-C</t>
  </si>
  <si>
    <t>Advance / CARQUEST Auto Parts</t>
  </si>
  <si>
    <t>Advance / CARQUEST Auto Parts (Advance Stores Company Inc.)</t>
  </si>
  <si>
    <t>22-136-D</t>
  </si>
  <si>
    <t>Advanced Starter Service</t>
  </si>
  <si>
    <t>Advantage Supply</t>
  </si>
  <si>
    <t>Aerowave Technologies, LLC</t>
  </si>
  <si>
    <t>Ahead of the Rest Plumbing</t>
  </si>
  <si>
    <t>Air Flow Solutions Inc</t>
  </si>
  <si>
    <t>Allied Fence of Ft. Worth</t>
  </si>
  <si>
    <t>Alternator Service, Inc.</t>
  </si>
  <si>
    <t>American Elevator Technologies LLC</t>
  </si>
  <si>
    <t>AMS of Texas, LLC</t>
  </si>
  <si>
    <t>ASCO Equipment</t>
  </si>
  <si>
    <t>Ashcraft Company, Inc</t>
  </si>
  <si>
    <t>Atlas International Laundry Equipment LLC</t>
  </si>
  <si>
    <t>ATLAS UTILITY SUPPLY COMPANY</t>
  </si>
  <si>
    <t>Austin Turf &amp; Tractor</t>
  </si>
  <si>
    <t>Auto Plus Auto Parts</t>
  </si>
  <si>
    <t>autonation ford south fort worth</t>
  </si>
  <si>
    <t>BAT Mobile Bus Repair LLC</t>
  </si>
  <si>
    <t>Batteries Plus (B. Garth Co.)</t>
  </si>
  <si>
    <t>Bearing Chain &amp; Supply, Inc.</t>
  </si>
  <si>
    <t>Benbrook Glass</t>
  </si>
  <si>
    <t>BENCHMARK SIGNS (Brooks &amp; Brooks Services Inc)</t>
  </si>
  <si>
    <t>Beta Technology Inc.</t>
  </si>
  <si>
    <t>Big Wheels Body Shop LLC</t>
  </si>
  <si>
    <t>Binswanger Glass (Binswanger Enterprises, LLC)</t>
  </si>
  <si>
    <t>Blend Supply LTD</t>
  </si>
  <si>
    <t>Breaker Broker Inc.</t>
  </si>
  <si>
    <t>Bright's Transmission Service Inc</t>
  </si>
  <si>
    <t>Bruce Lowrie Chevrolet, Inc.</t>
  </si>
  <si>
    <t>BSB Tools, LLC</t>
  </si>
  <si>
    <t>Builders Equipment &amp; Supply Co</t>
  </si>
  <si>
    <t>Burleson Outdoor Power Equipment</t>
  </si>
  <si>
    <t>Buzz Custom Fence</t>
  </si>
  <si>
    <t>Campbell Paper Company</t>
  </si>
  <si>
    <t>Campbell Paper Company (Praetorian Operating Inc.)</t>
  </si>
  <si>
    <t>Capleshaw Ind</t>
  </si>
  <si>
    <t>Car Concepts Commercial, LLC</t>
  </si>
  <si>
    <t>Carrier Enterprise LLC</t>
  </si>
  <si>
    <t>Caststone Solutions Company</t>
  </si>
  <si>
    <t>CATI Striping &amp; Coating (CATI Striping, LLC)</t>
  </si>
  <si>
    <t>CED/Miller Electric</t>
  </si>
  <si>
    <t>Century Mechanical Contractors Inc.</t>
  </si>
  <si>
    <t>Certified Laboratories</t>
  </si>
  <si>
    <t>Circle Saw Builders Supply, Inc</t>
  </si>
  <si>
    <t>Clarity DPF Cleaning Service LLC</t>
  </si>
  <si>
    <t>Climate Comfort Solutions LLC</t>
  </si>
  <si>
    <t>CM Service Pros</t>
  </si>
  <si>
    <t>Cohn &amp; Gregory Supply</t>
  </si>
  <si>
    <t>COLDEN HOT SERVICES</t>
  </si>
  <si>
    <t>Comm-Fit</t>
  </si>
  <si>
    <t>Continental Battery Systems</t>
  </si>
  <si>
    <t>Contractors Plus Roofing &amp; Construction, LLC</t>
  </si>
  <si>
    <t>Core Controls</t>
  </si>
  <si>
    <t>COWSER TIRE AND SERVICE</t>
  </si>
  <si>
    <t>Custom Thread Art</t>
  </si>
  <si>
    <t>D.H. Pace Company Inc</t>
  </si>
  <si>
    <t>Darr Equipment Co</t>
  </si>
  <si>
    <t>DCI AUTO GLASS, LLC</t>
  </si>
  <si>
    <t>DEALERS ELECTRICAL SUPPLY</t>
  </si>
  <si>
    <t>Delegard Tool of Texas</t>
  </si>
  <si>
    <t>Dent Enterprises LLC</t>
  </si>
  <si>
    <t>DFW Drywall Experts, LLC</t>
  </si>
  <si>
    <t>DGJD, Inc</t>
  </si>
  <si>
    <t>Diamond Brothers Construction</t>
  </si>
  <si>
    <t>Diamond Drywall &amp; Painting, LLC</t>
  </si>
  <si>
    <t>Digi Security Systems</t>
  </si>
  <si>
    <t>Double First Medical, LLC</t>
  </si>
  <si>
    <t>E77 LLC (Kristi Mayfield)</t>
  </si>
  <si>
    <t>ECS Transportation Group</t>
  </si>
  <si>
    <t>EE&amp;G, Inc.</t>
  </si>
  <si>
    <t>Elevated Solutions Team LLC (Alonzo Isaiah Hill Jr)</t>
  </si>
  <si>
    <t>Elite Fleet Solutions LLC</t>
  </si>
  <si>
    <t>EP Services (EP Remodeling Services LLC)</t>
  </si>
  <si>
    <t>EPIC SOLAR CONTROL, LLC</t>
  </si>
  <si>
    <t>Equipment Depot</t>
  </si>
  <si>
    <t>Exserv Facility Services, Inc.</t>
  </si>
  <si>
    <t>Facility Response Group</t>
  </si>
  <si>
    <t>FACTORY OUTLET TOOLING</t>
  </si>
  <si>
    <t>FERGUSON FACILITIES SUPPLY</t>
  </si>
  <si>
    <t>Filterbuy Incorporated</t>
  </si>
  <si>
    <t>Final Limit Elevator Inspections, LLC</t>
  </si>
  <si>
    <t>Firemans Paving Contractors</t>
  </si>
  <si>
    <t>FireTron Life Safety Solutions</t>
  </si>
  <si>
    <t>Fish Window Cleaning</t>
  </si>
  <si>
    <t>Five Star Ford of Texes</t>
  </si>
  <si>
    <t>Flip Lok LLC</t>
  </si>
  <si>
    <t>Frank W. Neal &amp; Assoc., Inc.</t>
  </si>
  <si>
    <t>Franks Wheel aligning inc</t>
  </si>
  <si>
    <t>Frigelar North America DBA Fissco Supply</t>
  </si>
  <si>
    <t>Frontier Paint Company</t>
  </si>
  <si>
    <t>FTW Safety</t>
  </si>
  <si>
    <t>Gail's Flags &amp; Golf Course Accessories, Inc.</t>
  </si>
  <si>
    <t>Garratt-Callahan Company</t>
  </si>
  <si>
    <t>Gas and Supply North Texas LLC (Gas and Supply)</t>
  </si>
  <si>
    <t>Genesis Elevator Services LLC</t>
  </si>
  <si>
    <t>Gomez Floor Covering, Inc. dba GFC Contracting</t>
  </si>
  <si>
    <t>Goodson Golf &amp; Utility Vehicles</t>
  </si>
  <si>
    <t>Goolsbee Tire Service Inc.</t>
  </si>
  <si>
    <t>Grand Landscapes, LLC</t>
  </si>
  <si>
    <t>Grayco Enterprises</t>
  </si>
  <si>
    <t>Harper Supply, LLC</t>
  </si>
  <si>
    <t>Helm Paint/dba Texas Paint &amp; Wallpaper Co.</t>
  </si>
  <si>
    <t>Heritage PPG</t>
  </si>
  <si>
    <t>HI-LINE ELECTRIC CO., INC</t>
  </si>
  <si>
    <t>Holt Texas, LTD.</t>
  </si>
  <si>
    <t>HP Envirovision</t>
  </si>
  <si>
    <t>Huckabee</t>
  </si>
  <si>
    <t>HYDRO-MAX JETTER</t>
  </si>
  <si>
    <t>I.V. Tire Service, Inc.</t>
  </si>
  <si>
    <t>ICON Diversified, LLC</t>
  </si>
  <si>
    <t>IDN Acme</t>
  </si>
  <si>
    <t>IEC Fort Worth/Tarrant County (Associated Independent Electrical Contractors of America, Inc. Fort Worth/Tarrant County Chapter)</t>
  </si>
  <si>
    <t>Industrial Power Truck</t>
  </si>
  <si>
    <t>Industrial Power Truck (Industrial Power LLC)</t>
  </si>
  <si>
    <t>Intrepid Security &amp; Protection (Intrepid Protection Services Inc.)</t>
  </si>
  <si>
    <t>ISFLOOR (Indoor Sport Flooring LLC)</t>
  </si>
  <si>
    <t>ISI Commercial Refrigeration, LLC.</t>
  </si>
  <si>
    <t>ISI Commercial Refrigeration, LLC. (Strategic Equipment, LLC)</t>
  </si>
  <si>
    <t>J&amp;J Supply, Inc.</t>
  </si>
  <si>
    <t>J.L. MATTHEWS</t>
  </si>
  <si>
    <t>Jabo's Ace Hardware</t>
  </si>
  <si>
    <t>JBC Commercial Plumbing</t>
  </si>
  <si>
    <t>JDB Towing, LLC</t>
  </si>
  <si>
    <t>Jendco Safety Supply</t>
  </si>
  <si>
    <t>Junk King Fort Worth (BerrCorp LLC)</t>
  </si>
  <si>
    <t>K Post Company</t>
  </si>
  <si>
    <t>KaBOOM!</t>
  </si>
  <si>
    <t>Kimbrough Life Safety LLC</t>
  </si>
  <si>
    <t>Kings III Emergency Communications (Kings III of America)</t>
  </si>
  <si>
    <t>Kirby's Radiator Service</t>
  </si>
  <si>
    <t>KNS, L.L.C.</t>
  </si>
  <si>
    <t>L &amp; D Hot Shot Service LLC</t>
  </si>
  <si>
    <t>Laguna Tools Inc</t>
  </si>
  <si>
    <t>Lawn Patrol Service, Inc</t>
  </si>
  <si>
    <t>Lea Park &amp; Play</t>
  </si>
  <si>
    <t>Lennox Industries Inc.</t>
  </si>
  <si>
    <t>Leonard's Farm &amp; Ranch Store, Inc.</t>
  </si>
  <si>
    <t>Lifetime Quality Roofing, LLC</t>
  </si>
  <si>
    <t>Lift Aids Inc.</t>
  </si>
  <si>
    <t>LiftCrete Solutions (Green Foam Solutions, inc)</t>
  </si>
  <si>
    <t>Logical Solutions, Inc.</t>
  </si>
  <si>
    <t>Longhorn inc</t>
  </si>
  <si>
    <t>Lowery Sand &amp; Gravel Company</t>
  </si>
  <si>
    <t>LSM OUTDOOR  POWER</t>
  </si>
  <si>
    <t>Lux Texas Landscaping</t>
  </si>
  <si>
    <t>M.A.N.S.Distributors, Inc</t>
  </si>
  <si>
    <t>MacArthur Gauge Inc</t>
  </si>
  <si>
    <t>MARKS PLUMBING PARTS</t>
  </si>
  <si>
    <t>Marsh Cable &amp; Connectors</t>
  </si>
  <si>
    <t>MAVICH</t>
  </si>
  <si>
    <t>McMillan James Equipment Company</t>
  </si>
  <si>
    <t>METRO CHEMICALS</t>
  </si>
  <si>
    <t>MICHAELS KEYS</t>
  </si>
  <si>
    <t>Millicare (Omniservices Capital Millicare, LLC)</t>
  </si>
  <si>
    <t>MLD Painting</t>
  </si>
  <si>
    <t>Moody Labs</t>
  </si>
  <si>
    <t>MORRISON SUPPLY #1004</t>
  </si>
  <si>
    <t>Napa AUTO CARE CENTER</t>
  </si>
  <si>
    <t>NAPA Auto Parts</t>
  </si>
  <si>
    <t>NCAELECTRIC LLC</t>
  </si>
  <si>
    <t>Network Cabling Services, Inc.</t>
  </si>
  <si>
    <t>Nitty Gritty Powerwashing</t>
  </si>
  <si>
    <t>Norman Radiator Service, Inc.</t>
  </si>
  <si>
    <t>North Texas Winsupply</t>
  </si>
  <si>
    <t>Norton Metals</t>
  </si>
  <si>
    <t>O.N. Point Pressure Washing</t>
  </si>
  <si>
    <t>O2 Cool Manufacturing, LLC</t>
  </si>
  <si>
    <t>Oilonit Design llc</t>
  </si>
  <si>
    <t>OxyTurf Inc.</t>
  </si>
  <si>
    <t>Parts Authority LLC</t>
  </si>
  <si>
    <t>Patriot Parts &amp; Service Llc</t>
  </si>
  <si>
    <t>PIERCE PUMP COMPANY (FCX PERFORMANCE, INC.)</t>
  </si>
  <si>
    <t>Pinnacle Propane LLC</t>
  </si>
  <si>
    <t>Pioneer Athletics</t>
  </si>
  <si>
    <t>Pirtek Fort Worth</t>
  </si>
  <si>
    <t>Plywood Company of Fort Worth, Inc</t>
  </si>
  <si>
    <t>Post L Group, LLC</t>
  </si>
  <si>
    <t>PPG INDUSTRIES</t>
  </si>
  <si>
    <t>Preferred Mechanical Group LLC</t>
  </si>
  <si>
    <t>Premier Truck Group</t>
  </si>
  <si>
    <t>Proair LLC</t>
  </si>
  <si>
    <t>PROFESSIONAL POLISH, INC.</t>
  </si>
  <si>
    <t>Progressive Roofing</t>
  </si>
  <si>
    <t>Pro-Line Industrial Products, Inc</t>
  </si>
  <si>
    <t>ProToCall, LLC.</t>
  </si>
  <si>
    <t>QUALITY AIR &amp; LIFT</t>
  </si>
  <si>
    <t>Quantum North America (Quantum Mechanical)</t>
  </si>
  <si>
    <t>Real Network Services, Inc.</t>
  </si>
  <si>
    <t>Reliable Parts Inc</t>
  </si>
  <si>
    <t>Rexel</t>
  </si>
  <si>
    <t>Richards Supply</t>
  </si>
  <si>
    <t>Rick's Tire Service, Inc.</t>
  </si>
  <si>
    <t>Ride N Shine</t>
  </si>
  <si>
    <t>RNDI Companies</t>
  </si>
  <si>
    <t>Roto-Rooter Plumbing &amp; Drain</t>
  </si>
  <si>
    <t>RUSH TRUCK CENTER</t>
  </si>
  <si>
    <t>S.T.O.P. of Western Fort Worth (West Tarrant Associates)</t>
  </si>
  <si>
    <t>Scaffolds USA, Inc.</t>
  </si>
  <si>
    <t>School Safety Solution</t>
  </si>
  <si>
    <t>SERVPRO of Dallas Love</t>
  </si>
  <si>
    <t>Servpro of North Fort Worth</t>
  </si>
  <si>
    <t>22-136, 22-136-A</t>
  </si>
  <si>
    <t>Smith Landscape Co.</t>
  </si>
  <si>
    <t>Smith Pump Company</t>
  </si>
  <si>
    <t>SolArm, Inc.</t>
  </si>
  <si>
    <t>Southwest Industrial Services, Inc.</t>
  </si>
  <si>
    <t>Southwest Networks, Inc.</t>
  </si>
  <si>
    <t>spaeth machine shop inc.</t>
  </si>
  <si>
    <t>Storage Equipment Company Inc.</t>
  </si>
  <si>
    <t>STUART HOSE AND PIPE</t>
  </si>
  <si>
    <t>Summit Electric Supply</t>
  </si>
  <si>
    <t>Summit Fire &amp; Security, LLC</t>
  </si>
  <si>
    <t>Sunbelt Industrial Services</t>
  </si>
  <si>
    <t>Superior Industrial Products</t>
  </si>
  <si>
    <t>Swat Plumbing LLC</t>
  </si>
  <si>
    <t>Synergy Environmental Services, LLC</t>
  </si>
  <si>
    <t>Tacony Corporation</t>
  </si>
  <si>
    <t>Taylor's Rental</t>
  </si>
  <si>
    <t>TDI Fleet Services</t>
  </si>
  <si>
    <t>TEAGUE LUMBER COMPANY</t>
  </si>
  <si>
    <t>Temperature Control Systems, Inc.</t>
  </si>
  <si>
    <t>Temporary Wall Systems Fort Worth (Matjac Holdings Incorporated)</t>
  </si>
  <si>
    <t>Texas AirSystems, LLC</t>
  </si>
  <si>
    <t>TEXAS FIRE AND SOUND</t>
  </si>
  <si>
    <t>Texas Overhead Door Company</t>
  </si>
  <si>
    <t>Texas Stucco Supply</t>
  </si>
  <si>
    <t>Texas Towing Wrecker Service</t>
  </si>
  <si>
    <t>Texas Truck A/C Inc.</t>
  </si>
  <si>
    <t>Texas Water Technologies LLC</t>
  </si>
  <si>
    <t>Tex-Sun Shade Specialties, Inc.</t>
  </si>
  <si>
    <t>The Paysage Group dba Smith Lawn and Tree</t>
  </si>
  <si>
    <t>The Sherwin Williams Company</t>
  </si>
  <si>
    <t>Tifco Industries Inc</t>
  </si>
  <si>
    <t>TJ's Professional Painting and Construction, LLC</t>
  </si>
  <si>
    <t>Tradesmen International, LLC</t>
  </si>
  <si>
    <t>Tri-Lam Roofing &amp; Waterproofing, Inc.</t>
  </si>
  <si>
    <t>Triple-C Fence, LLC</t>
  </si>
  <si>
    <t>TRU CHEM SOLUTIONS LLC</t>
  </si>
  <si>
    <t>T-Tech Power Solutions</t>
  </si>
  <si>
    <t>Turf and Soil Management</t>
  </si>
  <si>
    <t>Universal Recycling Technologies, LLC</t>
  </si>
  <si>
    <t>Valiant Chemical</t>
  </si>
  <si>
    <t>Waukesha Pearce Industries</t>
  </si>
  <si>
    <t>Wesley Trujillo llc</t>
  </si>
  <si>
    <t>Western Marketing, Inc a RelaDyne Co</t>
  </si>
  <si>
    <t>Western States Fire Protection Co</t>
  </si>
  <si>
    <t>Whirlix Design Inc</t>
  </si>
  <si>
    <t>Woodcraft Supply</t>
  </si>
  <si>
    <t>Wrangler Roofing, Inc.</t>
  </si>
  <si>
    <t>XL Parts LLC</t>
  </si>
  <si>
    <t>Zenith Roofing</t>
  </si>
  <si>
    <t>Zimmerer Kubota &amp; Equipment, Inc.</t>
  </si>
  <si>
    <t xml:space="preserve">AirGas </t>
  </si>
  <si>
    <t>22-136-F</t>
  </si>
  <si>
    <t>EPCNT FW ISD</t>
  </si>
  <si>
    <t>Maintenance, Repair, and Operations Supplies and Services</t>
  </si>
  <si>
    <t>Assurance Fire Protection</t>
  </si>
  <si>
    <t>Car-Mac Special Systems LLC (Carlos L Macias)</t>
  </si>
  <si>
    <t>Saucedo Lock Company (DACAMA LLC)</t>
  </si>
  <si>
    <t>System Integrations (MJAMLP Inc.)</t>
  </si>
  <si>
    <t>Technology World LLC (DBA Sentry)</t>
  </si>
  <si>
    <t>The Cable Source</t>
  </si>
  <si>
    <t>Batteriesplusbulbs 442 (Gorman Batteries LLC DBA Batteriesplusbulbs 442) (Batteris Plus)</t>
  </si>
  <si>
    <t>Ranch Restaurants LLC (Cattleman's Steakhouse)</t>
  </si>
  <si>
    <t>Zayas Restaurant Group, Inc. dba Chick-fil-a Rojas/Chick-fil-a Eastlake Marketplace</t>
  </si>
  <si>
    <t>MT Needles Embroidery LLC</t>
  </si>
  <si>
    <t>240 Tutoring, Inc.</t>
  </si>
  <si>
    <t>Adventures in Learning / AIL Products (Gregory Dale Laufer)</t>
  </si>
  <si>
    <t>Air Education, Inc (Xing Zhang)</t>
  </si>
  <si>
    <t>Anissa Moore dba Anissa Moore Educational Consulting (Anissa Moore)</t>
  </si>
  <si>
    <t>Betters-Bubon Consulting (Jennifer Betters-Bubon dba Betters Bubon Educational Consulting)</t>
  </si>
  <si>
    <t>Bookelicious, Inc.</t>
  </si>
  <si>
    <t>Books del Sur LLC</t>
  </si>
  <si>
    <t>BusinessU (Business U LLC)</t>
  </si>
  <si>
    <t>CEV Multimedia, LLC</t>
  </si>
  <si>
    <t>CharacterStrong LLC</t>
  </si>
  <si>
    <t>ChildPlus Software (Management Information Technology USA Inc)</t>
  </si>
  <si>
    <t>Class Companion</t>
  </si>
  <si>
    <t>Conquer Consulting Solutions LLC (Eduardo Pizarro)</t>
  </si>
  <si>
    <t>Creative Roar Inc.</t>
  </si>
  <si>
    <t>Didax Educational Resources Inc. (Didax Inc.)</t>
  </si>
  <si>
    <t>Dr Melissa A Reeves LLC</t>
  </si>
  <si>
    <t>Dr. Jose Medina Educational Solutions (Medina)</t>
  </si>
  <si>
    <t>EdFuture (TeachlikeTED) (Rachael Mann)</t>
  </si>
  <si>
    <t>Education Resource Strategies</t>
  </si>
  <si>
    <t>El Paso Office Products (El Paso Office Products, LLC.)</t>
  </si>
  <si>
    <t>Encyclopaedia Britannica, Inc.</t>
  </si>
  <si>
    <t>FEV Tutor (Focus Care, Inc.)</t>
  </si>
  <si>
    <t>Friendzy, INC.</t>
  </si>
  <si>
    <t>Gemas de Vida, LLC (Enrique Lopez-Escalera)</t>
  </si>
  <si>
    <t>Kishmorr Productions, LLC</t>
  </si>
  <si>
    <t>Math-A-Matics Tutoring, LLC</t>
  </si>
  <si>
    <t>Nward Journey (Stanley B. Lewis)</t>
  </si>
  <si>
    <t>Pathful, Inc.</t>
  </si>
  <si>
    <t>Preeminence Professional Consulting Agency LLC</t>
  </si>
  <si>
    <t>Pro-Action, Inc. (Pro Action Emergency Services Institute)</t>
  </si>
  <si>
    <t>PSNI LLC</t>
  </si>
  <si>
    <t>RASADAZZLE, LLC dba Friedrich + Byers</t>
  </si>
  <si>
    <t>Safe and Sound: A Sandy Hook Initiative, Inc.</t>
  </si>
  <si>
    <t>Schoolhouse Educational Services, Inc.</t>
  </si>
  <si>
    <t>Smekens Education (Smekens Education Solutions, Inc.) (The Literacy Store)</t>
  </si>
  <si>
    <t>STEM Detective, LLC</t>
  </si>
  <si>
    <t>Subject Technologies, Inc</t>
  </si>
  <si>
    <t>Teachstone Inc.</t>
  </si>
  <si>
    <t>TechTerra Education, LLC (TechTerra Education)</t>
  </si>
  <si>
    <t>The Bandmans Company (The Bandmans Company Southwest)</t>
  </si>
  <si>
    <t>The Bridgify Group</t>
  </si>
  <si>
    <t>The PLAY Project (Richard Solomon PLC)</t>
  </si>
  <si>
    <t>U Startups Inc</t>
  </si>
  <si>
    <t>Van Soelen &amp; Associates (Thomas Michael Van Soelen)</t>
  </si>
  <si>
    <t>Wakelet Inc.</t>
  </si>
  <si>
    <t>Your Board Coach, LLC</t>
  </si>
  <si>
    <t>Corpay Technologies Operating Company, LLC dba Fuelman (Corpay, Inc.)</t>
  </si>
  <si>
    <t>Flyers Energy LLC (World Fuel Services Inc)</t>
  </si>
  <si>
    <t>Worthington Direct (Worthington Direct Holdings, LLC)</t>
  </si>
  <si>
    <t>Acebo Solutions, LLC</t>
  </si>
  <si>
    <t>ACO Remodeling &amp; Construction, Inc.</t>
  </si>
  <si>
    <t>AO General Contractor, Inc.</t>
  </si>
  <si>
    <t>Aredi Enterprises, LLC</t>
  </si>
  <si>
    <t>CORE Construction (CORE Construction Services of Texas, Inc.)</t>
  </si>
  <si>
    <t>EGL Construction Inc.</t>
  </si>
  <si>
    <t>Gracen Engineering &amp; Construction, Inc.</t>
  </si>
  <si>
    <t>HVAC Control Systems Inc</t>
  </si>
  <si>
    <t>J &amp; M Heritage Construction Company LLC</t>
  </si>
  <si>
    <t>United Roofing &amp; Construction (E. Ortiz, Corp.)</t>
  </si>
  <si>
    <t>A&amp;S Renovations (Corina Chavez)</t>
  </si>
  <si>
    <t>AB Powers, LLC</t>
  </si>
  <si>
    <t>Air Compressor Solutions, Inc.</t>
  </si>
  <si>
    <t>All Finishes, LLC</t>
  </si>
  <si>
    <t>Alliance Electrical Contractors (Jorge Loya)</t>
  </si>
  <si>
    <t>Alpha Southwest an Impel Company (Pumptech Holdings LLC)</t>
  </si>
  <si>
    <t>Baker Distributing Company LLC</t>
  </si>
  <si>
    <t>Big Media (EP Big Media, Inc)</t>
  </si>
  <si>
    <t>Capital Pump &amp; Equipment</t>
  </si>
  <si>
    <t>Custom Forest Products (Custom Crates &amp; Pallets, Ltd)</t>
  </si>
  <si>
    <t>El Paso Automated, LLC</t>
  </si>
  <si>
    <t>Glass Doctor of North Texas (Peruna Glass Inc)</t>
  </si>
  <si>
    <t>Global Industrial (Global Equipment Company Inc.)</t>
  </si>
  <si>
    <t>Great America Heating and Cooling (Rafael Sifuentes)</t>
  </si>
  <si>
    <t>Guerrero Nuts &amp; Bolts LLC</t>
  </si>
  <si>
    <t>Hand Safety, LLC (Ramon Flanigan)</t>
  </si>
  <si>
    <t>Hennesy Mechanical Sales</t>
  </si>
  <si>
    <t>Industrial Water Engineering</t>
  </si>
  <si>
    <t>K. D. Scholten Co (Ken Scholten)</t>
  </si>
  <si>
    <t>Legacy Construction (Emiliano &amp; Associates LLC)</t>
  </si>
  <si>
    <t>Longhorn Distributing (Loren Hodges &amp; Sons, Inc)</t>
  </si>
  <si>
    <t>Massey Johnson Associates, Inc. (R.W. Johnson Associates, Inc. dba Massey Johnson Associates)</t>
  </si>
  <si>
    <t>Motive Energy of Texas LLC</t>
  </si>
  <si>
    <t>NGS Films and Graphics (National Glazing Solutions, LLC)</t>
  </si>
  <si>
    <t>Plumbers Drain Cleaning, Inc</t>
  </si>
  <si>
    <t>Rexel USA, Inc</t>
  </si>
  <si>
    <t>RHINO (Rhino Industrial Supply)</t>
  </si>
  <si>
    <t>Saenz Material &amp; Handling of El Paso Inc.</t>
  </si>
  <si>
    <t>Southwest G.C.E.P., Inc</t>
  </si>
  <si>
    <t>Superior Sign &amp; Lighting (PDN SSL LLC)</t>
  </si>
  <si>
    <t>SW Roofing &amp; Construction LLC</t>
  </si>
  <si>
    <t>Synergy Temperature Control LLC (Coldstone Refrigeration)</t>
  </si>
  <si>
    <t>Texas Machine Works (Texas Machine W)</t>
  </si>
  <si>
    <t>Tusker Industrial Supply (Michael Archer)</t>
  </si>
  <si>
    <t>Vizcarra Plumbing, LLC</t>
  </si>
  <si>
    <t>Angel Medical Supply, LLC</t>
  </si>
  <si>
    <t>Cbs Dme &amp; Medical Supplies (Cbs Medical Supplies, LLC)</t>
  </si>
  <si>
    <t>Southwest First Aid and Safety Supply, Inc.</t>
  </si>
  <si>
    <t>Vizocom ICT LLC (Vizocom)</t>
  </si>
  <si>
    <t>Bug Out (Rentokil North America Inc)</t>
  </si>
  <si>
    <t>Continental Termite &amp; Pest Control</t>
  </si>
  <si>
    <t>El Paso Mosquito, LLC</t>
  </si>
  <si>
    <t>Local Pest Managers (Michael Pacheco)</t>
  </si>
  <si>
    <t>Patio Patrol of El Paso (Aetna &amp; Elliot Enterprise Inc.)</t>
  </si>
  <si>
    <t>AQS Jeans LLC (Angel Armando Ramos)</t>
  </si>
  <si>
    <t>Buzzettas Gifts and More (Rosa Isela Buzzetta)</t>
  </si>
  <si>
    <t>Cari Trading Company LLC (Kavita Ahuja)</t>
  </si>
  <si>
    <t>Gandy Ink (G&amp;G Investments Inc.)</t>
  </si>
  <si>
    <t>HMART Uniform and Tactical Supply (Abraham Peinado)</t>
  </si>
  <si>
    <t>Focus School Software, LLC</t>
  </si>
  <si>
    <t>Frontline Education (Frontline Technologies Group LLC)</t>
  </si>
  <si>
    <t>Blackboard Inc</t>
  </si>
  <si>
    <t>A &amp; Associates</t>
  </si>
  <si>
    <t>Audio/Video, Fire, Safety, Security and Surveillance Products/Services - .</t>
  </si>
  <si>
    <t>24-7488</t>
  </si>
  <si>
    <t>Automotive, Bus Parts, Tires and Supplies - .</t>
  </si>
  <si>
    <t>24-7491</t>
  </si>
  <si>
    <t>24-7495</t>
  </si>
  <si>
    <t>24-7487</t>
  </si>
  <si>
    <t>24-7497</t>
  </si>
  <si>
    <t>24-7494</t>
  </si>
  <si>
    <t>Medical Supplies, Equipment, and Related Services - .</t>
  </si>
  <si>
    <t>24-7492</t>
  </si>
  <si>
    <t>Non-Instructional Setting - Administrative, Consulting, Management and Training Services - .</t>
  </si>
  <si>
    <t>24-7489</t>
  </si>
  <si>
    <t>Printing Services, Promotional Supplies and Related (Supplemental) - .</t>
  </si>
  <si>
    <t>24-7499</t>
  </si>
  <si>
    <t>24-7490</t>
  </si>
  <si>
    <t>Transportation Services - .</t>
  </si>
  <si>
    <t>visit PACE site</t>
  </si>
  <si>
    <t>Amistad Floral &amp; Crafts LLC</t>
  </si>
  <si>
    <t>21027C</t>
  </si>
  <si>
    <t>Computer Hardware, Supplies, Accessories and Services</t>
  </si>
  <si>
    <t>Attainment Company, Inc</t>
  </si>
  <si>
    <t>P00282</t>
  </si>
  <si>
    <t>Instructional &amp; Classroom Supplies and Services</t>
  </si>
  <si>
    <t>P00286</t>
  </si>
  <si>
    <t>Central Electric</t>
  </si>
  <si>
    <t>Cochran &amp; Cochran Ent Inc. dba Fort Bend Music Center</t>
  </si>
  <si>
    <t>Community Products, LLC dba Rifton Equipment</t>
  </si>
  <si>
    <t>Core Electrical Group</t>
  </si>
  <si>
    <t>Dragonfly Apparel &amp; Branding LLC</t>
  </si>
  <si>
    <t>EP Moore Services LLC dba ProGreen Arbor Care</t>
  </si>
  <si>
    <t>Eric Armin Inc. dba EAI Education</t>
  </si>
  <si>
    <t>FlipLok</t>
  </si>
  <si>
    <t>Global Medical Response, Inc dba Air Med Care Network</t>
  </si>
  <si>
    <t>Grand Fund Inc., dba Green Light Group Tours</t>
  </si>
  <si>
    <t>HubSpot</t>
  </si>
  <si>
    <t>Mexico Tipico Costumes and More</t>
  </si>
  <si>
    <t>Musical Instrument Service LLC</t>
  </si>
  <si>
    <t>myMRPlace Inc</t>
  </si>
  <si>
    <t>Orkin Pest Control</t>
  </si>
  <si>
    <t>Poster-Pros.com LLC</t>
  </si>
  <si>
    <t>Precision Landscaping &amp; Irrigation</t>
  </si>
  <si>
    <t>Prentke Romich Company dba PRC Saltillo</t>
  </si>
  <si>
    <t>Primary Arms LLC</t>
  </si>
  <si>
    <t>Pure Tone Diagnostics</t>
  </si>
  <si>
    <t>Speed Industrial Gas</t>
  </si>
  <si>
    <t>Teacher's Discovery</t>
  </si>
  <si>
    <t>Texas Solutions Security and Patrol</t>
  </si>
  <si>
    <t>Therapro, Inc</t>
  </si>
  <si>
    <t>Valley Grocers LLC</t>
  </si>
  <si>
    <t>AEV</t>
  </si>
  <si>
    <t>AEV: Emergency Vehicle Excellence</t>
  </si>
  <si>
    <t>All Hands Fire Equipment</t>
  </si>
  <si>
    <t>Skate parks</t>
  </si>
  <si>
    <t>Anchortex Corporation</t>
  </si>
  <si>
    <t>Uniforms, tactical gear, and detention supplies</t>
  </si>
  <si>
    <t>Playground equipment</t>
  </si>
  <si>
    <t>Betacom</t>
  </si>
  <si>
    <t>Private wireless</t>
  </si>
  <si>
    <t>Uniforms and related accessories</t>
  </si>
  <si>
    <t>BlueConduit</t>
  </si>
  <si>
    <t>Lead service line inventory solutions</t>
  </si>
  <si>
    <t>Design/build skate parks, bike parks, and pump tracks</t>
  </si>
  <si>
    <t>Record, store, search, share important interviews</t>
  </si>
  <si>
    <t>Collins Bus</t>
  </si>
  <si>
    <t>Bus manufacturer for student transportation.</t>
  </si>
  <si>
    <t>Communication Technology Services (CTS)</t>
  </si>
  <si>
    <t>Compactor Rentals</t>
  </si>
  <si>
    <t>National compactor and baler rental provider</t>
  </si>
  <si>
    <t>CopsPlus</t>
  </si>
  <si>
    <t>Home and office furniture rental services</t>
  </si>
  <si>
    <t>Refuse collection trucks (front-, rear-, and side-loading)</t>
  </si>
  <si>
    <t>Dan Enterprises Team</t>
  </si>
  <si>
    <t>Darley</t>
  </si>
  <si>
    <t>Firefighting and rescue equipment</t>
  </si>
  <si>
    <t>Diverse Tech</t>
  </si>
  <si>
    <t>Driving and entertainment simulation systems</t>
  </si>
  <si>
    <t>Elevate Healthcare, Inc. (formerly CAE Healthcare, Inc.)</t>
  </si>
  <si>
    <t>Empyrean Benefit Solutions</t>
  </si>
  <si>
    <t>Fair Manufacturing Inc.</t>
  </si>
  <si>
    <t>Workspace products, ergonomic accessories, and modular walls</t>
  </si>
  <si>
    <t>Fleet maintenance and procurement</t>
  </si>
  <si>
    <t>Automotive parts, service, and supplies</t>
  </si>
  <si>
    <t>Public safety uniforms</t>
  </si>
  <si>
    <t>Global Environmental Consulting (GEC)</t>
  </si>
  <si>
    <t>Software &amp; consulting to state water programs</t>
  </si>
  <si>
    <t>HAGS - PlayPower, Inc.</t>
  </si>
  <si>
    <t>HAIX North America</t>
  </si>
  <si>
    <t>Span-Tech: Sand, salt, and military fabric structures</t>
  </si>
  <si>
    <t>Horton</t>
  </si>
  <si>
    <t>ICON EV</t>
  </si>
  <si>
    <t>Interspiro</t>
  </si>
  <si>
    <t>Self-contained breathing apparatus and accessories</t>
  </si>
  <si>
    <t>Private wireless solutions with 4G/5G &amp; CBRS</t>
  </si>
  <si>
    <t>iTAD Solutions</t>
  </si>
  <si>
    <t>IT Lifecycle Services</t>
  </si>
  <si>
    <t>Kajeet</t>
  </si>
  <si>
    <t>Private wireless and neutral host networks</t>
  </si>
  <si>
    <t>High Density Automated Storage, Lockers, &amp; Shelving</t>
  </si>
  <si>
    <t>SCBA, respiratory, air quality</t>
  </si>
  <si>
    <t>Firefighting equipment, rescue tools, and accessories</t>
  </si>
  <si>
    <t>Firefighter protective gear-equipment</t>
  </si>
  <si>
    <t>Leader</t>
  </si>
  <si>
    <t>Vehicle Lifts and Garage Equipment</t>
  </si>
  <si>
    <t>Logicalis</t>
  </si>
  <si>
    <t>Private 4G/5G wireless products and services</t>
  </si>
  <si>
    <t>Lube-Tech</t>
  </si>
  <si>
    <t>Mobile Communications (MCA)</t>
  </si>
  <si>
    <t>Morning Pride dba Honeywell First Responder</t>
  </si>
  <si>
    <t>MSA Safety Sales</t>
  </si>
  <si>
    <t>Safety and personal protection equipment</t>
  </si>
  <si>
    <t>Emergency power-generation equipment</t>
  </si>
  <si>
    <t>Uniforms, tailoring, and fitting services</t>
  </si>
  <si>
    <t>Nobel Computer Systems</t>
  </si>
  <si>
    <t>Optimal Fleet and Impound Solutions</t>
  </si>
  <si>
    <t>Outdoor-Fit Exercise Systems</t>
  </si>
  <si>
    <t>Personify Health fka Virgin Pulse</t>
  </si>
  <si>
    <t>REV Group</t>
  </si>
  <si>
    <t>Ricochet Manufacturing</t>
  </si>
  <si>
    <t>Road Rescue</t>
  </si>
  <si>
    <t>Road Rescue: Ambulance Excellence</t>
  </si>
  <si>
    <t>Public safety catalog solutions</t>
  </si>
  <si>
    <t>SeaWestern</t>
  </si>
  <si>
    <t>3M Scott SCBAs &amp; Bauer Compressors</t>
  </si>
  <si>
    <t>Mobile folding stages, risers, and design services</t>
  </si>
  <si>
    <t>Mobile furniture and design services</t>
  </si>
  <si>
    <t>Six Degrees Flooring Surfaces</t>
  </si>
  <si>
    <t>USA Made Luxury Vinyl Tile, Plank and Stair Treads</t>
  </si>
  <si>
    <t>Skate parks, pump tracks, and wheel sports facilities</t>
  </si>
  <si>
    <t>Tempest Technology</t>
  </si>
  <si>
    <t>Professional firefighting &amp; ventilation tools</t>
  </si>
  <si>
    <t>TPX Communications</t>
  </si>
  <si>
    <t>Technology products</t>
  </si>
  <si>
    <t>TriMark USA</t>
  </si>
  <si>
    <t>Trinnex</t>
  </si>
  <si>
    <t>Lead Service Line Inventory Software and Services</t>
  </si>
  <si>
    <t>TruePani</t>
  </si>
  <si>
    <t>Environmental Consulting, Safe Drinking Water</t>
  </si>
  <si>
    <t>UniFirst Corporation</t>
  </si>
  <si>
    <t>Uniforms</t>
  </si>
  <si>
    <t>Rental equipment</t>
  </si>
  <si>
    <t>UScellular</t>
  </si>
  <si>
    <t>Valvoline</t>
  </si>
  <si>
    <t>Preventive maintenance for fleet vehicles</t>
  </si>
  <si>
    <t>Vector Fleet Management</t>
  </si>
  <si>
    <t>Fleet Maintenance and Parts Management Programs</t>
  </si>
  <si>
    <t>Vehicle Management Solutions</t>
  </si>
  <si>
    <t>Dispatch &amp; Vehicle Management</t>
  </si>
  <si>
    <t>Vestis Services</t>
  </si>
  <si>
    <t>Uniform and workplace supply provider</t>
  </si>
  <si>
    <t>Viably (formerly Komptech Americas)</t>
  </si>
  <si>
    <t>VIKING Life-Saving Equipment</t>
  </si>
  <si>
    <t>Firefighter protective gear</t>
  </si>
  <si>
    <t>VODA.ai</t>
  </si>
  <si>
    <t>AI software for water utilities</t>
  </si>
  <si>
    <t>Wesco</t>
  </si>
  <si>
    <t>Wheeled Coach</t>
  </si>
  <si>
    <t>WithersRavenel</t>
  </si>
  <si>
    <t>Lifecycle Modeling, Asset Management, and Engineering Services</t>
  </si>
  <si>
    <t>121923-CEN</t>
  </si>
  <si>
    <t>122123-RVG-1</t>
  </si>
  <si>
    <t>010424-ALH</t>
  </si>
  <si>
    <t>020124-ALH</t>
  </si>
  <si>
    <t>011124-ATX</t>
  </si>
  <si>
    <t>020624-BTC</t>
  </si>
  <si>
    <t>011124-BLA</t>
  </si>
  <si>
    <t>012524-ABN</t>
  </si>
  <si>
    <t>020124-CET</t>
  </si>
  <si>
    <t>102623-COLNS</t>
  </si>
  <si>
    <t>020624-CTS</t>
  </si>
  <si>
    <t>040924-CMR</t>
  </si>
  <si>
    <t>121923-GVC</t>
  </si>
  <si>
    <t>011124-CPS</t>
  </si>
  <si>
    <t>010424-DAN</t>
  </si>
  <si>
    <t>011824-DAN</t>
  </si>
  <si>
    <t>020124-WSD</t>
  </si>
  <si>
    <t>122123-DEM</t>
  </si>
  <si>
    <t>121923-DVT</t>
  </si>
  <si>
    <t>011824-DRG</t>
  </si>
  <si>
    <t>111623-EMPY</t>
  </si>
  <si>
    <t>010424-FDX</t>
  </si>
  <si>
    <t>031224-FIR</t>
  </si>
  <si>
    <t>011124-GAL</t>
  </si>
  <si>
    <t>012524-GEC</t>
  </si>
  <si>
    <t>010521-LTS-9</t>
  </si>
  <si>
    <t>010424-HAX</t>
  </si>
  <si>
    <t>122123-RVG-2</t>
  </si>
  <si>
    <t>011824-INT</t>
  </si>
  <si>
    <t>020624-IAC</t>
  </si>
  <si>
    <t>121923-ITD</t>
  </si>
  <si>
    <t>020624-KAJ</t>
  </si>
  <si>
    <t>011824-LNC</t>
  </si>
  <si>
    <t>010424-LNC</t>
  </si>
  <si>
    <t>020124-LNC</t>
  </si>
  <si>
    <t>020624-LCS</t>
  </si>
  <si>
    <t>122123-RVG-3</t>
  </si>
  <si>
    <t>121223-LFT</t>
  </si>
  <si>
    <t>010424-LIO</t>
  </si>
  <si>
    <t>011124-LIO</t>
  </si>
  <si>
    <t>020624-LOG</t>
  </si>
  <si>
    <t>031224-LUT</t>
  </si>
  <si>
    <t>020624-MCA</t>
  </si>
  <si>
    <t>010424-MNP</t>
  </si>
  <si>
    <t>011824-MSS</t>
  </si>
  <si>
    <t>011824-MES</t>
  </si>
  <si>
    <t>011124-MES</t>
  </si>
  <si>
    <t>010424-MES</t>
  </si>
  <si>
    <t>020124-MES</t>
  </si>
  <si>
    <t>031224-NBL</t>
  </si>
  <si>
    <t>122123-RVG</t>
  </si>
  <si>
    <t>010424-RIC</t>
  </si>
  <si>
    <t>122123-RVG-4</t>
  </si>
  <si>
    <t>011824-SEW</t>
  </si>
  <si>
    <t>020124-SEW</t>
  </si>
  <si>
    <t>061323-RPP-1</t>
  </si>
  <si>
    <t>121223-SNP</t>
  </si>
  <si>
    <t>020624-SYN</t>
  </si>
  <si>
    <t>020124-TEM</t>
  </si>
  <si>
    <t>020624-SPT</t>
  </si>
  <si>
    <t>031924-SPT</t>
  </si>
  <si>
    <t>121923-UST</t>
  </si>
  <si>
    <t>012524-TRX</t>
  </si>
  <si>
    <t>012524-TRP</t>
  </si>
  <si>
    <t>011124-UFC</t>
  </si>
  <si>
    <t>040924-URI</t>
  </si>
  <si>
    <t>031924-USC</t>
  </si>
  <si>
    <t>031224-VAL</t>
  </si>
  <si>
    <t>031224-VEC</t>
  </si>
  <si>
    <t>031224-VMS</t>
  </si>
  <si>
    <t>011124-VST</t>
  </si>
  <si>
    <t>010424-VKN</t>
  </si>
  <si>
    <t>012524-VDA</t>
  </si>
  <si>
    <t>122123-RVG-5</t>
  </si>
  <si>
    <t>012524-WHR</t>
  </si>
  <si>
    <t>Meteor Education</t>
  </si>
  <si>
    <t>09/28/2025</t>
  </si>
  <si>
    <t>05/30/2027</t>
  </si>
  <si>
    <t>09/30/2028</t>
  </si>
  <si>
    <t>03/17/2025</t>
  </si>
  <si>
    <t>08/31/2029</t>
  </si>
  <si>
    <t>02/21/2026</t>
  </si>
  <si>
    <t>04/07/2026</t>
  </si>
  <si>
    <t>Corpay</t>
  </si>
  <si>
    <t>20468-22-6640</t>
  </si>
  <si>
    <t>AssetWorks/FacilityForce</t>
  </si>
  <si>
    <t>04-24</t>
  </si>
  <si>
    <t>TADERA</t>
  </si>
  <si>
    <t>Design Brand Partners</t>
  </si>
  <si>
    <t>Athletic Surfacing and Asphalt Maintenance</t>
  </si>
  <si>
    <t>08-41</t>
  </si>
  <si>
    <t>Benmar Group</t>
  </si>
  <si>
    <t>Systemwide IT Consulting Services</t>
  </si>
  <si>
    <t>2023003892</t>
  </si>
  <si>
    <t>Geo-Logic Associates</t>
  </si>
  <si>
    <t>#03-07</t>
  </si>
  <si>
    <t>Clean Harbors</t>
  </si>
  <si>
    <t>Hazardous and Medical Waste</t>
  </si>
  <si>
    <t>2023.003937</t>
  </si>
  <si>
    <t>12/01/2028</t>
  </si>
  <si>
    <t>Environmental Logistics</t>
  </si>
  <si>
    <t>2023.003924</t>
  </si>
  <si>
    <t>Hotel Engine</t>
  </si>
  <si>
    <t>Lodging Services and Booking Tool</t>
  </si>
  <si>
    <t>PRO-IT-000588</t>
  </si>
  <si>
    <t>12/17/2026</t>
  </si>
  <si>
    <t>BJ's Wholesale Club, Inc</t>
  </si>
  <si>
    <t>15-01</t>
  </si>
  <si>
    <t>09/04/2026</t>
  </si>
  <si>
    <t>Hoerr Construction, Inc</t>
  </si>
  <si>
    <t>Trenchless Rehabilitation and Maintenance of Pipeline Infrastructure</t>
  </si>
  <si>
    <t>23-065-PW(3)</t>
  </si>
  <si>
    <t>02/12/2027</t>
  </si>
  <si>
    <t>Insituform Technologies</t>
  </si>
  <si>
    <t>23-065-PW</t>
  </si>
  <si>
    <t>Blink Charging</t>
  </si>
  <si>
    <t>Electric Vehicle Charging Stations</t>
  </si>
  <si>
    <t>3654-55-2517</t>
  </si>
  <si>
    <t>01/31/2030</t>
  </si>
  <si>
    <t>Chemistry, Biology, Physics and Anatomy Instructional Supplies and Services</t>
  </si>
  <si>
    <t>R230701</t>
  </si>
  <si>
    <t>MATHESON</t>
  </si>
  <si>
    <t>Laboratory, Medical, and Industrial Gases, Accessories and Services</t>
  </si>
  <si>
    <t>2023003888</t>
  </si>
  <si>
    <t>10/31/2030</t>
  </si>
  <si>
    <t>Slalom, Inc.</t>
  </si>
  <si>
    <t>2024004018</t>
  </si>
  <si>
    <t>2024004017</t>
  </si>
  <si>
    <t>2023003897</t>
  </si>
  <si>
    <t>12/21/2026</t>
  </si>
  <si>
    <t>Huron</t>
  </si>
  <si>
    <t>2024004019</t>
  </si>
  <si>
    <t>Comprehensive Operational and Janitorial Supplies and Solutions</t>
  </si>
  <si>
    <t>152609</t>
  </si>
  <si>
    <t>152611</t>
  </si>
  <si>
    <t>152610</t>
  </si>
  <si>
    <t>156948</t>
  </si>
  <si>
    <t>Compu-Link</t>
  </si>
  <si>
    <t>152613</t>
  </si>
  <si>
    <t xml:space="preserve">US Communities </t>
  </si>
  <si>
    <t>24-12P-01</t>
  </si>
  <si>
    <t>24-10P-03</t>
  </si>
  <si>
    <t>24-12P-02</t>
  </si>
  <si>
    <t>24-12P-06</t>
  </si>
  <si>
    <t>24-11DV-03</t>
  </si>
  <si>
    <t>25-01P{V-01</t>
  </si>
  <si>
    <t>25-01PV-02</t>
  </si>
  <si>
    <t>24-10P--05</t>
  </si>
  <si>
    <t>Wist Business Supplies</t>
  </si>
  <si>
    <t>A&amp;H Painting Inc</t>
  </si>
  <si>
    <t>23-11PCV-01</t>
  </si>
  <si>
    <t>AA Anchor Fence dba Associated Fence</t>
  </si>
  <si>
    <t>Fencing Products and Services</t>
  </si>
  <si>
    <t>22-12P-01</t>
  </si>
  <si>
    <t>Auto Glass Now (AGN Glass LLC)</t>
  </si>
  <si>
    <t>Glass Replacement and Repair Services</t>
  </si>
  <si>
    <t>25-04DV-01</t>
  </si>
  <si>
    <t>Amer-x Security</t>
  </si>
  <si>
    <t>21-07P-03</t>
  </si>
  <si>
    <t>Andrews</t>
  </si>
  <si>
    <t>Food Service Equipment, Parts, Supplies and Services</t>
  </si>
  <si>
    <t>Audio Visual Experts</t>
  </si>
  <si>
    <t>Performing Arts Staging Products and Services</t>
  </si>
  <si>
    <t>24-01DV-02</t>
  </si>
  <si>
    <t>24-01DV-01</t>
  </si>
  <si>
    <t>Best Glass Inc</t>
  </si>
  <si>
    <t>25-04DV-02</t>
  </si>
  <si>
    <t>Tutors and Mentoring</t>
  </si>
  <si>
    <t>24-10P-01</t>
  </si>
  <si>
    <t>C &amp; I Show Hardware and Security Systems Inc</t>
  </si>
  <si>
    <t>Locks, Door Hardware and Related Parts and Services</t>
  </si>
  <si>
    <t>Cactus Asphalt</t>
  </si>
  <si>
    <t>22-15P-01</t>
  </si>
  <si>
    <t>Coit Services</t>
  </si>
  <si>
    <t>24-01DV-03</t>
  </si>
  <si>
    <t>Cooks Direct Inc</t>
  </si>
  <si>
    <t>24-22DV-02</t>
  </si>
  <si>
    <t>Copper State Pavement Inc</t>
  </si>
  <si>
    <t>22-15P-02</t>
  </si>
  <si>
    <t>DMS Companies dba Hernandez Companies</t>
  </si>
  <si>
    <t>23-11PV-02</t>
  </si>
  <si>
    <t>Dogslave LLC dba Coolstream or AZ Auto Refrigeration</t>
  </si>
  <si>
    <t>ECD Systems LLC</t>
  </si>
  <si>
    <t>21-07P-09</t>
  </si>
  <si>
    <t>Eleutheria</t>
  </si>
  <si>
    <t>24-04PV-11</t>
  </si>
  <si>
    <t>Ghaster Painting and Coatings</t>
  </si>
  <si>
    <t>Painting Products and Servicees</t>
  </si>
  <si>
    <t>23-11PV-04</t>
  </si>
  <si>
    <t>Gym Safety and Repair LLC</t>
  </si>
  <si>
    <t>Gym/Athletic Equipmemt &amp; Spectator Seating</t>
  </si>
  <si>
    <t>23-06P-01</t>
  </si>
  <si>
    <t>Avantor</t>
  </si>
  <si>
    <t>Laboratory Supplies and Services</t>
  </si>
  <si>
    <t>CNR01459</t>
  </si>
  <si>
    <t>Audio Visual Technologies, Solutions and Services</t>
  </si>
  <si>
    <t>1 Stone Solutions, LLC</t>
  </si>
  <si>
    <t>Janitorial Cleaning Services</t>
  </si>
  <si>
    <t>24/017MR-01</t>
  </si>
  <si>
    <t>1st Choice Restaurant Equipment &amp; Supple, LLC</t>
  </si>
  <si>
    <t>24/027AK-01</t>
  </si>
  <si>
    <t>Award Jackets, Apparel, Uniforms, Screen Printing, and Embroidery</t>
  </si>
  <si>
    <t>24/027AK-04</t>
  </si>
  <si>
    <t>24/012MF-02</t>
  </si>
  <si>
    <t>24/027AK-02</t>
  </si>
  <si>
    <t>Human Resources Support Software and Services</t>
  </si>
  <si>
    <t>24/025SG-01</t>
  </si>
  <si>
    <t>24/022AK-01</t>
  </si>
  <si>
    <t>24/022AK-02</t>
  </si>
  <si>
    <t>24/017MR-02</t>
  </si>
  <si>
    <t>Ambrit, LLC., dba Gaskets First</t>
  </si>
  <si>
    <t>24/023TC-02</t>
  </si>
  <si>
    <t>Arnold Refrigeration Inc</t>
  </si>
  <si>
    <t>24/027AK-03</t>
  </si>
  <si>
    <t>24/022AK-03</t>
  </si>
  <si>
    <t>Bake Crafters Food Company</t>
  </si>
  <si>
    <t>24/022AK-04</t>
  </si>
  <si>
    <t>Basic American Foods</t>
  </si>
  <si>
    <t>24/022AK-05</t>
  </si>
  <si>
    <t>Black Board International</t>
  </si>
  <si>
    <t>24/012MF-01</t>
  </si>
  <si>
    <t>Blades Group, LLC.</t>
  </si>
  <si>
    <t>24/023TC-03</t>
  </si>
  <si>
    <t>24/022AK-06</t>
  </si>
  <si>
    <t>Brookwood Farms Inc</t>
  </si>
  <si>
    <t>24/022AK-07</t>
  </si>
  <si>
    <t>Insurance and Third Party Administration</t>
  </si>
  <si>
    <t>24/026SG-02</t>
  </si>
  <si>
    <t>Bruckner Truck Sales, Inc.</t>
  </si>
  <si>
    <t>Trucks, Chassis and Trailers</t>
  </si>
  <si>
    <t>24/019TC-01</t>
  </si>
  <si>
    <t>Buena Vista Foods</t>
  </si>
  <si>
    <t>24/022AK-08</t>
  </si>
  <si>
    <t>Butterball</t>
  </si>
  <si>
    <t>24/022AK-09</t>
  </si>
  <si>
    <t>24/023TC-04</t>
  </si>
  <si>
    <t>24/022AK-10</t>
  </si>
  <si>
    <t>Caring Commercial Cleaning Inc.</t>
  </si>
  <si>
    <t>24/017MR-03</t>
  </si>
  <si>
    <t>Chefs Corner Foods</t>
  </si>
  <si>
    <t>24/022AK-11</t>
  </si>
  <si>
    <t>Cherry Central Cooperative, In</t>
  </si>
  <si>
    <t>24/022AK-12</t>
  </si>
  <si>
    <t>24/027AK-05</t>
  </si>
  <si>
    <t>24/023TC-07</t>
  </si>
  <si>
    <t>ConAgra Foods, Inc.</t>
  </si>
  <si>
    <t>24/022AK-13</t>
  </si>
  <si>
    <t>Covergame USA Inc.</t>
  </si>
  <si>
    <t>24/026SG-03</t>
  </si>
  <si>
    <t>22/049MF-06</t>
  </si>
  <si>
    <t>Del Monte Foods, Inc.</t>
  </si>
  <si>
    <t>24/022AK-14</t>
  </si>
  <si>
    <t>24/022AK-15</t>
  </si>
  <si>
    <t>24/017MR-04</t>
  </si>
  <si>
    <t>24/023TC-09</t>
  </si>
  <si>
    <t>23/016MR-13</t>
  </si>
  <si>
    <t>23/016MR-14</t>
  </si>
  <si>
    <t>ES Foods_East Side Entrees</t>
  </si>
  <si>
    <t>24/022AK-16</t>
  </si>
  <si>
    <t>24/012MF-03</t>
  </si>
  <si>
    <t>24/026SG-04</t>
  </si>
  <si>
    <t>24/026SG-05</t>
  </si>
  <si>
    <t>Flip Lok, LLC.</t>
  </si>
  <si>
    <t>24/023TC-10</t>
  </si>
  <si>
    <t>FM: Systems Group, LLC</t>
  </si>
  <si>
    <t>Event Space Scheduling System</t>
  </si>
  <si>
    <t>24/038MF-01</t>
  </si>
  <si>
    <t>24/012MF-05</t>
  </si>
  <si>
    <t>24/022AK-17</t>
  </si>
  <si>
    <t>Gardner, Inc.</t>
  </si>
  <si>
    <t>24/023TC-11</t>
  </si>
  <si>
    <t>24/022AK-18</t>
  </si>
  <si>
    <t>Goldkist, A Pilgrims Pride Corp</t>
  </si>
  <si>
    <t>24/022AK-19</t>
  </si>
  <si>
    <t>Haastech, Inc., dba Heavy Duty HQ</t>
  </si>
  <si>
    <t>24/023TC-12</t>
  </si>
  <si>
    <t>24/022AK-20</t>
  </si>
  <si>
    <t>Hobart Service</t>
  </si>
  <si>
    <t>24/027AK-06</t>
  </si>
  <si>
    <t>Hormel Food Sales, LLC</t>
  </si>
  <si>
    <t>24/022AK-21</t>
  </si>
  <si>
    <t>24/023TC-13</t>
  </si>
  <si>
    <t>24/018MR-09</t>
  </si>
  <si>
    <t>24/022AK-22</t>
  </si>
  <si>
    <t>IEM International, Inc.</t>
  </si>
  <si>
    <t>24/022AK-23</t>
  </si>
  <si>
    <t>J.M. Smucker Company_Smucker F</t>
  </si>
  <si>
    <t>24/022AK-24</t>
  </si>
  <si>
    <t>JHouston Holdings, LLC., dba LSM Outdoor Power</t>
  </si>
  <si>
    <t>24/023TC-16</t>
  </si>
  <si>
    <t xml:space="preserve">JR Thomas Group, Inc. </t>
  </si>
  <si>
    <t>23/016MR-24</t>
  </si>
  <si>
    <t>24/022AK-25</t>
  </si>
  <si>
    <t>KeldairHR</t>
  </si>
  <si>
    <t>24/025SG-03</t>
  </si>
  <si>
    <t>24/023TC-17</t>
  </si>
  <si>
    <t>24/027AK-08</t>
  </si>
  <si>
    <t>Kraft Heinz Foods Company</t>
  </si>
  <si>
    <t>24/022AK-26</t>
  </si>
  <si>
    <t>Land Olakes</t>
  </si>
  <si>
    <t>24/022AK-27</t>
  </si>
  <si>
    <t>24/023TC-18</t>
  </si>
  <si>
    <t>Lone Star Fire &amp; Safety, LLC.</t>
  </si>
  <si>
    <t>24/023TC-19</t>
  </si>
  <si>
    <t>24/023TC-20</t>
  </si>
  <si>
    <t>M.C.I. Foods</t>
  </si>
  <si>
    <t>24/022AK-28</t>
  </si>
  <si>
    <t>Mango Languages</t>
  </si>
  <si>
    <t>24/012MF-04</t>
  </si>
  <si>
    <t>24/022AK-29</t>
  </si>
  <si>
    <t>24/026SG-06</t>
  </si>
  <si>
    <t>McLemore Building Maintenance, Inc.</t>
  </si>
  <si>
    <t>24/017MR-06</t>
  </si>
  <si>
    <t>Mechanical Materials, LLC</t>
  </si>
  <si>
    <t>24/023TC-21</t>
  </si>
  <si>
    <t>Metroclean Commercial Building Services</t>
  </si>
  <si>
    <t>24/017MR-07</t>
  </si>
  <si>
    <t>Michael Foods Inc.</t>
  </si>
  <si>
    <t>24/022AK-30</t>
  </si>
  <si>
    <t>Nardone Bros Baking Co Inc.</t>
  </si>
  <si>
    <t>24/022AK-31</t>
  </si>
  <si>
    <t>National Food Group, Inc</t>
  </si>
  <si>
    <t>24/022AK-32</t>
  </si>
  <si>
    <t>NCH Corporation, dba Chemsearch FE</t>
  </si>
  <si>
    <t>24/023TC-22</t>
  </si>
  <si>
    <t>New Horizons (fka: United Training)</t>
  </si>
  <si>
    <t>Next Level Urgent Care</t>
  </si>
  <si>
    <t>Health and Wellness Screening and Related Services</t>
  </si>
  <si>
    <t>24/021SG-01</t>
  </si>
  <si>
    <t>Out of the Shell DBA Yangs 5th</t>
  </si>
  <si>
    <t>24/022AK-33</t>
  </si>
  <si>
    <t>24/023TC-23</t>
  </si>
  <si>
    <t>24/027AK-10</t>
  </si>
  <si>
    <t>Pelco Parts Corp</t>
  </si>
  <si>
    <t>24/023TC-24</t>
  </si>
  <si>
    <t>24/022AK-34</t>
  </si>
  <si>
    <t>23/029SG-13</t>
  </si>
  <si>
    <t>PS Lightwave LLC</t>
  </si>
  <si>
    <t xml:space="preserve">Quality Security Systems </t>
  </si>
  <si>
    <t>24/012MF-09</t>
  </si>
  <si>
    <t>Ramp Health</t>
  </si>
  <si>
    <t>24/021SG-02</t>
  </si>
  <si>
    <t>24/022AK-35</t>
  </si>
  <si>
    <t>24/023TC-27</t>
  </si>
  <si>
    <t>24/022AK-36</t>
  </si>
  <si>
    <t>24/022AK-37</t>
  </si>
  <si>
    <t>Robert Half, Inc.       (fka Robert Half International, Inc.)</t>
  </si>
  <si>
    <t>Rodriguez Foods LTD</t>
  </si>
  <si>
    <t>24/022AK-38</t>
  </si>
  <si>
    <t>S.A. Piazza &amp; Associates, LLC</t>
  </si>
  <si>
    <t>24/022AK-39</t>
  </si>
  <si>
    <t>Schwans Food Service, Inc.</t>
  </si>
  <si>
    <t>24/022AK-40</t>
  </si>
  <si>
    <t>Signage ONE</t>
  </si>
  <si>
    <t>24/023TC-28</t>
  </si>
  <si>
    <t>24/022AK-41</t>
  </si>
  <si>
    <t>23/036SG-08</t>
  </si>
  <si>
    <t>24/022AK-42</t>
  </si>
  <si>
    <t>24/012MF-13</t>
  </si>
  <si>
    <t>TeleHelp 24/7</t>
  </si>
  <si>
    <t>24/021SG-03</t>
  </si>
  <si>
    <t>The Computing Technology Industry Association, Inc.</t>
  </si>
  <si>
    <t>The King's Southern Division, LLC</t>
  </si>
  <si>
    <t>24/017MR-05</t>
  </si>
  <si>
    <t>TopTalent Learning LLC (fka: New Horizons Dallas)</t>
  </si>
  <si>
    <t>Trace3, LLC (fka: Set Solutions)</t>
  </si>
  <si>
    <t>Trident Seafoods</t>
  </si>
  <si>
    <t>24/022AK-43</t>
  </si>
  <si>
    <t>24/027AK-07</t>
  </si>
  <si>
    <t>24/022AK-44</t>
  </si>
  <si>
    <t>U.S. Employee Benefits Services Group</t>
  </si>
  <si>
    <t>24/026SG-07</t>
  </si>
  <si>
    <t>Varsity Yearbook</t>
  </si>
  <si>
    <t>23/012SG-03A</t>
  </si>
  <si>
    <t>Zynera</t>
  </si>
  <si>
    <t>24/026SG-08</t>
  </si>
  <si>
    <t>Gabi Pressley</t>
  </si>
  <si>
    <t>irving@cardmyyard.com</t>
  </si>
  <si>
    <t>972-793-3560</t>
  </si>
  <si>
    <r>
      <t xml:space="preserve">RFP #22-65-737B </t>
    </r>
    <r>
      <rPr>
        <sz val="14"/>
        <color theme="1"/>
        <rFont val="Calibri"/>
        <family val="2"/>
        <scheme val="minor"/>
      </rPr>
      <t>Onsite Campus Instuctional Programs (Part A) &amp; Campus Equipment Rentals (Part B)</t>
    </r>
    <r>
      <rPr>
        <b/>
        <sz val="14"/>
        <color rgb="FFC00000"/>
        <rFont val="Calibri"/>
        <family val="2"/>
        <scheme val="minor"/>
      </rPr>
      <t xml:space="preserve"> *NEW*</t>
    </r>
  </si>
  <si>
    <t>Fastsigns Irving (Outstanding Graphics Solutions)</t>
  </si>
  <si>
    <t>Lilys Balloons dba Lilys Decorations The Store</t>
  </si>
  <si>
    <t>Social Films</t>
  </si>
  <si>
    <t>Emerald Educational Services (Dwight Cooley)</t>
  </si>
  <si>
    <t>Feel da Flow Productions</t>
  </si>
  <si>
    <t>In Motion Studios</t>
  </si>
  <si>
    <t>Readers 2 Leaders</t>
  </si>
  <si>
    <t>The Confidence Group</t>
  </si>
  <si>
    <t>Belle Décor Dallas, LLC</t>
  </si>
  <si>
    <r>
      <t xml:space="preserve">RFP #22-65-737A </t>
    </r>
    <r>
      <rPr>
        <sz val="14"/>
        <color theme="1"/>
        <rFont val="Calibri"/>
        <family val="2"/>
        <scheme val="minor"/>
      </rPr>
      <t>Onsite Campus Instuctional Programs (Part A) &amp; Campus Equipment Rentals (Part B)</t>
    </r>
    <r>
      <rPr>
        <b/>
        <sz val="14"/>
        <color rgb="FFC00000"/>
        <rFont val="Calibri"/>
        <family val="2"/>
        <scheme val="minor"/>
      </rPr>
      <t xml:space="preserve"> </t>
    </r>
  </si>
  <si>
    <r>
      <rPr>
        <b/>
        <sz val="14"/>
        <color rgb="FFC00000"/>
        <rFont val="Calibri"/>
        <family val="2"/>
        <scheme val="minor"/>
      </rPr>
      <t>RFP #22-65-737A</t>
    </r>
    <r>
      <rPr>
        <b/>
        <sz val="14"/>
        <color theme="1"/>
        <rFont val="Calibri"/>
        <family val="2"/>
        <scheme val="minor"/>
      </rPr>
      <t xml:space="preserve"> </t>
    </r>
    <r>
      <rPr>
        <sz val="14"/>
        <color theme="1"/>
        <rFont val="Calibri"/>
        <family val="2"/>
        <scheme val="minor"/>
      </rPr>
      <t>Onsite Campus Instuctional Programs (Part A) &amp; Campus Equipment Rentals (Part B)</t>
    </r>
    <r>
      <rPr>
        <b/>
        <sz val="14"/>
        <color theme="1"/>
        <rFont val="Calibri"/>
        <family val="2"/>
        <scheme val="minor"/>
      </rPr>
      <t xml:space="preserve"> </t>
    </r>
  </si>
  <si>
    <r>
      <rPr>
        <b/>
        <sz val="14"/>
        <color rgb="FFC00000"/>
        <rFont val="Calibri"/>
        <family val="2"/>
        <scheme val="minor"/>
      </rPr>
      <t>RFP # 22-65-737</t>
    </r>
    <r>
      <rPr>
        <sz val="14"/>
        <color theme="1"/>
        <rFont val="Calibri"/>
        <family val="2"/>
        <scheme val="minor"/>
      </rPr>
      <t xml:space="preserve"> OnSite Campus Instructional Programs (Part A) &amp; Campus Equipment Rentals (Part B)</t>
    </r>
  </si>
  <si>
    <t>Barsco, Inc</t>
  </si>
  <si>
    <t>Filterbuy Inc</t>
  </si>
  <si>
    <t>Temperature Control</t>
  </si>
  <si>
    <t>Texas Air Systems</t>
  </si>
  <si>
    <t>1-800 Striper of Central Texas</t>
  </si>
  <si>
    <t>IISD 22-84-914 (B)</t>
  </si>
  <si>
    <t>ABC Commercial Services</t>
  </si>
  <si>
    <t>All Wireless Solutions</t>
  </si>
  <si>
    <t>American Mechanical Services of Texas, LLC (AMS of Texas)</t>
  </si>
  <si>
    <t>C&amp;C Slab Leaks and Plumbing</t>
  </si>
  <si>
    <t>Caruth Facilities Corp</t>
  </si>
  <si>
    <t>DMI Corp dba Decker Mechanical</t>
  </si>
  <si>
    <t>Fastsigns- South Arlington</t>
  </si>
  <si>
    <t>FireWise Texas,LLC</t>
  </si>
  <si>
    <t>Inside Edge Commercial Interiors</t>
  </si>
  <si>
    <t>Interquest Detection Canines of N Tx (Bramdak)</t>
  </si>
  <si>
    <t>Logical Solutions, Inc</t>
  </si>
  <si>
    <t>M&amp;E Plastic Repair</t>
  </si>
  <si>
    <t>Victory Lighting and Electrial Services</t>
  </si>
  <si>
    <t>22-65-737 B</t>
  </si>
  <si>
    <t>4@fastsigns.com</t>
  </si>
  <si>
    <t>Jacob KincerSales Director</t>
  </si>
  <si>
    <t>972-255-2022</t>
  </si>
  <si>
    <t>Manny Hernandez</t>
  </si>
  <si>
    <t>hernandezmanuel91@gmail.com</t>
  </si>
  <si>
    <t>Entertainment</t>
  </si>
  <si>
    <t>Student math program</t>
  </si>
  <si>
    <t>Student Fine Arts Program, Theatre, musical theatre</t>
  </si>
  <si>
    <t>Student reading/language, literacy instructional coaching, professional deveolpment</t>
  </si>
  <si>
    <t>Abstinece Education, Authors/ Speakers, Bullying Education, Student Drug Alcohol &amp; Tabacco Prevention, Entertainment, Musician, PSAT/SAT Seminar, Student Motivational Program, Student Reading/Language Arts, Science &amp; Math Program, Student Services Program, afterschool tutoring program k-12, Student summer programs</t>
  </si>
  <si>
    <t>Funmi Omotayo</t>
  </si>
  <si>
    <t>emeraldedserv@gmail.com</t>
  </si>
  <si>
    <t>Dwight Cooley</t>
  </si>
  <si>
    <t>817/902-4644</t>
  </si>
  <si>
    <t xml:space="preserve">(214) 436 2124, </t>
  </si>
  <si>
    <t>funmi@belledallas.com; myevent@belledallas.com</t>
  </si>
  <si>
    <t>Emily McKinney719-649-5922Emily@inmotion-studios.com</t>
  </si>
  <si>
    <t>Lisa Dickerson214-905-00952800 N. Hampton Road. Suite 120Dallas, TX 75212</t>
  </si>
  <si>
    <t>Michelle Ramirez (469)826-7980 ; Joshua Echeverria (469)236-8886socialfilmsbooth@gmail.com</t>
  </si>
  <si>
    <t>Isaac Barnes 469-261-5328 Ibarnes@theconfidencegroup.com</t>
  </si>
  <si>
    <t>Fernando Flores 214.207.0980 ferny78@aol.com</t>
  </si>
  <si>
    <t>Creative Costuming and Designs</t>
  </si>
  <si>
    <t>016-2022-2024</t>
  </si>
  <si>
    <t>Athletic Supplies and Services</t>
  </si>
  <si>
    <t>Ark Designs ( Kerry Minter)</t>
  </si>
  <si>
    <t>469-426-6995</t>
  </si>
  <si>
    <t xml:space="preserve">Branded 1st </t>
  </si>
  <si>
    <t xml:space="preserve">Derrell Conway </t>
  </si>
  <si>
    <t>https://www.branded1st.com/</t>
  </si>
  <si>
    <t>469-265-8620</t>
  </si>
  <si>
    <t xml:space="preserve">Bull Market Promotions </t>
  </si>
  <si>
    <t>Rudy Ramirez</t>
  </si>
  <si>
    <t>https://www.bullmarketpromotions.com/</t>
  </si>
  <si>
    <t>817-760-7744</t>
  </si>
  <si>
    <t xml:space="preserve">DFW Impressions </t>
  </si>
  <si>
    <t xml:space="preserve">Lil Bikram Thapa </t>
  </si>
  <si>
    <t>mail@dfwimpression.com / lbikramthapa@gmail.com</t>
  </si>
  <si>
    <t>https://dfwimpression.com/</t>
  </si>
  <si>
    <t xml:space="preserve">Educational Products, Inc. </t>
  </si>
  <si>
    <t>Amy Barnett</t>
  </si>
  <si>
    <t>abarnett@educationalproducts.com</t>
  </si>
  <si>
    <t>https://site.educationalproducts.com/</t>
  </si>
  <si>
    <t>817-975-8662</t>
  </si>
  <si>
    <t xml:space="preserve">Gandy Ink </t>
  </si>
  <si>
    <t xml:space="preserve">Cambrey Hardy / Adam Meister </t>
  </si>
  <si>
    <t>cambrey.hardy@gandyink.com / adam.meister@gandyink.com</t>
  </si>
  <si>
    <t>https://www.gandyink.com/</t>
  </si>
  <si>
    <t>800-999-8137</t>
  </si>
  <si>
    <t xml:space="preserve">Yes </t>
  </si>
  <si>
    <t>https://www.companycasuals.com/graphicwearbiz/start.jsp</t>
  </si>
  <si>
    <t>https://groggydogonline.com/</t>
  </si>
  <si>
    <t>https://horizonimprinting.com/</t>
  </si>
  <si>
    <t>972-438-6670</t>
  </si>
  <si>
    <t xml:space="preserve">Lasting Impressions, Inc. </t>
  </si>
  <si>
    <t>Shay Freund</t>
  </si>
  <si>
    <t>info@liteam.com</t>
  </si>
  <si>
    <t>https://www.liteam.com/</t>
  </si>
  <si>
    <t xml:space="preserve"> 888-343-8270</t>
  </si>
  <si>
    <t xml:space="preserve">Vestige International </t>
  </si>
  <si>
    <t>Cedric Washington</t>
  </si>
  <si>
    <t xml:space="preserve">cedric@vestigeinternational.com </t>
  </si>
  <si>
    <t>http://vestigeinternational.com/</t>
  </si>
  <si>
    <t>972-230-5399</t>
  </si>
  <si>
    <r>
      <rPr>
        <b/>
        <sz val="9"/>
        <color theme="1"/>
        <rFont val="Calibri"/>
        <family val="2"/>
        <scheme val="minor"/>
      </rPr>
      <t>Bounce House Rental</t>
    </r>
    <r>
      <rPr>
        <sz val="9"/>
        <color theme="1"/>
        <rFont val="Calibri"/>
        <family val="2"/>
        <scheme val="minor"/>
      </rPr>
      <t xml:space="preserve">- $899 - 1,399, </t>
    </r>
    <r>
      <rPr>
        <b/>
        <sz val="9"/>
        <color theme="1"/>
        <rFont val="Calibri"/>
        <family val="2"/>
        <scheme val="minor"/>
      </rPr>
      <t>Inflatable Movie Screen</t>
    </r>
    <r>
      <rPr>
        <sz val="9"/>
        <color theme="1"/>
        <rFont val="Calibri"/>
        <family val="2"/>
        <scheme val="minor"/>
      </rPr>
      <t xml:space="preserve"> $999, </t>
    </r>
    <r>
      <rPr>
        <b/>
        <sz val="9"/>
        <color theme="1"/>
        <rFont val="Calibri"/>
        <family val="2"/>
        <scheme val="minor"/>
      </rPr>
      <t>DJ</t>
    </r>
    <r>
      <rPr>
        <sz val="9"/>
        <color theme="1"/>
        <rFont val="Calibri"/>
        <family val="2"/>
        <scheme val="minor"/>
      </rPr>
      <t xml:space="preserve"> - $500,</t>
    </r>
    <r>
      <rPr>
        <b/>
        <sz val="9"/>
        <color theme="1"/>
        <rFont val="Calibri"/>
        <family val="2"/>
        <scheme val="minor"/>
      </rPr>
      <t xml:space="preserve"> Event Photography</t>
    </r>
    <r>
      <rPr>
        <sz val="9"/>
        <color theme="1"/>
        <rFont val="Calibri"/>
        <family val="2"/>
        <scheme val="minor"/>
      </rPr>
      <t xml:space="preserve"> - $750, </t>
    </r>
    <r>
      <rPr>
        <b/>
        <sz val="9"/>
        <color theme="1"/>
        <rFont val="Calibri"/>
        <family val="2"/>
        <scheme val="minor"/>
      </rPr>
      <t>Photo Booth</t>
    </r>
    <r>
      <rPr>
        <sz val="9"/>
        <color theme="1"/>
        <rFont val="Calibri"/>
        <family val="2"/>
        <scheme val="minor"/>
      </rPr>
      <t xml:space="preserve"> - $399 per hr, $1299 for 24 hrs, </t>
    </r>
    <r>
      <rPr>
        <b/>
        <sz val="9"/>
        <color theme="1"/>
        <rFont val="Calibri"/>
        <family val="2"/>
        <scheme val="minor"/>
      </rPr>
      <t>Equipment (sound, lighting equipment etc..)</t>
    </r>
    <r>
      <rPr>
        <sz val="9"/>
        <color theme="1"/>
        <rFont val="Calibri"/>
        <family val="2"/>
        <scheme val="minor"/>
      </rPr>
      <t xml:space="preserve"> - $999.</t>
    </r>
    <r>
      <rPr>
        <b/>
        <sz val="9"/>
        <color theme="1"/>
        <rFont val="Calibri"/>
        <family val="2"/>
        <scheme val="minor"/>
      </rPr>
      <t xml:space="preserve"> Popcorn machine</t>
    </r>
    <r>
      <rPr>
        <sz val="9"/>
        <color theme="1"/>
        <rFont val="Calibri"/>
        <family val="2"/>
        <scheme val="minor"/>
      </rPr>
      <t xml:space="preserve"> $299, </t>
    </r>
    <r>
      <rPr>
        <b/>
        <sz val="9"/>
        <color theme="1"/>
        <rFont val="Calibri"/>
        <family val="2"/>
        <scheme val="minor"/>
      </rPr>
      <t xml:space="preserve">Snow Cone machine </t>
    </r>
    <r>
      <rPr>
        <sz val="9"/>
        <color theme="1"/>
        <rFont val="Calibri"/>
        <family val="2"/>
        <scheme val="minor"/>
      </rPr>
      <t xml:space="preserve">$299, </t>
    </r>
    <r>
      <rPr>
        <b/>
        <sz val="9"/>
        <color theme="1"/>
        <rFont val="Calibri"/>
        <family val="2"/>
        <scheme val="minor"/>
      </rPr>
      <t>Cotton</t>
    </r>
    <r>
      <rPr>
        <sz val="9"/>
        <color theme="1"/>
        <rFont val="Calibri"/>
        <family val="2"/>
        <scheme val="minor"/>
      </rPr>
      <t xml:space="preserve"> C</t>
    </r>
    <r>
      <rPr>
        <b/>
        <sz val="9"/>
        <color theme="1"/>
        <rFont val="Calibri"/>
        <family val="2"/>
        <scheme val="minor"/>
      </rPr>
      <t>andy machine</t>
    </r>
    <r>
      <rPr>
        <sz val="9"/>
        <color theme="1"/>
        <rFont val="Calibri"/>
        <family val="2"/>
        <scheme val="minor"/>
      </rPr>
      <t xml:space="preserve"> $299 and tables - </t>
    </r>
    <r>
      <rPr>
        <b/>
        <sz val="9"/>
        <color theme="1"/>
        <rFont val="Calibri"/>
        <family val="2"/>
        <scheme val="minor"/>
      </rPr>
      <t>Folding table</t>
    </r>
    <r>
      <rPr>
        <sz val="9"/>
        <color theme="1"/>
        <rFont val="Calibri"/>
        <family val="2"/>
        <scheme val="minor"/>
      </rPr>
      <t xml:space="preserve"> $47.98, 6'round - $19.99, 60' round - $27.99 and chairs - $6.99. </t>
    </r>
    <r>
      <rPr>
        <b/>
        <sz val="9"/>
        <color theme="1"/>
        <rFont val="Calibri"/>
        <family val="2"/>
        <scheme val="minor"/>
      </rPr>
      <t>Trackless Train</t>
    </r>
    <r>
      <rPr>
        <sz val="9"/>
        <color theme="1"/>
        <rFont val="Calibri"/>
        <family val="2"/>
        <scheme val="minor"/>
      </rPr>
      <t xml:space="preserve"> $1,499, </t>
    </r>
    <r>
      <rPr>
        <b/>
        <sz val="9"/>
        <color theme="1"/>
        <rFont val="Calibri"/>
        <family val="2"/>
        <scheme val="minor"/>
      </rPr>
      <t>Yard games</t>
    </r>
    <r>
      <rPr>
        <sz val="9"/>
        <color theme="1"/>
        <rFont val="Calibri"/>
        <family val="2"/>
        <scheme val="minor"/>
      </rPr>
      <t xml:space="preserve"> $199, </t>
    </r>
    <r>
      <rPr>
        <b/>
        <sz val="9"/>
        <color theme="1"/>
        <rFont val="Calibri"/>
        <family val="2"/>
        <scheme val="minor"/>
      </rPr>
      <t>Balloon air tanks</t>
    </r>
    <r>
      <rPr>
        <sz val="9"/>
        <color theme="1"/>
        <rFont val="Calibri"/>
        <family val="2"/>
        <scheme val="minor"/>
      </rPr>
      <t xml:space="preserve"> - $150 for 24hrs. </t>
    </r>
    <r>
      <rPr>
        <b/>
        <sz val="9"/>
        <color theme="1"/>
        <rFont val="Calibri"/>
        <family val="2"/>
        <scheme val="minor"/>
      </rPr>
      <t xml:space="preserve">Power Generators </t>
    </r>
  </si>
  <si>
    <r>
      <rPr>
        <b/>
        <sz val="11"/>
        <color theme="1"/>
        <rFont val="Calibri"/>
        <family val="2"/>
        <scheme val="minor"/>
      </rPr>
      <t>Exhibits &amp; Displays</t>
    </r>
    <r>
      <rPr>
        <sz val="11"/>
        <color theme="1"/>
        <rFont val="Calibri"/>
        <family val="2"/>
        <scheme val="minor"/>
      </rPr>
      <t xml:space="preserve">, Exterior Signage and Custom Banners, Signs and Graphics, Wall Murals </t>
    </r>
  </si>
  <si>
    <r>
      <rPr>
        <b/>
        <sz val="11"/>
        <color theme="1"/>
        <rFont val="Calibri"/>
        <family val="2"/>
        <scheme val="minor"/>
      </rPr>
      <t>Event Photography -</t>
    </r>
    <r>
      <rPr>
        <sz val="11"/>
        <color theme="1"/>
        <rFont val="Calibri"/>
        <family val="2"/>
        <scheme val="minor"/>
      </rPr>
      <t xml:space="preserve"> $125</t>
    </r>
  </si>
  <si>
    <t>24-45-737</t>
  </si>
  <si>
    <t>Lasting Impressions</t>
  </si>
  <si>
    <t>22-68-914</t>
  </si>
  <si>
    <t>22-71-914</t>
  </si>
  <si>
    <t>22-82-737</t>
  </si>
  <si>
    <t>22-84-914 (B)</t>
  </si>
  <si>
    <t>23-10-914</t>
  </si>
  <si>
    <t>24-36-914</t>
  </si>
  <si>
    <t>Dallas Automatic Gate, Inc</t>
  </si>
  <si>
    <t>Estrada &amp; Son's Construction</t>
  </si>
  <si>
    <t>Everfence</t>
  </si>
  <si>
    <t>Gomez Floor Covering, Inc (GFC)</t>
  </si>
  <si>
    <t>Red Letter General Contractor, LLC</t>
  </si>
  <si>
    <t>Sav-On Fence, LLC</t>
  </si>
  <si>
    <t>Commercial Fencing and Gates</t>
  </si>
  <si>
    <t>24-57-914</t>
  </si>
  <si>
    <t>DJ / Disk Jockey- $75</t>
  </si>
  <si>
    <r>
      <rPr>
        <b/>
        <sz val="11"/>
        <color theme="1"/>
        <rFont val="Calibri"/>
        <family val="2"/>
        <scheme val="minor"/>
      </rPr>
      <t>DJ/Disk Jockey</t>
    </r>
    <r>
      <rPr>
        <sz val="11"/>
        <color theme="1"/>
        <rFont val="Calibri"/>
        <family val="2"/>
        <scheme val="minor"/>
      </rPr>
      <t xml:space="preserve"> $ 1,000 per hour $50 for travel fee up to 20 mile radius, additional $25 for every 10 miles after 20 mile radius,</t>
    </r>
    <r>
      <rPr>
        <b/>
        <sz val="11"/>
        <color theme="1"/>
        <rFont val="Calibri"/>
        <family val="2"/>
        <scheme val="minor"/>
      </rPr>
      <t xml:space="preserve"> Drone aerial videopgraphy </t>
    </r>
    <r>
      <rPr>
        <sz val="11"/>
        <color theme="1"/>
        <rFont val="Calibri"/>
        <family val="2"/>
        <scheme val="minor"/>
      </rPr>
      <t xml:space="preserve">(1-16 shots and a vide) $250, </t>
    </r>
    <r>
      <rPr>
        <b/>
        <sz val="11"/>
        <color theme="1"/>
        <rFont val="Calibri"/>
        <family val="2"/>
        <scheme val="minor"/>
      </rPr>
      <t>sound equipment</t>
    </r>
    <r>
      <rPr>
        <sz val="11"/>
        <color theme="1"/>
        <rFont val="Calibri"/>
        <family val="2"/>
        <scheme val="minor"/>
      </rPr>
      <t xml:space="preserve"> $650,</t>
    </r>
    <r>
      <rPr>
        <b/>
        <sz val="11"/>
        <color theme="1"/>
        <rFont val="Calibri"/>
        <family val="2"/>
        <scheme val="minor"/>
      </rPr>
      <t xml:space="preserve"> lighting equipment </t>
    </r>
    <r>
      <rPr>
        <sz val="11"/>
        <color theme="1"/>
        <rFont val="Calibri"/>
        <family val="2"/>
        <scheme val="minor"/>
      </rPr>
      <t>per unit $30 , package 8 light $250 24 lights400, moving lights both $300 control 150 -250 depending on the hours</t>
    </r>
  </si>
  <si>
    <t>parking lot striping, sport court/basketball, pickleball courts, warehouse striping</t>
  </si>
  <si>
    <t xml:space="preserve">Melissa Wright </t>
  </si>
  <si>
    <t>centraldallas@1800striper.com</t>
  </si>
  <si>
    <t xml:space="preserve">214/884-3669 </t>
  </si>
  <si>
    <t>Pest Control, Commercial HVAC Service &amp; Installation; Commercial Plumbing Service &amp; Installation</t>
  </si>
  <si>
    <t>Curtis King</t>
  </si>
  <si>
    <t>cking@abcpest.com</t>
  </si>
  <si>
    <t>469-968-9481</t>
  </si>
  <si>
    <t>Electronic device repair. iPads, Macbook Pros, Mobile Devices</t>
  </si>
  <si>
    <t>Juan Orozco</t>
  </si>
  <si>
    <t>support@awsrepairs.com</t>
  </si>
  <si>
    <t>(469)716-9408</t>
  </si>
  <si>
    <t>refrigeration equipment service/repair.  Jetter services. back flow certification.</t>
  </si>
  <si>
    <t xml:space="preserve">Gary Nunez </t>
  </si>
  <si>
    <t>gpnunez@amsofusa.com</t>
  </si>
  <si>
    <t xml:space="preserve">972-702-8674 </t>
  </si>
  <si>
    <t>IISD 22-84-914A</t>
  </si>
  <si>
    <t>Carl Brooks</t>
  </si>
  <si>
    <t>estimating@banchmarksigns.biz</t>
  </si>
  <si>
    <t>817-560-9965</t>
  </si>
  <si>
    <t>Auto body Repair, painting</t>
  </si>
  <si>
    <t>Ricky Harper</t>
  </si>
  <si>
    <t>ricky.harper@bwcollision.com</t>
  </si>
  <si>
    <t>972-438-6766</t>
  </si>
  <si>
    <t>we complete all plumbing as well as storm drain cleaning and repairs</t>
  </si>
  <si>
    <t>shaunna harris</t>
  </si>
  <si>
    <t>shaunna@ccslableaks.com</t>
  </si>
  <si>
    <t>972-287-2354</t>
  </si>
  <si>
    <t>Installation, service, inspection and monitoring of fire alarm, installation, service &amp; inspection of sprinkler &amp; fire extinguishers, kitchen hood inspections, backflows and installation &amp; service of access control, security and surveillance</t>
  </si>
  <si>
    <t>Service</t>
  </si>
  <si>
    <t>service@caruthps.com</t>
  </si>
  <si>
    <t>214-919-2231</t>
  </si>
  <si>
    <t>HVAC and construction MEP work</t>
  </si>
  <si>
    <t xml:space="preserve">Gabrielle Craig </t>
  </si>
  <si>
    <t>gcraig@cecfg.com</t>
  </si>
  <si>
    <t>817-304-7093</t>
  </si>
  <si>
    <t>Doors/Frames/HardwareDrywall/Framing/CeilingsResilient FlooringCarpetToilet AccessoriesToilet PartitionsLaboratory Gases; HVAC/Mechanical Service &amp; Maintenance,Site Furnishings</t>
  </si>
  <si>
    <t>Eric Tolar</t>
  </si>
  <si>
    <t>eric.tolar@christmanfs.com</t>
  </si>
  <si>
    <t>469-501-5535</t>
  </si>
  <si>
    <t>Electrican, Food Svc Equip repair, Plumbing Svc, Refrigeration repair, Geothermal A/C repair</t>
  </si>
  <si>
    <t>Windshield Replacement on any kind of car, bus, truck, heavy equipment, etc.• Rock Chip Repair</t>
  </si>
  <si>
    <t>Diego Munoz Arredondo</t>
  </si>
  <si>
    <t>dciautoglass1@gmail.com</t>
  </si>
  <si>
    <t>817-891-0946</t>
  </si>
  <si>
    <t>Mechanical/HVAC/Boiler/Plumbing installation, maintenance &amp; repair.</t>
  </si>
  <si>
    <t>Wade Decker (President)</t>
  </si>
  <si>
    <t>wdecker@deckermechanical.com</t>
  </si>
  <si>
    <t>972-291-9907 x 111</t>
  </si>
  <si>
    <t>ADA/Braille Signs</t>
  </si>
  <si>
    <t>Tawni Gonzalez</t>
  </si>
  <si>
    <t>tawni.gonzalez@fastsigns.com</t>
  </si>
  <si>
    <t>817-557-1191</t>
  </si>
  <si>
    <t>Fire Alarm- design, install, service, inspectionFire Sprinkler- Design, install, service, and inspectionFire Extinguisher- Install, Sales, Service, InspectionBackflow- Install, Service, and InspectionsKitchen Hood and Suppression Systems- Design, install, service, and inspectionsFire Underground services</t>
  </si>
  <si>
    <t>Brent Allar</t>
  </si>
  <si>
    <t xml:space="preserve"> brent@firewisetx.com</t>
  </si>
  <si>
    <t>682-774-1924</t>
  </si>
  <si>
    <t>Ceiling Tile Restoration</t>
  </si>
  <si>
    <t>Marco Magdaleno</t>
  </si>
  <si>
    <t>mmagdaleno@iecis.com</t>
  </si>
  <si>
    <t>469-748-7824</t>
  </si>
  <si>
    <t>Detection Dog Services</t>
  </si>
  <si>
    <t>Brenda Hayes</t>
  </si>
  <si>
    <t>office@topdogDFW.com</t>
  </si>
  <si>
    <t>817-572-1111</t>
  </si>
  <si>
    <t>ISI Commerical Refrigeration (Strategic Equipement LLC)</t>
  </si>
  <si>
    <t>HVAC Parts &amp; Equipment, Replacement, Repairs and ServiceHVAC Controls, Parts &amp; Equipment, Replacement, Repairs, and Services</t>
  </si>
  <si>
    <t>David Cromer</t>
  </si>
  <si>
    <t>dcromer@lsicontrols.com</t>
  </si>
  <si>
    <t>469-805-0623</t>
  </si>
  <si>
    <t xml:space="preserve">Playground equipment repair, Fiberglass repair, PLASTIC WELDING AND FABRICATION; </t>
  </si>
  <si>
    <t>COLT MONINGER</t>
  </si>
  <si>
    <t>COLT.MONINGER.ME@GMAIL.COM</t>
  </si>
  <si>
    <t xml:space="preserve">712-635-9251 </t>
  </si>
  <si>
    <t xml:space="preserve">Ricks Car Care #2 </t>
  </si>
  <si>
    <t>214.241.3232</t>
  </si>
  <si>
    <t>817-681-6663</t>
  </si>
  <si>
    <t>Cell: 713-204-9328</t>
  </si>
  <si>
    <t>214-948-7396 X 1996</t>
  </si>
  <si>
    <t>830-499-1155</t>
  </si>
  <si>
    <t xml:space="preserve">Trimark, ISI Commercial Refrigeration, Trimark Foodcraft (Strategic Equipment) </t>
  </si>
  <si>
    <t>FoodService Equipment, Service Calls,  Supplies and Design</t>
  </si>
  <si>
    <t xml:space="preserve">Chuck Taylor </t>
  </si>
  <si>
    <t xml:space="preserve">800-777-5070  </t>
  </si>
  <si>
    <t>800-777-5070</t>
  </si>
  <si>
    <t>We are also a lighting distributor and can sell any lighting products, Fluorescents, ballast, led lamps wall pack led, led area lights,</t>
  </si>
  <si>
    <t xml:space="preserve">Sean Walters </t>
  </si>
  <si>
    <t>sean@dlbdweb.com</t>
  </si>
  <si>
    <t xml:space="preserve">972-824-5493 </t>
  </si>
  <si>
    <t>Whaley Foodservice</t>
  </si>
  <si>
    <t>Kitchen Equipment Repair</t>
  </si>
  <si>
    <t>Jeff Young</t>
  </si>
  <si>
    <t>jeff.young@whaleyfoodservice.com</t>
  </si>
  <si>
    <t>SKILLED CRAFTS AND TRADES- IISD 22-84-914</t>
  </si>
  <si>
    <t>Fencing and Gates</t>
  </si>
  <si>
    <t>Mind Education</t>
  </si>
  <si>
    <t>22-27-12-082</t>
  </si>
  <si>
    <t>CTPA Killeen ISD</t>
  </si>
  <si>
    <t>733-24</t>
  </si>
  <si>
    <t>Time Matters Entertainment</t>
  </si>
  <si>
    <t>2021-Aug-100</t>
  </si>
  <si>
    <t>Fine Arts, Equipment Rental</t>
  </si>
  <si>
    <t>A W Crisp Fire Sprinkler Inc</t>
  </si>
  <si>
    <t>Facilites Management</t>
  </si>
  <si>
    <t>Barsco</t>
  </si>
  <si>
    <t>Carrier Enterprise</t>
  </si>
  <si>
    <t>Filterbuy</t>
  </si>
  <si>
    <t>24/030SG-19</t>
  </si>
  <si>
    <t>24/028SG-01</t>
  </si>
  <si>
    <t>24/028SG-02</t>
  </si>
  <si>
    <t>24/028SG-03</t>
  </si>
  <si>
    <t>24/028SG-04</t>
  </si>
  <si>
    <t>24/028SG-05</t>
  </si>
  <si>
    <t>24/028SG-06</t>
  </si>
  <si>
    <t>24/028SG-07</t>
  </si>
  <si>
    <t>irving@groggydogonline.com</t>
  </si>
  <si>
    <t>Gabii Pressley</t>
  </si>
  <si>
    <t>CRivera@alcschools.com</t>
  </si>
  <si>
    <t>866-999-3371</t>
  </si>
  <si>
    <t>Jife Luxury Car Service</t>
  </si>
  <si>
    <t>info@jifeluxurycarservice.com</t>
  </si>
  <si>
    <t>972-971-6399</t>
  </si>
  <si>
    <t>venus@gametimetransportation.com</t>
  </si>
  <si>
    <t>682-716-9982</t>
  </si>
  <si>
    <t>info@bususa.net</t>
  </si>
  <si>
    <t>214-748-5466</t>
  </si>
  <si>
    <t>Kerrville Bus Company Inc</t>
  </si>
  <si>
    <t>GLORIA.BUTLER@COACHUSA.COM</t>
  </si>
  <si>
    <t>800-256-2757</t>
  </si>
  <si>
    <t>transportespegasos@msn.com</t>
  </si>
  <si>
    <t>214-317-2661</t>
  </si>
  <si>
    <t>jtunstall@imperial-charters.com</t>
  </si>
  <si>
    <t>214-414-9041</t>
  </si>
  <si>
    <t>310-391-6161</t>
  </si>
  <si>
    <t>EXPIRES 10/27/2025</t>
  </si>
  <si>
    <t>MOC: EPCNT GARLAND ISD 68-22-01</t>
  </si>
  <si>
    <t>EXP 1/2/2026</t>
  </si>
  <si>
    <t>972-257-0325</t>
  </si>
  <si>
    <t>23-24-05</t>
  </si>
  <si>
    <t>22-23-07</t>
  </si>
  <si>
    <t>Reid's Floral dba Saleplace</t>
  </si>
  <si>
    <t xml:space="preserve">CTE Supplies </t>
  </si>
  <si>
    <t>2020-AUG-65</t>
  </si>
  <si>
    <t>Readymade Music</t>
  </si>
  <si>
    <t>2403-05</t>
  </si>
  <si>
    <t>2023-10-047</t>
  </si>
  <si>
    <t>EPCNT PLANO ISD</t>
  </si>
  <si>
    <t xml:space="preserve">RhythmBee </t>
  </si>
  <si>
    <t>24-59</t>
  </si>
  <si>
    <t>2105-07</t>
  </si>
  <si>
    <t>A &amp; G Safety Solutions</t>
  </si>
  <si>
    <t>2408-08</t>
  </si>
  <si>
    <t>EPCNT Aledo ISD</t>
  </si>
  <si>
    <t>Electude</t>
  </si>
  <si>
    <t>23-02-4</t>
  </si>
  <si>
    <t>EPCNT Grapevine ISD</t>
  </si>
  <si>
    <t>Belmont Safety Products</t>
  </si>
  <si>
    <t>Products and Services for Facilites, Grounds, and Transportation</t>
  </si>
  <si>
    <t>2408-07</t>
  </si>
  <si>
    <t>2408-13</t>
  </si>
  <si>
    <t>Method Learning</t>
  </si>
  <si>
    <t>Freedom Promotions</t>
  </si>
  <si>
    <t>Apparel, Awards, Promotional Products</t>
  </si>
  <si>
    <t>2408-10</t>
  </si>
  <si>
    <t>743-24</t>
  </si>
  <si>
    <t>2023-APR-131</t>
  </si>
  <si>
    <t>2019-JUL-38</t>
  </si>
  <si>
    <t>2023-APR-130</t>
  </si>
  <si>
    <t>2022-2025</t>
  </si>
  <si>
    <t>2023-0365-S2</t>
  </si>
  <si>
    <t>Triumvirate Environmental Svcs (formerly Green Planet)</t>
  </si>
  <si>
    <t xml:space="preserve">Unit Sets Unlimited </t>
  </si>
  <si>
    <t>20219-560</t>
  </si>
  <si>
    <t>Agile Mind Educational Holdings</t>
  </si>
  <si>
    <t>Amira Learning</t>
  </si>
  <si>
    <t>BrainPOP</t>
  </si>
  <si>
    <t>Capstone (Coughlan Companies, Inc.)</t>
  </si>
  <si>
    <t>Digital Theatre</t>
  </si>
  <si>
    <t>Discovery Education</t>
  </si>
  <si>
    <t xml:space="preserve">Eduphoria!  </t>
  </si>
  <si>
    <t>Engageli</t>
  </si>
  <si>
    <t>Explore Learning</t>
  </si>
  <si>
    <t>Fireplace</t>
  </si>
  <si>
    <t>Houghton Mifflin Harcourt Publishing</t>
  </si>
  <si>
    <t>Imagine Learning</t>
  </si>
  <si>
    <t>Insignia Software</t>
  </si>
  <si>
    <t>Learn Engines</t>
  </si>
  <si>
    <t>Learning A-Z</t>
  </si>
  <si>
    <t>Learning Farm</t>
  </si>
  <si>
    <t>Lexia Learning Systems</t>
  </si>
  <si>
    <t>McGraw Hill</t>
  </si>
  <si>
    <t>MIcroShare</t>
  </si>
  <si>
    <t>Moby Max</t>
  </si>
  <si>
    <t>ORI Learning</t>
  </si>
  <si>
    <t>ProQuest</t>
  </si>
  <si>
    <t>Renaissance Learning</t>
  </si>
  <si>
    <t>Rosetta Stone</t>
  </si>
  <si>
    <t>Savvas Learning Company</t>
  </si>
  <si>
    <t>SMART Technologies</t>
  </si>
  <si>
    <t>Swank K-12 Streaming</t>
  </si>
  <si>
    <t>The Computing Technology Induatry Association</t>
  </si>
  <si>
    <t>Varsity Tutors for Schools</t>
  </si>
  <si>
    <t>Vista Higher Learning</t>
  </si>
  <si>
    <t>K-12 Instructional Software and Learning Management Tools</t>
  </si>
  <si>
    <t>25-02-859</t>
  </si>
  <si>
    <t>Yoyager Sopris Learning</t>
  </si>
  <si>
    <t>Security Product Kits</t>
  </si>
  <si>
    <t>23B-12-600</t>
  </si>
  <si>
    <t xml:space="preserve">Alertus Technologies </t>
  </si>
  <si>
    <t>Security Products-Sensors, Beacons and Related Products</t>
  </si>
  <si>
    <t>23B-13-600</t>
  </si>
  <si>
    <t>25-01-739</t>
  </si>
  <si>
    <t>Safety Footwear</t>
  </si>
  <si>
    <t>Red Wing Shoe Store - Irving</t>
  </si>
  <si>
    <t>Shoes for Crews North American LLC</t>
  </si>
  <si>
    <t>24/043SG-01</t>
  </si>
  <si>
    <t>739-24</t>
  </si>
  <si>
    <t>2021-048</t>
  </si>
  <si>
    <t>2010-17B</t>
  </si>
  <si>
    <t>10story Learning, LLC</t>
  </si>
  <si>
    <t>Curriculum, Instructional Programs, Assessment Materials, and Related Items</t>
  </si>
  <si>
    <t>24/029SG-01</t>
  </si>
  <si>
    <t>Small Wares, Preventative Maintenance and Repairs for Food Service</t>
  </si>
  <si>
    <t>A1 Mobil Fleet Wash &amp; Detail</t>
  </si>
  <si>
    <t>Parking Lot and Street Cleaning Services</t>
  </si>
  <si>
    <t>24/049MR-01</t>
  </si>
  <si>
    <t>24/029SG-02</t>
  </si>
  <si>
    <t>24/050MR-01</t>
  </si>
  <si>
    <t>23/038TP-01</t>
  </si>
  <si>
    <t>Digital/Internet Instructional Applications, Platforms, Content, and Related Items</t>
  </si>
  <si>
    <t>24/030SG-01</t>
  </si>
  <si>
    <t>24/050MR-02</t>
  </si>
  <si>
    <t>Debris Removal Service</t>
  </si>
  <si>
    <t>24/048MR-02</t>
  </si>
  <si>
    <t>American Fire Systems, Inc.</t>
  </si>
  <si>
    <t>24/050MR-03</t>
  </si>
  <si>
    <t>American General Infrastructure Services Group</t>
  </si>
  <si>
    <t>Landscape and Maintenance Services</t>
  </si>
  <si>
    <t>24/048MR-01</t>
  </si>
  <si>
    <t>American Vending Sales, Inc.</t>
  </si>
  <si>
    <t>23/038TP-02</t>
  </si>
  <si>
    <t>Americlean</t>
  </si>
  <si>
    <t>Building Cleaning, Exterior</t>
  </si>
  <si>
    <t>24/049MR-02</t>
  </si>
  <si>
    <t>ArborTrue, LLC</t>
  </si>
  <si>
    <t>24/048MR-03</t>
  </si>
  <si>
    <t>24/025SG-02</t>
  </si>
  <si>
    <t>24/043SG-02</t>
  </si>
  <si>
    <t>24/048MR-04</t>
  </si>
  <si>
    <t>24/048MR-05</t>
  </si>
  <si>
    <t>24/049MR-03</t>
  </si>
  <si>
    <t>BenefitScape</t>
  </si>
  <si>
    <t>24/051SG-01</t>
  </si>
  <si>
    <t>24/030SG-02</t>
  </si>
  <si>
    <t>23/041MR-03</t>
  </si>
  <si>
    <t>23/038TP-03</t>
  </si>
  <si>
    <t>24/043SG-03</t>
  </si>
  <si>
    <t>24/053TC-01</t>
  </si>
  <si>
    <t>24/043SG-04</t>
  </si>
  <si>
    <t>21/031KN-12</t>
  </si>
  <si>
    <t>CELEBRATE Successful Early Learning</t>
  </si>
  <si>
    <t>Textbooks, Library Books, Printed Instructional Resources, and Related Items</t>
  </si>
  <si>
    <t>Central Landscape and Maintenance</t>
  </si>
  <si>
    <t>24/048MR-06</t>
  </si>
  <si>
    <t>Charmtech Labs LLC, Capti</t>
  </si>
  <si>
    <t>24/030SG-03</t>
  </si>
  <si>
    <t>23/038TP-04</t>
  </si>
  <si>
    <t>Compass Group USA, Inc., by and through its Canteen Division</t>
  </si>
  <si>
    <t>Vending Machines and Service for Beverages and Snacks</t>
  </si>
  <si>
    <t>24/007AK-01</t>
  </si>
  <si>
    <t>Coolers, Inc.</t>
  </si>
  <si>
    <t>23/038TP-05</t>
  </si>
  <si>
    <t>23/041MR-05</t>
  </si>
  <si>
    <t>Design Security Controls, LLC., dba DSC</t>
  </si>
  <si>
    <t>24/023TC-08</t>
  </si>
  <si>
    <t>24/050MR-04</t>
  </si>
  <si>
    <t>24/050MR-05</t>
  </si>
  <si>
    <t>24/043SG-05</t>
  </si>
  <si>
    <t>EDU Solutions LLC</t>
  </si>
  <si>
    <t>24/029SG-03</t>
  </si>
  <si>
    <t>24/030SG-05</t>
  </si>
  <si>
    <t>ETC Companies</t>
  </si>
  <si>
    <t>24/051SG-02</t>
  </si>
  <si>
    <t>Exploros, Inc</t>
  </si>
  <si>
    <t>24/030SG-06</t>
  </si>
  <si>
    <t>FEV Tutor, Inc.</t>
  </si>
  <si>
    <t>24/030SG-07</t>
  </si>
  <si>
    <t>24/050MR-06</t>
  </si>
  <si>
    <t>FOCALPOINTK12, INC</t>
  </si>
  <si>
    <t>24/030SG-08</t>
  </si>
  <si>
    <t>21/039MR-08</t>
  </si>
  <si>
    <t>24/031TP-01</t>
  </si>
  <si>
    <t>Highlights of Houston, Inc., dba Highlights Electrical</t>
  </si>
  <si>
    <t>24/023TC-14</t>
  </si>
  <si>
    <t>Hiveclass Inc</t>
  </si>
  <si>
    <t>24/029SG-04</t>
  </si>
  <si>
    <t>24/030SG-09</t>
  </si>
  <si>
    <t>Innoseal Systems</t>
  </si>
  <si>
    <t>23/038TP-06</t>
  </si>
  <si>
    <t>24/029SG-05</t>
  </si>
  <si>
    <t>24/043SG-06</t>
  </si>
  <si>
    <t>23/038TP-08</t>
  </si>
  <si>
    <t>24/029SG-06</t>
  </si>
  <si>
    <t>Kept Companies</t>
  </si>
  <si>
    <t>24/049MR-04</t>
  </si>
  <si>
    <t>24/029SG-07</t>
  </si>
  <si>
    <t>Kleen Supply Company</t>
  </si>
  <si>
    <t>24/023TC-05</t>
  </si>
  <si>
    <t>24/031TP-02</t>
  </si>
  <si>
    <t>23/022MF-12</t>
  </si>
  <si>
    <t>23/038TP-09</t>
  </si>
  <si>
    <t>Little STEM Academy</t>
  </si>
  <si>
    <t>24/029SG-08</t>
  </si>
  <si>
    <t>24/043SG-07</t>
  </si>
  <si>
    <t>Metropolitan Landscape Management</t>
  </si>
  <si>
    <t>24/048MR-07</t>
  </si>
  <si>
    <t>23/038TP-10</t>
  </si>
  <si>
    <t>24/030SG-10</t>
  </si>
  <si>
    <t>Moontrade USA LLC</t>
  </si>
  <si>
    <t>24/043SG-08</t>
  </si>
  <si>
    <t>24/029SG-09</t>
  </si>
  <si>
    <t>Okapi Educational Publishing</t>
  </si>
  <si>
    <t>24/029SG-10</t>
  </si>
  <si>
    <t>24/030SG-11</t>
  </si>
  <si>
    <t>24/051SG-03</t>
  </si>
  <si>
    <t>23/038TP-11</t>
  </si>
  <si>
    <t>23/038TP-12</t>
  </si>
  <si>
    <t>24/023TC-25</t>
  </si>
  <si>
    <t>Pressure Washing America, LLC</t>
  </si>
  <si>
    <t>24/049MR-05</t>
  </si>
  <si>
    <t>24/043SG-09</t>
  </si>
  <si>
    <t>Project Education</t>
  </si>
  <si>
    <t>24/050MR-07</t>
  </si>
  <si>
    <t>RAE Security Inc.</t>
  </si>
  <si>
    <t>24/023TC-26</t>
  </si>
  <si>
    <t>Reliable Commercial Roofing Services, Inc.</t>
  </si>
  <si>
    <t>22/022MJ-07</t>
  </si>
  <si>
    <t>Rescue Cooling, LLC</t>
  </si>
  <si>
    <t>24/050MR-08</t>
  </si>
  <si>
    <t>24/030SG-12</t>
  </si>
  <si>
    <t>Risas y Sonrisas LLC</t>
  </si>
  <si>
    <t>24/029SG-11</t>
  </si>
  <si>
    <t>24/030SG-13</t>
  </si>
  <si>
    <t>23/038TP-13</t>
  </si>
  <si>
    <t>Shoes for Crews, LLC</t>
  </si>
  <si>
    <t>Apparel and Footwear for Food Service</t>
  </si>
  <si>
    <t>24/044TP-01</t>
  </si>
  <si>
    <t>Skilled Construction Subs Unlimited</t>
  </si>
  <si>
    <t>24/048MR-08</t>
  </si>
  <si>
    <t>Southern Brothers Properties</t>
  </si>
  <si>
    <t>24/049MR-06</t>
  </si>
  <si>
    <t>Southern Care Sweeping &amp; Paving Company</t>
  </si>
  <si>
    <t>24/049MR-07</t>
  </si>
  <si>
    <t>Sparkle Dance</t>
  </si>
  <si>
    <t>24/043SG-10</t>
  </si>
  <si>
    <t>SR Max</t>
  </si>
  <si>
    <t>24/044TP-02</t>
  </si>
  <si>
    <t>Standard Textile</t>
  </si>
  <si>
    <t>24/043SG-11</t>
  </si>
  <si>
    <t>24/029SG-12</t>
  </si>
  <si>
    <t>24/030SG-14</t>
  </si>
  <si>
    <t>24/029SG-13</t>
  </si>
  <si>
    <t>24/029SG-14</t>
  </si>
  <si>
    <t>24/043SG-12</t>
  </si>
  <si>
    <t>Texas Letter Jackets</t>
  </si>
  <si>
    <t>24/043SG-13</t>
  </si>
  <si>
    <t>Texas Power Equipment Inc</t>
  </si>
  <si>
    <t>24/049MR-08</t>
  </si>
  <si>
    <t>24/029SG-15</t>
  </si>
  <si>
    <t>24/044TP-03</t>
  </si>
  <si>
    <t>The Princeton Review</t>
  </si>
  <si>
    <t>College Readiness Test Software &amp; Materials</t>
  </si>
  <si>
    <t>24/045MF-02</t>
  </si>
  <si>
    <t>ThinkCERCA.com Inc.</t>
  </si>
  <si>
    <t>24/030SG-15</t>
  </si>
  <si>
    <t>Thinking Nation Corp</t>
  </si>
  <si>
    <t>24/030SG-16</t>
  </si>
  <si>
    <t>Frozen and Chilled Beverage Products</t>
  </si>
  <si>
    <t>24/041AK-01</t>
  </si>
  <si>
    <t>23/038TP-07</t>
  </si>
  <si>
    <t>TSN Visual Communication Solutions, LLC</t>
  </si>
  <si>
    <t>24/030SG-17</t>
  </si>
  <si>
    <t>Varsity Tutors for Schools LLC</t>
  </si>
  <si>
    <t>24/030SG-18</t>
  </si>
  <si>
    <t>Willdan Engineering</t>
  </si>
  <si>
    <t>24/053TC-02</t>
  </si>
  <si>
    <t>Wilson Language Training</t>
  </si>
  <si>
    <t>24/029SG-16</t>
  </si>
  <si>
    <t>Xtreme Kleen Pressure Washing</t>
  </si>
  <si>
    <t>24/049MR-09</t>
  </si>
  <si>
    <t>Yellowstone Landscape</t>
  </si>
  <si>
    <t>24/048MR-09</t>
  </si>
  <si>
    <t>Bluum Inc</t>
  </si>
  <si>
    <t>Crown Trophy</t>
  </si>
  <si>
    <t>21030C</t>
  </si>
  <si>
    <t>Dewitt Poth &amp; Son LLC</t>
  </si>
  <si>
    <t>Ed Tech Soft Inc</t>
  </si>
  <si>
    <t>MobyMax Education</t>
  </si>
  <si>
    <t>Passage Preparation</t>
  </si>
  <si>
    <t>Seamless Advanced Solutions</t>
  </si>
  <si>
    <t>SlateXP</t>
  </si>
  <si>
    <t>Stackleader</t>
  </si>
  <si>
    <t>101VOICE</t>
  </si>
  <si>
    <t>1st Choice Restaurant Equipment and  Supply LLC</t>
  </si>
  <si>
    <t>1Team Insurance Network LLC</t>
  </si>
  <si>
    <t>Employee Benefits and Insurance Solutions</t>
  </si>
  <si>
    <t>Office and School Supplies, Products, and Services</t>
  </si>
  <si>
    <t>360 Painting of Dallas</t>
  </si>
  <si>
    <t>MRO (Maintenance, Repair, and Operations of Facilities and Grounds)</t>
  </si>
  <si>
    <t>07/31/2029</t>
  </si>
  <si>
    <t xml:space="preserve">3DCapture Services </t>
  </si>
  <si>
    <t>Fire, Firearm, and Active Shooter Safety and Security Solutions (NON-JOC)</t>
  </si>
  <si>
    <t>42 Construction LLC</t>
  </si>
  <si>
    <t>Staging, Enclosure, and Riser Products and Services</t>
  </si>
  <si>
    <t>A Brush Above Services LLC</t>
  </si>
  <si>
    <t xml:space="preserve">A Lert Roof Systems </t>
  </si>
  <si>
    <t>ABC Home &amp; Commercial Services</t>
  </si>
  <si>
    <t>Data Analytics, Solutions, and Services</t>
  </si>
  <si>
    <t xml:space="preserve">ACIS Team Services </t>
  </si>
  <si>
    <t>Acme Auto Leasing LLC</t>
  </si>
  <si>
    <t>Comprehensive Fleet Leasing and Management</t>
  </si>
  <si>
    <t>Acumen Enterprises Inc.</t>
  </si>
  <si>
    <t>Renewable Energy and Solar Solutions (NON-JOC)</t>
  </si>
  <si>
    <t>Renewable Energy and Solar Solutions (JOC)</t>
  </si>
  <si>
    <t xml:space="preserve">Lighting Systems, Parts, and Installations </t>
  </si>
  <si>
    <t>Lighting Systems, Parts, and Installations (JOC)</t>
  </si>
  <si>
    <t>ADERSA Group LLC</t>
  </si>
  <si>
    <t>Adjuvant Consulting Inc</t>
  </si>
  <si>
    <t>Music Instruments, Sheet Music, and Repair</t>
  </si>
  <si>
    <t>Advanced Construction Testing LLC</t>
  </si>
  <si>
    <t>Advanced Management Group LLC</t>
  </si>
  <si>
    <t>Aerem Environmental Consultants LLC</t>
  </si>
  <si>
    <t xml:space="preserve">Aerus Electrolux </t>
  </si>
  <si>
    <t>Air Now Heating &amp; Air Conditioning LLC</t>
  </si>
  <si>
    <t>Airwavz Solutions Inc</t>
  </si>
  <si>
    <t xml:space="preserve">Alamo Classroom  Solutions </t>
  </si>
  <si>
    <t xml:space="preserve">All Campus Security </t>
  </si>
  <si>
    <t>ALL In Learning Inc.</t>
  </si>
  <si>
    <t>All South Flooring LLC</t>
  </si>
  <si>
    <t>Allana Buick &amp; Bers</t>
  </si>
  <si>
    <t>Allied Fire Protection-SA LP</t>
  </si>
  <si>
    <t>Allied Flooring Solutions LLC</t>
  </si>
  <si>
    <t>Alpha Omega Wireless Inc</t>
  </si>
  <si>
    <t>AM&amp;N Electronics LLC</t>
  </si>
  <si>
    <t>Amber Electrical Contractors Inc</t>
  </si>
  <si>
    <t xml:space="preserve">Amergis Healthcare Staffing Inc. </t>
  </si>
  <si>
    <t>American AVL</t>
  </si>
  <si>
    <t>American Defense Solutions of Texas LLC</t>
  </si>
  <si>
    <t>AmeriPlay Sports and Recreation</t>
  </si>
  <si>
    <t>AMG Technology Investment Group</t>
  </si>
  <si>
    <t xml:space="preserve">Amitrace </t>
  </si>
  <si>
    <t xml:space="preserve">Anderson LED Signs </t>
  </si>
  <si>
    <t>Andrews Technology HMS Inc.</t>
  </si>
  <si>
    <t>Anthony Truck Bus and Auto LLC</t>
  </si>
  <si>
    <t>Networking Equipment, Software, and Services</t>
  </si>
  <si>
    <t>AOK Speciallties LLC</t>
  </si>
  <si>
    <t>AOT Recreation LLC</t>
  </si>
  <si>
    <t>App Maisters</t>
  </si>
  <si>
    <t xml:space="preserve">Apperson Education Products Inc. </t>
  </si>
  <si>
    <t>Apple Books LLC</t>
  </si>
  <si>
    <t>Applied Curiosity Inc</t>
  </si>
  <si>
    <t>Ardham Technologies Inc.</t>
  </si>
  <si>
    <t>Portable Modular Buildings (NON-JOC)</t>
  </si>
  <si>
    <t>Arkansas Office Products Inc</t>
  </si>
  <si>
    <t xml:space="preserve">Artcom Associates Inc </t>
  </si>
  <si>
    <t>Artisan Consulting LLC</t>
  </si>
  <si>
    <t xml:space="preserve">ASAP Roofing </t>
  </si>
  <si>
    <t>ASCENDING INC</t>
  </si>
  <si>
    <t>Assessment Intervention Management LLC</t>
  </si>
  <si>
    <t>Assisted Building Solutions</t>
  </si>
  <si>
    <t>Associated Time On Demand</t>
  </si>
  <si>
    <t>Astarr Tech LLC</t>
  </si>
  <si>
    <t>ATCO Structures &amp; Logistics USA</t>
  </si>
  <si>
    <t>Atlantic Construction Sales</t>
  </si>
  <si>
    <t xml:space="preserve">Atlas Commercial Renovations </t>
  </si>
  <si>
    <t>Auxium Systems Inc</t>
  </si>
  <si>
    <t>AV AIR SOLUTIONS</t>
  </si>
  <si>
    <t>Avantis Education Inc.</t>
  </si>
  <si>
    <t>AVES AUDIO VISUAL SYSTEMS INC.</t>
  </si>
  <si>
    <t>Av-Ology Inc.</t>
  </si>
  <si>
    <t>B&amp;M Construction Inc.</t>
  </si>
  <si>
    <t>Backpack Gear Inc.</t>
  </si>
  <si>
    <t>Bandstar Musical Instruments LLC</t>
  </si>
  <si>
    <t xml:space="preserve">Barbizon Lighting </t>
  </si>
  <si>
    <t>Barrow Wise Consulting LLC</t>
  </si>
  <si>
    <t>Bass Roofing &amp; Restoration LLC</t>
  </si>
  <si>
    <t>Bayou Electric Inc</t>
  </si>
  <si>
    <t>BB2 Technology Group</t>
  </si>
  <si>
    <t>Beable Education Inc.</t>
  </si>
  <si>
    <t>Beam Professionals</t>
  </si>
  <si>
    <t>BERPL Technologies LLC</t>
  </si>
  <si>
    <t xml:space="preserve">Big Dog Roofing and Construction LLC </t>
  </si>
  <si>
    <t>Black Stone Roofing LLC</t>
  </si>
  <si>
    <t>Blue Rose Consulting Group Inc.</t>
  </si>
  <si>
    <t>Bluebonnet Construction Inc</t>
  </si>
  <si>
    <t>BLUUM USA INC.</t>
  </si>
  <si>
    <t>BMP Rackmount Solutions LLC</t>
  </si>
  <si>
    <t>BMS CAT LLC</t>
  </si>
  <si>
    <t>Bounce Town Inflatables LLC</t>
  </si>
  <si>
    <t>Brad Hulse Plumbing LLC</t>
  </si>
  <si>
    <t>Brandt Electrical</t>
  </si>
  <si>
    <t>Energy Savings Performance Contracting (ESPC and EAAS)</t>
  </si>
  <si>
    <t>Brilled Lighting</t>
  </si>
  <si>
    <t>Brook Mays Music and H&amp;H Music and Fishburn Violin Shop</t>
  </si>
  <si>
    <t>Brothers Moving and Storage</t>
  </si>
  <si>
    <t>Building Controls and Services Inc.</t>
  </si>
  <si>
    <t>Business Essentials CMBC Investments LLC</t>
  </si>
  <si>
    <t>Buy-Rite Beauty</t>
  </si>
  <si>
    <t>BYO Recreation LLC</t>
  </si>
  <si>
    <t>C &amp; M Tech Solutions</t>
  </si>
  <si>
    <t>C&amp;P ELECTRICAL SYSTEMS</t>
  </si>
  <si>
    <t>Cabling and Wireless Solutions</t>
  </si>
  <si>
    <t>Campus Safety Products</t>
  </si>
  <si>
    <t>Canopy Management Consulting Group LLC</t>
  </si>
  <si>
    <t>CapsuleTek LLC</t>
  </si>
  <si>
    <t>Carnegie Fabrics LLC</t>
  </si>
  <si>
    <t>Casey Slone Construction</t>
  </si>
  <si>
    <t>Cavalry Construction Company LLC</t>
  </si>
  <si>
    <t>CB Ketsal LLC</t>
  </si>
  <si>
    <t>CBS Roofing Services A Division of CBS Mechanical Inc.</t>
  </si>
  <si>
    <t xml:space="preserve">CCS Global Tech </t>
  </si>
  <si>
    <t>CDM7 LLC</t>
  </si>
  <si>
    <t>CDS Micro Systems LLC</t>
  </si>
  <si>
    <t>CELEBRITY GREENS LLC</t>
  </si>
  <si>
    <t xml:space="preserve">Cellteks </t>
  </si>
  <si>
    <t>Centex Technologies .</t>
  </si>
  <si>
    <t xml:space="preserve">Central Technologies Inc </t>
  </si>
  <si>
    <t>Centrica Business Solutions Services Inc.</t>
  </si>
  <si>
    <t>CertaPro Painters CPP Indianapolis LLC</t>
  </si>
  <si>
    <t>CFE Services May Enterprises Inc</t>
  </si>
  <si>
    <t>Chalk Talk Solutions Inc.</t>
  </si>
  <si>
    <t>Chamberlin Austin LLC</t>
  </si>
  <si>
    <t>Chamberlin Dallas LLC</t>
  </si>
  <si>
    <t>Chamberlin Houston LLC</t>
  </si>
  <si>
    <t>Champion Construction</t>
  </si>
  <si>
    <t>Charms</t>
  </si>
  <si>
    <t>Chrome Heating &amp; Air Conditioning</t>
  </si>
  <si>
    <t xml:space="preserve">Chuck Nash Chevrolet Buick GMC </t>
  </si>
  <si>
    <t>Cinetcomm LLC</t>
  </si>
  <si>
    <t>Cintas Corporation No. 2</t>
  </si>
  <si>
    <t>CIO Consulting Group LLC</t>
  </si>
  <si>
    <t>Circle Industries Inc.</t>
  </si>
  <si>
    <t>Citiri Inc.</t>
  </si>
  <si>
    <t xml:space="preserve">Clarium Managed Services </t>
  </si>
  <si>
    <t>Clear-Armor LLC</t>
  </si>
  <si>
    <t>ClearSpace Design</t>
  </si>
  <si>
    <t xml:space="preserve">Clever Guys Media LLC </t>
  </si>
  <si>
    <t>CM3 Building Solutions Inc</t>
  </si>
  <si>
    <t>CMTA Inc.</t>
  </si>
  <si>
    <t>Coast To Coast Computer Products Inc.</t>
  </si>
  <si>
    <t>Code for America</t>
  </si>
  <si>
    <t xml:space="preserve">COLLECT-ED LLC </t>
  </si>
  <si>
    <t>Combined Benefits Group</t>
  </si>
  <si>
    <t>Come and Tech IT LLC</t>
  </si>
  <si>
    <t>Commercial Furniture Group</t>
  </si>
  <si>
    <t xml:space="preserve">Communications Plus Inc </t>
  </si>
  <si>
    <t>COMPU-DATA INTERNATIONAL LLC</t>
  </si>
  <si>
    <t>ComSource Inc.</t>
  </si>
  <si>
    <t>Concept Facility Services</t>
  </si>
  <si>
    <t>Conductive Electric LLC</t>
  </si>
  <si>
    <t>CONSTRUCTIVE PLAYTHINGS U.S. TOY COMPANY INC.</t>
  </si>
  <si>
    <t>Corey Construction Commercial Services</t>
  </si>
  <si>
    <t>Coriander Designs and Meyer Wells Ken Boudreau Inc.</t>
  </si>
  <si>
    <t xml:space="preserve">CorpDesign </t>
  </si>
  <si>
    <t>Corporate Benefit Initiative Inc</t>
  </si>
  <si>
    <t>Cre8Stone DFW LLC</t>
  </si>
  <si>
    <t>Crimson Construction Management LLC</t>
  </si>
  <si>
    <t>critical edge inc.</t>
  </si>
  <si>
    <t>Cross Country Communications Corp.</t>
  </si>
  <si>
    <t>Current Surfaces Inc</t>
  </si>
  <si>
    <t>Cyber Donkey</t>
  </si>
  <si>
    <t>CyberOne</t>
  </si>
  <si>
    <t>Cynergy Technology</t>
  </si>
  <si>
    <t xml:space="preserve">D&amp;M Leasing Commercial </t>
  </si>
  <si>
    <t>DakTech</t>
  </si>
  <si>
    <t>Darkhorse Emergency LP</t>
  </si>
  <si>
    <t>Dascom Americas SBI LLC</t>
  </si>
  <si>
    <t>Data Center Warehouse LLC</t>
  </si>
  <si>
    <t>DataDesign Solutions Holdings LLC</t>
  </si>
  <si>
    <t>Daybreak Technical Services</t>
  </si>
  <si>
    <t>DCO Energy LLC</t>
  </si>
  <si>
    <t>Deen's Irrigation</t>
  </si>
  <si>
    <t>Design A Sign Inc</t>
  </si>
  <si>
    <t>DFW Mechanical Group LLC</t>
  </si>
  <si>
    <t>DFW Window Film Inc</t>
  </si>
  <si>
    <t>Diamond J Insulation</t>
  </si>
  <si>
    <t>Digital Trusted Identity Services</t>
  </si>
  <si>
    <t>Dilytics Inc</t>
  </si>
  <si>
    <t xml:space="preserve">DIVERSIFIED ROOFING LLC </t>
  </si>
  <si>
    <t xml:space="preserve">Division 12 </t>
  </si>
  <si>
    <t>DK Haney Roofing Inc.</t>
  </si>
  <si>
    <t>D-Link Systems Inc.</t>
  </si>
  <si>
    <t>DMW Commercial Inc</t>
  </si>
  <si>
    <t>D-N-D Services Inc</t>
  </si>
  <si>
    <t>Dodson House Moving LLC</t>
  </si>
  <si>
    <t xml:space="preserve">Drake Paving LLC </t>
  </si>
  <si>
    <t>Dreamscapes Artificial grass LLC</t>
  </si>
  <si>
    <t>Drewery Construction Co. Inc.</t>
  </si>
  <si>
    <t>Droplet Solutions Inc.</t>
  </si>
  <si>
    <t xml:space="preserve">DSTC LLC </t>
  </si>
  <si>
    <t>DTurfMeister</t>
  </si>
  <si>
    <t>Duro-Last</t>
  </si>
  <si>
    <t>DYCHE Industrial Services LLC</t>
  </si>
  <si>
    <t>E and J Lopez Roofing LLC</t>
  </si>
  <si>
    <t>E Contractors USA LLC</t>
  </si>
  <si>
    <t>E3 Entegral Solutions Inc.</t>
  </si>
  <si>
    <t>E4 Contracting LLC</t>
  </si>
  <si>
    <t>EAB Global Inc.</t>
  </si>
  <si>
    <t>East Point Consulting PC</t>
  </si>
  <si>
    <t>EcoLite Holdings LLC</t>
  </si>
  <si>
    <t>ecoReach Inc.</t>
  </si>
  <si>
    <t xml:space="preserve">EdTechnologyFunds Inc. </t>
  </si>
  <si>
    <t>Educational Networks</t>
  </si>
  <si>
    <t>Educational Research Institute</t>
  </si>
  <si>
    <t>Edukit</t>
  </si>
  <si>
    <t>EKSPERTSOFT LLC</t>
  </si>
  <si>
    <t>Electronic Contracting Company</t>
  </si>
  <si>
    <t xml:space="preserve">Elevated Solutions Team </t>
  </si>
  <si>
    <t>Elkins Campus Security Consulting LLC</t>
  </si>
  <si>
    <t>Ellis Air LLC</t>
  </si>
  <si>
    <t>Empyra.com Inc.</t>
  </si>
  <si>
    <t>EMS LINQ LLC</t>
  </si>
  <si>
    <t>emuamericas llc</t>
  </si>
  <si>
    <t xml:space="preserve">Endeavor IT </t>
  </si>
  <si>
    <t>Endur Contractors</t>
  </si>
  <si>
    <t xml:space="preserve">engage2learn </t>
  </si>
  <si>
    <t xml:space="preserve">Engie Services U.S. Inc </t>
  </si>
  <si>
    <t xml:space="preserve">Enterprise Security Solutions of Texas </t>
  </si>
  <si>
    <t xml:space="preserve">E-PANZER SECURITY CONSULTING INC. </t>
  </si>
  <si>
    <t>E-Rate Central Tel/Logic Inc.</t>
  </si>
  <si>
    <t>E-Rate Elite Services Inc.</t>
  </si>
  <si>
    <t>E-RATE FIRST LLC</t>
  </si>
  <si>
    <t>ESI Hosted Services</t>
  </si>
  <si>
    <t>Eskola LLC.</t>
  </si>
  <si>
    <t>Esolvit Inc.</t>
  </si>
  <si>
    <t>Evan Butler</t>
  </si>
  <si>
    <t>Everon LLC</t>
  </si>
  <si>
    <t>Everyonelovesair</t>
  </si>
  <si>
    <t>Evo Business Environments</t>
  </si>
  <si>
    <t>Exceptional Educational Services LLC</t>
  </si>
  <si>
    <t>Exergenics USA Inc.</t>
  </si>
  <si>
    <t>ExServ Facility Services Inc</t>
  </si>
  <si>
    <t>Eyetopia TPA LLC</t>
  </si>
  <si>
    <t>EZ Systems</t>
  </si>
  <si>
    <t>EzyPA</t>
  </si>
  <si>
    <t>FacilitiesCONNECT</t>
  </si>
  <si>
    <t xml:space="preserve">FalconOps </t>
  </si>
  <si>
    <t>FEDERAL PROTECTION INC</t>
  </si>
  <si>
    <t>FedTec LLC</t>
  </si>
  <si>
    <t>Field Dots LLC</t>
  </si>
  <si>
    <t>FIELD OPS of North Texas</t>
  </si>
  <si>
    <t>First Line Fire Protection LLC</t>
  </si>
  <si>
    <t xml:space="preserve">FiveStones Safety </t>
  </si>
  <si>
    <t xml:space="preserve">FIZUAS </t>
  </si>
  <si>
    <t>Fleming Network &amp; Security Services Inc.</t>
  </si>
  <si>
    <t>FlexPrint Intermediate LLC</t>
  </si>
  <si>
    <t xml:space="preserve">Flow International </t>
  </si>
  <si>
    <t>Flowers Construction LLC</t>
  </si>
  <si>
    <t>Flynn &amp; Associates LLC</t>
  </si>
  <si>
    <t>Foremost Telecommunications</t>
  </si>
  <si>
    <t>Forge Mobile LLC</t>
  </si>
  <si>
    <t>FORT BEND BATTERY &amp; GOLF CARS LLC</t>
  </si>
  <si>
    <t>FORTCON INC</t>
  </si>
  <si>
    <t>Fortress Elevator LLC</t>
  </si>
  <si>
    <t>Framery Inc</t>
  </si>
  <si>
    <t>FreeDoc</t>
  </si>
  <si>
    <t>FSJ Tactical LLC</t>
  </si>
  <si>
    <t>FTG International LLC</t>
  </si>
  <si>
    <t>Function5 Technology Group</t>
  </si>
  <si>
    <t>Furniture Reuse Solutions Inc</t>
  </si>
  <si>
    <t xml:space="preserve">FurnitureLab </t>
  </si>
  <si>
    <t>GCI Solutions LLC</t>
  </si>
  <si>
    <t>Gemini Stage Lighting and Equipment Company Inc.</t>
  </si>
  <si>
    <t xml:space="preserve">GeoComm </t>
  </si>
  <si>
    <t xml:space="preserve">Global Data Technologies </t>
  </si>
  <si>
    <t>Global Power Telecom Group LLC</t>
  </si>
  <si>
    <t>Go Turf</t>
  </si>
  <si>
    <t>Grand Stands Inc</t>
  </si>
  <si>
    <t>Graystone Concrete Solutions</t>
  </si>
  <si>
    <t>Greenwood Asher &amp; Associates</t>
  </si>
  <si>
    <t>GSFT- School Safety Certification</t>
  </si>
  <si>
    <t>GWB Insurance Group</t>
  </si>
  <si>
    <t xml:space="preserve">H &amp; R Carpet &amp; Sales Inc </t>
  </si>
  <si>
    <t>Hall Turf Inc</t>
  </si>
  <si>
    <t xml:space="preserve">hand2mind </t>
  </si>
  <si>
    <t>Hargrove Roofing</t>
  </si>
  <si>
    <t>Hart InterCivic Inc</t>
  </si>
  <si>
    <t xml:space="preserve">Hawkeye S3 LLC </t>
  </si>
  <si>
    <t>Hawkmicro LLC</t>
  </si>
  <si>
    <t>Henderson USA Recreation Equipment Limited</t>
  </si>
  <si>
    <t>Hickory Contract or Hickory Leather Co</t>
  </si>
  <si>
    <t>High Point Furniture Industries Inc</t>
  </si>
  <si>
    <t>Hoar Construction</t>
  </si>
  <si>
    <t>Hodell Window Covering</t>
  </si>
  <si>
    <t>Holistic Utility Solutions</t>
  </si>
  <si>
    <t>HQ Contracting Inc</t>
  </si>
  <si>
    <t>HUNT CONSTRUCTION</t>
  </si>
  <si>
    <t>Hutcherson Construction Inc</t>
  </si>
  <si>
    <t>HVAC CONTROL SYSTEMS INC</t>
  </si>
  <si>
    <t>Hydromax USA LLC</t>
  </si>
  <si>
    <t>I Mark Sports</t>
  </si>
  <si>
    <t xml:space="preserve">i5 Industries </t>
  </si>
  <si>
    <t>Ideamapper inc.</t>
  </si>
  <si>
    <t>iDocket.com LLC</t>
  </si>
  <si>
    <t>Ikio LED Lighting</t>
  </si>
  <si>
    <t>ImageWorks Commercial Interiors</t>
  </si>
  <si>
    <t>Imperial Dade</t>
  </si>
  <si>
    <t>Indeal Inc</t>
  </si>
  <si>
    <t>indigoChart LLC</t>
  </si>
  <si>
    <t>Infinite Talent</t>
  </si>
  <si>
    <t>Innovative Recreation of Louisiana LLC</t>
  </si>
  <si>
    <t>Insane Impact LLC</t>
  </si>
  <si>
    <t>Intech Southwest Services LLC</t>
  </si>
  <si>
    <t>Intellectyx Inc.</t>
  </si>
  <si>
    <t>Intelligent Technology Solutions</t>
  </si>
  <si>
    <t>Intermedia.net LLC</t>
  </si>
  <si>
    <t>Interplay Learning</t>
  </si>
  <si>
    <t>Intervene K-12</t>
  </si>
  <si>
    <t>Intrado Life &amp; Safety</t>
  </si>
  <si>
    <t>IOffice</t>
  </si>
  <si>
    <t>Iron Sleek Inc</t>
  </si>
  <si>
    <t xml:space="preserve">ITIGNITE </t>
  </si>
  <si>
    <t xml:space="preserve">J &amp; J Roofing Company </t>
  </si>
  <si>
    <t>J and H Global LLC</t>
  </si>
  <si>
    <t xml:space="preserve">J and S Equipment Co </t>
  </si>
  <si>
    <t>J&amp;N KING INC.</t>
  </si>
  <si>
    <t>James Teleco Inc.</t>
  </si>
  <si>
    <t>JAR Systems</t>
  </si>
  <si>
    <t>Jeff Eubank Roofing Co Inc.</t>
  </si>
  <si>
    <t>Johnson Commercial Solutions</t>
  </si>
  <si>
    <t>Johnson Controls Inc.</t>
  </si>
  <si>
    <t>JourneyEd.com Inc.</t>
  </si>
  <si>
    <t>JPD Government Services</t>
  </si>
  <si>
    <t>JPS Drywall LLC</t>
  </si>
  <si>
    <t>JRJ Enterprise LLC</t>
  </si>
  <si>
    <t>J-Tech Digital Inc.</t>
  </si>
  <si>
    <t>JTS Johnston Technical Services Inc.</t>
  </si>
  <si>
    <t>K12 Repair Parts LLC</t>
  </si>
  <si>
    <t>Kaizenerds LLC</t>
  </si>
  <si>
    <t>Kevin Mitch Group Inc.</t>
  </si>
  <si>
    <t>Keys Contractors LLC</t>
  </si>
  <si>
    <t>Keystone Solutions</t>
  </si>
  <si>
    <t>KH Commercial Roofing</t>
  </si>
  <si>
    <t>Koll Office Interiors</t>
  </si>
  <si>
    <t>KreativDesk Tometys Inc</t>
  </si>
  <si>
    <t>L Wallace Construction Company LLC</t>
  </si>
  <si>
    <t>Lakeview Alarms</t>
  </si>
  <si>
    <t>Landscape Structures Inc.</t>
  </si>
  <si>
    <t>Lateralus Group</t>
  </si>
  <si>
    <t>Latson's Office Solutions Inc.</t>
  </si>
  <si>
    <t>LBK TURF GUYS</t>
  </si>
  <si>
    <t xml:space="preserve">LD Tebben </t>
  </si>
  <si>
    <t>Lee &amp; Associates - WBE LLC</t>
  </si>
  <si>
    <t>Lee's Heating Air and Electric</t>
  </si>
  <si>
    <t>Legacy Signs of Texas</t>
  </si>
  <si>
    <t>LFA4 Enterprise LLC</t>
  </si>
  <si>
    <t>Liberty Paper DD Office Products Inc.</t>
  </si>
  <si>
    <t>LightStream Networks LLC</t>
  </si>
  <si>
    <t>Lloyd Smith and Associates</t>
  </si>
  <si>
    <t>Logic Mechanical Inc</t>
  </si>
  <si>
    <t>Logos Systems</t>
  </si>
  <si>
    <t>Lone Star Land Enhancement Inc</t>
  </si>
  <si>
    <t>LowCostEarbuds.com</t>
  </si>
  <si>
    <t>Lynk Automation LLC</t>
  </si>
  <si>
    <t>Lynkwell</t>
  </si>
  <si>
    <t xml:space="preserve">M&amp;M Service </t>
  </si>
  <si>
    <t>MAF Consultants</t>
  </si>
  <si>
    <t>Magnolia Fisheries</t>
  </si>
  <si>
    <t xml:space="preserve">Makr Furniture </t>
  </si>
  <si>
    <t>Managed Health LLC</t>
  </si>
  <si>
    <t>Mantra Inspired Furniture</t>
  </si>
  <si>
    <t>Marco Group Inc</t>
  </si>
  <si>
    <t>Master Systems</t>
  </si>
  <si>
    <t>Maximum Mosquito Control</t>
  </si>
  <si>
    <t>McClure Company</t>
  </si>
  <si>
    <t>McKinstry Viridis</t>
  </si>
  <si>
    <t>MealManage Inc</t>
  </si>
  <si>
    <t>Mean Green Lawn and Landscape</t>
  </si>
  <si>
    <t>Measuring Effectiveness</t>
  </si>
  <si>
    <t>Mechanical Partners Inc</t>
  </si>
  <si>
    <t>Meerkat Technologies Inc.</t>
  </si>
  <si>
    <t xml:space="preserve">Meis Roofing &amp; Construction </t>
  </si>
  <si>
    <t xml:space="preserve">Mender </t>
  </si>
  <si>
    <t>Merit Roofing Systems Inc.</t>
  </si>
  <si>
    <t>Metro Tint Texas</t>
  </si>
  <si>
    <t xml:space="preserve">Metropolis </t>
  </si>
  <si>
    <t xml:space="preserve">MGT Impact Solutions LLC </t>
  </si>
  <si>
    <t>MidPoint Technology Group LLC</t>
  </si>
  <si>
    <t>Mid-Tex of Midland Inc</t>
  </si>
  <si>
    <t>Miller at Work</t>
  </si>
  <si>
    <t>Minga Solutions Inc.</t>
  </si>
  <si>
    <t>Minntek Solutions Inc.</t>
  </si>
  <si>
    <t xml:space="preserve">Miracle Method Chicago NW Metro </t>
  </si>
  <si>
    <t>Miracle Method of Austin Nartor Associates Inc.</t>
  </si>
  <si>
    <t>Mitel Business Systems Inc.</t>
  </si>
  <si>
    <t>Modine Manufacturing Company</t>
  </si>
  <si>
    <t xml:space="preserve">Mooring USA </t>
  </si>
  <si>
    <t>Move Solutions LTD</t>
  </si>
  <si>
    <t xml:space="preserve">Music &amp; Arts </t>
  </si>
  <si>
    <t>Mutualink Inc.</t>
  </si>
  <si>
    <t xml:space="preserve">MyTCoat Commercial Outdoor Furniture </t>
  </si>
  <si>
    <t>Nash Industries Inc</t>
  </si>
  <si>
    <t>Nation &amp; Co. Management Group LLC</t>
  </si>
  <si>
    <t>National Energy Solutions Inc.</t>
  </si>
  <si>
    <t>National Waterproofing &amp; Roofing</t>
  </si>
  <si>
    <t>Navigate Building Solutions LLC</t>
  </si>
  <si>
    <t>Navigate360 LLC</t>
  </si>
  <si>
    <t>Navtex Construction LLC</t>
  </si>
  <si>
    <t>NEI Datacom Nemmer Electric Inc.</t>
  </si>
  <si>
    <t>Nemaha Sports Construction LLC.</t>
  </si>
  <si>
    <t xml:space="preserve">Network Securitas </t>
  </si>
  <si>
    <t>NetZero USA Holdings Inc</t>
  </si>
  <si>
    <t>Nevins LLC</t>
  </si>
  <si>
    <t xml:space="preserve">New Horizons </t>
  </si>
  <si>
    <t>NHQS CORP</t>
  </si>
  <si>
    <t>Nitty Gritty Powerwashing LLC.</t>
  </si>
  <si>
    <t>NMH Tech Inc.</t>
  </si>
  <si>
    <t>Nouveau Emerging Solutions</t>
  </si>
  <si>
    <t>Novant LLC</t>
  </si>
  <si>
    <t>Novom Group Inc</t>
  </si>
  <si>
    <t>Numentica LLC</t>
  </si>
  <si>
    <t>Octopus BI Inc</t>
  </si>
  <si>
    <t>Office Furniture Warehouse</t>
  </si>
  <si>
    <t>Ojasam LLC</t>
  </si>
  <si>
    <t>One Source Building Services</t>
  </si>
  <si>
    <t>One Workplace L. Ferrari LLC</t>
  </si>
  <si>
    <t xml:space="preserve">On-Site Drapery Cleaners </t>
  </si>
  <si>
    <t>Open Architects Inc.</t>
  </si>
  <si>
    <t>Outlaws BBQ</t>
  </si>
  <si>
    <t>P.I. Roofing and Home Solutions</t>
  </si>
  <si>
    <t>Paladin Technologies USA Inc.</t>
  </si>
  <si>
    <t>Panorama Education</t>
  </si>
  <si>
    <t>ParentPowered PBC</t>
  </si>
  <si>
    <t>Parker Construction and Fence LLC</t>
  </si>
  <si>
    <t>Pathway Communications Group LLC</t>
  </si>
  <si>
    <t xml:space="preserve">Pathway Communications LTD </t>
  </si>
  <si>
    <t>PC SOLUTIONS &amp; INTEGRATION INC.</t>
  </si>
  <si>
    <t>PCS Telecom Inc.</t>
  </si>
  <si>
    <t>Pearl Street Lighting Systems</t>
  </si>
  <si>
    <t>Pegasus Technology Solutions</t>
  </si>
  <si>
    <t>PEMBA Lighting Electrical Sound</t>
  </si>
  <si>
    <t>PHD COMMUNICATIONS LLC</t>
  </si>
  <si>
    <t>PIC Global</t>
  </si>
  <si>
    <t>Pierotti Corp</t>
  </si>
  <si>
    <t>PiggyBack Cabling LLC PBC Technologies</t>
  </si>
  <si>
    <t xml:space="preserve">PikMyKid </t>
  </si>
  <si>
    <t>Play Mart Inc</t>
  </si>
  <si>
    <t>PLAY RGV LLC</t>
  </si>
  <si>
    <t>Playground Boss LLC</t>
  </si>
  <si>
    <t>Playtopia</t>
  </si>
  <si>
    <t>Pocketalk Inc.</t>
  </si>
  <si>
    <t>Powder River inc.</t>
  </si>
  <si>
    <t xml:space="preserve">Power Clean of Texarkana </t>
  </si>
  <si>
    <t>Power Curbers Companies</t>
  </si>
  <si>
    <t>Precision Business Machines Inc</t>
  </si>
  <si>
    <t>Precision Fence</t>
  </si>
  <si>
    <t>Precision Retirement Group</t>
  </si>
  <si>
    <t>Precision Solutions LLC</t>
  </si>
  <si>
    <t>Elevators and Servicing (JOC)</t>
  </si>
  <si>
    <t xml:space="preserve">Primeshire Technologies </t>
  </si>
  <si>
    <t>Pro Buyers LLC</t>
  </si>
  <si>
    <t>Procom Enterprises Ltd.</t>
  </si>
  <si>
    <t>Professional Tree Care Group LLC</t>
  </si>
  <si>
    <t>Progressive Technologies Inc.</t>
  </si>
  <si>
    <t>Progsit LLC</t>
  </si>
  <si>
    <t xml:space="preserve">Propello </t>
  </si>
  <si>
    <t>ProSolveLLC</t>
  </si>
  <si>
    <t>Prosystems</t>
  </si>
  <si>
    <t>Prudent Technologies &amp; Consulting</t>
  </si>
  <si>
    <t xml:space="preserve">Pure Speed Lightwave </t>
  </si>
  <si>
    <t>PureTek Group Inc.</t>
  </si>
  <si>
    <t>QCTV Corp. QC TV Corp.</t>
  </si>
  <si>
    <t>Quality Roofing Contractors of Southeast Missouri</t>
  </si>
  <si>
    <t>R B Hash &amp; Associates Inc</t>
  </si>
  <si>
    <t>R2 Building Group</t>
  </si>
  <si>
    <t>RAB GRoup Inc</t>
  </si>
  <si>
    <t>Radio Engineering Industries (REI)</t>
  </si>
  <si>
    <t>RAM Companies LLC</t>
  </si>
  <si>
    <t>Ramtech Building Systems</t>
  </si>
  <si>
    <t>Raulston Electric LLC</t>
  </si>
  <si>
    <t>RCJ Roofing &amp; Construction</t>
  </si>
  <si>
    <t>ReadWrite Digital LLC</t>
  </si>
  <si>
    <t xml:space="preserve">Red Elephant </t>
  </si>
  <si>
    <t>Reed Industrial Systems LLC</t>
  </si>
  <si>
    <t>Reneau Roofing &amp; Sheet Metal Inc.</t>
  </si>
  <si>
    <t>Repco Systems</t>
  </si>
  <si>
    <t>Resource Synergy</t>
  </si>
  <si>
    <t>Restoration Nation inc</t>
  </si>
  <si>
    <t>Rethink Ed</t>
  </si>
  <si>
    <t>Riley Harris Construction</t>
  </si>
  <si>
    <t>Rio Grande Roofing Reps LLC</t>
  </si>
  <si>
    <t>RK Consultancy Services Inc.</t>
  </si>
  <si>
    <t>Rockin G Fence Co LLC</t>
  </si>
  <si>
    <t>ROI Energy</t>
  </si>
  <si>
    <t>ROI Telephony</t>
  </si>
  <si>
    <t xml:space="preserve">ROOF TIME GENERAL CONTRACTORS </t>
  </si>
  <si>
    <t>Roofing Solutions LLC</t>
  </si>
  <si>
    <t>Rosetta Stone LLC</t>
  </si>
  <si>
    <t>Royal Architectural Products Ltd</t>
  </si>
  <si>
    <t>RT London Company</t>
  </si>
  <si>
    <t>RTB Data &amp; Consulting LLC</t>
  </si>
  <si>
    <t>RTI Scheduler Gammon Applications LLC</t>
  </si>
  <si>
    <t>Rudick Innovation &amp; Technology</t>
  </si>
  <si>
    <t>S &amp; S Services</t>
  </si>
  <si>
    <t>Salient Sales LLC</t>
  </si>
  <si>
    <t>Sanalife</t>
  </si>
  <si>
    <t>SanJae Educational Resources Inc.</t>
  </si>
  <si>
    <t>SAS SECURITY ALARM SERVICE CO. INC</t>
  </si>
  <si>
    <t>School Webmasters</t>
  </si>
  <si>
    <t xml:space="preserve">Schooley Mitchell </t>
  </si>
  <si>
    <t>Scott Merriman Inc.</t>
  </si>
  <si>
    <t>Sea-Breeze Roofing Inc</t>
  </si>
  <si>
    <t xml:space="preserve">Security Locksmiths </t>
  </si>
  <si>
    <t>Securranty Inc</t>
  </si>
  <si>
    <t>Sentinel Power Services</t>
  </si>
  <si>
    <t>Serenity Roofing &amp; Construction Inc</t>
  </si>
  <si>
    <t xml:space="preserve">ServiceMaster Services </t>
  </si>
  <si>
    <t>ServiceMaster TRS: Total Restoration Services</t>
  </si>
  <si>
    <t xml:space="preserve">SERVPRO of Amarillo </t>
  </si>
  <si>
    <t>SERVPRO of Beaumont</t>
  </si>
  <si>
    <t xml:space="preserve">SERVPRO Team Shaw </t>
  </si>
  <si>
    <t>Sewell Fleet Management LLC</t>
  </si>
  <si>
    <t>Shar Music</t>
  </si>
  <si>
    <t>Shawnee Services LLC</t>
  </si>
  <si>
    <t>Shields and  Associates Inc</t>
  </si>
  <si>
    <t>ShopBot Tools Inc.</t>
  </si>
  <si>
    <t>SIC Midwest</t>
  </si>
  <si>
    <t>Sightline Commercial Solutions LLC</t>
  </si>
  <si>
    <t>Silotech Goup Inc</t>
  </si>
  <si>
    <t>Simtronics Corporation</t>
  </si>
  <si>
    <t>SitelogIQ Inc</t>
  </si>
  <si>
    <t xml:space="preserve">SIXINCH USA </t>
  </si>
  <si>
    <t>Sixto Garza Jr Enterprises LLC</t>
  </si>
  <si>
    <t xml:space="preserve">Skylands E-Rate </t>
  </si>
  <si>
    <t xml:space="preserve">SkyPBX </t>
  </si>
  <si>
    <t xml:space="preserve">Smartbridge </t>
  </si>
  <si>
    <t>Smith System Manufacturing Company Inc</t>
  </si>
  <si>
    <t>SOAL Technologies LLC</t>
  </si>
  <si>
    <t>SOLON Corporation</t>
  </si>
  <si>
    <t>Solution Mechanical LLC</t>
  </si>
  <si>
    <t>Sonic Tools USA</t>
  </si>
  <si>
    <t xml:space="preserve">Sooth.fyi </t>
  </si>
  <si>
    <t>Sorinex Exercise Equipment</t>
  </si>
  <si>
    <t>SoundThinking Inc.</t>
  </si>
  <si>
    <t>Southland Industries</t>
  </si>
  <si>
    <t>Southpaw Enterprises Inc.</t>
  </si>
  <si>
    <t xml:space="preserve">Sown To Grow Inc. </t>
  </si>
  <si>
    <t>Sparkle Wash Texarkana</t>
  </si>
  <si>
    <t>SpawGlass Contractors Inc.</t>
  </si>
  <si>
    <t>Specialty Mod Construction</t>
  </si>
  <si>
    <t>SpecPro Inc</t>
  </si>
  <si>
    <t xml:space="preserve">Spectrum Heat &amp; Air / Construction Services </t>
  </si>
  <si>
    <t>Spectrum Resource Roofing</t>
  </si>
  <si>
    <t xml:space="preserve">Speech Specialists of San Antonio P.C. </t>
  </si>
  <si>
    <t>Sports Fields Inc</t>
  </si>
  <si>
    <t>Staley Technologies</t>
  </si>
  <si>
    <t>Stance Healthcare Inc</t>
  </si>
  <si>
    <t>Standard Roofing Company</t>
  </si>
  <si>
    <t>Starlight Technology</t>
  </si>
  <si>
    <t>State Supply Company</t>
  </si>
  <si>
    <t>SteelSentry</t>
  </si>
  <si>
    <t>STEERus INC</t>
  </si>
  <si>
    <t>Stellar Plumbing Services</t>
  </si>
  <si>
    <t>Stock-Trak Inc.</t>
  </si>
  <si>
    <t>StooC GC</t>
  </si>
  <si>
    <t>StressCrete Inc</t>
  </si>
  <si>
    <t>Stronghold Data</t>
  </si>
  <si>
    <t>STV Construction Inc.</t>
  </si>
  <si>
    <t>Stylex Inc</t>
  </si>
  <si>
    <t>Success Play Inc.</t>
  </si>
  <si>
    <t xml:space="preserve">Suddath Workplace Solutions </t>
  </si>
  <si>
    <t>Sundance Information Technology</t>
  </si>
  <si>
    <t>Sunon Furniture LLC</t>
  </si>
  <si>
    <t>Supercybex Solutions LLC</t>
  </si>
  <si>
    <t>Superior Broadband Services</t>
  </si>
  <si>
    <t>Superior Environmental Services</t>
  </si>
  <si>
    <t>Synetic Technologies</t>
  </si>
  <si>
    <t>SYSTEM CHEMICAL INC</t>
  </si>
  <si>
    <t>Systematix Inc</t>
  </si>
  <si>
    <t>Tahoe Supply Company</t>
  </si>
  <si>
    <t>Tayco Office Furnishings Inc</t>
  </si>
  <si>
    <t>TDR Technology Solutions LLC</t>
  </si>
  <si>
    <t xml:space="preserve">Teaching Strategies LLC </t>
  </si>
  <si>
    <t>Team CPT</t>
  </si>
  <si>
    <t>Tech Solutions Group</t>
  </si>
  <si>
    <t>Technomax LLC</t>
  </si>
  <si>
    <t>TechProtectus</t>
  </si>
  <si>
    <t>Tekton Tradesmen LLC</t>
  </si>
  <si>
    <t>TeleComp</t>
  </si>
  <si>
    <t>Telephonics Unlimited Inc.</t>
  </si>
  <si>
    <t>Teracai Corporation</t>
  </si>
  <si>
    <t xml:space="preserve">Terra Nova Violins </t>
  </si>
  <si>
    <t>Terry Rose Inc</t>
  </si>
  <si>
    <t xml:space="preserve">Texas Air </t>
  </si>
  <si>
    <t>Texas Document Solutions Inc.</t>
  </si>
  <si>
    <t>Tex-Oma Builders Supply Co</t>
  </si>
  <si>
    <t>TF Harper &amp; Associates LP</t>
  </si>
  <si>
    <t>TGR Technologies LLC</t>
  </si>
  <si>
    <t>The Agility Company</t>
  </si>
  <si>
    <t>The Cecilia Global Group</t>
  </si>
  <si>
    <t>The Creative Company (J Appleseed Inc)</t>
  </si>
  <si>
    <t>The Gate Doctor</t>
  </si>
  <si>
    <t>The LDM Group LLC</t>
  </si>
  <si>
    <t xml:space="preserve">The Lyfe Course INC. </t>
  </si>
  <si>
    <t>The Office Center Inc.</t>
  </si>
  <si>
    <t>The RISE Group Inc.</t>
  </si>
  <si>
    <t>TheDataFyles</t>
  </si>
  <si>
    <t>Think Beyond Inc</t>
  </si>
  <si>
    <t xml:space="preserve">Tier4 Technologies LLC </t>
  </si>
  <si>
    <t xml:space="preserve">Tino Digital Agency </t>
  </si>
  <si>
    <t>Tippett Construction</t>
  </si>
  <si>
    <t>Titan Roofing Services</t>
  </si>
  <si>
    <t>TMA LASER GROUP INC</t>
  </si>
  <si>
    <t xml:space="preserve">Toledo Furniture Inc. </t>
  </si>
  <si>
    <t>Top Shelf Technologies LLC.</t>
  </si>
  <si>
    <t xml:space="preserve">Total Lawn &amp; Fence </t>
  </si>
  <si>
    <t>Tredent Data Systems Inc</t>
  </si>
  <si>
    <t>Trein Management</t>
  </si>
  <si>
    <t>Trilyon Inc.</t>
  </si>
  <si>
    <t>Tri-State Sales &amp; Construction LLC</t>
  </si>
  <si>
    <t>Triton Design &amp; Construction</t>
  </si>
  <si>
    <t>TriVan Roofing Systems of Oklahoma</t>
  </si>
  <si>
    <t>TriVigil Inc</t>
  </si>
  <si>
    <t>Troy Flooring Center</t>
  </si>
  <si>
    <t>True IP Solutions LLC</t>
  </si>
  <si>
    <t>Truly Green Solutions LLC</t>
  </si>
  <si>
    <t>Tryon Clear View Group LLC</t>
  </si>
  <si>
    <t>Ts EQUIP-IT</t>
  </si>
  <si>
    <t>TSSC ENTERPRISES METAL ROOFING and  CONSTRUCTION</t>
  </si>
  <si>
    <t>Turf and Soil Management Contract Services LLC</t>
  </si>
  <si>
    <t>Turf Tank</t>
  </si>
  <si>
    <t>Twilight Bedding Co Inc</t>
  </si>
  <si>
    <t>U.S. Site Services LLC</t>
  </si>
  <si>
    <t>U.S.COATING SPECIALISTSLLC</t>
  </si>
  <si>
    <t>UBF Consulting Inc.</t>
  </si>
  <si>
    <t xml:space="preserve">Ultimate Presentation Systems Inc </t>
  </si>
  <si>
    <t>United Laboratories Inc.</t>
  </si>
  <si>
    <t>US Imaging Inc.</t>
  </si>
  <si>
    <t xml:space="preserve">USI Inc. </t>
  </si>
  <si>
    <t>VAL - AIR LLC</t>
  </si>
  <si>
    <t xml:space="preserve">Valley Fence Company </t>
  </si>
  <si>
    <t>Vanguard Trailworks LLC</t>
  </si>
  <si>
    <t>Vantage Point ITAD</t>
  </si>
  <si>
    <t>Vector Controls LLC</t>
  </si>
  <si>
    <t>VendorPanel</t>
  </si>
  <si>
    <t>VERKPLEYS</t>
  </si>
  <si>
    <t>Vested Networks</t>
  </si>
  <si>
    <t>Veteran Solutions Group LLC</t>
  </si>
  <si>
    <t>Vexus Fiber</t>
  </si>
  <si>
    <t>VIABLE IMAGING</t>
  </si>
  <si>
    <t>Victoria communication Services Inc</t>
  </si>
  <si>
    <t>Virginia TIP LLC.</t>
  </si>
  <si>
    <t>VMRay Inc.</t>
  </si>
  <si>
    <t>Vogler Sheet Metal Co. Inc.</t>
  </si>
  <si>
    <t xml:space="preserve">Voluble Systems LLC </t>
  </si>
  <si>
    <t>WASHINGTON MUSIC SALES CENTER INC</t>
  </si>
  <si>
    <t>Water Play Expressions</t>
  </si>
  <si>
    <t>Water Rock Financial Network</t>
  </si>
  <si>
    <t>Way Engineering Ltd</t>
  </si>
  <si>
    <t xml:space="preserve">Way Mechanical </t>
  </si>
  <si>
    <t xml:space="preserve">Weathershield Roofing &amp; Sheetmetal LLC </t>
  </si>
  <si>
    <t xml:space="preserve">Weaver </t>
  </si>
  <si>
    <t>Wendel Construction Inc</t>
  </si>
  <si>
    <t xml:space="preserve">WesTex Connect </t>
  </si>
  <si>
    <t>White River Services and Solutions Arkansas K12 LLC</t>
  </si>
  <si>
    <t>Wholesale Electric Supply Co. Inc.</t>
  </si>
  <si>
    <t>Winsupply Of McAllen TX CO</t>
  </si>
  <si>
    <t>Winward Academy</t>
  </si>
  <si>
    <t>Wisdom Playgrounds INC</t>
  </si>
  <si>
    <t>Woodall Companies LLC</t>
  </si>
  <si>
    <t xml:space="preserve">Wyatt Seating </t>
  </si>
  <si>
    <t>Wyebot Inc</t>
  </si>
  <si>
    <t>Wytec International</t>
  </si>
  <si>
    <t>XSAIL MECHANICAL AC &amp; HEATING</t>
  </si>
  <si>
    <t>Yellowstone Concrete Striping</t>
  </si>
  <si>
    <t>Yondr Inc</t>
  </si>
  <si>
    <t>Your Money Line Advanced Planning Solutions Inc.</t>
  </si>
  <si>
    <t>ZED SECURITY L.L.C.</t>
  </si>
  <si>
    <t xml:space="preserve">Abatement Services - </t>
  </si>
  <si>
    <t>Abatement Services - .</t>
  </si>
  <si>
    <t>Athletic Equipment, Supplies, Uniforms and Related - .</t>
  </si>
  <si>
    <t>Audio, Video, Security and Low Voltage Equipment, Supplies and Installation - . .</t>
  </si>
  <si>
    <t>Jits Automotive LLC (Super 5 Auto Center)</t>
  </si>
  <si>
    <t>LWK Truck Parts - El Paso</t>
  </si>
  <si>
    <t>Bus Sales, Parts, Services and Related - . .</t>
  </si>
  <si>
    <t>Catering Services - . .</t>
  </si>
  <si>
    <t>Construction and Heavy Equipment - . .</t>
  </si>
  <si>
    <t>Consulting, Contracted Services, Staff Development &amp; Related (Supplemental) - . .</t>
  </si>
  <si>
    <t>Consulting, Instructional, and Training Resources (Supplemental) - .</t>
  </si>
  <si>
    <t>Fab Lab El Paso (Tech Frontier)</t>
  </si>
  <si>
    <t>Consulting, Instructional, and Training Resources - .</t>
  </si>
  <si>
    <t>Apperson Education Products, Inc.</t>
  </si>
  <si>
    <t>RL Acquisitions Inc (Nearpod LLC)</t>
  </si>
  <si>
    <t>Credit Card Services - .</t>
  </si>
  <si>
    <t>Custodial &amp; Support Service Requirements &amp; Related - . .</t>
  </si>
  <si>
    <t>24-7501</t>
  </si>
  <si>
    <t>DRS Imaging Services, LLC (Daida)</t>
  </si>
  <si>
    <t>Edoc Technologies, Inc.</t>
  </si>
  <si>
    <t>MERCURIUS INC</t>
  </si>
  <si>
    <t>Sun City Records Management, Inc. (Mr Tyler Scott Cope); (Sun City Shredding)</t>
  </si>
  <si>
    <t>VRC Companies, LLC dba Vital Records Control (Vital Records Holdings, LLC)</t>
  </si>
  <si>
    <t>Emergency Vehicle Equipment and Related - .</t>
  </si>
  <si>
    <t>Fencing Products, Services, Installation and Related - . .</t>
  </si>
  <si>
    <t>Food Service Equipment, Installation &amp; Related - . .</t>
  </si>
  <si>
    <t>Forklifts, Parts, Repairs, and Related Equipment - .</t>
  </si>
  <si>
    <t>Fuel Cards and Bulk Fuel - .</t>
  </si>
  <si>
    <t>Furnishing Solutions and Related (Supplemental) - .</t>
  </si>
  <si>
    <t xml:space="preserve">Furnishing Solutions and Related - . . </t>
  </si>
  <si>
    <t>Furniture Marketing Group, Inc</t>
  </si>
  <si>
    <t>Grease Traps, Lifts Stations, Septic Tanks, Waste Removal and Related - . .</t>
  </si>
  <si>
    <t>Guidance and Counseling, Mental Health Support, Intervention, and Therapy Services - .</t>
  </si>
  <si>
    <t>Serene Life Services</t>
  </si>
  <si>
    <t>Hazardous and Medical Waste Disposal Services - . .</t>
  </si>
  <si>
    <t>High Speed Duplicator Rentals - . .</t>
  </si>
  <si>
    <t>Industrial Pumps, Motors, Filters, Flow Meters and Related - . .</t>
  </si>
  <si>
    <t>Insurance Brokerage Services - .</t>
  </si>
  <si>
    <t>Job Order Contracting &amp; Facilities Construction Services - State of Texas - .</t>
  </si>
  <si>
    <t>Leasing Services for IT Equipment &amp; Related Solutions - . .</t>
  </si>
  <si>
    <t>Linen Sales, Rentals, Service and Related - . .</t>
  </si>
  <si>
    <t>Maintenance, Repair and Operation (MRO) Equipment, Supplies, Materials and Services (Supplemental) - .</t>
  </si>
  <si>
    <t xml:space="preserve">Maintenance, Repair and Operation (MRO) Equipment, Supplies, Materials and Services - </t>
  </si>
  <si>
    <t>Maintenance, Repair and Operation (MRO) Equipment, Supplies, Materials and Services - .</t>
  </si>
  <si>
    <t>Office and Copy Center Supplies - .</t>
  </si>
  <si>
    <t>Paper Products - . .</t>
  </si>
  <si>
    <t>Parking Lot Maintenance and Repair - .</t>
  </si>
  <si>
    <t>Paving Services - . .</t>
  </si>
  <si>
    <t>Payment Service Provider- . .</t>
  </si>
  <si>
    <t>Pest Control Services - .</t>
  </si>
  <si>
    <t>Photography and Videography Services - .</t>
  </si>
  <si>
    <t>Pipes, Metals and Related Materials, Supplies and Services - . .</t>
  </si>
  <si>
    <t>Playground/Park Systems, Installation &amp; Related - .</t>
  </si>
  <si>
    <t>Portable Toilet Rentals, Sales, and Related Services - . .</t>
  </si>
  <si>
    <t>Printing and Duplicating Equipment, Supplies, Services and Related - . .</t>
  </si>
  <si>
    <t>Printing Services, Promotional Supplies and Related- . .</t>
  </si>
  <si>
    <t>Propane Fuel and Related Goods and/or Services - ..</t>
  </si>
  <si>
    <t>DDM Corporation LLC</t>
  </si>
  <si>
    <t>Restoration, Remediation and Related Services – .</t>
  </si>
  <si>
    <t>24-7500</t>
  </si>
  <si>
    <t>MFH Environmental Corp.</t>
  </si>
  <si>
    <t>SERVPRO of Amarillo (MBW SERV Corporation)</t>
  </si>
  <si>
    <t>Security Services and Gear - .</t>
  </si>
  <si>
    <t>Special Education Web Based Management Systems - . .</t>
  </si>
  <si>
    <t>Special Education, Assistive Technology, Curriculum &amp; Related - . .</t>
  </si>
  <si>
    <t>Structured Cabling Services and Equipment - .</t>
  </si>
  <si>
    <t>Student and Finance Systems - .</t>
  </si>
  <si>
    <t>Supplemental Insurance Products, Brokerage, Consulting Services and Related - . .</t>
  </si>
  <si>
    <t>Technology, Hardware, Software, Services and Related (Supplement) - .</t>
  </si>
  <si>
    <t>Clear K12, Inc</t>
  </si>
  <si>
    <t>Technology, Hardware, Software, Services and Related (Supplemental) - . .</t>
  </si>
  <si>
    <t>Temporary Services (Supplemental) - .</t>
  </si>
  <si>
    <t>Temporary Services - .</t>
  </si>
  <si>
    <t>Tour and Travel Services and Related- . .</t>
  </si>
  <si>
    <t>Trenchless Technology - .</t>
  </si>
  <si>
    <t>Waste Disposal and Recycling Services - .</t>
  </si>
  <si>
    <t>Welding Equipment, Supplies, Gases and Related - . .</t>
  </si>
  <si>
    <t>CNR01268</t>
  </si>
  <si>
    <t>CR001224</t>
  </si>
  <si>
    <t>25-02PV-03</t>
  </si>
  <si>
    <t>23-07PV-05</t>
  </si>
  <si>
    <t>25-02PV-05</t>
  </si>
  <si>
    <t>25-02PV-06</t>
  </si>
  <si>
    <t>040924-ALT</t>
  </si>
  <si>
    <t>032824-CER</t>
  </si>
  <si>
    <t>A Technology &amp; Security</t>
  </si>
  <si>
    <t>Alarm Systems, Hardware and Monitoring Services</t>
  </si>
  <si>
    <t>EI00467</t>
  </si>
  <si>
    <t>EI00470</t>
  </si>
  <si>
    <t xml:space="preserve">Columbia Advisory Group (CAG) </t>
  </si>
  <si>
    <t>Application Consulting &amp; Support Services</t>
  </si>
  <si>
    <t>CNR00039</t>
  </si>
  <si>
    <t>EI00457</t>
  </si>
  <si>
    <t>IVCi LLC</t>
  </si>
  <si>
    <t>Audio/Video Web Conferencing</t>
  </si>
  <si>
    <t>EI00048</t>
  </si>
  <si>
    <t>Bank Card Processing Services</t>
  </si>
  <si>
    <t>Arrow Payments</t>
  </si>
  <si>
    <t>PaymentWorks</t>
  </si>
  <si>
    <t>EI00185</t>
  </si>
  <si>
    <t>EI00042</t>
  </si>
  <si>
    <t>Aarete</t>
  </si>
  <si>
    <t>Abacus</t>
  </si>
  <si>
    <t>Campus Works</t>
  </si>
  <si>
    <t>Civic Initiatives</t>
  </si>
  <si>
    <t>Compu-Vison Consulting</t>
  </si>
  <si>
    <t>D. Stafford &amp; Associates</t>
  </si>
  <si>
    <t>Deloitte</t>
  </si>
  <si>
    <t>Husch Blackwell</t>
  </si>
  <si>
    <t>InfoStride</t>
  </si>
  <si>
    <t>Kennedy &amp; Co</t>
  </si>
  <si>
    <t>LanceSoft Inc</t>
  </si>
  <si>
    <t>RGMA</t>
  </si>
  <si>
    <t>Slalom LLC</t>
  </si>
  <si>
    <t>TNG</t>
  </si>
  <si>
    <t>Consulting</t>
  </si>
  <si>
    <t>EI00415</t>
  </si>
  <si>
    <t>EI00169</t>
  </si>
  <si>
    <t>EI00416</t>
  </si>
  <si>
    <t>EI00170</t>
  </si>
  <si>
    <t>EI00171</t>
  </si>
  <si>
    <t>EI00417</t>
  </si>
  <si>
    <t>EI00401</t>
  </si>
  <si>
    <t>EI00172</t>
  </si>
  <si>
    <t>EI00173</t>
  </si>
  <si>
    <t>EI00402</t>
  </si>
  <si>
    <t>EI00418</t>
  </si>
  <si>
    <t>EI00174</t>
  </si>
  <si>
    <t>EI00414</t>
  </si>
  <si>
    <t>EI00337</t>
  </si>
  <si>
    <t>EI00175</t>
  </si>
  <si>
    <t>EI00403</t>
  </si>
  <si>
    <t>EI00419</t>
  </si>
  <si>
    <t>Cornerstone OnDemand</t>
  </si>
  <si>
    <t>D2L Ltd</t>
  </si>
  <si>
    <t>Ouriginal</t>
  </si>
  <si>
    <t>Proctorio</t>
  </si>
  <si>
    <t>Content Management Software</t>
  </si>
  <si>
    <t>EI00300</t>
  </si>
  <si>
    <t>CNR01521</t>
  </si>
  <si>
    <t>CNR01520</t>
  </si>
  <si>
    <t>BenMar Group</t>
  </si>
  <si>
    <t>Coro</t>
  </si>
  <si>
    <t>Pondurance</t>
  </si>
  <si>
    <t>Cyber Security</t>
  </si>
  <si>
    <t>EI00456</t>
  </si>
  <si>
    <t>EI00458</t>
  </si>
  <si>
    <t>EI00460</t>
  </si>
  <si>
    <t>747-24</t>
  </si>
  <si>
    <t>F1073A-24</t>
  </si>
  <si>
    <t>050224-SCH</t>
  </si>
  <si>
    <t>TEI Group</t>
  </si>
  <si>
    <t>Elevators</t>
  </si>
  <si>
    <t>050224-TRL</t>
  </si>
  <si>
    <t>050224-TKE</t>
  </si>
  <si>
    <t>031224-ELF</t>
  </si>
  <si>
    <t>031924-ATT</t>
  </si>
  <si>
    <t>East Texas Lighthouse for the Blind dba Horizon Industries</t>
  </si>
  <si>
    <t>Sigma Supply of North America LLC</t>
  </si>
  <si>
    <t>Ricks Car Care #2 (FastLap LLC)</t>
  </si>
  <si>
    <t>Utility Metering Solutions</t>
  </si>
  <si>
    <t>A&amp;C Welding</t>
  </si>
  <si>
    <t>A&amp;H Connection Solutions, Inc.</t>
  </si>
  <si>
    <t>ABM Industry Groups, LLC /dba/ ABM</t>
  </si>
  <si>
    <t>741-24</t>
  </si>
  <si>
    <t>Ace Flooring Solutions, LLC</t>
  </si>
  <si>
    <t>736-24</t>
  </si>
  <si>
    <t>Acerra Technologies /dba/ Audio Visual Technologies Group, Inc.</t>
  </si>
  <si>
    <t>Acuity Specialty Products Inc dba Zep Sales &amp; Service</t>
  </si>
  <si>
    <t xml:space="preserve">Adept Facilities &amp; Design </t>
  </si>
  <si>
    <t>728-24</t>
  </si>
  <si>
    <t>737-24</t>
  </si>
  <si>
    <t>Advent Systems, Inc. /dba/ Sound Techs</t>
  </si>
  <si>
    <t xml:space="preserve">AE Touch Technologies, Inc. </t>
  </si>
  <si>
    <t>AHH Logistics LLC</t>
  </si>
  <si>
    <t>738-24</t>
  </si>
  <si>
    <t>Airtrol Supply Inc /dba/ Johnstone Supply (Corpus Christi)</t>
  </si>
  <si>
    <t>Aladdin Manufacturing Corporation /dba/ Mohawk Carpet Distribution LLC</t>
  </si>
  <si>
    <t>Alexis Fire Equipment Company</t>
  </si>
  <si>
    <t>746-24</t>
  </si>
  <si>
    <t>Allen Sports Floors, LLC</t>
  </si>
  <si>
    <t>Allsource Enterprises of Texas LLC dba Safe Industries</t>
  </si>
  <si>
    <t>American Book Company</t>
  </si>
  <si>
    <t>American Eagle Co Inc. dba Teacher's Discovery</t>
  </si>
  <si>
    <t>Anderson Machinery Company, Inc.</t>
  </si>
  <si>
    <t>740-24</t>
  </si>
  <si>
    <t>Arbo's Floor Service, LLC</t>
  </si>
  <si>
    <t>732-24</t>
  </si>
  <si>
    <t>Armstrong Transfer and Storage Co., Inc. /dba/ Armstrong Relocation - Houston</t>
  </si>
  <si>
    <t>A-Rocket Moving &amp; Delivery, Inc. /dba/ A-Rocket Moving &amp; Storage, Inc.</t>
  </si>
  <si>
    <t>Artificial Grass Pros, LLC</t>
  </si>
  <si>
    <t>ASI Associates Inc dba Arbor Scientific</t>
  </si>
  <si>
    <t>Associated Supply Company, Inc. /dba/ Asco Equipment</t>
  </si>
  <si>
    <t>Asteria Learning LLC dba ECS Learning Systems</t>
  </si>
  <si>
    <t xml:space="preserve">ATCO Structures &amp; Logistics (USA) </t>
  </si>
  <si>
    <t>ATG Sports Industries, Inc.</t>
  </si>
  <si>
    <t xml:space="preserve">Atlas Greenhouse </t>
  </si>
  <si>
    <t>Audio Enhancement Inc.</t>
  </si>
  <si>
    <t>Audio Visual Aids Co.</t>
  </si>
  <si>
    <t>AV Acumen LLC /dba/ AVS</t>
  </si>
  <si>
    <t>Avidex Industries LLC /dba/ Avidex</t>
  </si>
  <si>
    <t>Axis Portable Air</t>
  </si>
  <si>
    <t>Axon Enterprises</t>
  </si>
  <si>
    <t>Bauer Sport Floors, Inc.</t>
  </si>
  <si>
    <t>Baxter Chemical &amp; Janitorial Supply Company, Inc.</t>
  </si>
  <si>
    <t>BD Holt Co /dba/ Holt Industrial Rentals, LLC</t>
  </si>
  <si>
    <t>BD Holt Co /dba/ Holt Texas LTD</t>
  </si>
  <si>
    <t>BD Holt Co /dba/ Holt Truck Centers</t>
  </si>
  <si>
    <t>BD Holt Co /dba/ Texas First Rentals LLC</t>
  </si>
  <si>
    <t xml:space="preserve">Bear Construction Company </t>
  </si>
  <si>
    <t>742-24</t>
  </si>
  <si>
    <t>Bee Equipment Sales, Ltd. /dba/ Bee Equipment Sales</t>
  </si>
  <si>
    <t>Beltmann Group Incorporated /dba/ Beltmann Relocation Group</t>
  </si>
  <si>
    <t>Berger Transfer &amp; Storage /dba/ Berger Texas, Inc.</t>
  </si>
  <si>
    <t>Best Buy Stores. L.P.</t>
  </si>
  <si>
    <t>Beynon Sports Surfaces, Inc.</t>
  </si>
  <si>
    <t>Bibliotheca, LLC</t>
  </si>
  <si>
    <t>Billy Azbell Electronics, Inc./dba/Azbell Electronics, Inc.</t>
  </si>
  <si>
    <t>Biway International Technology, Inc. /dba/ Biway Media</t>
  </si>
  <si>
    <t>Brazos Trailer Manufacturing LLC /dba/ Brazos Trailer</t>
  </si>
  <si>
    <t>Buckeye International Inc dba Buckeye Cleaning Center - Austin</t>
  </si>
  <si>
    <t>Business Flooring Specialists, LP</t>
  </si>
  <si>
    <t>Cambridge Educational Services, Inc</t>
  </si>
  <si>
    <t>Camelback &amp; Co LLC /dba/ SERVPRO of Pflugerville</t>
  </si>
  <si>
    <t>Capital Business Machines Inc dba Pure Flow Global</t>
  </si>
  <si>
    <t>Carolina Biological Supply Co</t>
  </si>
  <si>
    <t>CBZ, LLC /dba/ Christmas by Zenith</t>
  </si>
  <si>
    <t>735-24</t>
  </si>
  <si>
    <t>CC Distributors, Inc</t>
  </si>
  <si>
    <t>Champion Flooring, LLC</t>
  </si>
  <si>
    <t>Charles T. Yarbrough /dba/ Wes Grable Company</t>
  </si>
  <si>
    <t>Chastang Enterprises Houston LLC dba Chastang Ford</t>
  </si>
  <si>
    <t>Chemsol Services, Inc.</t>
  </si>
  <si>
    <t>Cheney Electric, LLC</t>
  </si>
  <si>
    <t>Children's Plus, Inc. /dba/ Libraria</t>
  </si>
  <si>
    <t>Choice Cleaning Supply Inc dba Kim Paper</t>
  </si>
  <si>
    <t>Christian Wholesale Distributors, Inc. /dba/ C &amp; C Wholesale Distributors</t>
  </si>
  <si>
    <t>Classic Sports</t>
  </si>
  <si>
    <t>Commercial Vehicle Leasing LLC dba D&amp;M Leasing Commercial</t>
  </si>
  <si>
    <t xml:space="preserve">Vehicle &amp; Bus Fleet Leasing &amp; Management Services </t>
  </si>
  <si>
    <t>744-24</t>
  </si>
  <si>
    <t>Community Products LLC dba Rifton Equipment</t>
  </si>
  <si>
    <t>Concept Facility Services LLC</t>
  </si>
  <si>
    <t>Conference Technologies, Inc./dba/CTI</t>
  </si>
  <si>
    <t>Core Projects Group, LLC /dba/ Core Projects Energy</t>
  </si>
  <si>
    <t>Corporate Relocators, LLC</t>
  </si>
  <si>
    <t>Coughlan Companies LLC dba Capstone</t>
  </si>
  <si>
    <t>Custom Truck One Source, L.P. /dba/ CTOS Rentals, LLC</t>
  </si>
  <si>
    <t>Custom Wholesale Supply Co Inc /dba/ Johnstone Supply (Odessa)</t>
  </si>
  <si>
    <t>Daco Fire Equipment Inc</t>
  </si>
  <si>
    <t>Decor IQ, LLC</t>
  </si>
  <si>
    <t>Deep South Fire Trucks</t>
  </si>
  <si>
    <t>Dekra-Lite Industries, Inc.</t>
  </si>
  <si>
    <t>Delcom Group LP</t>
  </si>
  <si>
    <t>DeSoto Janitorial Supply, Inc</t>
  </si>
  <si>
    <t>Diaz Floors &amp; Interiors, Inc.</t>
  </si>
  <si>
    <t>Display Sales Co</t>
  </si>
  <si>
    <t>Diversitech Systems &amp; Sales Group Inc.</t>
  </si>
  <si>
    <t>Doosan Bobcat North America Inc (formerly Clark Equipment Company)</t>
  </si>
  <si>
    <t>Dream Ranch LLC dba Dream Ranch Office Supplies</t>
  </si>
  <si>
    <t>Cured in Place (CIPP) for Pipeline Rehabilitation (Thermo-Cured-Products)</t>
  </si>
  <si>
    <t>730-24</t>
  </si>
  <si>
    <t>Cured in Place (CIPP) for Pipeline Rehabilitation (Ultraviolet-Light-Cured-Products)</t>
  </si>
  <si>
    <t>731-24</t>
  </si>
  <si>
    <t>DWN Ventures, LLC /dba/ Newman Sports Flooring</t>
  </si>
  <si>
    <t>Eagle Companies LLC dba Eagle Brush &amp; chemical</t>
  </si>
  <si>
    <t xml:space="preserve">Eagle Maintenance Co Inc </t>
  </si>
  <si>
    <t>Edmentum, Inc.</t>
  </si>
  <si>
    <t>Edpuzzle, Inc.</t>
  </si>
  <si>
    <t>Egan Visual Corporation</t>
  </si>
  <si>
    <t>Electra Link, Inc</t>
  </si>
  <si>
    <t>Everlast Epoxy Systems, Inc</t>
  </si>
  <si>
    <t>EVERWhite Corporation</t>
  </si>
  <si>
    <t>Ferguson Enterprises LLC /dba/ Pollardwater</t>
  </si>
  <si>
    <t>Fire Alarm Control Systems, A Division of Sciens Building Solutions dba Fire Alarm Control Systems</t>
  </si>
  <si>
    <t>Fisher Scientific Co LLC</t>
  </si>
  <si>
    <t>Fitz LLC</t>
  </si>
  <si>
    <t>Flyleaf Publishing, LLC</t>
  </si>
  <si>
    <t>Forbo Flooring Inc. /dba/ Forbo Flooring Systems</t>
  </si>
  <si>
    <t>Formative Loop Inc</t>
  </si>
  <si>
    <t>friEdTechnology LLC</t>
  </si>
  <si>
    <t>Fugro USA Land, Inc.</t>
  </si>
  <si>
    <t>Pavement Assessment Services for Road &amp; Highways</t>
  </si>
  <si>
    <t>734-24</t>
  </si>
  <si>
    <t>Fulcrum Consulting Inc. /dba/ FCI Rental</t>
  </si>
  <si>
    <t>G2 Csi (G2 Construction Services, Inc.)</t>
  </si>
  <si>
    <t>GKSEAL Consulting, LLC</t>
  </si>
  <si>
    <t>Glass Geeks LLC</t>
  </si>
  <si>
    <t>Gomez Floor Covering, Inc. /dba/ GFC Contracting</t>
  </si>
  <si>
    <t>Grand Landscapes, LLC /dba/ Grand Landscapes &amp; Athletics</t>
  </si>
  <si>
    <t>Gregory Milton dba Royal Services Group LLC</t>
  </si>
  <si>
    <t>Guitar Center Stores Inc /dba/ Music &amp; Arts</t>
  </si>
  <si>
    <t>H&amp;E Equipment Services, Inc</t>
  </si>
  <si>
    <t>Halbrook and Miller, Inc. /dba/ TM Television</t>
  </si>
  <si>
    <t>hand2mind Inc</t>
  </si>
  <si>
    <t>Hatch Inc</t>
  </si>
  <si>
    <t>Hillyard Inc. dba Hillyard Texas</t>
  </si>
  <si>
    <t>Hohenberger Inc dba CSI:  Lubbock</t>
  </si>
  <si>
    <t>HPS Audio &amp; Video, LLC/dba/HPS-AV</t>
  </si>
  <si>
    <t>Huntington Sky Production LTD /dba/ Fastsigns of RGV</t>
  </si>
  <si>
    <t>HydroPros LLC</t>
  </si>
  <si>
    <t>IES Commercial, Inc./dba/IES Communications, LLC</t>
  </si>
  <si>
    <t>Imperial Bag &amp; Paper Co LLC dba Wagner Supply Company</t>
  </si>
  <si>
    <t>Imperial Bag &amp; Paper Co LLC dba Wedge Supply</t>
  </si>
  <si>
    <t>Infinity Supply &amp; Service, Inc</t>
  </si>
  <si>
    <t>Inside Edge Commercial Interior Services, LLC</t>
  </si>
  <si>
    <t>Inspirit Group LLC dba STOPit Solutions</t>
  </si>
  <si>
    <t>Irrigation Station</t>
  </si>
  <si>
    <t>Jacob Gustainis /dba/ Lynk Automation LLC</t>
  </si>
  <si>
    <t>JL Floyd Electrical Services</t>
  </si>
  <si>
    <t>JMC Equipment, LLC</t>
  </si>
  <si>
    <t>Joesta Construction</t>
  </si>
  <si>
    <t>JP Jenkins Inc dba South Plains Communications</t>
  </si>
  <si>
    <t>JR Thomas Group, Inc.</t>
  </si>
  <si>
    <t>Karcher North America, Inc</t>
  </si>
  <si>
    <t>Key Code Media /dba/ Burst Communications</t>
  </si>
  <si>
    <t>Kickbox Leasing, LLC /dba/ Kickbox Leasing</t>
  </si>
  <si>
    <t>Kimco Educational Products Inc. dba Learning Zone</t>
  </si>
  <si>
    <t>Kindle Fischer Specialty Chemicals LLC  dba Kindle Fischer Specialty Products &amp; Services</t>
  </si>
  <si>
    <t>Knowledge Tree Inc</t>
  </si>
  <si>
    <t>Lantek Audio Video Communications, LLC</t>
  </si>
  <si>
    <t>Learn-Ed LLC dba EduSmart</t>
  </si>
  <si>
    <t xml:space="preserve">LEMCO Construction &amp; Materials </t>
  </si>
  <si>
    <t>Lexia Voyager Sopris Inc.</t>
  </si>
  <si>
    <t>Lexia Voyager Sopris Inc. dba Lexia Learning Systems LLC</t>
  </si>
  <si>
    <t>Library Video Company dba SAFARI Montage</t>
  </si>
  <si>
    <t>Lord's Relocation Services, Inc. /dba/ All Points of Texas</t>
  </si>
  <si>
    <t>LVR Commercial Flooring /dba/ LVR Carpet Center)</t>
  </si>
  <si>
    <t>Maker Maven</t>
  </si>
  <si>
    <t>Maneuvering the Middle LLC</t>
  </si>
  <si>
    <t>Mannington Mills, Inc. /dba/ Mannington Commercial</t>
  </si>
  <si>
    <t>Master Audio Visuals Inc.</t>
  </si>
  <si>
    <t>McKenna Moving Company /dba/ The Move Team</t>
  </si>
  <si>
    <t>Milliken Design, Inc. /dba/ Milliken Services, LLC</t>
  </si>
  <si>
    <t>Mindplay Education, LLC</t>
  </si>
  <si>
    <t>Misael Gomez /dba/ Three Colors, Inc.</t>
  </si>
  <si>
    <t>MJD Moving, Inc. /dba/ MoveCorp</t>
  </si>
  <si>
    <t>Mondo Gardens /dba/ Thomas Turfgrass</t>
  </si>
  <si>
    <t>Morris Printing Group Inc. dba School Mate</t>
  </si>
  <si>
    <t>Move Solutions, LTD</t>
  </si>
  <si>
    <t>MTD Products Company /dba/ Cub Cadet</t>
  </si>
  <si>
    <t>Municipal Fire Apparatus Specialists LLC</t>
  </si>
  <si>
    <t>Music In Motion Inc</t>
  </si>
  <si>
    <t>Navigate360, LLC</t>
  </si>
  <si>
    <t>Network Cabling Services, Inc./dba/NCS</t>
  </si>
  <si>
    <t>NEXCO Highway Solutions of America Inc.</t>
  </si>
  <si>
    <t>No Tears Learning Inc. dba Learning Without Tears</t>
  </si>
  <si>
    <t>Nouveau Emerging Solutions, LLC</t>
  </si>
  <si>
    <t>Nueces Farm Center Inc. /dba/ Nueces Power Equipment</t>
  </si>
  <si>
    <t>Omega Broadcast and Cinema, LP</t>
  </si>
  <si>
    <t>OneSource Commercial Flooring, LLC</t>
  </si>
  <si>
    <t>Osage Industries Inc dba Osage Ambulances</t>
  </si>
  <si>
    <t>745-24</t>
  </si>
  <si>
    <t>Pacific Northwest Publishing, Inc. dba Ancora Publishing</t>
  </si>
  <si>
    <t>Paragon SCI, LP /dba/ Paragon Sports Constructors, LLC</t>
  </si>
  <si>
    <t>PASCO Scientific</t>
  </si>
  <si>
    <t xml:space="preserve">Path Company LLC </t>
  </si>
  <si>
    <t>Pathway Communications, LTD</t>
  </si>
  <si>
    <t>PDG Industries dba Alamo Classroom Solutions</t>
  </si>
  <si>
    <t>Perry Weather, Inc.</t>
  </si>
  <si>
    <t>Pioneer Contract Services, Inc.</t>
  </si>
  <si>
    <t>PLAE Vertical</t>
  </si>
  <si>
    <t>PlayCore Wisconsin Inc /dba/ GameTime</t>
  </si>
  <si>
    <t>Pollock Investments Inc. dba Pollock Paper Distributors</t>
  </si>
  <si>
    <t>Portland Utilities Construction Co., LLC</t>
  </si>
  <si>
    <t>Preferred Facilities Group USA</t>
  </si>
  <si>
    <t>Pro Serve Enterprise, Inc.</t>
  </si>
  <si>
    <t>Pro Track and Tennis, Inc. /dba/ Professional Track and Tennis</t>
  </si>
  <si>
    <t>Professional Ambulance Sales &amp; Service LLC dba SERVS</t>
  </si>
  <si>
    <t>Professional Polish, Inc.</t>
  </si>
  <si>
    <t>ProSTAR Industries, Inc. dba ProSTAR</t>
  </si>
  <si>
    <t>Pro-Touch Contractors, Inc.</t>
  </si>
  <si>
    <t>PV Rentals, LLC /dba/ PV Rentals, Leasing and Sales</t>
  </si>
  <si>
    <t>QA Construction Services, Inc.</t>
  </si>
  <si>
    <t xml:space="preserve">QOMO LLC </t>
  </si>
  <si>
    <t>Quality Hardwood Floors, Inc. /dba/ QHF Sports</t>
  </si>
  <si>
    <t>R.D. Offutt Company /dba/ RDO Construction Equipment Co.</t>
  </si>
  <si>
    <t>R.D. Offutt Company /dba/ RDO Construction Equipment Co. | MDD for John Deere Construction Retail Sales (John Deere Shared Services, Inc.)</t>
  </si>
  <si>
    <t>Ramon Flanlgan dba Hand Safety, LLC</t>
  </si>
  <si>
    <t>RCB Ventures, LLC /dba/ Tri-Tex Grass</t>
  </si>
  <si>
    <t>RCS Flooring Services LLC</t>
  </si>
  <si>
    <t>Reinland Corporation dba Reinert Paper &amp; Chemical</t>
  </si>
  <si>
    <t xml:space="preserve">RENOWORKS, LLC </t>
  </si>
  <si>
    <t>Rentacrate Enterprises, LLC</t>
  </si>
  <si>
    <t>RGB Systems, Inc. /dba/ Extron Electronics</t>
  </si>
  <si>
    <t>Rileighs Outdoor, LLC /dba/ Holiday Outdoor Decor</t>
  </si>
  <si>
    <t>Rio Paper and Supply,LLC</t>
  </si>
  <si>
    <t>Roadrunner, LTD /dba/ Roadrunner Moving and Storage</t>
  </si>
  <si>
    <t>RoadSafe Traffic Systems Inc (formerly Dobie Supply, LLC)</t>
  </si>
  <si>
    <t>Roadway Asset Services, LLC</t>
  </si>
  <si>
    <t>ROMCO, Inc. /dba/ ROMCO Equipment Co, LLC</t>
  </si>
  <si>
    <t>RP Tellone &amp; Company, Inc. /dba/ Avsant</t>
  </si>
  <si>
    <t>Rush Truck Centers of Texas LP /dba/ Rush Bus Centers</t>
  </si>
  <si>
    <t>Rushing2Winders LLC dba Winders' Sales &amp; Services</t>
  </si>
  <si>
    <t>Ryan Sanders Sports Services, LLC /dba/ RS3 Turf</t>
  </si>
  <si>
    <t>Safeway Supply Inc.</t>
  </si>
  <si>
    <t>Sanitary Supply Co.</t>
  </si>
  <si>
    <t>Senturo LLC (formerly HiddenApp LLC)</t>
  </si>
  <si>
    <t>Shaw Integrated &amp;Turf Solutions, Inc</t>
  </si>
  <si>
    <t>Sherrariums Co. /dba/ Sherrariums Company</t>
  </si>
  <si>
    <t>Shultz House Moving LLC</t>
  </si>
  <si>
    <t>SitePro Rentals, Inc.</t>
  </si>
  <si>
    <t>Sixto Garza Jr Enterprises LLC /dba/ Six Shooter Softwash</t>
  </si>
  <si>
    <t>Skeeter Emergency Vehicles LLC</t>
  </si>
  <si>
    <t>South Texas Boiler Industries</t>
  </si>
  <si>
    <t>Southern Turf Co. LLC</t>
  </si>
  <si>
    <t>Southwest Courts &amp; Floors, Inc. /dba/ Sport Court Texas</t>
  </si>
  <si>
    <t>Spectra Holdings, Inc. /dba/ Spectra Contract Flooring</t>
  </si>
  <si>
    <t>Sphero Inc</t>
  </si>
  <si>
    <t>Sports Field Holdings, LLC /dba/ Sports Field Solutions</t>
  </si>
  <si>
    <t>State Industrial Products Corporation dba State Industrial Products</t>
  </si>
  <si>
    <t>STBP, Inc. /dba/ South Texas Building Partners</t>
  </si>
  <si>
    <t>Stone Age Concrete Games Inc /dba/ Bravado Outdoor Products</t>
  </si>
  <si>
    <t>Super Duper, Inc.  dba Super Duper Publications</t>
  </si>
  <si>
    <t>SYDH Dallas, Inc. /dba/ Certified Lighting Pros</t>
  </si>
  <si>
    <t>Symmetry Sports Construction</t>
  </si>
  <si>
    <t>Tactica Training Solutions LLC dba Diexon Group</t>
  </si>
  <si>
    <t>Tammy Tran /dba/ White Horse Distribution, LLC</t>
  </si>
  <si>
    <t>Teacher Created Materials Publishing</t>
  </si>
  <si>
    <t>TeachLogic, LLC</t>
  </si>
  <si>
    <t>Tennant Sales and Service Company</t>
  </si>
  <si>
    <t>Tennis Express, LP.</t>
  </si>
  <si>
    <t>Texan Floor Service Holdings Inc. /dba/ Texan Floor Service Inc</t>
  </si>
  <si>
    <t>Texas Film Gear, LLC</t>
  </si>
  <si>
    <t>Texas Scenic Company, Inc.</t>
  </si>
  <si>
    <t>TGS Sports, LLC</t>
  </si>
  <si>
    <t>The Black Vault Inc. dba LowCostEarbuds.com</t>
  </si>
  <si>
    <t>The Decor Group, Inc.</t>
  </si>
  <si>
    <t>The Goodheart-Wilcox Company Inc. dba Goodheart-Willcox Publisher</t>
  </si>
  <si>
    <t>The Sutphen Corporation</t>
  </si>
  <si>
    <t>TJ's Professional Painting, LLC</t>
  </si>
  <si>
    <t>TK Sales Inc</t>
  </si>
  <si>
    <t xml:space="preserve">Toro Automotive LLC </t>
  </si>
  <si>
    <t>Travis Cox Plumbing Company, LLC</t>
  </si>
  <si>
    <t>Tri-County Communications, LLC</t>
  </si>
  <si>
    <t>TriMark USA LLC (formerly Strategic Equipment /dba/ ISI Commercial Refrigeration )</t>
  </si>
  <si>
    <t xml:space="preserve">TSG Industries, LLC </t>
  </si>
  <si>
    <t>Twin Flooring &amp; Finishes, LLC</t>
  </si>
  <si>
    <t xml:space="preserve">Upside Innovations LLC </t>
  </si>
  <si>
    <t>URETEK USA, Inc.</t>
  </si>
  <si>
    <t>UTJ Holdco Inc. dba Teaching Strategies, LLC</t>
  </si>
  <si>
    <t>V V Construction, LLC /dba/ Victory Tracks</t>
  </si>
  <si>
    <t>Varsity Spirit Fashions &amp; Supplies LLC</t>
  </si>
  <si>
    <t>Vector Concepts Inc</t>
  </si>
  <si>
    <t>Vermeer Equipment of Texas, LLC /dba/ Vermeer Texas-Louisiana</t>
  </si>
  <si>
    <t>Vestis Group Inc /dba/ Vestis Services LLC (formerly Aramark Uniform &amp; Career Apparel LLC)</t>
  </si>
  <si>
    <t>Videotex Systems</t>
  </si>
  <si>
    <t>W.E. Imhoff &amp; Co., Inc. /dba/ Intertech Flooring</t>
  </si>
  <si>
    <t>Warren Power &amp; Machinery, Inc. /dba/ Warren Cat</t>
  </si>
  <si>
    <t>Webb Electronics LTD /dba/ Coaches Video, LLC</t>
  </si>
  <si>
    <t>Western-BRW Paper Co Inc dba Baxter</t>
  </si>
  <si>
    <t>Woods Contract Group, LLC</t>
  </si>
  <si>
    <t>Z Floor Co., Ltd.</t>
  </si>
  <si>
    <t>HD Supply, Formerly Home Depot Pro Institutional</t>
  </si>
  <si>
    <t>01/31/2029</t>
  </si>
  <si>
    <t>11/30/2029</t>
  </si>
  <si>
    <t>03/01/2025</t>
  </si>
  <si>
    <t>08/10/2025</t>
  </si>
  <si>
    <t>VDA</t>
  </si>
  <si>
    <t>09/30/2029</t>
  </si>
  <si>
    <t>Meazure Learning</t>
  </si>
  <si>
    <t>3280-20-7210 (01)</t>
  </si>
  <si>
    <t>06/30/2029</t>
  </si>
  <si>
    <t>Everon</t>
  </si>
  <si>
    <t>04/04/2025</t>
  </si>
  <si>
    <t>10/02/2026</t>
  </si>
  <si>
    <t>Leonardo US Cyber and Security Solutions, LLC</t>
  </si>
  <si>
    <t>Job Ordering Contracting Program</t>
  </si>
  <si>
    <t>Schaefer Plastics North America</t>
  </si>
  <si>
    <t>GLHN</t>
  </si>
  <si>
    <t>222865-03</t>
  </si>
  <si>
    <t>DYNAMIC Fitness &amp; Strength</t>
  </si>
  <si>
    <t>152616</t>
  </si>
  <si>
    <t>Johnson Commercial Fitness</t>
  </si>
  <si>
    <t>157521</t>
  </si>
  <si>
    <t>Compulink</t>
  </si>
  <si>
    <t>152614</t>
  </si>
  <si>
    <t>157549</t>
  </si>
  <si>
    <t>SpyGlass</t>
  </si>
  <si>
    <t>157548</t>
  </si>
  <si>
    <t>15261</t>
  </si>
  <si>
    <t>Information Technology Products and Services</t>
  </si>
  <si>
    <t>2024056-02</t>
  </si>
  <si>
    <t>07/01/2028</t>
  </si>
  <si>
    <t>2024056-01</t>
  </si>
  <si>
    <t>Performing Arts Apparel, Instruments, Equipment and Related Services</t>
  </si>
  <si>
    <t>R230804</t>
  </si>
  <si>
    <t>R230803</t>
  </si>
  <si>
    <t>Kofile</t>
  </si>
  <si>
    <t>Digital Solutions and Records Management</t>
  </si>
  <si>
    <t>R231003</t>
  </si>
  <si>
    <t>Alternative Student Transportation</t>
  </si>
  <si>
    <t>R230901</t>
  </si>
  <si>
    <t>R230902</t>
  </si>
  <si>
    <t>DataBank IMX</t>
  </si>
  <si>
    <t>R231002</t>
  </si>
  <si>
    <t>R231004</t>
  </si>
  <si>
    <t>G2 Performance</t>
  </si>
  <si>
    <t>R230801</t>
  </si>
  <si>
    <t>R230802</t>
  </si>
  <si>
    <t>Wander Maps</t>
  </si>
  <si>
    <t>Interactive Mapping Solutions</t>
  </si>
  <si>
    <t>LS4614</t>
  </si>
  <si>
    <t>LS4611</t>
  </si>
  <si>
    <t>Inframappa</t>
  </si>
  <si>
    <t>LS4615</t>
  </si>
  <si>
    <t>MGT</t>
  </si>
  <si>
    <t>LS4612</t>
  </si>
  <si>
    <t>Neumeric Technologies</t>
  </si>
  <si>
    <t>Ambulance, Emergency Vehicles, Fire Apparatus and Specialty Vehicles, Equipment and Accessories and Related Equipment, Supplies and Services</t>
  </si>
  <si>
    <t>177718</t>
  </si>
  <si>
    <t>07/25/2029</t>
  </si>
  <si>
    <t>LDV</t>
  </si>
  <si>
    <t>177720</t>
  </si>
  <si>
    <t>08/22/2029</t>
  </si>
  <si>
    <t>Campus ID Credential Transaction and Digital Payment Solutions</t>
  </si>
  <si>
    <t>158060</t>
  </si>
  <si>
    <t>09/17/2027</t>
  </si>
  <si>
    <t>Omnia</t>
  </si>
  <si>
    <t>Symonds Flags &amp; Poles Inc</t>
  </si>
  <si>
    <t>2021-581</t>
  </si>
  <si>
    <t>25-15-914</t>
  </si>
  <si>
    <t>Interior/Exterior Door Supplies &amp; Repair</t>
  </si>
  <si>
    <t>Fairway Supply Inc</t>
  </si>
  <si>
    <t>Hans Johnsen Company</t>
  </si>
  <si>
    <t>IML Security Supply (Intermountain Lock Security)</t>
  </si>
  <si>
    <t>3D Molecular Designs</t>
  </si>
  <si>
    <t>EPNCT EMS ISD</t>
  </si>
  <si>
    <t>748-24</t>
  </si>
  <si>
    <t>750-24</t>
  </si>
  <si>
    <t>Central National Gottesman Inc dba Lindenmeyr Munroe (Custodial)</t>
  </si>
  <si>
    <t>Central National Gottesman, Inc. dba Lindenmeyr Munroe</t>
  </si>
  <si>
    <t>Instructional Technology Equipment and Related Services</t>
  </si>
  <si>
    <t>749-24</t>
  </si>
  <si>
    <t>Everbridge, Inc.</t>
  </si>
  <si>
    <t>Imperial Bag &amp; Paper Co LLC dba Imperial Dade (formerly Gulf Coast Paper)</t>
  </si>
  <si>
    <t>Kurtz Bros. Inc</t>
  </si>
  <si>
    <t>Nardis Public Safety</t>
  </si>
  <si>
    <t>PopSmart Technologies</t>
  </si>
  <si>
    <t>Tenex Software Solutions, Inc.</t>
  </si>
  <si>
    <t>Torres Henderson Education Resources LLC dba Brandsome Promo</t>
  </si>
  <si>
    <t>Transmogrify Custom Designs (General Partnership)</t>
  </si>
  <si>
    <t>CESO Consulting, LLC</t>
  </si>
  <si>
    <t>Strategar LLC</t>
  </si>
  <si>
    <t>The Ward Group, Inc.</t>
  </si>
  <si>
    <t>1708 Media LLC</t>
  </si>
  <si>
    <t>DFWChild Magazines</t>
  </si>
  <si>
    <t>BrandEra, Inc.</t>
  </si>
  <si>
    <t>Fauxcades, Inc.</t>
  </si>
  <si>
    <t>Proscalar LLC</t>
  </si>
  <si>
    <t>Rhodes Branding LLC</t>
  </si>
  <si>
    <t>25-04-922</t>
  </si>
  <si>
    <t>Comprehensive Marketing</t>
  </si>
  <si>
    <t>Translation and Interpretation Network</t>
  </si>
  <si>
    <t>Lakeshore Learning Materials LLC (Lakeshore Parent LLC)</t>
  </si>
  <si>
    <t>Crosswalk Education (TMP Consulting)</t>
  </si>
  <si>
    <t>Y.B.Normal?</t>
  </si>
  <si>
    <t>Light Street Special Education Solutions, LLC</t>
  </si>
  <si>
    <t>DataWORKS Educational Research (DW Educational Research, Inc.)</t>
  </si>
  <si>
    <t>Learning Without Tears (No Tears Learning Inc.)</t>
  </si>
  <si>
    <t>Dionna Latimer-Hearn Speech Pathology &amp; Educational Consulting</t>
  </si>
  <si>
    <t>Axiom Learning</t>
  </si>
  <si>
    <t>Special Education Professional Development Consultant Svcs</t>
  </si>
  <si>
    <t>STAR Autism Support (STAR Autism Support, LLC.)</t>
  </si>
  <si>
    <t>n2y LLC</t>
  </si>
  <si>
    <t>25-12-884</t>
  </si>
  <si>
    <t>25-03-884</t>
  </si>
  <si>
    <t>Bjorem Speech Publications</t>
  </si>
  <si>
    <t>Superior Text, LLC</t>
  </si>
  <si>
    <t>Crossbow Education Corporation</t>
  </si>
  <si>
    <t>Smarty Symbols</t>
  </si>
  <si>
    <t>Barrier Free Lifts of Texas (MGM Lifting Systems of Texas DBA)</t>
  </si>
  <si>
    <t xml:space="preserve">Special Education Instructional Supplies and Materials </t>
  </si>
  <si>
    <t>25-09-884</t>
  </si>
  <si>
    <t>Acer Service Corp</t>
  </si>
  <si>
    <t>21-111-860A</t>
  </si>
  <si>
    <t>240078-01</t>
  </si>
  <si>
    <t>School Bus and Transportation Surveillance</t>
  </si>
  <si>
    <t>A.M. Designs LLC</t>
  </si>
  <si>
    <t>10/31/2029</t>
  </si>
  <si>
    <t>ABcreative Inc.</t>
  </si>
  <si>
    <t>ABDO-Spotlight-Magic Wagon ABDO Publishing Company</t>
  </si>
  <si>
    <t>Advent Tech Inc</t>
  </si>
  <si>
    <t>AeroFrohne</t>
  </si>
  <si>
    <t>Aerohead Group Inc.</t>
  </si>
  <si>
    <t>Alfred Publishing LLC</t>
  </si>
  <si>
    <t xml:space="preserve">Allied Electric Services Inc. </t>
  </si>
  <si>
    <t>Alpine Education Solutions</t>
  </si>
  <si>
    <t>American Barbell LLC</t>
  </si>
  <si>
    <t>APT Communications Inc.</t>
  </si>
  <si>
    <t>Aqua-Rec Inc.</t>
  </si>
  <si>
    <t>Axiom Learning Inc.</t>
  </si>
  <si>
    <t>Aztec Software LLC</t>
  </si>
  <si>
    <t>BetterLesson Inc.</t>
  </si>
  <si>
    <t>BioScan USA</t>
  </si>
  <si>
    <t>Bolt Fitness Supply</t>
  </si>
  <si>
    <t>Boss Office Products (Michalsen)</t>
  </si>
  <si>
    <t>Boss Office Products Inc/Presidential Seating</t>
  </si>
  <si>
    <t>BOUND TO STAY BOUND BOOKS INC.</t>
  </si>
  <si>
    <t>Braintrust Tutors Inc.</t>
  </si>
  <si>
    <t>BSN Sports LLC .</t>
  </si>
  <si>
    <t>Cambridge Educational Services Inc.</t>
  </si>
  <si>
    <t>Car Wrap City</t>
  </si>
  <si>
    <t>Carnegie Learning Inc.</t>
  </si>
  <si>
    <t xml:space="preserve">Cartz Partz </t>
  </si>
  <si>
    <t xml:space="preserve">Castle Sports </t>
  </si>
  <si>
    <t>ChanceLight Inc.</t>
  </si>
  <si>
    <t>Cleverex Systems Inc.</t>
  </si>
  <si>
    <t>CMS Electracom</t>
  </si>
  <si>
    <t>Code4Kids</t>
  </si>
  <si>
    <t>Crockett Iron Works</t>
  </si>
  <si>
    <t>Curtis Stout A/V</t>
  </si>
  <si>
    <t>Cybersoft Technologies</t>
  </si>
  <si>
    <t>Decoulant Inc</t>
  </si>
  <si>
    <t xml:space="preserve">Defender Supply </t>
  </si>
  <si>
    <t xml:space="preserve">Transportation Vehicle Parts and Services </t>
  </si>
  <si>
    <t>Defiant Strength Inc.</t>
  </si>
  <si>
    <t>Didax INC</t>
  </si>
  <si>
    <t>Echo Publishing Company Inc</t>
  </si>
  <si>
    <t xml:space="preserve">ECM Today  a CASO llc company </t>
  </si>
  <si>
    <t>Ecos Systems Inc</t>
  </si>
  <si>
    <t>Edpuzzle inc.</t>
  </si>
  <si>
    <t>Education Graphic Solutions LLC</t>
  </si>
  <si>
    <t>Educentric Inc.</t>
  </si>
  <si>
    <t xml:space="preserve">EDUStaff </t>
  </si>
  <si>
    <t>EnviroTech Services LLC</t>
  </si>
  <si>
    <t>EOLA POWER LLC</t>
  </si>
  <si>
    <t>Exploros Inc.</t>
  </si>
  <si>
    <t>FASTSIGNS Galveston</t>
  </si>
  <si>
    <t>Felix Construction Company</t>
  </si>
  <si>
    <t>fitGear Solutions LLC</t>
  </si>
  <si>
    <t>Fitness Superstore Inc.</t>
  </si>
  <si>
    <t>Follett Software LLC</t>
  </si>
  <si>
    <t>GAR Construction</t>
  </si>
  <si>
    <t>Glasscock Chevrolet Inc</t>
  </si>
  <si>
    <t xml:space="preserve">Transportation Vehicles </t>
  </si>
  <si>
    <t>Government Supply Services</t>
  </si>
  <si>
    <t>Green Machines Inc</t>
  </si>
  <si>
    <t>Groggy Dog Sportswear &amp; Graphics Design</t>
  </si>
  <si>
    <t>Hefco Services LLC</t>
  </si>
  <si>
    <t>inBYLT</t>
  </si>
  <si>
    <t>Kodely</t>
  </si>
  <si>
    <t>Learn by Doing Inc.</t>
  </si>
  <si>
    <t>Legends of Learning Inc.</t>
  </si>
  <si>
    <t>Lehrbook LLC</t>
  </si>
  <si>
    <t xml:space="preserve">Lexine Group </t>
  </si>
  <si>
    <t xml:space="preserve">Limitless Office Products </t>
  </si>
  <si>
    <t xml:space="preserve">MacDermott Method </t>
  </si>
  <si>
    <t>MakeMusic Inc.</t>
  </si>
  <si>
    <t>Marshal Stuff Inc</t>
  </si>
  <si>
    <t>Metro Golf Cars Inc.</t>
  </si>
  <si>
    <t>MNI Diesel LLC</t>
  </si>
  <si>
    <t>modsilver</t>
  </si>
  <si>
    <t>Mosa Mack Science Inc</t>
  </si>
  <si>
    <t>Motive Technologies Inc.</t>
  </si>
  <si>
    <t>MoveStrong Functional Fitness Equipment</t>
  </si>
  <si>
    <t>National Retail Solutions</t>
  </si>
  <si>
    <t>PANTHER RODZ LLC</t>
  </si>
  <si>
    <t>Paradise Conversions LLC</t>
  </si>
  <si>
    <t>PaySchools CP-DBSLLC</t>
  </si>
  <si>
    <t>PCS Revenue Control SystemsInc.</t>
  </si>
  <si>
    <t>Petrosoft LLC</t>
  </si>
  <si>
    <t>Practicing Musician</t>
  </si>
  <si>
    <t>Prisms of Reality Inc.</t>
  </si>
  <si>
    <t>PROGRESS LEARNING LLC</t>
  </si>
  <si>
    <t xml:space="preserve">PYRAMID SCHOOL PRODUCTS </t>
  </si>
  <si>
    <t>QuaverEd Inc</t>
  </si>
  <si>
    <t xml:space="preserve">RE Global </t>
  </si>
  <si>
    <t>Realityworks</t>
  </si>
  <si>
    <t>Riverside Insights</t>
  </si>
  <si>
    <t>RushCo Energy Specialists Inc.</t>
  </si>
  <si>
    <t>Sames Bastrop CDJ</t>
  </si>
  <si>
    <t>Sames Bastrop Ford</t>
  </si>
  <si>
    <t>Sames Laredo Chevrolet INC</t>
  </si>
  <si>
    <t>Schutt Sports LLC</t>
  </si>
  <si>
    <t>Seal Tite of Arklahoma  LLC</t>
  </si>
  <si>
    <t>Shine Construction LLC</t>
  </si>
  <si>
    <t>Simplify Learning Performing in Education LLC</t>
  </si>
  <si>
    <t>Simply Commercial LLC</t>
  </si>
  <si>
    <t>Simulation Curriculum Corp.</t>
  </si>
  <si>
    <t xml:space="preserve">Soulstice Leadership Consulting </t>
  </si>
  <si>
    <t>Specialty Underwriters LLC</t>
  </si>
  <si>
    <t>Steel Cabinets USA Inc.</t>
  </si>
  <si>
    <t>STEM Detective LLC</t>
  </si>
  <si>
    <t>Stephen Winton</t>
  </si>
  <si>
    <t>Stone Security LLC</t>
  </si>
  <si>
    <t>TekVisionsInc.</t>
  </si>
  <si>
    <t>Texas Fleet Outfitters</t>
  </si>
  <si>
    <t>The Continental Press Inc</t>
  </si>
  <si>
    <t>The Faulk Company</t>
  </si>
  <si>
    <t>Therapro Inc.</t>
  </si>
  <si>
    <t>TinkRworks Inc.</t>
  </si>
  <si>
    <t>Titan Support Systems Inc.</t>
  </si>
  <si>
    <t>TNTP Inc.</t>
  </si>
  <si>
    <t>Together Telehealth PLLC</t>
  </si>
  <si>
    <t>Trekorda</t>
  </si>
  <si>
    <t>U-C Holdings INC</t>
  </si>
  <si>
    <t xml:space="preserve">Vanguard Truck Center of Houston </t>
  </si>
  <si>
    <t>Vehicle Maintenance program</t>
  </si>
  <si>
    <t>VEX Robotics INC.</t>
  </si>
  <si>
    <t>Vista School Resources Inc.</t>
  </si>
  <si>
    <t>W.W. Norton &amp; Company Inc.</t>
  </si>
  <si>
    <t>William J Redmond &amp; Son Inc.</t>
  </si>
  <si>
    <t>Williams AV</t>
  </si>
  <si>
    <t>Yune Yoga</t>
  </si>
  <si>
    <t>Ztastic Solutions</t>
  </si>
  <si>
    <t>TIPS</t>
  </si>
  <si>
    <t>22-14-737A</t>
  </si>
  <si>
    <t>ODP Business Solutions Office Depot</t>
  </si>
  <si>
    <t>2023-616</t>
  </si>
  <si>
    <t>Refrigerated Specialist Inc (RSI)</t>
  </si>
  <si>
    <t>755-24</t>
  </si>
  <si>
    <t>513 Solutions Group LLC</t>
  </si>
  <si>
    <t>751-24</t>
  </si>
  <si>
    <t>752-24</t>
  </si>
  <si>
    <t>Classroom &amp; Teaching Aids, Supplies, &amp; Equipment</t>
  </si>
  <si>
    <t>Facility Maintenance Equipment and Services</t>
  </si>
  <si>
    <t>757-24</t>
  </si>
  <si>
    <t>Building Maintenance, Repair, and Operations (MRO) Products and Supplies</t>
  </si>
  <si>
    <t>756-24</t>
  </si>
  <si>
    <t>Acme Architectural Hardware Inc</t>
  </si>
  <si>
    <t>ACTIVA Products Inc</t>
  </si>
  <si>
    <t>Ad Astra Education LLC dba Bellwether Media LLC</t>
  </si>
  <si>
    <t>Instructional Materials (Non-Adopted) for PK-12, Special Education, &amp; Career and Technology</t>
  </si>
  <si>
    <t>Affiliated Telephone, Inc.</t>
  </si>
  <si>
    <t>Age of Learning, Inc</t>
  </si>
  <si>
    <t>AISYS Consulting LLC</t>
  </si>
  <si>
    <t>Alamo Welding &amp; Boiler Works Inc</t>
  </si>
  <si>
    <t>Alan Yoder Enterprises Inc dba Superior Alarms</t>
  </si>
  <si>
    <t>Allegheny Paper Shredders Corporation</t>
  </si>
  <si>
    <t>Allied Electric Services, Inc.</t>
  </si>
  <si>
    <t>Allison Enterprises Inc dba Kleen-Air Filter Service &amp; Sales</t>
  </si>
  <si>
    <t>Altex Electronics LTD dba Altex Computers &amp; Electronics</t>
  </si>
  <si>
    <t>American Mechanical Holdings Inc dba American Mechanical Services of Houston LLC</t>
  </si>
  <si>
    <t>American Welding &amp; Gas Inc dba Coastal Welding Supply</t>
  </si>
  <si>
    <t>Anderson Fencing and Custom Welding</t>
  </si>
  <si>
    <t>ATD Mechanical LLC</t>
  </si>
  <si>
    <t>Austin Red Cedar Supply Inc dba Johnstone Supply (Austin)</t>
  </si>
  <si>
    <t>AVES Audio Visual Systems Inc</t>
  </si>
  <si>
    <t>AZTECA Designs, Inc dba AZTECA Designs and Construction</t>
  </si>
  <si>
    <t>B&amp;H Foto &amp; Electronics Corp</t>
  </si>
  <si>
    <t>Barbizon Light of the Rockies Inc dba Barbizon Light</t>
  </si>
  <si>
    <t>Bayer Construction Electrical Contractors Inc</t>
  </si>
  <si>
    <t>Beakerz LLC</t>
  </si>
  <si>
    <t>Beckwith Electronic Engineering Company</t>
  </si>
  <si>
    <t>BeepSmart Communications Inc dba Smart Group Systems</t>
  </si>
  <si>
    <t>Benchmark Education Company, LLC</t>
  </si>
  <si>
    <t>Bertelsmann Publishing Group, Inc. dba Playaway Products LLC</t>
  </si>
  <si>
    <t>Best Plumbing Specialties Inc.</t>
  </si>
  <si>
    <t>Big House Sound, Incorporated dba Big House Sound</t>
  </si>
  <si>
    <t>Bilingual Dictionaries, Inc.</t>
  </si>
  <si>
    <t>Binswanger Holding Corp dba Binswanger Enterprises LLC / Binswanger Glass</t>
  </si>
  <si>
    <t>Bluum USA Inc</t>
  </si>
  <si>
    <t>Boat Right Marine Inc</t>
  </si>
  <si>
    <t>753-24</t>
  </si>
  <si>
    <t>Boyer, Inc.</t>
  </si>
  <si>
    <t>Brady Industries of Texas dba Sierra Supply &amp; Packaging</t>
  </si>
  <si>
    <t>Bright White Paper Co.</t>
  </si>
  <si>
    <t>Bruins Montessori Int'l USA Inc</t>
  </si>
  <si>
    <t>Burton Companies LLC</t>
  </si>
  <si>
    <t>Butler Business Products LLC</t>
  </si>
  <si>
    <t>Cape Equipment &amp; Services LLC</t>
  </si>
  <si>
    <t>Carnegie Learning Inc</t>
  </si>
  <si>
    <t>Carolina Covertech Inc dba School Safety Solution</t>
  </si>
  <si>
    <t>CASO LLC dba ECM Today!</t>
  </si>
  <si>
    <t>Central Knox Inc dba Central Technologies Inc</t>
  </si>
  <si>
    <t>Charles J Becker &amp; Bro Inc. dba Becker's School Supplies</t>
  </si>
  <si>
    <t>Cielo Office Products LLC</t>
  </si>
  <si>
    <t>City Supply Company Inc</t>
  </si>
  <si>
    <t>CM Placid LLC dba Power Wash Store San Antonio</t>
  </si>
  <si>
    <t>CodeHS</t>
  </si>
  <si>
    <t xml:space="preserve">Communicon Inc dba Communication Concepts </t>
  </si>
  <si>
    <t>COMPanion Corporation</t>
  </si>
  <si>
    <t>Computer Technology Link Corp dba CTL</t>
  </si>
  <si>
    <t>Consolidated Electrical Distributors (CED) dba Bush Supply Company (Edinburg)</t>
  </si>
  <si>
    <t>Consolidated Electrical Distributors (CED) dba CED Houston</t>
  </si>
  <si>
    <t>Consolidated Electrical Distributors (CED) dba Columbia Electric Supply 1398</t>
  </si>
  <si>
    <t>Core92 Inc (formerly Dexon Computer Inc)</t>
  </si>
  <si>
    <t>Crawford Electric Supply Co LLC dba Crawford Electric Supply</t>
  </si>
  <si>
    <t>CS Educational Services LLC dba thinkLaw</t>
  </si>
  <si>
    <t>CTBook Holdings LLC dba The Bulk BookStore</t>
  </si>
  <si>
    <t>CueBlue LLC dba CueBlue</t>
  </si>
  <si>
    <t>CV Industrial Hardware LLC</t>
  </si>
  <si>
    <t>DBN Enterprise Inc dba ECLIPS USA</t>
  </si>
  <si>
    <t>DC &amp; B Investments LLC dba Aggieland Golf Cars</t>
  </si>
  <si>
    <t>754-24</t>
  </si>
  <si>
    <t>De La Garza Fence Co Inc dba De La Garza Fence &amp; Supply Co</t>
  </si>
  <si>
    <t>Dealers Electrical Supply Co</t>
  </si>
  <si>
    <t>Deborah McKee dba StoneOak Media</t>
  </si>
  <si>
    <t>Decker Inc dba Decker Equipment / SchoolFix</t>
  </si>
  <si>
    <t>Dewitt Poth and Son LLC</t>
  </si>
  <si>
    <t>Diana De Alba dba De Alba Math Center</t>
  </si>
  <si>
    <t>Digital Air Control Inc dba DAC, Inc.</t>
  </si>
  <si>
    <t>Display Products Inc dba Radius Display Products</t>
  </si>
  <si>
    <t>DKMarsh Inc. dba Destination Knowledge</t>
  </si>
  <si>
    <t>Eagle Flag Products Inc dba Eagle Mountain Flag &amp; Flagpole</t>
  </si>
  <si>
    <t>Early Learning Express, Inc. dba Lillio</t>
  </si>
  <si>
    <t>EAS EducAide Software Inc. dba EducAide Software</t>
  </si>
  <si>
    <t>Edia Learning Inc dba Edia</t>
  </si>
  <si>
    <t>Editorial Edinumen dba Edinumen USA</t>
  </si>
  <si>
    <t>Education 2000</t>
  </si>
  <si>
    <t>Education Associates Inc</t>
  </si>
  <si>
    <t>EL Saber Enterprises Inc</t>
  </si>
  <si>
    <t>Electracom Supply Inc.</t>
  </si>
  <si>
    <t>Elliott Electric Supply Inc dba Elliott Electric Supply</t>
  </si>
  <si>
    <t>Emerald Education, Inc.</t>
  </si>
  <si>
    <t>Endurant Sports LLC dba P2P Rescue</t>
  </si>
  <si>
    <t>Ener-Tel Services I, LLC</t>
  </si>
  <si>
    <t>EPMA Corporation dba Johnstone Supply (Houston)</t>
  </si>
  <si>
    <t>ePrep, Inc.</t>
  </si>
  <si>
    <t>Ereflect Inc</t>
  </si>
  <si>
    <t>FastBall Integration LLC</t>
  </si>
  <si>
    <t>FastBreak LC dba Balco Systems</t>
  </si>
  <si>
    <t>FastLap LLC (formerly Blagg Tire &amp; Service Keller)</t>
  </si>
  <si>
    <t>FastLap LLC dba Blagg Tire Wholesale</t>
  </si>
  <si>
    <t>FastServ Supply Inc</t>
  </si>
  <si>
    <t>Ferguson US Holdings Inc dba Ferguson Enterprises</t>
  </si>
  <si>
    <t>Fire Safe Protection Services, LP</t>
  </si>
  <si>
    <t>Firetrol Protection Systems, Inc.</t>
  </si>
  <si>
    <t>FireTron, Inc.</t>
  </si>
  <si>
    <t>Flashlight Learning, Inc.</t>
  </si>
  <si>
    <t>Flores Technical Services, Inc dba FTS</t>
  </si>
  <si>
    <t>Foremost Telecommunications Corporation dba Foremost Telecommunications</t>
  </si>
  <si>
    <t>Fort Worth Window Cleaning, Inc</t>
  </si>
  <si>
    <t>Foster Fence Ltd</t>
  </si>
  <si>
    <t>Four Feathers Alarm LLC dba Texas FFA LLC</t>
  </si>
  <si>
    <t>Fremarek Inc dba Mid-American Research Chemical Corp (MARC)</t>
  </si>
  <si>
    <t>Frontline Technologies Group LLC dba Frontline Education</t>
  </si>
  <si>
    <t>FSS Software Topco LP (formerly Follett School Solutions) dba Follett Software LLC</t>
  </si>
  <si>
    <t>Gateway Printing &amp; Office Supply Inc dba Liberty Office Products</t>
  </si>
  <si>
    <t>Gatormoto Utility Vehicles &amp; More LLC dba Moto Electric Vehicles</t>
  </si>
  <si>
    <t>GCB Industries LLC dba Gulf Coast Boiler LLC</t>
  </si>
  <si>
    <t>Gemini Stage Lighting and Equipment Co Inc</t>
  </si>
  <si>
    <t>GenServe LLC</t>
  </si>
  <si>
    <t>Global Equipment Company Inc dba Global Industrial</t>
  </si>
  <si>
    <t>Golf Cars of Conroe Inc</t>
  </si>
  <si>
    <t>Gopher Industrial Inc</t>
  </si>
  <si>
    <t>GovConnection Inc dba Connection-Public Sector Solutions</t>
  </si>
  <si>
    <t>Graves Winlectric Co.</t>
  </si>
  <si>
    <t>Greenwood Publishing Group LLC dba Heinemann Publishing</t>
  </si>
  <si>
    <t>Gypsy Queen LLC dba Rose Costumes</t>
  </si>
  <si>
    <t>H&amp;H Golf Carts Inc</t>
  </si>
  <si>
    <t>Hameray Publishing Group, Inc.</t>
  </si>
  <si>
    <t>HCOP LLC dba Hill Country Outdoor Power</t>
  </si>
  <si>
    <t>HD Supply Inc dba HD Supply Facilities Maintenance (FKA The Home Depot Pro)</t>
  </si>
  <si>
    <t>Hermes Trading Co Inc dba Hermes Music</t>
  </si>
  <si>
    <t>Himmel's Architectural Door &amp; Hardware LLC</t>
  </si>
  <si>
    <t>Holt Truck Centers of Texas LLC dba Holt Truck Centers</t>
  </si>
  <si>
    <t>Horizon Telephone Systems Inc dba HTS Voice &amp; Data Systems</t>
  </si>
  <si>
    <t>Howard Industries Inc dba Howard Technology Solutions</t>
  </si>
  <si>
    <t>HURFCO Industries Inc dba Hurricane Fence Company</t>
  </si>
  <si>
    <t>Iconic Sign Group</t>
  </si>
  <si>
    <t>iCopy LLC dba iOffice</t>
  </si>
  <si>
    <t>IDN Global Inc dba IDN Acme Inc</t>
  </si>
  <si>
    <t>Infinity Contractors International Ltd</t>
  </si>
  <si>
    <t>Infinity Rehabilitation LLC dba BVG SLP</t>
  </si>
  <si>
    <t>International Architectural Metals dba Forney Fence Supply</t>
  </si>
  <si>
    <t>Interplay Learning Inc</t>
  </si>
  <si>
    <t>Interworld Highway LLC dba TouchBoards</t>
  </si>
  <si>
    <t>J Services All In One LLC</t>
  </si>
  <si>
    <t>J&amp;M Supply Inc</t>
  </si>
  <si>
    <t>James Stallman dba Imagination Playground LLC</t>
  </si>
  <si>
    <t>JLA Communications LLC</t>
  </si>
  <si>
    <t>John Jones Media LLC dba Johnnie Max</t>
  </si>
  <si>
    <t>John W Gasparini Inc dba Mark's Plumbing Parts</t>
  </si>
  <si>
    <t>Johnson Supply &amp; Equipment Corporation dba Johnson Supply</t>
  </si>
  <si>
    <t>Johnston Technical Services Inc dba JTS</t>
  </si>
  <si>
    <t>K &amp; M Elevator, LLC</t>
  </si>
  <si>
    <t>K Jones Industries Inc dba Pinnacle Dryer Corporation</t>
  </si>
  <si>
    <t>Kajeet Inc</t>
  </si>
  <si>
    <t>Language Lizard,LLC</t>
  </si>
  <si>
    <t>Learning Labs, Inc.</t>
  </si>
  <si>
    <t>Learning Services International Inc</t>
  </si>
  <si>
    <t>LegiLiner LLC</t>
  </si>
  <si>
    <t>Limitless Products LLC dba Limitless Office Products</t>
  </si>
  <si>
    <t>Llano River Fence Company LLC</t>
  </si>
  <si>
    <t>Longhorn Electrical Services Inc</t>
  </si>
  <si>
    <t>M&amp;A Technology Inc</t>
  </si>
  <si>
    <t>Mach B Technologies Inc</t>
  </si>
  <si>
    <t>Macmillan Holdings dba Bedford, Freeman &amp; Worth Publishing Group LLC</t>
  </si>
  <si>
    <t>Magic School, Inc.</t>
  </si>
  <si>
    <t>Managed Methods Inc</t>
  </si>
  <si>
    <t>MarcoPolo Learning Inc</t>
  </si>
  <si>
    <t>Math-A-Matics Tutoring</t>
  </si>
  <si>
    <t>Mayfield Paper Company Inc</t>
  </si>
  <si>
    <t>McCoy Corporation dba Mccoy's Building Supply</t>
  </si>
  <si>
    <t>Mechanical Reps, Inc</t>
  </si>
  <si>
    <t>MNJ Technologies Direct Inc</t>
  </si>
  <si>
    <t>MobileMind Technologies Inc</t>
  </si>
  <si>
    <t>MobyMax Education LLC</t>
  </si>
  <si>
    <t>Mometrix Media LLC</t>
  </si>
  <si>
    <t>Money Savvy Generation</t>
  </si>
  <si>
    <t>Natalie Roseberry dba Wes-Tex Audio Electronics</t>
  </si>
  <si>
    <t>NCH Corporation dba Certified Laboratories</t>
  </si>
  <si>
    <t>NCH Corporation dba Chemsearch FE</t>
  </si>
  <si>
    <t>Norcostco, Inc.</t>
  </si>
  <si>
    <t>NoRedInk Corp.</t>
  </si>
  <si>
    <t>North Texas Winwater Co</t>
  </si>
  <si>
    <t>NorthStar AV LLC dba NSAV Inc</t>
  </si>
  <si>
    <t>NSEC LLC dba National Stage Equipment Company</t>
  </si>
  <si>
    <t>Numberella LLC</t>
  </si>
  <si>
    <t>NZ Inc dba OneScreen Solutions</t>
  </si>
  <si>
    <t>Officewise Furniture and Supply LLC</t>
  </si>
  <si>
    <t>Oracle Elevator Holdco Inc dba Elevated Facility Services Group: EMR Elevator; Oracle Elevator; Premier Elevator</t>
  </si>
  <si>
    <t>OTC Brands Inc. dba Oriental Trading Company</t>
  </si>
  <si>
    <t>Pace Enterprise of Texas LLC dba Pace Protection</t>
  </si>
  <si>
    <t>PAES Productions LLC</t>
  </si>
  <si>
    <t>Pala Supply Company, Inc</t>
  </si>
  <si>
    <t>Palco Specialties Inc</t>
  </si>
  <si>
    <t>Palco Supply Co. LLC</t>
  </si>
  <si>
    <t>Panorama Education Inc</t>
  </si>
  <si>
    <t>Pathful Inc</t>
  </si>
  <si>
    <t>PCS Education Systems Inc. dba PCS Edventures</t>
  </si>
  <si>
    <t>PDI Education LLC dba Brain Hive</t>
  </si>
  <si>
    <t>Pearce Industries Inc dba Waukesha-Pearce LLC (WPI)</t>
  </si>
  <si>
    <t>Pearson Education, Inc.</t>
  </si>
  <si>
    <t>Penda Learning</t>
  </si>
  <si>
    <t>Personalized Learning Games Inc. dba Centervention</t>
  </si>
  <si>
    <t>Peruna Glass Inc dba Glass Doctor of North Texas</t>
  </si>
  <si>
    <t>Piraino Security Solutions LLC</t>
  </si>
  <si>
    <t>Pitney Bowes Inc</t>
  </si>
  <si>
    <t>Planware LLC</t>
  </si>
  <si>
    <t>PlayLearn USA Inc</t>
  </si>
  <si>
    <t>Playtopia of Kentucky Inc. dba Playtopia, Inc.</t>
  </si>
  <si>
    <t>Plumbmaster Inc</t>
  </si>
  <si>
    <t>PPG Architectural Finishes Inc dba PPG Paints</t>
  </si>
  <si>
    <t>Precision Concrete Cutting, Inc.</t>
  </si>
  <si>
    <t>Preferred Office Products dba Preferred Business Solutions</t>
  </si>
  <si>
    <t>Presidio Holdings Inc dba Presidio Networked Solutions LLC</t>
  </si>
  <si>
    <t>Prestige Elevator Services LLC dba Prestige Elevator Services, LLC.</t>
  </si>
  <si>
    <t>PrintCube Inc</t>
  </si>
  <si>
    <t>ProComputing LLC dba LockStep Technology Group</t>
  </si>
  <si>
    <t>Progress Learning LLC</t>
  </si>
  <si>
    <t>PureTek Group Inc</t>
  </si>
  <si>
    <t>Pyrotex Systems Inc</t>
  </si>
  <si>
    <t>Quantum Mechanical Services Inc dba Quantum North America</t>
  </si>
  <si>
    <t>RALLY! EDUCATION</t>
  </si>
  <si>
    <t>Raptor Technologies LLC</t>
  </si>
  <si>
    <t>Readymade Music, LLC</t>
  </si>
  <si>
    <t>Red Fox CD Holding Corporation dba SBS Architectural Building Supply / H&amp;H Door</t>
  </si>
  <si>
    <t>Redmont Sign LLC dba Stewart Signs</t>
  </si>
  <si>
    <t>Reece Supply LLC dba Reece Plumbing</t>
  </si>
  <si>
    <t>Richard McAfee dba Turning a New Page Educational Consultants, LLC</t>
  </si>
  <si>
    <t>RLJ Inc dba A-1 Glass Co</t>
  </si>
  <si>
    <t>RLS Interests Inc dba Prime Systems</t>
  </si>
  <si>
    <t>RLTW Services LLC dba RLTW Services, LLC</t>
  </si>
  <si>
    <t>Robert Ferrilli LLC dba Ferrilli</t>
  </si>
  <si>
    <t>Robert L. Beyer Enterprises LLC dba Automated Financial Systems Inc</t>
  </si>
  <si>
    <t>Rose Brand Wipers Inc</t>
  </si>
  <si>
    <t>Rudy Rodriguez dba 421 Productions</t>
  </si>
  <si>
    <t>Salon &amp; Spa Design Services Inc. dba Salon Equipment USA</t>
  </si>
  <si>
    <t>SCHOOL-IT!, INC.</t>
  </si>
  <si>
    <t>Schuring Enterprises LLC dba Stripe Right</t>
  </si>
  <si>
    <t>Security International Inc</t>
  </si>
  <si>
    <t>Security One Inc.</t>
  </si>
  <si>
    <t>Security Signal Devices Inc dba SSD Alarm</t>
  </si>
  <si>
    <t>Securranty, Inc</t>
  </si>
  <si>
    <t>Sergeant Laboratories Inc</t>
  </si>
  <si>
    <t>ShopBot Tools Inc</t>
  </si>
  <si>
    <t>Sigma Surveillance Inc dba STS360</t>
  </si>
  <si>
    <t>Skylark Claridge LLC dba Claridge Products and Equipment, Inc.</t>
  </si>
  <si>
    <t>Solid Border Inc</t>
  </si>
  <si>
    <t>SourceBlue, LLC.</t>
  </si>
  <si>
    <t>Southwestern Paint &amp; Wallpaper Co dba Southwestern Paint Co</t>
  </si>
  <si>
    <t>SpecialNeedsWare, Inc. dba Ori Learning</t>
  </si>
  <si>
    <t>Stages Learning</t>
  </si>
  <si>
    <t>STEMfinity, LLC</t>
  </si>
  <si>
    <t>Summit Fire &amp; Security LLC dba A1 National Fire Co. LLC</t>
  </si>
  <si>
    <t>Sweetwater Sound Holdings LLC dba Sweetwater Sound</t>
  </si>
  <si>
    <t>Sylvia Cantu dba Amistad Floral &amp; Crafts LLC</t>
  </si>
  <si>
    <t>T &amp; G Identification Systems Inc</t>
  </si>
  <si>
    <t>Teacher Created Resources dba Blue Star Education</t>
  </si>
  <si>
    <t>Techland Houston dba CostumeWorx</t>
  </si>
  <si>
    <t>Technology Assets LLC dba Global Asset</t>
  </si>
  <si>
    <t>Technology For Education LLC dba TFE</t>
  </si>
  <si>
    <t>Techprotectus Inc</t>
  </si>
  <si>
    <t>TekVisions Inc</t>
  </si>
  <si>
    <t>Terra Pave International Inc</t>
  </si>
  <si>
    <t>TestEquity, LLC</t>
  </si>
  <si>
    <t>Texas Fire &amp; Sound Inc</t>
  </si>
  <si>
    <t>The Anchor Group Inc</t>
  </si>
  <si>
    <t>The NROC Project</t>
  </si>
  <si>
    <t>The Sensory Path, Inc</t>
  </si>
  <si>
    <t>The University of Texas Health Science Center at Houston</t>
  </si>
  <si>
    <t>Therapro, Inc.</t>
  </si>
  <si>
    <t>Top Shelf Technologies LLC dba TopShelf Imaging</t>
  </si>
  <si>
    <t>Total Fire &amp; Safety Inc</t>
  </si>
  <si>
    <t>Total Maintenance Solutions South dba TMS-South</t>
  </si>
  <si>
    <t>TouchMath Acquisition LLC dba TouchMath</t>
  </si>
  <si>
    <t>TransAct Communications LLC dba App-Garden</t>
  </si>
  <si>
    <t>Transfr Inc.</t>
  </si>
  <si>
    <t>TRIO Education LLC</t>
  </si>
  <si>
    <t>U.S. Toy Company Inc. dba Constructive Playthings</t>
  </si>
  <si>
    <t>USA Texas Homeland Security &amp; Sound dba Texas Homeland Security &amp; Sound</t>
  </si>
  <si>
    <t>uTheory</t>
  </si>
  <si>
    <t>Varitronics, LLC</t>
  </si>
  <si>
    <t>Vernier Software &amp; Technology Inc</t>
  </si>
  <si>
    <t>VGI Technology Inc</t>
  </si>
  <si>
    <t>Virtucom Inc</t>
  </si>
  <si>
    <t>Visual Techniques Inc</t>
  </si>
  <si>
    <t>Voss Electric Co dba Voss Lighting Inc</t>
  </si>
  <si>
    <t>VRTKL Inc. dba Fork Farms, LLC</t>
  </si>
  <si>
    <t>VWR Funding, Inc. dba VWR International, LLC dba Ward's Science</t>
  </si>
  <si>
    <t>Waev Inc</t>
  </si>
  <si>
    <t>Warner Communications Inc dba Voceon Digital Radio Communications</t>
  </si>
  <si>
    <t>Wave Solutions LLC</t>
  </si>
  <si>
    <t>Waypoint Business Solutions LLC</t>
  </si>
  <si>
    <t>We Get Lit LLC dba Olden Lighting</t>
  </si>
  <si>
    <t>West Texas Fire Extinguisher Inc dba West Texas Fire &amp; Industrial Supply / City Janitorial Supply / West Texas Hotsy</t>
  </si>
  <si>
    <t>Wholesale Electric Supply Co Inc</t>
  </si>
  <si>
    <t>Wilson Language Training Corporation</t>
  </si>
  <si>
    <t>Winston Water Cooler of Jacksonville Ltd</t>
  </si>
  <si>
    <t>Zogo Technolgies LLC dba Zogo Tech</t>
  </si>
  <si>
    <t>25-08PV-01</t>
  </si>
  <si>
    <t>25-07P-12</t>
  </si>
  <si>
    <t>Safety &amp; Security Products, Services and Systems</t>
  </si>
  <si>
    <t>25-08PV-03</t>
  </si>
  <si>
    <t>25-06PV-02</t>
  </si>
  <si>
    <t>25-08PV-05</t>
  </si>
  <si>
    <t>25-06PV-05</t>
  </si>
  <si>
    <t>N</t>
  </si>
  <si>
    <t>Y</t>
  </si>
  <si>
    <t>Aztec Software</t>
  </si>
  <si>
    <t>Technology Accessories, Software and Security Supplies</t>
  </si>
  <si>
    <t>P00306</t>
  </si>
  <si>
    <t>Christal Vision</t>
  </si>
  <si>
    <t>Cielo Office Products</t>
  </si>
  <si>
    <t>Cignition, Inc.</t>
  </si>
  <si>
    <t>Crown Trophy / Signs by Crown</t>
  </si>
  <si>
    <t>E-Clips USA</t>
  </si>
  <si>
    <t>Epic Special Education Staffing</t>
  </si>
  <si>
    <t>Ereflect Inc.</t>
  </si>
  <si>
    <t>Ferguson Enterprises LLC dba Ferguson Facilities Supply</t>
  </si>
  <si>
    <t>Game One</t>
  </si>
  <si>
    <t>Globo Language Solutions</t>
  </si>
  <si>
    <t>Gunn Automotive</t>
  </si>
  <si>
    <t>Halo Branded Solutions</t>
  </si>
  <si>
    <t>Higginbotham Public Sector</t>
  </si>
  <si>
    <t>JW Pepper &amp; Son Inc</t>
  </si>
  <si>
    <t>Learn by Doing, Inc.</t>
  </si>
  <si>
    <t>MooreCo, Inc</t>
  </si>
  <si>
    <t>New School Hero (CellockEd)</t>
  </si>
  <si>
    <t>OTC Brands Inc dba Oriental Trading Company</t>
  </si>
  <si>
    <t>Silver Lining Learning</t>
  </si>
  <si>
    <t>Texas Scottish Rite</t>
  </si>
  <si>
    <t>TSW Screen Printing &amp; Embroidery</t>
  </si>
  <si>
    <t>Valley Speech Language</t>
  </si>
  <si>
    <t>ESC 19 ASC</t>
  </si>
  <si>
    <t>11-D Marketing, LLC. (Denisse Olivas)</t>
  </si>
  <si>
    <t>Advertising, Graphic Design, Marketing Services and Related – .</t>
  </si>
  <si>
    <t>25-7510</t>
  </si>
  <si>
    <t>AeroFrohne (Derrick Anthony Frohne)</t>
  </si>
  <si>
    <t>Alby.Design (Alberto Bordier)</t>
  </si>
  <si>
    <t>Barracuda Public Relations</t>
  </si>
  <si>
    <t>CESO Communications LLC</t>
  </si>
  <si>
    <t>CultureSpan Marketing (The Laster Group, Inc.)</t>
  </si>
  <si>
    <t>EFO Media (EFO LLC)</t>
  </si>
  <si>
    <t>For The Brand Marketing LLC</t>
  </si>
  <si>
    <t>Fuzzy Red Panda (Patricia Chavarria)</t>
  </si>
  <si>
    <t>inSegment</t>
  </si>
  <si>
    <t>KFOX14 (Sinclair Communications, LLC) (Sinclair Television Group, Inc. dba KFOX-TV)</t>
  </si>
  <si>
    <t>KVIA TV (NPG of Texas, LP KVIA TV) (KVIA, NVIA, OVIA, QVIA)</t>
  </si>
  <si>
    <t>Luna Creative, LLC</t>
  </si>
  <si>
    <t>Magnum Opus (Khaleel Artis dba Magnum Opus Strategic Design LLC)</t>
  </si>
  <si>
    <t>Mithoff Burton Partners (Mithoff Advertising, Inc.)</t>
  </si>
  <si>
    <t>Prime Advertising (Lead AD LLC)</t>
  </si>
  <si>
    <t>Stanton Street Technology Group, Inc.</t>
  </si>
  <si>
    <t>True North Inc.</t>
  </si>
  <si>
    <t>Xclaymation (Collaboratorz LLC)</t>
  </si>
  <si>
    <t>AJs Uniforms (AJs Uniforms of Texas, LLC)</t>
  </si>
  <si>
    <t>APIC Solutions Texas LLC</t>
  </si>
  <si>
    <t>EP Trident Fire Protection, LLC</t>
  </si>
  <si>
    <t>915 Customs and Collision (915 Customs LLC; 915 Customs)</t>
  </si>
  <si>
    <t>Automotive, Bus Parts, Tires and Supplies (Supplemental) - .</t>
  </si>
  <si>
    <t>25-7507</t>
  </si>
  <si>
    <t>Advanced Starter Service (HaasTech) (Heavy Duty HQ)(Advanced Auto Service)</t>
  </si>
  <si>
    <t>Casa Ford Lincoln (Casa Ford Inc.)</t>
  </si>
  <si>
    <t>Easy Way Safety Services, Inc.</t>
  </si>
  <si>
    <t>El Paso Body works DBA Patriot body shop (Mayra I. Vasquez)</t>
  </si>
  <si>
    <t>Fleetpride Inc.</t>
  </si>
  <si>
    <t>Grease Monkey (Beltran Tx oil one LLC)</t>
  </si>
  <si>
    <t>Renegade Tire Supply (Denny Gracia)</t>
  </si>
  <si>
    <t>TE El Paso, LLC (Vernon Gene's Truck &amp; Trailer Supermarket)</t>
  </si>
  <si>
    <t>Wofford Truck Parts (TE El Paso, LLC)</t>
  </si>
  <si>
    <t>Forti’s Mexican Elder Restaurant (Forti Investments Inc.)</t>
  </si>
  <si>
    <t>Catering Services (Supplemental) - .</t>
  </si>
  <si>
    <t>24-7505</t>
  </si>
  <si>
    <t>Little Caesars (Sizzling Platter, LLC); (DBA: Sizzler, Red Robin, Little Caesars, Dunkin, Wingstop, Jersey Mikes)</t>
  </si>
  <si>
    <t>The Culinary Studio (Freedman Foundation LLC)</t>
  </si>
  <si>
    <t xml:space="preserve">Coffee, Tea, and Related Goods and Services - . </t>
  </si>
  <si>
    <t>Consulting, Instructional, and Training Resources (Supplemental) – .</t>
  </si>
  <si>
    <t>25-7509</t>
  </si>
  <si>
    <t>Air Tutors, LLC</t>
  </si>
  <si>
    <t>BeeReaders Inc</t>
  </si>
  <si>
    <t>Behavior Navigators</t>
  </si>
  <si>
    <t>BLMS,LLC DBA Bertie's Music Sales &amp; Repair (Bertie's Music Sales &amp; Repair)</t>
  </si>
  <si>
    <t>Brain Hive (PDI Education LLC)</t>
  </si>
  <si>
    <t>BrainPOP (BrainPOP LLC)</t>
  </si>
  <si>
    <t>Brown Dog Gadgets</t>
  </si>
  <si>
    <t>Cambridge University Press (The Chancellor, Masters, and Scholars of the University of Cambridge)</t>
  </si>
  <si>
    <t>CasasLWP, LLC (Jimmy Casas)</t>
  </si>
  <si>
    <t>Character Matters LLC</t>
  </si>
  <si>
    <t>College Contact (https://www.yourcollegecontact.com/)</t>
  </si>
  <si>
    <t>Cosenza and Associates, LLC</t>
  </si>
  <si>
    <t>Cristina Devereaux Ramirez</t>
  </si>
  <si>
    <t>Dale Carnegie of El Paso (Leadership Training Group, LLC)</t>
  </si>
  <si>
    <t>Denis Sheeran</t>
  </si>
  <si>
    <t>designEDengagement, PBC</t>
  </si>
  <si>
    <t>Educational Products Inc.</t>
  </si>
  <si>
    <t>Gretchen Bernabei, Trail of Breadcrumbs LLC</t>
  </si>
  <si>
    <t>Human Jolt, LLC (David Valero)</t>
  </si>
  <si>
    <t>HYA Corporation (Hazard, Young, Attea &amp; Associates)</t>
  </si>
  <si>
    <t>Ignite Reading PBC</t>
  </si>
  <si>
    <t>Immigr8 Inc. (Brenda D. Benavidez-Perez)</t>
  </si>
  <si>
    <t>Insight Education Group LLC</t>
  </si>
  <si>
    <t>Instruction Partners</t>
  </si>
  <si>
    <t>integratED, LLC (Jacey Erickson)</t>
  </si>
  <si>
    <t>Jennifer DeGraaf</t>
  </si>
  <si>
    <t>Jyutika Mehta</t>
  </si>
  <si>
    <t>KiwiCo Inc.</t>
  </si>
  <si>
    <t>Knowledge Pillars (Knowledge Pillars Education, Inc.)</t>
  </si>
  <si>
    <t>LearningMate Solutions, Inc.</t>
  </si>
  <si>
    <t>Mathnasium (The Math Path LLC)</t>
  </si>
  <si>
    <t>Mindsets Learning</t>
  </si>
  <si>
    <t>MobileMind (MobileMind Technologies, Inc)</t>
  </si>
  <si>
    <t>Nancy Larson Publishers, Inc.</t>
  </si>
  <si>
    <t>National Educational Systems</t>
  </si>
  <si>
    <t>Newsela, Inc.</t>
  </si>
  <si>
    <t>Paul H. Brookes Publishing Co., Inc.</t>
  </si>
  <si>
    <t>Pearson Education INC</t>
  </si>
  <si>
    <t>QuaverEd, Inc.</t>
  </si>
  <si>
    <t>Studiously (Granthropology LLC)</t>
  </si>
  <si>
    <t>SurfWisely, Inc</t>
  </si>
  <si>
    <t>Test Prep Seminars (Design Team, LLC) (Test Prep America)</t>
  </si>
  <si>
    <t>Texas Scholastic Esports Federation</t>
  </si>
  <si>
    <t>The EPC Museum dba La Nube</t>
  </si>
  <si>
    <t>The OSO Consulting Group LLC</t>
  </si>
  <si>
    <t>Tom Mullaney Educational Consulting (Tom Mullaney)</t>
  </si>
  <si>
    <t>Wisconsin Center for Education Products and Services</t>
  </si>
  <si>
    <t>YaizY (21Skills Inc.)</t>
  </si>
  <si>
    <t>Yolanda Moore Global LLC (Yolanda Moore)</t>
  </si>
  <si>
    <t>Discovery Education, Inc.</t>
  </si>
  <si>
    <t>E-Therapy Intermediate Inc</t>
  </si>
  <si>
    <t>Job Order Contracting &amp; Facilities Construction Services - State of New Mexico - .</t>
  </si>
  <si>
    <t>24-7493</t>
  </si>
  <si>
    <t>Thunder Lightning Protection LLC</t>
  </si>
  <si>
    <t>La Estrella (Aida Campa)</t>
  </si>
  <si>
    <t xml:space="preserve">Technology, Hardware, Software, Services and Related (Supplement) - </t>
  </si>
  <si>
    <t>FinQuery, LLC</t>
  </si>
  <si>
    <t>Link Imaging, LLC dba LD Products</t>
  </si>
  <si>
    <t>Vehicle Fleet Purchase - .</t>
  </si>
  <si>
    <t>25-7506</t>
  </si>
  <si>
    <t>Sames Bastrop Ford (Sames Bastrop Ford, INC.)</t>
  </si>
  <si>
    <t>Work Uniforms, Shoes and Related - .</t>
  </si>
  <si>
    <t>24-7504</t>
  </si>
  <si>
    <t>Bazaar Uniforms &amp; Mens Store</t>
  </si>
  <si>
    <t>Commercial Screen Printing, INC</t>
  </si>
  <si>
    <t>La Estrella Screen Printing &amp; Embroidery</t>
  </si>
  <si>
    <t>Shoes For Crews North America, LLC (Shoes for Crews)</t>
  </si>
  <si>
    <t>Early Childhood Supplies and Related Items</t>
  </si>
  <si>
    <t>25/006SG-01</t>
  </si>
  <si>
    <t>25/006SG-02</t>
  </si>
  <si>
    <t>25/006SG-03</t>
  </si>
  <si>
    <t>hand2mind, inc.</t>
  </si>
  <si>
    <t>25/006SG-04</t>
  </si>
  <si>
    <t>Learning Beyond Paper, Inc</t>
  </si>
  <si>
    <t>25/006SG-06</t>
  </si>
  <si>
    <t>25/006SG-07</t>
  </si>
  <si>
    <t>25/006SG-08</t>
  </si>
  <si>
    <t>25/006SG-09</t>
  </si>
  <si>
    <t>25/006SG-11</t>
  </si>
  <si>
    <t>25/006SG-12</t>
  </si>
  <si>
    <t>AZTECA Designs, Inc., dba Azteca Designs and Construction</t>
  </si>
  <si>
    <t>24/047TC-07</t>
  </si>
  <si>
    <t>24/047TC-08</t>
  </si>
  <si>
    <t>Cavalry Construction Company, LLC</t>
  </si>
  <si>
    <t>24/047TC-10</t>
  </si>
  <si>
    <t>Jesse A Bratton, dba Cosmo Electric Services</t>
  </si>
  <si>
    <t>24/047TC-12</t>
  </si>
  <si>
    <t>QSS, L.C. dba Quality Security Systems</t>
  </si>
  <si>
    <t>24/047TC-23</t>
  </si>
  <si>
    <t>24/047TC-14</t>
  </si>
  <si>
    <t>Dynamic Systems, Inc.</t>
  </si>
  <si>
    <t>24/047TC-15</t>
  </si>
  <si>
    <t>Gaumard Scientific Co., Inc.</t>
  </si>
  <si>
    <t>Scientific Equipment and Related Items</t>
  </si>
  <si>
    <t>24/052SG-01</t>
  </si>
  <si>
    <t>24/052SG-02</t>
  </si>
  <si>
    <t>NUR Electrical Services Inc</t>
  </si>
  <si>
    <t>24/047TC-21</t>
  </si>
  <si>
    <t>24/052SG-03</t>
  </si>
  <si>
    <t>24/047TC-28</t>
  </si>
  <si>
    <t>24/045MF-01</t>
  </si>
  <si>
    <t>Cabling (JOC-IDIQ)</t>
  </si>
  <si>
    <t>24/047TC-01</t>
  </si>
  <si>
    <t>Playground Systems (JOC-IDIQ)</t>
  </si>
  <si>
    <t>24/054MF-01</t>
  </si>
  <si>
    <t>Ally Roofing Services, LLC</t>
  </si>
  <si>
    <t>24/047TC-02</t>
  </si>
  <si>
    <t>AMS of Houston, LLC.</t>
  </si>
  <si>
    <t>24/047TC-04</t>
  </si>
  <si>
    <t>Automated Logic Contracting Services, Inc.</t>
  </si>
  <si>
    <t>24/047TC-05</t>
  </si>
  <si>
    <t>Axiom Division 7 Inc.</t>
  </si>
  <si>
    <t>24/047TC-06</t>
  </si>
  <si>
    <t>Binswanger Enterprises, LLC., dba Binswanger Glass</t>
  </si>
  <si>
    <t>24/047TC-09</t>
  </si>
  <si>
    <t>CEC Facilities Group, LLC</t>
  </si>
  <si>
    <t>24/047TC-11</t>
  </si>
  <si>
    <t>Dependable Comfort Air Conditioning &amp; Heating, Inc.</t>
  </si>
  <si>
    <t>24/047TC-13</t>
  </si>
  <si>
    <t>24/054MF-02</t>
  </si>
  <si>
    <t>Ezzi Signs Inc.</t>
  </si>
  <si>
    <t>Signage (JOC-IDIQ)</t>
  </si>
  <si>
    <t>24/047TC-16</t>
  </si>
  <si>
    <t>Flip Lok, LLC</t>
  </si>
  <si>
    <t>24/047TC-17</t>
  </si>
  <si>
    <t>Foster Fence LTD</t>
  </si>
  <si>
    <t>24/054MF-03</t>
  </si>
  <si>
    <t>Foster Fence Ltd.</t>
  </si>
  <si>
    <t>Fencing Services (JOC-IDIQ)</t>
  </si>
  <si>
    <t>24/047TC-18</t>
  </si>
  <si>
    <t>Harvest Innovative Solutions LLC</t>
  </si>
  <si>
    <t>24/047TC-19</t>
  </si>
  <si>
    <t>Heritage Air Services LLC</t>
  </si>
  <si>
    <t>24/047TC-20</t>
  </si>
  <si>
    <t>Pfeiffer &amp; Son Ltd.</t>
  </si>
  <si>
    <t>24/047TC-22</t>
  </si>
  <si>
    <t>Sea-Breeze Roofing, Inc.</t>
  </si>
  <si>
    <t>24/047TC-24</t>
  </si>
  <si>
    <t>Signs and More, LLC.</t>
  </si>
  <si>
    <t>24/047TC-25</t>
  </si>
  <si>
    <t>Skilled Construction Subs Unlimited, LLC</t>
  </si>
  <si>
    <t>24/047TC-26</t>
  </si>
  <si>
    <t>SpawGlass Construction Corporation</t>
  </si>
  <si>
    <t>24/047TC-27</t>
  </si>
  <si>
    <t>Telephonics Unlimited, Inc</t>
  </si>
  <si>
    <t>24/047TC-29</t>
  </si>
  <si>
    <t>24/054MF-04</t>
  </si>
  <si>
    <t>24/047TC-30</t>
  </si>
  <si>
    <t>24/030SG-04</t>
  </si>
  <si>
    <t>24/023TC-06</t>
  </si>
  <si>
    <t>Liberty Office Products / Gateway Printing and Office Supply</t>
  </si>
  <si>
    <t>23/016MR-30</t>
  </si>
  <si>
    <t>PrimeroEdge Cybersoft</t>
  </si>
  <si>
    <t>22/027MR-01</t>
  </si>
  <si>
    <t>Evans Equipment &amp; Environmental, Inc. (fka Alklean Industries, Inc)</t>
  </si>
  <si>
    <t>22/022MJ-05</t>
  </si>
  <si>
    <t>In-Telecom Consulting, LLC (fka: Lantana Communications)</t>
  </si>
  <si>
    <t>Security, cloud, network, and data services</t>
  </si>
  <si>
    <t>Acterra Group</t>
  </si>
  <si>
    <t>Aboveground storage tank equipment &amp; service</t>
  </si>
  <si>
    <t>081524-ACR</t>
  </si>
  <si>
    <t>ADROIT (Alternative Student Transportation)</t>
  </si>
  <si>
    <t>Adroit Staffing</t>
  </si>
  <si>
    <t>Public sector and education administration software solutions</t>
  </si>
  <si>
    <t>060624-ASL</t>
  </si>
  <si>
    <t>Alamo Group Texas LLC - Alamo Industrial</t>
  </si>
  <si>
    <t>Alamo Group Texas LLC - Terrain King</t>
  </si>
  <si>
    <t>Body armor with related accessories, equipment, and services</t>
  </si>
  <si>
    <t>091924-ALH</t>
  </si>
  <si>
    <t>Firefighting PPE and Cleaning</t>
  </si>
  <si>
    <t>Firefighter equipment and rescue tools</t>
  </si>
  <si>
    <t>Amergis Healthcare Staffing &amp; Sunburst Workforce Advisors</t>
  </si>
  <si>
    <t>Healthcare and educational staffing services. Sunburst MSP services</t>
  </si>
  <si>
    <t>061324-AMH</t>
  </si>
  <si>
    <t>Aquatix</t>
  </si>
  <si>
    <t>Aquatix aqua play is for everyone everywhere</t>
  </si>
  <si>
    <t>010521-LSI-2</t>
  </si>
  <si>
    <t>Wireless services: public safety and education</t>
  </si>
  <si>
    <t>Atlas Toyota</t>
  </si>
  <si>
    <t>053024-ATY</t>
  </si>
  <si>
    <t>032824-ATC</t>
  </si>
  <si>
    <t>Battle Motors, Inc.</t>
  </si>
  <si>
    <t>032824-CRN</t>
  </si>
  <si>
    <t>Black Box Safety</t>
  </si>
  <si>
    <t>High-performance body armor solutions</t>
  </si>
  <si>
    <t>091924-BBS</t>
  </si>
  <si>
    <t>081524-TAN</t>
  </si>
  <si>
    <t>Soil and Asphalt Rollers, Pavers, Landfill and Refuse Compactors</t>
  </si>
  <si>
    <t>BOSS Snow Plows</t>
  </si>
  <si>
    <t>Snow and Ice removal equipment</t>
  </si>
  <si>
    <t>031121-TTC-1</t>
  </si>
  <si>
    <t>Fire suppression and pumping systems for fixed and mobile firefighting</t>
  </si>
  <si>
    <t>Technology products and services</t>
  </si>
  <si>
    <t>Claflin Service Company (dba CME Corp)</t>
  </si>
  <si>
    <t>Utility and transportation vehicles</t>
  </si>
  <si>
    <t>091024-CCR</t>
  </si>
  <si>
    <t>Cogent Infotech Corp.</t>
  </si>
  <si>
    <t>Governance, staffing, training, labor, and compliance services</t>
  </si>
  <si>
    <t>061324-COG</t>
  </si>
  <si>
    <t>Collective Data</t>
  </si>
  <si>
    <t>Asset management software solutions</t>
  </si>
  <si>
    <t>060624-COL</t>
  </si>
  <si>
    <t>Community Leasing Partners</t>
  </si>
  <si>
    <t>Tax exempt leasing</t>
  </si>
  <si>
    <t>092424-CFB</t>
  </si>
  <si>
    <t>Managed services provider (MSP): T&amp;M and project-based staffing</t>
  </si>
  <si>
    <t>061324-CAI</t>
  </si>
  <si>
    <t>Security, cloud, network and data services and IT lifecycle services</t>
  </si>
  <si>
    <t>Computrol</t>
  </si>
  <si>
    <t>Fuel management cardlocks &amp; software</t>
  </si>
  <si>
    <t>081524-CUL</t>
  </si>
  <si>
    <t>Public safety and military gear and equipment</t>
  </si>
  <si>
    <t>CORE Business Technologies</t>
  </si>
  <si>
    <t>Core Engineered Solutions</t>
  </si>
  <si>
    <t>Aboveground fuel and fluid storage</t>
  </si>
  <si>
    <t>081524-CES</t>
  </si>
  <si>
    <t>Ambulance remounts</t>
  </si>
  <si>
    <t>Crown Equipment</t>
  </si>
  <si>
    <t>053024-CRO</t>
  </si>
  <si>
    <t>Cushman - a brand of Textron E-Z-GO LLC</t>
  </si>
  <si>
    <t>Utility, transport, golf and recreation vehicles</t>
  </si>
  <si>
    <t>091024-JCS-1</t>
  </si>
  <si>
    <t>Daimler Truck North America</t>
  </si>
  <si>
    <t>Freightliner &amp; Western Star Class 6-8 Trucks</t>
  </si>
  <si>
    <t>032824-DAI</t>
  </si>
  <si>
    <t>High-tech firefighter gear and protection equipment</t>
  </si>
  <si>
    <t>Interspiro self-contained breathing app. (SCBA)</t>
  </si>
  <si>
    <t>Defiant Strength</t>
  </si>
  <si>
    <t>Weight room and fitness equipment</t>
  </si>
  <si>
    <t>050924-DFT</t>
  </si>
  <si>
    <t>053024-DIV</t>
  </si>
  <si>
    <t>Self-Contained Breathing Apparatus (SCBA) &amp; Related Equipment</t>
  </si>
  <si>
    <t>Draeger Safety Canada</t>
  </si>
  <si>
    <t>Firefighting equipment *available only in Canada*</t>
  </si>
  <si>
    <t>011824-DRA</t>
  </si>
  <si>
    <t>Indoor and outdoor athletic equipment</t>
  </si>
  <si>
    <t>050924-DRP</t>
  </si>
  <si>
    <t>Dynamic Fitness &amp; Strength</t>
  </si>
  <si>
    <t>052324-DYF</t>
  </si>
  <si>
    <t>EGYM</t>
  </si>
  <si>
    <t>052324-EGY</t>
  </si>
  <si>
    <t>Electric Vehicle Choice (EVC)</t>
  </si>
  <si>
    <t>Electric vehicles &amp; related equipment/services</t>
  </si>
  <si>
    <t>032824-ELV</t>
  </si>
  <si>
    <t>Tailored fleet management solutions</t>
  </si>
  <si>
    <t>Fleet management solutions</t>
  </si>
  <si>
    <t>030122-ELE</t>
  </si>
  <si>
    <t>Energy Systems Group</t>
  </si>
  <si>
    <t>Energy savings</t>
  </si>
  <si>
    <t>071624-ENE</t>
  </si>
  <si>
    <t>Eucast Global</t>
  </si>
  <si>
    <t>4G/5G private cellular</t>
  </si>
  <si>
    <t>020624-EUC</t>
  </si>
  <si>
    <t>Euna Solutions</t>
  </si>
  <si>
    <t>Purpose-built software for the public sector</t>
  </si>
  <si>
    <t>060624-GTH</t>
  </si>
  <si>
    <t>Excellance</t>
  </si>
  <si>
    <t>Emergency vehicle manufacturer</t>
  </si>
  <si>
    <t>122123-EXL</t>
  </si>
  <si>
    <t>Federal Contracts Company</t>
  </si>
  <si>
    <t>FedTec</t>
  </si>
  <si>
    <t>Integrated Workforce &amp; Management Solutions</t>
  </si>
  <si>
    <t>061324-FED</t>
  </si>
  <si>
    <t>First Consulting | First Student</t>
  </si>
  <si>
    <t>FirstAlt | First Student</t>
  </si>
  <si>
    <t>Fisher Scientific provided by Possible Missions</t>
  </si>
  <si>
    <t>FuelCloud</t>
  </si>
  <si>
    <t>Bulk fuel monitoring and management</t>
  </si>
  <si>
    <t>081524-FUD</t>
  </si>
  <si>
    <t>Gemplers</t>
  </si>
  <si>
    <t>082724-GEM</t>
  </si>
  <si>
    <t>Gill Athletics</t>
  </si>
  <si>
    <t>050924-PTA-1</t>
  </si>
  <si>
    <t>Rental equipment and used equipment sales</t>
  </si>
  <si>
    <t>050924-PRO</t>
  </si>
  <si>
    <t>Greenheck Group</t>
  </si>
  <si>
    <t>080824-GRH</t>
  </si>
  <si>
    <t>Station, structural, and wildland fire boots</t>
  </si>
  <si>
    <t>Henry Schein</t>
  </si>
  <si>
    <t>Dental supplies, equipment and service</t>
  </si>
  <si>
    <t>092623-HENRY</t>
  </si>
  <si>
    <t>040924-HRC</t>
  </si>
  <si>
    <t>080824-HNY</t>
  </si>
  <si>
    <t>Ambulances and emergency vehicles</t>
  </si>
  <si>
    <t>Software solutions and Related Services</t>
  </si>
  <si>
    <t>060624-HYL</t>
  </si>
  <si>
    <t>Hyster-Yale Group</t>
  </si>
  <si>
    <t>Material Handling Equipment and Solutions</t>
  </si>
  <si>
    <t>053024-HYS</t>
  </si>
  <si>
    <t>053024-HCE</t>
  </si>
  <si>
    <t>Staffing services</t>
  </si>
  <si>
    <t>061324-INF</t>
  </si>
  <si>
    <t>Insight Global</t>
  </si>
  <si>
    <t>Staffing solutions and professional services</t>
  </si>
  <si>
    <t>061324-IGT</t>
  </si>
  <si>
    <t>International Parts (Navistar)</t>
  </si>
  <si>
    <t>International parts purchasing program</t>
  </si>
  <si>
    <t>080124-NVS</t>
  </si>
  <si>
    <t>032824-NVS</t>
  </si>
  <si>
    <t>JAPA Equipment</t>
  </si>
  <si>
    <t>040924-JPA</t>
  </si>
  <si>
    <t>Sports Facilities Equipment Manufacturer</t>
  </si>
  <si>
    <t>050924-JAY</t>
  </si>
  <si>
    <t>Joe Johnson Equipment (Federal Signal Corporation)</t>
  </si>
  <si>
    <t>Public works municipal equipment rentals</t>
  </si>
  <si>
    <t>040924-FSC</t>
  </si>
  <si>
    <t>080824-JHN</t>
  </si>
  <si>
    <t>071624-JHN</t>
  </si>
  <si>
    <t>Kenworth Trucks &amp; Parts</t>
  </si>
  <si>
    <t>032824-KTC</t>
  </si>
  <si>
    <t>Private network solutions and services</t>
  </si>
  <si>
    <t>Emergency solutions</t>
  </si>
  <si>
    <t>Exercise and Fitness Equipment</t>
  </si>
  <si>
    <t>052324-LFF</t>
  </si>
  <si>
    <t>Uniforms for law enforcement, fire, and EMS</t>
  </si>
  <si>
    <t>Equipment installation, maintenance, services and lubricants</t>
  </si>
  <si>
    <t>Lynkwell (formerly Livingston Energy Group)</t>
  </si>
  <si>
    <t>Class 6-7 medium-duty, class 8 heavy-duty, diesel and battery electric</t>
  </si>
  <si>
    <t>032824-MAK</t>
  </si>
  <si>
    <t>090624-MAN</t>
  </si>
  <si>
    <t>Manitou</t>
  </si>
  <si>
    <t>053024-MAI</t>
  </si>
  <si>
    <t>MB Companies - Aebi Schmidt North America</t>
  </si>
  <si>
    <t>071624-MCE</t>
  </si>
  <si>
    <t>MetLife</t>
  </si>
  <si>
    <t>051623-MET</t>
  </si>
  <si>
    <t>MGT Consulting</t>
  </si>
  <si>
    <t>Software Solutions and Related  Services for Public Sector and  Educat</t>
  </si>
  <si>
    <t>060624-MGT</t>
  </si>
  <si>
    <t>053024-MCF</t>
  </si>
  <si>
    <t>Personal protective equipment for firefighters</t>
  </si>
  <si>
    <t>Motrec International</t>
  </si>
  <si>
    <t>091024-MTR</t>
  </si>
  <si>
    <t>082724-MSI</t>
  </si>
  <si>
    <t>NAPA Integrated Business Solutions</t>
  </si>
  <si>
    <t>090624-GPC</t>
  </si>
  <si>
    <t>032824-NAF</t>
  </si>
  <si>
    <t>Tax-exempt municipal leasing and financing</t>
  </si>
  <si>
    <t>092424-NCL</t>
  </si>
  <si>
    <t>New Way FleetForce</t>
  </si>
  <si>
    <t>Garbage truck rentals</t>
  </si>
  <si>
    <t>040924-NWY</t>
  </si>
  <si>
    <t>Nikola Corporation</t>
  </si>
  <si>
    <t>Class 8 battery-electric and hydrogen fuel cell electric vehicles</t>
  </si>
  <si>
    <t>032824-NKA</t>
  </si>
  <si>
    <t>Washroom, other trailer solutions &amp; prefab structures</t>
  </si>
  <si>
    <t>NTT DATA</t>
  </si>
  <si>
    <t>Private cellular network solutions and services</t>
  </si>
  <si>
    <t>020624-NTT</t>
  </si>
  <si>
    <t>Software solutions - school safety officers</t>
  </si>
  <si>
    <t>060624-OFF</t>
  </si>
  <si>
    <t>Management of off-duty work for public safety professionals</t>
  </si>
  <si>
    <t>061324-OFF</t>
  </si>
  <si>
    <t>Olathe Ford Sales</t>
  </si>
  <si>
    <t>Fleet chassis dealership</t>
  </si>
  <si>
    <t>032824-OLA</t>
  </si>
  <si>
    <t>Aftermarket automotive parts</t>
  </si>
  <si>
    <t>Parts Authority (PAI)</t>
  </si>
  <si>
    <t>Auto and truck parts, supplies and equipment</t>
  </si>
  <si>
    <t>080124-PAH</t>
  </si>
  <si>
    <t>Cab and chassis, vocational and medium-duty trucks, class 6, 7, and 8</t>
  </si>
  <si>
    <t>032824-PMC</t>
  </si>
  <si>
    <t>Pierson Wireless Corp.</t>
  </si>
  <si>
    <t>Turnkey telecommunications solutions</t>
  </si>
  <si>
    <t>020624-PRS</t>
  </si>
  <si>
    <t>Off-road vehicles, UTVs, ATVs, Snowmobiles</t>
  </si>
  <si>
    <t>091024-PSI</t>
  </si>
  <si>
    <t>050924-PTA</t>
  </si>
  <si>
    <t>Workday SaaS subscription, implementation, and consulting services</t>
  </si>
  <si>
    <t>060624-PRT</t>
  </si>
  <si>
    <t>052324-PCR</t>
  </si>
  <si>
    <t>PSD Citywide</t>
  </si>
  <si>
    <t>Cloud-based EAM, PP&amp;L, GIS, &amp; Budget Software</t>
  </si>
  <si>
    <t>060624-PSD</t>
  </si>
  <si>
    <t>Cloud-based ERP, Case Management, and Workflow Automation Software</t>
  </si>
  <si>
    <t>060624-QKT</t>
  </si>
  <si>
    <t>Rehlko (formerly Kohler)</t>
  </si>
  <si>
    <t>Firefighting PPE and related equipment and cleaning</t>
  </si>
  <si>
    <t>Riddell/All American Sports Corp.</t>
  </si>
  <si>
    <t>Sales &amp; Reconditioning of Athletic Equipment</t>
  </si>
  <si>
    <t>050924-RIL</t>
  </si>
  <si>
    <t>Roundtrip EV Solutions</t>
  </si>
  <si>
    <t>Electric trucks and charging infrastructure for municipalities</t>
  </si>
  <si>
    <t>032824-RDT</t>
  </si>
  <si>
    <t>Rush Trucks</t>
  </si>
  <si>
    <t>Commercial truck sales, parts, and service</t>
  </si>
  <si>
    <t>032824-RTG</t>
  </si>
  <si>
    <t>Rynse</t>
  </si>
  <si>
    <t>Car Washes and Preventative Maintenance for Fleets</t>
  </si>
  <si>
    <t>031224-RYN</t>
  </si>
  <si>
    <t>Athletic and physical education equipment with related supplies</t>
  </si>
  <si>
    <t>050924-SHC</t>
  </si>
  <si>
    <t>Workforce management solutions</t>
  </si>
  <si>
    <t>061324-SPS</t>
  </si>
  <si>
    <t>SkyWays</t>
  </si>
  <si>
    <t>Experience cool with SkyWays®️ shade products</t>
  </si>
  <si>
    <t>010521-LSI-3</t>
  </si>
  <si>
    <t>Snap Lock Sports</t>
  </si>
  <si>
    <t>031022-GER-4</t>
  </si>
  <si>
    <t>Exercise, fitness and rehabilitation equipment</t>
  </si>
  <si>
    <t>052324-SPA</t>
  </si>
  <si>
    <t>Office and education furniture</t>
  </si>
  <si>
    <t>STEMfinity</t>
  </si>
  <si>
    <t>Esports</t>
  </si>
  <si>
    <t>050924-STN</t>
  </si>
  <si>
    <t>Solution SPECtrum Flooring</t>
  </si>
  <si>
    <t>Tartan Oil LLC</t>
  </si>
  <si>
    <t>Textron E-Z GO</t>
  </si>
  <si>
    <t>Utility, transport, golf, and recreation vehicles</t>
  </si>
  <si>
    <t>091024-JCS</t>
  </si>
  <si>
    <t>080420-TKE</t>
  </si>
  <si>
    <t>TMA Systems</t>
  </si>
  <si>
    <t>Software solutions</t>
  </si>
  <si>
    <t>060624-TMA</t>
  </si>
  <si>
    <t>Private wireless and hybrid wireless networking solutions</t>
  </si>
  <si>
    <t>Truckcorp</t>
  </si>
  <si>
    <t>Class 4-8 chassis</t>
  </si>
  <si>
    <t>032824-TRK</t>
  </si>
  <si>
    <t>Fitness, rehab, and wellness equipment</t>
  </si>
  <si>
    <t>052324-TRU</t>
  </si>
  <si>
    <t>Tryfacta</t>
  </si>
  <si>
    <t>Staffing with Related Services and Solutions</t>
  </si>
  <si>
    <t>061324-TRY</t>
  </si>
  <si>
    <t>091924-URM</t>
  </si>
  <si>
    <t>Technology to train, prepare, and retain your people</t>
  </si>
  <si>
    <t>071624-VER</t>
  </si>
  <si>
    <t>Veritiv</t>
  </si>
  <si>
    <t>082724-VET</t>
  </si>
  <si>
    <t>Software distributor/reseller</t>
  </si>
  <si>
    <t>060624-VTO</t>
  </si>
  <si>
    <t>Waev</t>
  </si>
  <si>
    <t>GEM electric LSV, Taylor-Dunn Industrial Carts, Tiger</t>
  </si>
  <si>
    <t>091024-WVE</t>
  </si>
  <si>
    <t>Wausau - Alamo Group</t>
  </si>
  <si>
    <t>081524-WST</t>
  </si>
  <si>
    <t>091024-WWI</t>
  </si>
  <si>
    <t>Workhorse Technologies</t>
  </si>
  <si>
    <t>Class 4-6 battery electric vehicles</t>
  </si>
  <si>
    <t>032824-WKH</t>
  </si>
  <si>
    <t>Yamaha</t>
  </si>
  <si>
    <t>Utility, Transport, Golf, and Recreation Vehicles</t>
  </si>
  <si>
    <t>091024-YGC</t>
  </si>
  <si>
    <t>ODP Business Solutions</t>
  </si>
  <si>
    <t>08/31/2032</t>
  </si>
  <si>
    <t>06/30/2028</t>
  </si>
  <si>
    <t>05/31/2030</t>
  </si>
  <si>
    <t>01/25/2031</t>
  </si>
  <si>
    <t>07/14/2027</t>
  </si>
  <si>
    <t>05/31/2033</t>
  </si>
  <si>
    <t>11/17/2030</t>
  </si>
  <si>
    <t>Canon</t>
  </si>
  <si>
    <t>12/15/2030</t>
  </si>
  <si>
    <t>SHI</t>
  </si>
  <si>
    <t>09/30/2030</t>
  </si>
  <si>
    <t>02/28/2028</t>
  </si>
  <si>
    <t>11/30/2030</t>
  </si>
  <si>
    <t>04/26/2030</t>
  </si>
  <si>
    <t>06/04/2033</t>
  </si>
  <si>
    <t>04/01/2028</t>
  </si>
  <si>
    <t>12/31/2030</t>
  </si>
  <si>
    <t>04/13/2028</t>
  </si>
  <si>
    <t>08/07/2026</t>
  </si>
  <si>
    <t>11/08/2027</t>
  </si>
  <si>
    <t>02/28/2030</t>
  </si>
  <si>
    <t>04/27/2029</t>
  </si>
  <si>
    <t>04/14/2030</t>
  </si>
  <si>
    <t>12/22/2025</t>
  </si>
  <si>
    <t>01/22/2026</t>
  </si>
  <si>
    <t>02/14/2031</t>
  </si>
  <si>
    <t>01/07/2031</t>
  </si>
  <si>
    <t>D2L</t>
  </si>
  <si>
    <t>R201401</t>
  </si>
  <si>
    <t>04/08/2029</t>
  </si>
  <si>
    <t>08/05/2031</t>
  </si>
  <si>
    <t>09/30/2031</t>
  </si>
  <si>
    <t>09/28/2028</t>
  </si>
  <si>
    <t>11/03/2031</t>
  </si>
  <si>
    <t>08/31/2031</t>
  </si>
  <si>
    <t>10/30/2031</t>
  </si>
  <si>
    <t>11/02/2029</t>
  </si>
  <si>
    <t>10/09/2031</t>
  </si>
  <si>
    <t>12/31/2032</t>
  </si>
  <si>
    <t>02/01/2029</t>
  </si>
  <si>
    <t>05/03/2029</t>
  </si>
  <si>
    <t>05/14/2027</t>
  </si>
  <si>
    <t>08/12/2031</t>
  </si>
  <si>
    <t>06/03/2027</t>
  </si>
  <si>
    <t>08/30/2030</t>
  </si>
  <si>
    <t>10/02/2027</t>
  </si>
  <si>
    <t>12/31/2031</t>
  </si>
  <si>
    <t>01/31/2033</t>
  </si>
  <si>
    <t>02/05/2033</t>
  </si>
  <si>
    <t>02/27/2028</t>
  </si>
  <si>
    <t>09/01/2030</t>
  </si>
  <si>
    <t>09/30/2032</t>
  </si>
  <si>
    <t>05/25/2033</t>
  </si>
  <si>
    <t>06/14/2028</t>
  </si>
  <si>
    <t>07/11/2028</t>
  </si>
  <si>
    <t>08/01/2028</t>
  </si>
  <si>
    <t>07/27/2028</t>
  </si>
  <si>
    <t>08/31/2033</t>
  </si>
  <si>
    <t>09/21/2028</t>
  </si>
  <si>
    <t>10/31/2032</t>
  </si>
  <si>
    <t>03/31/2031</t>
  </si>
  <si>
    <t>12/01/2033</t>
  </si>
  <si>
    <t>12/17/2028</t>
  </si>
  <si>
    <t>09/04/2028</t>
  </si>
  <si>
    <t>02/12/2029</t>
  </si>
  <si>
    <t>10/31/2033</t>
  </si>
  <si>
    <t>01/31/2034</t>
  </si>
  <si>
    <t>12/21/2033</t>
  </si>
  <si>
    <t>02/27/2027</t>
  </si>
  <si>
    <t>07/01/2034</t>
  </si>
  <si>
    <t>MGT Impact Solutions</t>
  </si>
  <si>
    <t>LS4613</t>
  </si>
  <si>
    <t>07/25/2031</t>
  </si>
  <si>
    <t>08/22/2031</t>
  </si>
  <si>
    <t>09/17/2029</t>
  </si>
  <si>
    <t>158057</t>
  </si>
  <si>
    <t>158058</t>
  </si>
  <si>
    <t>Background and Drug Screening, Related Products and Services</t>
  </si>
  <si>
    <t>R240504</t>
  </si>
  <si>
    <t>12/31/2029</t>
  </si>
  <si>
    <t>R240501</t>
  </si>
  <si>
    <t>Hire Honest</t>
  </si>
  <si>
    <t>R240502</t>
  </si>
  <si>
    <t>JD Palatine</t>
  </si>
  <si>
    <t>R240503</t>
  </si>
  <si>
    <t>Maintenance Repair and Operations (MRO) Supplies, Parts, Equipment, and Materials</t>
  </si>
  <si>
    <t>Tencate Grass</t>
  </si>
  <si>
    <t>Sport Surfaces, Installation &amp; Related Products &amp; Services</t>
  </si>
  <si>
    <t>158070</t>
  </si>
  <si>
    <t>Consolidus</t>
  </si>
  <si>
    <t>Promotional Products and Services</t>
  </si>
  <si>
    <t>2024004236</t>
  </si>
  <si>
    <t>08/31/2034</t>
  </si>
  <si>
    <t>Club Colors</t>
  </si>
  <si>
    <t>2024004237</t>
  </si>
  <si>
    <t>Manhattan Stitching</t>
  </si>
  <si>
    <t>2024004231</t>
  </si>
  <si>
    <t>Gorilla Marketing</t>
  </si>
  <si>
    <t>2024004232</t>
  </si>
  <si>
    <t>I.D. ME Promotions, LLC</t>
  </si>
  <si>
    <t>2024004235</t>
  </si>
  <si>
    <t>Companion Data Services</t>
  </si>
  <si>
    <t>R231001</t>
  </si>
  <si>
    <t>Automotive Parts and Solutions</t>
  </si>
  <si>
    <t>158963</t>
  </si>
  <si>
    <t>10/31/2031</t>
  </si>
  <si>
    <t>Comprehensive Energy Consulting and Management Services, Building and Other Energy Solutions and Related Products and Services</t>
  </si>
  <si>
    <t>158962</t>
  </si>
  <si>
    <t>11/30/2031</t>
  </si>
  <si>
    <t>158961</t>
  </si>
  <si>
    <t>Parking Meters, Software, Systems and Related Products and Services</t>
  </si>
  <si>
    <t>158972</t>
  </si>
  <si>
    <t>158973</t>
  </si>
  <si>
    <t>158974</t>
  </si>
  <si>
    <t>158971</t>
  </si>
  <si>
    <t>158975</t>
  </si>
  <si>
    <t>Maintenance, Repair and Operations (MRO) Supplies, Equipment, and Related Products and Services</t>
  </si>
  <si>
    <t>R240802</t>
  </si>
  <si>
    <t>R240804</t>
  </si>
  <si>
    <t>R240806</t>
  </si>
  <si>
    <t>R240808</t>
  </si>
  <si>
    <t>R240809</t>
  </si>
  <si>
    <t>R240807</t>
  </si>
  <si>
    <t>R240805</t>
  </si>
  <si>
    <t>R240803</t>
  </si>
  <si>
    <t>Arbill Industries</t>
  </si>
  <si>
    <t>R240801</t>
  </si>
  <si>
    <t>Fleet Maintenance and Related Products and Services</t>
  </si>
  <si>
    <t>4412</t>
  </si>
  <si>
    <t>Furniture, Installation, and Related Services</t>
  </si>
  <si>
    <t>R240120</t>
  </si>
  <si>
    <t>Identity Group</t>
  </si>
  <si>
    <t>R240105</t>
  </si>
  <si>
    <t>Acutrans Accurate Language BureauInc.</t>
  </si>
  <si>
    <t>Aeries Education Solutions LLC</t>
  </si>
  <si>
    <t>Agape Therapies &amp; Educational Services</t>
  </si>
  <si>
    <t>Americhoice Construction LLC</t>
  </si>
  <si>
    <t>AnKa Global Inc</t>
  </si>
  <si>
    <t>Armoured One Glass LLC</t>
  </si>
  <si>
    <t xml:space="preserve">Azteca Designs and Construction </t>
  </si>
  <si>
    <t>Gym Floors, Repairs, Replacements, and Services</t>
  </si>
  <si>
    <t>Bailey Neon &amp; Signs</t>
  </si>
  <si>
    <t xml:space="preserve">Best Bus Sales </t>
  </si>
  <si>
    <t>Blue Mantis Inc</t>
  </si>
  <si>
    <t>Bold Hispanic Marketing Agency</t>
  </si>
  <si>
    <t xml:space="preserve">BOSWELL ELLIFF FORD </t>
  </si>
  <si>
    <t>BradyPLUS Company</t>
  </si>
  <si>
    <t>Bromberg &amp; Associates</t>
  </si>
  <si>
    <t>Catapult Learning LLC</t>
  </si>
  <si>
    <t>Centex Carpet and Interiors</t>
  </si>
  <si>
    <t xml:space="preserve">Centex Softwash </t>
  </si>
  <si>
    <t>Climate Solutions</t>
  </si>
  <si>
    <t>CM3 Roofing LLC</t>
  </si>
  <si>
    <t>COE Distributing</t>
  </si>
  <si>
    <t>Complete Contract Consulting</t>
  </si>
  <si>
    <t xml:space="preserve">Coverall Management &amp; Associates Inc. </t>
  </si>
  <si>
    <t>Creative Bus Sales Inc. Model 1 Commercial Vehicles Inc.</t>
  </si>
  <si>
    <t>Doggett Auto Group LLC</t>
  </si>
  <si>
    <t>DWD Moving Services</t>
  </si>
  <si>
    <t>EAG Ford Mt Pleasant Cypress Ford Lincoln Mercury</t>
  </si>
  <si>
    <t>Electronic Risks Consultants Inc.</t>
  </si>
  <si>
    <t>ELK Electric INC</t>
  </si>
  <si>
    <t>EPIC Translations LLC</t>
  </si>
  <si>
    <t>Findmeavan.com LLC</t>
  </si>
  <si>
    <t xml:space="preserve">Fork Farms LLC </t>
  </si>
  <si>
    <t>Fox Translation Services</t>
  </si>
  <si>
    <t>Gateway Printing and Office Supply Inc</t>
  </si>
  <si>
    <t>Gracefully Global Group</t>
  </si>
  <si>
    <t>Harbor Freight</t>
  </si>
  <si>
    <t>Helfman Ford</t>
  </si>
  <si>
    <t xml:space="preserve">Holiday Chevrolet </t>
  </si>
  <si>
    <t>Idea Language ServicesLLC</t>
  </si>
  <si>
    <t>IDW (Plasco LLC)</t>
  </si>
  <si>
    <t>Impact Pipe Inspection</t>
  </si>
  <si>
    <t>IPS PowerServe National Field Services</t>
  </si>
  <si>
    <t>JOHNSTON FORD LP</t>
  </si>
  <si>
    <t>JS Waltz Construction LLC</t>
  </si>
  <si>
    <t>KTL Communications LLC</t>
  </si>
  <si>
    <t xml:space="preserve">Language Testing International Inc. </t>
  </si>
  <si>
    <t>Latino Bridge</t>
  </si>
  <si>
    <t>Lit for Life LLC</t>
  </si>
  <si>
    <t>LND TECHNICAL SERVICES LLC</t>
  </si>
  <si>
    <t>Locus Diagnostics LLC</t>
  </si>
  <si>
    <t>Maverick Chevrolet LLC</t>
  </si>
  <si>
    <t xml:space="preserve">Max Electric </t>
  </si>
  <si>
    <t xml:space="preserve">Mid South Fire Solutions LLC </t>
  </si>
  <si>
    <t>Minchew Brothers Construction</t>
  </si>
  <si>
    <t>Mobile Enterprises Inc</t>
  </si>
  <si>
    <t>MPS c/o BedfordFreeman and Worth Publishing Group LLC</t>
  </si>
  <si>
    <t>National HVAC Service</t>
  </si>
  <si>
    <t>New In Blue</t>
  </si>
  <si>
    <t>Olathe Ford Sales Inc.</t>
  </si>
  <si>
    <t>Pacific LearningInc.</t>
  </si>
  <si>
    <t>Piedmont Global Language Services</t>
  </si>
  <si>
    <t>PIPPEN MOTOR COMPANY</t>
  </si>
  <si>
    <t>PowerlingInc.</t>
  </si>
  <si>
    <t>Premier Courts</t>
  </si>
  <si>
    <t xml:space="preserve">Procom </t>
  </si>
  <si>
    <t>Procor Play and Recreation</t>
  </si>
  <si>
    <t xml:space="preserve">Pye-Barker Fire &amp; Safety LLC </t>
  </si>
  <si>
    <t>ResQ Plumbers</t>
  </si>
  <si>
    <t>RFS Sports</t>
  </si>
  <si>
    <t xml:space="preserve">RIGOR </t>
  </si>
  <si>
    <t>SAI Language Solutions LLC</t>
  </si>
  <si>
    <t>School Rewards Me LLC</t>
  </si>
  <si>
    <t>Sport Court of Texas</t>
  </si>
  <si>
    <t>Starr Janitorial Inc.</t>
  </si>
  <si>
    <t>Storer Services LTD</t>
  </si>
  <si>
    <t>Stringer Construction Management Services LLC</t>
  </si>
  <si>
    <t>Supportive Hearing SystemsInc.</t>
  </si>
  <si>
    <t>TaikaTranslations</t>
  </si>
  <si>
    <t xml:space="preserve">Thomas Bus Texas </t>
  </si>
  <si>
    <t xml:space="preserve">Toolkit Technologies Inc. </t>
  </si>
  <si>
    <t>UMD Energy Solutions</t>
  </si>
  <si>
    <t>Universe Technical Translation</t>
  </si>
  <si>
    <t>Visual Language Professionals</t>
  </si>
  <si>
    <t>Wapiti Services LLC</t>
  </si>
  <si>
    <t>WhyTry LLC</t>
  </si>
  <si>
    <t xml:space="preserve">WISCHNEWSKY CHRYSLER DODGE JEEP RAM </t>
  </si>
  <si>
    <t>24-23</t>
  </si>
  <si>
    <t>Online Books and Instructional Materials for Gifted and Talented</t>
  </si>
  <si>
    <t>22-19-882</t>
  </si>
  <si>
    <t>Dynos Inc</t>
  </si>
  <si>
    <t>Perfection Learning Corp</t>
  </si>
  <si>
    <t>Newslea</t>
  </si>
  <si>
    <t>CPA</t>
  </si>
  <si>
    <t>975-C1</t>
  </si>
  <si>
    <t>Positive Proof</t>
  </si>
  <si>
    <t xml:space="preserve">School Safety Products and Services </t>
  </si>
  <si>
    <t>2023-103-39</t>
  </si>
  <si>
    <t>CTPA Humble ISD</t>
  </si>
  <si>
    <t>Ameriband</t>
  </si>
  <si>
    <t>Condor 2Way Radio LLC</t>
  </si>
  <si>
    <r>
      <t xml:space="preserve">Use Awarded Vendors in this order when a vendor has multiple choices: </t>
    </r>
    <r>
      <rPr>
        <b/>
        <sz val="12"/>
        <color theme="1"/>
        <rFont val="Calibri"/>
        <family val="2"/>
      </rPr>
      <t xml:space="preserve"> </t>
    </r>
    <r>
      <rPr>
        <b/>
        <sz val="12"/>
        <color rgb="FFFF0000"/>
        <rFont val="Calibri"/>
        <family val="2"/>
      </rPr>
      <t>1st: Irving ISD Awards</t>
    </r>
    <r>
      <rPr>
        <b/>
        <sz val="11"/>
        <color theme="1"/>
        <rFont val="Calibri"/>
        <family val="2"/>
      </rPr>
      <t>, 2nd: Cooperatives (HCDE Choice Partners, Buyboard, TIPS, etc) , LAST: EPCNT District Awards</t>
    </r>
  </si>
  <si>
    <t>HCDE Choice Partners</t>
  </si>
  <si>
    <t>Great Minds PBC</t>
  </si>
  <si>
    <t>24-29-03-041</t>
  </si>
  <si>
    <t>2425-003-2029</t>
  </si>
  <si>
    <t>CTPA EMS ISD</t>
  </si>
  <si>
    <t>Secured Mobility, LLC. (Smart Tag)</t>
  </si>
  <si>
    <t>Music is Elementary</t>
  </si>
  <si>
    <t>Sheet Music and Music Supplies</t>
  </si>
  <si>
    <t>2024-05-024</t>
  </si>
  <si>
    <t xml:space="preserve">Metro Graphic Services </t>
  </si>
  <si>
    <t>860-2024-05-30</t>
  </si>
  <si>
    <t>Non-Professional Service Providers</t>
  </si>
  <si>
    <t>Si Bilingual Books</t>
  </si>
  <si>
    <t>World Languages and Professional Learning</t>
  </si>
  <si>
    <t>VB207207</t>
  </si>
  <si>
    <t>RFP #25-29-872 Professional Training &amp;  Consulting Services</t>
  </si>
  <si>
    <t>Professional Training &amp;  Consulting Services</t>
  </si>
  <si>
    <t>25-29-872</t>
  </si>
  <si>
    <t>Applewhite Nutrition, LLC</t>
  </si>
  <si>
    <t>Array Education (Teach Like a Champion)</t>
  </si>
  <si>
    <t>Array Education, Inc. (dba Lit)</t>
  </si>
  <si>
    <t>Association for Supervision and Curriculum Development</t>
  </si>
  <si>
    <t>BAAS</t>
  </si>
  <si>
    <t>Be GLAD LLC</t>
  </si>
  <si>
    <t>Caissa Public Strategy</t>
  </si>
  <si>
    <t>CAPS Intervention Academy</t>
  </si>
  <si>
    <t>Capturing Kids' Hearts</t>
  </si>
  <si>
    <t>Carl Hess</t>
  </si>
  <si>
    <t>Embi Tec</t>
  </si>
  <si>
    <t>Free To Do Me Foundation, LLC</t>
  </si>
  <si>
    <t>Group Dynamix, LLC</t>
  </si>
  <si>
    <t>HOUSTON EDUCATION LEADERSHIP PARTNERS</t>
  </si>
  <si>
    <t>K12 Coalition</t>
  </si>
  <si>
    <t>K-12 Leadership Diagnostics, LLC</t>
  </si>
  <si>
    <t>Knowsys Educational Services</t>
  </si>
  <si>
    <t>Live Free Mindfully</t>
  </si>
  <si>
    <t>Monumental Learning Consulting, LLC</t>
  </si>
  <si>
    <t>Noahs Art Acting</t>
  </si>
  <si>
    <t>Organizational Wellness &amp; Learning Systems</t>
  </si>
  <si>
    <t>Rachel Fuller</t>
  </si>
  <si>
    <t>Relego LLC DBA Pivotn</t>
  </si>
  <si>
    <t>Richwood International</t>
  </si>
  <si>
    <t>The Southport CoLAB</t>
  </si>
  <si>
    <t>ThinkCERCA.com, Inc.</t>
  </si>
  <si>
    <t>Trevor Muir</t>
  </si>
  <si>
    <t>Uncharted Learning, NFP</t>
  </si>
  <si>
    <t>UTJ Holdco, Inc. DBA Teaching Strategies, LLC</t>
  </si>
  <si>
    <t>Professional Training &amp; Consultant Services &amp; Speakers</t>
  </si>
  <si>
    <t>Between the Lines Sports Striping, LLC</t>
  </si>
  <si>
    <t>Tennis Express (Tennis Express, LP)</t>
  </si>
  <si>
    <t>ABI Digital Solutions / Digital Performance Gear (Airbrush Images Inc)</t>
  </si>
  <si>
    <t>Advanced Muscle Mechanics LLC</t>
  </si>
  <si>
    <t>Anchorage Medical Equipment &amp; Supplies, LLC</t>
  </si>
  <si>
    <t>AOK Specialties, LLC</t>
  </si>
  <si>
    <t>Big Hit Creative Group (Big Hit Productions)</t>
  </si>
  <si>
    <t>EST Promo (Sweely)</t>
  </si>
  <si>
    <t>GameBreaker</t>
  </si>
  <si>
    <t>QUILL CORPORATION</t>
  </si>
  <si>
    <t>Speed Stacks, Inc</t>
  </si>
  <si>
    <t>Sports Imports Inc</t>
  </si>
  <si>
    <t>Varsity Spirit Fashions &amp; Supplies, LLC (Varsity Brands Holding Co., Inc)</t>
  </si>
  <si>
    <t xml:space="preserve">Fitness Superstore, Inc. </t>
  </si>
  <si>
    <t>Advanced Healthstyles Fitness Equipment Inc.</t>
  </si>
  <si>
    <t>Allied Scoring Tables Inc</t>
  </si>
  <si>
    <t>Big Game Sports, Inc</t>
  </si>
  <si>
    <t>Bliss Products and Services, Inc</t>
  </si>
  <si>
    <t>Prehab Guys, LLC</t>
  </si>
  <si>
    <t>TOTE Unlimited</t>
  </si>
  <si>
    <t xml:space="preserve">Waterboy Graphics </t>
  </si>
  <si>
    <t>21-78-892B</t>
  </si>
  <si>
    <t>11 Straight Graphics</t>
  </si>
  <si>
    <t>ATHLETIC SUPPLIES, EQUIP., SPORTING GOODS</t>
  </si>
  <si>
    <t>1st Choice Restaurant Equipment</t>
  </si>
  <si>
    <t>FOOD SERVICE EQUIPMENT/PARTS, SERVICE, SUPPLIES</t>
  </si>
  <si>
    <t>2Kreeks</t>
  </si>
  <si>
    <t>CUSTOM CLOTHING</t>
  </si>
  <si>
    <t>365|Health &amp; Wellness, Inc.</t>
  </si>
  <si>
    <t>CONSULTING AND RELATED SERVICES</t>
  </si>
  <si>
    <t>3-C Technology , LLC</t>
  </si>
  <si>
    <t>OFFICE SUPPLIES</t>
  </si>
  <si>
    <t>TECHNOLOGY SUPPLIES - MISCELLANEOUS</t>
  </si>
  <si>
    <t>AUDIO VISUAL EQUIPMENT, SUPPLIES, SERVICE</t>
  </si>
  <si>
    <t>3-C Technology, LLC</t>
  </si>
  <si>
    <t>CTE - EQUIPMENT, SUPPLIES, SERVICE</t>
  </si>
  <si>
    <t>PROMOTIONAL PRODUCTS</t>
  </si>
  <si>
    <t>AWARDS AND TROPHIES</t>
  </si>
  <si>
    <t>TECHNOLOGY SOLUTIONS &amp; SERVICES</t>
  </si>
  <si>
    <t>COMPUTER HARDWARE, SOFTWARE, SERVICES AND SUPPLIES</t>
  </si>
  <si>
    <t>A&amp;W Ironworks</t>
  </si>
  <si>
    <t>MRO SUPPLIES, EQUIPMENT, TOOL RENTAL, SALES &amp; SERVICES</t>
  </si>
  <si>
    <t>aai Trophies and Awards</t>
  </si>
  <si>
    <t>A New Creation in Him</t>
  </si>
  <si>
    <t>UNIFORMS - SALES, SERVICE, RENTALS</t>
  </si>
  <si>
    <t>A Photo Identification</t>
  </si>
  <si>
    <t>SECURITY - SYSTEMS, SUPPLIES, SERVICE</t>
  </si>
  <si>
    <t>Aaron's Painting</t>
  </si>
  <si>
    <t>BUILDING MATERIALS, HARDWARE, SERVICES</t>
  </si>
  <si>
    <t>BOOKS - LIBRARY, TEXT, PUBLICATIONS</t>
  </si>
  <si>
    <t>INSTRUCTIONAL SUPPLIES - ACADEMIC CURRICULUM, MATERIALS, EQUIPMENT</t>
  </si>
  <si>
    <t>Able Glass and Mirror Co. Inc.</t>
  </si>
  <si>
    <t>GLASS - SUPPLIES, SERVICES, REPAIRS &amp; MISC.</t>
  </si>
  <si>
    <t>Accelerate Learning, Inc.</t>
  </si>
  <si>
    <t>Accelerated Solutions LLC</t>
  </si>
  <si>
    <t>ACCO Brands USA LLC</t>
  </si>
  <si>
    <t>AccuCut</t>
  </si>
  <si>
    <t>INSTRUCTIONAL SUPPLIES, MATERIALS &amp; EQUIPMENT FOR THE CLASSROOM</t>
  </si>
  <si>
    <t>OFFICE SUPPLIES, OFFICE FURNITURE &amp; SERVICES</t>
  </si>
  <si>
    <t>FLORAL &amp; CRAFTS SUPPLIES, EQUIPMENT AND RELATED SERVICES</t>
  </si>
  <si>
    <t>SCHOOL FURNITURE &amp; SERVICES</t>
  </si>
  <si>
    <t>Action Wear Plus</t>
  </si>
  <si>
    <t>AWARDS AND TROPHIES, FLAGS, BANNERS</t>
  </si>
  <si>
    <t>ACTIVA Products Inc.</t>
  </si>
  <si>
    <t>SPECIAL EDUCATION SUPPLIES, TEACHING AIDS, EQUIPMENT</t>
  </si>
  <si>
    <t>ADA Technologies</t>
  </si>
  <si>
    <t>ADS Custom Signs</t>
  </si>
  <si>
    <t>SIGNAGE - SIGNS, BANNERS, FLAGS, ACCESSORIES &amp; SERVICES</t>
  </si>
  <si>
    <t>SPECIAL EDUCATION SUPPLIES, TEACHING AIDS, EQUIPMENT, SERVICES</t>
  </si>
  <si>
    <t>MEDICAL AND FIRST AID SUPPLIES &amp; EQUIPMENT AND SAFETY EQUIPMENT</t>
  </si>
  <si>
    <t>Affiliated Communications</t>
  </si>
  <si>
    <t>TECHNOLOGY SERVICES</t>
  </si>
  <si>
    <t>Aftermath Disaster Recovery</t>
  </si>
  <si>
    <t>DISASTER RESTORATION AND EMEGENCY RECOVERY GOODS &amp; SERVICES</t>
  </si>
  <si>
    <t xml:space="preserve">AGAS Mfg. </t>
  </si>
  <si>
    <t>Aggieland Scrubs, LLC</t>
  </si>
  <si>
    <t>AGiRepair (AssetGenie, Inc)</t>
  </si>
  <si>
    <t>TECHNOLOGY SUPPLIES - HARDWARE</t>
  </si>
  <si>
    <t>Aimgraphics</t>
  </si>
  <si>
    <t>MUSICAL INSTRUMENTS, SHEET MUSIC, SUPPLIES, REPAIRS</t>
  </si>
  <si>
    <t>Alegna Technologies, Inc.</t>
  </si>
  <si>
    <t>Alert Services, Inc.</t>
  </si>
  <si>
    <t>MEDICAL AND FIRST AID SUPPLIES, EQUIPMENT, SERVICES</t>
  </si>
  <si>
    <t>Alfred Music</t>
  </si>
  <si>
    <t>All American Flags and Banners</t>
  </si>
  <si>
    <t>All Campus Security (Active Campus, LLC)</t>
  </si>
  <si>
    <t>All Creative Promotional Plus</t>
  </si>
  <si>
    <t>All Out Graphics</t>
  </si>
  <si>
    <t>Allendorph Specialties, Inc.</t>
  </si>
  <si>
    <t>JANITORIAL -  EQUIPMENT, SUPPLIES, SERVICES</t>
  </si>
  <si>
    <t>ELECTRICAL PARTS, SUPPLIES &amp; SERVICE</t>
  </si>
  <si>
    <t>HVAC PARTS, SUPPLIES, SERVICES</t>
  </si>
  <si>
    <t>GROUNDS / TURF MAINTENANCE SUPPLIES, EQUIPMENT, SERVICES</t>
  </si>
  <si>
    <t>PLUMBING PARTS, SUPPLIES, SERVICES</t>
  </si>
  <si>
    <t>ROOFING MATERIALS, SUPPLIES, SERVICES</t>
  </si>
  <si>
    <t>VEHICLE PARTS &amp; SERVICES - MAINTENANCE/REPAIR, TIRES, WASHING</t>
  </si>
  <si>
    <t>AllTex Welding Supply, Inc.</t>
  </si>
  <si>
    <t>AlphaGraphics, The Woodlands</t>
  </si>
  <si>
    <t>AMC Music, LLC</t>
  </si>
  <si>
    <t>MUSICAL INSTRUMENTS, SHEET MUSIC, SUPPLIES, SERVICES</t>
  </si>
  <si>
    <t>American Glass &amp; Mirror</t>
  </si>
  <si>
    <t>VEHICLE SERVICES - MAINTENANCE/REPAIR, TIRES, WASHING</t>
  </si>
  <si>
    <t>American Screen Graphics</t>
  </si>
  <si>
    <t xml:space="preserve">American Unit Inc. </t>
  </si>
  <si>
    <t>American Vending</t>
  </si>
  <si>
    <t>Ameriplay Sports and Recreation</t>
  </si>
  <si>
    <t>AMN Allied Services, LLC</t>
  </si>
  <si>
    <t>Amplio Learning Technologies Inc.</t>
  </si>
  <si>
    <t>TECHNOLOGY SUPPLIES - SOFTWARE</t>
  </si>
  <si>
    <t>Amtech Solutions Inc.</t>
  </si>
  <si>
    <t>Ancora Publishing (Pacific Northwest Publishing, Inc.)</t>
  </si>
  <si>
    <t>INSTRUCTIONAL SUPPLIES - ACADEMIC CURRICULUM</t>
  </si>
  <si>
    <t>ARRAY</t>
  </si>
  <si>
    <t>Astro Fence Company</t>
  </si>
  <si>
    <t>ASW Enterprises, LLC</t>
  </si>
  <si>
    <t>A-Tex Resturant Supply</t>
  </si>
  <si>
    <t>Au Concepts &amp; Designs</t>
  </si>
  <si>
    <t>Audio Resource Group, Inc.</t>
  </si>
  <si>
    <t>AVES Audio Visual Systems Inc.</t>
  </si>
  <si>
    <t>AVES Audio Visual Systems, Inc.</t>
  </si>
  <si>
    <t>Awards of Distinction</t>
  </si>
  <si>
    <t>B &amp; H Photo &amp; Electronics Corp.</t>
  </si>
  <si>
    <t>Ballard &amp; Tighe Publishers (Educational IDEAS, Inc.)</t>
  </si>
  <si>
    <t>UNIFORMS &amp; ACCESSORIES SALES, RENTAL, SERVICES</t>
  </si>
  <si>
    <t>Bandmans</t>
  </si>
  <si>
    <t>PERFORMING ARTS SUPPLIES, EQUIPMENT, SERVICES</t>
  </si>
  <si>
    <t>Barnes &amp; Noble Booksellers, INC.</t>
  </si>
  <si>
    <t>Batteries Plus Bulbs #428</t>
  </si>
  <si>
    <t>Beable</t>
  </si>
  <si>
    <t>Beast Up Sportswear</t>
  </si>
  <si>
    <t>Bench Daddy</t>
  </si>
  <si>
    <t>BetterLesson, Inc.</t>
  </si>
  <si>
    <t>Biblionix</t>
  </si>
  <si>
    <t>Big D Marine and Powersports</t>
  </si>
  <si>
    <t>SPORTS FACILITIES - EQUIPMENT, SUPPLIES, INSTALLATION, SERVICES</t>
  </si>
  <si>
    <t>Bittick Services LLC</t>
  </si>
  <si>
    <t>Blackmon Mooring of Houston LLC (BMS CAT)</t>
  </si>
  <si>
    <t>Blacksmith Blades</t>
  </si>
  <si>
    <t>Blue Ribbon Styles</t>
  </si>
  <si>
    <t>BlueNet Technologies, Inc.</t>
  </si>
  <si>
    <t>Bluum</t>
  </si>
  <si>
    <t>OFFICE SUPPLIES &amp; FURNITURE</t>
  </si>
  <si>
    <t>FURNITURE - SCHOOL CLASSROOM, LIBRARY, CAFETERIA</t>
  </si>
  <si>
    <t>Bookelicious, LLC</t>
  </si>
  <si>
    <t>Bo's Promos</t>
  </si>
  <si>
    <t>Brainstorm</t>
  </si>
  <si>
    <t>Branding Iron Productions</t>
  </si>
  <si>
    <t xml:space="preserve">Braun's </t>
  </si>
  <si>
    <t>Breakthrough Technologies</t>
  </si>
  <si>
    <t>Brentwood Marketing, LLC</t>
  </si>
  <si>
    <t>Brocktree Solutions (Kershman Holdings LLC)</t>
  </si>
  <si>
    <t>Brook Mays Music</t>
  </si>
  <si>
    <t>PERFORMING ARTS SUPPLIES &amp; SERVICES</t>
  </si>
  <si>
    <t>COPY PAPER</t>
  </si>
  <si>
    <t>BuzzClan, LLC</t>
  </si>
  <si>
    <t>Bytespeed</t>
  </si>
  <si>
    <t>C1 Fiber, LLC</t>
  </si>
  <si>
    <t>Calfee Specialties</t>
  </si>
  <si>
    <t>California Creative Solutions Inc.</t>
  </si>
  <si>
    <t>Canopy Management Consulting Group</t>
  </si>
  <si>
    <t>Cape Equipment &amp; Services, LLC</t>
  </si>
  <si>
    <t>Capital Filtrations Inc.</t>
  </si>
  <si>
    <t>CAPP Inc.</t>
  </si>
  <si>
    <t>Career Solutions Publishing (Career Solutions, Inc.)</t>
  </si>
  <si>
    <t>Careers By the People (Answer Press LLC)</t>
  </si>
  <si>
    <t>Cari Trading Company LLC</t>
  </si>
  <si>
    <t>Carson Dellosa Publishing</t>
  </si>
  <si>
    <t>Casiday's Creations</t>
  </si>
  <si>
    <t xml:space="preserve">Cavendish Square </t>
  </si>
  <si>
    <t>CC Creations</t>
  </si>
  <si>
    <t>Ceramic Store of Houston, LLC</t>
  </si>
  <si>
    <t>ChalkTalk Solutions</t>
  </si>
  <si>
    <t>Champion Teamwear (GTM Sportswear)</t>
  </si>
  <si>
    <t>Championship Trophies</t>
  </si>
  <si>
    <t>Changing Lives Together LLC</t>
  </si>
  <si>
    <t>Charms (Cut Time LLC)</t>
  </si>
  <si>
    <t>Chase Network Services, LLC</t>
  </si>
  <si>
    <t>Cheerleading Company</t>
  </si>
  <si>
    <t>Cherry Lake Publishing</t>
  </si>
  <si>
    <t>Chromebookparts.com (PC Parts Plus)</t>
  </si>
  <si>
    <t>Circle P Feed</t>
  </si>
  <si>
    <t>ClarusTec, Inc.</t>
  </si>
  <si>
    <t>Clear Ridge Hardware (Burhani Enterprises Inc.)</t>
  </si>
  <si>
    <t>Clutch Solutions</t>
  </si>
  <si>
    <t>Coaches Video</t>
  </si>
  <si>
    <t>Coaching Consultants Team</t>
  </si>
  <si>
    <t>Coastal Welding Supply</t>
  </si>
  <si>
    <t>Coburn Supply Company, Inc.</t>
  </si>
  <si>
    <t>CodeStream Studios LLC</t>
  </si>
  <si>
    <t>CompleteBook &amp; Media Supply, LLC</t>
  </si>
  <si>
    <t>Constructive Playthings (US Toy Co. Inc.)</t>
  </si>
  <si>
    <t>Contract Paper Group Inc.</t>
  </si>
  <si>
    <t>Convergint Technologies LLC (Ballou Fire Systems)</t>
  </si>
  <si>
    <t>LAW ENFORCEMENT &amp; FIRE EQUIPMENT, SUPPLIES, SERVICES</t>
  </si>
  <si>
    <t>Corporate Incentives Inc.</t>
  </si>
  <si>
    <t>Cover Zero</t>
  </si>
  <si>
    <t>Creative Costuming &amp; Design, Inc.</t>
  </si>
  <si>
    <t>Creative Costuming &amp; Designs, Inc.</t>
  </si>
  <si>
    <t>Crisis Prevention Institute</t>
  </si>
  <si>
    <t>Crown Trophy (JM Awards, LLC)</t>
  </si>
  <si>
    <t>CST Corp.</t>
  </si>
  <si>
    <t>Curriculum Advantage Inc.(Classworks)</t>
  </si>
  <si>
    <t>Custom Apparel &amp; Promotions</t>
  </si>
  <si>
    <t>Custom Built Awards</t>
  </si>
  <si>
    <t>Custom Graphix Signworks, LLC</t>
  </si>
  <si>
    <t>Cynosure Educational Supports, LLC</t>
  </si>
  <si>
    <t>D&amp;J Sports</t>
  </si>
  <si>
    <t>LAW ENFORCEMENT &amp; FIRE &amp; SAFETY EQUIPMENT, SUPPLIES, SERVICES</t>
  </si>
  <si>
    <t>Dance Sopisticates</t>
  </si>
  <si>
    <t>Daniel Office Products, Inc</t>
  </si>
  <si>
    <t>DASHK12</t>
  </si>
  <si>
    <t>Data Projections, Inc</t>
  </si>
  <si>
    <t>Dedicated Presentation Solutions LLC</t>
  </si>
  <si>
    <t>Delta T Equipment</t>
  </si>
  <si>
    <t>DEMCO, Inc.</t>
  </si>
  <si>
    <t>Design Security Controls LLC</t>
  </si>
  <si>
    <t>Destination Athlete</t>
  </si>
  <si>
    <t>Dick Pond Athletics, Inc.</t>
  </si>
  <si>
    <t>Didax Inc.</t>
  </si>
  <si>
    <t>Discount PC (Evergreen Electronics, Inc)</t>
  </si>
  <si>
    <t>Diversified Woodcrafts</t>
  </si>
  <si>
    <t>DJO Global</t>
  </si>
  <si>
    <t>DK Haney Roofing, Inc</t>
  </si>
  <si>
    <t>Document Tracking Services, LLC</t>
  </si>
  <si>
    <t>Dowley Security Systems, Inc</t>
  </si>
  <si>
    <t>Down South Printing Company</t>
  </si>
  <si>
    <t>Dragon A/C &amp; Heating Co.</t>
  </si>
  <si>
    <t>DreamBox By Discovery Education</t>
  </si>
  <si>
    <t>East Texas T-Shirts &amp; More</t>
  </si>
  <si>
    <t>ECS Texas, LLP</t>
  </si>
  <si>
    <t>Edpact LLC</t>
  </si>
  <si>
    <t>Education Resource Strategies, Inc.</t>
  </si>
  <si>
    <t>Educational Innovations, Inc.</t>
  </si>
  <si>
    <t>Educational Muses (Muses3, LLC)</t>
  </si>
  <si>
    <t>Educator‘s Depot, Inc.</t>
  </si>
  <si>
    <t>eduPARTS</t>
  </si>
  <si>
    <t>eDynamic Learning ULC</t>
  </si>
  <si>
    <t>Electric Bluebird Printing</t>
  </si>
  <si>
    <t>Elevator Transportation Services, Inc.</t>
  </si>
  <si>
    <t>ELEVATOR - EQUIPMENT, INSTALLATION, SERVICE</t>
  </si>
  <si>
    <t>Elevators of Beaumont</t>
  </si>
  <si>
    <t>ELITE Promotions</t>
  </si>
  <si>
    <t>Elite Swag Promotional Products</t>
  </si>
  <si>
    <t>E-Logic, Inc.</t>
  </si>
  <si>
    <t>EMS for Kids</t>
  </si>
  <si>
    <t>ENA Services, LLC</t>
  </si>
  <si>
    <t>Engage Learning, Inc.</t>
  </si>
  <si>
    <t>Engraving &amp; More</t>
  </si>
  <si>
    <t>Enhanced Laser Products (Double M Laser Products Inc.)</t>
  </si>
  <si>
    <t>Entourage Yearbooks</t>
  </si>
  <si>
    <t>GRADUATION ITEMS, YEARBOOKS &amp; COMMEMORATIVE ITEMS</t>
  </si>
  <si>
    <t>Envirotech Mechanical Systems</t>
  </si>
  <si>
    <t>eReflect Inc.</t>
  </si>
  <si>
    <t>Escape Rooms Teaching Classrooms</t>
  </si>
  <si>
    <t>eSpecial Needs</t>
  </si>
  <si>
    <t>E-Therapy LLC</t>
  </si>
  <si>
    <t>Exploros, Inc.</t>
  </si>
  <si>
    <t>EZ Flex, LLC (EZ Flex Sport Mats)</t>
  </si>
  <si>
    <t>Fab Signs Inc.</t>
  </si>
  <si>
    <t>Fastsigns Conroe</t>
  </si>
  <si>
    <t>Fibertown Holdings, LLC</t>
  </si>
  <si>
    <t>Fields In Grass LLC</t>
  </si>
  <si>
    <t>First Choice Educational Solutions</t>
  </si>
  <si>
    <t>Fishburn Violin Shop LLC</t>
  </si>
  <si>
    <t>Fitness Superstore, Inc.</t>
  </si>
  <si>
    <t>Flatt Stationers, Inc.</t>
  </si>
  <si>
    <t>Flip Flop Bling</t>
  </si>
  <si>
    <t>Flying Ace Ink, LLC</t>
  </si>
  <si>
    <t>Focus on the Student (Daniel Fair)</t>
  </si>
  <si>
    <t>Follett Software, LLC</t>
  </si>
  <si>
    <t>Forrest Signs &amp; Graphics</t>
  </si>
  <si>
    <t>Fort Bend Music Center</t>
  </si>
  <si>
    <t>FTG International, LLC</t>
  </si>
  <si>
    <t>Fueling Brains</t>
  </si>
  <si>
    <t>Fully Promoted-Conroe (JR Enterprise)</t>
  </si>
  <si>
    <t>Gateway Printing &amp; Office Supply</t>
  </si>
  <si>
    <t>GBCSTORIES.com, LLC</t>
  </si>
  <si>
    <t>GBI Printing &amp; Promotions (GBI Ink)</t>
  </si>
  <si>
    <t>GeM Educational Assessment Consulting Services</t>
  </si>
  <si>
    <t>Get More Math</t>
  </si>
  <si>
    <t>GetPoms.com</t>
  </si>
  <si>
    <t>Glendale Parade Store, LLC</t>
  </si>
  <si>
    <t xml:space="preserve">GOAT Athletix, Inc. </t>
  </si>
  <si>
    <t>SPORTS FACILITIES &amp;  SURFACES - EQUIPMENT, SUPPLIES, INSTALLATION, SERVICES</t>
  </si>
  <si>
    <t>Goodheart-Wilcox Publisher</t>
  </si>
  <si>
    <t>GPR Ventures, LLC</t>
  </si>
  <si>
    <t>GraduationSource (Graduation Solutions LLC)</t>
  </si>
  <si>
    <t>Grady's Foodservice (Pueblo Hotel Supply)</t>
  </si>
  <si>
    <t>Guardian Repair &amp; Parts (Scrubber Doctor LLC)</t>
  </si>
  <si>
    <t>Gynzy</t>
  </si>
  <si>
    <t>Hand2mind</t>
  </si>
  <si>
    <t>Harden Enterprise Services LLC</t>
  </si>
  <si>
    <t>HB Mechanical Services</t>
  </si>
  <si>
    <t>HBI Office Solutions, Inc.</t>
  </si>
  <si>
    <t>Herff Jones (Graduate Sales &amp; Recognition, LLC)</t>
  </si>
  <si>
    <t xml:space="preserve">Herff Jones LLC </t>
  </si>
  <si>
    <t>Hermann Alarm and Home Services</t>
  </si>
  <si>
    <t>High Performance Construction LLC</t>
  </si>
  <si>
    <t>Highpoint Signs &amp; Apparel (Tough Shirts)</t>
  </si>
  <si>
    <t>Home Cinema &amp; Systems</t>
  </si>
  <si>
    <t>Houghton Bland Low Brass</t>
  </si>
  <si>
    <t>House of Ribbons</t>
  </si>
  <si>
    <t>Houston Truck Wash &amp; Lube, Inc.</t>
  </si>
  <si>
    <t>Humble Elevator Services, Inc.</t>
  </si>
  <si>
    <t>Hydrotex</t>
  </si>
  <si>
    <t>iBenzer, Inc.</t>
  </si>
  <si>
    <t>IdentiSys Inc.</t>
  </si>
  <si>
    <t>Image Printing Co. Inc.</t>
  </si>
  <si>
    <t>PRINTING SOLUTIONS - GOODS &amp; RELATED SERVICES</t>
  </si>
  <si>
    <t>Imagination's Designs (id Screen Print, LLC)</t>
  </si>
  <si>
    <t>Imperial Utilities &amp; Sustainability, Inc.</t>
  </si>
  <si>
    <t>Impressable Promotional Products</t>
  </si>
  <si>
    <t>In Depth Events, Inc.</t>
  </si>
  <si>
    <t>Independent Living Aids, LLC</t>
  </si>
  <si>
    <t>Industrial Education Solutions</t>
  </si>
  <si>
    <t>Infobase, Infobase Learning, Films Media Group</t>
  </si>
  <si>
    <t>Ink Slingers Custom T-Shirts</t>
  </si>
  <si>
    <t>Integrity Awards &amp; Trophies (Honor Trophies)</t>
  </si>
  <si>
    <t>Intentional Change LLC</t>
  </si>
  <si>
    <t>International Promotional Ideas Inc.</t>
  </si>
  <si>
    <t>Intrepid Sportswear</t>
  </si>
  <si>
    <t>Inventia Scientific Corporation</t>
  </si>
  <si>
    <t>Inzer Advance Designs</t>
  </si>
  <si>
    <t>IRC Team Sports</t>
  </si>
  <si>
    <t>iSealTires (Rex Hidle &amp; Associates)</t>
  </si>
  <si>
    <t>iStation</t>
  </si>
  <si>
    <t>J Harding &amp; Co.</t>
  </si>
  <si>
    <t>J&amp;L Technology Group, LLC</t>
  </si>
  <si>
    <t>J. R., INC.</t>
  </si>
  <si>
    <t>FURNITURE - OFFICE</t>
  </si>
  <si>
    <t>Jackson Electric</t>
  </si>
  <si>
    <t>Jaco Roofing &amp; Construction, Inc.</t>
  </si>
  <si>
    <t xml:space="preserve">JourneyEd.com, Inc. </t>
  </si>
  <si>
    <t>Justin Seed Co. (Tally)</t>
  </si>
  <si>
    <t>K12Savings</t>
  </si>
  <si>
    <t>Kaemark Salon Furnishings</t>
  </si>
  <si>
    <t>Kaleidoscope Learning, Inc.</t>
  </si>
  <si>
    <t>Katy Violin Shop</t>
  </si>
  <si>
    <t>KBO Solutions</t>
  </si>
  <si>
    <t>Kelly's Tees</t>
  </si>
  <si>
    <t>Kilgore Mechanical</t>
  </si>
  <si>
    <t>King Ranch Ag &amp; Turf</t>
  </si>
  <si>
    <t>Kings Sports &amp; Awards</t>
  </si>
  <si>
    <t>Kingwood Screen Graphics (MVP Athletics Inc.)</t>
  </si>
  <si>
    <t>KLC Video Security (KLC Custom Electronics, LLC)</t>
  </si>
  <si>
    <t>L&amp;R Graphics</t>
  </si>
  <si>
    <t xml:space="preserve">Lab Resources, Inc. </t>
  </si>
  <si>
    <t>Lakeshore IT Solutions Inc.</t>
  </si>
  <si>
    <t>Lakeview (Lerner Publishing Group Inc)</t>
  </si>
  <si>
    <t>Lansdowne Moody</t>
  </si>
  <si>
    <t>Lawson Products Inc.</t>
  </si>
  <si>
    <t>Leapin' Leotards, Inc.</t>
  </si>
  <si>
    <t>Learning Enviroments LLC</t>
  </si>
  <si>
    <t>Learning Zone (Kimco Educational Products)</t>
  </si>
  <si>
    <t>LearnSafe</t>
  </si>
  <si>
    <t>Lehmans Pipe and Steel Inc.</t>
  </si>
  <si>
    <t>LehrBook, LLC</t>
  </si>
  <si>
    <t>Lektro, Inc.</t>
  </si>
  <si>
    <t>Lessco Roof Systems (Texas Signature Roofing)</t>
  </si>
  <si>
    <t>Levy's Tutorial and Enrichment Center</t>
  </si>
  <si>
    <t>Liberty Office Products</t>
  </si>
  <si>
    <t>Liberty Paper (DD Office Products)</t>
  </si>
  <si>
    <t>PAPER - FOR OFFICE, SCHOOL, AND PRINT SHOP USE</t>
  </si>
  <si>
    <t>Liberty Source, LP</t>
  </si>
  <si>
    <t>Lincoln Library Press, Inc.</t>
  </si>
  <si>
    <t>Lisco Sports</t>
  </si>
  <si>
    <t>Lisle Violin Shop</t>
  </si>
  <si>
    <t>Lone Star A/C</t>
  </si>
  <si>
    <t>Lowman Education LLC</t>
  </si>
  <si>
    <t>M&amp;A Technology, Inc.</t>
  </si>
  <si>
    <t>Magazine Subscription PTP</t>
  </si>
  <si>
    <t>Magazine Subscription Service Agency</t>
  </si>
  <si>
    <t>Magic School</t>
  </si>
  <si>
    <t>Magnolia Awards, LLC</t>
  </si>
  <si>
    <t>Magnum Air Inc.</t>
  </si>
  <si>
    <t>Marco Learning</t>
  </si>
  <si>
    <t>Marie Bou K12</t>
  </si>
  <si>
    <t>Marker Learning</t>
  </si>
  <si>
    <t>Mars Hill T-Shirt Company</t>
  </si>
  <si>
    <t>Math &amp; Science Cut Outs</t>
  </si>
  <si>
    <t>MatterHackers Inc.</t>
  </si>
  <si>
    <t>Maxiaids</t>
  </si>
  <si>
    <t>McGriff Insurance Services, Inc.</t>
  </si>
  <si>
    <t>PLAYGROUND - EQUIPMENT, INSTALLATION, SERVICE</t>
  </si>
  <si>
    <t>McKinney Office Supply, Inc.</t>
  </si>
  <si>
    <t>Measured Moments Music Therapy, LLC</t>
  </si>
  <si>
    <t>Medco Sports Medicine Inc</t>
  </si>
  <si>
    <t>Medical Wholesale Inc.</t>
  </si>
  <si>
    <t>Medwheels Inc.</t>
  </si>
  <si>
    <t>Medzon</t>
  </si>
  <si>
    <t>Metrasens, Inc.</t>
  </si>
  <si>
    <t>Mighty Music Publishing (Mollie Gregory Tower, LLC)</t>
  </si>
  <si>
    <t>MindPlay, Inc.</t>
  </si>
  <si>
    <t>MJM Uniforms</t>
  </si>
  <si>
    <t>Monograms &amp; More</t>
  </si>
  <si>
    <t>MooreCo Inc.</t>
  </si>
  <si>
    <t>Mountain Math/Language, LLC</t>
  </si>
  <si>
    <t>MPS (Macmillian Holdings, LLC)</t>
  </si>
  <si>
    <t>MSL Pro Services LLC</t>
  </si>
  <si>
    <t>Multi-Health Systems Inc.</t>
  </si>
  <si>
    <t xml:space="preserve">Music &amp; Arts Centers </t>
  </si>
  <si>
    <t>MyVRSpot, LLC</t>
  </si>
  <si>
    <t>n2y</t>
  </si>
  <si>
    <t>Nasco LLC</t>
  </si>
  <si>
    <t>National Glazing Solutions, LLC</t>
  </si>
  <si>
    <t>National School Products</t>
  </si>
  <si>
    <t>National Scoreboard and Display Services</t>
  </si>
  <si>
    <t>NEDRP, LLC</t>
  </si>
  <si>
    <t>Nerdy Cat Technology</t>
  </si>
  <si>
    <t>New Readers Press</t>
  </si>
  <si>
    <t>NextWaveSTEM</t>
  </si>
  <si>
    <t>Noble OTC</t>
  </si>
  <si>
    <t>North Houston Athletics</t>
  </si>
  <si>
    <t>Northern Tool &amp; Equipment Co., Inc.</t>
  </si>
  <si>
    <t>Nucleus Robotics, LLC</t>
  </si>
  <si>
    <t>NW Digital Works, LLC</t>
  </si>
  <si>
    <t>Nylynn Cosmetics</t>
  </si>
  <si>
    <t>ODP Business Solutions (Office Depot)</t>
  </si>
  <si>
    <t>OEM Systems &amp; Services, Inc.</t>
  </si>
  <si>
    <t>On The Go Medical Supply</t>
  </si>
  <si>
    <t>One Screen (NZS Inc.)</t>
  </si>
  <si>
    <t>Osmo (Tangible Play, Inc.)</t>
  </si>
  <si>
    <t>Osprey Industries Corporation</t>
  </si>
  <si>
    <t>Oticon Inc</t>
  </si>
  <si>
    <t>Otter Graphics Inc.</t>
  </si>
  <si>
    <t>Outlaw Leather</t>
  </si>
  <si>
    <t>Overhead Door Co. of The Woodlands</t>
  </si>
  <si>
    <t>Ozobot</t>
  </si>
  <si>
    <t>Panther City Industrial Supply, LLC</t>
  </si>
  <si>
    <t>Paper</t>
  </si>
  <si>
    <t>PAR, Inc.</t>
  </si>
  <si>
    <t>Pathway Communications, Ltd.</t>
  </si>
  <si>
    <t xml:space="preserve">PC Services </t>
  </si>
  <si>
    <t>Peaches' Closet</t>
  </si>
  <si>
    <t>Pediatric Developmental Services</t>
  </si>
  <si>
    <t>Pender‘s Music Company</t>
  </si>
  <si>
    <t>PepWear, LLC</t>
  </si>
  <si>
    <t>Performing Arts Supply Company, Inc.</t>
  </si>
  <si>
    <t>Peripole, Inc.</t>
  </si>
  <si>
    <t>Photo Texas Photography (Texas School Photography)</t>
  </si>
  <si>
    <t>Pieces of Learning Inc.</t>
  </si>
  <si>
    <t>Pioneer Project Management &amp; Investment LLC</t>
  </si>
  <si>
    <t>FLOORING - MATERIALS, SUPPLIES AND RELATED SERVICES</t>
  </si>
  <si>
    <t xml:space="preserve">Pioneer Steel and Pipe Co. </t>
  </si>
  <si>
    <t>Piraino Consulting, Inc.</t>
  </si>
  <si>
    <t>Plano Office Supply Co.</t>
  </si>
  <si>
    <t>PBM Inc. (Advanced Graphics)</t>
  </si>
  <si>
    <t>Pollock Investments Inc.</t>
  </si>
  <si>
    <t>Positive Promotions Inc.</t>
  </si>
  <si>
    <t>Positive Proof LLC</t>
  </si>
  <si>
    <t>PRC-Saltillo</t>
  </si>
  <si>
    <t>PresenceLearning, Inc.</t>
  </si>
  <si>
    <t>Press4Kids Inc. (news-o-matic)</t>
  </si>
  <si>
    <t xml:space="preserve">Primo Chalk </t>
  </si>
  <si>
    <t>Printing Supplies USA</t>
  </si>
  <si>
    <t>Pro Tech Track &amp; Tennis, Inc.</t>
  </si>
  <si>
    <t>Proforma Horizon Total Source</t>
  </si>
  <si>
    <t>Progress Learning (USA Testprep LLC)</t>
  </si>
  <si>
    <t>Progressive Marketing</t>
  </si>
  <si>
    <t>Promentum Group</t>
  </si>
  <si>
    <t>PSI International, Inc.</t>
  </si>
  <si>
    <t xml:space="preserve">Pyramid School Products </t>
  </si>
  <si>
    <t>QC TV Corp</t>
  </si>
  <si>
    <t>Quill, LLC</t>
  </si>
  <si>
    <t>Read Naturally, Inc.</t>
  </si>
  <si>
    <t>Ready Bodies, Learning Minds, LLC</t>
  </si>
  <si>
    <t>Recruiting Source International, LLC</t>
  </si>
  <si>
    <t>Red Comet (Jupiter Education Services, LLC)</t>
  </si>
  <si>
    <t>Redtail Rental</t>
  </si>
  <si>
    <t>Respondus, Inc.</t>
  </si>
  <si>
    <t>RevoTRAC, LLC</t>
  </si>
  <si>
    <t>Rex Academy, Inc.</t>
  </si>
  <si>
    <t>Roessler Equipment Company</t>
  </si>
  <si>
    <t>Rons Laser Service Inc.</t>
  </si>
  <si>
    <t>Ron's Laser Service Inc.</t>
  </si>
  <si>
    <t>Ron's Trophys</t>
  </si>
  <si>
    <t>Rosen Publishing Group</t>
  </si>
  <si>
    <t>Roy Brothers of Texas LLC</t>
  </si>
  <si>
    <t>RTA Fleet</t>
  </si>
  <si>
    <t>Rubin Educational Services, LLC</t>
  </si>
  <si>
    <t>Rubrix LLC</t>
  </si>
  <si>
    <t>RUDIS (TriHex Athletic Apparel, LLC)</t>
  </si>
  <si>
    <t>Salt Services, LLC</t>
  </si>
  <si>
    <t>Salter Services</t>
  </si>
  <si>
    <t>San Jac Promotions</t>
  </si>
  <si>
    <t>Sari's Creations</t>
  </si>
  <si>
    <t>SBS Architectural Buillding Supply (H&amp;H Door)</t>
  </si>
  <si>
    <t>Scantron Corporation</t>
  </si>
  <si>
    <t xml:space="preserve">Scholastic Inc. </t>
  </si>
  <si>
    <t>School Life, a division of imagestuff.com, inc</t>
  </si>
  <si>
    <t>Schoolhouse Store - Online</t>
  </si>
  <si>
    <t>SchoolLinks</t>
  </si>
  <si>
    <t>SCHOOLSin</t>
  </si>
  <si>
    <t>Sea Cool</t>
  </si>
  <si>
    <t>Seon Design (USA) Corp. dba Safe Fleet.</t>
  </si>
  <si>
    <t>Separation Systems Consultants, Inc. (SSCI)</t>
  </si>
  <si>
    <t>Servpro of Pflugerville, Round Rock, Georgetown</t>
  </si>
  <si>
    <t>Shiffler Equipment Sales Inc.</t>
  </si>
  <si>
    <t>Shop Team Golf</t>
  </si>
  <si>
    <t>Sign Solutions Inc.</t>
  </si>
  <si>
    <t>Sign Solutions, Inc.</t>
  </si>
  <si>
    <t>Signs Simple, LLC</t>
  </si>
  <si>
    <t>Silicon Mountain Memory</t>
  </si>
  <si>
    <t>Simeon | Supportive Hearing Systems</t>
  </si>
  <si>
    <t>Skytec Elevator, LLC</t>
  </si>
  <si>
    <t>Smockers by Bexar Mfg. Co.</t>
  </si>
  <si>
    <t>Soccer 4 All Inc</t>
  </si>
  <si>
    <t xml:space="preserve">Sonova USA Inc. (Phonak) </t>
  </si>
  <si>
    <t>SOS: Strategic Out-Source Services</t>
  </si>
  <si>
    <t>Sound Techs</t>
  </si>
  <si>
    <t>South County Signs</t>
  </si>
  <si>
    <t>Southwest Binding &amp; Laminating</t>
  </si>
  <si>
    <t>Southwest Bus Sales</t>
  </si>
  <si>
    <t>Sown To Grow, Inc.</t>
  </si>
  <si>
    <t>SPARKLE</t>
  </si>
  <si>
    <t>SpawGlass Construction Corp.</t>
  </si>
  <si>
    <t>Speed Printing of Conroe, Inc.</t>
  </si>
  <si>
    <t>Spoken for Speech and Language Therapy</t>
  </si>
  <si>
    <t>Square Technology</t>
  </si>
  <si>
    <t xml:space="preserve">SSR Jackets </t>
  </si>
  <si>
    <t>Star Tech Group</t>
  </si>
  <si>
    <t>Stark Business Venture LLC</t>
  </si>
  <si>
    <t>Sterling Evaluation and Assessment</t>
  </si>
  <si>
    <t>stsrecycle.com</t>
  </si>
  <si>
    <t>Student Conducter, Inc.</t>
  </si>
  <si>
    <t>Student Conductor, Inc.</t>
  </si>
  <si>
    <t>Studies Weekly, Inc.</t>
  </si>
  <si>
    <t>STX Roofing</t>
  </si>
  <si>
    <t>Subject Technologies, Inc.</t>
  </si>
  <si>
    <t>Summit Products</t>
  </si>
  <si>
    <t>Sunshine and Reign Clothing, LLC</t>
  </si>
  <si>
    <t>Superior Trophies</t>
  </si>
  <si>
    <t>Sweetwater Sound</t>
  </si>
  <si>
    <t>Swicegood Music Company</t>
  </si>
  <si>
    <t>T Shirt Time LLC</t>
  </si>
  <si>
    <t>TAG Communications, LP</t>
  </si>
  <si>
    <t>TagleRock Technologies</t>
  </si>
  <si>
    <t>Tangent Signs LLC</t>
  </si>
  <si>
    <t>Tangible Play, Inc.(Osmo)</t>
  </si>
  <si>
    <t>Teach Town (Jigsaw Learning LLC)</t>
  </si>
  <si>
    <t xml:space="preserve">Teachers Discovery </t>
  </si>
  <si>
    <t>Team Express Distributing LLC</t>
  </si>
  <si>
    <t>Team Go Figure</t>
  </si>
  <si>
    <t>TechTerra Education, LLC</t>
  </si>
  <si>
    <t>Tex Air Filters</t>
  </si>
  <si>
    <t>Texas Art Supply Company</t>
  </si>
  <si>
    <t>Texas Book Distribution, LLC</t>
  </si>
  <si>
    <t>Texas Letter Jackets / Balfour</t>
  </si>
  <si>
    <t>Texas Public Safety and Investigations</t>
  </si>
  <si>
    <t>Texas RealiTees</t>
  </si>
  <si>
    <t>Texas Specialties / Lone Star Signs</t>
  </si>
  <si>
    <t>Texas Top Cop Shop</t>
  </si>
  <si>
    <t>Textbook Warehouse, LLC</t>
  </si>
  <si>
    <t>Texthelp, Inc (Don Johnston)</t>
  </si>
  <si>
    <t>TFD Unlimited, LLC (TFD Supplies)</t>
  </si>
  <si>
    <t>The Booster Banner Store, Inc.</t>
  </si>
  <si>
    <t>The Burmax Company</t>
  </si>
  <si>
    <t>The Child‘s World, Inc.</t>
  </si>
  <si>
    <t>The Costume Closet</t>
  </si>
  <si>
    <t>The Master Teacher, Inc</t>
  </si>
  <si>
    <t>The Next Step, Inc.</t>
  </si>
  <si>
    <t>The School Planner (Mimeo.com, Inc.)</t>
  </si>
  <si>
    <t>The Shirt Off My Back</t>
  </si>
  <si>
    <t>The String and Horn Shop Inc</t>
  </si>
  <si>
    <t>The Tech Guy (TGET, LLC)</t>
  </si>
  <si>
    <t>The T-Shirt Guy (Alfred Lopez)</t>
  </si>
  <si>
    <t>The Tuba Exchange</t>
  </si>
  <si>
    <t xml:space="preserve">Theatrefolk Ltd. </t>
  </si>
  <si>
    <t>TinkRworks, Inc.</t>
  </si>
  <si>
    <t>Tobii Dynavox</t>
  </si>
  <si>
    <t>Tough Shirts</t>
  </si>
  <si>
    <t>Tourbillon Enterprises LLC (Batteries Plus)</t>
  </si>
  <si>
    <t>Trophy House Texas</t>
  </si>
  <si>
    <t>T-Shirts Plus</t>
  </si>
  <si>
    <t>TSN Visual Communication Solutions</t>
  </si>
  <si>
    <t>TSN Visual Communications Solutions</t>
  </si>
  <si>
    <t>Twisted Tech</t>
  </si>
  <si>
    <t>Tyson Awards (Jostens)</t>
  </si>
  <si>
    <t>Uncharted Territory LLC</t>
  </si>
  <si>
    <t>USI Southwest Inc.</t>
  </si>
  <si>
    <t>Varsity Spirit Fashion</t>
  </si>
  <si>
    <t>Vector Solutions (Scenario Learning)</t>
  </si>
  <si>
    <t>Virtucom, Inc</t>
  </si>
  <si>
    <t>Vista Higher Learning, Inc.</t>
  </si>
  <si>
    <t>Visual Communication Services</t>
  </si>
  <si>
    <t>Visual Techniques INC</t>
  </si>
  <si>
    <t>Visual Techniques Inc.</t>
  </si>
  <si>
    <t>Vivo Technology</t>
  </si>
  <si>
    <t>Vizocom</t>
  </si>
  <si>
    <t>Voss Lighting (Voss Electric Company)</t>
  </si>
  <si>
    <t>W.T. Cox Information Services</t>
  </si>
  <si>
    <t>Ward Furniture &amp; Flooring</t>
  </si>
  <si>
    <t xml:space="preserve">Ward's Science </t>
  </si>
  <si>
    <t>Waterford Institute</t>
  </si>
  <si>
    <t>WB Manufacturing</t>
  </si>
  <si>
    <t>Webb's Uniforms LLC</t>
  </si>
  <si>
    <t>Webb's Uniforms, LLC</t>
  </si>
  <si>
    <t>Westcom Wireless Inc.</t>
  </si>
  <si>
    <t>Whitestone Printing, LLC</t>
  </si>
  <si>
    <t>Wildcat Mfg. Inc.</t>
  </si>
  <si>
    <t>Willow Creek Golf Shop</t>
  </si>
  <si>
    <t>Wilson Fire Equipment and Service Co. Inc.</t>
  </si>
  <si>
    <t>Wilton‘s OfficeWorks Ltd.</t>
  </si>
  <si>
    <t>Woodlands Screen Printing / Threads of Fun</t>
  </si>
  <si>
    <t>Woodlands Trophies &amp; Awards</t>
  </si>
  <si>
    <t>Work On Learning (TeacherMade)</t>
  </si>
  <si>
    <t>Worldwide Fitness Products</t>
  </si>
  <si>
    <t>Xplosive Ink</t>
  </si>
  <si>
    <t>Xtreme Swim, Inc.</t>
  </si>
  <si>
    <t>YaizY</t>
  </si>
  <si>
    <t>You Name It</t>
  </si>
  <si>
    <t>YouScience, LLC</t>
  </si>
  <si>
    <t>ZenTek Consultants</t>
  </si>
  <si>
    <t>ZenTek Cosultants</t>
  </si>
  <si>
    <t>Ztastic Solutions LLC</t>
  </si>
  <si>
    <t>EPIC 6</t>
  </si>
  <si>
    <t>11 Series Energy Inc.</t>
  </si>
  <si>
    <t>03/31/2028</t>
  </si>
  <si>
    <t xml:space="preserve">Comprehensive HVAC </t>
  </si>
  <si>
    <t>11400 LLC</t>
  </si>
  <si>
    <t>1st FP WacoLLC</t>
  </si>
  <si>
    <t>2B Builders</t>
  </si>
  <si>
    <t xml:space="preserve">2M Business Products </t>
  </si>
  <si>
    <t>02/29/2028</t>
  </si>
  <si>
    <t>3 5 GROUP LLC DBA DA MID SOUTH</t>
  </si>
  <si>
    <t>Wireless and Radio Communication Goods and Services</t>
  </si>
  <si>
    <t>3C Mechanical Technologies</t>
  </si>
  <si>
    <t>4 STAR GENERAL CONTRACTING INC</t>
  </si>
  <si>
    <t>9 Square in the Air</t>
  </si>
  <si>
    <t>A Plus Heating &amp; Air Conditioning &amp; Sheet Metal Inc.</t>
  </si>
  <si>
    <t>A&amp;A Villa Construction LLC</t>
  </si>
  <si>
    <t>A&amp;S Air Conditioning LLC</t>
  </si>
  <si>
    <t>A.I.N. Mechanical</t>
  </si>
  <si>
    <t>A/C TECHNICAL SERVICES LLC (A-C TECHNICAL SERVICES LLC)</t>
  </si>
  <si>
    <t xml:space="preserve">A1 Facility Services </t>
  </si>
  <si>
    <t>AAA State of Play</t>
  </si>
  <si>
    <t>04/30/2030</t>
  </si>
  <si>
    <t xml:space="preserve">ABM Building Services </t>
  </si>
  <si>
    <t>Absolute Business Consulting Group</t>
  </si>
  <si>
    <t>Absolute Color Ltd</t>
  </si>
  <si>
    <t>Absolute Communications &amp; Network Inc.</t>
  </si>
  <si>
    <t>Absolute Facility Solutions LLC</t>
  </si>
  <si>
    <t>Absolute Security Force LLC</t>
  </si>
  <si>
    <t>Abundans Information Technology LLC</t>
  </si>
  <si>
    <t>ABX Industries LLC</t>
  </si>
  <si>
    <t>AC Language School</t>
  </si>
  <si>
    <t>AC TOWER LLC</t>
  </si>
  <si>
    <t>ACADEMIA FURNITURE INDUSTRIES</t>
  </si>
  <si>
    <t>Academic Technologies Inc</t>
  </si>
  <si>
    <t>Academy Security Group</t>
  </si>
  <si>
    <t>AccuCut LLC</t>
  </si>
  <si>
    <t>Accur8 Software Solutions LLC</t>
  </si>
  <si>
    <t>Accurate Air Solutions LLC</t>
  </si>
  <si>
    <t>Accurate Utility Supply LLC</t>
  </si>
  <si>
    <t>AccuSourceHR Inc.</t>
  </si>
  <si>
    <t>ACE CO</t>
  </si>
  <si>
    <t xml:space="preserve">ACG </t>
  </si>
  <si>
    <t>Acrylic Source+</t>
  </si>
  <si>
    <t xml:space="preserve">ACT Construction </t>
  </si>
  <si>
    <t>Advanced Temperature Control LLC</t>
  </si>
  <si>
    <t>Aedile Plumbing LLC</t>
  </si>
  <si>
    <t>Agility Heating &amp; Air LLC</t>
  </si>
  <si>
    <t>Air Comm Corporation</t>
  </si>
  <si>
    <t>Air Flow Filter Service Ltd</t>
  </si>
  <si>
    <t>Air Texas Mechanical LLC</t>
  </si>
  <si>
    <t>Alford Air (Alford Air Conditioning and Heating)</t>
  </si>
  <si>
    <t>All Elements Heating &amp; Air</t>
  </si>
  <si>
    <t xml:space="preserve">ALTIUS Graphics </t>
  </si>
  <si>
    <t>AMBERCREST CONSTRUCTION</t>
  </si>
  <si>
    <t xml:space="preserve">American Parks Company </t>
  </si>
  <si>
    <t>Amplio Learning Technologies Inc</t>
  </si>
  <si>
    <t>Amstar Inc</t>
  </si>
  <si>
    <t>ANDERSON FENCING AND CUSTOM WELDING</t>
  </si>
  <si>
    <t>Angel Protection System LLC</t>
  </si>
  <si>
    <t>Anthony Mechanical Inc.</t>
  </si>
  <si>
    <t>Anthony Mechanical Services Inc.</t>
  </si>
  <si>
    <t xml:space="preserve">AnyWay Technologies </t>
  </si>
  <si>
    <t>AP Supply LLC</t>
  </si>
  <si>
    <t>APCA AC and Heating Repair (APCA GROUP LLC)</t>
  </si>
  <si>
    <t xml:space="preserve">APCO Signs </t>
  </si>
  <si>
    <t>Apollo Office Systems</t>
  </si>
  <si>
    <t xml:space="preserve">Applied Practice </t>
  </si>
  <si>
    <t>Arlos Group LLC</t>
  </si>
  <si>
    <t xml:space="preserve">ASSA ABLOY Entrance Systems US Inc. </t>
  </si>
  <si>
    <t>ASSETWORKS</t>
  </si>
  <si>
    <t>Atlas Sign Services Inc.</t>
  </si>
  <si>
    <t>Automated Building Solutions</t>
  </si>
  <si>
    <t xml:space="preserve">AVSANT </t>
  </si>
  <si>
    <t>B and H Foto Electronics Corp</t>
  </si>
  <si>
    <t>B&amp;E MEDICAL SUPPLY AND EQUIPMENT LLC (B&amp;E MEDICAL SUPPLY AND EQUIPMENT)</t>
  </si>
  <si>
    <t>Ballard &amp; Tighe Publishers</t>
  </si>
  <si>
    <t>Batjer Service LLC.</t>
  </si>
  <si>
    <t>Beacon Creative Townsend Technology Consulting LLC</t>
  </si>
  <si>
    <t>Beam Polish LLC</t>
  </si>
  <si>
    <t>BearCom (BearCom Operating LLC)</t>
  </si>
  <si>
    <t xml:space="preserve">Beldon Roofing Company </t>
  </si>
  <si>
    <t>Belknap Plumbing Systems Inc</t>
  </si>
  <si>
    <t>Bella Luna Engineering &amp; Building Maintenance</t>
  </si>
  <si>
    <t>Benken's Sign Company LLC</t>
  </si>
  <si>
    <t>Best Buy Stores L.P.</t>
  </si>
  <si>
    <t>Big Little Cooling Co. (Texas Cooling Corp Inc.)</t>
  </si>
  <si>
    <t>BobTack LLC</t>
  </si>
  <si>
    <t xml:space="preserve">Botton + Gardiner Func </t>
  </si>
  <si>
    <t>Branded Essentials</t>
  </si>
  <si>
    <t>BRANDED1st.com</t>
  </si>
  <si>
    <t>Brown &amp; Root Industrial Services LLC</t>
  </si>
  <si>
    <t>BusPatrol America LLC</t>
  </si>
  <si>
    <t>C and R Seating Inc</t>
  </si>
  <si>
    <t>C E MARLER &amp; ASSOCIATES INC</t>
  </si>
  <si>
    <t>CAD Supplies Specialty Inc.</t>
  </si>
  <si>
    <t>Camfil USA Inc</t>
  </si>
  <si>
    <t>Capital Typing Office Motive Inc.</t>
  </si>
  <si>
    <t>Casteel &amp; Associates Inc.</t>
  </si>
  <si>
    <t>Cat Simulators</t>
  </si>
  <si>
    <t>Catawba Lighting Solutions LLC</t>
  </si>
  <si>
    <t xml:space="preserve">CB3 LLC </t>
  </si>
  <si>
    <t>CCE Business Solutions LLC</t>
  </si>
  <si>
    <t>Centennial Contractors Enterprises Inc</t>
  </si>
  <si>
    <t xml:space="preserve">Centervention </t>
  </si>
  <si>
    <t>Cen-Tex fire and Security</t>
  </si>
  <si>
    <t>CES/Way Ltd.</t>
  </si>
  <si>
    <t xml:space="preserve">Champion Teamwear </t>
  </si>
  <si>
    <t>Champions Choice Coffee Company</t>
  </si>
  <si>
    <t>Charlie Williams Painting Charles Williams</t>
  </si>
  <si>
    <t>Clark Contractors LLC</t>
  </si>
  <si>
    <t>Clear NRG Solutions</t>
  </si>
  <si>
    <t xml:space="preserve">CMC Neptune </t>
  </si>
  <si>
    <t xml:space="preserve">Cole's Screen Printing </t>
  </si>
  <si>
    <t>Collier Construction</t>
  </si>
  <si>
    <t>Communication Concepts Communicon Inc</t>
  </si>
  <si>
    <t>Concord Commercial Services Inc.</t>
  </si>
  <si>
    <t>Construction Managers of Southeast Texas LLC</t>
  </si>
  <si>
    <t>CoreRecon LLC</t>
  </si>
  <si>
    <t xml:space="preserve">Cornerstone Roofing and Construction </t>
  </si>
  <si>
    <t>Corvus Communications LLC</t>
  </si>
  <si>
    <t>CoxJones</t>
  </si>
  <si>
    <t>CPM DESIGN LLC</t>
  </si>
  <si>
    <t>CPMR HOUSTON INC.</t>
  </si>
  <si>
    <t xml:space="preserve">CR Systems Inc </t>
  </si>
  <si>
    <t>Cross Electric LLC</t>
  </si>
  <si>
    <t>Crunched Inc.</t>
  </si>
  <si>
    <t xml:space="preserve">CSI: Lubbock </t>
  </si>
  <si>
    <t xml:space="preserve">CST CORP </t>
  </si>
  <si>
    <t>CT Electric</t>
  </si>
  <si>
    <t>Custom SportswearInc.</t>
  </si>
  <si>
    <t>Custom Works Plumbing</t>
  </si>
  <si>
    <t>Daffodil Culinary LLC</t>
  </si>
  <si>
    <t>Catering- Food and Non-Alcoholic Drink</t>
  </si>
  <si>
    <t>Daikin Applied Americas Inc</t>
  </si>
  <si>
    <t>Dallas Harmony Construction LLC</t>
  </si>
  <si>
    <t>Dallas Mechanical Group</t>
  </si>
  <si>
    <t>Davis-Houk Mechanical</t>
  </si>
  <si>
    <t>DBISP LLC (DBISP LLC)</t>
  </si>
  <si>
    <t>Delta T Equipment Inc.</t>
  </si>
  <si>
    <t>Dennard Construction</t>
  </si>
  <si>
    <t>Derryberrys Mechanical</t>
  </si>
  <si>
    <t>DFW Painting Experts LLC</t>
  </si>
  <si>
    <t>Digi Security Systems (Digi Security Systems LLC)</t>
  </si>
  <si>
    <t>Digital Performance Gear</t>
  </si>
  <si>
    <t>Display Services Inc</t>
  </si>
  <si>
    <t>DITTA ENTERPRISES INC</t>
  </si>
  <si>
    <t>DL Plumbing &amp; Heating LLC</t>
  </si>
  <si>
    <t>Dodson Development Group LLC</t>
  </si>
  <si>
    <t>Domino's</t>
  </si>
  <si>
    <t>DP Solutions Inc.</t>
  </si>
  <si>
    <t>DUBB CRETE LLC</t>
  </si>
  <si>
    <t>DUF Independent Contractor</t>
  </si>
  <si>
    <t>duratex apparel</t>
  </si>
  <si>
    <t>Dynaten Corporation a division of Comfort SystemsUSA</t>
  </si>
  <si>
    <t>East Texas Canopy Inc</t>
  </si>
  <si>
    <t>ECBuild LLC</t>
  </si>
  <si>
    <t>Education Advanced Inc.</t>
  </si>
  <si>
    <t>Elijah P Israel LLC</t>
  </si>
  <si>
    <t>ElstonAire Inc.</t>
  </si>
  <si>
    <t>Energy Systems Group(Yearout Energy Services Company LLC)</t>
  </si>
  <si>
    <t>Engaged Systems of TN</t>
  </si>
  <si>
    <t>ENVIRODREDGE LLC</t>
  </si>
  <si>
    <t xml:space="preserve">EPIC iO Technologies Inc. </t>
  </si>
  <si>
    <t>EveryDay Labs</t>
  </si>
  <si>
    <t>Evolution Mechanical</t>
  </si>
  <si>
    <t>Evress Analytics (GoSchoolBox Inc)</t>
  </si>
  <si>
    <t>Express Booksellers LLC</t>
  </si>
  <si>
    <t>Facilitex LLC</t>
  </si>
  <si>
    <t xml:space="preserve">Fantastic Restoration </t>
  </si>
  <si>
    <t xml:space="preserve">Fastsigns Texarkana </t>
  </si>
  <si>
    <t>Federal Eastern International LLC</t>
  </si>
  <si>
    <t>FHPaschen SN Nielsen &amp; Associates LLC</t>
  </si>
  <si>
    <t xml:space="preserve">Finntastic Plumbing </t>
  </si>
  <si>
    <t>FloorsEliteDFW LLC</t>
  </si>
  <si>
    <t>Fort Worth Combatives (Sudo Dynamics LLC)</t>
  </si>
  <si>
    <t>Fujitec America Inc</t>
  </si>
  <si>
    <t>Futra-Vest Construction LLC</t>
  </si>
  <si>
    <t>G2 Construction Services Inc</t>
  </si>
  <si>
    <t>Garrett Metal Detectors (Garrett Electronics Inc)</t>
  </si>
  <si>
    <t>Gary's Dallas Performance Cleaning</t>
  </si>
  <si>
    <t>General Iron Works LLC</t>
  </si>
  <si>
    <t>Ghise Associates Inc</t>
  </si>
  <si>
    <t>GK Contractors</t>
  </si>
  <si>
    <t>GonLED</t>
  </si>
  <si>
    <t>Grand River Maintenance and Services LLC</t>
  </si>
  <si>
    <t>Graves Construction Consulting LLC</t>
  </si>
  <si>
    <t xml:space="preserve">Green Monkey Promotions </t>
  </si>
  <si>
    <t>Groundworks Commercial</t>
  </si>
  <si>
    <t>H&amp;H Air Specialties LLC</t>
  </si>
  <si>
    <t>Hall Pass (CompuData Solutions LLC)</t>
  </si>
  <si>
    <t>Hallmark Mitigation &amp; Construction LLC</t>
  </si>
  <si>
    <t>Hanna's Mechanical Contractors Inc</t>
  </si>
  <si>
    <t>Harrison Energy Partners (William A. Harrison Inc.)</t>
  </si>
  <si>
    <t>HDL PROMOS LLC</t>
  </si>
  <si>
    <t>Heartland Essentials LLC.</t>
  </si>
  <si>
    <t>HJD Capital Electric Inc</t>
  </si>
  <si>
    <t>HNAC Services (Brenda Torgan Inc)</t>
  </si>
  <si>
    <t>Homeland Safety Systems</t>
  </si>
  <si>
    <t>Honesty Construction Group</t>
  </si>
  <si>
    <t>HP Envirovision (HP Ecological Services LLC)</t>
  </si>
  <si>
    <t xml:space="preserve">HUE </t>
  </si>
  <si>
    <t>Hunton Services (HVAC Mechanical Services of Texas LTD)</t>
  </si>
  <si>
    <t>Hydronics Piping &amp; Welding Specialty</t>
  </si>
  <si>
    <t>I Fix Pipe LLC</t>
  </si>
  <si>
    <t>i2 Visual Inc.</t>
  </si>
  <si>
    <t>IA Facilities Solutions Corp</t>
  </si>
  <si>
    <t>INFINITY HVAC SERVICE</t>
  </si>
  <si>
    <t>Integra Premier Construction</t>
  </si>
  <si>
    <t>Interquest Detection Canines of North Texas (Bramdak  Inc)</t>
  </si>
  <si>
    <t>IRIS Ltd. Inc.</t>
  </si>
  <si>
    <t>J Poole Group (Poole Construction Inc.)</t>
  </si>
  <si>
    <t>Jacobs-Cathey Company (Jacobs-Cathey/Perryman Inc. DBA Jacobs-Cathey Company)</t>
  </si>
  <si>
    <t>JAG Electric (El Paso J.A.G. Inc.)</t>
  </si>
  <si>
    <t>Jazzy Js LLC (https://jazzyjs.biz/)</t>
  </si>
  <si>
    <t>Jmar Wellness Solutions Inc.</t>
  </si>
  <si>
    <t>Johnson Laux Construction</t>
  </si>
  <si>
    <t>JS Electric Inc</t>
  </si>
  <si>
    <t>JS Mechanical Inc (Jay Simon)</t>
  </si>
  <si>
    <t>JS&amp;A Control Systems (JS&amp;A Fire and Safety LLC)</t>
  </si>
  <si>
    <t>JSR Construction &amp; Remodeling LLC</t>
  </si>
  <si>
    <t>Kearney Electrical Systems &amp; Service LLC</t>
  </si>
  <si>
    <t>Kingdom Fire Pros</t>
  </si>
  <si>
    <t>KiNotion (K.J. Reynolds and Associates Inc.)</t>
  </si>
  <si>
    <t>KLC Video Security</t>
  </si>
  <si>
    <t>Knight Safety and Industrial (Knight Safety and Industrial LLC)</t>
  </si>
  <si>
    <t>Landing. Luxury Outdoors</t>
  </si>
  <si>
    <t>Language Line Services Inc.</t>
  </si>
  <si>
    <t>LANRover Network Services Inc</t>
  </si>
  <si>
    <t xml:space="preserve">Laura's Cheesecake LLC </t>
  </si>
  <si>
    <t xml:space="preserve">LED Lighting Solutions </t>
  </si>
  <si>
    <t>Ledwell Office Solutions</t>
  </si>
  <si>
    <t>Legefy Roofing LLC</t>
  </si>
  <si>
    <t>Leomar Construction LLC</t>
  </si>
  <si>
    <t>LetzChat Inc.</t>
  </si>
  <si>
    <t>Level 3 Audio Visual LLC</t>
  </si>
  <si>
    <t>Libraria</t>
  </si>
  <si>
    <t>Liongate Builders LLC</t>
  </si>
  <si>
    <t>Little Rock Filter Service (National Filter Solutions Inc.)</t>
  </si>
  <si>
    <t>Lonestar Tint llc (Lonestar Tint)</t>
  </si>
  <si>
    <t>Mackey Services (The Cool Group LLC)</t>
  </si>
  <si>
    <t>MAL Technologies Fleet LLC</t>
  </si>
  <si>
    <t>Mc T-shirts LLC</t>
  </si>
  <si>
    <t xml:space="preserve">MCA </t>
  </si>
  <si>
    <t>Mechanical &amp; Plumbing Systems LLC</t>
  </si>
  <si>
    <t>Mechanical Concepts</t>
  </si>
  <si>
    <t>Mechanical Inc Helm Services</t>
  </si>
  <si>
    <t>MICHAEL'S KEYS INC</t>
  </si>
  <si>
    <t>Middleton Heat and Air (Middleton Inc)</t>
  </si>
  <si>
    <t>Midwest Glass Tinters Inc. (MGT FILMS: Strong Glass Systems)</t>
  </si>
  <si>
    <t xml:space="preserve">Midwest Musical Imports </t>
  </si>
  <si>
    <t>Midwest Netting Solutions LLC</t>
  </si>
  <si>
    <t>Mimbleball Inc.</t>
  </si>
  <si>
    <t>MLEDTECH LLC</t>
  </si>
  <si>
    <t xml:space="preserve">Motive Infrastructure Solutions </t>
  </si>
  <si>
    <t>MPAK Construction Inc</t>
  </si>
  <si>
    <t>Mtech (Mechanical Technical Services Inc)</t>
  </si>
  <si>
    <t>MTI Greenhouse Solutions LLC</t>
  </si>
  <si>
    <t>Multi Craft Contractors Inc.</t>
  </si>
  <si>
    <t>NAE Contracting NAE Enterprises Inc</t>
  </si>
  <si>
    <t xml:space="preserve">NCRI </t>
  </si>
  <si>
    <t>Negawatt Partners LLC</t>
  </si>
  <si>
    <t>Nelson Elevator LLC.</t>
  </si>
  <si>
    <t xml:space="preserve">Newks Eatery </t>
  </si>
  <si>
    <t>Next LED Signs</t>
  </si>
  <si>
    <t>NextGen Security (NextGen Security LLC)</t>
  </si>
  <si>
    <t>Noble Building &amp; Development LLC</t>
  </si>
  <si>
    <t>Nooter Construction Company LLC</t>
  </si>
  <si>
    <t>North East Air Conditioning Heating &amp; Plumbing Services Inc.</t>
  </si>
  <si>
    <t xml:space="preserve">Nouveau Construction and Technology Services LP </t>
  </si>
  <si>
    <t>NTG Properties LLC</t>
  </si>
  <si>
    <t>NW Digital Works LLC</t>
  </si>
  <si>
    <t>OCOP Express</t>
  </si>
  <si>
    <t>One Planet</t>
  </si>
  <si>
    <t>Oriental Trading Company Inc</t>
  </si>
  <si>
    <t>Paris Air Conditioning Co.</t>
  </si>
  <si>
    <t xml:space="preserve">Pathful Inc </t>
  </si>
  <si>
    <t>Pecos Construction and Fencing LLC</t>
  </si>
  <si>
    <t>Perry Mechanical Service LLC</t>
  </si>
  <si>
    <t>Perry Mechanical Systems (Perry Mechanical Systems LLC)</t>
  </si>
  <si>
    <t xml:space="preserve">Pioneer Valley Books </t>
  </si>
  <si>
    <t xml:space="preserve">Play and Park Structures </t>
  </si>
  <si>
    <t>Power Products Unlimited LLC</t>
  </si>
  <si>
    <t xml:space="preserve">Powers Mechanical Service Company </t>
  </si>
  <si>
    <t>Powers of Arkansas (Mechanical Service Company)</t>
  </si>
  <si>
    <t>Precise Contractors (C &amp; S Mechanical LLC)</t>
  </si>
  <si>
    <t>Preferred Technologies LLC.</t>
  </si>
  <si>
    <t xml:space="preserve">Premier Sports Lighting </t>
  </si>
  <si>
    <t>Prime Building Solutions LLC (Mahurin)</t>
  </si>
  <si>
    <t>PRO VISION Video Systems (PRO-VISION Solutions LLC)</t>
  </si>
  <si>
    <t>PROCESSMAKER INC</t>
  </si>
  <si>
    <t>ProComputing LLC dba Lockstep Technology Group</t>
  </si>
  <si>
    <t>Professional Technologies Group Inc. dba ProTec</t>
  </si>
  <si>
    <t>ProTec</t>
  </si>
  <si>
    <t>ProTechs Surfacing LLC</t>
  </si>
  <si>
    <t>PyroCom Systems Inc</t>
  </si>
  <si>
    <t>Ramirez Heating &amp; Cooling LLC</t>
  </si>
  <si>
    <t xml:space="preserve">RangerPRINT </t>
  </si>
  <si>
    <t>RBO Technology LLC</t>
  </si>
  <si>
    <t xml:space="preserve">RBT Roofing </t>
  </si>
  <si>
    <t>Red River Outdoor Living Inc</t>
  </si>
  <si>
    <t>RedZone Robotics Inc.</t>
  </si>
  <si>
    <t xml:space="preserve">Restoration Roofing </t>
  </si>
  <si>
    <t>RHOADS CO</t>
  </si>
  <si>
    <t>Riverside Technologies Inc.</t>
  </si>
  <si>
    <t>Riverview Systems Group Inc</t>
  </si>
  <si>
    <t>RNDI Companies Inc</t>
  </si>
  <si>
    <t>Robert Madden industries</t>
  </si>
  <si>
    <t>Roberts Air Conditioning</t>
  </si>
  <si>
    <t xml:space="preserve">Roofing Solutions Group Inc. </t>
  </si>
  <si>
    <t xml:space="preserve">Rosen Classroom </t>
  </si>
  <si>
    <t>RR Multiservices LLC</t>
  </si>
  <si>
    <t>RT&amp;E Rural Water</t>
  </si>
  <si>
    <t>RW Construction &amp; Associates LLC</t>
  </si>
  <si>
    <t>Rymar Construction Inc</t>
  </si>
  <si>
    <t>S&amp;S HVAC Equipment</t>
  </si>
  <si>
    <t>S&amp;W Integrated Safety Solutions</t>
  </si>
  <si>
    <t>Saenz Brothers Construction LLC</t>
  </si>
  <si>
    <t xml:space="preserve">Safe Fleet </t>
  </si>
  <si>
    <t>Safe Haven Defense US LLC</t>
  </si>
  <si>
    <t>Safe Solutions Global Inc</t>
  </si>
  <si>
    <t>Salem Press Product Line</t>
  </si>
  <si>
    <t>SANDS BUSINESS EQUIPMENT &amp; SUPPLIES LLC</t>
  </si>
  <si>
    <t>School AI Inc</t>
  </si>
  <si>
    <t>Scoreboard Screen Printing and Embroidery LLC</t>
  </si>
  <si>
    <t>Secured Mobility LLC.</t>
  </si>
  <si>
    <t>Segra</t>
  </si>
  <si>
    <t>Service First Janitorial</t>
  </si>
  <si>
    <t>Service Plus Telecommunications Inc</t>
  </si>
  <si>
    <t>SERVPRO of Lee's Summit/East Kansas City/Overland Park/Harrisonville</t>
  </si>
  <si>
    <t xml:space="preserve">Servpro of Pflugerville Round Rock Georgetown Downtown Austin The Domain </t>
  </si>
  <si>
    <t>Shades of Texas LLC</t>
  </si>
  <si>
    <t>Signage One</t>
  </si>
  <si>
    <t>Sign-Tech of Paragould LLC</t>
  </si>
  <si>
    <t>Simple Solutions</t>
  </si>
  <si>
    <t>SITE AND FIELD ENTERPRISES LLC</t>
  </si>
  <si>
    <t>Siteco Lighting US Inc.</t>
  </si>
  <si>
    <t>Skill Struck Inc.</t>
  </si>
  <si>
    <t>Skyline Roofing Inc.</t>
  </si>
  <si>
    <t>Slone Construction Co</t>
  </si>
  <si>
    <t>SmartWAVE Technologies</t>
  </si>
  <si>
    <t>SMG Equipment LLC</t>
  </si>
  <si>
    <t>Solis Contractors Inc</t>
  </si>
  <si>
    <t>SolTyr Technologies</t>
  </si>
  <si>
    <t>Southern Sustainability</t>
  </si>
  <si>
    <t>Spectra Contract Flooring</t>
  </si>
  <si>
    <t xml:space="preserve">Spirtas Wrecking Company </t>
  </si>
  <si>
    <t>Sports Netting Systems LLC</t>
  </si>
  <si>
    <t>Stearman Roofing &amp; Sheet Metal LLC</t>
  </si>
  <si>
    <t>Stewart Signs</t>
  </si>
  <si>
    <t>STR Constructors LLC</t>
  </si>
  <si>
    <t xml:space="preserve">Strong Commerical </t>
  </si>
  <si>
    <t>Structured Construction LLC</t>
  </si>
  <si>
    <t>STS Brand LLC</t>
  </si>
  <si>
    <t xml:space="preserve">Studiously </t>
  </si>
  <si>
    <t>Stuppy Inc</t>
  </si>
  <si>
    <t>Sun Tech Glass Tinting LLC</t>
  </si>
  <si>
    <t>Sunsational Solutions (Ten Twenty-Four Industries LLC.)</t>
  </si>
  <si>
    <t>Swinerton Builders</t>
  </si>
  <si>
    <t xml:space="preserve">Switch Global </t>
  </si>
  <si>
    <t>Sycamore Life Sciences</t>
  </si>
  <si>
    <t xml:space="preserve">Symphony Tables </t>
  </si>
  <si>
    <t>SYNERGY TELCOM INC</t>
  </si>
  <si>
    <t>Syntrio (Syntrio Solutions LLC)</t>
  </si>
  <si>
    <t>T  and R Mechnical</t>
  </si>
  <si>
    <t>T&amp;G Chemical and Supply (T&amp;G Chemical and Supply Co Inc)</t>
  </si>
  <si>
    <t>Table Rock Alerting Systems LLC</t>
  </si>
  <si>
    <t>Tacos 4 Life</t>
  </si>
  <si>
    <t>TDS Computers LLC</t>
  </si>
  <si>
    <t xml:space="preserve">TEACHER DIRECT </t>
  </si>
  <si>
    <t>TEACHTOWN</t>
  </si>
  <si>
    <t>Team Mechanical of Texas LLC</t>
  </si>
  <si>
    <t>Tech Advisor Services</t>
  </si>
  <si>
    <t>Temperature Control Systems LLC</t>
  </si>
  <si>
    <t>Tempset Controls Inc.</t>
  </si>
  <si>
    <t>Tessera Technology Group</t>
  </si>
  <si>
    <t>Texas Air Maintenance &amp; Service LLC</t>
  </si>
  <si>
    <t>Texas Air Products</t>
  </si>
  <si>
    <t>Texas Artificial Turf &amp; Design LLC</t>
  </si>
  <si>
    <t>Texas Music Festivals EnterpriseInc</t>
  </si>
  <si>
    <t>Texas Refrigeration Inc.</t>
  </si>
  <si>
    <t>The Little Sign Company</t>
  </si>
  <si>
    <t xml:space="preserve">The Orange Stationer </t>
  </si>
  <si>
    <t>The ORTUS LLC</t>
  </si>
  <si>
    <t>The RhysIvy Company</t>
  </si>
  <si>
    <t xml:space="preserve">The Worden Company </t>
  </si>
  <si>
    <t>ThinkCERCA</t>
  </si>
  <si>
    <t>Thomas Hicks Construction Inc</t>
  </si>
  <si>
    <t>Tiger Roofing LLC</t>
  </si>
  <si>
    <t>Titan Armored (Titan Armored Systems LLC)</t>
  </si>
  <si>
    <t>Titan Fence &amp; Supply Company</t>
  </si>
  <si>
    <t>Toepperwein Air Conditioning and Refrigeration</t>
  </si>
  <si>
    <t>TOP FLIGHT DESIGN &amp; PROPERTIESLLC</t>
  </si>
  <si>
    <t>Trautwein-GEOTAC</t>
  </si>
  <si>
    <t>Trimad Consultants LLC</t>
  </si>
  <si>
    <t>Trinity2819</t>
  </si>
  <si>
    <t>Triple Crown Roofing &amp; Construction Inc</t>
  </si>
  <si>
    <t>TUCON LLC</t>
  </si>
  <si>
    <t>Ventris Learning LLC</t>
  </si>
  <si>
    <t>Veregy (Veregy West)</t>
  </si>
  <si>
    <t>VirtualGuarding.com</t>
  </si>
  <si>
    <t>VOIICE Solutions</t>
  </si>
  <si>
    <t>Wade's Heating Air Conditioning &amp; Electric (Murphree Family Investments)</t>
  </si>
  <si>
    <t>Watson Roofing &amp; Associates LLC</t>
  </si>
  <si>
    <t>Way Companies (Way Service Ltd)</t>
  </si>
  <si>
    <t>Wedge Supply (Imperial Bag &amp; Paper Co LLC)</t>
  </si>
  <si>
    <t>Weruche Living LLC</t>
  </si>
  <si>
    <t>Westco Ventures LLC</t>
  </si>
  <si>
    <t>Western BRW  Bosworth  OVOL USA</t>
  </si>
  <si>
    <t>Western Specialty Contractors of America</t>
  </si>
  <si>
    <t>Willbanks Inc. Willbanks Contractor Support LLC (Willbanks &amp; Associates Inc)</t>
  </si>
  <si>
    <t>Window Film Depot Inc.</t>
  </si>
  <si>
    <t>Windsor Electrical Service Inc</t>
  </si>
  <si>
    <t>XPEL Inc.</t>
  </si>
  <si>
    <t>Yates CompanyLLC</t>
  </si>
  <si>
    <t>Yoder Bridge LLC</t>
  </si>
  <si>
    <t>Z Floor Co Ltd</t>
  </si>
  <si>
    <t>Zamco Services LLC</t>
  </si>
  <si>
    <t>ZapStand (ZapStand LLC)</t>
  </si>
  <si>
    <t>Zeitgeist Wellness Group</t>
  </si>
  <si>
    <t>ZH Commissioning (Zerhusen Holten Commissioning)</t>
  </si>
  <si>
    <t>https://www.esc6.net/277695_2</t>
  </si>
  <si>
    <t>Region 6 Purchasing Cooperative</t>
  </si>
  <si>
    <t>323Link Inc</t>
  </si>
  <si>
    <t>Technology: Hardware Equipment and Products</t>
  </si>
  <si>
    <t>760-25</t>
  </si>
  <si>
    <t>4B Recreation Group LLC dba Playgrounds Etc</t>
  </si>
  <si>
    <t>759-25</t>
  </si>
  <si>
    <t>A. Bargas &amp; Associates LLC</t>
  </si>
  <si>
    <t>ABF USA Ltd dba Muzo</t>
  </si>
  <si>
    <t>Academic Learning Company LLC dba Velazquez Press LLC</t>
  </si>
  <si>
    <t>Access Communications Group, LLC.</t>
  </si>
  <si>
    <t>ACCO Brands Corporation dba ACCO Brands USA LLC</t>
  </si>
  <si>
    <t>Accu Aire Mechanical LLC</t>
  </si>
  <si>
    <t>Accurate Utility Supply, LLC</t>
  </si>
  <si>
    <t>Ace Audio Communications, Inc.</t>
  </si>
  <si>
    <t>ACR III LSC Holdings LLC dba Herff Jones, LLC</t>
  </si>
  <si>
    <t>Advanced Healthstyles Fitness Equipment Inc dba Advanced Exercise</t>
  </si>
  <si>
    <t>Telecommunication Products and Services</t>
  </si>
  <si>
    <t>758-25</t>
  </si>
  <si>
    <t>Affordable Computer Products Inc. dba ACP Direct</t>
  </si>
  <si>
    <t>AFMA Inc. dba Core Office Interiors</t>
  </si>
  <si>
    <t>AGParts Worldwide Inc dba AGParts Education</t>
  </si>
  <si>
    <t>Alchemy Technology Group LLC</t>
  </si>
  <si>
    <t>Alert Services Inc.</t>
  </si>
  <si>
    <t>All American Sports Corp dba Riddell All American Sports</t>
  </si>
  <si>
    <t>America Team Sports LLC dba American Team Sports</t>
  </si>
  <si>
    <t>APS Building Services</t>
  </si>
  <si>
    <t>Bernhard MCC, LLC</t>
  </si>
  <si>
    <t>Blick Art Materials LLC dba Blick Art Materials</t>
  </si>
  <si>
    <t>BSN Sports LLC</t>
  </si>
  <si>
    <t>BSN Sports LLC dba US Games</t>
  </si>
  <si>
    <t>BTA Asset Holdings Inc dba Buck Terrell Athletics Inc</t>
  </si>
  <si>
    <t>Capitol Blind &amp; Drapery Company Inc.</t>
  </si>
  <si>
    <t>Carpet Tech, LTD  dba Bug Tech</t>
  </si>
  <si>
    <t>CASTUS Corporation</t>
  </si>
  <si>
    <t>Cloud Ingenuity LLC</t>
  </si>
  <si>
    <t>CNB Computers USA Inc dba System Liquidation</t>
  </si>
  <si>
    <t>Coastal Office Solutions Inc</t>
  </si>
  <si>
    <t>Comm-Fit Holdings LLC</t>
  </si>
  <si>
    <t>Community Products LLC dba Community Playthings</t>
  </si>
  <si>
    <t>Complete Apparel dba Complete Athlete</t>
  </si>
  <si>
    <t>Component Fabricators Inc dba Legend Fitness</t>
  </si>
  <si>
    <t>Concourse Team Express dba Team Express</t>
  </si>
  <si>
    <t>Consolidated Communications of Texas Company dba Consolidated Communications</t>
  </si>
  <si>
    <t>Consor Engineers LLC dba U.S. Underwater</t>
  </si>
  <si>
    <t>Dan Carey Sporting Goods Ltd dba Carey's Sporting Goods</t>
  </si>
  <si>
    <t>Demco Inc</t>
  </si>
  <si>
    <t>DetectaChem</t>
  </si>
  <si>
    <t>doc2e-file, Inc</t>
  </si>
  <si>
    <t>Dynamic Fitness &amp; Strength LLC</t>
  </si>
  <si>
    <t>ECFS LLC</t>
  </si>
  <si>
    <t>Engin Kocabas dba Pexbo LLC</t>
  </si>
  <si>
    <t>Everlast Climbing Industries Inc. dba Colorado Time Systems</t>
  </si>
  <si>
    <t>Exemplis LLC dba SitOnIt Seating</t>
  </si>
  <si>
    <t>Ezee Fiber Texas LLC</t>
  </si>
  <si>
    <t>EZYPA Operations LLC</t>
  </si>
  <si>
    <t>First Assistance Sports of South Texas dba FASST Sports LLC</t>
  </si>
  <si>
    <t>Fit Supply LLC</t>
  </si>
  <si>
    <t>FTTF Holdings dba First to the Finish</t>
  </si>
  <si>
    <t>Game Court Services Inc</t>
  </si>
  <si>
    <t>GD Roberts &amp; Company Inc dba PowerGistics</t>
  </si>
  <si>
    <t>Green Dog Inc. dba My Unique Office</t>
  </si>
  <si>
    <t>GreenBox Services LLC</t>
  </si>
  <si>
    <t>Heart Zones Inc</t>
  </si>
  <si>
    <t xml:space="preserve">Highcom Armor Solutions, Inc. </t>
  </si>
  <si>
    <t>Image Maker 4U Inc</t>
  </si>
  <si>
    <t>Indeco Sales Inc</t>
  </si>
  <si>
    <t>Insane Impact</t>
  </si>
  <si>
    <t>It's Greek To Me Inc. dba Champion Teamwear</t>
  </si>
  <si>
    <t>iTutor.com Inc dba Fullmind</t>
  </si>
  <si>
    <t>J. R., Inc dba J. R., INC.</t>
  </si>
  <si>
    <t>JAF III Technologies Inc dba Global Technologies</t>
  </si>
  <si>
    <t>Jasper Seating Company Inc. dba Jasper Group-JSI</t>
  </si>
  <si>
    <t>Jellison Inc dba Jelco</t>
  </si>
  <si>
    <t>Johnson Health Tech North America Inc. dba Matrix Fitness</t>
  </si>
  <si>
    <t>Johnson Health Tech Retail Inc dba Johnson Fitness &amp; Wellness</t>
  </si>
  <si>
    <t>JSJ Rodriguez Inc dba Telepro Communications</t>
  </si>
  <si>
    <t>Key Installations, LLC</t>
  </si>
  <si>
    <t>Knuckle Bean Inc dba Westgate Computers</t>
  </si>
  <si>
    <t>Korney Board Aids Inc</t>
  </si>
  <si>
    <t>Lakeshore Parent LLC dba Lakeshore Learning Materials LLC</t>
  </si>
  <si>
    <t>Lavaca County Office Supply Inc dba South Texas School Furniture-Prestige Office Products</t>
  </si>
  <si>
    <t>Library Design Systems Inc</t>
  </si>
  <si>
    <t>LISCO Sports LLC</t>
  </si>
  <si>
    <t>MainMicro Technologies Corporation</t>
  </si>
  <si>
    <t>Marty Gilman Inc. dba Gilman Gear</t>
  </si>
  <si>
    <t>MaviSoft Educational Technologies LLC dba Mavis</t>
  </si>
  <si>
    <t>MFAC LLC dba M-F Athletic / Perform Better</t>
  </si>
  <si>
    <t>Monk Holdings LLC dba SSR Jackets</t>
  </si>
  <si>
    <t>MooreCo Inc</t>
  </si>
  <si>
    <t>Moosiko Inc dba Moosiko</t>
  </si>
  <si>
    <t>N1 Critical Technologies Inc</t>
  </si>
  <si>
    <t>National Scoreboard &amp; Display Services LLC</t>
  </si>
  <si>
    <t>Officewise Commercial Interiors LLC</t>
  </si>
  <si>
    <t>Orbit Software Inc</t>
  </si>
  <si>
    <t>Orthotech Sports Medical Equipment Inc. dba Intek Strength</t>
  </si>
  <si>
    <t>Paul A. Dickerson dba Dickerson PK Properties-The Orange Stationer</t>
  </si>
  <si>
    <t>PC Parts Plus LLC dba ChromebookParts.com</t>
  </si>
  <si>
    <t>Peripole Inc dba Peripole Music</t>
  </si>
  <si>
    <t>Perry Office Products Inc. dba Perry</t>
  </si>
  <si>
    <t>Plano Sports Soccer Inc. dba The Soccer Corner</t>
  </si>
  <si>
    <t>Ponder Company Inc</t>
  </si>
  <si>
    <t>Power Lift Acquisition Inc dba Power Lift</t>
  </si>
  <si>
    <t>PS Lightwave LLC dba Pure Speed Lightwave</t>
  </si>
  <si>
    <t>Pyramid Paper Company dba Pyramid School Products</t>
  </si>
  <si>
    <t>QA Systems Inc</t>
  </si>
  <si>
    <t>Rack Performance Inc dba RackCoach</t>
  </si>
  <si>
    <t>Randy Risher Fitness dba Risher Fitness Equipment</t>
  </si>
  <si>
    <t>Reliable Network Solutions Inc</t>
  </si>
  <si>
    <t>Responder Gear Supply</t>
  </si>
  <si>
    <t>Richey &amp; Son Inc dba Richey Athletics</t>
  </si>
  <si>
    <t>Rockytech Inc</t>
  </si>
  <si>
    <t>Rubber Flooring Systems dba RFS Sports</t>
  </si>
  <si>
    <t>S &amp; S Worldwide Inc</t>
  </si>
  <si>
    <t>Sachi Tech Inc dba PikMyKid</t>
  </si>
  <si>
    <t>Sansi North America LLC dba SNA Displays</t>
  </si>
  <si>
    <t>Sauder Manufacturing Co</t>
  </si>
  <si>
    <t>School Specialty LLC (Furniture)</t>
  </si>
  <si>
    <t>Sedia Systems Inc</t>
  </si>
  <si>
    <t>ShireWire Global Sales and Distribution</t>
  </si>
  <si>
    <t>SICO America Inc</t>
  </si>
  <si>
    <t>Simply Innovative Unified Communications LLC dba SynovativeUC</t>
  </si>
  <si>
    <t>Smart Sales LLC dba SmartOx</t>
  </si>
  <si>
    <t>Smith System Manufacturing Company Inc.</t>
  </si>
  <si>
    <t>South Coast Promotions Inc dba 8554MYLOGO.com</t>
  </si>
  <si>
    <t>SpecSeats Int'l Corp</t>
  </si>
  <si>
    <t>SpectrumVoIP Inc</t>
  </si>
  <si>
    <t>Sports Venue Padding Inc dba Artistic Coverings</t>
  </si>
  <si>
    <t>Staples Contract &amp; Commercial LLC dba Staples Business Advantage</t>
  </si>
  <si>
    <t>Steelcase Inc.</t>
  </si>
  <si>
    <t>Stone Road Ventures LLC dba Game Day Rejuvenation</t>
  </si>
  <si>
    <t>Takkt America Holding Inc. dba National Business Furniture LLC</t>
  </si>
  <si>
    <t>Team Marathon Fitness Inc. dba Marathon Fitness</t>
  </si>
  <si>
    <t>Tesco Industries LLC dba Tesco Learning Environments</t>
  </si>
  <si>
    <t>TestForce USA Inc</t>
  </si>
  <si>
    <t>The Brill Company Inc</t>
  </si>
  <si>
    <t>The Cable Source Ltd Co</t>
  </si>
  <si>
    <t>The HON Company LLC</t>
  </si>
  <si>
    <t>The Pioneer Manufacturing Company dba Pioneer Athletics</t>
  </si>
  <si>
    <t>The Prophet Corporation dba Gopher Sport</t>
  </si>
  <si>
    <t>Timothy Owen Linley dba Cadenza Strategy Group LLC</t>
  </si>
  <si>
    <t>Titan Support Systems Inc</t>
  </si>
  <si>
    <t>Trafera Holdings LLC dba Trafera LLC</t>
  </si>
  <si>
    <t>Unistar-Sparco Computers Inc</t>
  </si>
  <si>
    <t>Verge Network Solutions, LLC</t>
  </si>
  <si>
    <t>W.W. Grainger Inc dba Grainger</t>
  </si>
  <si>
    <t>Web Resource LLC dba Schooloutlet.com</t>
  </si>
  <si>
    <t>Westcom Wireless Inc</t>
  </si>
  <si>
    <t>Wildcat Mfg Company of Texas dba Wildcat Mfg</t>
  </si>
  <si>
    <t>Worthington Contract Furniture LP</t>
  </si>
  <si>
    <t>Worthington Direct Holdings LLC dba Worthington Direct</t>
  </si>
  <si>
    <t>WynnPro LLC dba Promaxima Manufacturing</t>
  </si>
  <si>
    <t>ZeluSports LLC dba Zelus / Zelus WBGT</t>
  </si>
  <si>
    <t>Buyboard</t>
  </si>
  <si>
    <t>Academic Approach</t>
  </si>
  <si>
    <t>Accelerate Learning Inc. (STEMScopes)</t>
  </si>
  <si>
    <t xml:space="preserve">ACCO Brands USA </t>
  </si>
  <si>
    <t>Accutek Technologies, Inc.</t>
  </si>
  <si>
    <t>25/012MF-01</t>
  </si>
  <si>
    <t>Always Here Septic</t>
  </si>
  <si>
    <t>Grease Trap/Vent Hood Cleaning</t>
  </si>
  <si>
    <t>25/011MR-01</t>
  </si>
  <si>
    <t xml:space="preserve"> Automotive Equipment, Tires and Related Services_x000D_  Award Jackets, Apparel, Uniforms, Screen Printing, and Embroidery_x000D_  Bottled Drinking Water, Coolers and Other Beverage Related Products_x000D_  Boxes, Packaging Supplies, Freight Services, and Related Items_x000D_  Cash Counting Systems_x000D_  Communication/Phone Systems (VoIP)_x000D_  Custodial Supplies and Services_x000D_  Direct Delivery of Snacks and Beverages_x000D_  Early Childhood Supplies_x000D_  Educational Materials and Related Items_x000D_  Fine Paper_x000D_  Flags and Flag Poles_x000D_  Food Equipment, Parts, Repair, Installation, Maintenance, and Small Wares_x000D_  Furniture, Fixtures, Equipment (FFE) and Related Items_x000D_  Graduation Items, Yearbooks &amp; Commemorative Items_x000D_  Health, Medical, and Veterinary Supplies and Related Items_x000D_  M&amp;O Parts and Equipment_x000D_  Musical Instruments &amp; Related Items_x000D_  Office Supplies and Related Items_x000D_  Online Marketplace_x000D_  Promotional and Commemorative Items_x000D_  Safety Supplies and Equipment_x000D_  Scientific Equipment and Related Items_x000D_  Technology Supplies_x000D_  Textbooks and Library Books_x000D_  Toner and Ink Cartridges_x000D_  Uniforms_x000D_  Water Treatment Chemicals and Related Items_x000D_ Athletic and Physical Education Supplies and Related Items</t>
  </si>
  <si>
    <t>24/047TC-03</t>
  </si>
  <si>
    <t>Landscape and Maintenance Services_x000D_  Tree Trimming</t>
  </si>
  <si>
    <t>Fine Paper and Related Items</t>
  </si>
  <si>
    <t>25/010SG-01</t>
  </si>
  <si>
    <t>Athletic and Physical Education Supplies and Related Items_x000D_  Custodial Supplies and Related Items_x000D_  Custodial Supplies and Services_x000D_  Early Childhood Supplies_x000D_  Educational Materials and Related Items_x000D_  Fine Paper_x000D_  Furniture, Fixtures, Equipment (FFE) and Related Items_x000D_  M&amp;O Parts and Equipment_x000D_  Office Supplies_x000D_  Office Supplies and Related Items_x000D_  Online Marketplace_x000D_  Promotional and Commemorative Items_x000D_  Safety &amp; Security Supplies and Related Items_x000D_  Safety Supplies and Equipment_x000D_  Technology Products (Full Line)_x000D_  Technology Products and Services_x000D_  Toner and Ink Cartridges_x000D_  Uniforms</t>
  </si>
  <si>
    <t>25/010SG-02</t>
  </si>
  <si>
    <t>Documation (fka: PopSmart Technologies, LLC)</t>
  </si>
  <si>
    <t>Flags and Flag Poles_x000D_  M&amp;O Parts and Equipment</t>
  </si>
  <si>
    <t>FCS Services, LLC., dba AD2 Construction Services</t>
  </si>
  <si>
    <t>Focus School Software LLC</t>
  </si>
  <si>
    <t>25/012MF-03</t>
  </si>
  <si>
    <t>Freezing Point LLC (Frazil) fka Trident Beverage, Inc.</t>
  </si>
  <si>
    <t>FundView Software</t>
  </si>
  <si>
    <t>25/012MF-04</t>
  </si>
  <si>
    <t>Higginbotham Public Sector fka Financial Benefit Services LLC</t>
  </si>
  <si>
    <t>25/006SG-05</t>
  </si>
  <si>
    <t>25/011MR-02</t>
  </si>
  <si>
    <t>21/048SG-04</t>
  </si>
  <si>
    <t>24/027AK-09</t>
  </si>
  <si>
    <t>McGriff, a Marsh &amp; McClennan Agency LLC Company</t>
  </si>
  <si>
    <t>Play with a Purpose</t>
  </si>
  <si>
    <t>Reliant Elevator Inspections &amp; Consulting, Inc.</t>
  </si>
  <si>
    <t>25/006SG-10</t>
  </si>
  <si>
    <t>Southwaste Disposal LLC</t>
  </si>
  <si>
    <t>25/011MR-03</t>
  </si>
  <si>
    <t>ST Sanitation LLC</t>
  </si>
  <si>
    <t>25/011MR-04</t>
  </si>
  <si>
    <t>21/039MR-13</t>
  </si>
  <si>
    <t>TriMark USA (Strategic Equipment)</t>
  </si>
  <si>
    <t>25/012MF-12</t>
  </si>
  <si>
    <t>25/012MF-14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</si>
</sst>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lt;=9999999]###\-####;\(###\)\ ###\-####"/>
    <numFmt numFmtId="166" formatCode="0&quot;&quot;"/>
    <numFmt numFmtId="167" formatCode="mm/dd/yyyy"/>
  </numFmts>
  <fonts count="69" x14ac:knownFonts="1">
    <font>
      <sz val="11"/>
      <color theme="1"/>
      <name val="Calibri"/>
      <family val="2"/>
      <scheme val="minor"/>
    </font>
    <font>
      <sz val="12"/>
      <color theme="1"/>
      <name val="Calibri"/>
      <family val="2"/>
      <scheme val="minor"/>
    </font>
    <font>
      <sz val="11"/>
      <color indexed="8"/>
      <name val="Calibri"/>
      <family val="2"/>
      <scheme val="minor"/>
    </font>
    <font>
      <sz val="10"/>
      <name val="Arial"/>
      <family val="2"/>
    </font>
    <font>
      <u/>
      <sz val="11"/>
      <color theme="10"/>
      <name val="Calibri"/>
      <family val="2"/>
      <scheme val="minor"/>
    </font>
    <font>
      <sz val="10"/>
      <color theme="1"/>
      <name val="Arial"/>
      <family val="2"/>
    </font>
    <font>
      <sz val="11"/>
      <color theme="1"/>
      <name val="Calibri"/>
      <family val="2"/>
      <scheme val="minor"/>
    </font>
    <font>
      <b/>
      <sz val="11"/>
      <color theme="1"/>
      <name val="Calibri"/>
      <family val="2"/>
      <scheme val="minor"/>
    </font>
    <font>
      <b/>
      <sz val="10"/>
      <color theme="1"/>
      <name val="Calibri"/>
      <family val="2"/>
    </font>
    <font>
      <sz val="9"/>
      <color theme="1"/>
      <name val="Calibri"/>
      <family val="2"/>
    </font>
    <font>
      <sz val="8"/>
      <color theme="1"/>
      <name val="Calibri"/>
      <family val="2"/>
    </font>
    <font>
      <b/>
      <sz val="12"/>
      <color rgb="FFFF0000"/>
      <name val="Calibri"/>
      <family val="2"/>
    </font>
    <font>
      <b/>
      <sz val="10"/>
      <name val="Arial"/>
      <family val="2"/>
    </font>
    <font>
      <b/>
      <sz val="12"/>
      <color indexed="10"/>
      <name val="Arial"/>
      <family val="2"/>
    </font>
    <font>
      <sz val="10"/>
      <color indexed="10"/>
      <name val="Arial"/>
      <family val="2"/>
    </font>
    <font>
      <b/>
      <sz val="12"/>
      <color theme="1"/>
      <name val="Calibri"/>
      <family val="2"/>
      <scheme val="minor"/>
    </font>
    <font>
      <b/>
      <sz val="14"/>
      <color theme="1"/>
      <name val="Calibri"/>
      <family val="2"/>
      <scheme val="minor"/>
    </font>
    <font>
      <b/>
      <sz val="10"/>
      <color theme="1"/>
      <name val="Arial"/>
      <family val="2"/>
    </font>
    <font>
      <sz val="11"/>
      <color theme="1"/>
      <name val="Arial"/>
      <family val="2"/>
    </font>
    <font>
      <sz val="8"/>
      <name val="Calibri"/>
      <family val="2"/>
      <scheme val="minor"/>
    </font>
    <font>
      <sz val="10"/>
      <color theme="1"/>
      <name val="Calibri"/>
      <family val="2"/>
    </font>
    <font>
      <sz val="10"/>
      <color indexed="8"/>
      <name val="Arial"/>
      <family val="2"/>
    </font>
    <font>
      <sz val="12"/>
      <name val="Calibri"/>
      <family val="2"/>
      <scheme val="minor"/>
    </font>
    <font>
      <b/>
      <sz val="11"/>
      <color rgb="FFFF0000"/>
      <name val="Arial"/>
      <family val="2"/>
    </font>
    <font>
      <sz val="10"/>
      <name val="Arial"/>
      <family val="2"/>
    </font>
    <font>
      <b/>
      <sz val="9"/>
      <color theme="1"/>
      <name val="Calibri"/>
      <family val="2"/>
    </font>
    <font>
      <sz val="9"/>
      <name val="Calibri"/>
      <family val="2"/>
    </font>
    <font>
      <sz val="9"/>
      <color rgb="FF000000"/>
      <name val="Calibri"/>
      <family val="2"/>
    </font>
    <font>
      <sz val="16"/>
      <color theme="1"/>
      <name val="Calibri"/>
      <family val="2"/>
      <scheme val="minor"/>
    </font>
    <font>
      <sz val="9"/>
      <color theme="1"/>
      <name val="Calibri"/>
      <family val="2"/>
      <scheme val="minor"/>
    </font>
    <font>
      <sz val="11"/>
      <color theme="1"/>
      <name val="Calibri"/>
      <family val="2"/>
    </font>
    <font>
      <sz val="9"/>
      <name val="Calibri"/>
      <family val="2"/>
      <scheme val="minor"/>
    </font>
    <font>
      <sz val="14"/>
      <color theme="1"/>
      <name val="Calibri"/>
      <family val="2"/>
      <scheme val="minor"/>
    </font>
    <font>
      <sz val="9"/>
      <color rgb="FF000000"/>
      <name val="Calibri"/>
      <family val="2"/>
      <scheme val="minor"/>
    </font>
    <font>
      <u/>
      <sz val="9"/>
      <color theme="10"/>
      <name val="Calibri"/>
      <family val="2"/>
      <scheme val="minor"/>
    </font>
    <font>
      <sz val="9"/>
      <color indexed="8"/>
      <name val="Calibri"/>
      <family val="2"/>
      <scheme val="minor"/>
    </font>
    <font>
      <sz val="9"/>
      <color rgb="FF404040"/>
      <name val="Calibri"/>
      <family val="2"/>
      <scheme val="minor"/>
    </font>
    <font>
      <b/>
      <sz val="16"/>
      <color theme="1"/>
      <name val="Calibri"/>
      <family val="2"/>
      <scheme val="minor"/>
    </font>
    <font>
      <b/>
      <sz val="18"/>
      <color theme="1"/>
      <name val="Calibri"/>
      <family val="2"/>
      <scheme val="minor"/>
    </font>
    <font>
      <b/>
      <sz val="9"/>
      <color theme="5" tint="-0.499984740745262"/>
      <name val="Calibri"/>
      <family val="2"/>
    </font>
    <font>
      <b/>
      <sz val="12"/>
      <color theme="1"/>
      <name val="Arial"/>
      <family val="2"/>
    </font>
    <font>
      <sz val="12"/>
      <color theme="1"/>
      <name val="Arial"/>
      <family val="2"/>
    </font>
    <font>
      <b/>
      <sz val="24"/>
      <color theme="1"/>
      <name val="Calibri"/>
      <family val="2"/>
      <scheme val="minor"/>
    </font>
    <font>
      <b/>
      <sz val="11"/>
      <color theme="1"/>
      <name val="Calibri"/>
      <family val="2"/>
    </font>
    <font>
      <b/>
      <sz val="12"/>
      <color theme="1"/>
      <name val="Calibri"/>
      <family val="2"/>
    </font>
    <font>
      <b/>
      <sz val="11"/>
      <name val="Arial"/>
      <family val="2"/>
    </font>
    <font>
      <sz val="9"/>
      <color indexed="8"/>
      <name val="Calibri"/>
      <family val="2"/>
    </font>
    <font>
      <sz val="8"/>
      <color theme="1"/>
      <name val="Calibri"/>
      <family val="2"/>
      <scheme val="minor"/>
    </font>
    <font>
      <b/>
      <sz val="11"/>
      <name val="Calibri"/>
      <family val="2"/>
      <scheme val="minor"/>
    </font>
    <font>
      <sz val="11"/>
      <name val="Calibri"/>
      <family val="2"/>
      <scheme val="minor"/>
    </font>
    <font>
      <sz val="11"/>
      <color rgb="FF000000"/>
      <name val="Calibri"/>
      <family val="2"/>
      <scheme val="minor"/>
    </font>
    <font>
      <u/>
      <sz val="11"/>
      <color rgb="FF0070C0"/>
      <name val="Calibri"/>
      <family val="2"/>
      <scheme val="minor"/>
    </font>
    <font>
      <sz val="11"/>
      <color rgb="FF0070C0"/>
      <name val="Calibri"/>
      <family val="2"/>
      <scheme val="minor"/>
    </font>
    <font>
      <b/>
      <sz val="14"/>
      <color rgb="FFC00000"/>
      <name val="Calibri"/>
      <family val="2"/>
      <scheme val="minor"/>
    </font>
    <font>
      <sz val="9"/>
      <color theme="1"/>
      <name val="Calibri Light"/>
      <family val="2"/>
    </font>
    <font>
      <sz val="9"/>
      <color rgb="FF404040"/>
      <name val="Calibri Light"/>
      <family val="2"/>
    </font>
    <font>
      <sz val="11"/>
      <color rgb="FFFF0000"/>
      <name val="Calibri"/>
      <family val="2"/>
      <scheme val="minor"/>
    </font>
    <font>
      <u/>
      <sz val="11"/>
      <color theme="10"/>
      <name val="Calibri"/>
      <family val="2"/>
    </font>
    <font>
      <sz val="11"/>
      <name val="Calibri"/>
      <family val="2"/>
    </font>
    <font>
      <sz val="10"/>
      <color theme="1"/>
      <name val="Calibri"/>
      <family val="2"/>
      <scheme val="minor"/>
    </font>
    <font>
      <b/>
      <sz val="9"/>
      <color theme="1"/>
      <name val="Calibri"/>
      <family val="2"/>
      <scheme val="minor"/>
    </font>
    <font>
      <sz val="12"/>
      <color rgb="FFFF0000"/>
      <name val="Calibri"/>
      <family val="2"/>
      <scheme val="minor"/>
    </font>
    <font>
      <sz val="10"/>
      <name val="Calibri"/>
      <family val="2"/>
    </font>
    <font>
      <u/>
      <sz val="12"/>
      <color theme="10"/>
      <name val="Calibri"/>
      <family val="2"/>
      <scheme val="minor"/>
    </font>
    <font>
      <b/>
      <sz val="14"/>
      <color rgb="FFFF0000"/>
      <name val="Calibri"/>
      <family val="2"/>
    </font>
    <font>
      <sz val="9"/>
      <name val="Arial"/>
      <family val="2"/>
    </font>
    <font>
      <sz val="9"/>
      <color theme="1"/>
      <name val="Arial"/>
      <family val="2"/>
    </font>
    <font>
      <sz val="11"/>
      <color rgb="FF006100"/>
      <name val="Calibri"/>
      <family val="2"/>
      <scheme val="minor"/>
    </font>
    <font>
      <sz val="9"/>
      <color rgb="FF222222"/>
      <name val="Calibri"/>
      <family val="2"/>
    </font>
  </fonts>
  <fills count="1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FF"/>
      </patternFill>
    </fill>
    <fill>
      <patternFill patternType="solid">
        <fgColor rgb="FFFFFF00"/>
        <bgColor indexed="64"/>
      </patternFill>
    </fill>
    <fill>
      <patternFill patternType="solid">
        <fgColor rgb="FF92D050"/>
        <bgColor indexed="64"/>
      </patternFill>
    </fill>
    <fill>
      <patternFill patternType="solid">
        <fgColor indexed="9"/>
        <bgColor indexed="64"/>
      </patternFill>
    </fill>
    <fill>
      <patternFill patternType="solid">
        <fgColor theme="0" tint="-0.249977111117893"/>
        <bgColor indexed="64"/>
      </patternFill>
    </fill>
    <fill>
      <patternFill patternType="solid">
        <fgColor indexed="13"/>
        <bgColor indexed="64"/>
      </patternFill>
    </fill>
    <fill>
      <patternFill patternType="solid">
        <fgColor rgb="FFF2F2F2"/>
      </patternFill>
    </fill>
    <fill>
      <patternFill patternType="solid">
        <fgColor theme="0"/>
      </patternFill>
    </fill>
    <fill>
      <patternFill patternType="solid">
        <fgColor theme="0"/>
        <bgColor rgb="FFD9E1F2"/>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CCCCCC"/>
      </patternFill>
    </fill>
    <fill>
      <patternFill patternType="solid">
        <fgColor theme="2" tint="-9.9978637043366805E-2"/>
        <bgColor indexed="64"/>
      </patternFill>
    </fill>
    <fill>
      <patternFill patternType="solid">
        <fgColor rgb="FFC6EFCE"/>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auto="1"/>
      </right>
      <top/>
      <bottom style="thin">
        <color auto="1"/>
      </bottom>
      <diagonal/>
    </border>
    <border>
      <left style="thin">
        <color indexed="64"/>
      </left>
      <right style="thin">
        <color indexed="64"/>
      </right>
      <top/>
      <bottom/>
      <diagonal/>
    </border>
  </borders>
  <cellStyleXfs count="14">
    <xf numFmtId="0" fontId="0" fillId="0" borderId="0"/>
    <xf numFmtId="0" fontId="1" fillId="0" borderId="0"/>
    <xf numFmtId="43"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44" fontId="6" fillId="0" borderId="0" applyFont="0" applyFill="0" applyBorder="0" applyAlignment="0" applyProtection="0"/>
    <xf numFmtId="0" fontId="3" fillId="0" borderId="0"/>
    <xf numFmtId="0" fontId="3" fillId="0" borderId="0"/>
    <xf numFmtId="0" fontId="21" fillId="0" borderId="0">
      <alignment vertical="top"/>
    </xf>
    <xf numFmtId="0" fontId="3" fillId="0" borderId="0"/>
    <xf numFmtId="0" fontId="21" fillId="0" borderId="0">
      <alignment vertical="top"/>
    </xf>
    <xf numFmtId="0" fontId="24" fillId="0" borderId="0"/>
    <xf numFmtId="0" fontId="67" fillId="18" borderId="0" applyNumberFormat="0" applyBorder="0" applyAlignment="0" applyProtection="0"/>
  </cellStyleXfs>
  <cellXfs count="435">
    <xf numFmtId="0" fontId="0" fillId="0" borderId="0" xfId="0"/>
    <xf numFmtId="0" fontId="9" fillId="0" borderId="1" xfId="0" applyFont="1" applyBorder="1"/>
    <xf numFmtId="0" fontId="12" fillId="0" borderId="0" xfId="4" applyFont="1"/>
    <xf numFmtId="0" fontId="15" fillId="0" borderId="2" xfId="0" applyFont="1" applyBorder="1"/>
    <xf numFmtId="0" fontId="3" fillId="0" borderId="3" xfId="4" applyBorder="1"/>
    <xf numFmtId="0" fontId="0" fillId="0" borderId="4" xfId="0" applyBorder="1"/>
    <xf numFmtId="0" fontId="0" fillId="0" borderId="6" xfId="0" applyBorder="1"/>
    <xf numFmtId="0" fontId="0" fillId="0" borderId="5" xfId="0" applyBorder="1"/>
    <xf numFmtId="0" fontId="4" fillId="0" borderId="0" xfId="5"/>
    <xf numFmtId="0" fontId="3" fillId="0" borderId="5" xfId="4" applyBorder="1"/>
    <xf numFmtId="0" fontId="0" fillId="0" borderId="7" xfId="0" applyBorder="1"/>
    <xf numFmtId="0" fontId="0" fillId="0" borderId="8" xfId="0" applyBorder="1"/>
    <xf numFmtId="0" fontId="0" fillId="0" borderId="9" xfId="0" applyBorder="1"/>
    <xf numFmtId="0" fontId="16" fillId="0" borderId="0" xfId="0" applyFont="1" applyAlignment="1">
      <alignment horizontal="center" vertical="center"/>
    </xf>
    <xf numFmtId="0" fontId="0" fillId="0" borderId="0" xfId="0" applyAlignment="1">
      <alignment vertical="center"/>
    </xf>
    <xf numFmtId="0" fontId="0" fillId="0" borderId="0" xfId="0" applyAlignment="1">
      <alignment wrapText="1"/>
    </xf>
    <xf numFmtId="0" fontId="3" fillId="0" borderId="0" xfId="4" applyAlignment="1">
      <alignment wrapText="1"/>
    </xf>
    <xf numFmtId="0" fontId="5" fillId="0" borderId="0" xfId="0" applyFont="1" applyAlignment="1">
      <alignment wrapText="1"/>
    </xf>
    <xf numFmtId="0" fontId="12" fillId="9" borderId="0" xfId="4" applyFont="1" applyFill="1" applyAlignment="1">
      <alignment wrapText="1"/>
    </xf>
    <xf numFmtId="0" fontId="17" fillId="5" borderId="0" xfId="0" applyFont="1" applyFill="1" applyAlignment="1">
      <alignment wrapText="1"/>
    </xf>
    <xf numFmtId="0" fontId="4" fillId="0" borderId="1" xfId="5" applyBorder="1"/>
    <xf numFmtId="44" fontId="17" fillId="0" borderId="0" xfId="6" applyFont="1" applyAlignment="1">
      <alignment wrapText="1"/>
    </xf>
    <xf numFmtId="0" fontId="16" fillId="0" borderId="0" xfId="0" applyFont="1"/>
    <xf numFmtId="0" fontId="0" fillId="0" borderId="0" xfId="0" applyAlignment="1">
      <alignment horizontal="center"/>
    </xf>
    <xf numFmtId="0" fontId="7" fillId="0" borderId="1" xfId="0" applyFont="1" applyBorder="1"/>
    <xf numFmtId="0" fontId="0" fillId="0" borderId="1" xfId="0" applyBorder="1"/>
    <xf numFmtId="0" fontId="0" fillId="0" borderId="1" xfId="0" applyBorder="1" applyAlignment="1">
      <alignment horizontal="center"/>
    </xf>
    <xf numFmtId="0" fontId="0" fillId="3" borderId="0" xfId="0" applyFill="1"/>
    <xf numFmtId="0" fontId="8" fillId="0" borderId="1" xfId="0" applyFont="1" applyBorder="1" applyAlignment="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25"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9" fillId="3" borderId="1" xfId="0" applyFont="1" applyFill="1" applyBorder="1" applyAlignment="1">
      <alignment horizontal="center" vertical="center"/>
    </xf>
    <xf numFmtId="14" fontId="0" fillId="0" borderId="1" xfId="0" applyNumberFormat="1" applyBorder="1" applyAlignment="1">
      <alignment horizontal="center"/>
    </xf>
    <xf numFmtId="0" fontId="7" fillId="3" borderId="1" xfId="0" applyFont="1" applyFill="1" applyBorder="1"/>
    <xf numFmtId="0" fontId="0" fillId="3" borderId="1" xfId="0" applyFill="1" applyBorder="1" applyAlignment="1">
      <alignment horizontal="left"/>
    </xf>
    <xf numFmtId="0" fontId="9" fillId="3" borderId="1" xfId="0" applyFont="1" applyFill="1" applyBorder="1" applyAlignment="1">
      <alignment horizontal="left" wrapText="1"/>
    </xf>
    <xf numFmtId="0" fontId="9" fillId="3" borderId="1" xfId="0" applyFont="1" applyFill="1" applyBorder="1" applyAlignment="1">
      <alignment horizontal="left"/>
    </xf>
    <xf numFmtId="14" fontId="9" fillId="3" borderId="1" xfId="0" applyNumberFormat="1" applyFont="1" applyFill="1" applyBorder="1" applyAlignment="1">
      <alignment horizontal="center" vertical="center"/>
    </xf>
    <xf numFmtId="14" fontId="9" fillId="3" borderId="1" xfId="0" applyNumberFormat="1" applyFont="1" applyFill="1" applyBorder="1" applyAlignment="1">
      <alignment horizontal="center"/>
    </xf>
    <xf numFmtId="0" fontId="29" fillId="0" borderId="1" xfId="0" applyFont="1" applyBorder="1"/>
    <xf numFmtId="0" fontId="29" fillId="0" borderId="1" xfId="0" applyFont="1" applyBorder="1" applyAlignment="1">
      <alignment horizontal="center"/>
    </xf>
    <xf numFmtId="14" fontId="29" fillId="0" borderId="1" xfId="0" applyNumberFormat="1" applyFont="1" applyBorder="1" applyAlignment="1">
      <alignment horizontal="center"/>
    </xf>
    <xf numFmtId="0" fontId="31" fillId="0" borderId="1" xfId="5" applyFont="1" applyBorder="1" applyAlignment="1">
      <alignment vertical="center" wrapText="1"/>
    </xf>
    <xf numFmtId="0" fontId="33" fillId="4" borderId="1" xfId="0" applyFont="1" applyFill="1" applyBorder="1" applyAlignment="1">
      <alignment horizontal="left"/>
    </xf>
    <xf numFmtId="0" fontId="33" fillId="4" borderId="1" xfId="0" applyFont="1" applyFill="1" applyBorder="1" applyAlignment="1">
      <alignment horizontal="center"/>
    </xf>
    <xf numFmtId="14" fontId="33" fillId="4" borderId="1" xfId="0" applyNumberFormat="1" applyFont="1" applyFill="1" applyBorder="1" applyAlignment="1">
      <alignment horizontal="center"/>
    </xf>
    <xf numFmtId="0" fontId="31" fillId="4" borderId="1" xfId="0" applyFont="1" applyFill="1" applyBorder="1" applyAlignment="1">
      <alignment horizontal="center"/>
    </xf>
    <xf numFmtId="14" fontId="31" fillId="4" borderId="1" xfId="0" applyNumberFormat="1" applyFont="1" applyFill="1" applyBorder="1" applyAlignment="1">
      <alignment horizontal="center"/>
    </xf>
    <xf numFmtId="0" fontId="33" fillId="0" borderId="1" xfId="0" applyFont="1" applyBorder="1" applyAlignment="1">
      <alignment horizontal="center"/>
    </xf>
    <xf numFmtId="0" fontId="33" fillId="0" borderId="1" xfId="0" applyFont="1" applyBorder="1" applyAlignment="1">
      <alignment horizontal="left"/>
    </xf>
    <xf numFmtId="14" fontId="31" fillId="0" borderId="1" xfId="0" applyNumberFormat="1" applyFont="1" applyBorder="1" applyAlignment="1">
      <alignment horizontal="center"/>
    </xf>
    <xf numFmtId="0" fontId="29" fillId="5" borderId="1" xfId="0" applyFont="1" applyFill="1" applyBorder="1" applyAlignment="1">
      <alignment horizontal="center"/>
    </xf>
    <xf numFmtId="0" fontId="31" fillId="0" borderId="1" xfId="0" applyFont="1" applyBorder="1" applyAlignment="1">
      <alignment horizontal="left" vertical="center" wrapText="1"/>
    </xf>
    <xf numFmtId="0" fontId="31" fillId="0" borderId="1" xfId="0" applyFont="1" applyBorder="1" applyAlignment="1">
      <alignment horizontal="left" vertical="center"/>
    </xf>
    <xf numFmtId="0" fontId="31" fillId="0" borderId="1" xfId="0" applyFont="1" applyBorder="1" applyAlignment="1">
      <alignment horizontal="center" vertical="center"/>
    </xf>
    <xf numFmtId="14" fontId="31" fillId="0" borderId="1" xfId="0" applyNumberFormat="1" applyFont="1" applyBorder="1" applyAlignment="1">
      <alignment horizontal="center" vertical="center" wrapText="1"/>
    </xf>
    <xf numFmtId="0" fontId="4" fillId="0" borderId="0" xfId="5" applyBorder="1"/>
    <xf numFmtId="0" fontId="31" fillId="0" borderId="1" xfId="0" applyFont="1" applyBorder="1" applyAlignment="1">
      <alignment horizontal="center" vertical="center" wrapText="1"/>
    </xf>
    <xf numFmtId="0" fontId="31" fillId="0" borderId="1" xfId="5" applyFont="1" applyFill="1" applyBorder="1" applyAlignment="1" applyProtection="1">
      <alignment vertical="center" wrapText="1"/>
    </xf>
    <xf numFmtId="14" fontId="29" fillId="3" borderId="1" xfId="0" applyNumberFormat="1" applyFont="1" applyFill="1" applyBorder="1" applyAlignment="1">
      <alignment horizontal="center"/>
    </xf>
    <xf numFmtId="14" fontId="31" fillId="3" borderId="1" xfId="0" applyNumberFormat="1" applyFont="1" applyFill="1" applyBorder="1" applyAlignment="1">
      <alignment horizontal="center"/>
    </xf>
    <xf numFmtId="14" fontId="33" fillId="5" borderId="1" xfId="0" applyNumberFormat="1" applyFont="1" applyFill="1" applyBorder="1" applyAlignment="1">
      <alignment horizontal="center"/>
    </xf>
    <xf numFmtId="0" fontId="31" fillId="0" borderId="1" xfId="0" applyFont="1" applyBorder="1"/>
    <xf numFmtId="0" fontId="29" fillId="0" borderId="1" xfId="0" applyFont="1" applyBorder="1" applyAlignment="1">
      <alignment horizontal="left" wrapText="1"/>
    </xf>
    <xf numFmtId="14" fontId="29" fillId="5" borderId="1" xfId="0" applyNumberFormat="1" applyFont="1" applyFill="1" applyBorder="1" applyAlignment="1">
      <alignment horizontal="center"/>
    </xf>
    <xf numFmtId="0" fontId="34" fillId="0" borderId="1" xfId="5" applyFont="1" applyFill="1" applyBorder="1" applyAlignment="1" applyProtection="1">
      <alignment horizontal="center" vertical="center" wrapText="1"/>
    </xf>
    <xf numFmtId="0" fontId="9" fillId="3" borderId="1" xfId="0" applyFont="1" applyFill="1" applyBorder="1"/>
    <xf numFmtId="0" fontId="27" fillId="11" borderId="1" xfId="0" applyFont="1" applyFill="1" applyBorder="1" applyAlignment="1">
      <alignment horizontal="left"/>
    </xf>
    <xf numFmtId="0" fontId="9" fillId="3" borderId="1" xfId="0" applyFont="1" applyFill="1" applyBorder="1" applyAlignment="1">
      <alignment vertical="center"/>
    </xf>
    <xf numFmtId="0" fontId="27" fillId="3" borderId="1" xfId="0" applyFont="1" applyFill="1" applyBorder="1"/>
    <xf numFmtId="0" fontId="33" fillId="3" borderId="1" xfId="0" applyFont="1" applyFill="1" applyBorder="1" applyAlignment="1">
      <alignment horizontal="left"/>
    </xf>
    <xf numFmtId="0" fontId="29" fillId="3" borderId="1" xfId="0" applyFont="1" applyFill="1" applyBorder="1"/>
    <xf numFmtId="0" fontId="31" fillId="0" borderId="1" xfId="0" applyFont="1" applyBorder="1" applyAlignment="1">
      <alignment horizontal="center"/>
    </xf>
    <xf numFmtId="0" fontId="33" fillId="3" borderId="1" xfId="0" applyFont="1" applyFill="1" applyBorder="1" applyAlignment="1">
      <alignment horizontal="center"/>
    </xf>
    <xf numFmtId="14" fontId="33" fillId="3" borderId="1" xfId="0" applyNumberFormat="1" applyFont="1" applyFill="1" applyBorder="1" applyAlignment="1">
      <alignment horizontal="center"/>
    </xf>
    <xf numFmtId="0" fontId="35" fillId="0" borderId="1" xfId="3" applyFont="1" applyBorder="1"/>
    <xf numFmtId="0" fontId="35" fillId="0" borderId="1" xfId="3" applyFont="1" applyBorder="1" applyAlignment="1">
      <alignment horizontal="center"/>
    </xf>
    <xf numFmtId="14" fontId="35" fillId="0" borderId="1" xfId="3" applyNumberFormat="1" applyFont="1" applyBorder="1" applyAlignment="1">
      <alignment horizontal="center"/>
    </xf>
    <xf numFmtId="0" fontId="33" fillId="12" borderId="1" xfId="0" applyFont="1" applyFill="1" applyBorder="1"/>
    <xf numFmtId="0" fontId="33" fillId="12" borderId="1" xfId="0" applyFont="1" applyFill="1" applyBorder="1" applyAlignment="1">
      <alignment horizontal="center"/>
    </xf>
    <xf numFmtId="14" fontId="33" fillId="12" borderId="1" xfId="0" applyNumberFormat="1" applyFont="1" applyFill="1" applyBorder="1" applyAlignment="1">
      <alignment horizontal="center"/>
    </xf>
    <xf numFmtId="0" fontId="33" fillId="3" borderId="1" xfId="0" applyFont="1" applyFill="1" applyBorder="1"/>
    <xf numFmtId="0" fontId="31" fillId="3" borderId="1" xfId="0" applyFont="1" applyFill="1" applyBorder="1"/>
    <xf numFmtId="0" fontId="9" fillId="3" borderId="1" xfId="0" applyFont="1" applyFill="1" applyBorder="1" applyAlignment="1">
      <alignment horizontal="center"/>
    </xf>
    <xf numFmtId="0" fontId="9" fillId="3" borderId="1" xfId="0" applyFont="1" applyFill="1" applyBorder="1" applyAlignment="1">
      <alignment vertical="center" wrapText="1"/>
    </xf>
    <xf numFmtId="0" fontId="26" fillId="3" borderId="1" xfId="0" applyFont="1" applyFill="1" applyBorder="1" applyAlignment="1">
      <alignment horizontal="left" vertical="center" wrapText="1"/>
    </xf>
    <xf numFmtId="0" fontId="29" fillId="0" borderId="1" xfId="0" applyFont="1" applyBorder="1" applyAlignment="1">
      <alignment horizontal="left"/>
    </xf>
    <xf numFmtId="0" fontId="29" fillId="0" borderId="1" xfId="0" applyFont="1" applyBorder="1" applyAlignment="1">
      <alignment vertical="center" wrapText="1"/>
    </xf>
    <xf numFmtId="0" fontId="29" fillId="0" borderId="1" xfId="0" applyFont="1" applyBorder="1" applyAlignment="1">
      <alignment horizontal="center" vertical="center"/>
    </xf>
    <xf numFmtId="14" fontId="29" fillId="0" borderId="1" xfId="0" applyNumberFormat="1" applyFont="1" applyBorder="1" applyAlignment="1">
      <alignment horizontal="center" vertical="center"/>
    </xf>
    <xf numFmtId="49" fontId="31" fillId="3" borderId="1" xfId="0" applyNumberFormat="1" applyFont="1" applyFill="1" applyBorder="1" applyAlignment="1">
      <alignment horizontal="center"/>
    </xf>
    <xf numFmtId="0" fontId="29" fillId="3" borderId="1" xfId="0" applyFont="1" applyFill="1" applyBorder="1" applyAlignment="1">
      <alignment horizontal="center" vertical="center"/>
    </xf>
    <xf numFmtId="0" fontId="29" fillId="3" borderId="1" xfId="0" applyFont="1" applyFill="1" applyBorder="1" applyAlignment="1">
      <alignment horizontal="center"/>
    </xf>
    <xf numFmtId="0" fontId="36" fillId="0" borderId="1" xfId="0" applyFont="1" applyBorder="1"/>
    <xf numFmtId="0" fontId="29" fillId="0" borderId="1" xfId="0" applyFont="1" applyBorder="1" applyAlignment="1">
      <alignment vertical="center"/>
    </xf>
    <xf numFmtId="0" fontId="29" fillId="3" borderId="1" xfId="0" applyFont="1" applyFill="1" applyBorder="1" applyAlignment="1">
      <alignment horizontal="left" wrapText="1"/>
    </xf>
    <xf numFmtId="0" fontId="36" fillId="4" borderId="1" xfId="0" applyFont="1" applyFill="1" applyBorder="1"/>
    <xf numFmtId="0" fontId="29" fillId="3" borderId="1" xfId="0" applyFont="1" applyFill="1" applyBorder="1" applyAlignment="1">
      <alignment horizontal="left"/>
    </xf>
    <xf numFmtId="0" fontId="35" fillId="0" borderId="1" xfId="0" applyFont="1" applyBorder="1" applyAlignment="1">
      <alignment horizontal="left" vertical="top"/>
    </xf>
    <xf numFmtId="0" fontId="35" fillId="0" borderId="1" xfId="0" applyFont="1" applyBorder="1" applyAlignment="1">
      <alignment horizontal="center" vertical="top"/>
    </xf>
    <xf numFmtId="14" fontId="35" fillId="0" borderId="1" xfId="0" applyNumberFormat="1" applyFont="1" applyBorder="1" applyAlignment="1">
      <alignment horizontal="center" vertical="top"/>
    </xf>
    <xf numFmtId="0" fontId="31" fillId="7" borderId="1" xfId="0" applyFont="1" applyFill="1" applyBorder="1" applyAlignment="1">
      <alignment horizontal="center" vertical="center" wrapText="1"/>
    </xf>
    <xf numFmtId="14" fontId="29" fillId="5" borderId="1" xfId="0" applyNumberFormat="1" applyFont="1" applyFill="1" applyBorder="1" applyAlignment="1">
      <alignment horizontal="center" vertical="center"/>
    </xf>
    <xf numFmtId="0" fontId="31" fillId="7" borderId="1" xfId="0" applyFont="1" applyFill="1" applyBorder="1" applyAlignment="1">
      <alignment horizontal="left" vertical="center" wrapText="1"/>
    </xf>
    <xf numFmtId="14" fontId="31" fillId="7" borderId="1" xfId="0" applyNumberFormat="1" applyFont="1" applyFill="1" applyBorder="1" applyAlignment="1">
      <alignment horizontal="center" vertical="center" wrapText="1"/>
    </xf>
    <xf numFmtId="0" fontId="31" fillId="3" borderId="1" xfId="2" applyNumberFormat="1" applyFont="1" applyFill="1" applyBorder="1" applyAlignment="1">
      <alignment horizontal="left" wrapText="1"/>
    </xf>
    <xf numFmtId="0" fontId="33" fillId="0" borderId="1" xfId="0" applyFont="1" applyBorder="1" applyAlignment="1">
      <alignment vertical="top"/>
    </xf>
    <xf numFmtId="14" fontId="29" fillId="3" borderId="1" xfId="0" applyNumberFormat="1" applyFont="1" applyFill="1" applyBorder="1" applyAlignment="1">
      <alignment horizontal="center" vertical="center"/>
    </xf>
    <xf numFmtId="0" fontId="29" fillId="0" borderId="1" xfId="0" applyFont="1" applyBorder="1" applyAlignment="1">
      <alignment wrapText="1"/>
    </xf>
    <xf numFmtId="0" fontId="31" fillId="7" borderId="1" xfId="0" applyFont="1" applyFill="1" applyBorder="1"/>
    <xf numFmtId="14" fontId="31" fillId="7" borderId="1" xfId="0" applyNumberFormat="1" applyFont="1" applyFill="1" applyBorder="1" applyAlignment="1">
      <alignment horizontal="center"/>
    </xf>
    <xf numFmtId="14" fontId="35" fillId="5" borderId="1" xfId="0" applyNumberFormat="1" applyFont="1" applyFill="1" applyBorder="1" applyAlignment="1">
      <alignment horizontal="center" vertical="top"/>
    </xf>
    <xf numFmtId="0" fontId="31" fillId="7" borderId="1" xfId="0" applyFont="1" applyFill="1" applyBorder="1" applyAlignment="1">
      <alignment horizontal="left" vertical="center"/>
    </xf>
    <xf numFmtId="0" fontId="31" fillId="7" borderId="1" xfId="0" applyFont="1" applyFill="1" applyBorder="1" applyAlignment="1">
      <alignment horizontal="center" vertical="center"/>
    </xf>
    <xf numFmtId="14" fontId="31" fillId="7" borderId="1" xfId="0" applyNumberFormat="1" applyFont="1" applyFill="1" applyBorder="1" applyAlignment="1">
      <alignment horizontal="center" vertical="center"/>
    </xf>
    <xf numFmtId="0" fontId="31" fillId="7" borderId="1" xfId="0" applyFont="1" applyFill="1" applyBorder="1" applyAlignment="1">
      <alignment vertical="center"/>
    </xf>
    <xf numFmtId="0" fontId="31" fillId="0" borderId="1" xfId="8" applyFont="1" applyBorder="1" applyAlignment="1">
      <alignment horizontal="left"/>
    </xf>
    <xf numFmtId="0" fontId="31" fillId="0" borderId="1" xfId="8" applyFont="1" applyBorder="1" applyAlignment="1">
      <alignment horizontal="left" wrapText="1"/>
    </xf>
    <xf numFmtId="0" fontId="33" fillId="0" borderId="1" xfId="0" applyFont="1" applyBorder="1" applyAlignment="1">
      <alignment vertical="center"/>
    </xf>
    <xf numFmtId="0" fontId="33" fillId="0" borderId="1" xfId="0" applyFont="1" applyBorder="1" applyAlignment="1">
      <alignment vertical="center" wrapText="1"/>
    </xf>
    <xf numFmtId="0" fontId="33" fillId="0" borderId="1" xfId="0" applyFont="1" applyBorder="1" applyAlignment="1">
      <alignment horizontal="center" vertical="center"/>
    </xf>
    <xf numFmtId="14" fontId="33" fillId="0" borderId="1" xfId="0" applyNumberFormat="1" applyFont="1" applyBorder="1" applyAlignment="1">
      <alignment horizontal="center" vertical="center"/>
    </xf>
    <xf numFmtId="0" fontId="36" fillId="10" borderId="1" xfId="0" applyFont="1" applyFill="1" applyBorder="1"/>
    <xf numFmtId="0" fontId="31" fillId="4" borderId="1" xfId="0" applyFont="1" applyFill="1" applyBorder="1" applyAlignment="1">
      <alignment horizontal="left"/>
    </xf>
    <xf numFmtId="0" fontId="31" fillId="4" borderId="1" xfId="0" applyFont="1" applyFill="1" applyBorder="1" applyAlignment="1">
      <alignment horizontal="left" wrapText="1"/>
    </xf>
    <xf numFmtId="0" fontId="36" fillId="3" borderId="1" xfId="0" applyFont="1" applyFill="1" applyBorder="1"/>
    <xf numFmtId="0" fontId="29" fillId="3" borderId="1" xfId="0" applyFont="1" applyFill="1" applyBorder="1" applyAlignment="1">
      <alignment vertical="center" wrapText="1"/>
    </xf>
    <xf numFmtId="0" fontId="29" fillId="3" borderId="1" xfId="0" applyFont="1" applyFill="1" applyBorder="1" applyAlignment="1">
      <alignment horizontal="left" vertical="top" wrapText="1"/>
    </xf>
    <xf numFmtId="49" fontId="31" fillId="3" borderId="1" xfId="0" applyNumberFormat="1" applyFont="1" applyFill="1" applyBorder="1"/>
    <xf numFmtId="0" fontId="29" fillId="0" borderId="1" xfId="0" applyFont="1" applyBorder="1" applyAlignment="1">
      <alignment horizontal="center" vertical="top"/>
    </xf>
    <xf numFmtId="0" fontId="29" fillId="3" borderId="1" xfId="0" applyFont="1" applyFill="1" applyBorder="1" applyAlignment="1">
      <alignment vertical="center"/>
    </xf>
    <xf numFmtId="0" fontId="29" fillId="0" borderId="1" xfId="1" applyFont="1" applyBorder="1" applyAlignment="1">
      <alignment horizontal="left" vertical="center" wrapText="1"/>
    </xf>
    <xf numFmtId="0" fontId="31" fillId="0" borderId="1" xfId="1" applyFont="1" applyBorder="1" applyAlignment="1">
      <alignment vertical="center" wrapText="1"/>
    </xf>
    <xf numFmtId="49" fontId="31" fillId="0" borderId="1" xfId="1" applyNumberFormat="1" applyFont="1" applyBorder="1" applyAlignment="1">
      <alignment horizontal="center" vertical="center"/>
    </xf>
    <xf numFmtId="14" fontId="31" fillId="0" borderId="1" xfId="1" applyNumberFormat="1" applyFont="1" applyBorder="1" applyAlignment="1">
      <alignment horizontal="center" vertical="center"/>
    </xf>
    <xf numFmtId="0" fontId="31" fillId="0" borderId="1" xfId="0" applyFont="1" applyBorder="1" applyAlignment="1">
      <alignment horizontal="left"/>
    </xf>
    <xf numFmtId="0" fontId="31" fillId="0" borderId="1" xfId="0" applyFont="1" applyBorder="1" applyAlignment="1">
      <alignment horizontal="left" wrapText="1"/>
    </xf>
    <xf numFmtId="0" fontId="33" fillId="0" borderId="1" xfId="0" applyFont="1" applyBorder="1" applyAlignment="1">
      <alignment horizontal="center" vertical="top"/>
    </xf>
    <xf numFmtId="14" fontId="33" fillId="0" borderId="1" xfId="0" applyNumberFormat="1" applyFont="1" applyBorder="1" applyAlignment="1">
      <alignment horizontal="center" vertical="top"/>
    </xf>
    <xf numFmtId="0" fontId="31" fillId="0" borderId="1" xfId="1" applyFont="1" applyBorder="1" applyAlignment="1">
      <alignment vertical="center"/>
    </xf>
    <xf numFmtId="0" fontId="29" fillId="3" borderId="1" xfId="2" applyNumberFormat="1" applyFont="1" applyFill="1" applyBorder="1" applyAlignment="1">
      <alignment horizontal="left" wrapText="1"/>
    </xf>
    <xf numFmtId="0" fontId="29" fillId="5" borderId="1" xfId="0" applyFont="1" applyFill="1" applyBorder="1" applyAlignment="1">
      <alignment horizontal="center" vertical="center"/>
    </xf>
    <xf numFmtId="0" fontId="35" fillId="5" borderId="1" xfId="0" applyFont="1" applyFill="1" applyBorder="1" applyAlignment="1">
      <alignment horizontal="center" vertical="top"/>
    </xf>
    <xf numFmtId="0" fontId="31" fillId="7" borderId="1" xfId="0" applyFont="1" applyFill="1" applyBorder="1" applyAlignment="1">
      <alignment vertical="center" wrapText="1"/>
    </xf>
    <xf numFmtId="0" fontId="31" fillId="7" borderId="1" xfId="0" applyFont="1" applyFill="1" applyBorder="1" applyAlignment="1">
      <alignment vertical="top"/>
    </xf>
    <xf numFmtId="0" fontId="31" fillId="0" borderId="1" xfId="0" applyFont="1" applyBorder="1" applyAlignment="1">
      <alignment wrapText="1"/>
    </xf>
    <xf numFmtId="0" fontId="31" fillId="0" borderId="1" xfId="0" applyFont="1" applyBorder="1" applyAlignment="1">
      <alignment horizontal="center" wrapText="1"/>
    </xf>
    <xf numFmtId="14" fontId="31" fillId="5" borderId="1" xfId="0" applyNumberFormat="1" applyFont="1" applyFill="1" applyBorder="1" applyAlignment="1">
      <alignment horizontal="center" wrapText="1"/>
    </xf>
    <xf numFmtId="14" fontId="33" fillId="5" borderId="1" xfId="0" applyNumberFormat="1" applyFont="1" applyFill="1" applyBorder="1" applyAlignment="1">
      <alignment horizontal="center" vertical="top"/>
    </xf>
    <xf numFmtId="0" fontId="35" fillId="0" borderId="1" xfId="3" applyFont="1" applyBorder="1" applyAlignment="1">
      <alignment vertical="center"/>
    </xf>
    <xf numFmtId="0" fontId="35" fillId="0" borderId="1" xfId="3" applyFont="1" applyBorder="1" applyAlignment="1">
      <alignment vertical="center" wrapText="1"/>
    </xf>
    <xf numFmtId="0" fontId="35" fillId="0" borderId="1" xfId="3" applyFont="1" applyBorder="1" applyAlignment="1">
      <alignment horizontal="center" vertical="center"/>
    </xf>
    <xf numFmtId="14" fontId="35" fillId="0" borderId="1" xfId="3" applyNumberFormat="1" applyFont="1" applyBorder="1" applyAlignment="1">
      <alignment horizontal="center" vertical="center"/>
    </xf>
    <xf numFmtId="0" fontId="35" fillId="3" borderId="1" xfId="0" applyFont="1" applyFill="1" applyBorder="1" applyAlignment="1">
      <alignment horizontal="center" vertical="top"/>
    </xf>
    <xf numFmtId="0" fontId="31" fillId="3" borderId="1" xfId="0" applyFont="1" applyFill="1" applyBorder="1" applyAlignment="1">
      <alignment horizontal="left" vertical="center" wrapText="1"/>
    </xf>
    <xf numFmtId="0" fontId="33" fillId="11" borderId="1" xfId="0" applyFont="1" applyFill="1" applyBorder="1" applyAlignment="1">
      <alignment horizontal="left"/>
    </xf>
    <xf numFmtId="0" fontId="33" fillId="11" borderId="1" xfId="0" applyFont="1" applyFill="1" applyBorder="1" applyAlignment="1">
      <alignment horizontal="center"/>
    </xf>
    <xf numFmtId="14" fontId="33" fillId="11" borderId="1" xfId="0" applyNumberFormat="1" applyFont="1" applyFill="1" applyBorder="1" applyAlignment="1">
      <alignment horizontal="center"/>
    </xf>
    <xf numFmtId="0" fontId="35" fillId="3" borderId="1" xfId="0" applyFont="1" applyFill="1" applyBorder="1" applyAlignment="1">
      <alignment horizontal="left" vertical="top"/>
    </xf>
    <xf numFmtId="14" fontId="35" fillId="3" borderId="1" xfId="0" applyNumberFormat="1" applyFont="1" applyFill="1" applyBorder="1" applyAlignment="1">
      <alignment horizontal="center" vertical="top"/>
    </xf>
    <xf numFmtId="0" fontId="31" fillId="3" borderId="1" xfId="5" applyFont="1" applyFill="1" applyBorder="1" applyAlignment="1" applyProtection="1">
      <alignment vertical="center" wrapText="1"/>
    </xf>
    <xf numFmtId="0" fontId="31" fillId="7" borderId="1" xfId="0" applyFont="1" applyFill="1" applyBorder="1" applyAlignment="1">
      <alignment horizontal="left"/>
    </xf>
    <xf numFmtId="0" fontId="33" fillId="5" borderId="1" xfId="0" applyFont="1" applyFill="1" applyBorder="1" applyAlignment="1">
      <alignment horizontal="center"/>
    </xf>
    <xf numFmtId="14" fontId="31" fillId="7" borderId="1" xfId="0" applyNumberFormat="1" applyFont="1" applyFill="1" applyBorder="1" applyAlignment="1">
      <alignment horizontal="center" vertical="top"/>
    </xf>
    <xf numFmtId="0" fontId="31" fillId="3" borderId="1" xfId="0" applyFont="1" applyFill="1" applyBorder="1" applyAlignment="1">
      <alignment horizontal="left" vertical="center"/>
    </xf>
    <xf numFmtId="0" fontId="27" fillId="12" borderId="1" xfId="0" applyFont="1" applyFill="1" applyBorder="1"/>
    <xf numFmtId="0" fontId="9" fillId="3" borderId="1" xfId="0" applyFont="1" applyFill="1" applyBorder="1" applyAlignment="1">
      <alignment horizontal="left" vertical="center"/>
    </xf>
    <xf numFmtId="0" fontId="26" fillId="3" borderId="1" xfId="8" applyFont="1" applyFill="1" applyBorder="1" applyAlignment="1">
      <alignment horizontal="left"/>
    </xf>
    <xf numFmtId="0" fontId="26" fillId="3" borderId="1" xfId="8" applyFont="1" applyFill="1" applyBorder="1" applyAlignment="1">
      <alignment horizontal="left" wrapText="1"/>
    </xf>
    <xf numFmtId="0" fontId="27" fillId="3" borderId="1" xfId="0" applyFont="1" applyFill="1" applyBorder="1" applyAlignment="1">
      <alignment vertical="top"/>
    </xf>
    <xf numFmtId="3" fontId="9" fillId="3" borderId="1" xfId="0" applyNumberFormat="1" applyFont="1" applyFill="1" applyBorder="1" applyAlignment="1">
      <alignment horizontal="left"/>
    </xf>
    <xf numFmtId="0" fontId="9" fillId="3" borderId="1" xfId="6" applyNumberFormat="1" applyFont="1" applyFill="1" applyBorder="1" applyAlignment="1">
      <alignment horizontal="left"/>
    </xf>
    <xf numFmtId="0" fontId="1" fillId="0" borderId="0" xfId="0" applyFont="1"/>
    <xf numFmtId="0" fontId="16" fillId="0" borderId="0" xfId="0" applyFont="1" applyAlignment="1">
      <alignment vertical="center"/>
    </xf>
    <xf numFmtId="0" fontId="7" fillId="3" borderId="1" xfId="0" applyFont="1" applyFill="1" applyBorder="1" applyAlignment="1">
      <alignment horizontal="left"/>
    </xf>
    <xf numFmtId="0" fontId="1" fillId="0" borderId="1" xfId="0" applyFont="1" applyBorder="1"/>
    <xf numFmtId="0" fontId="32" fillId="0" borderId="1" xfId="0" applyFont="1" applyBorder="1" applyAlignment="1">
      <alignment vertical="center"/>
    </xf>
    <xf numFmtId="0" fontId="4" fillId="0" borderId="1" xfId="5" applyFill="1" applyBorder="1"/>
    <xf numFmtId="0" fontId="7" fillId="15" borderId="1" xfId="0" applyFont="1" applyFill="1" applyBorder="1"/>
    <xf numFmtId="0" fontId="7" fillId="15" borderId="1" xfId="0" applyFont="1" applyFill="1" applyBorder="1" applyAlignment="1">
      <alignment vertical="center"/>
    </xf>
    <xf numFmtId="0" fontId="7" fillId="15" borderId="1" xfId="0" applyFont="1" applyFill="1" applyBorder="1" applyAlignment="1">
      <alignment vertical="center" wrapText="1"/>
    </xf>
    <xf numFmtId="0" fontId="41" fillId="0" borderId="1" xfId="0" applyFont="1" applyBorder="1" applyAlignment="1">
      <alignment horizontal="center" vertical="center"/>
    </xf>
    <xf numFmtId="10" fontId="0" fillId="0" borderId="1" xfId="0" applyNumberFormat="1" applyBorder="1" applyAlignment="1">
      <alignment horizontal="right"/>
    </xf>
    <xf numFmtId="164" fontId="0" fillId="0" borderId="1" xfId="0" applyNumberFormat="1" applyBorder="1"/>
    <xf numFmtId="10" fontId="0" fillId="0" borderId="1" xfId="0" applyNumberFormat="1" applyBorder="1"/>
    <xf numFmtId="0" fontId="41" fillId="0" borderId="11" xfId="0" applyFont="1" applyBorder="1" applyAlignment="1">
      <alignment horizontal="center" vertic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6" fillId="0" borderId="0" xfId="0" applyFont="1" applyAlignment="1">
      <alignment vertical="center" wrapText="1"/>
    </xf>
    <xf numFmtId="0" fontId="0" fillId="13" borderId="1" xfId="0" applyFill="1" applyBorder="1" applyAlignment="1">
      <alignment vertical="center"/>
    </xf>
    <xf numFmtId="0" fontId="4" fillId="13" borderId="1" xfId="5" applyFill="1" applyBorder="1" applyAlignment="1">
      <alignment vertical="center"/>
    </xf>
    <xf numFmtId="0" fontId="15" fillId="0" borderId="14" xfId="0" applyFont="1" applyBorder="1" applyAlignment="1">
      <alignment horizontal="center"/>
    </xf>
    <xf numFmtId="0" fontId="15" fillId="0" borderId="15" xfId="0" applyFont="1" applyBorder="1" applyAlignment="1">
      <alignment horizontal="center"/>
    </xf>
    <xf numFmtId="165" fontId="15" fillId="0" borderId="15" xfId="0" applyNumberFormat="1" applyFont="1" applyBorder="1" applyAlignment="1">
      <alignment horizontal="center"/>
    </xf>
    <xf numFmtId="0" fontId="15" fillId="0" borderId="16" xfId="0" applyFont="1" applyBorder="1" applyAlignment="1">
      <alignment horizontal="center"/>
    </xf>
    <xf numFmtId="0" fontId="0" fillId="3" borderId="17" xfId="0" applyFill="1" applyBorder="1" applyAlignment="1">
      <alignment horizontal="center"/>
    </xf>
    <xf numFmtId="0" fontId="0" fillId="3" borderId="10" xfId="0" applyFill="1" applyBorder="1" applyAlignment="1">
      <alignment horizontal="left"/>
    </xf>
    <xf numFmtId="165" fontId="0" fillId="3" borderId="10" xfId="0" applyNumberFormat="1" applyFill="1" applyBorder="1"/>
    <xf numFmtId="0" fontId="0" fillId="3" borderId="18" xfId="0" applyFill="1" applyBorder="1" applyAlignment="1">
      <alignment horizontal="left"/>
    </xf>
    <xf numFmtId="3" fontId="0" fillId="16" borderId="19" xfId="0" applyNumberFormat="1" applyFill="1" applyBorder="1" applyAlignment="1">
      <alignment horizontal="center"/>
    </xf>
    <xf numFmtId="3" fontId="0" fillId="16" borderId="1" xfId="0" applyNumberFormat="1" applyFill="1" applyBorder="1" applyAlignment="1">
      <alignment horizontal="left"/>
    </xf>
    <xf numFmtId="165" fontId="0" fillId="17" borderId="1" xfId="0" applyNumberFormat="1" applyFill="1" applyBorder="1"/>
    <xf numFmtId="0" fontId="0" fillId="16" borderId="1" xfId="0" applyFill="1" applyBorder="1" applyAlignment="1">
      <alignment horizontal="left"/>
    </xf>
    <xf numFmtId="0" fontId="0" fillId="16" borderId="20" xfId="0" applyFill="1" applyBorder="1" applyAlignment="1">
      <alignment horizontal="left"/>
    </xf>
    <xf numFmtId="0" fontId="0" fillId="3" borderId="19" xfId="6" applyNumberFormat="1" applyFont="1" applyFill="1" applyBorder="1" applyAlignment="1">
      <alignment horizontal="center"/>
    </xf>
    <xf numFmtId="0" fontId="0" fillId="3" borderId="1" xfId="6" applyNumberFormat="1" applyFont="1" applyFill="1" applyBorder="1" applyAlignment="1">
      <alignment horizontal="left"/>
    </xf>
    <xf numFmtId="165" fontId="0" fillId="3" borderId="1" xfId="0" applyNumberFormat="1" applyFill="1" applyBorder="1"/>
    <xf numFmtId="0" fontId="0" fillId="3" borderId="20" xfId="0" applyFill="1" applyBorder="1" applyAlignment="1">
      <alignment horizontal="left"/>
    </xf>
    <xf numFmtId="0" fontId="0" fillId="16" borderId="19" xfId="0" applyFill="1" applyBorder="1" applyAlignment="1">
      <alignment horizontal="center"/>
    </xf>
    <xf numFmtId="0" fontId="0" fillId="3" borderId="19" xfId="0" applyFill="1" applyBorder="1" applyAlignment="1">
      <alignment horizontal="center"/>
    </xf>
    <xf numFmtId="165" fontId="0" fillId="3" borderId="1" xfId="0" applyNumberFormat="1" applyFill="1" applyBorder="1" applyAlignment="1">
      <alignment horizontal="left"/>
    </xf>
    <xf numFmtId="0" fontId="0" fillId="0" borderId="21" xfId="0" applyBorder="1" applyAlignment="1">
      <alignment horizontal="center"/>
    </xf>
    <xf numFmtId="0" fontId="0" fillId="0" borderId="22" xfId="0" applyBorder="1" applyAlignment="1">
      <alignment horizontal="left"/>
    </xf>
    <xf numFmtId="165" fontId="0" fillId="0" borderId="22" xfId="0" applyNumberFormat="1" applyBorder="1"/>
    <xf numFmtId="0" fontId="0" fillId="0" borderId="23" xfId="0" applyBorder="1" applyAlignment="1">
      <alignment horizontal="left"/>
    </xf>
    <xf numFmtId="165" fontId="0" fillId="0" borderId="0" xfId="0" applyNumberFormat="1"/>
    <xf numFmtId="49" fontId="35" fillId="0" borderId="1" xfId="3" applyNumberFormat="1" applyFont="1" applyBorder="1"/>
    <xf numFmtId="166" fontId="35" fillId="0" borderId="1" xfId="3" applyNumberFormat="1" applyFont="1" applyBorder="1" applyAlignment="1">
      <alignment horizontal="center"/>
    </xf>
    <xf numFmtId="167" fontId="46" fillId="0" borderId="1" xfId="3" applyNumberFormat="1" applyFont="1" applyBorder="1" applyAlignment="1">
      <alignment horizontal="center"/>
    </xf>
    <xf numFmtId="14" fontId="47" fillId="0" borderId="1" xfId="0" applyNumberFormat="1" applyFont="1" applyBorder="1" applyAlignment="1">
      <alignment horizontal="center"/>
    </xf>
    <xf numFmtId="17" fontId="29" fillId="0" borderId="1" xfId="0" applyNumberFormat="1" applyFont="1" applyBorder="1" applyAlignment="1">
      <alignment horizontal="center"/>
    </xf>
    <xf numFmtId="17" fontId="33" fillId="3" borderId="1" xfId="0" applyNumberFormat="1" applyFont="1" applyFill="1" applyBorder="1" applyAlignment="1">
      <alignment horizontal="center"/>
    </xf>
    <xf numFmtId="16" fontId="29" fillId="0" borderId="1" xfId="0" applyNumberFormat="1" applyFont="1" applyBorder="1" applyAlignment="1">
      <alignment horizontal="center"/>
    </xf>
    <xf numFmtId="16" fontId="31" fillId="7" borderId="1" xfId="0" applyNumberFormat="1" applyFont="1" applyFill="1" applyBorder="1" applyAlignment="1">
      <alignment horizontal="center" vertical="center" wrapText="1"/>
    </xf>
    <xf numFmtId="0" fontId="20" fillId="0" borderId="1" xfId="0" applyFont="1" applyBorder="1" applyAlignment="1">
      <alignment vertical="center" wrapText="1"/>
    </xf>
    <xf numFmtId="0" fontId="16" fillId="0" borderId="1" xfId="0" applyFont="1" applyBorder="1" applyAlignment="1">
      <alignment horizontal="center"/>
    </xf>
    <xf numFmtId="0" fontId="7" fillId="0" borderId="1" xfId="0" applyFont="1" applyBorder="1" applyAlignment="1">
      <alignment horizontal="center"/>
    </xf>
    <xf numFmtId="0" fontId="30" fillId="0" borderId="1" xfId="0" applyFont="1" applyBorder="1" applyAlignment="1">
      <alignment vertical="center" wrapText="1"/>
    </xf>
    <xf numFmtId="0" fontId="30" fillId="0" borderId="1" xfId="0" applyFont="1" applyBorder="1" applyAlignment="1">
      <alignment wrapText="1"/>
    </xf>
    <xf numFmtId="0" fontId="4" fillId="0" borderId="1" xfId="5" applyBorder="1" applyAlignment="1">
      <alignment vertical="center" wrapText="1"/>
    </xf>
    <xf numFmtId="0" fontId="0" fillId="5" borderId="1" xfId="0" applyFill="1" applyBorder="1" applyAlignment="1">
      <alignment horizontal="center"/>
    </xf>
    <xf numFmtId="0" fontId="48" fillId="9" borderId="1" xfId="0" applyFont="1" applyFill="1" applyBorder="1" applyAlignment="1">
      <alignment horizontal="center" wrapText="1"/>
    </xf>
    <xf numFmtId="0" fontId="7" fillId="5" borderId="1" xfId="0" applyFont="1" applyFill="1" applyBorder="1"/>
    <xf numFmtId="0" fontId="7" fillId="5" borderId="1" xfId="0" applyFont="1" applyFill="1" applyBorder="1" applyAlignment="1">
      <alignment horizontal="center"/>
    </xf>
    <xf numFmtId="0" fontId="7" fillId="5" borderId="1" xfId="0" applyFont="1" applyFill="1" applyBorder="1" applyAlignment="1">
      <alignment horizontal="left"/>
    </xf>
    <xf numFmtId="0" fontId="0" fillId="0" borderId="1" xfId="0" applyBorder="1" applyAlignment="1">
      <alignment wrapText="1"/>
    </xf>
    <xf numFmtId="0" fontId="7" fillId="0" borderId="1" xfId="0" applyFont="1" applyBorder="1" applyAlignment="1">
      <alignment horizontal="center" wrapText="1"/>
    </xf>
    <xf numFmtId="0" fontId="49" fillId="0" borderId="1" xfId="0" applyFont="1" applyBorder="1" applyAlignment="1">
      <alignment wrapText="1"/>
    </xf>
    <xf numFmtId="0" fontId="4" fillId="0" borderId="1" xfId="5" applyBorder="1" applyAlignment="1" applyProtection="1">
      <alignment wrapText="1"/>
    </xf>
    <xf numFmtId="0" fontId="49" fillId="0" borderId="1" xfId="0" applyFont="1" applyBorder="1"/>
    <xf numFmtId="0" fontId="51" fillId="0" borderId="1" xfId="5" applyFont="1" applyBorder="1" applyAlignment="1" applyProtection="1"/>
    <xf numFmtId="0" fontId="4" fillId="0" borderId="1" xfId="5" applyBorder="1" applyAlignment="1" applyProtection="1"/>
    <xf numFmtId="0" fontId="48" fillId="0" borderId="1" xfId="0" applyFont="1" applyBorder="1" applyAlignment="1">
      <alignment horizontal="center" wrapText="1"/>
    </xf>
    <xf numFmtId="0" fontId="52" fillId="0" borderId="0" xfId="0" applyFont="1"/>
    <xf numFmtId="0" fontId="16" fillId="0" borderId="0" xfId="0" applyFont="1" applyAlignment="1">
      <alignment horizontal="center"/>
    </xf>
    <xf numFmtId="0" fontId="16" fillId="0" borderId="0" xfId="0" applyFont="1" applyAlignment="1">
      <alignment horizontal="center" wrapText="1"/>
    </xf>
    <xf numFmtId="0" fontId="32" fillId="0" borderId="0" xfId="0" applyFont="1" applyAlignment="1">
      <alignment horizontal="center" wrapText="1"/>
    </xf>
    <xf numFmtId="0" fontId="11" fillId="6" borderId="1" xfId="7" applyFont="1" applyFill="1" applyBorder="1" applyAlignment="1">
      <alignment horizontal="left" vertical="center" wrapText="1"/>
    </xf>
    <xf numFmtId="0" fontId="54" fillId="0" borderId="1" xfId="0" applyFont="1" applyBorder="1" applyAlignment="1">
      <alignment vertical="center"/>
    </xf>
    <xf numFmtId="0" fontId="54" fillId="0" borderId="1" xfId="0" applyFont="1" applyBorder="1" applyAlignment="1">
      <alignment horizontal="center" vertical="center"/>
    </xf>
    <xf numFmtId="0" fontId="54" fillId="0" borderId="1" xfId="0" applyFont="1" applyBorder="1" applyAlignment="1">
      <alignment horizontal="left"/>
    </xf>
    <xf numFmtId="0" fontId="54" fillId="0" borderId="1" xfId="0" applyFont="1" applyBorder="1" applyAlignment="1">
      <alignment vertical="center" wrapText="1"/>
    </xf>
    <xf numFmtId="14" fontId="54" fillId="0" borderId="1" xfId="0" applyNumberFormat="1" applyFont="1" applyBorder="1" applyAlignment="1">
      <alignment horizontal="center" vertical="center"/>
    </xf>
    <xf numFmtId="0" fontId="55" fillId="0" borderId="1" xfId="0" applyFont="1" applyBorder="1"/>
    <xf numFmtId="0" fontId="29" fillId="2" borderId="1" xfId="0" applyFont="1" applyFill="1" applyBorder="1" applyAlignment="1">
      <alignment horizontal="center" vertical="center"/>
    </xf>
    <xf numFmtId="0" fontId="29" fillId="2" borderId="1" xfId="0" applyFont="1" applyFill="1" applyBorder="1" applyAlignment="1">
      <alignment horizontal="center" vertical="center" wrapText="1"/>
    </xf>
    <xf numFmtId="0" fontId="33" fillId="0" borderId="1" xfId="0" applyFont="1" applyBorder="1"/>
    <xf numFmtId="14" fontId="33" fillId="0" borderId="1" xfId="0" applyNumberFormat="1" applyFont="1" applyBorder="1" applyAlignment="1">
      <alignment horizontal="center"/>
    </xf>
    <xf numFmtId="0" fontId="35" fillId="0" borderId="1" xfId="0" applyFont="1" applyBorder="1"/>
    <xf numFmtId="0" fontId="35" fillId="0" borderId="1" xfId="0" applyFont="1" applyBorder="1" applyAlignment="1">
      <alignment horizontal="center"/>
    </xf>
    <xf numFmtId="14" fontId="35" fillId="0" borderId="1" xfId="0" applyNumberFormat="1" applyFont="1" applyBorder="1" applyAlignment="1">
      <alignment horizontal="center"/>
    </xf>
    <xf numFmtId="14" fontId="31" fillId="5" borderId="1" xfId="0" applyNumberFormat="1" applyFont="1" applyFill="1" applyBorder="1" applyAlignment="1">
      <alignment horizontal="center"/>
    </xf>
    <xf numFmtId="0" fontId="29" fillId="3" borderId="1" xfId="0" applyFont="1" applyFill="1" applyBorder="1" applyAlignment="1">
      <alignment horizontal="left" vertical="center"/>
    </xf>
    <xf numFmtId="14" fontId="33" fillId="5" borderId="1" xfId="0" applyNumberFormat="1" applyFont="1" applyFill="1" applyBorder="1" applyAlignment="1">
      <alignment horizontal="center" vertical="center"/>
    </xf>
    <xf numFmtId="14" fontId="31" fillId="5" borderId="1" xfId="0" applyNumberFormat="1" applyFont="1" applyFill="1" applyBorder="1" applyAlignment="1">
      <alignment horizontal="center" vertical="center" wrapText="1"/>
    </xf>
    <xf numFmtId="0" fontId="33" fillId="3" borderId="1" xfId="0" applyFont="1" applyFill="1" applyBorder="1" applyAlignment="1">
      <alignment vertical="top"/>
    </xf>
    <xf numFmtId="14" fontId="35" fillId="5" borderId="1" xfId="3" applyNumberFormat="1" applyFont="1" applyFill="1" applyBorder="1" applyAlignment="1">
      <alignment horizontal="center" vertical="center"/>
    </xf>
    <xf numFmtId="49" fontId="29" fillId="0" borderId="1" xfId="0" applyNumberFormat="1" applyFont="1" applyBorder="1"/>
    <xf numFmtId="166" fontId="29" fillId="0" borderId="1" xfId="0" applyNumberFormat="1" applyFont="1" applyBorder="1" applyAlignment="1">
      <alignment horizontal="center"/>
    </xf>
    <xf numFmtId="167" fontId="29" fillId="0" borderId="1" xfId="0" applyNumberFormat="1" applyFont="1" applyBorder="1" applyAlignment="1">
      <alignment horizontal="center"/>
    </xf>
    <xf numFmtId="167" fontId="35" fillId="0" borderId="1" xfId="0" applyNumberFormat="1" applyFont="1" applyBorder="1" applyAlignment="1">
      <alignment horizontal="center"/>
    </xf>
    <xf numFmtId="0" fontId="31" fillId="0" borderId="1" xfId="0" applyFont="1" applyBorder="1" applyAlignment="1">
      <alignment vertical="center"/>
    </xf>
    <xf numFmtId="0" fontId="31" fillId="0" borderId="1" xfId="0" applyFont="1" applyBorder="1" applyAlignment="1">
      <alignment vertical="center" wrapText="1"/>
    </xf>
    <xf numFmtId="0" fontId="15"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32"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0" fillId="0" borderId="1" xfId="0" applyBorder="1" applyAlignment="1">
      <alignment vertical="center"/>
    </xf>
    <xf numFmtId="0" fontId="53" fillId="0" borderId="0" xfId="0" applyFont="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4" fillId="0" borderId="1" xfId="5" applyBorder="1" applyAlignment="1">
      <alignment vertical="center"/>
    </xf>
    <xf numFmtId="0" fontId="7" fillId="0" borderId="1" xfId="0" applyFont="1" applyBorder="1" applyAlignment="1">
      <alignment vertical="center" wrapText="1"/>
    </xf>
    <xf numFmtId="0" fontId="0" fillId="0" borderId="1" xfId="0" applyBorder="1" applyAlignment="1">
      <alignment horizontal="left" vertical="center"/>
    </xf>
    <xf numFmtId="0" fontId="18" fillId="0" borderId="1" xfId="0" applyFont="1" applyBorder="1" applyAlignment="1">
      <alignment vertical="center"/>
    </xf>
    <xf numFmtId="0" fontId="18" fillId="0" borderId="1" xfId="0" applyFont="1" applyBorder="1" applyAlignment="1">
      <alignment horizontal="center" vertical="center"/>
    </xf>
    <xf numFmtId="0" fontId="22" fillId="0" borderId="1" xfId="5" applyFont="1" applyBorder="1" applyAlignment="1">
      <alignment vertical="center"/>
    </xf>
    <xf numFmtId="0" fontId="57" fillId="0" borderId="1" xfId="5" applyFont="1" applyBorder="1" applyAlignment="1">
      <alignment vertical="center"/>
    </xf>
    <xf numFmtId="0" fontId="58" fillId="0" borderId="1" xfId="0" applyFont="1" applyBorder="1" applyAlignment="1">
      <alignment vertical="center"/>
    </xf>
    <xf numFmtId="0" fontId="4" fillId="0" borderId="0" xfId="5" applyBorder="1" applyAlignment="1">
      <alignment vertical="center"/>
    </xf>
    <xf numFmtId="0" fontId="58" fillId="0" borderId="1" xfId="0" applyFont="1" applyBorder="1" applyAlignment="1">
      <alignment horizontal="center" vertical="center"/>
    </xf>
    <xf numFmtId="0" fontId="61" fillId="13" borderId="1" xfId="0" applyFont="1" applyFill="1" applyBorder="1" applyAlignment="1">
      <alignment vertical="center" wrapText="1"/>
    </xf>
    <xf numFmtId="0" fontId="1" fillId="13" borderId="1" xfId="0" applyFont="1" applyFill="1" applyBorder="1" applyAlignment="1">
      <alignment vertical="center" wrapText="1"/>
    </xf>
    <xf numFmtId="0" fontId="1" fillId="13" borderId="1" xfId="0" applyFont="1" applyFill="1" applyBorder="1" applyAlignment="1">
      <alignment vertical="center"/>
    </xf>
    <xf numFmtId="14" fontId="1" fillId="13" borderId="1" xfId="0" applyNumberFormat="1" applyFont="1" applyFill="1" applyBorder="1" applyAlignment="1">
      <alignment horizontal="center" vertical="center"/>
    </xf>
    <xf numFmtId="0" fontId="62" fillId="13" borderId="1" xfId="0" applyFont="1" applyFill="1" applyBorder="1" applyAlignment="1">
      <alignment horizontal="left" vertical="center" wrapText="1"/>
    </xf>
    <xf numFmtId="0" fontId="0" fillId="13" borderId="1" xfId="0" applyFill="1" applyBorder="1" applyAlignment="1">
      <alignment horizontal="left" vertical="center"/>
    </xf>
    <xf numFmtId="0" fontId="59" fillId="13" borderId="1" xfId="0" applyFont="1" applyFill="1" applyBorder="1" applyAlignment="1">
      <alignment vertical="center" wrapText="1"/>
    </xf>
    <xf numFmtId="0" fontId="63" fillId="13" borderId="1" xfId="5" applyFont="1" applyFill="1" applyBorder="1" applyAlignment="1">
      <alignment vertical="center"/>
    </xf>
    <xf numFmtId="0" fontId="1" fillId="13" borderId="1" xfId="0" applyFont="1" applyFill="1" applyBorder="1" applyAlignment="1">
      <alignment horizontal="left" vertical="center"/>
    </xf>
    <xf numFmtId="0" fontId="59" fillId="13" borderId="1" xfId="0" applyFont="1" applyFill="1" applyBorder="1" applyAlignment="1">
      <alignment horizontal="left" vertical="center" wrapText="1"/>
    </xf>
    <xf numFmtId="0" fontId="22" fillId="13" borderId="1" xfId="0" applyFont="1" applyFill="1" applyBorder="1" applyAlignment="1">
      <alignment vertical="center" wrapText="1"/>
    </xf>
    <xf numFmtId="0" fontId="0" fillId="13" borderId="1" xfId="0" applyFill="1" applyBorder="1" applyAlignment="1">
      <alignment horizontal="left"/>
    </xf>
    <xf numFmtId="0" fontId="59" fillId="13" borderId="1" xfId="0" applyFont="1" applyFill="1" applyBorder="1" applyAlignment="1">
      <alignment horizontal="left" vertical="center"/>
    </xf>
    <xf numFmtId="0" fontId="31" fillId="5" borderId="1" xfId="0" applyFont="1" applyFill="1" applyBorder="1" applyAlignment="1">
      <alignment horizontal="center" vertical="center" wrapText="1"/>
    </xf>
    <xf numFmtId="0" fontId="33" fillId="5" borderId="1" xfId="0" applyFont="1" applyFill="1" applyBorder="1" applyAlignment="1">
      <alignment horizontal="center" vertical="center"/>
    </xf>
    <xf numFmtId="0" fontId="33" fillId="5" borderId="1" xfId="0" applyFont="1" applyFill="1" applyBorder="1" applyAlignment="1">
      <alignment horizontal="center" vertical="top"/>
    </xf>
    <xf numFmtId="0" fontId="35" fillId="5" borderId="1" xfId="3" applyFont="1" applyFill="1" applyBorder="1" applyAlignment="1">
      <alignment horizontal="center" vertical="center"/>
    </xf>
    <xf numFmtId="0" fontId="7" fillId="0" borderId="0" xfId="0" applyFont="1"/>
    <xf numFmtId="0" fontId="4" fillId="0" borderId="1" xfId="5" applyBorder="1" applyAlignment="1">
      <alignment horizontal="left"/>
    </xf>
    <xf numFmtId="0" fontId="0" fillId="3" borderId="1" xfId="0" applyFill="1" applyBorder="1"/>
    <xf numFmtId="0" fontId="0" fillId="0" borderId="1" xfId="0" applyBorder="1" applyAlignment="1">
      <alignment horizontal="left"/>
    </xf>
    <xf numFmtId="0" fontId="15" fillId="0" borderId="24" xfId="0" applyFont="1" applyBorder="1"/>
    <xf numFmtId="0" fontId="7" fillId="0" borderId="25" xfId="0" applyFont="1" applyBorder="1"/>
    <xf numFmtId="0" fontId="0" fillId="0" borderId="25" xfId="0" applyBorder="1"/>
    <xf numFmtId="0" fontId="0" fillId="0" borderId="26" xfId="0" applyBorder="1"/>
    <xf numFmtId="0" fontId="15" fillId="0" borderId="27" xfId="0" applyFont="1" applyBorder="1"/>
    <xf numFmtId="0" fontId="0" fillId="0" borderId="28" xfId="0" applyBorder="1"/>
    <xf numFmtId="0" fontId="12" fillId="0" borderId="3" xfId="4" applyFont="1" applyBorder="1"/>
    <xf numFmtId="0" fontId="64" fillId="0" borderId="1" xfId="0" applyFont="1" applyBorder="1" applyAlignment="1">
      <alignment horizontal="center" vertical="center" wrapText="1"/>
    </xf>
    <xf numFmtId="0" fontId="59" fillId="0" borderId="1" xfId="0" applyFont="1" applyBorder="1" applyAlignment="1">
      <alignment horizontal="center" vertical="center"/>
    </xf>
    <xf numFmtId="0" fontId="59" fillId="0" borderId="1" xfId="0" applyFont="1" applyBorder="1" applyAlignment="1">
      <alignment vertical="center"/>
    </xf>
    <xf numFmtId="0" fontId="59" fillId="0" borderId="1" xfId="0" applyFont="1" applyBorder="1" applyAlignment="1">
      <alignment vertical="center" wrapText="1"/>
    </xf>
    <xf numFmtId="14" fontId="59" fillId="0" borderId="1" xfId="0" applyNumberFormat="1" applyFont="1" applyBorder="1" applyAlignment="1">
      <alignment horizontal="center" vertical="center"/>
    </xf>
    <xf numFmtId="0" fontId="29" fillId="0" borderId="0" xfId="0" applyFont="1"/>
    <xf numFmtId="0" fontId="65" fillId="0" borderId="0" xfId="0" applyFont="1" applyAlignment="1">
      <alignment horizontal="left" vertical="center" wrapText="1"/>
    </xf>
    <xf numFmtId="0" fontId="65" fillId="0" borderId="1" xfId="0" applyFont="1" applyBorder="1" applyAlignment="1">
      <alignment horizontal="left" vertical="center" wrapText="1"/>
    </xf>
    <xf numFmtId="0" fontId="65" fillId="0" borderId="1" xfId="0" applyFont="1" applyBorder="1"/>
    <xf numFmtId="0" fontId="66" fillId="0" borderId="0" xfId="0" applyFont="1"/>
    <xf numFmtId="0" fontId="66" fillId="0" borderId="1" xfId="0" applyFont="1" applyBorder="1"/>
    <xf numFmtId="0" fontId="29" fillId="0" borderId="1" xfId="0" applyFont="1" applyBorder="1" applyAlignment="1">
      <alignment horizontal="right"/>
    </xf>
    <xf numFmtId="9" fontId="31" fillId="0" borderId="1" xfId="0" applyNumberFormat="1" applyFont="1" applyBorder="1" applyAlignment="1">
      <alignment horizontal="center" vertical="center" wrapText="1"/>
    </xf>
    <xf numFmtId="9" fontId="31" fillId="0" borderId="1" xfId="0" applyNumberFormat="1" applyFont="1" applyBorder="1" applyAlignment="1">
      <alignment horizontal="center"/>
    </xf>
    <xf numFmtId="14" fontId="4" fillId="0" borderId="1" xfId="5" applyNumberFormat="1" applyFill="1" applyBorder="1" applyAlignment="1" applyProtection="1">
      <alignment horizontal="center" vertical="center" wrapText="1"/>
    </xf>
    <xf numFmtId="9" fontId="31" fillId="0" borderId="1" xfId="0" applyNumberFormat="1" applyFont="1" applyBorder="1" applyAlignment="1">
      <alignment horizontal="center" wrapText="1"/>
    </xf>
    <xf numFmtId="0" fontId="20" fillId="0" borderId="13" xfId="0" applyFont="1" applyBorder="1" applyAlignment="1">
      <alignment vertical="center"/>
    </xf>
    <xf numFmtId="0" fontId="9" fillId="0" borderId="13" xfId="0" applyFont="1" applyBorder="1" applyAlignment="1">
      <alignment vertical="center"/>
    </xf>
    <xf numFmtId="0" fontId="27" fillId="0" borderId="0" xfId="0" applyFont="1"/>
    <xf numFmtId="0" fontId="27" fillId="0" borderId="1" xfId="0" applyFont="1" applyBorder="1"/>
    <xf numFmtId="0" fontId="27" fillId="0" borderId="1" xfId="0" applyFont="1" applyBorder="1" applyAlignment="1">
      <alignment horizontal="center"/>
    </xf>
    <xf numFmtId="14" fontId="20" fillId="0" borderId="1" xfId="0" applyNumberFormat="1" applyFont="1" applyBorder="1" applyAlignment="1">
      <alignment horizontal="center" vertical="center"/>
    </xf>
    <xf numFmtId="0" fontId="27" fillId="0" borderId="13" xfId="0" applyFont="1" applyBorder="1"/>
    <xf numFmtId="0" fontId="66" fillId="0" borderId="13" xfId="0" applyFont="1" applyBorder="1"/>
    <xf numFmtId="14" fontId="35" fillId="3" borderId="1" xfId="0" applyNumberFormat="1" applyFont="1" applyFill="1" applyBorder="1" applyAlignment="1">
      <alignment horizontal="center"/>
    </xf>
    <xf numFmtId="0" fontId="35" fillId="3" borderId="1" xfId="0" applyFont="1" applyFill="1" applyBorder="1"/>
    <xf numFmtId="0" fontId="9" fillId="0" borderId="1" xfId="0" applyFont="1" applyBorder="1" applyAlignment="1">
      <alignment vertical="center" wrapText="1"/>
    </xf>
    <xf numFmtId="0" fontId="29" fillId="0" borderId="13" xfId="0" applyFont="1" applyBorder="1"/>
    <xf numFmtId="0" fontId="20" fillId="0" borderId="29" xfId="0" applyFont="1" applyBorder="1" applyAlignment="1">
      <alignment vertical="center"/>
    </xf>
    <xf numFmtId="0" fontId="20" fillId="0" borderId="26" xfId="0" applyFont="1" applyBorder="1" applyAlignment="1">
      <alignment vertical="center"/>
    </xf>
    <xf numFmtId="0" fontId="27" fillId="0" borderId="26" xfId="0" applyFont="1" applyBorder="1"/>
    <xf numFmtId="0" fontId="9" fillId="0" borderId="29" xfId="0" applyFont="1" applyBorder="1" applyAlignment="1">
      <alignment vertical="center"/>
    </xf>
    <xf numFmtId="0" fontId="20" fillId="0" borderId="10" xfId="0" applyFont="1" applyBorder="1" applyAlignment="1">
      <alignment vertical="center"/>
    </xf>
    <xf numFmtId="0" fontId="20" fillId="0" borderId="30" xfId="0" applyFont="1" applyBorder="1" applyAlignment="1">
      <alignment vertical="center"/>
    </xf>
    <xf numFmtId="0" fontId="20" fillId="0" borderId="31" xfId="0" applyFont="1" applyBorder="1" applyAlignment="1">
      <alignment vertical="center"/>
    </xf>
    <xf numFmtId="0" fontId="20" fillId="0" borderId="28" xfId="0" applyFont="1" applyBorder="1" applyAlignment="1">
      <alignment vertical="center"/>
    </xf>
    <xf numFmtId="0" fontId="9" fillId="0" borderId="10" xfId="0" applyFont="1" applyBorder="1" applyAlignment="1">
      <alignment vertical="center"/>
    </xf>
    <xf numFmtId="0" fontId="9" fillId="0" borderId="30" xfId="0" applyFont="1" applyBorder="1" applyAlignment="1">
      <alignment vertical="center"/>
    </xf>
    <xf numFmtId="0" fontId="27" fillId="0" borderId="30" xfId="0" applyFont="1" applyBorder="1"/>
    <xf numFmtId="0" fontId="59" fillId="5" borderId="1" xfId="0" applyFont="1" applyFill="1" applyBorder="1" applyAlignment="1">
      <alignment horizontal="center" vertical="center"/>
    </xf>
    <xf numFmtId="0" fontId="35" fillId="5" borderId="1" xfId="3" applyFont="1" applyFill="1" applyBorder="1" applyAlignment="1">
      <alignment horizontal="center"/>
    </xf>
    <xf numFmtId="0" fontId="31" fillId="3" borderId="1" xfId="0" applyFont="1" applyFill="1" applyBorder="1" applyAlignment="1">
      <alignment horizontal="center"/>
    </xf>
    <xf numFmtId="14" fontId="59" fillId="5" borderId="1" xfId="0" applyNumberFormat="1" applyFont="1" applyFill="1" applyBorder="1" applyAlignment="1">
      <alignment horizontal="center" vertical="center"/>
    </xf>
    <xf numFmtId="14" fontId="35" fillId="5" borderId="1" xfId="3" applyNumberFormat="1" applyFont="1" applyFill="1" applyBorder="1" applyAlignment="1">
      <alignment horizontal="center"/>
    </xf>
    <xf numFmtId="0" fontId="9" fillId="0" borderId="26" xfId="0" applyFont="1" applyBorder="1" applyAlignment="1">
      <alignment vertical="center"/>
    </xf>
    <xf numFmtId="0" fontId="66" fillId="0" borderId="30" xfId="0" applyFont="1" applyBorder="1"/>
    <xf numFmtId="0" fontId="66" fillId="0" borderId="26" xfId="0" applyFont="1" applyBorder="1"/>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0" xfId="4" applyFont="1" applyAlignment="1">
      <alignment horizontal="center" vertical="center" wrapText="1"/>
    </xf>
    <xf numFmtId="0" fontId="28" fillId="3" borderId="0" xfId="0" applyFont="1" applyFill="1" applyAlignment="1">
      <alignment horizontal="center"/>
    </xf>
    <xf numFmtId="0" fontId="16" fillId="0" borderId="1" xfId="0" applyFont="1" applyBorder="1" applyAlignment="1">
      <alignment horizontal="center"/>
    </xf>
    <xf numFmtId="0" fontId="32" fillId="5" borderId="1" xfId="0" applyFont="1" applyFill="1" applyBorder="1" applyAlignment="1">
      <alignment horizontal="left" wrapText="1"/>
    </xf>
    <xf numFmtId="0" fontId="16" fillId="5" borderId="1" xfId="0" applyFont="1" applyFill="1" applyBorder="1" applyAlignment="1">
      <alignment horizontal="left" wrapText="1"/>
    </xf>
    <xf numFmtId="0" fontId="15" fillId="8" borderId="1" xfId="0" applyFont="1" applyFill="1" applyBorder="1" applyAlignment="1">
      <alignment horizontal="center"/>
    </xf>
    <xf numFmtId="0" fontId="1" fillId="0" borderId="1" xfId="0" applyFont="1" applyBorder="1"/>
    <xf numFmtId="0" fontId="16" fillId="5" borderId="0" xfId="0" applyFont="1" applyFill="1" applyAlignment="1">
      <alignment horizontal="left"/>
    </xf>
    <xf numFmtId="0" fontId="40" fillId="14" borderId="11" xfId="0" applyFont="1" applyFill="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15" fillId="8" borderId="11" xfId="0" applyFont="1" applyFill="1" applyBorder="1" applyAlignment="1">
      <alignment horizontal="center"/>
    </xf>
    <xf numFmtId="0" fontId="1" fillId="0" borderId="12" xfId="0" applyFont="1" applyBorder="1" applyAlignment="1">
      <alignment horizontal="center"/>
    </xf>
    <xf numFmtId="0" fontId="1" fillId="0" borderId="12" xfId="0" applyFont="1" applyBorder="1"/>
    <xf numFmtId="0" fontId="1" fillId="0" borderId="13" xfId="0" applyFont="1" applyBorder="1"/>
    <xf numFmtId="0" fontId="15" fillId="8" borderId="12" xfId="0" applyFont="1" applyFill="1" applyBorder="1" applyAlignment="1">
      <alignment horizontal="center"/>
    </xf>
    <xf numFmtId="0" fontId="15" fillId="8" borderId="13" xfId="0" applyFont="1" applyFill="1" applyBorder="1" applyAlignment="1">
      <alignment horizontal="center"/>
    </xf>
    <xf numFmtId="0" fontId="42" fillId="0" borderId="0" xfId="0" applyFont="1" applyAlignment="1">
      <alignment horizontal="center"/>
    </xf>
    <xf numFmtId="0" fontId="37" fillId="0" borderId="0" xfId="0" applyFont="1" applyAlignment="1">
      <alignment horizontal="center" vertical="center" wrapText="1"/>
    </xf>
    <xf numFmtId="0" fontId="4" fillId="0" borderId="1" xfId="5" applyBorder="1" applyAlignment="1">
      <alignment horizontal="left"/>
    </xf>
    <xf numFmtId="0" fontId="12" fillId="7" borderId="0" xfId="4" applyFont="1" applyFill="1" applyAlignment="1">
      <alignment horizontal="center" vertical="top" wrapText="1"/>
    </xf>
    <xf numFmtId="0" fontId="13" fillId="0" borderId="0" xfId="4" applyFont="1" applyAlignment="1">
      <alignment wrapText="1"/>
    </xf>
    <xf numFmtId="0" fontId="14" fillId="0" borderId="0" xfId="4" applyFont="1" applyAlignment="1">
      <alignment wrapText="1"/>
    </xf>
    <xf numFmtId="0" fontId="4" fillId="0" borderId="5" xfId="5" applyBorder="1"/>
    <xf numFmtId="0" fontId="0" fillId="0" borderId="0" xfId="0"/>
    <xf numFmtId="0" fontId="0" fillId="0" borderId="1" xfId="0" applyBorder="1" applyAlignment="1">
      <alignment horizontal="left"/>
    </xf>
    <xf numFmtId="0" fontId="26" fillId="3" borderId="1" xfId="7" applyFont="1" applyFill="1" applyBorder="1"/>
    <xf numFmtId="0" fontId="68" fillId="3" borderId="1" xfId="0" applyFont="1" applyFill="1" applyBorder="1"/>
    <xf numFmtId="0" fontId="27" fillId="3" borderId="1" xfId="7" applyFont="1" applyFill="1" applyBorder="1"/>
    <xf numFmtId="0" fontId="29" fillId="0" borderId="0" xfId="0" applyFont="1" applyBorder="1"/>
    <xf numFmtId="0" fontId="9" fillId="3" borderId="1" xfId="7" applyFont="1" applyFill="1" applyBorder="1"/>
    <xf numFmtId="0" fontId="31" fillId="7" borderId="1" xfId="0" applyFont="1" applyFill="1" applyBorder="1" applyAlignment="1">
      <alignment horizontal="left" vertical="top" wrapText="1"/>
    </xf>
    <xf numFmtId="0" fontId="31" fillId="3" borderId="1" xfId="8" applyFont="1" applyFill="1" applyBorder="1" applyAlignment="1">
      <alignment horizontal="left"/>
    </xf>
    <xf numFmtId="0" fontId="26" fillId="3" borderId="1" xfId="13" applyNumberFormat="1" applyFont="1" applyFill="1" applyBorder="1" applyAlignment="1"/>
    <xf numFmtId="0" fontId="29" fillId="5" borderId="1" xfId="0" applyFont="1" applyFill="1" applyBorder="1"/>
    <xf numFmtId="0" fontId="31" fillId="3" borderId="1" xfId="8" applyFont="1" applyFill="1" applyBorder="1" applyAlignment="1">
      <alignment horizontal="left" wrapText="1"/>
    </xf>
    <xf numFmtId="2" fontId="26" fillId="3" borderId="1" xfId="7" applyNumberFormat="1" applyFont="1" applyFill="1" applyBorder="1" applyAlignment="1">
      <alignment horizontal="center"/>
    </xf>
    <xf numFmtId="0" fontId="35" fillId="3" borderId="1" xfId="3" applyFont="1" applyFill="1" applyBorder="1" applyAlignment="1">
      <alignment horizontal="center"/>
    </xf>
    <xf numFmtId="2" fontId="9" fillId="3" borderId="1" xfId="7" applyNumberFormat="1" applyFont="1" applyFill="1" applyBorder="1" applyAlignment="1">
      <alignment horizontal="center"/>
    </xf>
    <xf numFmtId="0" fontId="26" fillId="3" borderId="1" xfId="7" applyFont="1" applyFill="1" applyBorder="1" applyAlignment="1">
      <alignment horizontal="center"/>
    </xf>
    <xf numFmtId="2" fontId="26" fillId="3" borderId="1" xfId="13" applyNumberFormat="1" applyFont="1" applyFill="1" applyBorder="1" applyAlignment="1">
      <alignment horizontal="center"/>
    </xf>
    <xf numFmtId="0" fontId="31" fillId="3" borderId="1" xfId="0" applyFont="1" applyFill="1" applyBorder="1" applyAlignment="1">
      <alignment horizontal="center" vertical="center" wrapText="1"/>
    </xf>
    <xf numFmtId="0" fontId="33" fillId="3" borderId="1" xfId="0" applyFont="1" applyFill="1" applyBorder="1" applyAlignment="1">
      <alignment horizontal="center" vertical="top"/>
    </xf>
    <xf numFmtId="0" fontId="29" fillId="5" borderId="1" xfId="0" applyFont="1" applyFill="1" applyBorder="1" applyAlignment="1">
      <alignment horizontal="center" vertical="top"/>
    </xf>
    <xf numFmtId="14" fontId="35" fillId="3" borderId="1" xfId="3" applyNumberFormat="1" applyFont="1" applyFill="1" applyBorder="1" applyAlignment="1">
      <alignment horizontal="center"/>
    </xf>
    <xf numFmtId="14" fontId="31" fillId="7" borderId="1" xfId="0" applyNumberFormat="1" applyFont="1" applyFill="1" applyBorder="1" applyAlignment="1">
      <alignment horizontal="center" wrapText="1"/>
    </xf>
    <xf numFmtId="14" fontId="33" fillId="3" borderId="1" xfId="0" applyNumberFormat="1" applyFont="1" applyFill="1" applyBorder="1" applyAlignment="1">
      <alignment horizontal="center" vertical="top"/>
    </xf>
    <xf numFmtId="0" fontId="20" fillId="0" borderId="0" xfId="0" applyFont="1" applyBorder="1" applyAlignment="1">
      <alignment vertical="center"/>
    </xf>
    <xf numFmtId="0" fontId="66" fillId="0" borderId="0" xfId="0" applyFont="1" applyBorder="1"/>
    <xf numFmtId="0" fontId="65" fillId="0" borderId="0" xfId="0" applyFont="1" applyBorder="1" applyAlignment="1">
      <alignment horizontal="left" vertical="center" wrapText="1"/>
    </xf>
    <xf numFmtId="0" fontId="43" fillId="5" borderId="1" xfId="0" applyFont="1" applyFill="1" applyBorder="1" applyAlignment="1">
      <alignment vertical="center"/>
    </xf>
    <xf numFmtId="0" fontId="20" fillId="5" borderId="1" xfId="0" applyFont="1" applyFill="1" applyBorder="1" applyAlignment="1">
      <alignment horizontal="center" vertical="center"/>
    </xf>
    <xf numFmtId="0" fontId="20" fillId="3" borderId="1" xfId="0" applyFont="1" applyFill="1" applyBorder="1" applyAlignment="1">
      <alignment vertical="center"/>
    </xf>
    <xf numFmtId="0" fontId="27" fillId="0" borderId="0" xfId="0" applyFont="1" applyBorder="1"/>
    <xf numFmtId="0" fontId="65" fillId="0" borderId="13" xfId="0" applyFont="1" applyBorder="1" applyAlignment="1">
      <alignment horizontal="left" vertical="center" wrapText="1"/>
    </xf>
    <xf numFmtId="0" fontId="9" fillId="0" borderId="1" xfId="0" applyFont="1" applyBorder="1" applyAlignment="1">
      <alignment horizontal="left"/>
    </xf>
    <xf numFmtId="0" fontId="9" fillId="0" borderId="1" xfId="0" applyFont="1" applyBorder="1" applyAlignment="1">
      <alignment horizontal="center"/>
    </xf>
    <xf numFmtId="14" fontId="9" fillId="0" borderId="1" xfId="0" applyNumberFormat="1" applyFont="1" applyBorder="1" applyAlignment="1">
      <alignment horizontal="center"/>
    </xf>
  </cellXfs>
  <cellStyles count="14">
    <cellStyle name="Comma 2" xfId="2" xr:uid="{DC08F2B2-0E36-48BC-948C-ACD92FB349FA}"/>
    <cellStyle name="Currency" xfId="6" builtinId="4"/>
    <cellStyle name="Good" xfId="13" builtinId="26"/>
    <cellStyle name="Hyperlink" xfId="5" builtinId="8"/>
    <cellStyle name="Normal" xfId="0" builtinId="0"/>
    <cellStyle name="Normal 18" xfId="9" xr:uid="{38EA7340-0ACF-4611-A22F-D9E327912DEF}"/>
    <cellStyle name="Normal 2" xfId="7" xr:uid="{DDB6CCD0-5006-49E5-A6DF-4DD21E0CD505}"/>
    <cellStyle name="Normal 21" xfId="3" xr:uid="{BAAEB3D3-B7D8-49C3-9207-7EB05C78C61C}"/>
    <cellStyle name="Normal 22" xfId="11" xr:uid="{48B95BE7-1A80-4C5B-AE9B-0CE0E184EBB8}"/>
    <cellStyle name="Normal 24" xfId="1" xr:uid="{CA3AD448-DB96-4206-B6DB-4930115DB613}"/>
    <cellStyle name="Normal 3" xfId="12" xr:uid="{D981A4F3-EFE4-402C-B19A-885E0CE69F29}"/>
    <cellStyle name="Normal 4 2" xfId="4" xr:uid="{1354ACDC-5440-4EC9-928F-20A2ADCBB963}"/>
    <cellStyle name="Normal 5" xfId="10" xr:uid="{116DF3F7-EB73-4ABA-9EE8-B8790F386B90}"/>
    <cellStyle name="Normal 9" xfId="8" xr:uid="{26A1484C-DC5A-41BA-8596-EA72E131E7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ace.esc20.net/apps/pages/brook-mays-music-company" TargetMode="External"/><Relationship Id="rId18" Type="http://schemas.openxmlformats.org/officeDocument/2006/relationships/hyperlink" Target="https://pace.esc20.net/apps/pages/chuck-levins-washington-music-center" TargetMode="External"/><Relationship Id="rId26" Type="http://schemas.openxmlformats.org/officeDocument/2006/relationships/hyperlink" Target="https://pace.esc20.net/apps/pages/essendant-co" TargetMode="External"/><Relationship Id="rId39" Type="http://schemas.openxmlformats.org/officeDocument/2006/relationships/hyperlink" Target="https://pace.esc20.net/apps/pages/index.jsp?uREC_ID=1658602&amp;type=d&amp;pREC_ID=1806466" TargetMode="External"/><Relationship Id="rId21" Type="http://schemas.openxmlformats.org/officeDocument/2006/relationships/hyperlink" Target="https://pace.esc20.net/apps/pages/daktronics" TargetMode="External"/><Relationship Id="rId34" Type="http://schemas.openxmlformats.org/officeDocument/2006/relationships/hyperlink" Target="https://pace.esc20.net/apps/pages/higginbotham" TargetMode="External"/><Relationship Id="rId42" Type="http://schemas.openxmlformats.org/officeDocument/2006/relationships/hyperlink" Target="https://pace.esc20.net/apps/pages/mclemore-building-maintenance" TargetMode="External"/><Relationship Id="rId47" Type="http://schemas.openxmlformats.org/officeDocument/2006/relationships/hyperlink" Target="https://pace.esc20.net/apps/pages/mtech-mechanical-technical-services-inc" TargetMode="External"/><Relationship Id="rId50" Type="http://schemas.openxmlformats.org/officeDocument/2006/relationships/hyperlink" Target="https://pace.esc20.net/apps/pages/novium-group-llc" TargetMode="External"/><Relationship Id="rId55" Type="http://schemas.openxmlformats.org/officeDocument/2006/relationships/hyperlink" Target="https://pace.esc20.net/apps/pages/index.jsp?uREC_ID=1658602&amp;type=d&amp;pREC_ID=1806576" TargetMode="External"/><Relationship Id="rId63" Type="http://schemas.openxmlformats.org/officeDocument/2006/relationships/hyperlink" Target="https://pace.esc20.net/apps/pages/white-rock-technology" TargetMode="External"/><Relationship Id="rId7" Type="http://schemas.openxmlformats.org/officeDocument/2006/relationships/hyperlink" Target="https://pace.esc20.net/apps/pages/apple" TargetMode="External"/><Relationship Id="rId2" Type="http://schemas.openxmlformats.org/officeDocument/2006/relationships/hyperlink" Target="https://pace.esc20.net/apps/pages/index.jsp?uREC_ID=1658602&amp;type=d&amp;pREC_ID=1806586" TargetMode="External"/><Relationship Id="rId16" Type="http://schemas.openxmlformats.org/officeDocument/2006/relationships/hyperlink" Target="https://pace.esc20.net/apps/pages/ccs-presentation-systems" TargetMode="External"/><Relationship Id="rId29" Type="http://schemas.openxmlformats.org/officeDocument/2006/relationships/hyperlink" Target="https://pace.esc20.net/apps/pages/g2-general-contractors" TargetMode="External"/><Relationship Id="rId11" Type="http://schemas.openxmlformats.org/officeDocument/2006/relationships/hyperlink" Target="https://pace.esc20.net/apps/pages/index.jsp?uREC_ID=1658602&amp;type=d&amp;pREC_ID=1806196" TargetMode="External"/><Relationship Id="rId24" Type="http://schemas.openxmlformats.org/officeDocument/2006/relationships/hyperlink" Target="https://pace.esc20.net/apps/pages/index.jsp?uREC_ID=1658602&amp;type=d&amp;pREC_ID=1806231" TargetMode="External"/><Relationship Id="rId32" Type="http://schemas.openxmlformats.org/officeDocument/2006/relationships/hyperlink" Target="https://pace.esc20.net/apps/pages/index.jsp?uREC_ID=1658602&amp;type=d&amp;pREC_ID=1806249" TargetMode="External"/><Relationship Id="rId37" Type="http://schemas.openxmlformats.org/officeDocument/2006/relationships/hyperlink" Target="https://pace.esc20.net/apps/pages/kaplan" TargetMode="External"/><Relationship Id="rId40" Type="http://schemas.openxmlformats.org/officeDocument/2006/relationships/hyperlink" Target="https://pace.esc20.net/apps/pages/index.jsp?uREC_ID=1658602&amp;type=d&amp;pREC_ID=1806708" TargetMode="External"/><Relationship Id="rId45" Type="http://schemas.openxmlformats.org/officeDocument/2006/relationships/hyperlink" Target="https://pace.esc20.net/apps/pages/index.jsp?uREC_ID=1658602&amp;type=d&amp;pREC_ID=1806550" TargetMode="External"/><Relationship Id="rId53" Type="http://schemas.openxmlformats.org/officeDocument/2006/relationships/hyperlink" Target="https://pace.esc20.net/apps/pages/riddell" TargetMode="External"/><Relationship Id="rId58" Type="http://schemas.openxmlformats.org/officeDocument/2006/relationships/hyperlink" Target="https://pace.esc20.net/apps/pages/index.jsp?uREC_ID=1658602&amp;type=d&amp;pREC_ID=1806711" TargetMode="External"/><Relationship Id="rId5" Type="http://schemas.openxmlformats.org/officeDocument/2006/relationships/hyperlink" Target="https://pace.esc20.net/apps/pages/ahi-enterprises" TargetMode="External"/><Relationship Id="rId61" Type="http://schemas.openxmlformats.org/officeDocument/2006/relationships/hyperlink" Target="https://pace.esc20.net/apps/pages/index.jsp?uREC_ID=1658602&amp;type=d&amp;pREC_ID=1806713" TargetMode="External"/><Relationship Id="rId19" Type="http://schemas.openxmlformats.org/officeDocument/2006/relationships/hyperlink" Target="https://pace.esc20.net/apps/pages/index.jsp?uREC_ID=1658602&amp;type=d&amp;pREC_ID=1806216" TargetMode="External"/><Relationship Id="rId14" Type="http://schemas.openxmlformats.org/officeDocument/2006/relationships/hyperlink" Target="https://pace.esc20.net/apps/pages/capstone" TargetMode="External"/><Relationship Id="rId22" Type="http://schemas.openxmlformats.org/officeDocument/2006/relationships/hyperlink" Target="https://pace.esc20.net/apps/pages/index.jsp?uREC_ID=1658602&amp;type=d&amp;pREC_ID=1806224" TargetMode="External"/><Relationship Id="rId27" Type="http://schemas.openxmlformats.org/officeDocument/2006/relationships/hyperlink" Target="https://pace.esc20.net/apps/pages/fliplok" TargetMode="External"/><Relationship Id="rId30" Type="http://schemas.openxmlformats.org/officeDocument/2006/relationships/hyperlink" Target="https://pace.esc20.net/apps/pages/index.jsp?uREC_ID=1658602&amp;type=d&amp;pREC_ID=1806245" TargetMode="External"/><Relationship Id="rId35" Type="http://schemas.openxmlformats.org/officeDocument/2006/relationships/hyperlink" Target="https://pace.esc20.net/apps/pages/it1-source" TargetMode="External"/><Relationship Id="rId43" Type="http://schemas.openxmlformats.org/officeDocument/2006/relationships/hyperlink" Target="https://pace.esc20.net/apps/pages/mclemore-building-maintenance" TargetMode="External"/><Relationship Id="rId48" Type="http://schemas.openxmlformats.org/officeDocument/2006/relationships/hyperlink" Target="https://pace.esc20.net/apps/pages/music-and-arts" TargetMode="External"/><Relationship Id="rId56" Type="http://schemas.openxmlformats.org/officeDocument/2006/relationships/hyperlink" Target="https://pace.esc20.net/apps/pages/school-nurse-supply" TargetMode="External"/><Relationship Id="rId64" Type="http://schemas.openxmlformats.org/officeDocument/2006/relationships/printerSettings" Target="../printerSettings/printerSettings1.bin"/><Relationship Id="rId8" Type="http://schemas.openxmlformats.org/officeDocument/2006/relationships/hyperlink" Target="https://pace.esc20.net/apps/pages/index.jsp?uREC_ID=1658602&amp;type=d&amp;pREC_ID=1806195" TargetMode="External"/><Relationship Id="rId51" Type="http://schemas.openxmlformats.org/officeDocument/2006/relationships/hyperlink" Target="https://pace.esc20.net/apps/pages/primary-arms-llc" TargetMode="External"/><Relationship Id="rId3" Type="http://schemas.openxmlformats.org/officeDocument/2006/relationships/hyperlink" Target="https://pace.esc20.net/apps/pages/ace-sports" TargetMode="External"/><Relationship Id="rId12" Type="http://schemas.openxmlformats.org/officeDocument/2006/relationships/hyperlink" Target="https://pace.esc20.net/apps/pages/binyod-llc" TargetMode="External"/><Relationship Id="rId17" Type="http://schemas.openxmlformats.org/officeDocument/2006/relationships/hyperlink" Target="https://pace.esc20.net/apps/pages/index.jsp?uREC_ID=1658602&amp;type=d&amp;pREC_ID=1806206" TargetMode="External"/><Relationship Id="rId25" Type="http://schemas.openxmlformats.org/officeDocument/2006/relationships/hyperlink" Target="https://pace.esc20.net/apps/pages/ecm-today" TargetMode="External"/><Relationship Id="rId33" Type="http://schemas.openxmlformats.org/officeDocument/2006/relationships/hyperlink" Target="https://pace.esc20.net/apps/pages/henthorn-commercial-construction-llc" TargetMode="External"/><Relationship Id="rId38" Type="http://schemas.openxmlformats.org/officeDocument/2006/relationships/hyperlink" Target="https://pace.esc20.net/apps/pages/index.jsp?uREC_ID=1658602&amp;type=d&amp;pREC_ID=1806464" TargetMode="External"/><Relationship Id="rId46" Type="http://schemas.openxmlformats.org/officeDocument/2006/relationships/hyperlink" Target="https://pace.esc20.net/apps/pages/index.jsp?uREC_ID=1658602&amp;type=d&amp;pREC_ID=1806709" TargetMode="External"/><Relationship Id="rId59" Type="http://schemas.openxmlformats.org/officeDocument/2006/relationships/hyperlink" Target="https://pace.esc20.net/apps/pages/index.jsp?uREC_ID=1658602&amp;type=d&amp;pREC_ID=1806589" TargetMode="External"/><Relationship Id="rId20" Type="http://schemas.openxmlformats.org/officeDocument/2006/relationships/hyperlink" Target="https://pace.esc20.net/apps/pages/index.jsp?uREC_ID=1658602&amp;type=d&amp;pREC_ID=1806223" TargetMode="External"/><Relationship Id="rId41" Type="http://schemas.openxmlformats.org/officeDocument/2006/relationships/hyperlink" Target="https://pace.esc20.net/apps/pages/maxi-aids" TargetMode="External"/><Relationship Id="rId54" Type="http://schemas.openxmlformats.org/officeDocument/2006/relationships/hyperlink" Target="https://pace.esc20.net/apps/pages/index.jsp?uREC_ID=1658602&amp;type=d&amp;pREC_ID=1806573" TargetMode="External"/><Relationship Id="rId62" Type="http://schemas.openxmlformats.org/officeDocument/2006/relationships/hyperlink" Target="https://pace.esc20.net/apps/pages/index.jsp?uREC_ID=1658602&amp;type=d&amp;pREC_ID=1806593" TargetMode="External"/><Relationship Id="rId1" Type="http://schemas.openxmlformats.org/officeDocument/2006/relationships/hyperlink" Target="https://pace.esc20.net/apps/pages/index.jsp?uREC_ID=1658602&amp;type=d&amp;pREC_ID=1806586" TargetMode="External"/><Relationship Id="rId6" Type="http://schemas.openxmlformats.org/officeDocument/2006/relationships/hyperlink" Target="https://pace.esc20.net/apps/pages/ahi-enterprises" TargetMode="External"/><Relationship Id="rId15" Type="http://schemas.openxmlformats.org/officeDocument/2006/relationships/hyperlink" Target="https://pace.esc20.net/apps/pages/index.jsp?uREC_ID=1658602&amp;type=d&amp;pREC_ID=1806203" TargetMode="External"/><Relationship Id="rId23" Type="http://schemas.openxmlformats.org/officeDocument/2006/relationships/hyperlink" Target="https://pace.esc20.net/apps/pages/discount-school-supply" TargetMode="External"/><Relationship Id="rId28" Type="http://schemas.openxmlformats.org/officeDocument/2006/relationships/hyperlink" Target="https://pace.esc20.net/apps/pages/fun-function" TargetMode="External"/><Relationship Id="rId36" Type="http://schemas.openxmlformats.org/officeDocument/2006/relationships/hyperlink" Target="https://pace.esc20.net/apps/pages/just-right-reader" TargetMode="External"/><Relationship Id="rId49" Type="http://schemas.openxmlformats.org/officeDocument/2006/relationships/hyperlink" Target="https://pace.esc20.net/apps/pages/new-school-hero-cellocked" TargetMode="External"/><Relationship Id="rId57" Type="http://schemas.openxmlformats.org/officeDocument/2006/relationships/hyperlink" Target="https://pace.esc20.net/apps/pages/index.jsp?uREC_ID=1658602&amp;type=d&amp;pREC_ID=1806586" TargetMode="External"/><Relationship Id="rId10" Type="http://schemas.openxmlformats.org/officeDocument/2006/relationships/hyperlink" Target="https://pace.esc20.net/apps/pages/index.jsp?uREC_ID=1658602&amp;type=d&amp;pREC_ID=1806700" TargetMode="External"/><Relationship Id="rId31" Type="http://schemas.openxmlformats.org/officeDocument/2006/relationships/hyperlink" Target="https://pace.esc20.net/apps/pages/heartland-play" TargetMode="External"/><Relationship Id="rId44" Type="http://schemas.openxmlformats.org/officeDocument/2006/relationships/hyperlink" Target="https://pace.esc20.net/apps/pages/medicaleshop-inc" TargetMode="External"/><Relationship Id="rId52" Type="http://schemas.openxmlformats.org/officeDocument/2006/relationships/hyperlink" Target="https://pace.esc20.net/apps/pages/index.jsp?uREC_ID=1658602&amp;type=d&amp;pREC_ID=1806570" TargetMode="External"/><Relationship Id="rId60" Type="http://schemas.openxmlformats.org/officeDocument/2006/relationships/hyperlink" Target="https://pace.esc20.net/apps/pages/teachers-discovery" TargetMode="External"/><Relationship Id="rId4" Type="http://schemas.openxmlformats.org/officeDocument/2006/relationships/hyperlink" Target="https://pace.esc20.net/apps/pages/adorama" TargetMode="External"/><Relationship Id="rId9" Type="http://schemas.openxmlformats.org/officeDocument/2006/relationships/hyperlink" Target="https://pace.esc20.net/apps/pages/aztec-softwar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eandi.org/" TargetMode="External"/><Relationship Id="rId13" Type="http://schemas.openxmlformats.org/officeDocument/2006/relationships/hyperlink" Target="https://hgacbuy.org/" TargetMode="External"/><Relationship Id="rId18" Type="http://schemas.openxmlformats.org/officeDocument/2006/relationships/hyperlink" Target="https://www.esc1.net/Page/2057" TargetMode="External"/><Relationship Id="rId3" Type="http://schemas.openxmlformats.org/officeDocument/2006/relationships/hyperlink" Target="http://www.epcnt.com/" TargetMode="External"/><Relationship Id="rId21" Type="http://schemas.openxmlformats.org/officeDocument/2006/relationships/hyperlink" Target="https://urldefense.com/v3/__http:/www.1gpa.org/__;!!CUSciUoK5FE!NHdPabKQbUDYOat3GTIDlhyweA0xwmUMIt6-CcZ7SpdYbJGBrcHELRdimPV0lqNHu0brfVQyIf-HMGENzmo$" TargetMode="External"/><Relationship Id="rId7" Type="http://schemas.openxmlformats.org/officeDocument/2006/relationships/hyperlink" Target="https://www.sourcewell-mn.gov/" TargetMode="External"/><Relationship Id="rId12" Type="http://schemas.openxmlformats.org/officeDocument/2006/relationships/hyperlink" Target="https://www.omniapartners.com/" TargetMode="External"/><Relationship Id="rId17" Type="http://schemas.openxmlformats.org/officeDocument/2006/relationships/hyperlink" Target="https://www.txctpa.org/" TargetMode="External"/><Relationship Id="rId2" Type="http://schemas.openxmlformats.org/officeDocument/2006/relationships/hyperlink" Target="http://www.window.state.tx.us/procurement/cat_page/" TargetMode="External"/><Relationship Id="rId16" Type="http://schemas.openxmlformats.org/officeDocument/2006/relationships/hyperlink" Target="https://pace.esc20.net/" TargetMode="External"/><Relationship Id="rId20" Type="http://schemas.openxmlformats.org/officeDocument/2006/relationships/hyperlink" Target="https://www.esc20.net/apps/pages/2013-purchasing-cooperative" TargetMode="External"/><Relationship Id="rId1" Type="http://schemas.openxmlformats.org/officeDocument/2006/relationships/hyperlink" Target="https://www.esc11.net/" TargetMode="External"/><Relationship Id="rId6" Type="http://schemas.openxmlformats.org/officeDocument/2006/relationships/hyperlink" Target="http://www.tips-usa.com/" TargetMode="External"/><Relationship Id="rId11" Type="http://schemas.openxmlformats.org/officeDocument/2006/relationships/hyperlink" Target="https://www.buyboard.com/" TargetMode="External"/><Relationship Id="rId5" Type="http://schemas.openxmlformats.org/officeDocument/2006/relationships/hyperlink" Target="http://www.choicepartners.org/" TargetMode="External"/><Relationship Id="rId15" Type="http://schemas.openxmlformats.org/officeDocument/2006/relationships/hyperlink" Target="http://txsmartbuy.com/" TargetMode="External"/><Relationship Id="rId23" Type="http://schemas.openxmlformats.org/officeDocument/2006/relationships/printerSettings" Target="../printerSettings/printerSettings2.bin"/><Relationship Id="rId10" Type="http://schemas.openxmlformats.org/officeDocument/2006/relationships/hyperlink" Target="http://www.ncpa.us/" TargetMode="External"/><Relationship Id="rId19" Type="http://schemas.openxmlformats.org/officeDocument/2006/relationships/hyperlink" Target="https://www.esc19.net/" TargetMode="External"/><Relationship Id="rId4" Type="http://schemas.openxmlformats.org/officeDocument/2006/relationships/hyperlink" Target="https://comptroller.texas.gov/purchasing/contract/TXMAS/" TargetMode="External"/><Relationship Id="rId9" Type="http://schemas.openxmlformats.org/officeDocument/2006/relationships/hyperlink" Target="http://www.texbuy.net/" TargetMode="External"/><Relationship Id="rId14" Type="http://schemas.openxmlformats.org/officeDocument/2006/relationships/hyperlink" Target="http://dir.texas.gov/" TargetMode="External"/><Relationship Id="rId22" Type="http://schemas.openxmlformats.org/officeDocument/2006/relationships/hyperlink" Target="https://www.791coop.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groggydogonline.com/" TargetMode="External"/><Relationship Id="rId3" Type="http://schemas.openxmlformats.org/officeDocument/2006/relationships/hyperlink" Target="mailto:rudy@bullmarketpromotions.com" TargetMode="External"/><Relationship Id="rId7" Type="http://schemas.openxmlformats.org/officeDocument/2006/relationships/hyperlink" Target="mailto:cedric@vestigeinternational.com" TargetMode="External"/><Relationship Id="rId12" Type="http://schemas.openxmlformats.org/officeDocument/2006/relationships/printerSettings" Target="../printerSettings/printerSettings3.bin"/><Relationship Id="rId2" Type="http://schemas.openxmlformats.org/officeDocument/2006/relationships/hyperlink" Target="mailto:derrell@branded1st.com" TargetMode="External"/><Relationship Id="rId1" Type="http://schemas.openxmlformats.org/officeDocument/2006/relationships/hyperlink" Target="mailto:info@liteam.com" TargetMode="External"/><Relationship Id="rId6" Type="http://schemas.openxmlformats.org/officeDocument/2006/relationships/hyperlink" Target="mailto:cambrey.hardy@gandyink.com%20/" TargetMode="External"/><Relationship Id="rId11" Type="http://schemas.openxmlformats.org/officeDocument/2006/relationships/hyperlink" Target="mailto:irving@groggydogonline.com" TargetMode="External"/><Relationship Id="rId5" Type="http://schemas.openxmlformats.org/officeDocument/2006/relationships/hyperlink" Target="mailto:abarnett@educationalproducts.com" TargetMode="External"/><Relationship Id="rId10" Type="http://schemas.openxmlformats.org/officeDocument/2006/relationships/hyperlink" Target="https://www.gandyink.com/" TargetMode="External"/><Relationship Id="rId4" Type="http://schemas.openxmlformats.org/officeDocument/2006/relationships/hyperlink" Target="mailto:mail@dfwimpression.com%20/" TargetMode="External"/><Relationship Id="rId9" Type="http://schemas.openxmlformats.org/officeDocument/2006/relationships/hyperlink" Target="https://site.educationalproducts.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aventrua@irvingisd.net" TargetMode="External"/><Relationship Id="rId13" Type="http://schemas.openxmlformats.org/officeDocument/2006/relationships/hyperlink" Target="mailto:lance.smith@tutorfly.com" TargetMode="External"/><Relationship Id="rId18" Type="http://schemas.openxmlformats.org/officeDocument/2006/relationships/hyperlink" Target="mailto:purejoyphotobooth@gmail.com" TargetMode="External"/><Relationship Id="rId3" Type="http://schemas.openxmlformats.org/officeDocument/2006/relationships/hyperlink" Target="mailto:joseph.rockett@gmail.com" TargetMode="External"/><Relationship Id="rId21" Type="http://schemas.openxmlformats.org/officeDocument/2006/relationships/printerSettings" Target="../printerSettings/printerSettings4.bin"/><Relationship Id="rId7" Type="http://schemas.openxmlformats.org/officeDocument/2006/relationships/hyperlink" Target="mailto:Happytrailsrail@yahoo.com" TargetMode="External"/><Relationship Id="rId12" Type="http://schemas.openxmlformats.org/officeDocument/2006/relationships/hyperlink" Target="mailto:frank.kesh@sylvanlearning.com" TargetMode="External"/><Relationship Id="rId17" Type="http://schemas.openxmlformats.org/officeDocument/2006/relationships/hyperlink" Target="mailto:wreese@kona-ice.com" TargetMode="External"/><Relationship Id="rId2" Type="http://schemas.openxmlformats.org/officeDocument/2006/relationships/hyperlink" Target="mailto:irving@cardmyyard.com" TargetMode="External"/><Relationship Id="rId16" Type="http://schemas.openxmlformats.org/officeDocument/2006/relationships/hyperlink" Target="mailto:wreese@kona-ice.com" TargetMode="External"/><Relationship Id="rId20" Type="http://schemas.openxmlformats.org/officeDocument/2006/relationships/hyperlink" Target="mailto:hernandezmanuel91@gmail.com" TargetMode="External"/><Relationship Id="rId1" Type="http://schemas.openxmlformats.org/officeDocument/2006/relationships/hyperlink" Target="mailto:billie@airedesigns.com" TargetMode="External"/><Relationship Id="rId6" Type="http://schemas.openxmlformats.org/officeDocument/2006/relationships/hyperlink" Target="mailto:Info@redphotobooths.com" TargetMode="External"/><Relationship Id="rId11" Type="http://schemas.openxmlformats.org/officeDocument/2006/relationships/hyperlink" Target="mailto:contact@cre8infinite.org" TargetMode="External"/><Relationship Id="rId5" Type="http://schemas.openxmlformats.org/officeDocument/2006/relationships/hyperlink" Target="mailto:admin@snapshotmediaworks.com" TargetMode="External"/><Relationship Id="rId15" Type="http://schemas.openxmlformats.org/officeDocument/2006/relationships/hyperlink" Target="mailto:danny@dannycampbell.com" TargetMode="External"/><Relationship Id="rId10" Type="http://schemas.openxmlformats.org/officeDocument/2006/relationships/hyperlink" Target="mailto:cweitzel@justsayyes.org" TargetMode="External"/><Relationship Id="rId19" Type="http://schemas.openxmlformats.org/officeDocument/2006/relationships/hyperlink" Target="mailto:Waterguy3286@yahoo.com" TargetMode="External"/><Relationship Id="rId4" Type="http://schemas.openxmlformats.org/officeDocument/2006/relationships/hyperlink" Target="mailto:Spacewalknfw@herecomesfun.com" TargetMode="External"/><Relationship Id="rId9" Type="http://schemas.openxmlformats.org/officeDocument/2006/relationships/hyperlink" Target="mailto:Ldloperations@invent.org" TargetMode="External"/><Relationship Id="rId14" Type="http://schemas.openxmlformats.org/officeDocument/2006/relationships/hyperlink" Target="mailto:Agadpina@gmail.com"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mailto:tjacquot@reallygoodstuff.com" TargetMode="External"/><Relationship Id="rId18" Type="http://schemas.openxmlformats.org/officeDocument/2006/relationships/hyperlink" Target="mailto:jskelton@testout.com" TargetMode="External"/><Relationship Id="rId26" Type="http://schemas.openxmlformats.org/officeDocument/2006/relationships/hyperlink" Target="mailto:jessica.pinney@careersafeonline.com" TargetMode="External"/><Relationship Id="rId39" Type="http://schemas.openxmlformats.org/officeDocument/2006/relationships/hyperlink" Target="mailto:arkdesigns3@att.net" TargetMode="External"/><Relationship Id="rId21" Type="http://schemas.openxmlformats.org/officeDocument/2006/relationships/hyperlink" Target="mailto:businessdesk@flinnsci.com" TargetMode="External"/><Relationship Id="rId34" Type="http://schemas.openxmlformats.org/officeDocument/2006/relationships/hyperlink" Target="mailto:erika_fong@embitec.com" TargetMode="External"/><Relationship Id="rId42" Type="http://schemas.openxmlformats.org/officeDocument/2006/relationships/hyperlink" Target="mailto:robcor@cdwg.com" TargetMode="External"/><Relationship Id="rId47" Type="http://schemas.openxmlformats.org/officeDocument/2006/relationships/hyperlink" Target="mailto:seldon@nepris.com" TargetMode="External"/><Relationship Id="rId50" Type="http://schemas.openxmlformats.org/officeDocument/2006/relationships/hyperlink" Target="mailto:peggy@romeomusic.net" TargetMode="External"/><Relationship Id="rId55" Type="http://schemas.openxmlformats.org/officeDocument/2006/relationships/hyperlink" Target="mailto:mirko@recoverydoors.com" TargetMode="External"/><Relationship Id="rId7" Type="http://schemas.openxmlformats.org/officeDocument/2006/relationships/hyperlink" Target="mailto:orders@kaganonline.com" TargetMode="External"/><Relationship Id="rId2" Type="http://schemas.openxmlformats.org/officeDocument/2006/relationships/hyperlink" Target="mailto:zarrar@clarybusinessmachines.com" TargetMode="External"/><Relationship Id="rId16" Type="http://schemas.openxmlformats.org/officeDocument/2006/relationships/hyperlink" Target="mailto:orders@schoolspecialty.com" TargetMode="External"/><Relationship Id="rId29" Type="http://schemas.openxmlformats.org/officeDocument/2006/relationships/hyperlink" Target="mailto:jbarbosa@challengeofficeproducts.com" TargetMode="External"/><Relationship Id="rId11" Type="http://schemas.openxmlformats.org/officeDocument/2006/relationships/hyperlink" Target="mailto:sales@paxpat.com" TargetMode="External"/><Relationship Id="rId24" Type="http://schemas.openxmlformats.org/officeDocument/2006/relationships/hyperlink" Target="mailto:kcrum@acemart.com" TargetMode="External"/><Relationship Id="rId32" Type="http://schemas.openxmlformats.org/officeDocument/2006/relationships/hyperlink" Target="mailto:odessa@wrsecure.com" TargetMode="External"/><Relationship Id="rId37" Type="http://schemas.openxmlformats.org/officeDocument/2006/relationships/hyperlink" Target="mailto:bids@acpdirect.com" TargetMode="External"/><Relationship Id="rId40" Type="http://schemas.openxmlformats.org/officeDocument/2006/relationships/hyperlink" Target="mailto:tcicherski@aselart.com" TargetMode="External"/><Relationship Id="rId45" Type="http://schemas.openxmlformats.org/officeDocument/2006/relationships/hyperlink" Target="mailto:rhodge@delcomgroup.com" TargetMode="External"/><Relationship Id="rId53" Type="http://schemas.openxmlformats.org/officeDocument/2006/relationships/hyperlink" Target="mailto:rzelt@attainmentcompany.com" TargetMode="External"/><Relationship Id="rId58" Type="http://schemas.openxmlformats.org/officeDocument/2006/relationships/hyperlink" Target="mailto:ncook@digitalresources.com" TargetMode="External"/><Relationship Id="rId5" Type="http://schemas.openxmlformats.org/officeDocument/2006/relationships/hyperlink" Target="mailto:sara@completebook.com" TargetMode="External"/><Relationship Id="rId61" Type="http://schemas.openxmlformats.org/officeDocument/2006/relationships/hyperlink" Target="mailto:orders@enasco.com" TargetMode="External"/><Relationship Id="rId19" Type="http://schemas.openxmlformats.org/officeDocument/2006/relationships/hyperlink" Target="mailto:y.villano@burmax.com" TargetMode="External"/><Relationship Id="rId14" Type="http://schemas.openxmlformats.org/officeDocument/2006/relationships/hyperlink" Target="mailto:sofia.scott@realityworks.com" TargetMode="External"/><Relationship Id="rId22" Type="http://schemas.openxmlformats.org/officeDocument/2006/relationships/hyperlink" Target="mailto:wilder@knowledgematters.com" TargetMode="External"/><Relationship Id="rId27" Type="http://schemas.openxmlformats.org/officeDocument/2006/relationships/hyperlink" Target="mailto:jule@expressbooksellers.com" TargetMode="External"/><Relationship Id="rId30" Type="http://schemas.openxmlformats.org/officeDocument/2006/relationships/hyperlink" Target="mailto:dpride@excelligence.com" TargetMode="External"/><Relationship Id="rId35" Type="http://schemas.openxmlformats.org/officeDocument/2006/relationships/hyperlink" Target="mailto:bsampson@k12.com" TargetMode="External"/><Relationship Id="rId43" Type="http://schemas.openxmlformats.org/officeDocument/2006/relationships/hyperlink" Target="mailto:trina@h-itt.com" TargetMode="External"/><Relationship Id="rId48" Type="http://schemas.openxmlformats.org/officeDocument/2006/relationships/hyperlink" Target="mailto:margaret.tichelaar@pikespeakfloral.com" TargetMode="External"/><Relationship Id="rId56" Type="http://schemas.openxmlformats.org/officeDocument/2006/relationships/hyperlink" Target="mailto:jill@lab-resources.net" TargetMode="External"/><Relationship Id="rId8" Type="http://schemas.openxmlformats.org/officeDocument/2006/relationships/hyperlink" Target="mailto:shopwood@mariannabeauty.com" TargetMode="External"/><Relationship Id="rId51" Type="http://schemas.openxmlformats.org/officeDocument/2006/relationships/hyperlink" Target="mailto:sam@eduthings.com" TargetMode="External"/><Relationship Id="rId3" Type="http://schemas.openxmlformats.org/officeDocument/2006/relationships/hyperlink" Target="mailto:sara@completebook.com" TargetMode="External"/><Relationship Id="rId12" Type="http://schemas.openxmlformats.org/officeDocument/2006/relationships/hyperlink" Target="mailto:gary.schepf@outlook.com" TargetMode="External"/><Relationship Id="rId17" Type="http://schemas.openxmlformats.org/officeDocument/2006/relationships/hyperlink" Target="mailto:david.talamantez@sphero.com" TargetMode="External"/><Relationship Id="rId25" Type="http://schemas.openxmlformats.org/officeDocument/2006/relationships/hyperlink" Target="mailto:allaboutanimalslive@yahoo.com" TargetMode="External"/><Relationship Id="rId33" Type="http://schemas.openxmlformats.org/officeDocument/2006/relationships/hyperlink" Target="mailto:sales@encoredataproducts.com" TargetMode="External"/><Relationship Id="rId38" Type="http://schemas.openxmlformats.org/officeDocument/2006/relationships/hyperlink" Target="mailto:apaul@atctrain.com" TargetMode="External"/><Relationship Id="rId46" Type="http://schemas.openxmlformats.org/officeDocument/2006/relationships/hyperlink" Target="mailto:vicky@uscyberrange.org" TargetMode="External"/><Relationship Id="rId59" Type="http://schemas.openxmlformats.org/officeDocument/2006/relationships/hyperlink" Target="mailto:candy@interlink-ntx.org" TargetMode="External"/><Relationship Id="rId20" Type="http://schemas.openxmlformats.org/officeDocument/2006/relationships/hyperlink" Target="mailto:kvance@perfectionlearning.com" TargetMode="External"/><Relationship Id="rId41" Type="http://schemas.openxmlformats.org/officeDocument/2006/relationships/hyperlink" Target="mailto:smoon@pltw.org" TargetMode="External"/><Relationship Id="rId54" Type="http://schemas.openxmlformats.org/officeDocument/2006/relationships/hyperlink" Target="mailto:medcosalessupport@medcosupply.com" TargetMode="External"/><Relationship Id="rId62" Type="http://schemas.openxmlformats.org/officeDocument/2006/relationships/hyperlink" Target="mailto:orders@pitsco.com" TargetMode="External"/><Relationship Id="rId1" Type="http://schemas.openxmlformats.org/officeDocument/2006/relationships/hyperlink" Target="mailto:tim@surscan.com" TargetMode="External"/><Relationship Id="rId6" Type="http://schemas.openxmlformats.org/officeDocument/2006/relationships/hyperlink" Target="mailto:kody.kearns@gasandsupply.com" TargetMode="External"/><Relationship Id="rId15" Type="http://schemas.openxmlformats.org/officeDocument/2006/relationships/hyperlink" Target="mailto:lisa.howerton@savvas.com" TargetMode="External"/><Relationship Id="rId23" Type="http://schemas.openxmlformats.org/officeDocument/2006/relationships/hyperlink" Target="mailto:experientialsolutions@gmail.com" TargetMode="External"/><Relationship Id="rId28" Type="http://schemas.openxmlformats.org/officeDocument/2006/relationships/hyperlink" Target="mailto:customersupport@cevmultimedia.com" TargetMode="External"/><Relationship Id="rId36" Type="http://schemas.openxmlformats.org/officeDocument/2006/relationships/hyperlink" Target="mailto:ebatten@ti.com" TargetMode="External"/><Relationship Id="rId49" Type="http://schemas.openxmlformats.org/officeDocument/2006/relationships/hyperlink" Target="mailto:chris@tech-labs.com" TargetMode="External"/><Relationship Id="rId57" Type="http://schemas.openxmlformats.org/officeDocument/2006/relationships/hyperlink" Target="mailto:kimberly@mediasupportgroup.net" TargetMode="External"/><Relationship Id="rId10" Type="http://schemas.openxmlformats.org/officeDocument/2006/relationships/hyperlink" Target="mailto:scruz@midwesttechnology.com" TargetMode="External"/><Relationship Id="rId31" Type="http://schemas.openxmlformats.org/officeDocument/2006/relationships/hyperlink" Target="mailto:gail.adams@cengage.com" TargetMode="External"/><Relationship Id="rId44" Type="http://schemas.openxmlformats.org/officeDocument/2006/relationships/hyperlink" Target="mailto:skindel@infobase.com" TargetMode="External"/><Relationship Id="rId52" Type="http://schemas.openxmlformats.org/officeDocument/2006/relationships/hyperlink" Target="mailto:sfields@pasco.com" TargetMode="External"/><Relationship Id="rId60" Type="http://schemas.openxmlformats.org/officeDocument/2006/relationships/hyperlink" Target="mailto:bblankenship@g-w.com" TargetMode="External"/><Relationship Id="rId4" Type="http://schemas.openxmlformats.org/officeDocument/2006/relationships/hyperlink" Target="mailto:ewatson@journeyed.com" TargetMode="External"/><Relationship Id="rId9" Type="http://schemas.openxmlformats.org/officeDocument/2006/relationships/hyperlink" Target="mailto:melissa.arnett@mheducation.com"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mailto:SHERI.MCBRIDE@PROFORMA.COM" TargetMode="External"/><Relationship Id="rId18" Type="http://schemas.openxmlformats.org/officeDocument/2006/relationships/hyperlink" Target="mailto:derrell@branded1st.com" TargetMode="External"/><Relationship Id="rId26" Type="http://schemas.openxmlformats.org/officeDocument/2006/relationships/hyperlink" Target="mailto:javaughn1973@gmail.com" TargetMode="External"/><Relationship Id="rId39" Type="http://schemas.openxmlformats.org/officeDocument/2006/relationships/hyperlink" Target="mailto:michelle@imagesourceteam.com" TargetMode="External"/><Relationship Id="rId21" Type="http://schemas.openxmlformats.org/officeDocument/2006/relationships/hyperlink" Target="mailto:rgray@advanced-online.com" TargetMode="External"/><Relationship Id="rId34" Type="http://schemas.openxmlformats.org/officeDocument/2006/relationships/hyperlink" Target="mailto:juli@schoollife.com" TargetMode="External"/><Relationship Id="rId7" Type="http://schemas.openxmlformats.org/officeDocument/2006/relationships/hyperlink" Target="mailto:service@leapinleos.com" TargetMode="External"/><Relationship Id="rId12" Type="http://schemas.openxmlformats.org/officeDocument/2006/relationships/hyperlink" Target="mailto:angela@tmftoursandtravel.com" TargetMode="External"/><Relationship Id="rId17" Type="http://schemas.openxmlformats.org/officeDocument/2006/relationships/hyperlink" Target="mailto:stacy.nwpromo@att.net" TargetMode="External"/><Relationship Id="rId25" Type="http://schemas.openxmlformats.org/officeDocument/2006/relationships/hyperlink" Target="mailto:casey@tegroup.biz" TargetMode="External"/><Relationship Id="rId33" Type="http://schemas.openxmlformats.org/officeDocument/2006/relationships/hyperlink" Target="mailto:luis@spiritmonkey.com" TargetMode="External"/><Relationship Id="rId38" Type="http://schemas.openxmlformats.org/officeDocument/2006/relationships/hyperlink" Target="mailto:bids@positivepromotions.com" TargetMode="External"/><Relationship Id="rId2" Type="http://schemas.openxmlformats.org/officeDocument/2006/relationships/hyperlink" Target="mailto:connie.sutton@staples.com" TargetMode="External"/><Relationship Id="rId16" Type="http://schemas.openxmlformats.org/officeDocument/2006/relationships/hyperlink" Target="mailto:rudy@bullmarketpromotions.com" TargetMode="External"/><Relationship Id="rId20" Type="http://schemas.openxmlformats.org/officeDocument/2006/relationships/hyperlink" Target="mailto:bids@4imprint.com" TargetMode="External"/><Relationship Id="rId29" Type="http://schemas.openxmlformats.org/officeDocument/2006/relationships/hyperlink" Target="mailto:mmartin@mtmrecognition.com" TargetMode="External"/><Relationship Id="rId1" Type="http://schemas.openxmlformats.org/officeDocument/2006/relationships/hyperlink" Target="https://urldefense.com/v3/__https:/www.branded1st.com__;!!CUSciUoK5FE!dlxz-_r2pevcNlJbb6iWEk1vfV27BFU9L5tCjr7g4RfudTvl-dUxibOG2Ikj2GjOZ5U$" TargetMode="External"/><Relationship Id="rId6" Type="http://schemas.openxmlformats.org/officeDocument/2006/relationships/hyperlink" Target="mailto:kyle@finishlineprints.com" TargetMode="External"/><Relationship Id="rId11" Type="http://schemas.openxmlformats.org/officeDocument/2006/relationships/hyperlink" Target="mailto:mchambers@groggydogonline.com" TargetMode="External"/><Relationship Id="rId24" Type="http://schemas.openxmlformats.org/officeDocument/2006/relationships/hyperlink" Target="mailto:arkdesigns3@att.net" TargetMode="External"/><Relationship Id="rId32" Type="http://schemas.openxmlformats.org/officeDocument/2006/relationships/hyperlink" Target="mailto:kathy@aaitrophies.com" TargetMode="External"/><Relationship Id="rId37" Type="http://schemas.openxmlformats.org/officeDocument/2006/relationships/hyperlink" Target="mailto:info@blueribbontrophies.com" TargetMode="External"/><Relationship Id="rId5" Type="http://schemas.openxmlformats.org/officeDocument/2006/relationships/hyperlink" Target="mailto:Bids@schoolteefactory.com" TargetMode="External"/><Relationship Id="rId15" Type="http://schemas.openxmlformats.org/officeDocument/2006/relationships/hyperlink" Target="mailto:mhk-gtmbids@hanes.com" TargetMode="External"/><Relationship Id="rId23" Type="http://schemas.openxmlformats.org/officeDocument/2006/relationships/hyperlink" Target="mailto:peter@authenticpromotions.com" TargetMode="External"/><Relationship Id="rId28" Type="http://schemas.openxmlformats.org/officeDocument/2006/relationships/hyperlink" Target="mailto:mark@ahitexas.com" TargetMode="External"/><Relationship Id="rId36" Type="http://schemas.openxmlformats.org/officeDocument/2006/relationships/hyperlink" Target="mailto:Bids@fancloth.com" TargetMode="External"/><Relationship Id="rId10" Type="http://schemas.openxmlformats.org/officeDocument/2006/relationships/hyperlink" Target="mailto:bids@masterteacher.com" TargetMode="External"/><Relationship Id="rId19" Type="http://schemas.openxmlformats.org/officeDocument/2006/relationships/hyperlink" Target="mailto:bids@gandyink.com" TargetMode="External"/><Relationship Id="rId31" Type="http://schemas.openxmlformats.org/officeDocument/2006/relationships/hyperlink" Target="mailto:bids@jostens.com" TargetMode="External"/><Relationship Id="rId4" Type="http://schemas.openxmlformats.org/officeDocument/2006/relationships/hyperlink" Target="mailto:Bids@customsportswear.net" TargetMode="External"/><Relationship Id="rId9" Type="http://schemas.openxmlformats.org/officeDocument/2006/relationships/hyperlink" Target="mailto:covenantrophies@verizon.net" TargetMode="External"/><Relationship Id="rId14" Type="http://schemas.openxmlformats.org/officeDocument/2006/relationships/hyperlink" Target="mailto:gareth.hughes@theglitchco.com" TargetMode="External"/><Relationship Id="rId22" Type="http://schemas.openxmlformats.org/officeDocument/2006/relationships/hyperlink" Target="mailto:larry@gamechangingimage.com" TargetMode="External"/><Relationship Id="rId27" Type="http://schemas.openxmlformats.org/officeDocument/2006/relationships/hyperlink" Target="mailto:lonestarathletic@gmail.com" TargetMode="External"/><Relationship Id="rId30" Type="http://schemas.openxmlformats.org/officeDocument/2006/relationships/hyperlink" Target="mailto:bids@baypromo.net" TargetMode="External"/><Relationship Id="rId35" Type="http://schemas.openxmlformats.org/officeDocument/2006/relationships/hyperlink" Target="mailto:cedric@vestigeinternational.com" TargetMode="External"/><Relationship Id="rId8" Type="http://schemas.openxmlformats.org/officeDocument/2006/relationships/hyperlink" Target="mailto:Allen@lendanmktg.com" TargetMode="External"/><Relationship Id="rId3" Type="http://schemas.openxmlformats.org/officeDocument/2006/relationships/hyperlink" Target="mailto:npsbids@orienta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judy@li-tx.com" TargetMode="External"/><Relationship Id="rId18" Type="http://schemas.openxmlformats.org/officeDocument/2006/relationships/hyperlink" Target="mailto:tjacquot@reallygoodstuff.com" TargetMode="External"/><Relationship Id="rId26" Type="http://schemas.openxmlformats.org/officeDocument/2006/relationships/hyperlink" Target="http://www.educatorsdepot.com/" TargetMode="External"/><Relationship Id="rId39" Type="http://schemas.openxmlformats.org/officeDocument/2006/relationships/hyperlink" Target="http://www.virco.com/" TargetMode="External"/><Relationship Id="rId21" Type="http://schemas.openxmlformats.org/officeDocument/2006/relationships/hyperlink" Target="mailto:niki.ham@bybluebox.com" TargetMode="External"/><Relationship Id="rId34" Type="http://schemas.openxmlformats.org/officeDocument/2006/relationships/hyperlink" Target="http://www.reynoldstx.com/" TargetMode="External"/><Relationship Id="rId42" Type="http://schemas.openxmlformats.org/officeDocument/2006/relationships/hyperlink" Target="http://www.businessinteriors.com/" TargetMode="External"/><Relationship Id="rId7" Type="http://schemas.openxmlformats.org/officeDocument/2006/relationships/hyperlink" Target="mailto:kim.gilbert@schoolspecialty.com" TargetMode="External"/><Relationship Id="rId2" Type="http://schemas.openxmlformats.org/officeDocument/2006/relationships/hyperlink" Target="mailto:customerservice@educatorsdepot.com" TargetMode="External"/><Relationship Id="rId16" Type="http://schemas.openxmlformats.org/officeDocument/2006/relationships/hyperlink" Target="mailto:stiner@kaplanco.com" TargetMode="External"/><Relationship Id="rId20" Type="http://schemas.openxmlformats.org/officeDocument/2006/relationships/hyperlink" Target="mailto:dgriggs@businessinteriors.com" TargetMode="External"/><Relationship Id="rId29" Type="http://schemas.openxmlformats.org/officeDocument/2006/relationships/hyperlink" Target="http://www.lakeshorelearning.com/" TargetMode="External"/><Relationship Id="rId41" Type="http://schemas.openxmlformats.org/officeDocument/2006/relationships/hyperlink" Target="http://www.woodetcco.com/" TargetMode="External"/><Relationship Id="rId1" Type="http://schemas.openxmlformats.org/officeDocument/2006/relationships/hyperlink" Target="mailto:mail@woodetcco.com" TargetMode="External"/><Relationship Id="rId6" Type="http://schemas.openxmlformats.org/officeDocument/2006/relationships/hyperlink" Target="mailto:kgoddard@shifflerequip.com" TargetMode="External"/><Relationship Id="rId11" Type="http://schemas.openxmlformats.org/officeDocument/2006/relationships/hyperlink" Target="mailto:willw@planoofficesupply.com" TargetMode="External"/><Relationship Id="rId24" Type="http://schemas.openxmlformats.org/officeDocument/2006/relationships/hyperlink" Target="http://www.meteoreducation.com/" TargetMode="External"/><Relationship Id="rId32" Type="http://schemas.openxmlformats.org/officeDocument/2006/relationships/hyperlink" Target="http://www.planoofficesupply.com/" TargetMode="External"/><Relationship Id="rId37" Type="http://schemas.openxmlformats.org/officeDocument/2006/relationships/hyperlink" Target="http://www.shifflerequip.com/" TargetMode="External"/><Relationship Id="rId40" Type="http://schemas.openxmlformats.org/officeDocument/2006/relationships/hyperlink" Target="http://www.wengercorp.com/music-education.php" TargetMode="External"/><Relationship Id="rId5" Type="http://schemas.openxmlformats.org/officeDocument/2006/relationships/hyperlink" Target="mailto:vsteitz@tangraminteriors.com" TargetMode="External"/><Relationship Id="rId15" Type="http://schemas.openxmlformats.org/officeDocument/2006/relationships/hyperlink" Target="mailto:jsosa@lakeshorelearning.com" TargetMode="External"/><Relationship Id="rId23" Type="http://schemas.openxmlformats.org/officeDocument/2006/relationships/hyperlink" Target="http://www.businessinteriors.com/" TargetMode="External"/><Relationship Id="rId28" Type="http://schemas.openxmlformats.org/officeDocument/2006/relationships/hyperlink" Target="http://www.kaplanco.com/" TargetMode="External"/><Relationship Id="rId36" Type="http://schemas.openxmlformats.org/officeDocument/2006/relationships/hyperlink" Target="http://www.schoolspecialty.com/" TargetMode="External"/><Relationship Id="rId10" Type="http://schemas.openxmlformats.org/officeDocument/2006/relationships/hyperlink" Target="mailto:tjacquot@reallygoodstuff.com" TargetMode="External"/><Relationship Id="rId19" Type="http://schemas.openxmlformats.org/officeDocument/2006/relationships/hyperlink" Target="mailto:vpohl@meteoreducation.com" TargetMode="External"/><Relationship Id="rId31" Type="http://schemas.openxmlformats.org/officeDocument/2006/relationships/hyperlink" Target="http://www.li-tx.com/" TargetMode="External"/><Relationship Id="rId4" Type="http://schemas.openxmlformats.org/officeDocument/2006/relationships/hyperlink" Target="mailto:bethhudacky@virco.com" TargetMode="External"/><Relationship Id="rId9" Type="http://schemas.openxmlformats.org/officeDocument/2006/relationships/hyperlink" Target="mailto:customer-service@reynoldstx.com" TargetMode="External"/><Relationship Id="rId14" Type="http://schemas.openxmlformats.org/officeDocument/2006/relationships/hyperlink" Target="mailto:jeff@learningenvironments.com" TargetMode="External"/><Relationship Id="rId22" Type="http://schemas.openxmlformats.org/officeDocument/2006/relationships/hyperlink" Target="http://www.bybluebox.com/" TargetMode="External"/><Relationship Id="rId27" Type="http://schemas.openxmlformats.org/officeDocument/2006/relationships/hyperlink" Target="http://www.exservinc.com/" TargetMode="External"/><Relationship Id="rId30" Type="http://schemas.openxmlformats.org/officeDocument/2006/relationships/hyperlink" Target="http://www.learningenvironments.com/" TargetMode="External"/><Relationship Id="rId35" Type="http://schemas.openxmlformats.org/officeDocument/2006/relationships/hyperlink" Target="http://www.schooloutfitters.com/" TargetMode="External"/><Relationship Id="rId8" Type="http://schemas.openxmlformats.org/officeDocument/2006/relationships/hyperlink" Target="mailto:cathy.schirra@schooloutfitters.com" TargetMode="External"/><Relationship Id="rId3" Type="http://schemas.openxmlformats.org/officeDocument/2006/relationships/hyperlink" Target="mailto:mary.steidler@wengercorp.com" TargetMode="External"/><Relationship Id="rId12" Type="http://schemas.openxmlformats.org/officeDocument/2006/relationships/hyperlink" Target="mailto:rhonda.webb@workspaceinteriorsod.com" TargetMode="External"/><Relationship Id="rId17" Type="http://schemas.openxmlformats.org/officeDocument/2006/relationships/hyperlink" Target="mailto:rios@exservinc.com" TargetMode="External"/><Relationship Id="rId25" Type="http://schemas.openxmlformats.org/officeDocument/2006/relationships/hyperlink" Target="http://www.discountschoolsupply.com/" TargetMode="External"/><Relationship Id="rId33" Type="http://schemas.openxmlformats.org/officeDocument/2006/relationships/hyperlink" Target="http://www.reallygoodstuff.com/" TargetMode="External"/><Relationship Id="rId38" Type="http://schemas.openxmlformats.org/officeDocument/2006/relationships/hyperlink" Target="http://www.tangraminteriors.com/"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mailto:jgarcia@fwwc.com" TargetMode="External"/><Relationship Id="rId18" Type="http://schemas.openxmlformats.org/officeDocument/2006/relationships/hyperlink" Target="mailto:baileyb@iptruck.com" TargetMode="External"/><Relationship Id="rId26" Type="http://schemas.openxmlformats.org/officeDocument/2006/relationships/hyperlink" Target="mailto:rik@denalics.com" TargetMode="External"/><Relationship Id="rId39" Type="http://schemas.openxmlformats.org/officeDocument/2006/relationships/hyperlink" Target="mailto:shaunna@ccslableaks.com" TargetMode="External"/><Relationship Id="rId21" Type="http://schemas.openxmlformats.org/officeDocument/2006/relationships/hyperlink" Target="mailto:pleonard@carconcepts.com" TargetMode="External"/><Relationship Id="rId34" Type="http://schemas.openxmlformats.org/officeDocument/2006/relationships/hyperlink" Target="mailto:jeff.young@whaleyfoodservice.com" TargetMode="External"/><Relationship Id="rId7" Type="http://schemas.openxmlformats.org/officeDocument/2006/relationships/hyperlink" Target="mailto:amontanez@amonwc.com" TargetMode="External"/><Relationship Id="rId12" Type="http://schemas.openxmlformats.org/officeDocument/2006/relationships/hyperlink" Target="mailto:info@eyefulart.com" TargetMode="External"/><Relationship Id="rId17" Type="http://schemas.openxmlformats.org/officeDocument/2006/relationships/hyperlink" Target="mailto:cpersheff@sanussolutions.bio" TargetMode="External"/><Relationship Id="rId25" Type="http://schemas.openxmlformats.org/officeDocument/2006/relationships/hyperlink" Target="mailto:travismcd100@gmail.com" TargetMode="External"/><Relationship Id="rId33" Type="http://schemas.openxmlformats.org/officeDocument/2006/relationships/hyperlink" Target="mailto:dciautoglass1@gmail.com" TargetMode="External"/><Relationship Id="rId38" Type="http://schemas.openxmlformats.org/officeDocument/2006/relationships/hyperlink" Target="mailto:mmagdaleno@iecis.com" TargetMode="External"/><Relationship Id="rId2" Type="http://schemas.openxmlformats.org/officeDocument/2006/relationships/hyperlink" Target="mailto:jhughes@rentacrate.com" TargetMode="External"/><Relationship Id="rId16" Type="http://schemas.openxmlformats.org/officeDocument/2006/relationships/hyperlink" Target="mailto:admin@callrescue.com" TargetMode="External"/><Relationship Id="rId20" Type="http://schemas.openxmlformats.org/officeDocument/2006/relationships/hyperlink" Target="mailto:ltaylor02@vtaig.com" TargetMode="External"/><Relationship Id="rId29" Type="http://schemas.openxmlformats.org/officeDocument/2006/relationships/hyperlink" Target="mailto:jcarter@gomez.com" TargetMode="External"/><Relationship Id="rId1" Type="http://schemas.openxmlformats.org/officeDocument/2006/relationships/hyperlink" Target="mailto:vbelmore@greenplantinc.com" TargetMode="External"/><Relationship Id="rId6" Type="http://schemas.openxmlformats.org/officeDocument/2006/relationships/hyperlink" Target="mailto:gary@aimgraphicsco.com" TargetMode="External"/><Relationship Id="rId11" Type="http://schemas.openxmlformats.org/officeDocument/2006/relationships/hyperlink" Target="mailto:jessie@edbbrowndistributors.com" TargetMode="External"/><Relationship Id="rId24" Type="http://schemas.openxmlformats.org/officeDocument/2006/relationships/hyperlink" Target="mailto:rob@northtexascrane.com" TargetMode="External"/><Relationship Id="rId32" Type="http://schemas.openxmlformats.org/officeDocument/2006/relationships/hyperlink" Target="mailto:estimating@banchmarksigns.biz" TargetMode="External"/><Relationship Id="rId37" Type="http://schemas.openxmlformats.org/officeDocument/2006/relationships/hyperlink" Target="mailto:centraldallas@1800striper.com" TargetMode="External"/><Relationship Id="rId40" Type="http://schemas.openxmlformats.org/officeDocument/2006/relationships/hyperlink" Target="mailto:wdecker@deckermechanical.com" TargetMode="External"/><Relationship Id="rId5" Type="http://schemas.openxmlformats.org/officeDocument/2006/relationships/hyperlink" Target="mailto:jchildress@elogicinc.net" TargetMode="External"/><Relationship Id="rId15" Type="http://schemas.openxmlformats.org/officeDocument/2006/relationships/hyperlink" Target="mailto:mikejr@innoservice.net" TargetMode="External"/><Relationship Id="rId23" Type="http://schemas.openxmlformats.org/officeDocument/2006/relationships/hyperlink" Target="mailto:tfpbuilders@gmail.com" TargetMode="External"/><Relationship Id="rId28" Type="http://schemas.openxmlformats.org/officeDocument/2006/relationships/hyperlink" Target="mailto:chuck.taylor@trimarkusa.com" TargetMode="External"/><Relationship Id="rId36" Type="http://schemas.openxmlformats.org/officeDocument/2006/relationships/hyperlink" Target="mailto:COLT.MONINGER.ME@GMAIL.COM" TargetMode="External"/><Relationship Id="rId10" Type="http://schemas.openxmlformats.org/officeDocument/2006/relationships/hyperlink" Target="mailto:redwards@jjredroofing.com" TargetMode="External"/><Relationship Id="rId19" Type="http://schemas.openxmlformats.org/officeDocument/2006/relationships/hyperlink" Target="mailto:dmills@centurymech.com" TargetMode="External"/><Relationship Id="rId31" Type="http://schemas.openxmlformats.org/officeDocument/2006/relationships/hyperlink" Target="mailto:chuck.taylor@trimarkusa.com" TargetMode="External"/><Relationship Id="rId4" Type="http://schemas.openxmlformats.org/officeDocument/2006/relationships/hyperlink" Target="mailto:rios@exservinc.com" TargetMode="External"/><Relationship Id="rId9" Type="http://schemas.openxmlformats.org/officeDocument/2006/relationships/hyperlink" Target="mailto:cwalton@starroofingandsheetmetal.com" TargetMode="External"/><Relationship Id="rId14" Type="http://schemas.openxmlformats.org/officeDocument/2006/relationships/hyperlink" Target="mailto:wolf@selectmillwork.com" TargetMode="External"/><Relationship Id="rId22" Type="http://schemas.openxmlformats.org/officeDocument/2006/relationships/hyperlink" Target="mailto:randy.ccservices@yahoo.com" TargetMode="External"/><Relationship Id="rId27" Type="http://schemas.openxmlformats.org/officeDocument/2006/relationships/hyperlink" Target="mailto:admin@protocall.co" TargetMode="External"/><Relationship Id="rId30" Type="http://schemas.openxmlformats.org/officeDocument/2006/relationships/hyperlink" Target="mailto:ashley@cmsmechanicalservices.com" TargetMode="External"/><Relationship Id="rId35" Type="http://schemas.openxmlformats.org/officeDocument/2006/relationships/hyperlink" Target="mailto:ricky.harper@bwcollision.com" TargetMode="External"/><Relationship Id="rId8" Type="http://schemas.openxmlformats.org/officeDocument/2006/relationships/hyperlink" Target="mailto:jreyes@real.inc" TargetMode="External"/><Relationship Id="rId3" Type="http://schemas.openxmlformats.org/officeDocument/2006/relationships/hyperlink" Target="mailto:pharri4997@aol.com"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lonestarcoaches.com/" TargetMode="External"/><Relationship Id="rId7" Type="http://schemas.openxmlformats.org/officeDocument/2006/relationships/printerSettings" Target="../printerSettings/printerSettings5.bin"/><Relationship Id="rId2" Type="http://schemas.openxmlformats.org/officeDocument/2006/relationships/hyperlink" Target="mailto:bcross@cowtowncharters.com" TargetMode="External"/><Relationship Id="rId1" Type="http://schemas.openxmlformats.org/officeDocument/2006/relationships/hyperlink" Target="mailto:bcross@cowtowncharters.com" TargetMode="External"/><Relationship Id="rId6" Type="http://schemas.openxmlformats.org/officeDocument/2006/relationships/hyperlink" Target="mailto:tuibus@sbcglobal.net" TargetMode="External"/><Relationship Id="rId5" Type="http://schemas.openxmlformats.org/officeDocument/2006/relationships/hyperlink" Target="mailto:youthonthemove75@yahoo.com" TargetMode="External"/><Relationship Id="rId4" Type="http://schemas.openxmlformats.org/officeDocument/2006/relationships/hyperlink" Target="mailto:info@gowynne.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programs.esc20.net/page/pace.TD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DC386-ED03-4AC8-9671-FBE459C7E73A}">
  <sheetPr>
    <pageSetUpPr fitToPage="1"/>
  </sheetPr>
  <dimension ref="A1:P18138"/>
  <sheetViews>
    <sheetView tabSelected="1" zoomScale="120" zoomScaleNormal="120" workbookViewId="0">
      <pane xSplit="1" ySplit="3" topLeftCell="B4" activePane="bottomRight" state="frozen"/>
      <selection pane="topRight" activeCell="B1" sqref="B1"/>
      <selection pane="bottomLeft" activeCell="A4" sqref="A4"/>
      <selection pane="bottomRight" activeCell="B15" sqref="B15"/>
    </sheetView>
  </sheetViews>
  <sheetFormatPr defaultColWidth="8.88671875" defaultRowHeight="13.8" x14ac:dyDescent="0.3"/>
  <cols>
    <col min="1" max="1" width="51.33203125" style="29" customWidth="1"/>
    <col min="2" max="2" width="64.6640625" style="230" customWidth="1"/>
    <col min="3" max="3" width="15.33203125" style="30" bestFit="1" customWidth="1"/>
    <col min="4" max="4" width="19.44140625" style="32" customWidth="1"/>
    <col min="5" max="5" width="16.33203125" style="30" customWidth="1"/>
    <col min="6" max="8" width="8.88671875" style="30"/>
    <col min="9" max="16384" width="8.88671875" style="29"/>
  </cols>
  <sheetData>
    <row r="1" spans="1:16" s="1" customFormat="1" ht="85.2" customHeight="1" x14ac:dyDescent="0.25">
      <c r="A1" s="253" t="s">
        <v>4583</v>
      </c>
      <c r="B1" s="327" t="s">
        <v>4582</v>
      </c>
      <c r="C1" s="375" t="s">
        <v>1618</v>
      </c>
      <c r="D1" s="375"/>
      <c r="E1" s="375"/>
      <c r="F1" s="374" t="s">
        <v>1617</v>
      </c>
      <c r="G1" s="374"/>
      <c r="H1" s="374"/>
    </row>
    <row r="2" spans="1:16" ht="47.25" customHeight="1" x14ac:dyDescent="0.3">
      <c r="A2" s="427" t="s">
        <v>17015</v>
      </c>
      <c r="B2" s="427"/>
      <c r="C2" s="427"/>
      <c r="D2" s="427"/>
      <c r="E2" s="428"/>
    </row>
    <row r="3" spans="1:16" x14ac:dyDescent="0.3">
      <c r="A3" s="260" t="s">
        <v>1629</v>
      </c>
      <c r="B3" s="261" t="s">
        <v>195</v>
      </c>
      <c r="C3" s="260" t="s">
        <v>196</v>
      </c>
      <c r="D3" s="260" t="s">
        <v>197</v>
      </c>
      <c r="E3" s="261" t="s">
        <v>198</v>
      </c>
      <c r="F3" s="260" t="s">
        <v>1386</v>
      </c>
      <c r="G3" s="260" t="s">
        <v>1387</v>
      </c>
      <c r="H3" s="260" t="s">
        <v>1388</v>
      </c>
      <c r="I3" s="99"/>
      <c r="J3" s="99"/>
      <c r="K3" s="99"/>
      <c r="L3" s="31"/>
      <c r="M3" s="31"/>
      <c r="N3" s="31"/>
      <c r="P3" s="343"/>
    </row>
    <row r="4" spans="1:16" s="359" customFormat="1" x14ac:dyDescent="0.25">
      <c r="A4" s="264" t="s">
        <v>4179</v>
      </c>
      <c r="B4" s="264" t="s">
        <v>3782</v>
      </c>
      <c r="C4" s="265">
        <v>210205</v>
      </c>
      <c r="D4" s="265" t="s">
        <v>15953</v>
      </c>
      <c r="E4" s="266" t="s">
        <v>8836</v>
      </c>
      <c r="F4" s="30"/>
      <c r="G4" s="30"/>
      <c r="H4" s="30"/>
      <c r="I4" s="29"/>
      <c r="J4" s="29"/>
      <c r="K4" s="29"/>
      <c r="L4" s="29"/>
      <c r="M4" s="29"/>
      <c r="N4" s="29"/>
      <c r="O4" s="31"/>
      <c r="P4" s="360"/>
    </row>
    <row r="5" spans="1:16" x14ac:dyDescent="0.25">
      <c r="A5" s="264" t="s">
        <v>4179</v>
      </c>
      <c r="B5" s="264" t="s">
        <v>6661</v>
      </c>
      <c r="C5" s="265">
        <v>22100201</v>
      </c>
      <c r="D5" s="265" t="s">
        <v>15953</v>
      </c>
      <c r="E5" s="266" t="s">
        <v>5198</v>
      </c>
      <c r="P5" s="343"/>
    </row>
    <row r="6" spans="1:16" s="355" customFormat="1" x14ac:dyDescent="0.25">
      <c r="A6" s="1" t="s">
        <v>13869</v>
      </c>
      <c r="B6" s="432" t="s">
        <v>13870</v>
      </c>
      <c r="C6" s="433" t="s">
        <v>13871</v>
      </c>
      <c r="D6" s="434" t="s">
        <v>17016</v>
      </c>
      <c r="E6" s="434">
        <v>46080</v>
      </c>
      <c r="F6" s="30"/>
      <c r="G6" s="30"/>
      <c r="H6" s="30"/>
      <c r="I6" s="29"/>
      <c r="J6" s="29"/>
      <c r="K6" s="29"/>
      <c r="L6" s="29"/>
      <c r="M6" s="29"/>
      <c r="N6" s="29"/>
      <c r="O6" s="29"/>
      <c r="P6" s="356"/>
    </row>
    <row r="7" spans="1:16" s="355" customFormat="1" x14ac:dyDescent="0.25">
      <c r="A7" s="264" t="s">
        <v>14571</v>
      </c>
      <c r="B7" s="264" t="s">
        <v>1076</v>
      </c>
      <c r="C7" s="265">
        <v>240303</v>
      </c>
      <c r="D7" s="265" t="s">
        <v>15953</v>
      </c>
      <c r="E7" s="266" t="s">
        <v>3064</v>
      </c>
      <c r="F7" s="30"/>
      <c r="G7" s="30"/>
      <c r="H7" s="30"/>
      <c r="I7" s="29"/>
      <c r="J7" s="29"/>
      <c r="K7" s="29"/>
      <c r="L7" s="29"/>
      <c r="M7" s="29"/>
      <c r="N7" s="29"/>
      <c r="O7" s="29"/>
      <c r="P7" s="356"/>
    </row>
    <row r="8" spans="1:16" x14ac:dyDescent="0.25">
      <c r="A8" s="1" t="s">
        <v>14388</v>
      </c>
      <c r="B8" s="432" t="s">
        <v>14389</v>
      </c>
      <c r="C8" s="433" t="s">
        <v>14390</v>
      </c>
      <c r="D8" s="434" t="s">
        <v>17016</v>
      </c>
      <c r="E8" s="434">
        <v>45826</v>
      </c>
      <c r="P8" s="343"/>
    </row>
    <row r="9" spans="1:16" s="359" customFormat="1" x14ac:dyDescent="0.25">
      <c r="A9" s="264" t="s">
        <v>17680</v>
      </c>
      <c r="B9" s="264" t="s">
        <v>1921</v>
      </c>
      <c r="C9" s="265">
        <v>250101</v>
      </c>
      <c r="D9" s="265" t="s">
        <v>15953</v>
      </c>
      <c r="E9" s="266" t="s">
        <v>17681</v>
      </c>
      <c r="F9" s="30"/>
      <c r="G9" s="30"/>
      <c r="H9" s="30"/>
      <c r="I9" s="29"/>
      <c r="J9" s="29"/>
      <c r="K9" s="29"/>
      <c r="L9" s="29"/>
      <c r="M9" s="29"/>
      <c r="N9" s="29"/>
      <c r="O9" s="29"/>
      <c r="P9" s="360"/>
    </row>
    <row r="10" spans="1:16" x14ac:dyDescent="0.25">
      <c r="A10" s="264" t="s">
        <v>17680</v>
      </c>
      <c r="B10" s="264" t="s">
        <v>6664</v>
      </c>
      <c r="C10" s="265">
        <v>22010701</v>
      </c>
      <c r="D10" s="265" t="s">
        <v>15953</v>
      </c>
      <c r="E10" s="266" t="s">
        <v>6665</v>
      </c>
      <c r="P10" s="343"/>
    </row>
    <row r="11" spans="1:16" x14ac:dyDescent="0.25">
      <c r="A11" s="264" t="s">
        <v>17680</v>
      </c>
      <c r="B11" s="264" t="s">
        <v>1055</v>
      </c>
      <c r="C11" s="265">
        <v>22010702</v>
      </c>
      <c r="D11" s="265" t="s">
        <v>15953</v>
      </c>
      <c r="E11" s="266" t="s">
        <v>8836</v>
      </c>
      <c r="P11" s="343"/>
    </row>
    <row r="12" spans="1:16" x14ac:dyDescent="0.25">
      <c r="A12" s="264" t="s">
        <v>17680</v>
      </c>
      <c r="B12" s="264" t="s">
        <v>17682</v>
      </c>
      <c r="C12" s="265">
        <v>25010501</v>
      </c>
      <c r="D12" s="265" t="s">
        <v>15953</v>
      </c>
      <c r="E12" s="266" t="s">
        <v>17681</v>
      </c>
      <c r="P12" s="343"/>
    </row>
    <row r="13" spans="1:16" x14ac:dyDescent="0.25">
      <c r="A13" s="264" t="s">
        <v>17680</v>
      </c>
      <c r="B13" s="264" t="s">
        <v>6663</v>
      </c>
      <c r="C13" s="265">
        <v>25010502</v>
      </c>
      <c r="D13" s="265" t="s">
        <v>15953</v>
      </c>
      <c r="E13" s="266" t="s">
        <v>6677</v>
      </c>
      <c r="P13" s="343"/>
    </row>
    <row r="14" spans="1:16" x14ac:dyDescent="0.25">
      <c r="A14" s="403" t="s">
        <v>17086</v>
      </c>
      <c r="B14" s="403" t="s">
        <v>17087</v>
      </c>
      <c r="C14" s="413">
        <v>9.23</v>
      </c>
      <c r="D14" s="43" t="s">
        <v>17679</v>
      </c>
      <c r="E14" s="43">
        <v>46934</v>
      </c>
      <c r="F14" s="88"/>
      <c r="G14" s="32"/>
      <c r="H14" s="32"/>
      <c r="I14" s="31"/>
      <c r="J14" s="31"/>
      <c r="K14" s="31"/>
      <c r="L14" s="31"/>
      <c r="M14" s="31"/>
      <c r="N14" s="31"/>
      <c r="P14" s="343"/>
    </row>
    <row r="15" spans="1:16" x14ac:dyDescent="0.25">
      <c r="A15" s="264" t="s">
        <v>17683</v>
      </c>
      <c r="B15" s="264" t="s">
        <v>1059</v>
      </c>
      <c r="C15" s="265">
        <v>231104</v>
      </c>
      <c r="D15" s="265" t="s">
        <v>15953</v>
      </c>
      <c r="E15" s="266" t="s">
        <v>11352</v>
      </c>
      <c r="P15" s="343"/>
    </row>
    <row r="16" spans="1:16" x14ac:dyDescent="0.25">
      <c r="A16" s="44" t="s">
        <v>16295</v>
      </c>
      <c r="B16" s="44" t="s">
        <v>16296</v>
      </c>
      <c r="C16" s="45" t="s">
        <v>16297</v>
      </c>
      <c r="D16" s="45" t="s">
        <v>16294</v>
      </c>
      <c r="E16" s="46">
        <v>46022</v>
      </c>
      <c r="F16" s="338"/>
      <c r="G16" s="44"/>
      <c r="H16" s="44"/>
      <c r="I16" s="44"/>
      <c r="J16" s="44"/>
      <c r="K16" s="44"/>
      <c r="L16" s="31"/>
      <c r="M16" s="31"/>
      <c r="N16" s="31"/>
      <c r="P16" s="343"/>
    </row>
    <row r="17" spans="1:16" x14ac:dyDescent="0.25">
      <c r="A17" s="264" t="s">
        <v>10387</v>
      </c>
      <c r="B17" s="264" t="s">
        <v>9688</v>
      </c>
      <c r="C17" s="265">
        <v>230504</v>
      </c>
      <c r="D17" s="265" t="s">
        <v>15953</v>
      </c>
      <c r="E17" s="266" t="s">
        <v>9689</v>
      </c>
      <c r="P17" s="343"/>
    </row>
    <row r="18" spans="1:16" x14ac:dyDescent="0.3">
      <c r="A18" s="99" t="s">
        <v>15792</v>
      </c>
      <c r="B18" s="92" t="s">
        <v>15799</v>
      </c>
      <c r="C18" s="93" t="s">
        <v>15798</v>
      </c>
      <c r="D18" s="93" t="s">
        <v>1398</v>
      </c>
      <c r="E18" s="94">
        <v>45952</v>
      </c>
      <c r="F18" s="93"/>
      <c r="G18" s="93"/>
      <c r="H18" s="93"/>
      <c r="I18" s="99"/>
      <c r="J18" s="99"/>
      <c r="K18" s="99"/>
      <c r="L18" s="31"/>
      <c r="M18" s="31"/>
      <c r="N18" s="31"/>
      <c r="P18" s="343"/>
    </row>
    <row r="19" spans="1:16" x14ac:dyDescent="0.25">
      <c r="A19" s="44" t="s">
        <v>10975</v>
      </c>
      <c r="B19" s="44" t="s">
        <v>10976</v>
      </c>
      <c r="C19" s="45" t="s">
        <v>10977</v>
      </c>
      <c r="D19" s="45" t="s">
        <v>18252</v>
      </c>
      <c r="E19" s="45" t="s">
        <v>10715</v>
      </c>
      <c r="F19" s="45" t="s">
        <v>1384</v>
      </c>
      <c r="G19" s="45" t="s">
        <v>1385</v>
      </c>
      <c r="P19" s="343"/>
    </row>
    <row r="20" spans="1:16" x14ac:dyDescent="0.25">
      <c r="A20" s="44" t="s">
        <v>11134</v>
      </c>
      <c r="B20" s="44" t="s">
        <v>13517</v>
      </c>
      <c r="C20" s="45" t="s">
        <v>11128</v>
      </c>
      <c r="D20" s="45" t="s">
        <v>16294</v>
      </c>
      <c r="E20" s="46">
        <v>46022</v>
      </c>
      <c r="F20" s="338"/>
      <c r="G20" s="44"/>
      <c r="H20" s="44"/>
      <c r="I20" s="44"/>
      <c r="J20" s="44"/>
      <c r="K20" s="44"/>
      <c r="L20" s="31"/>
      <c r="M20" s="31"/>
      <c r="N20" s="31"/>
      <c r="P20" s="343"/>
    </row>
    <row r="21" spans="1:16" x14ac:dyDescent="0.3">
      <c r="A21" s="278" t="s">
        <v>14069</v>
      </c>
      <c r="B21" s="278" t="s">
        <v>1399</v>
      </c>
      <c r="C21" s="59" t="s">
        <v>14156</v>
      </c>
      <c r="D21" s="93" t="s">
        <v>1398</v>
      </c>
      <c r="E21" s="94">
        <v>45863</v>
      </c>
      <c r="F21" s="93"/>
      <c r="G21" s="93"/>
      <c r="H21" s="93"/>
      <c r="I21" s="99"/>
      <c r="J21" s="99"/>
      <c r="K21" s="99"/>
      <c r="L21" s="31"/>
      <c r="M21" s="31"/>
      <c r="N21" s="31"/>
      <c r="P21" s="343"/>
    </row>
    <row r="22" spans="1:16" x14ac:dyDescent="0.25">
      <c r="A22" s="44" t="s">
        <v>13123</v>
      </c>
      <c r="B22" s="92" t="s">
        <v>13392</v>
      </c>
      <c r="C22" s="77" t="s">
        <v>13124</v>
      </c>
      <c r="D22" s="93" t="s">
        <v>13391</v>
      </c>
      <c r="E22" s="94">
        <v>45838</v>
      </c>
      <c r="F22" s="93"/>
      <c r="G22" s="93"/>
      <c r="H22" s="93"/>
      <c r="I22" s="99"/>
      <c r="J22" s="99"/>
      <c r="K22" s="99"/>
      <c r="L22" s="31"/>
      <c r="M22" s="31"/>
      <c r="N22" s="31"/>
      <c r="P22" s="343"/>
    </row>
    <row r="23" spans="1:16" s="355" customFormat="1" x14ac:dyDescent="0.25">
      <c r="A23" s="403" t="s">
        <v>17088</v>
      </c>
      <c r="B23" s="403" t="s">
        <v>17089</v>
      </c>
      <c r="C23" s="413">
        <v>7.23</v>
      </c>
      <c r="D23" s="43" t="s">
        <v>17679</v>
      </c>
      <c r="E23" s="43">
        <v>45961</v>
      </c>
      <c r="F23" s="88"/>
      <c r="G23" s="30"/>
      <c r="H23" s="30"/>
      <c r="I23" s="29"/>
      <c r="J23" s="29"/>
      <c r="K23" s="29"/>
      <c r="L23" s="29"/>
      <c r="M23" s="29"/>
      <c r="N23" s="29"/>
      <c r="O23" s="29"/>
      <c r="P23" s="356"/>
    </row>
    <row r="24" spans="1:16" x14ac:dyDescent="0.25">
      <c r="A24" s="1" t="s">
        <v>13872</v>
      </c>
      <c r="B24" s="432" t="s">
        <v>14391</v>
      </c>
      <c r="C24" s="433" t="s">
        <v>13873</v>
      </c>
      <c r="D24" s="434" t="s">
        <v>17016</v>
      </c>
      <c r="E24" s="434">
        <v>45765</v>
      </c>
      <c r="P24" s="343"/>
    </row>
    <row r="25" spans="1:16" s="359" customFormat="1" x14ac:dyDescent="0.25">
      <c r="A25" s="44" t="s">
        <v>587</v>
      </c>
      <c r="B25" s="44" t="s">
        <v>15272</v>
      </c>
      <c r="C25" s="45" t="s">
        <v>7245</v>
      </c>
      <c r="D25" s="45" t="s">
        <v>16294</v>
      </c>
      <c r="E25" s="46">
        <v>45777</v>
      </c>
      <c r="F25" s="338"/>
      <c r="G25" s="44"/>
      <c r="H25" s="44"/>
      <c r="I25" s="44"/>
      <c r="J25" s="44"/>
      <c r="K25" s="44"/>
      <c r="L25" s="31"/>
      <c r="M25" s="31"/>
      <c r="N25" s="31"/>
      <c r="O25" s="29"/>
      <c r="P25" s="360"/>
    </row>
    <row r="26" spans="1:16" s="355" customFormat="1" x14ac:dyDescent="0.25">
      <c r="A26" s="264" t="s">
        <v>14572</v>
      </c>
      <c r="B26" s="264" t="s">
        <v>10524</v>
      </c>
      <c r="C26" s="265">
        <v>230401</v>
      </c>
      <c r="D26" s="265" t="s">
        <v>15953</v>
      </c>
      <c r="E26" s="266" t="s">
        <v>9996</v>
      </c>
      <c r="F26" s="30"/>
      <c r="G26" s="30"/>
      <c r="H26" s="30"/>
      <c r="I26" s="29"/>
      <c r="J26" s="29"/>
      <c r="K26" s="29"/>
      <c r="L26" s="29"/>
      <c r="M26" s="29"/>
      <c r="N26" s="29"/>
      <c r="O26" s="29"/>
      <c r="P26" s="356"/>
    </row>
    <row r="27" spans="1:16" x14ac:dyDescent="0.25">
      <c r="A27" s="44" t="s">
        <v>11831</v>
      </c>
      <c r="B27" s="44" t="s">
        <v>6174</v>
      </c>
      <c r="C27" s="45" t="s">
        <v>6186</v>
      </c>
      <c r="D27" s="45" t="s">
        <v>18252</v>
      </c>
      <c r="E27" s="45" t="s">
        <v>6210</v>
      </c>
      <c r="F27" s="45" t="s">
        <v>1384</v>
      </c>
      <c r="G27" s="45" t="s">
        <v>1385</v>
      </c>
      <c r="P27" s="343"/>
    </row>
    <row r="28" spans="1:16" x14ac:dyDescent="0.25">
      <c r="A28" s="44" t="s">
        <v>3430</v>
      </c>
      <c r="B28" s="44" t="s">
        <v>9961</v>
      </c>
      <c r="C28" s="45" t="s">
        <v>3457</v>
      </c>
      <c r="D28" s="45" t="s">
        <v>16294</v>
      </c>
      <c r="E28" s="46">
        <v>46022</v>
      </c>
      <c r="F28" s="338"/>
      <c r="G28" s="44"/>
      <c r="H28" s="44"/>
      <c r="I28" s="44"/>
      <c r="J28" s="44"/>
      <c r="K28" s="44"/>
      <c r="L28" s="31"/>
      <c r="M28" s="31"/>
      <c r="N28" s="31"/>
      <c r="P28" s="343"/>
    </row>
    <row r="29" spans="1:16" x14ac:dyDescent="0.25">
      <c r="A29" s="264" t="s">
        <v>684</v>
      </c>
      <c r="B29" s="264" t="s">
        <v>4181</v>
      </c>
      <c r="C29" s="265">
        <v>240301</v>
      </c>
      <c r="D29" s="265" t="s">
        <v>15953</v>
      </c>
      <c r="E29" s="266" t="s">
        <v>13010</v>
      </c>
      <c r="P29" s="343"/>
    </row>
    <row r="30" spans="1:16" s="359" customFormat="1" x14ac:dyDescent="0.25">
      <c r="A30" s="264" t="s">
        <v>17684</v>
      </c>
      <c r="B30" s="264" t="s">
        <v>236</v>
      </c>
      <c r="C30" s="265">
        <v>241001</v>
      </c>
      <c r="D30" s="265" t="s">
        <v>15953</v>
      </c>
      <c r="E30" s="266" t="s">
        <v>11352</v>
      </c>
      <c r="F30" s="30"/>
      <c r="G30" s="30"/>
      <c r="H30" s="30"/>
      <c r="I30" s="29"/>
      <c r="J30" s="29"/>
      <c r="K30" s="29"/>
      <c r="L30" s="29"/>
      <c r="M30" s="29"/>
      <c r="N30" s="29"/>
      <c r="O30" s="29"/>
      <c r="P30" s="360"/>
    </row>
    <row r="31" spans="1:16" x14ac:dyDescent="0.25">
      <c r="A31" s="264" t="s">
        <v>9407</v>
      </c>
      <c r="B31" s="264" t="s">
        <v>1082</v>
      </c>
      <c r="C31" s="265">
        <v>230303</v>
      </c>
      <c r="D31" s="265" t="s">
        <v>15953</v>
      </c>
      <c r="E31" s="266" t="s">
        <v>3754</v>
      </c>
      <c r="P31" s="343"/>
    </row>
    <row r="32" spans="1:16" x14ac:dyDescent="0.25">
      <c r="A32" s="264" t="s">
        <v>14573</v>
      </c>
      <c r="B32" s="264" t="s">
        <v>14574</v>
      </c>
      <c r="C32" s="265">
        <v>240507</v>
      </c>
      <c r="D32" s="265" t="s">
        <v>15953</v>
      </c>
      <c r="E32" s="266" t="s">
        <v>6710</v>
      </c>
      <c r="P32" s="343"/>
    </row>
    <row r="33" spans="1:16" x14ac:dyDescent="0.25">
      <c r="A33" s="264" t="s">
        <v>14573</v>
      </c>
      <c r="B33" s="264" t="s">
        <v>1056</v>
      </c>
      <c r="C33" s="265">
        <v>240601</v>
      </c>
      <c r="D33" s="265" t="s">
        <v>15953</v>
      </c>
      <c r="E33" s="266" t="s">
        <v>13753</v>
      </c>
      <c r="P33" s="343"/>
    </row>
    <row r="34" spans="1:16" s="355" customFormat="1" x14ac:dyDescent="0.25">
      <c r="A34" s="264" t="s">
        <v>9408</v>
      </c>
      <c r="B34" s="264" t="s">
        <v>4181</v>
      </c>
      <c r="C34" s="265">
        <v>230301</v>
      </c>
      <c r="D34" s="265" t="s">
        <v>15953</v>
      </c>
      <c r="E34" s="266" t="s">
        <v>6877</v>
      </c>
      <c r="F34" s="30"/>
      <c r="G34" s="30"/>
      <c r="H34" s="30"/>
      <c r="I34" s="29"/>
      <c r="J34" s="29"/>
      <c r="K34" s="29"/>
      <c r="L34" s="29"/>
      <c r="M34" s="29"/>
      <c r="N34" s="29"/>
      <c r="O34" s="29"/>
      <c r="P34" s="356"/>
    </row>
    <row r="35" spans="1:16" x14ac:dyDescent="0.3">
      <c r="A35" s="329" t="s">
        <v>11962</v>
      </c>
      <c r="B35" s="330" t="s">
        <v>15362</v>
      </c>
      <c r="C35" s="328" t="s">
        <v>15363</v>
      </c>
      <c r="D35" s="93" t="s">
        <v>1593</v>
      </c>
      <c r="E35" s="331">
        <v>46389</v>
      </c>
      <c r="F35" s="328"/>
      <c r="G35" s="328"/>
      <c r="H35" s="328"/>
      <c r="I35" s="329"/>
      <c r="J35" s="329"/>
      <c r="K35" s="329"/>
      <c r="P35" s="343"/>
    </row>
    <row r="36" spans="1:16" s="359" customFormat="1" x14ac:dyDescent="0.25">
      <c r="A36" s="44" t="s">
        <v>11962</v>
      </c>
      <c r="B36" s="44" t="s">
        <v>11963</v>
      </c>
      <c r="C36" s="45" t="s">
        <v>5045</v>
      </c>
      <c r="D36" s="45" t="s">
        <v>4574</v>
      </c>
      <c r="E36" s="275">
        <f>DATE(2026,9,10)</f>
        <v>46275</v>
      </c>
      <c r="F36" s="328"/>
      <c r="G36" s="328"/>
      <c r="H36" s="328"/>
      <c r="I36" s="329"/>
      <c r="J36" s="329"/>
      <c r="K36" s="329"/>
      <c r="L36" s="29"/>
      <c r="M36" s="29"/>
      <c r="N36" s="29"/>
      <c r="O36" s="29"/>
      <c r="P36" s="360"/>
    </row>
    <row r="37" spans="1:16" x14ac:dyDescent="0.25">
      <c r="A37" s="44" t="s">
        <v>11962</v>
      </c>
      <c r="B37" s="44" t="s">
        <v>16496</v>
      </c>
      <c r="C37" s="45" t="s">
        <v>13673</v>
      </c>
      <c r="D37" s="45" t="s">
        <v>4574</v>
      </c>
      <c r="E37" s="275">
        <f>DATE(2028,2,27)</f>
        <v>46810</v>
      </c>
      <c r="P37" s="343"/>
    </row>
    <row r="38" spans="1:16" x14ac:dyDescent="0.25">
      <c r="A38" s="264" t="s">
        <v>10388</v>
      </c>
      <c r="B38" s="264" t="s">
        <v>5409</v>
      </c>
      <c r="C38" s="265">
        <v>210602</v>
      </c>
      <c r="D38" s="265" t="s">
        <v>15953</v>
      </c>
      <c r="E38" s="266" t="s">
        <v>5410</v>
      </c>
      <c r="P38" s="343"/>
    </row>
    <row r="39" spans="1:16" x14ac:dyDescent="0.25">
      <c r="A39" s="264" t="s">
        <v>10388</v>
      </c>
      <c r="B39" s="264" t="s">
        <v>9688</v>
      </c>
      <c r="C39" s="265">
        <v>230504</v>
      </c>
      <c r="D39" s="265" t="s">
        <v>15953</v>
      </c>
      <c r="E39" s="266" t="s">
        <v>9689</v>
      </c>
      <c r="P39" s="343"/>
    </row>
    <row r="40" spans="1:16" x14ac:dyDescent="0.25">
      <c r="A40" s="264" t="s">
        <v>10388</v>
      </c>
      <c r="B40" s="264" t="s">
        <v>1067</v>
      </c>
      <c r="C40" s="265">
        <v>230703</v>
      </c>
      <c r="D40" s="265" t="s">
        <v>15953</v>
      </c>
      <c r="E40" s="266" t="s">
        <v>5273</v>
      </c>
      <c r="P40" s="343"/>
    </row>
    <row r="41" spans="1:16" x14ac:dyDescent="0.25">
      <c r="A41" s="44" t="s">
        <v>2959</v>
      </c>
      <c r="B41" s="44" t="s">
        <v>15256</v>
      </c>
      <c r="C41" s="45" t="s">
        <v>5038</v>
      </c>
      <c r="D41" s="45" t="s">
        <v>16294</v>
      </c>
      <c r="E41" s="46">
        <v>45838</v>
      </c>
      <c r="F41" s="338"/>
      <c r="G41" s="44"/>
      <c r="H41" s="44"/>
      <c r="I41" s="44"/>
      <c r="J41" s="44"/>
      <c r="K41" s="44"/>
      <c r="L41" s="31"/>
      <c r="M41" s="31"/>
      <c r="N41" s="31"/>
      <c r="P41" s="343"/>
    </row>
    <row r="42" spans="1:16" s="355" customFormat="1" x14ac:dyDescent="0.25">
      <c r="A42" s="44" t="s">
        <v>2959</v>
      </c>
      <c r="B42" s="44" t="s">
        <v>15310</v>
      </c>
      <c r="C42" s="45" t="s">
        <v>3241</v>
      </c>
      <c r="D42" s="45" t="s">
        <v>16294</v>
      </c>
      <c r="E42" s="46">
        <v>45930</v>
      </c>
      <c r="F42" s="338"/>
      <c r="G42" s="44"/>
      <c r="H42" s="44"/>
      <c r="I42" s="44"/>
      <c r="J42" s="44"/>
      <c r="K42" s="44"/>
      <c r="L42" s="31"/>
      <c r="M42" s="31"/>
      <c r="N42" s="31"/>
      <c r="O42" s="29"/>
      <c r="P42" s="356"/>
    </row>
    <row r="43" spans="1:16" x14ac:dyDescent="0.25">
      <c r="A43" s="44" t="s">
        <v>2959</v>
      </c>
      <c r="B43" s="44" t="s">
        <v>15319</v>
      </c>
      <c r="C43" s="45" t="s">
        <v>7314</v>
      </c>
      <c r="D43" s="45" t="s">
        <v>16294</v>
      </c>
      <c r="E43" s="46">
        <v>45930</v>
      </c>
      <c r="F43" s="338"/>
      <c r="G43" s="44"/>
      <c r="H43" s="44"/>
      <c r="I43" s="44"/>
      <c r="J43" s="44"/>
      <c r="K43" s="44"/>
      <c r="L43" s="31"/>
      <c r="M43" s="31"/>
      <c r="N43" s="31"/>
      <c r="P43" s="343"/>
    </row>
    <row r="44" spans="1:16" s="359" customFormat="1" x14ac:dyDescent="0.25">
      <c r="A44" s="44" t="s">
        <v>13403</v>
      </c>
      <c r="B44" s="44" t="s">
        <v>15257</v>
      </c>
      <c r="C44" s="45" t="s">
        <v>13518</v>
      </c>
      <c r="D44" s="45" t="s">
        <v>16294</v>
      </c>
      <c r="E44" s="46">
        <v>46022</v>
      </c>
      <c r="F44" s="338"/>
      <c r="G44" s="44"/>
      <c r="H44" s="44"/>
      <c r="I44" s="44"/>
      <c r="J44" s="44"/>
      <c r="K44" s="44"/>
      <c r="L44" s="31"/>
      <c r="M44" s="31"/>
      <c r="N44" s="31"/>
      <c r="O44" s="29"/>
      <c r="P44" s="360"/>
    </row>
    <row r="45" spans="1:16" x14ac:dyDescent="0.25">
      <c r="A45" s="264" t="s">
        <v>685</v>
      </c>
      <c r="B45" s="264" t="s">
        <v>15824</v>
      </c>
      <c r="C45" s="265">
        <v>240801</v>
      </c>
      <c r="D45" s="265" t="s">
        <v>15953</v>
      </c>
      <c r="E45" s="266" t="s">
        <v>6416</v>
      </c>
      <c r="P45" s="343"/>
    </row>
    <row r="46" spans="1:16" x14ac:dyDescent="0.25">
      <c r="A46" s="264" t="s">
        <v>17685</v>
      </c>
      <c r="B46" s="264" t="s">
        <v>236</v>
      </c>
      <c r="C46" s="265">
        <v>241001</v>
      </c>
      <c r="D46" s="265" t="s">
        <v>15953</v>
      </c>
      <c r="E46" s="266" t="s">
        <v>11352</v>
      </c>
      <c r="P46" s="343"/>
    </row>
    <row r="47" spans="1:16" x14ac:dyDescent="0.25">
      <c r="A47" s="403" t="s">
        <v>17090</v>
      </c>
      <c r="B47" s="403" t="s">
        <v>17091</v>
      </c>
      <c r="C47" s="413">
        <v>12.22</v>
      </c>
      <c r="D47" s="43" t="s">
        <v>17679</v>
      </c>
      <c r="E47" s="43">
        <v>45838</v>
      </c>
      <c r="F47" s="88"/>
      <c r="P47" s="343"/>
    </row>
    <row r="48" spans="1:16" x14ac:dyDescent="0.25">
      <c r="A48" s="264" t="s">
        <v>17686</v>
      </c>
      <c r="B48" s="264" t="s">
        <v>14575</v>
      </c>
      <c r="C48" s="265">
        <v>240402</v>
      </c>
      <c r="D48" s="265" t="s">
        <v>15953</v>
      </c>
      <c r="E48" s="266" t="s">
        <v>6492</v>
      </c>
      <c r="P48" s="343"/>
    </row>
    <row r="49" spans="1:16" x14ac:dyDescent="0.25">
      <c r="A49" s="264" t="s">
        <v>17686</v>
      </c>
      <c r="B49" s="264" t="s">
        <v>1070</v>
      </c>
      <c r="C49" s="265">
        <v>241202</v>
      </c>
      <c r="D49" s="265" t="s">
        <v>15953</v>
      </c>
      <c r="E49" s="266" t="s">
        <v>17687</v>
      </c>
      <c r="P49" s="343"/>
    </row>
    <row r="50" spans="1:16" x14ac:dyDescent="0.25">
      <c r="A50" s="264" t="s">
        <v>9409</v>
      </c>
      <c r="B50" s="264" t="s">
        <v>2751</v>
      </c>
      <c r="C50" s="265">
        <v>230105</v>
      </c>
      <c r="D50" s="265" t="s">
        <v>15953</v>
      </c>
      <c r="E50" s="266" t="s">
        <v>6877</v>
      </c>
      <c r="P50" s="343"/>
    </row>
    <row r="51" spans="1:16" x14ac:dyDescent="0.25">
      <c r="A51" s="44" t="s">
        <v>509</v>
      </c>
      <c r="B51" s="44" t="s">
        <v>15259</v>
      </c>
      <c r="C51" s="45" t="s">
        <v>11129</v>
      </c>
      <c r="D51" s="45" t="s">
        <v>16294</v>
      </c>
      <c r="E51" s="46">
        <v>46022</v>
      </c>
      <c r="F51" s="338"/>
      <c r="G51" s="44"/>
      <c r="H51" s="44"/>
      <c r="I51" s="44"/>
      <c r="J51" s="44"/>
      <c r="K51" s="44"/>
      <c r="L51" s="31"/>
      <c r="M51" s="31"/>
      <c r="N51" s="31"/>
      <c r="P51" s="343"/>
    </row>
    <row r="52" spans="1:16" x14ac:dyDescent="0.25">
      <c r="A52" s="44" t="s">
        <v>509</v>
      </c>
      <c r="B52" s="44" t="s">
        <v>15279</v>
      </c>
      <c r="C52" s="45" t="s">
        <v>11130</v>
      </c>
      <c r="D52" s="45" t="s">
        <v>16294</v>
      </c>
      <c r="E52" s="46">
        <v>46112</v>
      </c>
      <c r="F52" s="338"/>
      <c r="G52" s="44"/>
      <c r="H52" s="44"/>
      <c r="I52" s="44"/>
      <c r="J52" s="44"/>
      <c r="K52" s="44"/>
      <c r="P52" s="343"/>
    </row>
    <row r="53" spans="1:16" x14ac:dyDescent="0.25">
      <c r="A53" s="264" t="s">
        <v>686</v>
      </c>
      <c r="B53" s="264" t="s">
        <v>3753</v>
      </c>
      <c r="C53" s="265">
        <v>210101</v>
      </c>
      <c r="D53" s="265" t="s">
        <v>15953</v>
      </c>
      <c r="E53" s="266" t="s">
        <v>3754</v>
      </c>
      <c r="P53" s="343"/>
    </row>
    <row r="54" spans="1:16" x14ac:dyDescent="0.25">
      <c r="A54" s="44" t="s">
        <v>491</v>
      </c>
      <c r="B54" s="44" t="s">
        <v>16336</v>
      </c>
      <c r="C54" s="45" t="s">
        <v>5037</v>
      </c>
      <c r="D54" s="45" t="s">
        <v>16294</v>
      </c>
      <c r="E54" s="46">
        <v>46022</v>
      </c>
      <c r="F54" s="338"/>
      <c r="G54" s="44"/>
      <c r="H54" s="44"/>
      <c r="I54" s="44"/>
      <c r="J54" s="44"/>
      <c r="K54" s="44"/>
      <c r="L54" s="31"/>
      <c r="M54" s="31"/>
      <c r="N54" s="31"/>
      <c r="P54" s="343"/>
    </row>
    <row r="55" spans="1:16" x14ac:dyDescent="0.25">
      <c r="A55" s="264" t="s">
        <v>17688</v>
      </c>
      <c r="B55" s="264" t="s">
        <v>1921</v>
      </c>
      <c r="C55" s="265">
        <v>250101</v>
      </c>
      <c r="D55" s="265" t="s">
        <v>15953</v>
      </c>
      <c r="E55" s="266" t="s">
        <v>17681</v>
      </c>
      <c r="P55" s="343"/>
    </row>
    <row r="56" spans="1:16" x14ac:dyDescent="0.25">
      <c r="A56" s="264" t="s">
        <v>6666</v>
      </c>
      <c r="B56" s="264" t="s">
        <v>1053</v>
      </c>
      <c r="C56" s="265">
        <v>210902</v>
      </c>
      <c r="D56" s="265" t="s">
        <v>15953</v>
      </c>
      <c r="E56" s="266" t="s">
        <v>5195</v>
      </c>
      <c r="P56" s="343"/>
    </row>
    <row r="57" spans="1:16" x14ac:dyDescent="0.25">
      <c r="A57" s="264" t="s">
        <v>6666</v>
      </c>
      <c r="B57" s="264" t="s">
        <v>1921</v>
      </c>
      <c r="C57" s="265">
        <v>220101</v>
      </c>
      <c r="D57" s="265" t="s">
        <v>15953</v>
      </c>
      <c r="E57" s="266" t="s">
        <v>6211</v>
      </c>
      <c r="P57" s="343"/>
    </row>
    <row r="58" spans="1:16" x14ac:dyDescent="0.25">
      <c r="A58" s="264" t="s">
        <v>6666</v>
      </c>
      <c r="B58" s="264" t="s">
        <v>2751</v>
      </c>
      <c r="C58" s="265">
        <v>230105</v>
      </c>
      <c r="D58" s="265" t="s">
        <v>15953</v>
      </c>
      <c r="E58" s="266" t="s">
        <v>6877</v>
      </c>
      <c r="P58" s="343"/>
    </row>
    <row r="59" spans="1:16" x14ac:dyDescent="0.25">
      <c r="A59" s="264" t="s">
        <v>6666</v>
      </c>
      <c r="B59" s="264" t="s">
        <v>10523</v>
      </c>
      <c r="C59" s="265">
        <v>230603</v>
      </c>
      <c r="D59" s="265" t="s">
        <v>15953</v>
      </c>
      <c r="E59" s="266" t="s">
        <v>5410</v>
      </c>
      <c r="P59" s="343"/>
    </row>
    <row r="60" spans="1:16" x14ac:dyDescent="0.25">
      <c r="A60" s="264" t="s">
        <v>6666</v>
      </c>
      <c r="B60" s="264" t="s">
        <v>10629</v>
      </c>
      <c r="C60" s="265">
        <v>230804</v>
      </c>
      <c r="D60" s="265" t="s">
        <v>15953</v>
      </c>
      <c r="E60" s="266" t="s">
        <v>5279</v>
      </c>
      <c r="P60" s="343"/>
    </row>
    <row r="61" spans="1:16" x14ac:dyDescent="0.25">
      <c r="A61" s="264" t="s">
        <v>6666</v>
      </c>
      <c r="B61" s="264" t="s">
        <v>3591</v>
      </c>
      <c r="C61" s="265">
        <v>230901</v>
      </c>
      <c r="D61" s="265" t="s">
        <v>15953</v>
      </c>
      <c r="E61" s="266" t="s">
        <v>10715</v>
      </c>
      <c r="P61" s="343"/>
    </row>
    <row r="62" spans="1:16" x14ac:dyDescent="0.25">
      <c r="A62" s="264" t="s">
        <v>6666</v>
      </c>
      <c r="B62" s="264" t="s">
        <v>17689</v>
      </c>
      <c r="C62" s="265">
        <v>241101</v>
      </c>
      <c r="D62" s="265" t="s">
        <v>15953</v>
      </c>
      <c r="E62" s="266" t="s">
        <v>6985</v>
      </c>
      <c r="P62" s="343"/>
    </row>
    <row r="63" spans="1:16" x14ac:dyDescent="0.25">
      <c r="A63" s="264" t="s">
        <v>6666</v>
      </c>
      <c r="B63" s="264" t="s">
        <v>1072</v>
      </c>
      <c r="C63" s="265">
        <v>241102</v>
      </c>
      <c r="D63" s="265" t="s">
        <v>15953</v>
      </c>
      <c r="E63" s="266" t="s">
        <v>6985</v>
      </c>
      <c r="P63" s="343"/>
    </row>
    <row r="64" spans="1:16" x14ac:dyDescent="0.25">
      <c r="A64" s="264" t="s">
        <v>6667</v>
      </c>
      <c r="B64" s="264" t="s">
        <v>4181</v>
      </c>
      <c r="C64" s="265">
        <v>210305</v>
      </c>
      <c r="D64" s="265" t="s">
        <v>15953</v>
      </c>
      <c r="E64" s="266" t="s">
        <v>3754</v>
      </c>
      <c r="P64" s="343"/>
    </row>
    <row r="65" spans="1:16" x14ac:dyDescent="0.3">
      <c r="A65" s="135" t="s">
        <v>7648</v>
      </c>
      <c r="B65" s="135" t="s">
        <v>7649</v>
      </c>
      <c r="C65" s="96" t="s">
        <v>14155</v>
      </c>
      <c r="D65" s="96" t="s">
        <v>1398</v>
      </c>
      <c r="E65" s="112">
        <v>45919</v>
      </c>
      <c r="F65" s="93"/>
      <c r="G65" s="93"/>
      <c r="H65" s="93"/>
      <c r="I65" s="99"/>
      <c r="J65" s="99"/>
      <c r="K65" s="99"/>
      <c r="L65" s="31"/>
      <c r="M65" s="31"/>
      <c r="N65" s="31"/>
      <c r="P65" s="343"/>
    </row>
    <row r="66" spans="1:16" x14ac:dyDescent="0.25">
      <c r="A66" s="264" t="s">
        <v>687</v>
      </c>
      <c r="B66" s="264" t="s">
        <v>6966</v>
      </c>
      <c r="C66" s="265">
        <v>23010401</v>
      </c>
      <c r="D66" s="265" t="s">
        <v>15953</v>
      </c>
      <c r="E66" s="266" t="s">
        <v>6967</v>
      </c>
      <c r="P66" s="343"/>
    </row>
    <row r="67" spans="1:16" x14ac:dyDescent="0.25">
      <c r="A67" s="264" t="s">
        <v>687</v>
      </c>
      <c r="B67" s="264" t="s">
        <v>3782</v>
      </c>
      <c r="C67" s="265">
        <v>23010402</v>
      </c>
      <c r="D67" s="265" t="s">
        <v>15953</v>
      </c>
      <c r="E67" s="266" t="s">
        <v>8836</v>
      </c>
      <c r="P67" s="343"/>
    </row>
    <row r="68" spans="1:16" x14ac:dyDescent="0.25">
      <c r="A68" s="264" t="s">
        <v>3468</v>
      </c>
      <c r="B68" s="264" t="s">
        <v>3587</v>
      </c>
      <c r="C68" s="265">
        <v>230904</v>
      </c>
      <c r="D68" s="265" t="s">
        <v>15953</v>
      </c>
      <c r="E68" s="266" t="s">
        <v>10715</v>
      </c>
      <c r="P68" s="343"/>
    </row>
    <row r="69" spans="1:16" x14ac:dyDescent="0.25">
      <c r="A69" s="264" t="s">
        <v>688</v>
      </c>
      <c r="B69" s="264" t="s">
        <v>2751</v>
      </c>
      <c r="C69" s="265">
        <v>230105</v>
      </c>
      <c r="D69" s="265" t="s">
        <v>15953</v>
      </c>
      <c r="E69" s="266" t="s">
        <v>6877</v>
      </c>
      <c r="P69" s="343"/>
    </row>
    <row r="70" spans="1:16" x14ac:dyDescent="0.25">
      <c r="A70" s="44" t="s">
        <v>18101</v>
      </c>
      <c r="B70" s="44" t="s">
        <v>18102</v>
      </c>
      <c r="C70" s="45" t="s">
        <v>18103</v>
      </c>
      <c r="D70" s="45" t="s">
        <v>18252</v>
      </c>
      <c r="E70" s="45" t="s">
        <v>6985</v>
      </c>
      <c r="F70" s="45" t="s">
        <v>1384</v>
      </c>
      <c r="G70" s="45" t="s">
        <v>1385</v>
      </c>
      <c r="P70" s="343"/>
    </row>
    <row r="71" spans="1:16" x14ac:dyDescent="0.3">
      <c r="A71" s="57" t="s">
        <v>10845</v>
      </c>
      <c r="B71" s="57" t="s">
        <v>10846</v>
      </c>
      <c r="C71" s="62">
        <v>2221</v>
      </c>
      <c r="D71" s="62" t="s">
        <v>5966</v>
      </c>
      <c r="E71" s="60">
        <v>45777</v>
      </c>
      <c r="F71" s="339" t="s">
        <v>16267</v>
      </c>
      <c r="G71" s="339" t="s">
        <v>16268</v>
      </c>
      <c r="H71" s="57"/>
      <c r="I71" s="57"/>
      <c r="J71" s="57"/>
      <c r="K71" s="57"/>
      <c r="L71" s="31"/>
      <c r="M71" s="31"/>
      <c r="N71" s="31"/>
      <c r="P71" s="343"/>
    </row>
    <row r="72" spans="1:16" x14ac:dyDescent="0.25">
      <c r="A72" s="264" t="s">
        <v>14576</v>
      </c>
      <c r="B72" s="264" t="s">
        <v>14577</v>
      </c>
      <c r="C72" s="265">
        <v>240501</v>
      </c>
      <c r="D72" s="265" t="s">
        <v>15953</v>
      </c>
      <c r="E72" s="266" t="s">
        <v>14578</v>
      </c>
      <c r="P72" s="343"/>
    </row>
    <row r="73" spans="1:16" x14ac:dyDescent="0.25">
      <c r="A73" s="76" t="s">
        <v>2527</v>
      </c>
      <c r="B73" s="76" t="s">
        <v>7559</v>
      </c>
      <c r="C73" s="97" t="s">
        <v>7560</v>
      </c>
      <c r="D73" s="97" t="s">
        <v>2099</v>
      </c>
      <c r="E73" s="64">
        <v>46885</v>
      </c>
      <c r="F73" s="93"/>
      <c r="G73" s="93" t="s">
        <v>1533</v>
      </c>
      <c r="H73" s="93" t="s">
        <v>1533</v>
      </c>
      <c r="I73" s="99"/>
      <c r="J73" s="99"/>
      <c r="K73" s="99"/>
      <c r="P73" s="343"/>
    </row>
    <row r="74" spans="1:16" x14ac:dyDescent="0.3">
      <c r="A74" s="135" t="s">
        <v>7643</v>
      </c>
      <c r="B74" s="135" t="s">
        <v>7644</v>
      </c>
      <c r="C74" s="96" t="s">
        <v>14153</v>
      </c>
      <c r="D74" s="96" t="s">
        <v>1398</v>
      </c>
      <c r="E74" s="112">
        <v>45919</v>
      </c>
      <c r="F74" s="93"/>
      <c r="G74" s="93"/>
      <c r="H74" s="93"/>
      <c r="I74" s="99"/>
      <c r="J74" s="99"/>
      <c r="K74" s="99"/>
      <c r="L74" s="31"/>
      <c r="M74" s="31"/>
      <c r="N74" s="31"/>
      <c r="P74" s="343"/>
    </row>
    <row r="75" spans="1:16" x14ac:dyDescent="0.25">
      <c r="A75" s="135" t="s">
        <v>7643</v>
      </c>
      <c r="B75" s="135" t="s">
        <v>8283</v>
      </c>
      <c r="C75" s="97" t="s">
        <v>8288</v>
      </c>
      <c r="D75" s="93" t="s">
        <v>1398</v>
      </c>
      <c r="E75" s="94">
        <v>46447</v>
      </c>
      <c r="F75" s="93"/>
      <c r="G75" s="93"/>
      <c r="H75" s="93"/>
      <c r="I75" s="99"/>
      <c r="J75" s="99"/>
      <c r="K75" s="99"/>
      <c r="P75" s="343"/>
    </row>
    <row r="76" spans="1:16" x14ac:dyDescent="0.3">
      <c r="A76" s="99" t="s">
        <v>10604</v>
      </c>
      <c r="B76" s="92" t="s">
        <v>4153</v>
      </c>
      <c r="C76" s="93" t="s">
        <v>10622</v>
      </c>
      <c r="D76" s="93" t="s">
        <v>1398</v>
      </c>
      <c r="E76" s="94">
        <v>46496</v>
      </c>
      <c r="F76" s="93"/>
      <c r="G76" s="93"/>
      <c r="H76" s="93"/>
      <c r="I76" s="99"/>
      <c r="J76" s="99"/>
      <c r="K76" s="99"/>
      <c r="P76" s="343"/>
    </row>
    <row r="77" spans="1:16" x14ac:dyDescent="0.25">
      <c r="A77" s="403" t="s">
        <v>17092</v>
      </c>
      <c r="B77" s="403" t="s">
        <v>17093</v>
      </c>
      <c r="C77" s="413">
        <v>33.22</v>
      </c>
      <c r="D77" s="43" t="s">
        <v>17679</v>
      </c>
      <c r="E77" s="43">
        <v>45838</v>
      </c>
      <c r="F77" s="88"/>
      <c r="P77" s="343"/>
    </row>
    <row r="78" spans="1:16" x14ac:dyDescent="0.25">
      <c r="A78" s="264" t="s">
        <v>9410</v>
      </c>
      <c r="B78" s="264" t="s">
        <v>4181</v>
      </c>
      <c r="C78" s="265">
        <v>230301</v>
      </c>
      <c r="D78" s="265" t="s">
        <v>15953</v>
      </c>
      <c r="E78" s="266" t="s">
        <v>6877</v>
      </c>
      <c r="P78" s="343"/>
    </row>
    <row r="79" spans="1:16" x14ac:dyDescent="0.25">
      <c r="A79" s="264" t="s">
        <v>17690</v>
      </c>
      <c r="B79" s="264" t="s">
        <v>17682</v>
      </c>
      <c r="C79" s="265">
        <v>25010501</v>
      </c>
      <c r="D79" s="265" t="s">
        <v>15953</v>
      </c>
      <c r="E79" s="266" t="s">
        <v>17681</v>
      </c>
      <c r="P79" s="343"/>
    </row>
    <row r="80" spans="1:16" x14ac:dyDescent="0.25">
      <c r="A80" s="264" t="s">
        <v>17690</v>
      </c>
      <c r="B80" s="264" t="s">
        <v>6663</v>
      </c>
      <c r="C80" s="265">
        <v>25010502</v>
      </c>
      <c r="D80" s="265" t="s">
        <v>15953</v>
      </c>
      <c r="E80" s="266" t="s">
        <v>6677</v>
      </c>
      <c r="P80" s="343"/>
    </row>
    <row r="81" spans="1:16" x14ac:dyDescent="0.25">
      <c r="A81" s="403" t="s">
        <v>17094</v>
      </c>
      <c r="B81" s="410" t="s">
        <v>17095</v>
      </c>
      <c r="C81" s="417">
        <v>15.22</v>
      </c>
      <c r="D81" s="43" t="s">
        <v>17679</v>
      </c>
      <c r="E81" s="43">
        <v>45838</v>
      </c>
      <c r="F81" s="88" t="s">
        <v>1533</v>
      </c>
      <c r="P81" s="343"/>
    </row>
    <row r="82" spans="1:16" x14ac:dyDescent="0.25">
      <c r="A82" s="403" t="s">
        <v>17094</v>
      </c>
      <c r="B82" s="403" t="s">
        <v>17096</v>
      </c>
      <c r="C82" s="416">
        <v>24.22</v>
      </c>
      <c r="D82" s="43" t="s">
        <v>17679</v>
      </c>
      <c r="E82" s="43">
        <v>45838</v>
      </c>
      <c r="F82" s="88" t="s">
        <v>1533</v>
      </c>
      <c r="P82" s="343"/>
    </row>
    <row r="83" spans="1:16" x14ac:dyDescent="0.25">
      <c r="A83" s="403" t="s">
        <v>17094</v>
      </c>
      <c r="B83" s="403" t="s">
        <v>17097</v>
      </c>
      <c r="C83" s="416">
        <v>28.22</v>
      </c>
      <c r="D83" s="43" t="s">
        <v>17679</v>
      </c>
      <c r="E83" s="43">
        <v>45838</v>
      </c>
      <c r="F83" s="88" t="s">
        <v>1533</v>
      </c>
      <c r="P83" s="343"/>
    </row>
    <row r="84" spans="1:16" x14ac:dyDescent="0.25">
      <c r="A84" s="403" t="s">
        <v>17098</v>
      </c>
      <c r="B84" s="403" t="s">
        <v>17099</v>
      </c>
      <c r="C84" s="413">
        <v>8.25</v>
      </c>
      <c r="D84" s="43" t="s">
        <v>17679</v>
      </c>
      <c r="E84" s="43">
        <v>47057</v>
      </c>
      <c r="F84" s="88"/>
      <c r="P84" s="343"/>
    </row>
    <row r="85" spans="1:16" x14ac:dyDescent="0.25">
      <c r="A85" s="102" t="s">
        <v>7740</v>
      </c>
      <c r="B85" s="131" t="s">
        <v>7741</v>
      </c>
      <c r="C85" s="96" t="s">
        <v>7742</v>
      </c>
      <c r="D85" s="96" t="s">
        <v>1398</v>
      </c>
      <c r="E85" s="112">
        <v>45737</v>
      </c>
      <c r="F85" s="93"/>
      <c r="G85" s="93"/>
      <c r="H85" s="93"/>
      <c r="I85" s="99"/>
      <c r="J85" s="99"/>
      <c r="K85" s="99"/>
      <c r="L85" s="31"/>
      <c r="M85" s="31"/>
      <c r="N85" s="31"/>
      <c r="P85" s="343"/>
    </row>
    <row r="86" spans="1:16" x14ac:dyDescent="0.25">
      <c r="A86" s="264" t="s">
        <v>2729</v>
      </c>
      <c r="B86" s="264" t="s">
        <v>3782</v>
      </c>
      <c r="C86" s="265">
        <v>23010402</v>
      </c>
      <c r="D86" s="265" t="s">
        <v>15953</v>
      </c>
      <c r="E86" s="266" t="s">
        <v>8836</v>
      </c>
      <c r="P86" s="343"/>
    </row>
    <row r="87" spans="1:16" x14ac:dyDescent="0.25">
      <c r="A87" s="44" t="s">
        <v>15773</v>
      </c>
      <c r="B87" s="44" t="s">
        <v>13537</v>
      </c>
      <c r="C87" s="45" t="s">
        <v>3255</v>
      </c>
      <c r="D87" s="93" t="s">
        <v>15774</v>
      </c>
      <c r="E87" s="46">
        <v>45838</v>
      </c>
      <c r="F87" s="93"/>
      <c r="G87" s="93"/>
      <c r="H87" s="93"/>
      <c r="I87" s="99"/>
      <c r="J87" s="99"/>
      <c r="K87" s="99"/>
      <c r="L87" s="31"/>
      <c r="M87" s="31"/>
      <c r="N87" s="31"/>
      <c r="P87" s="343"/>
    </row>
    <row r="88" spans="1:16" x14ac:dyDescent="0.25">
      <c r="A88" s="264" t="s">
        <v>14579</v>
      </c>
      <c r="B88" s="264" t="s">
        <v>14580</v>
      </c>
      <c r="C88" s="265">
        <v>24020301</v>
      </c>
      <c r="D88" s="265" t="s">
        <v>15953</v>
      </c>
      <c r="E88" s="266" t="s">
        <v>12997</v>
      </c>
      <c r="P88" s="343"/>
    </row>
    <row r="89" spans="1:16" s="359" customFormat="1" x14ac:dyDescent="0.25">
      <c r="A89" s="264" t="s">
        <v>10389</v>
      </c>
      <c r="B89" s="264" t="s">
        <v>9688</v>
      </c>
      <c r="C89" s="265">
        <v>230504</v>
      </c>
      <c r="D89" s="265" t="s">
        <v>15953</v>
      </c>
      <c r="E89" s="266" t="s">
        <v>9689</v>
      </c>
      <c r="F89" s="30"/>
      <c r="G89" s="30"/>
      <c r="H89" s="30"/>
      <c r="I89" s="29"/>
      <c r="J89" s="29"/>
      <c r="K89" s="29"/>
      <c r="L89" s="29"/>
      <c r="M89" s="29"/>
      <c r="N89" s="29"/>
      <c r="O89" s="29"/>
      <c r="P89" s="360"/>
    </row>
    <row r="90" spans="1:16" x14ac:dyDescent="0.25">
      <c r="A90" s="264" t="s">
        <v>6668</v>
      </c>
      <c r="B90" s="264" t="s">
        <v>6669</v>
      </c>
      <c r="C90" s="265">
        <v>220802</v>
      </c>
      <c r="D90" s="265" t="s">
        <v>15953</v>
      </c>
      <c r="E90" s="266" t="s">
        <v>6416</v>
      </c>
      <c r="P90" s="343"/>
    </row>
    <row r="91" spans="1:16" x14ac:dyDescent="0.25">
      <c r="A91" s="264" t="s">
        <v>12988</v>
      </c>
      <c r="B91" s="264" t="s">
        <v>12989</v>
      </c>
      <c r="C91" s="265">
        <v>240103</v>
      </c>
      <c r="D91" s="265" t="s">
        <v>15953</v>
      </c>
      <c r="E91" s="266" t="s">
        <v>6677</v>
      </c>
      <c r="P91" s="343"/>
    </row>
    <row r="92" spans="1:16" x14ac:dyDescent="0.25">
      <c r="A92" s="264" t="s">
        <v>2745</v>
      </c>
      <c r="B92" s="264" t="s">
        <v>1068</v>
      </c>
      <c r="C92" s="265">
        <v>230202</v>
      </c>
      <c r="D92" s="265" t="s">
        <v>15953</v>
      </c>
      <c r="E92" s="266" t="s">
        <v>8836</v>
      </c>
      <c r="P92" s="343"/>
    </row>
    <row r="93" spans="1:16" x14ac:dyDescent="0.25">
      <c r="A93" s="264" t="s">
        <v>8474</v>
      </c>
      <c r="B93" s="264" t="s">
        <v>2751</v>
      </c>
      <c r="C93" s="265">
        <v>230105</v>
      </c>
      <c r="D93" s="265" t="s">
        <v>15953</v>
      </c>
      <c r="E93" s="266" t="s">
        <v>6877</v>
      </c>
      <c r="P93" s="343"/>
    </row>
    <row r="94" spans="1:16" s="355" customFormat="1" x14ac:dyDescent="0.25">
      <c r="A94" s="264" t="s">
        <v>8474</v>
      </c>
      <c r="B94" s="264" t="s">
        <v>1068</v>
      </c>
      <c r="C94" s="265">
        <v>230202</v>
      </c>
      <c r="D94" s="265" t="s">
        <v>15953</v>
      </c>
      <c r="E94" s="266" t="s">
        <v>8836</v>
      </c>
      <c r="F94" s="30"/>
      <c r="G94" s="30"/>
      <c r="H94" s="30"/>
      <c r="I94" s="29"/>
      <c r="J94" s="29"/>
      <c r="K94" s="29"/>
      <c r="L94" s="29"/>
      <c r="M94" s="29"/>
      <c r="N94" s="29"/>
      <c r="O94" s="29"/>
      <c r="P94" s="356"/>
    </row>
    <row r="95" spans="1:16" x14ac:dyDescent="0.25">
      <c r="A95" s="264" t="s">
        <v>8474</v>
      </c>
      <c r="B95" s="264" t="s">
        <v>3588</v>
      </c>
      <c r="C95" s="265">
        <v>230305</v>
      </c>
      <c r="D95" s="265" t="s">
        <v>15953</v>
      </c>
      <c r="E95" s="266" t="s">
        <v>3754</v>
      </c>
      <c r="P95" s="343"/>
    </row>
    <row r="96" spans="1:16" s="359" customFormat="1" x14ac:dyDescent="0.25">
      <c r="A96" s="264" t="s">
        <v>8474</v>
      </c>
      <c r="B96" s="264" t="s">
        <v>14580</v>
      </c>
      <c r="C96" s="265">
        <v>24020301</v>
      </c>
      <c r="D96" s="265" t="s">
        <v>15953</v>
      </c>
      <c r="E96" s="266" t="s">
        <v>12997</v>
      </c>
      <c r="F96" s="30"/>
      <c r="G96" s="30"/>
      <c r="H96" s="30"/>
      <c r="I96" s="29"/>
      <c r="J96" s="29"/>
      <c r="K96" s="29"/>
      <c r="L96" s="29"/>
      <c r="M96" s="29"/>
      <c r="N96" s="29"/>
      <c r="O96" s="29"/>
      <c r="P96" s="360"/>
    </row>
    <row r="97" spans="1:16" x14ac:dyDescent="0.25">
      <c r="A97" s="264" t="s">
        <v>8474</v>
      </c>
      <c r="B97" s="264" t="s">
        <v>3783</v>
      </c>
      <c r="C97" s="265">
        <v>24020302</v>
      </c>
      <c r="D97" s="265" t="s">
        <v>15953</v>
      </c>
      <c r="E97" s="266" t="s">
        <v>8836</v>
      </c>
      <c r="P97" s="343"/>
    </row>
    <row r="98" spans="1:16" x14ac:dyDescent="0.25">
      <c r="A98" s="44" t="s">
        <v>5967</v>
      </c>
      <c r="B98" s="44" t="s">
        <v>6176</v>
      </c>
      <c r="C98" s="45" t="s">
        <v>6189</v>
      </c>
      <c r="D98" s="45" t="s">
        <v>18252</v>
      </c>
      <c r="E98" s="45" t="s">
        <v>6210</v>
      </c>
      <c r="F98" s="45" t="s">
        <v>1384</v>
      </c>
      <c r="G98" s="45" t="s">
        <v>1384</v>
      </c>
      <c r="P98" s="343"/>
    </row>
    <row r="99" spans="1:16" x14ac:dyDescent="0.25">
      <c r="A99" s="264" t="s">
        <v>17691</v>
      </c>
      <c r="B99" s="264" t="s">
        <v>4844</v>
      </c>
      <c r="C99" s="265">
        <v>24060401</v>
      </c>
      <c r="D99" s="265" t="s">
        <v>15953</v>
      </c>
      <c r="E99" s="266" t="s">
        <v>6412</v>
      </c>
      <c r="P99" s="343"/>
    </row>
    <row r="100" spans="1:16" x14ac:dyDescent="0.25">
      <c r="A100" s="264" t="s">
        <v>17691</v>
      </c>
      <c r="B100" s="264" t="s">
        <v>1057</v>
      </c>
      <c r="C100" s="265">
        <v>24060402</v>
      </c>
      <c r="D100" s="265" t="s">
        <v>15953</v>
      </c>
      <c r="E100" s="266" t="s">
        <v>5410</v>
      </c>
      <c r="P100" s="343"/>
    </row>
    <row r="101" spans="1:16" s="355" customFormat="1" x14ac:dyDescent="0.25">
      <c r="A101" s="264" t="s">
        <v>14581</v>
      </c>
      <c r="B101" s="264" t="s">
        <v>1057</v>
      </c>
      <c r="C101" s="265">
        <v>24060402</v>
      </c>
      <c r="D101" s="265" t="s">
        <v>15953</v>
      </c>
      <c r="E101" s="266" t="s">
        <v>5410</v>
      </c>
      <c r="F101" s="30"/>
      <c r="G101" s="30"/>
      <c r="H101" s="30"/>
      <c r="I101" s="29"/>
      <c r="J101" s="29"/>
      <c r="K101" s="29"/>
      <c r="L101" s="29"/>
      <c r="M101" s="29"/>
      <c r="N101" s="29"/>
      <c r="O101" s="29"/>
      <c r="P101" s="356"/>
    </row>
    <row r="102" spans="1:16" x14ac:dyDescent="0.25">
      <c r="A102" s="44" t="s">
        <v>18104</v>
      </c>
      <c r="B102" s="44" t="s">
        <v>1358</v>
      </c>
      <c r="C102" s="45" t="s">
        <v>6197</v>
      </c>
      <c r="D102" s="45" t="s">
        <v>18252</v>
      </c>
      <c r="E102" s="45" t="s">
        <v>6211</v>
      </c>
      <c r="F102" s="45" t="s">
        <v>1384</v>
      </c>
      <c r="G102" s="45" t="s">
        <v>1384</v>
      </c>
      <c r="P102" s="343"/>
    </row>
    <row r="103" spans="1:16" s="359" customFormat="1" x14ac:dyDescent="0.25">
      <c r="A103" s="44" t="s">
        <v>18104</v>
      </c>
      <c r="B103" s="44" t="s">
        <v>6179</v>
      </c>
      <c r="C103" s="45" t="s">
        <v>6199</v>
      </c>
      <c r="D103" s="45" t="s">
        <v>18252</v>
      </c>
      <c r="E103" s="45" t="s">
        <v>6212</v>
      </c>
      <c r="F103" s="45" t="s">
        <v>1384</v>
      </c>
      <c r="G103" s="45" t="s">
        <v>1384</v>
      </c>
      <c r="H103" s="30"/>
      <c r="I103" s="29"/>
      <c r="J103" s="29"/>
      <c r="K103" s="29"/>
      <c r="L103" s="29"/>
      <c r="M103" s="29"/>
      <c r="N103" s="29"/>
      <c r="O103" s="29"/>
      <c r="P103" s="360"/>
    </row>
    <row r="104" spans="1:16" x14ac:dyDescent="0.25">
      <c r="A104" s="44" t="s">
        <v>11143</v>
      </c>
      <c r="B104" s="44" t="s">
        <v>15259</v>
      </c>
      <c r="C104" s="45" t="s">
        <v>11129</v>
      </c>
      <c r="D104" s="45" t="s">
        <v>16294</v>
      </c>
      <c r="E104" s="46">
        <v>46022</v>
      </c>
      <c r="F104" s="338"/>
      <c r="G104" s="44"/>
      <c r="H104" s="44"/>
      <c r="I104" s="44"/>
      <c r="J104" s="44"/>
      <c r="K104" s="44"/>
      <c r="L104" s="31"/>
      <c r="M104" s="31"/>
      <c r="N104" s="31"/>
      <c r="P104" s="343"/>
    </row>
    <row r="105" spans="1:16" x14ac:dyDescent="0.25">
      <c r="A105" s="264" t="s">
        <v>10390</v>
      </c>
      <c r="B105" s="264" t="s">
        <v>10523</v>
      </c>
      <c r="C105" s="265">
        <v>230603</v>
      </c>
      <c r="D105" s="265" t="s">
        <v>15953</v>
      </c>
      <c r="E105" s="266" t="s">
        <v>5410</v>
      </c>
      <c r="P105" s="343"/>
    </row>
    <row r="106" spans="1:16" x14ac:dyDescent="0.25">
      <c r="A106" s="264" t="s">
        <v>10390</v>
      </c>
      <c r="B106" s="264" t="s">
        <v>10629</v>
      </c>
      <c r="C106" s="265">
        <v>230804</v>
      </c>
      <c r="D106" s="265" t="s">
        <v>15953</v>
      </c>
      <c r="E106" s="266" t="s">
        <v>5279</v>
      </c>
      <c r="P106" s="343"/>
    </row>
    <row r="107" spans="1:16" x14ac:dyDescent="0.25">
      <c r="A107" s="264" t="s">
        <v>10390</v>
      </c>
      <c r="B107" s="264" t="s">
        <v>3590</v>
      </c>
      <c r="C107" s="265">
        <v>230903</v>
      </c>
      <c r="D107" s="265" t="s">
        <v>15953</v>
      </c>
      <c r="E107" s="266" t="s">
        <v>10715</v>
      </c>
      <c r="P107" s="343"/>
    </row>
    <row r="108" spans="1:16" s="355" customFormat="1" x14ac:dyDescent="0.25">
      <c r="A108" s="403" t="s">
        <v>1928</v>
      </c>
      <c r="B108" s="403" t="s">
        <v>17100</v>
      </c>
      <c r="C108" s="413">
        <v>3.23</v>
      </c>
      <c r="D108" s="43" t="s">
        <v>17679</v>
      </c>
      <c r="E108" s="43">
        <v>45961</v>
      </c>
      <c r="F108" s="88"/>
      <c r="G108" s="30"/>
      <c r="H108" s="30"/>
      <c r="I108" s="29"/>
      <c r="J108" s="29"/>
      <c r="K108" s="29"/>
      <c r="L108" s="29"/>
      <c r="M108" s="29"/>
      <c r="N108" s="29"/>
      <c r="O108" s="29"/>
      <c r="P108" s="356"/>
    </row>
    <row r="109" spans="1:16" x14ac:dyDescent="0.25">
      <c r="A109" s="403" t="s">
        <v>1928</v>
      </c>
      <c r="B109" s="403" t="s">
        <v>17101</v>
      </c>
      <c r="C109" s="413">
        <v>11.22</v>
      </c>
      <c r="D109" s="43" t="s">
        <v>17679</v>
      </c>
      <c r="E109" s="43">
        <v>45838</v>
      </c>
      <c r="F109" s="88"/>
      <c r="P109" s="343"/>
    </row>
    <row r="110" spans="1:16" s="359" customFormat="1" x14ac:dyDescent="0.25">
      <c r="A110" s="403" t="s">
        <v>1928</v>
      </c>
      <c r="B110" s="403" t="s">
        <v>17091</v>
      </c>
      <c r="C110" s="413">
        <v>12.22</v>
      </c>
      <c r="D110" s="43" t="s">
        <v>17679</v>
      </c>
      <c r="E110" s="43">
        <v>45838</v>
      </c>
      <c r="F110" s="88"/>
      <c r="G110" s="30"/>
      <c r="H110" s="30"/>
      <c r="I110" s="29"/>
      <c r="J110" s="29"/>
      <c r="K110" s="29"/>
      <c r="L110" s="29"/>
      <c r="M110" s="29"/>
      <c r="N110" s="29"/>
      <c r="O110" s="29"/>
      <c r="P110" s="360"/>
    </row>
    <row r="111" spans="1:16" x14ac:dyDescent="0.25">
      <c r="A111" s="1" t="s">
        <v>9936</v>
      </c>
      <c r="B111" s="432" t="s">
        <v>4589</v>
      </c>
      <c r="C111" s="433" t="s">
        <v>9937</v>
      </c>
      <c r="D111" s="434" t="s">
        <v>17016</v>
      </c>
      <c r="E111" s="434">
        <v>45858</v>
      </c>
      <c r="P111" s="343"/>
    </row>
    <row r="112" spans="1:16" x14ac:dyDescent="0.25">
      <c r="A112" s="1" t="s">
        <v>9936</v>
      </c>
      <c r="B112" s="432" t="s">
        <v>13874</v>
      </c>
      <c r="C112" s="433" t="s">
        <v>14384</v>
      </c>
      <c r="D112" s="434" t="s">
        <v>17016</v>
      </c>
      <c r="E112" s="434">
        <v>45866</v>
      </c>
      <c r="P112" s="343"/>
    </row>
    <row r="113" spans="1:16" x14ac:dyDescent="0.25">
      <c r="A113" s="92" t="s">
        <v>1928</v>
      </c>
      <c r="B113" s="92" t="s">
        <v>1583</v>
      </c>
      <c r="C113" s="93" t="s">
        <v>4627</v>
      </c>
      <c r="D113" s="93" t="s">
        <v>1398</v>
      </c>
      <c r="E113" s="94">
        <v>45886</v>
      </c>
      <c r="F113" s="93"/>
      <c r="G113" s="93" t="s">
        <v>1385</v>
      </c>
      <c r="H113" s="45" t="s">
        <v>1533</v>
      </c>
      <c r="I113" s="99"/>
      <c r="J113" s="99"/>
      <c r="K113" s="99"/>
      <c r="L113" s="31"/>
      <c r="M113" s="31"/>
      <c r="N113" s="31"/>
      <c r="P113" s="343"/>
    </row>
    <row r="114" spans="1:16" x14ac:dyDescent="0.25">
      <c r="A114" s="44" t="s">
        <v>9960</v>
      </c>
      <c r="B114" s="44" t="s">
        <v>13527</v>
      </c>
      <c r="C114" s="45" t="s">
        <v>7271</v>
      </c>
      <c r="D114" s="45" t="s">
        <v>16294</v>
      </c>
      <c r="E114" s="46">
        <v>45900</v>
      </c>
      <c r="F114" s="338"/>
      <c r="G114" s="44"/>
      <c r="H114" s="44"/>
      <c r="I114" s="44"/>
      <c r="J114" s="44"/>
      <c r="K114" s="44"/>
      <c r="L114" s="31"/>
      <c r="M114" s="31"/>
      <c r="N114" s="31"/>
      <c r="P114" s="343"/>
    </row>
    <row r="115" spans="1:16" x14ac:dyDescent="0.25">
      <c r="A115" s="57" t="s">
        <v>5852</v>
      </c>
      <c r="B115" s="57" t="s">
        <v>1488</v>
      </c>
      <c r="C115" s="62">
        <v>21027</v>
      </c>
      <c r="D115" s="62" t="s">
        <v>5966</v>
      </c>
      <c r="E115" s="60">
        <v>45777</v>
      </c>
      <c r="F115" s="340" t="s">
        <v>16267</v>
      </c>
      <c r="G115" s="339" t="s">
        <v>16268</v>
      </c>
      <c r="H115" s="57"/>
      <c r="I115" s="57"/>
      <c r="J115" s="57"/>
      <c r="K115" s="57"/>
      <c r="L115" s="31"/>
      <c r="M115" s="31"/>
      <c r="N115" s="31"/>
      <c r="P115" s="343"/>
    </row>
    <row r="116" spans="1:16" x14ac:dyDescent="0.25">
      <c r="A116" s="44" t="s">
        <v>5852</v>
      </c>
      <c r="B116" s="44" t="s">
        <v>2039</v>
      </c>
      <c r="C116" s="45" t="s">
        <v>6190</v>
      </c>
      <c r="D116" s="45" t="s">
        <v>18252</v>
      </c>
      <c r="E116" s="45" t="s">
        <v>5183</v>
      </c>
      <c r="F116" s="45" t="s">
        <v>1384</v>
      </c>
      <c r="G116" s="45" t="s">
        <v>1385</v>
      </c>
      <c r="P116" s="343"/>
    </row>
    <row r="117" spans="1:16" x14ac:dyDescent="0.25">
      <c r="A117" s="44" t="s">
        <v>2634</v>
      </c>
      <c r="B117" s="44" t="s">
        <v>15259</v>
      </c>
      <c r="C117" s="45" t="s">
        <v>11129</v>
      </c>
      <c r="D117" s="45" t="s">
        <v>16294</v>
      </c>
      <c r="E117" s="46">
        <v>46022</v>
      </c>
      <c r="F117" s="338"/>
      <c r="G117" s="44"/>
      <c r="H117" s="44"/>
      <c r="I117" s="44"/>
      <c r="J117" s="44"/>
      <c r="K117" s="44"/>
      <c r="L117" s="31"/>
      <c r="M117" s="31"/>
      <c r="N117" s="31"/>
      <c r="P117" s="343"/>
    </row>
    <row r="118" spans="1:16" x14ac:dyDescent="0.25">
      <c r="A118" s="44" t="s">
        <v>11144</v>
      </c>
      <c r="B118" s="44" t="s">
        <v>15259</v>
      </c>
      <c r="C118" s="45" t="s">
        <v>11129</v>
      </c>
      <c r="D118" s="45" t="s">
        <v>16294</v>
      </c>
      <c r="E118" s="46">
        <v>46022</v>
      </c>
      <c r="F118" s="338"/>
      <c r="G118" s="44"/>
      <c r="H118" s="44"/>
      <c r="I118" s="44"/>
      <c r="J118" s="44"/>
      <c r="K118" s="44"/>
      <c r="L118" s="31"/>
      <c r="M118" s="31"/>
      <c r="N118" s="31"/>
      <c r="P118" s="343"/>
    </row>
    <row r="119" spans="1:16" x14ac:dyDescent="0.25">
      <c r="A119" s="264" t="s">
        <v>10630</v>
      </c>
      <c r="B119" s="264" t="s">
        <v>1056</v>
      </c>
      <c r="C119" s="265">
        <v>230601</v>
      </c>
      <c r="D119" s="265" t="s">
        <v>15953</v>
      </c>
      <c r="E119" s="266" t="s">
        <v>10533</v>
      </c>
      <c r="P119" s="343"/>
    </row>
    <row r="120" spans="1:16" x14ac:dyDescent="0.25">
      <c r="A120" s="44" t="s">
        <v>15959</v>
      </c>
      <c r="B120" s="44" t="s">
        <v>1346</v>
      </c>
      <c r="C120" s="45" t="s">
        <v>15960</v>
      </c>
      <c r="D120" s="45" t="s">
        <v>18252</v>
      </c>
      <c r="E120" s="45" t="s">
        <v>6214</v>
      </c>
      <c r="F120" s="45" t="s">
        <v>1384</v>
      </c>
      <c r="G120" s="45" t="s">
        <v>1385</v>
      </c>
      <c r="P120" s="343"/>
    </row>
    <row r="121" spans="1:16" x14ac:dyDescent="0.25">
      <c r="A121" s="403" t="s">
        <v>8475</v>
      </c>
      <c r="B121" s="403" t="s">
        <v>17102</v>
      </c>
      <c r="C121" s="413">
        <v>21.23</v>
      </c>
      <c r="D121" s="43" t="s">
        <v>17679</v>
      </c>
      <c r="E121" s="43">
        <v>46934</v>
      </c>
      <c r="F121" s="88" t="s">
        <v>1533</v>
      </c>
      <c r="P121" s="343"/>
    </row>
    <row r="122" spans="1:16" x14ac:dyDescent="0.25">
      <c r="A122" s="403" t="s">
        <v>8475</v>
      </c>
      <c r="B122" s="403" t="s">
        <v>17103</v>
      </c>
      <c r="C122" s="413">
        <v>22.23</v>
      </c>
      <c r="D122" s="43" t="s">
        <v>17679</v>
      </c>
      <c r="E122" s="43">
        <v>46934</v>
      </c>
      <c r="F122" s="88" t="s">
        <v>1533</v>
      </c>
      <c r="P122" s="343"/>
    </row>
    <row r="123" spans="1:16" s="355" customFormat="1" x14ac:dyDescent="0.25">
      <c r="A123" s="403" t="s">
        <v>8475</v>
      </c>
      <c r="B123" s="403" t="s">
        <v>17097</v>
      </c>
      <c r="C123" s="413">
        <v>28.23</v>
      </c>
      <c r="D123" s="43" t="s">
        <v>17679</v>
      </c>
      <c r="E123" s="43">
        <v>46934</v>
      </c>
      <c r="F123" s="88" t="s">
        <v>1533</v>
      </c>
      <c r="G123" s="30"/>
      <c r="H123" s="30"/>
      <c r="I123" s="29"/>
      <c r="J123" s="29"/>
      <c r="K123" s="29"/>
      <c r="L123" s="29"/>
      <c r="M123" s="29"/>
      <c r="N123" s="29"/>
      <c r="O123" s="29"/>
      <c r="P123" s="356"/>
    </row>
    <row r="124" spans="1:16" x14ac:dyDescent="0.25">
      <c r="A124" s="264" t="s">
        <v>8475</v>
      </c>
      <c r="B124" s="264" t="s">
        <v>2751</v>
      </c>
      <c r="C124" s="265">
        <v>230105</v>
      </c>
      <c r="D124" s="265" t="s">
        <v>15953</v>
      </c>
      <c r="E124" s="266" t="s">
        <v>6877</v>
      </c>
      <c r="P124" s="343"/>
    </row>
    <row r="125" spans="1:16" s="359" customFormat="1" x14ac:dyDescent="0.25">
      <c r="A125" s="264" t="s">
        <v>8475</v>
      </c>
      <c r="B125" s="264" t="s">
        <v>1068</v>
      </c>
      <c r="C125" s="265">
        <v>230202</v>
      </c>
      <c r="D125" s="265" t="s">
        <v>15953</v>
      </c>
      <c r="E125" s="266" t="s">
        <v>8836</v>
      </c>
      <c r="F125" s="30"/>
      <c r="G125" s="30"/>
      <c r="H125" s="30"/>
      <c r="I125" s="29"/>
      <c r="J125" s="29"/>
      <c r="K125" s="29"/>
      <c r="L125" s="29"/>
      <c r="M125" s="29"/>
      <c r="N125" s="29"/>
      <c r="O125" s="29"/>
      <c r="P125" s="360"/>
    </row>
    <row r="126" spans="1:16" x14ac:dyDescent="0.25">
      <c r="A126" s="264" t="s">
        <v>8475</v>
      </c>
      <c r="B126" s="264" t="s">
        <v>3591</v>
      </c>
      <c r="C126" s="265">
        <v>230901</v>
      </c>
      <c r="D126" s="265" t="s">
        <v>15953</v>
      </c>
      <c r="E126" s="266" t="s">
        <v>10715</v>
      </c>
      <c r="P126" s="343"/>
    </row>
    <row r="127" spans="1:16" x14ac:dyDescent="0.25">
      <c r="A127" s="44" t="s">
        <v>13092</v>
      </c>
      <c r="B127" s="44" t="s">
        <v>15297</v>
      </c>
      <c r="C127" s="45" t="s">
        <v>13093</v>
      </c>
      <c r="D127" s="45" t="s">
        <v>16294</v>
      </c>
      <c r="E127" s="46">
        <v>46081</v>
      </c>
      <c r="F127" s="338"/>
      <c r="G127" s="44"/>
      <c r="H127" s="44"/>
      <c r="I127" s="44"/>
      <c r="J127" s="44"/>
      <c r="K127" s="44"/>
      <c r="P127" s="343"/>
    </row>
    <row r="128" spans="1:16" x14ac:dyDescent="0.25">
      <c r="A128" s="264" t="s">
        <v>10631</v>
      </c>
      <c r="B128" s="264" t="s">
        <v>1067</v>
      </c>
      <c r="C128" s="265">
        <v>230703</v>
      </c>
      <c r="D128" s="265" t="s">
        <v>15953</v>
      </c>
      <c r="E128" s="266" t="s">
        <v>5273</v>
      </c>
      <c r="P128" s="343"/>
    </row>
    <row r="129" spans="1:16" x14ac:dyDescent="0.25">
      <c r="A129" s="44" t="s">
        <v>11832</v>
      </c>
      <c r="B129" s="44" t="s">
        <v>1347</v>
      </c>
      <c r="C129" s="45" t="s">
        <v>14267</v>
      </c>
      <c r="D129" s="45" t="s">
        <v>18252</v>
      </c>
      <c r="E129" s="45" t="s">
        <v>6677</v>
      </c>
      <c r="F129" s="45" t="s">
        <v>1384</v>
      </c>
      <c r="G129" s="45" t="s">
        <v>1384</v>
      </c>
      <c r="P129" s="343"/>
    </row>
    <row r="130" spans="1:16" x14ac:dyDescent="0.25">
      <c r="A130" s="264" t="s">
        <v>8476</v>
      </c>
      <c r="B130" s="264" t="s">
        <v>1068</v>
      </c>
      <c r="C130" s="265">
        <v>230202</v>
      </c>
      <c r="D130" s="265" t="s">
        <v>15953</v>
      </c>
      <c r="E130" s="266" t="s">
        <v>8836</v>
      </c>
      <c r="P130" s="343"/>
    </row>
    <row r="131" spans="1:16" s="355" customFormat="1" x14ac:dyDescent="0.25">
      <c r="A131" s="44" t="s">
        <v>10978</v>
      </c>
      <c r="B131" s="44" t="s">
        <v>1355</v>
      </c>
      <c r="C131" s="45" t="s">
        <v>10974</v>
      </c>
      <c r="D131" s="45" t="s">
        <v>18252</v>
      </c>
      <c r="E131" s="45" t="s">
        <v>10715</v>
      </c>
      <c r="F131" s="45" t="s">
        <v>1384</v>
      </c>
      <c r="G131" s="45" t="s">
        <v>1385</v>
      </c>
      <c r="H131" s="30"/>
      <c r="I131" s="29"/>
      <c r="J131" s="29"/>
      <c r="K131" s="29"/>
      <c r="L131" s="29"/>
      <c r="M131" s="29"/>
      <c r="N131" s="29"/>
      <c r="O131" s="29"/>
      <c r="P131" s="356"/>
    </row>
    <row r="132" spans="1:16" x14ac:dyDescent="0.25">
      <c r="A132" s="264" t="s">
        <v>6670</v>
      </c>
      <c r="B132" s="264" t="s">
        <v>1056</v>
      </c>
      <c r="C132" s="265">
        <v>220601</v>
      </c>
      <c r="D132" s="265" t="s">
        <v>15953</v>
      </c>
      <c r="E132" s="266" t="s">
        <v>6412</v>
      </c>
      <c r="P132" s="343"/>
    </row>
    <row r="133" spans="1:16" s="359" customFormat="1" x14ac:dyDescent="0.25">
      <c r="A133" s="264" t="s">
        <v>6670</v>
      </c>
      <c r="B133" s="264" t="s">
        <v>1056</v>
      </c>
      <c r="C133" s="265">
        <v>240601</v>
      </c>
      <c r="D133" s="265" t="s">
        <v>15953</v>
      </c>
      <c r="E133" s="266" t="s">
        <v>13753</v>
      </c>
      <c r="F133" s="30"/>
      <c r="G133" s="30"/>
      <c r="H133" s="30"/>
      <c r="I133" s="29"/>
      <c r="J133" s="29"/>
      <c r="K133" s="29"/>
      <c r="L133" s="29"/>
      <c r="M133" s="29"/>
      <c r="N133" s="29"/>
      <c r="O133" s="29"/>
      <c r="P133" s="360"/>
    </row>
    <row r="134" spans="1:16" x14ac:dyDescent="0.25">
      <c r="A134" s="264" t="s">
        <v>11350</v>
      </c>
      <c r="B134" s="264" t="s">
        <v>6966</v>
      </c>
      <c r="C134" s="265">
        <v>23010401</v>
      </c>
      <c r="D134" s="265" t="s">
        <v>15953</v>
      </c>
      <c r="E134" s="266" t="s">
        <v>6967</v>
      </c>
      <c r="P134" s="343"/>
    </row>
    <row r="135" spans="1:16" x14ac:dyDescent="0.25">
      <c r="A135" s="264" t="s">
        <v>11350</v>
      </c>
      <c r="B135" s="264" t="s">
        <v>3782</v>
      </c>
      <c r="C135" s="265">
        <v>23010402</v>
      </c>
      <c r="D135" s="265" t="s">
        <v>15953</v>
      </c>
      <c r="E135" s="266" t="s">
        <v>8836</v>
      </c>
      <c r="P135" s="343"/>
    </row>
    <row r="136" spans="1:16" x14ac:dyDescent="0.25">
      <c r="A136" s="264" t="s">
        <v>11350</v>
      </c>
      <c r="B136" s="264" t="s">
        <v>10528</v>
      </c>
      <c r="C136" s="265">
        <v>23060201</v>
      </c>
      <c r="D136" s="265" t="s">
        <v>15953</v>
      </c>
      <c r="E136" s="266" t="s">
        <v>5410</v>
      </c>
      <c r="P136" s="343"/>
    </row>
    <row r="137" spans="1:16" s="355" customFormat="1" x14ac:dyDescent="0.25">
      <c r="A137" s="264" t="s">
        <v>11350</v>
      </c>
      <c r="B137" s="264" t="s">
        <v>1058</v>
      </c>
      <c r="C137" s="265">
        <v>23060202</v>
      </c>
      <c r="D137" s="265" t="s">
        <v>15953</v>
      </c>
      <c r="E137" s="266" t="s">
        <v>6714</v>
      </c>
      <c r="F137" s="30"/>
      <c r="G137" s="30"/>
      <c r="H137" s="30"/>
      <c r="I137" s="29"/>
      <c r="J137" s="29"/>
      <c r="K137" s="29"/>
      <c r="L137" s="29"/>
      <c r="M137" s="29"/>
      <c r="N137" s="29"/>
      <c r="O137" s="29"/>
      <c r="P137" s="356"/>
    </row>
    <row r="138" spans="1:16" x14ac:dyDescent="0.25">
      <c r="A138" s="264" t="s">
        <v>11350</v>
      </c>
      <c r="B138" s="264" t="s">
        <v>11351</v>
      </c>
      <c r="C138" s="265">
        <v>23110101</v>
      </c>
      <c r="D138" s="265" t="s">
        <v>15953</v>
      </c>
      <c r="E138" s="266" t="s">
        <v>11352</v>
      </c>
      <c r="P138" s="343"/>
    </row>
    <row r="139" spans="1:16" x14ac:dyDescent="0.25">
      <c r="A139" s="264" t="s">
        <v>11350</v>
      </c>
      <c r="B139" s="264" t="s">
        <v>11353</v>
      </c>
      <c r="C139" s="265">
        <v>23110102</v>
      </c>
      <c r="D139" s="265" t="s">
        <v>15953</v>
      </c>
      <c r="E139" s="266" t="s">
        <v>5198</v>
      </c>
      <c r="P139" s="343"/>
    </row>
    <row r="140" spans="1:16" x14ac:dyDescent="0.25">
      <c r="A140" s="44" t="s">
        <v>75</v>
      </c>
      <c r="B140" s="44" t="s">
        <v>1345</v>
      </c>
      <c r="C140" s="45" t="s">
        <v>18105</v>
      </c>
      <c r="D140" s="45" t="s">
        <v>18252</v>
      </c>
      <c r="E140" s="45" t="s">
        <v>6985</v>
      </c>
      <c r="F140" s="45" t="s">
        <v>1384</v>
      </c>
      <c r="G140" s="45" t="s">
        <v>1385</v>
      </c>
      <c r="P140" s="343"/>
    </row>
    <row r="141" spans="1:16" x14ac:dyDescent="0.25">
      <c r="A141" s="346" t="s">
        <v>10026</v>
      </c>
      <c r="B141" s="346" t="s">
        <v>5533</v>
      </c>
      <c r="C141" s="347" t="s">
        <v>4873</v>
      </c>
      <c r="D141" s="347" t="s">
        <v>15765</v>
      </c>
      <c r="E141" s="347" t="s">
        <v>8836</v>
      </c>
      <c r="F141" s="346"/>
      <c r="G141" s="346"/>
      <c r="H141" s="346"/>
      <c r="I141" s="346"/>
      <c r="J141" s="346"/>
      <c r="K141" s="346"/>
      <c r="L141" s="346"/>
      <c r="M141" s="346"/>
      <c r="P141" s="343"/>
    </row>
    <row r="142" spans="1:16" x14ac:dyDescent="0.25">
      <c r="A142" s="44" t="s">
        <v>10026</v>
      </c>
      <c r="B142" s="44" t="s">
        <v>5533</v>
      </c>
      <c r="C142" s="45" t="s">
        <v>4873</v>
      </c>
      <c r="D142" s="45" t="s">
        <v>13812</v>
      </c>
      <c r="E142" s="45" t="s">
        <v>6422</v>
      </c>
      <c r="F142" s="93"/>
      <c r="G142" s="93"/>
      <c r="H142" s="93"/>
      <c r="I142" s="99"/>
      <c r="J142" s="99"/>
      <c r="K142" s="99"/>
      <c r="P142" s="343"/>
    </row>
    <row r="143" spans="1:16" s="355" customFormat="1" x14ac:dyDescent="0.25">
      <c r="A143" s="264" t="s">
        <v>17692</v>
      </c>
      <c r="B143" s="264" t="s">
        <v>6669</v>
      </c>
      <c r="C143" s="265">
        <v>220802</v>
      </c>
      <c r="D143" s="265" t="s">
        <v>15953</v>
      </c>
      <c r="E143" s="266" t="s">
        <v>6416</v>
      </c>
      <c r="F143" s="30"/>
      <c r="G143" s="30"/>
      <c r="H143" s="30"/>
      <c r="I143" s="29"/>
      <c r="J143" s="29"/>
      <c r="K143" s="29"/>
      <c r="L143" s="29"/>
      <c r="M143" s="29"/>
      <c r="N143" s="29"/>
      <c r="O143" s="29"/>
      <c r="P143" s="356"/>
    </row>
    <row r="144" spans="1:16" x14ac:dyDescent="0.25">
      <c r="A144" s="264" t="s">
        <v>17692</v>
      </c>
      <c r="B144" s="264" t="s">
        <v>8832</v>
      </c>
      <c r="C144" s="265">
        <v>230203</v>
      </c>
      <c r="D144" s="265" t="s">
        <v>15953</v>
      </c>
      <c r="E144" s="266" t="s">
        <v>8836</v>
      </c>
      <c r="P144" s="343"/>
    </row>
    <row r="145" spans="1:16" x14ac:dyDescent="0.25">
      <c r="A145" s="264" t="s">
        <v>17692</v>
      </c>
      <c r="B145" s="264" t="s">
        <v>1061</v>
      </c>
      <c r="C145" s="265">
        <v>240803</v>
      </c>
      <c r="D145" s="265" t="s">
        <v>15953</v>
      </c>
      <c r="E145" s="266" t="s">
        <v>6416</v>
      </c>
      <c r="P145" s="343"/>
    </row>
    <row r="146" spans="1:16" x14ac:dyDescent="0.25">
      <c r="A146" s="264" t="s">
        <v>5411</v>
      </c>
      <c r="B146" s="264" t="s">
        <v>5412</v>
      </c>
      <c r="C146" s="265">
        <v>241002</v>
      </c>
      <c r="D146" s="265" t="s">
        <v>15953</v>
      </c>
      <c r="E146" s="266" t="s">
        <v>6985</v>
      </c>
      <c r="P146" s="343"/>
    </row>
    <row r="147" spans="1:16" x14ac:dyDescent="0.25">
      <c r="A147" s="44" t="s">
        <v>6514</v>
      </c>
      <c r="B147" s="44" t="s">
        <v>11964</v>
      </c>
      <c r="C147" s="45" t="s">
        <v>6527</v>
      </c>
      <c r="D147" s="45" t="s">
        <v>4574</v>
      </c>
      <c r="E147" s="275">
        <f>DATE(2026,11,7)</f>
        <v>46333</v>
      </c>
      <c r="P147" s="343"/>
    </row>
    <row r="148" spans="1:16" x14ac:dyDescent="0.25">
      <c r="A148" s="44" t="s">
        <v>16319</v>
      </c>
      <c r="B148" s="44" t="s">
        <v>16320</v>
      </c>
      <c r="C148" s="45" t="s">
        <v>16321</v>
      </c>
      <c r="D148" s="45" t="s">
        <v>16294</v>
      </c>
      <c r="E148" s="46">
        <v>46022</v>
      </c>
      <c r="F148" s="338"/>
      <c r="G148" s="44"/>
      <c r="H148" s="44"/>
      <c r="I148" s="44"/>
      <c r="J148" s="44"/>
      <c r="K148" s="44"/>
      <c r="L148" s="31"/>
      <c r="M148" s="31"/>
      <c r="N148" s="31"/>
      <c r="P148" s="343"/>
    </row>
    <row r="149" spans="1:16" x14ac:dyDescent="0.3">
      <c r="A149" s="57" t="s">
        <v>10847</v>
      </c>
      <c r="B149" s="57" t="s">
        <v>2495</v>
      </c>
      <c r="C149" s="62" t="s">
        <v>10848</v>
      </c>
      <c r="D149" s="62" t="s">
        <v>5966</v>
      </c>
      <c r="E149" s="60">
        <v>45961</v>
      </c>
      <c r="F149" s="339" t="s">
        <v>16267</v>
      </c>
      <c r="G149" s="339" t="s">
        <v>16268</v>
      </c>
      <c r="H149" s="57"/>
      <c r="I149" s="57"/>
      <c r="J149" s="57"/>
      <c r="K149" s="57"/>
      <c r="L149" s="31"/>
      <c r="M149" s="31"/>
      <c r="N149" s="31"/>
      <c r="P149" s="343"/>
    </row>
    <row r="150" spans="1:16" x14ac:dyDescent="0.25">
      <c r="A150" s="262" t="s">
        <v>7329</v>
      </c>
      <c r="B150" s="262" t="s">
        <v>11553</v>
      </c>
      <c r="C150" s="53" t="s">
        <v>11662</v>
      </c>
      <c r="D150" s="93" t="s">
        <v>7330</v>
      </c>
      <c r="E150" s="263">
        <v>47059</v>
      </c>
      <c r="F150" s="93"/>
      <c r="G150" s="93"/>
      <c r="H150" s="93"/>
      <c r="I150" s="99"/>
      <c r="J150" s="99"/>
      <c r="K150" s="99"/>
      <c r="P150" s="343"/>
    </row>
    <row r="151" spans="1:16" x14ac:dyDescent="0.25">
      <c r="A151" s="346" t="s">
        <v>5534</v>
      </c>
      <c r="B151" s="346" t="s">
        <v>177</v>
      </c>
      <c r="C151" s="347" t="s">
        <v>10046</v>
      </c>
      <c r="D151" s="347" t="s">
        <v>15765</v>
      </c>
      <c r="E151" s="347" t="s">
        <v>16832</v>
      </c>
      <c r="F151" s="346"/>
      <c r="G151" s="346"/>
      <c r="H151" s="346"/>
      <c r="I151" s="346"/>
      <c r="J151" s="346"/>
      <c r="K151" s="346"/>
      <c r="L151" s="346"/>
      <c r="M151" s="346"/>
      <c r="P151" s="343"/>
    </row>
    <row r="152" spans="1:16" x14ac:dyDescent="0.25">
      <c r="A152" s="44" t="s">
        <v>5534</v>
      </c>
      <c r="B152" s="44" t="s">
        <v>177</v>
      </c>
      <c r="C152" s="45" t="s">
        <v>10046</v>
      </c>
      <c r="D152" s="45" t="s">
        <v>13812</v>
      </c>
      <c r="E152" s="45" t="s">
        <v>10047</v>
      </c>
      <c r="F152" s="93"/>
      <c r="G152" s="93"/>
      <c r="H152" s="93"/>
      <c r="I152" s="99"/>
      <c r="J152" s="99"/>
      <c r="K152" s="99"/>
      <c r="P152" s="343"/>
    </row>
    <row r="153" spans="1:16" x14ac:dyDescent="0.25">
      <c r="A153" s="264" t="s">
        <v>2752</v>
      </c>
      <c r="B153" s="264" t="s">
        <v>4181</v>
      </c>
      <c r="C153" s="265">
        <v>230301</v>
      </c>
      <c r="D153" s="265" t="s">
        <v>15953</v>
      </c>
      <c r="E153" s="266" t="s">
        <v>6877</v>
      </c>
      <c r="P153" s="343"/>
    </row>
    <row r="154" spans="1:16" x14ac:dyDescent="0.25">
      <c r="A154" s="44" t="s">
        <v>7191</v>
      </c>
      <c r="B154" s="44" t="s">
        <v>15249</v>
      </c>
      <c r="C154" s="45" t="s">
        <v>7192</v>
      </c>
      <c r="D154" s="45" t="s">
        <v>16294</v>
      </c>
      <c r="E154" s="46">
        <v>45869</v>
      </c>
      <c r="F154" s="338"/>
      <c r="G154" s="44"/>
      <c r="H154" s="44"/>
      <c r="I154" s="44"/>
      <c r="J154" s="44"/>
      <c r="K154" s="44"/>
      <c r="L154" s="31"/>
      <c r="M154" s="31"/>
      <c r="N154" s="31"/>
      <c r="P154" s="343"/>
    </row>
    <row r="155" spans="1:16" x14ac:dyDescent="0.25">
      <c r="A155" s="44" t="s">
        <v>7191</v>
      </c>
      <c r="B155" s="44" t="s">
        <v>13527</v>
      </c>
      <c r="C155" s="45" t="s">
        <v>7271</v>
      </c>
      <c r="D155" s="45" t="s">
        <v>16294</v>
      </c>
      <c r="E155" s="46">
        <v>45900</v>
      </c>
      <c r="F155" s="338"/>
      <c r="G155" s="44"/>
      <c r="H155" s="44"/>
      <c r="I155" s="44"/>
      <c r="J155" s="44"/>
      <c r="K155" s="44"/>
      <c r="L155" s="31"/>
      <c r="M155" s="31"/>
      <c r="N155" s="31"/>
      <c r="P155" s="343"/>
    </row>
    <row r="156" spans="1:16" ht="13.2" customHeight="1" x14ac:dyDescent="0.25">
      <c r="A156" s="44" t="s">
        <v>7191</v>
      </c>
      <c r="B156" s="44" t="s">
        <v>16400</v>
      </c>
      <c r="C156" s="45" t="s">
        <v>16401</v>
      </c>
      <c r="D156" s="45" t="s">
        <v>16294</v>
      </c>
      <c r="E156" s="46">
        <v>45961</v>
      </c>
      <c r="F156" s="338"/>
      <c r="G156" s="44"/>
      <c r="H156" s="44"/>
      <c r="I156" s="44"/>
      <c r="J156" s="44"/>
      <c r="K156" s="44"/>
      <c r="L156" s="31"/>
      <c r="M156" s="31"/>
      <c r="N156" s="31"/>
      <c r="P156" s="343"/>
    </row>
    <row r="157" spans="1:16" ht="13.2" customHeight="1" x14ac:dyDescent="0.25">
      <c r="A157" s="44" t="s">
        <v>13514</v>
      </c>
      <c r="B157" s="44" t="s">
        <v>15319</v>
      </c>
      <c r="C157" s="45" t="s">
        <v>7314</v>
      </c>
      <c r="D157" s="45" t="s">
        <v>16294</v>
      </c>
      <c r="E157" s="46">
        <v>45930</v>
      </c>
      <c r="F157" s="338"/>
      <c r="G157" s="44"/>
      <c r="H157" s="44"/>
      <c r="I157" s="44"/>
      <c r="J157" s="44"/>
      <c r="K157" s="44"/>
      <c r="L157" s="31"/>
      <c r="M157" s="31"/>
      <c r="N157" s="31"/>
      <c r="P157" s="343"/>
    </row>
    <row r="158" spans="1:16" ht="13.2" customHeight="1" x14ac:dyDescent="0.25">
      <c r="A158" s="44" t="s">
        <v>13121</v>
      </c>
      <c r="B158" s="92" t="s">
        <v>13392</v>
      </c>
      <c r="C158" s="45" t="s">
        <v>13122</v>
      </c>
      <c r="D158" s="93" t="s">
        <v>13391</v>
      </c>
      <c r="E158" s="94">
        <v>45838</v>
      </c>
      <c r="F158" s="93"/>
      <c r="G158" s="93"/>
      <c r="H158" s="93"/>
      <c r="I158" s="99"/>
      <c r="J158" s="99"/>
      <c r="K158" s="99"/>
      <c r="L158" s="31"/>
      <c r="M158" s="31"/>
      <c r="N158" s="31"/>
      <c r="P158" s="343"/>
    </row>
    <row r="159" spans="1:16" ht="13.2" customHeight="1" x14ac:dyDescent="0.25">
      <c r="A159" s="44" t="s">
        <v>14319</v>
      </c>
      <c r="B159" s="92" t="s">
        <v>4085</v>
      </c>
      <c r="C159" s="45" t="s">
        <v>14320</v>
      </c>
      <c r="D159" s="93" t="s">
        <v>14321</v>
      </c>
      <c r="E159" s="94">
        <v>45889</v>
      </c>
      <c r="F159" s="93"/>
      <c r="G159" s="93"/>
      <c r="H159" s="93"/>
      <c r="I159" s="99"/>
      <c r="J159" s="99"/>
      <c r="K159" s="99"/>
      <c r="L159" s="31"/>
      <c r="M159" s="31"/>
      <c r="N159" s="31"/>
      <c r="P159" s="343"/>
    </row>
    <row r="160" spans="1:16" s="355" customFormat="1" x14ac:dyDescent="0.25">
      <c r="A160" s="44" t="s">
        <v>10979</v>
      </c>
      <c r="B160" s="44" t="s">
        <v>1355</v>
      </c>
      <c r="C160" s="45" t="s">
        <v>10974</v>
      </c>
      <c r="D160" s="45" t="s">
        <v>18252</v>
      </c>
      <c r="E160" s="45" t="s">
        <v>10715</v>
      </c>
      <c r="F160" s="45" t="s">
        <v>1384</v>
      </c>
      <c r="G160" s="45" t="s">
        <v>1385</v>
      </c>
      <c r="H160" s="30"/>
      <c r="I160" s="29"/>
      <c r="J160" s="29"/>
      <c r="K160" s="29"/>
      <c r="L160" s="29"/>
      <c r="M160" s="29"/>
      <c r="N160" s="29"/>
      <c r="O160" s="29"/>
      <c r="P160" s="356"/>
    </row>
    <row r="161" spans="1:16" x14ac:dyDescent="0.25">
      <c r="A161" s="1" t="s">
        <v>2624</v>
      </c>
      <c r="B161" s="432" t="s">
        <v>179</v>
      </c>
      <c r="C161" s="433" t="s">
        <v>10889</v>
      </c>
      <c r="D161" s="434" t="s">
        <v>17016</v>
      </c>
      <c r="E161" s="434">
        <v>46076</v>
      </c>
      <c r="P161" s="343"/>
    </row>
    <row r="162" spans="1:16" x14ac:dyDescent="0.25">
      <c r="A162" s="264" t="s">
        <v>3469</v>
      </c>
      <c r="B162" s="264" t="s">
        <v>1067</v>
      </c>
      <c r="C162" s="265">
        <v>230703</v>
      </c>
      <c r="D162" s="265" t="s">
        <v>15953</v>
      </c>
      <c r="E162" s="266" t="s">
        <v>5273</v>
      </c>
      <c r="P162" s="343"/>
    </row>
    <row r="163" spans="1:16" x14ac:dyDescent="0.25">
      <c r="A163" s="44" t="s">
        <v>13125</v>
      </c>
      <c r="B163" s="92" t="s">
        <v>13392</v>
      </c>
      <c r="C163" s="45" t="s">
        <v>13126</v>
      </c>
      <c r="D163" s="93" t="s">
        <v>13391</v>
      </c>
      <c r="E163" s="94">
        <v>45838</v>
      </c>
      <c r="F163" s="93"/>
      <c r="G163" s="93"/>
      <c r="H163" s="93"/>
      <c r="I163" s="99"/>
      <c r="J163" s="99"/>
      <c r="K163" s="99"/>
      <c r="L163" s="31"/>
      <c r="M163" s="31"/>
      <c r="N163" s="31"/>
      <c r="P163" s="343"/>
    </row>
    <row r="164" spans="1:16" x14ac:dyDescent="0.25">
      <c r="A164" s="264" t="s">
        <v>689</v>
      </c>
      <c r="B164" s="264" t="s">
        <v>4181</v>
      </c>
      <c r="C164" s="265">
        <v>230301</v>
      </c>
      <c r="D164" s="265" t="s">
        <v>15953</v>
      </c>
      <c r="E164" s="266" t="s">
        <v>6877</v>
      </c>
      <c r="P164" s="343"/>
    </row>
    <row r="165" spans="1:16" x14ac:dyDescent="0.25">
      <c r="A165" s="264" t="s">
        <v>689</v>
      </c>
      <c r="B165" s="264" t="s">
        <v>10632</v>
      </c>
      <c r="C165" s="265">
        <v>23080101</v>
      </c>
      <c r="D165" s="265" t="s">
        <v>15953</v>
      </c>
      <c r="E165" s="266" t="s">
        <v>5279</v>
      </c>
      <c r="P165" s="343"/>
    </row>
    <row r="166" spans="1:16" x14ac:dyDescent="0.25">
      <c r="A166" s="264" t="s">
        <v>689</v>
      </c>
      <c r="B166" s="264" t="s">
        <v>1060</v>
      </c>
      <c r="C166" s="265">
        <v>23110301</v>
      </c>
      <c r="D166" s="265" t="s">
        <v>15953</v>
      </c>
      <c r="E166" s="266" t="s">
        <v>11352</v>
      </c>
      <c r="P166" s="343"/>
    </row>
    <row r="167" spans="1:16" x14ac:dyDescent="0.25">
      <c r="A167" s="264" t="s">
        <v>689</v>
      </c>
      <c r="B167" s="264" t="s">
        <v>14582</v>
      </c>
      <c r="C167" s="265">
        <v>24070301</v>
      </c>
      <c r="D167" s="265" t="s">
        <v>15953</v>
      </c>
      <c r="E167" s="266" t="s">
        <v>10069</v>
      </c>
      <c r="P167" s="343"/>
    </row>
    <row r="168" spans="1:16" x14ac:dyDescent="0.25">
      <c r="A168" s="264" t="s">
        <v>14583</v>
      </c>
      <c r="B168" s="264" t="s">
        <v>12996</v>
      </c>
      <c r="C168" s="265">
        <v>24010401</v>
      </c>
      <c r="D168" s="265" t="s">
        <v>15953</v>
      </c>
      <c r="E168" s="266" t="s">
        <v>12997</v>
      </c>
      <c r="P168" s="343"/>
    </row>
    <row r="169" spans="1:16" x14ac:dyDescent="0.25">
      <c r="A169" s="264" t="s">
        <v>14583</v>
      </c>
      <c r="B169" s="264" t="s">
        <v>3782</v>
      </c>
      <c r="C169" s="265">
        <v>24010402</v>
      </c>
      <c r="D169" s="265" t="s">
        <v>15953</v>
      </c>
      <c r="E169" s="266" t="s">
        <v>8836</v>
      </c>
      <c r="P169" s="343"/>
    </row>
    <row r="170" spans="1:16" x14ac:dyDescent="0.25">
      <c r="A170" s="264" t="s">
        <v>14584</v>
      </c>
      <c r="B170" s="264" t="s">
        <v>4844</v>
      </c>
      <c r="C170" s="265">
        <v>24060401</v>
      </c>
      <c r="D170" s="265" t="s">
        <v>15953</v>
      </c>
      <c r="E170" s="266" t="s">
        <v>6412</v>
      </c>
      <c r="P170" s="343"/>
    </row>
    <row r="171" spans="1:16" x14ac:dyDescent="0.25">
      <c r="A171" s="264" t="s">
        <v>2730</v>
      </c>
      <c r="B171" s="264" t="s">
        <v>1058</v>
      </c>
      <c r="C171" s="265">
        <v>23060202</v>
      </c>
      <c r="D171" s="265" t="s">
        <v>15953</v>
      </c>
      <c r="E171" s="266" t="s">
        <v>6714</v>
      </c>
      <c r="P171" s="343"/>
    </row>
    <row r="172" spans="1:16" x14ac:dyDescent="0.25">
      <c r="A172" s="264" t="s">
        <v>2730</v>
      </c>
      <c r="B172" s="264" t="s">
        <v>12996</v>
      </c>
      <c r="C172" s="265">
        <v>24010401</v>
      </c>
      <c r="D172" s="265" t="s">
        <v>15953</v>
      </c>
      <c r="E172" s="266" t="s">
        <v>12997</v>
      </c>
      <c r="P172" s="343"/>
    </row>
    <row r="173" spans="1:16" x14ac:dyDescent="0.25">
      <c r="A173" s="264" t="s">
        <v>2730</v>
      </c>
      <c r="B173" s="264" t="s">
        <v>3782</v>
      </c>
      <c r="C173" s="265">
        <v>24010402</v>
      </c>
      <c r="D173" s="265" t="s">
        <v>15953</v>
      </c>
      <c r="E173" s="266" t="s">
        <v>8836</v>
      </c>
      <c r="P173" s="343"/>
    </row>
    <row r="174" spans="1:16" x14ac:dyDescent="0.25">
      <c r="A174" s="264" t="s">
        <v>2730</v>
      </c>
      <c r="B174" s="264" t="s">
        <v>4844</v>
      </c>
      <c r="C174" s="265">
        <v>24060401</v>
      </c>
      <c r="D174" s="265" t="s">
        <v>15953</v>
      </c>
      <c r="E174" s="266" t="s">
        <v>6412</v>
      </c>
      <c r="P174" s="343"/>
    </row>
    <row r="175" spans="1:16" x14ac:dyDescent="0.25">
      <c r="A175" s="264" t="s">
        <v>2730</v>
      </c>
      <c r="B175" s="264" t="s">
        <v>1057</v>
      </c>
      <c r="C175" s="265">
        <v>24060402</v>
      </c>
      <c r="D175" s="265" t="s">
        <v>15953</v>
      </c>
      <c r="E175" s="266" t="s">
        <v>5410</v>
      </c>
      <c r="P175" s="343"/>
    </row>
    <row r="176" spans="1:16" x14ac:dyDescent="0.25">
      <c r="A176" s="264" t="s">
        <v>8477</v>
      </c>
      <c r="B176" s="264" t="s">
        <v>2751</v>
      </c>
      <c r="C176" s="265">
        <v>230105</v>
      </c>
      <c r="D176" s="265" t="s">
        <v>15953</v>
      </c>
      <c r="E176" s="266" t="s">
        <v>6877</v>
      </c>
      <c r="P176" s="343"/>
    </row>
    <row r="177" spans="1:16" x14ac:dyDescent="0.25">
      <c r="A177" s="264" t="s">
        <v>8477</v>
      </c>
      <c r="B177" s="264" t="s">
        <v>1068</v>
      </c>
      <c r="C177" s="265">
        <v>230202</v>
      </c>
      <c r="D177" s="265" t="s">
        <v>15953</v>
      </c>
      <c r="E177" s="266" t="s">
        <v>8836</v>
      </c>
      <c r="P177" s="343"/>
    </row>
    <row r="178" spans="1:16" x14ac:dyDescent="0.25">
      <c r="A178" s="403" t="s">
        <v>17107</v>
      </c>
      <c r="B178" s="403" t="s">
        <v>17108</v>
      </c>
      <c r="C178" s="413">
        <v>10.23</v>
      </c>
      <c r="D178" s="43" t="s">
        <v>17679</v>
      </c>
      <c r="E178" s="43">
        <v>46934</v>
      </c>
      <c r="F178" s="88"/>
      <c r="P178" s="343"/>
    </row>
    <row r="179" spans="1:16" x14ac:dyDescent="0.25">
      <c r="A179" s="403" t="s">
        <v>17109</v>
      </c>
      <c r="B179" s="403" t="s">
        <v>17110</v>
      </c>
      <c r="C179" s="413">
        <v>4.2300000000000004</v>
      </c>
      <c r="D179" s="43" t="s">
        <v>17679</v>
      </c>
      <c r="E179" s="43">
        <v>45961</v>
      </c>
      <c r="F179" s="88" t="s">
        <v>1533</v>
      </c>
      <c r="P179" s="343"/>
    </row>
    <row r="180" spans="1:16" x14ac:dyDescent="0.25">
      <c r="A180" s="264" t="s">
        <v>17693</v>
      </c>
      <c r="B180" s="264" t="s">
        <v>17682</v>
      </c>
      <c r="C180" s="265">
        <v>25010501</v>
      </c>
      <c r="D180" s="265" t="s">
        <v>15953</v>
      </c>
      <c r="E180" s="266" t="s">
        <v>17681</v>
      </c>
      <c r="P180" s="343"/>
    </row>
    <row r="181" spans="1:16" x14ac:dyDescent="0.25">
      <c r="A181" s="44" t="s">
        <v>13127</v>
      </c>
      <c r="B181" s="92" t="s">
        <v>13392</v>
      </c>
      <c r="C181" s="45" t="s">
        <v>13122</v>
      </c>
      <c r="D181" s="93" t="s">
        <v>13391</v>
      </c>
      <c r="E181" s="94">
        <v>45838</v>
      </c>
      <c r="F181" s="93"/>
      <c r="G181" s="93"/>
      <c r="H181" s="93"/>
      <c r="I181" s="99"/>
      <c r="J181" s="99"/>
      <c r="K181" s="99"/>
      <c r="L181" s="31"/>
      <c r="M181" s="31"/>
      <c r="N181" s="31"/>
      <c r="P181" s="343"/>
    </row>
    <row r="182" spans="1:16" x14ac:dyDescent="0.25">
      <c r="A182" s="264" t="s">
        <v>8478</v>
      </c>
      <c r="B182" s="264" t="s">
        <v>1081</v>
      </c>
      <c r="C182" s="265">
        <v>230102</v>
      </c>
      <c r="D182" s="265" t="s">
        <v>15953</v>
      </c>
      <c r="E182" s="266" t="s">
        <v>6809</v>
      </c>
      <c r="P182" s="343"/>
    </row>
    <row r="183" spans="1:16" x14ac:dyDescent="0.25">
      <c r="A183" s="264" t="s">
        <v>8478</v>
      </c>
      <c r="B183" s="264" t="s">
        <v>1069</v>
      </c>
      <c r="C183" s="265">
        <v>230103</v>
      </c>
      <c r="D183" s="265" t="s">
        <v>15953</v>
      </c>
      <c r="E183" s="266" t="s">
        <v>6809</v>
      </c>
      <c r="P183" s="343"/>
    </row>
    <row r="184" spans="1:16" x14ac:dyDescent="0.25">
      <c r="A184" s="264" t="s">
        <v>2753</v>
      </c>
      <c r="B184" s="264" t="s">
        <v>4181</v>
      </c>
      <c r="C184" s="265">
        <v>230301</v>
      </c>
      <c r="D184" s="265" t="s">
        <v>15953</v>
      </c>
      <c r="E184" s="266" t="s">
        <v>6877</v>
      </c>
      <c r="P184" s="343"/>
    </row>
    <row r="185" spans="1:16" x14ac:dyDescent="0.3">
      <c r="A185" s="329" t="s">
        <v>15332</v>
      </c>
      <c r="B185" s="330" t="s">
        <v>15333</v>
      </c>
      <c r="C185" s="328" t="s">
        <v>15334</v>
      </c>
      <c r="D185" s="93" t="s">
        <v>1593</v>
      </c>
      <c r="E185" s="331">
        <v>47269</v>
      </c>
      <c r="F185" s="328"/>
      <c r="G185" s="328"/>
      <c r="H185" s="328"/>
      <c r="I185" s="329"/>
      <c r="J185" s="329"/>
      <c r="K185" s="329"/>
      <c r="P185" s="343"/>
    </row>
    <row r="186" spans="1:16" x14ac:dyDescent="0.25">
      <c r="A186" s="264" t="s">
        <v>10391</v>
      </c>
      <c r="B186" s="264" t="s">
        <v>1069</v>
      </c>
      <c r="C186" s="265">
        <v>230103</v>
      </c>
      <c r="D186" s="265" t="s">
        <v>15953</v>
      </c>
      <c r="E186" s="266" t="s">
        <v>6809</v>
      </c>
      <c r="P186" s="343"/>
    </row>
    <row r="187" spans="1:16" x14ac:dyDescent="0.25">
      <c r="A187" s="264" t="s">
        <v>10391</v>
      </c>
      <c r="B187" s="264" t="s">
        <v>10524</v>
      </c>
      <c r="C187" s="265">
        <v>230401</v>
      </c>
      <c r="D187" s="265" t="s">
        <v>15953</v>
      </c>
      <c r="E187" s="266" t="s">
        <v>9996</v>
      </c>
      <c r="P187" s="343"/>
    </row>
    <row r="188" spans="1:16" x14ac:dyDescent="0.25">
      <c r="A188" s="264" t="s">
        <v>10391</v>
      </c>
      <c r="B188" s="264" t="s">
        <v>1059</v>
      </c>
      <c r="C188" s="265">
        <v>231104</v>
      </c>
      <c r="D188" s="265" t="s">
        <v>15953</v>
      </c>
      <c r="E188" s="266" t="s">
        <v>11352</v>
      </c>
      <c r="P188" s="343"/>
    </row>
    <row r="189" spans="1:16" x14ac:dyDescent="0.25">
      <c r="A189" s="264" t="s">
        <v>690</v>
      </c>
      <c r="B189" s="264" t="s">
        <v>3587</v>
      </c>
      <c r="C189" s="265">
        <v>230904</v>
      </c>
      <c r="D189" s="265" t="s">
        <v>15953</v>
      </c>
      <c r="E189" s="266" t="s">
        <v>10715</v>
      </c>
      <c r="P189" s="343"/>
    </row>
    <row r="190" spans="1:16" x14ac:dyDescent="0.25">
      <c r="A190" s="44" t="s">
        <v>1085</v>
      </c>
      <c r="B190" s="44" t="s">
        <v>5083</v>
      </c>
      <c r="C190" s="45" t="s">
        <v>15961</v>
      </c>
      <c r="D190" s="45" t="s">
        <v>18252</v>
      </c>
      <c r="E190" s="45" t="s">
        <v>6214</v>
      </c>
      <c r="F190" s="45" t="s">
        <v>1384</v>
      </c>
      <c r="G190" s="45" t="s">
        <v>1385</v>
      </c>
      <c r="P190" s="343"/>
    </row>
    <row r="191" spans="1:16" x14ac:dyDescent="0.25">
      <c r="A191" s="44" t="s">
        <v>14271</v>
      </c>
      <c r="B191" s="44" t="s">
        <v>14272</v>
      </c>
      <c r="C191" s="45" t="s">
        <v>13111</v>
      </c>
      <c r="D191" s="45" t="s">
        <v>2005</v>
      </c>
      <c r="E191" s="46">
        <v>46387</v>
      </c>
      <c r="F191" s="45"/>
      <c r="G191" s="45"/>
      <c r="H191" s="93"/>
      <c r="I191" s="99"/>
      <c r="J191" s="99"/>
      <c r="K191" s="99"/>
      <c r="P191" s="343"/>
    </row>
    <row r="192" spans="1:16" x14ac:dyDescent="0.25">
      <c r="A192" s="264" t="s">
        <v>17694</v>
      </c>
      <c r="B192" s="264" t="s">
        <v>236</v>
      </c>
      <c r="C192" s="265">
        <v>241001</v>
      </c>
      <c r="D192" s="265" t="s">
        <v>15953</v>
      </c>
      <c r="E192" s="266" t="s">
        <v>11352</v>
      </c>
      <c r="P192" s="343"/>
    </row>
    <row r="193" spans="1:16" x14ac:dyDescent="0.25">
      <c r="A193" s="44" t="s">
        <v>15408</v>
      </c>
      <c r="B193" s="44" t="s">
        <v>1347</v>
      </c>
      <c r="C193" s="45" t="s">
        <v>14267</v>
      </c>
      <c r="D193" s="45" t="s">
        <v>18252</v>
      </c>
      <c r="E193" s="45" t="s">
        <v>6677</v>
      </c>
      <c r="F193" s="45" t="s">
        <v>1384</v>
      </c>
      <c r="G193" s="45" t="s">
        <v>1384</v>
      </c>
      <c r="P193" s="343"/>
    </row>
    <row r="194" spans="1:16" x14ac:dyDescent="0.25">
      <c r="A194" s="44" t="s">
        <v>15409</v>
      </c>
      <c r="B194" s="44" t="s">
        <v>1353</v>
      </c>
      <c r="C194" s="45" t="s">
        <v>15395</v>
      </c>
      <c r="D194" s="45" t="s">
        <v>18252</v>
      </c>
      <c r="E194" s="45" t="s">
        <v>10069</v>
      </c>
      <c r="F194" s="45" t="s">
        <v>1384</v>
      </c>
      <c r="G194" s="45" t="s">
        <v>1385</v>
      </c>
      <c r="P194" s="343"/>
    </row>
    <row r="195" spans="1:16" x14ac:dyDescent="0.25">
      <c r="A195" s="44" t="s">
        <v>13822</v>
      </c>
      <c r="B195" s="44" t="s">
        <v>9227</v>
      </c>
      <c r="C195" s="45" t="s">
        <v>13823</v>
      </c>
      <c r="D195" s="45" t="s">
        <v>7330</v>
      </c>
      <c r="E195" s="46">
        <v>46791</v>
      </c>
      <c r="F195" s="93"/>
      <c r="G195" s="93"/>
      <c r="H195" s="93"/>
      <c r="I195" s="99"/>
      <c r="J195" s="99"/>
      <c r="K195" s="99"/>
      <c r="P195" s="343"/>
    </row>
    <row r="196" spans="1:16" x14ac:dyDescent="0.25">
      <c r="A196" s="264" t="s">
        <v>6671</v>
      </c>
      <c r="B196" s="264" t="s">
        <v>6672</v>
      </c>
      <c r="C196" s="265">
        <v>22050101</v>
      </c>
      <c r="D196" s="265" t="s">
        <v>15953</v>
      </c>
      <c r="E196" s="266" t="s">
        <v>6673</v>
      </c>
      <c r="P196" s="343"/>
    </row>
    <row r="197" spans="1:16" x14ac:dyDescent="0.25">
      <c r="A197" s="264" t="s">
        <v>6671</v>
      </c>
      <c r="B197" s="264" t="s">
        <v>6661</v>
      </c>
      <c r="C197" s="265">
        <v>22100201</v>
      </c>
      <c r="D197" s="265" t="s">
        <v>15953</v>
      </c>
      <c r="E197" s="266" t="s">
        <v>5198</v>
      </c>
      <c r="P197" s="343"/>
    </row>
    <row r="198" spans="1:16" x14ac:dyDescent="0.25">
      <c r="A198" s="264" t="s">
        <v>6671</v>
      </c>
      <c r="B198" s="264" t="s">
        <v>3594</v>
      </c>
      <c r="C198" s="265">
        <v>22100202</v>
      </c>
      <c r="D198" s="265" t="s">
        <v>15953</v>
      </c>
      <c r="E198" s="266" t="s">
        <v>5198</v>
      </c>
      <c r="P198" s="343"/>
    </row>
    <row r="199" spans="1:16" x14ac:dyDescent="0.25">
      <c r="A199" s="264" t="s">
        <v>17695</v>
      </c>
      <c r="B199" s="264" t="s">
        <v>236</v>
      </c>
      <c r="C199" s="265">
        <v>241001</v>
      </c>
      <c r="D199" s="265" t="s">
        <v>15953</v>
      </c>
      <c r="E199" s="266" t="s">
        <v>11352</v>
      </c>
      <c r="P199" s="343"/>
    </row>
    <row r="200" spans="1:16" x14ac:dyDescent="0.25">
      <c r="A200" s="44" t="s">
        <v>13462</v>
      </c>
      <c r="B200" s="44" t="s">
        <v>15288</v>
      </c>
      <c r="C200" s="45" t="s">
        <v>13104</v>
      </c>
      <c r="D200" s="45" t="s">
        <v>16294</v>
      </c>
      <c r="E200" s="46">
        <v>45777</v>
      </c>
      <c r="F200" s="338"/>
      <c r="G200" s="44"/>
      <c r="H200" s="44"/>
      <c r="I200" s="44"/>
      <c r="J200" s="44"/>
      <c r="K200" s="44"/>
      <c r="L200" s="31"/>
      <c r="M200" s="31"/>
      <c r="N200" s="31"/>
      <c r="P200" s="343"/>
    </row>
    <row r="201" spans="1:16" x14ac:dyDescent="0.25">
      <c r="A201" s="44" t="s">
        <v>5084</v>
      </c>
      <c r="B201" s="44" t="s">
        <v>9309</v>
      </c>
      <c r="C201" s="45" t="s">
        <v>9310</v>
      </c>
      <c r="D201" s="45" t="s">
        <v>18252</v>
      </c>
      <c r="E201" s="45" t="s">
        <v>3754</v>
      </c>
      <c r="F201" s="45" t="s">
        <v>1384</v>
      </c>
      <c r="G201" s="45" t="s">
        <v>1385</v>
      </c>
      <c r="P201" s="343"/>
    </row>
    <row r="202" spans="1:16" x14ac:dyDescent="0.25">
      <c r="A202" s="405" t="s">
        <v>17104</v>
      </c>
      <c r="B202" s="403" t="s">
        <v>17105</v>
      </c>
      <c r="C202" s="413">
        <v>39.25</v>
      </c>
      <c r="D202" s="43" t="s">
        <v>17679</v>
      </c>
      <c r="E202" s="43">
        <v>47514</v>
      </c>
      <c r="F202" s="88"/>
      <c r="P202" s="343"/>
    </row>
    <row r="203" spans="1:16" x14ac:dyDescent="0.25">
      <c r="A203" s="44" t="s">
        <v>18106</v>
      </c>
      <c r="B203" s="44" t="s">
        <v>1350</v>
      </c>
      <c r="C203" s="45" t="s">
        <v>6188</v>
      </c>
      <c r="D203" s="45" t="s">
        <v>18252</v>
      </c>
      <c r="E203" s="45" t="s">
        <v>6211</v>
      </c>
      <c r="F203" s="45" t="s">
        <v>1385</v>
      </c>
      <c r="G203" s="45" t="s">
        <v>1384</v>
      </c>
      <c r="P203" s="343"/>
    </row>
    <row r="204" spans="1:16" x14ac:dyDescent="0.25">
      <c r="A204" s="1" t="s">
        <v>1818</v>
      </c>
      <c r="B204" s="432" t="s">
        <v>1815</v>
      </c>
      <c r="C204" s="433" t="s">
        <v>8377</v>
      </c>
      <c r="D204" s="434" t="s">
        <v>17016</v>
      </c>
      <c r="E204" s="434">
        <v>46130</v>
      </c>
      <c r="P204" s="343"/>
    </row>
    <row r="205" spans="1:16" x14ac:dyDescent="0.25">
      <c r="A205" s="264" t="s">
        <v>17696</v>
      </c>
      <c r="B205" s="264" t="s">
        <v>17682</v>
      </c>
      <c r="C205" s="265">
        <v>25010501</v>
      </c>
      <c r="D205" s="265" t="s">
        <v>15953</v>
      </c>
      <c r="E205" s="266" t="s">
        <v>17681</v>
      </c>
      <c r="P205" s="343"/>
    </row>
    <row r="206" spans="1:16" x14ac:dyDescent="0.25">
      <c r="A206" s="264" t="s">
        <v>15825</v>
      </c>
      <c r="B206" s="264" t="s">
        <v>1056</v>
      </c>
      <c r="C206" s="265">
        <v>230601</v>
      </c>
      <c r="D206" s="265" t="s">
        <v>15953</v>
      </c>
      <c r="E206" s="266" t="s">
        <v>10533</v>
      </c>
      <c r="P206" s="343"/>
    </row>
    <row r="207" spans="1:16" x14ac:dyDescent="0.25">
      <c r="A207" s="264" t="s">
        <v>15825</v>
      </c>
      <c r="B207" s="264" t="s">
        <v>6669</v>
      </c>
      <c r="C207" s="265">
        <v>240804</v>
      </c>
      <c r="D207" s="265" t="s">
        <v>15953</v>
      </c>
      <c r="E207" s="266" t="s">
        <v>15826</v>
      </c>
      <c r="P207" s="343"/>
    </row>
    <row r="208" spans="1:16" x14ac:dyDescent="0.25">
      <c r="A208" s="44" t="s">
        <v>521</v>
      </c>
      <c r="B208" s="44" t="s">
        <v>15288</v>
      </c>
      <c r="C208" s="45" t="s">
        <v>13104</v>
      </c>
      <c r="D208" s="45" t="s">
        <v>16294</v>
      </c>
      <c r="E208" s="46">
        <v>45777</v>
      </c>
      <c r="F208" s="338"/>
      <c r="G208" s="44"/>
      <c r="H208" s="44"/>
      <c r="I208" s="44"/>
      <c r="J208" s="44"/>
      <c r="K208" s="44"/>
      <c r="L208" s="31"/>
      <c r="M208" s="31"/>
      <c r="N208" s="31"/>
      <c r="P208" s="343"/>
    </row>
    <row r="209" spans="1:16" s="355" customFormat="1" x14ac:dyDescent="0.25">
      <c r="A209" s="264" t="s">
        <v>8479</v>
      </c>
      <c r="B209" s="264" t="s">
        <v>8833</v>
      </c>
      <c r="C209" s="265">
        <v>23020101</v>
      </c>
      <c r="D209" s="265" t="s">
        <v>15953</v>
      </c>
      <c r="E209" s="266" t="s">
        <v>8836</v>
      </c>
      <c r="F209" s="30"/>
      <c r="G209" s="30"/>
      <c r="H209" s="30"/>
      <c r="I209" s="29"/>
      <c r="J209" s="29"/>
      <c r="K209" s="29"/>
      <c r="L209" s="29"/>
      <c r="M209" s="29"/>
      <c r="N209" s="29"/>
      <c r="O209" s="29"/>
      <c r="P209" s="356"/>
    </row>
    <row r="210" spans="1:16" x14ac:dyDescent="0.25">
      <c r="A210" s="264" t="s">
        <v>8479</v>
      </c>
      <c r="B210" s="264" t="s">
        <v>8834</v>
      </c>
      <c r="C210" s="265">
        <v>23020102</v>
      </c>
      <c r="D210" s="265" t="s">
        <v>15953</v>
      </c>
      <c r="E210" s="266" t="s">
        <v>8836</v>
      </c>
      <c r="P210" s="343"/>
    </row>
    <row r="211" spans="1:16" x14ac:dyDescent="0.25">
      <c r="A211" s="264" t="s">
        <v>17697</v>
      </c>
      <c r="B211" s="264" t="s">
        <v>17682</v>
      </c>
      <c r="C211" s="265">
        <v>25010501</v>
      </c>
      <c r="D211" s="265" t="s">
        <v>15953</v>
      </c>
      <c r="E211" s="266" t="s">
        <v>17681</v>
      </c>
      <c r="P211" s="343"/>
    </row>
    <row r="212" spans="1:16" s="359" customFormat="1" x14ac:dyDescent="0.25">
      <c r="A212" s="264" t="s">
        <v>17697</v>
      </c>
      <c r="B212" s="264" t="s">
        <v>6663</v>
      </c>
      <c r="C212" s="265">
        <v>25010502</v>
      </c>
      <c r="D212" s="265" t="s">
        <v>15953</v>
      </c>
      <c r="E212" s="266" t="s">
        <v>6677</v>
      </c>
      <c r="F212" s="30"/>
      <c r="G212" s="30"/>
      <c r="H212" s="30"/>
      <c r="I212" s="29"/>
      <c r="J212" s="29"/>
      <c r="K212" s="29"/>
      <c r="L212" s="29"/>
      <c r="M212" s="29"/>
      <c r="N212" s="29"/>
      <c r="O212" s="29"/>
      <c r="P212" s="360"/>
    </row>
    <row r="213" spans="1:16" x14ac:dyDescent="0.25">
      <c r="A213" s="1" t="s">
        <v>2</v>
      </c>
      <c r="B213" s="432" t="s">
        <v>190</v>
      </c>
      <c r="C213" s="433" t="s">
        <v>9742</v>
      </c>
      <c r="D213" s="434" t="s">
        <v>17016</v>
      </c>
      <c r="E213" s="434">
        <v>45849</v>
      </c>
      <c r="P213" s="343"/>
    </row>
    <row r="214" spans="1:16" x14ac:dyDescent="0.25">
      <c r="A214" s="44" t="s">
        <v>5142</v>
      </c>
      <c r="B214" s="44" t="s">
        <v>15256</v>
      </c>
      <c r="C214" s="45" t="s">
        <v>5038</v>
      </c>
      <c r="D214" s="45" t="s">
        <v>16294</v>
      </c>
      <c r="E214" s="46">
        <v>45838</v>
      </c>
      <c r="F214" s="338"/>
      <c r="G214" s="44"/>
      <c r="H214" s="44"/>
      <c r="I214" s="44"/>
      <c r="J214" s="44"/>
      <c r="K214" s="44"/>
      <c r="L214" s="31"/>
      <c r="M214" s="31"/>
      <c r="N214" s="31"/>
      <c r="P214" s="343"/>
    </row>
    <row r="215" spans="1:16" x14ac:dyDescent="0.25">
      <c r="A215" s="264" t="s">
        <v>10633</v>
      </c>
      <c r="B215" s="264" t="s">
        <v>1068</v>
      </c>
      <c r="C215" s="265">
        <v>230202</v>
      </c>
      <c r="D215" s="265" t="s">
        <v>15953</v>
      </c>
      <c r="E215" s="266" t="s">
        <v>8836</v>
      </c>
      <c r="P215" s="343"/>
    </row>
    <row r="216" spans="1:16" x14ac:dyDescent="0.25">
      <c r="A216" s="264" t="s">
        <v>10633</v>
      </c>
      <c r="B216" s="264" t="s">
        <v>3588</v>
      </c>
      <c r="C216" s="265">
        <v>230305</v>
      </c>
      <c r="D216" s="265" t="s">
        <v>15953</v>
      </c>
      <c r="E216" s="266" t="s">
        <v>3754</v>
      </c>
      <c r="P216" s="343"/>
    </row>
    <row r="217" spans="1:16" x14ac:dyDescent="0.25">
      <c r="A217" s="264" t="s">
        <v>17698</v>
      </c>
      <c r="B217" s="264" t="s">
        <v>236</v>
      </c>
      <c r="C217" s="265">
        <v>241001</v>
      </c>
      <c r="D217" s="265" t="s">
        <v>15953</v>
      </c>
      <c r="E217" s="266" t="s">
        <v>11352</v>
      </c>
      <c r="P217" s="343"/>
    </row>
    <row r="218" spans="1:16" s="355" customFormat="1" x14ac:dyDescent="0.3">
      <c r="A218" s="57" t="s">
        <v>5853</v>
      </c>
      <c r="B218" s="57" t="s">
        <v>1488</v>
      </c>
      <c r="C218" s="62">
        <v>21027</v>
      </c>
      <c r="D218" s="62" t="s">
        <v>5966</v>
      </c>
      <c r="E218" s="60">
        <v>45777</v>
      </c>
      <c r="F218" s="339" t="s">
        <v>16267</v>
      </c>
      <c r="G218" s="339" t="s">
        <v>16268</v>
      </c>
      <c r="H218" s="57"/>
      <c r="I218" s="57"/>
      <c r="J218" s="57"/>
      <c r="K218" s="57"/>
      <c r="L218" s="31"/>
      <c r="M218" s="31"/>
      <c r="N218" s="31"/>
      <c r="O218" s="29"/>
      <c r="P218" s="356"/>
    </row>
    <row r="219" spans="1:16" x14ac:dyDescent="0.25">
      <c r="A219" s="44" t="s">
        <v>13128</v>
      </c>
      <c r="B219" s="92" t="s">
        <v>13392</v>
      </c>
      <c r="C219" s="45" t="s">
        <v>13122</v>
      </c>
      <c r="D219" s="93" t="s">
        <v>13391</v>
      </c>
      <c r="E219" s="94">
        <v>45838</v>
      </c>
      <c r="F219" s="93"/>
      <c r="G219" s="93"/>
      <c r="H219" s="93"/>
      <c r="I219" s="99"/>
      <c r="J219" s="99"/>
      <c r="K219" s="99"/>
      <c r="L219" s="31"/>
      <c r="M219" s="31"/>
      <c r="N219" s="31"/>
      <c r="P219" s="343"/>
    </row>
    <row r="220" spans="1:16" x14ac:dyDescent="0.25">
      <c r="A220" s="44" t="s">
        <v>9086</v>
      </c>
      <c r="B220" s="44" t="s">
        <v>1361</v>
      </c>
      <c r="C220" s="45" t="s">
        <v>9087</v>
      </c>
      <c r="D220" s="45" t="s">
        <v>18252</v>
      </c>
      <c r="E220" s="45" t="s">
        <v>6809</v>
      </c>
      <c r="F220" s="45" t="s">
        <v>1384</v>
      </c>
      <c r="G220" s="45" t="s">
        <v>1385</v>
      </c>
      <c r="P220" s="343"/>
    </row>
    <row r="221" spans="1:16" x14ac:dyDescent="0.25">
      <c r="A221" s="1" t="s">
        <v>14392</v>
      </c>
      <c r="B221" s="432" t="s">
        <v>14393</v>
      </c>
      <c r="C221" s="433" t="s">
        <v>14394</v>
      </c>
      <c r="D221" s="434" t="s">
        <v>17016</v>
      </c>
      <c r="E221" s="434">
        <v>45889</v>
      </c>
      <c r="P221" s="343"/>
    </row>
    <row r="222" spans="1:16" x14ac:dyDescent="0.25">
      <c r="A222" s="1" t="s">
        <v>88</v>
      </c>
      <c r="B222" s="432" t="s">
        <v>4918</v>
      </c>
      <c r="C222" s="433" t="s">
        <v>4919</v>
      </c>
      <c r="D222" s="434" t="s">
        <v>17016</v>
      </c>
      <c r="E222" s="434">
        <v>45886</v>
      </c>
      <c r="P222" s="343"/>
    </row>
    <row r="223" spans="1:16" x14ac:dyDescent="0.25">
      <c r="A223" s="44" t="s">
        <v>5163</v>
      </c>
      <c r="B223" s="44" t="s">
        <v>15288</v>
      </c>
      <c r="C223" s="45" t="s">
        <v>9052</v>
      </c>
      <c r="D223" s="45" t="s">
        <v>16294</v>
      </c>
      <c r="E223" s="46">
        <v>45777</v>
      </c>
      <c r="F223" s="338"/>
      <c r="G223" s="44"/>
      <c r="H223" s="44"/>
      <c r="I223" s="44"/>
      <c r="J223" s="44"/>
      <c r="K223" s="44"/>
      <c r="L223" s="31"/>
      <c r="M223" s="31"/>
      <c r="N223" s="31"/>
      <c r="P223" s="343"/>
    </row>
    <row r="224" spans="1:16" x14ac:dyDescent="0.25">
      <c r="A224" s="44" t="s">
        <v>11965</v>
      </c>
      <c r="B224" s="44" t="s">
        <v>11966</v>
      </c>
      <c r="C224" s="45" t="s">
        <v>12759</v>
      </c>
      <c r="D224" s="45" t="s">
        <v>4574</v>
      </c>
      <c r="E224" s="275">
        <f>DATE(2028,2,27)</f>
        <v>46810</v>
      </c>
      <c r="P224" s="343"/>
    </row>
    <row r="225" spans="1:16" x14ac:dyDescent="0.25">
      <c r="A225" s="44" t="s">
        <v>13824</v>
      </c>
      <c r="B225" s="44" t="s">
        <v>13825</v>
      </c>
      <c r="C225" s="45" t="s">
        <v>13826</v>
      </c>
      <c r="D225" s="45" t="s">
        <v>7330</v>
      </c>
      <c r="E225" s="46">
        <v>45839</v>
      </c>
      <c r="F225" s="93"/>
      <c r="G225" s="93"/>
      <c r="H225" s="93"/>
      <c r="I225" s="99"/>
      <c r="J225" s="99"/>
      <c r="K225" s="99"/>
      <c r="L225" s="31"/>
      <c r="M225" s="31"/>
      <c r="N225" s="31"/>
      <c r="P225" s="343"/>
    </row>
    <row r="226" spans="1:16" x14ac:dyDescent="0.25">
      <c r="A226" s="264" t="s">
        <v>17699</v>
      </c>
      <c r="B226" s="264" t="s">
        <v>6966</v>
      </c>
      <c r="C226" s="265">
        <v>25010401</v>
      </c>
      <c r="D226" s="265" t="s">
        <v>15953</v>
      </c>
      <c r="E226" s="266" t="s">
        <v>17700</v>
      </c>
      <c r="P226" s="343"/>
    </row>
    <row r="227" spans="1:16" x14ac:dyDescent="0.25">
      <c r="A227" s="264" t="s">
        <v>17699</v>
      </c>
      <c r="B227" s="264" t="s">
        <v>3782</v>
      </c>
      <c r="C227" s="265">
        <v>25010402</v>
      </c>
      <c r="D227" s="265" t="s">
        <v>15953</v>
      </c>
      <c r="E227" s="266" t="s">
        <v>6665</v>
      </c>
      <c r="P227" s="343"/>
    </row>
    <row r="228" spans="1:16" x14ac:dyDescent="0.25">
      <c r="A228" s="264" t="s">
        <v>691</v>
      </c>
      <c r="B228" s="264" t="s">
        <v>236</v>
      </c>
      <c r="C228" s="265">
        <v>241001</v>
      </c>
      <c r="D228" s="265" t="s">
        <v>15953</v>
      </c>
      <c r="E228" s="266" t="s">
        <v>11352</v>
      </c>
      <c r="P228" s="343"/>
    </row>
    <row r="229" spans="1:16" x14ac:dyDescent="0.25">
      <c r="A229" s="264" t="s">
        <v>8480</v>
      </c>
      <c r="B229" s="264" t="s">
        <v>6966</v>
      </c>
      <c r="C229" s="265">
        <v>23010401</v>
      </c>
      <c r="D229" s="265" t="s">
        <v>15953</v>
      </c>
      <c r="E229" s="266" t="s">
        <v>6967</v>
      </c>
      <c r="P229" s="343"/>
    </row>
    <row r="230" spans="1:16" x14ac:dyDescent="0.25">
      <c r="A230" s="264" t="s">
        <v>6674</v>
      </c>
      <c r="B230" s="264" t="s">
        <v>1055</v>
      </c>
      <c r="C230" s="265">
        <v>22010702</v>
      </c>
      <c r="D230" s="265" t="s">
        <v>15953</v>
      </c>
      <c r="E230" s="266" t="s">
        <v>8836</v>
      </c>
      <c r="P230" s="343"/>
    </row>
    <row r="231" spans="1:16" x14ac:dyDescent="0.25">
      <c r="A231" s="264" t="s">
        <v>6674</v>
      </c>
      <c r="B231" s="264" t="s">
        <v>12996</v>
      </c>
      <c r="C231" s="265">
        <v>24010401</v>
      </c>
      <c r="D231" s="265" t="s">
        <v>15953</v>
      </c>
      <c r="E231" s="266" t="s">
        <v>12997</v>
      </c>
      <c r="P231" s="343"/>
    </row>
    <row r="232" spans="1:16" x14ac:dyDescent="0.25">
      <c r="A232" s="44" t="s">
        <v>5968</v>
      </c>
      <c r="B232" s="44" t="s">
        <v>1351</v>
      </c>
      <c r="C232" s="45" t="s">
        <v>6192</v>
      </c>
      <c r="D232" s="45" t="s">
        <v>18252</v>
      </c>
      <c r="E232" s="45" t="s">
        <v>6210</v>
      </c>
      <c r="F232" s="45" t="s">
        <v>1384</v>
      </c>
      <c r="G232" s="45" t="s">
        <v>1385</v>
      </c>
      <c r="P232" s="343"/>
    </row>
    <row r="233" spans="1:16" x14ac:dyDescent="0.25">
      <c r="A233" s="100" t="s">
        <v>4117</v>
      </c>
      <c r="B233" s="92" t="s">
        <v>4153</v>
      </c>
      <c r="C233" s="93" t="s">
        <v>4154</v>
      </c>
      <c r="D233" s="93" t="s">
        <v>1398</v>
      </c>
      <c r="E233" s="94">
        <v>45766</v>
      </c>
      <c r="F233" s="93"/>
      <c r="G233" s="93"/>
      <c r="H233" s="93"/>
      <c r="I233" s="99"/>
      <c r="J233" s="99"/>
      <c r="K233" s="99"/>
      <c r="L233" s="31"/>
      <c r="M233" s="31"/>
      <c r="N233" s="31"/>
      <c r="P233" s="343"/>
    </row>
    <row r="234" spans="1:16" x14ac:dyDescent="0.25">
      <c r="A234" s="264" t="s">
        <v>8481</v>
      </c>
      <c r="B234" s="264" t="s">
        <v>8832</v>
      </c>
      <c r="C234" s="265">
        <v>230203</v>
      </c>
      <c r="D234" s="265" t="s">
        <v>15953</v>
      </c>
      <c r="E234" s="266" t="s">
        <v>8836</v>
      </c>
      <c r="P234" s="343"/>
    </row>
    <row r="235" spans="1:16" s="361" customFormat="1" x14ac:dyDescent="0.25">
      <c r="A235" s="92" t="s">
        <v>4609</v>
      </c>
      <c r="B235" s="92" t="s">
        <v>1583</v>
      </c>
      <c r="C235" s="93" t="s">
        <v>4627</v>
      </c>
      <c r="D235" s="93" t="s">
        <v>1398</v>
      </c>
      <c r="E235" s="94">
        <v>45886</v>
      </c>
      <c r="F235" s="93"/>
      <c r="G235" s="93" t="s">
        <v>1385</v>
      </c>
      <c r="H235" s="45" t="s">
        <v>1533</v>
      </c>
      <c r="I235" s="99"/>
      <c r="J235" s="99"/>
      <c r="K235" s="99"/>
      <c r="L235" s="31"/>
      <c r="M235" s="31"/>
      <c r="N235" s="31"/>
      <c r="O235" s="29"/>
      <c r="P235" s="362"/>
    </row>
    <row r="236" spans="1:16" x14ac:dyDescent="0.25">
      <c r="A236" s="403" t="s">
        <v>17106</v>
      </c>
      <c r="B236" s="403" t="s">
        <v>17101</v>
      </c>
      <c r="C236" s="413">
        <v>11.23</v>
      </c>
      <c r="D236" s="43" t="s">
        <v>17679</v>
      </c>
      <c r="E236" s="43">
        <v>46934</v>
      </c>
      <c r="F236" s="88"/>
      <c r="P236" s="343"/>
    </row>
    <row r="237" spans="1:16" s="359" customFormat="1" x14ac:dyDescent="0.25">
      <c r="A237" s="264" t="s">
        <v>10634</v>
      </c>
      <c r="B237" s="264" t="s">
        <v>1056</v>
      </c>
      <c r="C237" s="265">
        <v>230601</v>
      </c>
      <c r="D237" s="265" t="s">
        <v>15953</v>
      </c>
      <c r="E237" s="266" t="s">
        <v>10533</v>
      </c>
      <c r="F237" s="30"/>
      <c r="G237" s="30"/>
      <c r="H237" s="30"/>
      <c r="I237" s="29"/>
      <c r="J237" s="29"/>
      <c r="K237" s="29"/>
      <c r="L237" s="29"/>
      <c r="M237" s="29"/>
      <c r="N237" s="29"/>
      <c r="O237" s="29"/>
      <c r="P237" s="360"/>
    </row>
    <row r="238" spans="1:16" x14ac:dyDescent="0.25">
      <c r="A238" s="262" t="s">
        <v>11554</v>
      </c>
      <c r="B238" s="262" t="s">
        <v>7353</v>
      </c>
      <c r="C238" s="53" t="s">
        <v>11663</v>
      </c>
      <c r="D238" s="93" t="s">
        <v>7330</v>
      </c>
      <c r="E238" s="263">
        <v>46488</v>
      </c>
      <c r="F238" s="93"/>
      <c r="G238" s="93"/>
      <c r="H238" s="93"/>
      <c r="I238" s="99"/>
      <c r="J238" s="99"/>
      <c r="K238" s="99"/>
      <c r="P238" s="343"/>
    </row>
    <row r="239" spans="1:16" x14ac:dyDescent="0.25">
      <c r="A239" s="264" t="s">
        <v>9411</v>
      </c>
      <c r="B239" s="264" t="s">
        <v>4181</v>
      </c>
      <c r="C239" s="265">
        <v>230301</v>
      </c>
      <c r="D239" s="265" t="s">
        <v>15953</v>
      </c>
      <c r="E239" s="266" t="s">
        <v>6877</v>
      </c>
      <c r="P239" s="343"/>
    </row>
    <row r="240" spans="1:16" x14ac:dyDescent="0.3">
      <c r="A240" s="329" t="s">
        <v>15348</v>
      </c>
      <c r="B240" s="330" t="s">
        <v>15362</v>
      </c>
      <c r="C240" s="328" t="s">
        <v>15364</v>
      </c>
      <c r="D240" s="93" t="s">
        <v>1593</v>
      </c>
      <c r="E240" s="331">
        <v>46389</v>
      </c>
      <c r="F240" s="328"/>
      <c r="G240" s="328"/>
      <c r="H240" s="328"/>
      <c r="I240" s="329"/>
      <c r="J240" s="329"/>
      <c r="K240" s="329"/>
      <c r="P240" s="343"/>
    </row>
    <row r="241" spans="1:16" x14ac:dyDescent="0.25">
      <c r="A241" s="410" t="s">
        <v>4928</v>
      </c>
      <c r="B241" s="410" t="s">
        <v>17093</v>
      </c>
      <c r="C241" s="417">
        <v>33.22</v>
      </c>
      <c r="D241" s="43" t="s">
        <v>17679</v>
      </c>
      <c r="E241" s="43">
        <v>45838</v>
      </c>
      <c r="F241" s="88"/>
      <c r="P241" s="343"/>
    </row>
    <row r="242" spans="1:16" x14ac:dyDescent="0.25">
      <c r="A242" s="264" t="s">
        <v>4928</v>
      </c>
      <c r="B242" s="264" t="s">
        <v>5409</v>
      </c>
      <c r="C242" s="265">
        <v>210602</v>
      </c>
      <c r="D242" s="265" t="s">
        <v>15953</v>
      </c>
      <c r="E242" s="266" t="s">
        <v>5410</v>
      </c>
      <c r="P242" s="343"/>
    </row>
    <row r="243" spans="1:16" x14ac:dyDescent="0.25">
      <c r="A243" s="410" t="s">
        <v>17111</v>
      </c>
      <c r="B243" s="403" t="s">
        <v>17112</v>
      </c>
      <c r="C243" s="417">
        <v>26.22</v>
      </c>
      <c r="D243" s="43" t="s">
        <v>17679</v>
      </c>
      <c r="E243" s="43">
        <v>45838</v>
      </c>
      <c r="F243" s="88"/>
      <c r="P243" s="343"/>
    </row>
    <row r="244" spans="1:16" x14ac:dyDescent="0.25">
      <c r="A244" s="44" t="s">
        <v>13463</v>
      </c>
      <c r="B244" s="44" t="s">
        <v>15288</v>
      </c>
      <c r="C244" s="45" t="s">
        <v>13104</v>
      </c>
      <c r="D244" s="45" t="s">
        <v>16294</v>
      </c>
      <c r="E244" s="46">
        <v>45777</v>
      </c>
      <c r="F244" s="338" t="s">
        <v>2055</v>
      </c>
      <c r="G244" s="44"/>
      <c r="H244" s="44"/>
      <c r="I244" s="44"/>
      <c r="J244" s="44"/>
      <c r="K244" s="44"/>
      <c r="L244" s="31"/>
      <c r="M244" s="31"/>
      <c r="N244" s="31"/>
      <c r="P244" s="343"/>
    </row>
    <row r="245" spans="1:16" x14ac:dyDescent="0.25">
      <c r="A245" s="102" t="s">
        <v>7743</v>
      </c>
      <c r="B245" s="131" t="s">
        <v>7741</v>
      </c>
      <c r="C245" s="96" t="s">
        <v>7742</v>
      </c>
      <c r="D245" s="96" t="s">
        <v>1398</v>
      </c>
      <c r="E245" s="112">
        <v>45737</v>
      </c>
      <c r="F245" s="93"/>
      <c r="G245" s="93"/>
      <c r="H245" s="93"/>
      <c r="I245" s="99"/>
      <c r="J245" s="99"/>
      <c r="K245" s="99"/>
      <c r="L245" s="31"/>
      <c r="M245" s="31"/>
      <c r="N245" s="31"/>
      <c r="P245" s="343"/>
    </row>
    <row r="246" spans="1:16" x14ac:dyDescent="0.3">
      <c r="A246" s="329" t="s">
        <v>15349</v>
      </c>
      <c r="B246" s="330" t="s">
        <v>15362</v>
      </c>
      <c r="C246" s="328" t="s">
        <v>15365</v>
      </c>
      <c r="D246" s="93" t="s">
        <v>1593</v>
      </c>
      <c r="E246" s="331">
        <v>46389</v>
      </c>
      <c r="F246" s="328"/>
      <c r="G246" s="328"/>
      <c r="H246" s="328"/>
      <c r="I246" s="329"/>
      <c r="J246" s="329"/>
      <c r="K246" s="329"/>
      <c r="P246" s="343"/>
    </row>
    <row r="247" spans="1:16" x14ac:dyDescent="0.25">
      <c r="A247" s="273" t="s">
        <v>4182</v>
      </c>
      <c r="B247" s="273" t="s">
        <v>11788</v>
      </c>
      <c r="C247" s="274">
        <v>791202303001</v>
      </c>
      <c r="D247" s="274" t="s">
        <v>8356</v>
      </c>
      <c r="E247" s="276" t="s">
        <v>3754</v>
      </c>
      <c r="F247" s="328"/>
      <c r="G247" s="328"/>
      <c r="H247" s="328"/>
      <c r="I247" s="329"/>
      <c r="J247" s="329"/>
      <c r="K247" s="329"/>
      <c r="P247" s="343"/>
    </row>
    <row r="248" spans="1:16" s="355" customFormat="1" x14ac:dyDescent="0.25">
      <c r="A248" s="264" t="s">
        <v>4182</v>
      </c>
      <c r="B248" s="264" t="s">
        <v>2751</v>
      </c>
      <c r="C248" s="265">
        <v>230105</v>
      </c>
      <c r="D248" s="265" t="s">
        <v>15953</v>
      </c>
      <c r="E248" s="266" t="s">
        <v>6877</v>
      </c>
      <c r="F248" s="30"/>
      <c r="G248" s="30"/>
      <c r="H248" s="30"/>
      <c r="I248" s="29"/>
      <c r="J248" s="29"/>
      <c r="K248" s="29"/>
      <c r="L248" s="29"/>
      <c r="M248" s="29"/>
      <c r="N248" s="29"/>
      <c r="O248" s="29"/>
      <c r="P248" s="356"/>
    </row>
    <row r="249" spans="1:16" x14ac:dyDescent="0.25">
      <c r="A249" s="44" t="s">
        <v>445</v>
      </c>
      <c r="B249" s="44" t="s">
        <v>15250</v>
      </c>
      <c r="C249" s="45" t="s">
        <v>4958</v>
      </c>
      <c r="D249" s="45" t="s">
        <v>16294</v>
      </c>
      <c r="E249" s="46">
        <v>45688</v>
      </c>
      <c r="F249" s="338" t="s">
        <v>2055</v>
      </c>
      <c r="G249" s="44"/>
      <c r="H249" s="44"/>
      <c r="I249" s="44"/>
      <c r="J249" s="44"/>
      <c r="K249" s="44"/>
      <c r="L249" s="31"/>
      <c r="M249" s="31"/>
      <c r="N249" s="31"/>
      <c r="P249" s="343"/>
    </row>
    <row r="250" spans="1:16" x14ac:dyDescent="0.25">
      <c r="A250" s="262" t="s">
        <v>7331</v>
      </c>
      <c r="B250" s="262" t="s">
        <v>7332</v>
      </c>
      <c r="C250" s="53" t="s">
        <v>7333</v>
      </c>
      <c r="D250" s="93" t="s">
        <v>7330</v>
      </c>
      <c r="E250" s="263">
        <v>46525</v>
      </c>
      <c r="F250" s="93"/>
      <c r="G250" s="93"/>
      <c r="H250" s="93"/>
      <c r="I250" s="99"/>
      <c r="J250" s="99"/>
      <c r="K250" s="99"/>
      <c r="P250" s="343"/>
    </row>
    <row r="251" spans="1:16" x14ac:dyDescent="0.25">
      <c r="A251" s="44" t="s">
        <v>11967</v>
      </c>
      <c r="B251" s="44" t="s">
        <v>11968</v>
      </c>
      <c r="C251" s="45" t="s">
        <v>4995</v>
      </c>
      <c r="D251" s="45" t="s">
        <v>4574</v>
      </c>
      <c r="E251" s="275">
        <f>DATE(2025,8,8)</f>
        <v>45877</v>
      </c>
      <c r="F251" s="32"/>
      <c r="G251" s="32"/>
      <c r="H251" s="32"/>
      <c r="I251" s="31"/>
      <c r="J251" s="31"/>
      <c r="K251" s="31"/>
      <c r="L251" s="31"/>
      <c r="M251" s="31"/>
      <c r="N251" s="31"/>
      <c r="P251" s="343"/>
    </row>
    <row r="252" spans="1:16" x14ac:dyDescent="0.25">
      <c r="A252" s="44" t="s">
        <v>493</v>
      </c>
      <c r="B252" s="44" t="s">
        <v>6175</v>
      </c>
      <c r="C252" s="45" t="s">
        <v>6187</v>
      </c>
      <c r="D252" s="45" t="s">
        <v>18252</v>
      </c>
      <c r="E252" s="45" t="s">
        <v>5183</v>
      </c>
      <c r="F252" s="45" t="s">
        <v>1385</v>
      </c>
      <c r="G252" s="45" t="s">
        <v>1385</v>
      </c>
      <c r="P252" s="343"/>
    </row>
    <row r="253" spans="1:16" x14ac:dyDescent="0.25">
      <c r="A253" s="44" t="s">
        <v>493</v>
      </c>
      <c r="B253" s="44" t="s">
        <v>15319</v>
      </c>
      <c r="C253" s="45" t="s">
        <v>7314</v>
      </c>
      <c r="D253" s="45" t="s">
        <v>16294</v>
      </c>
      <c r="E253" s="46">
        <v>45930</v>
      </c>
      <c r="F253" s="338"/>
      <c r="G253" s="44"/>
      <c r="H253" s="44"/>
      <c r="I253" s="44"/>
      <c r="J253" s="44"/>
      <c r="K253" s="44"/>
      <c r="L253" s="31"/>
      <c r="M253" s="31"/>
      <c r="N253" s="31"/>
      <c r="P253" s="343"/>
    </row>
    <row r="254" spans="1:16" x14ac:dyDescent="0.25">
      <c r="A254" s="264" t="s">
        <v>8482</v>
      </c>
      <c r="B254" s="264" t="s">
        <v>6966</v>
      </c>
      <c r="C254" s="265">
        <v>23010401</v>
      </c>
      <c r="D254" s="265" t="s">
        <v>15953</v>
      </c>
      <c r="E254" s="266" t="s">
        <v>6967</v>
      </c>
      <c r="P254" s="343"/>
    </row>
    <row r="255" spans="1:16" x14ac:dyDescent="0.25">
      <c r="A255" s="264" t="s">
        <v>8482</v>
      </c>
      <c r="B255" s="264" t="s">
        <v>3782</v>
      </c>
      <c r="C255" s="265">
        <v>23010402</v>
      </c>
      <c r="D255" s="265" t="s">
        <v>15953</v>
      </c>
      <c r="E255" s="266" t="s">
        <v>8836</v>
      </c>
      <c r="P255" s="343"/>
    </row>
    <row r="256" spans="1:16" x14ac:dyDescent="0.25">
      <c r="A256" s="264" t="s">
        <v>10392</v>
      </c>
      <c r="B256" s="264" t="s">
        <v>10525</v>
      </c>
      <c r="C256" s="265">
        <v>230604</v>
      </c>
      <c r="D256" s="265" t="s">
        <v>15953</v>
      </c>
      <c r="E256" s="266" t="s">
        <v>5410</v>
      </c>
      <c r="P256" s="343"/>
    </row>
    <row r="257" spans="1:16" x14ac:dyDescent="0.25">
      <c r="A257" s="264" t="s">
        <v>10635</v>
      </c>
      <c r="B257" s="264" t="s">
        <v>8835</v>
      </c>
      <c r="C257" s="265">
        <v>230204</v>
      </c>
      <c r="D257" s="265" t="s">
        <v>15953</v>
      </c>
      <c r="E257" s="266" t="s">
        <v>8836</v>
      </c>
      <c r="P257" s="343"/>
    </row>
    <row r="258" spans="1:16" x14ac:dyDescent="0.25">
      <c r="A258" s="264" t="s">
        <v>10635</v>
      </c>
      <c r="B258" s="264" t="s">
        <v>2754</v>
      </c>
      <c r="C258" s="265">
        <v>230205</v>
      </c>
      <c r="D258" s="265" t="s">
        <v>15953</v>
      </c>
      <c r="E258" s="266" t="s">
        <v>8836</v>
      </c>
      <c r="P258" s="343"/>
    </row>
    <row r="259" spans="1:16" x14ac:dyDescent="0.3">
      <c r="A259" s="278" t="s">
        <v>14071</v>
      </c>
      <c r="B259" s="278" t="s">
        <v>1399</v>
      </c>
      <c r="C259" s="59" t="s">
        <v>14156</v>
      </c>
      <c r="D259" s="93" t="s">
        <v>1398</v>
      </c>
      <c r="E259" s="94">
        <v>45863</v>
      </c>
      <c r="F259" s="93"/>
      <c r="G259" s="93"/>
      <c r="H259" s="93"/>
      <c r="I259" s="99"/>
      <c r="J259" s="99"/>
      <c r="K259" s="99"/>
      <c r="L259" s="31"/>
      <c r="M259" s="31"/>
      <c r="N259" s="31"/>
      <c r="P259" s="343"/>
    </row>
    <row r="260" spans="1:16" s="355" customFormat="1" x14ac:dyDescent="0.25">
      <c r="A260" s="264" t="s">
        <v>6675</v>
      </c>
      <c r="B260" s="264" t="s">
        <v>3782</v>
      </c>
      <c r="C260" s="265">
        <v>210205</v>
      </c>
      <c r="D260" s="265" t="s">
        <v>15953</v>
      </c>
      <c r="E260" s="266" t="s">
        <v>8836</v>
      </c>
      <c r="F260" s="30"/>
      <c r="G260" s="30"/>
      <c r="H260" s="30"/>
      <c r="I260" s="29"/>
      <c r="J260" s="29"/>
      <c r="K260" s="29"/>
      <c r="L260" s="29"/>
      <c r="M260" s="29"/>
      <c r="N260" s="29"/>
      <c r="O260" s="29"/>
      <c r="P260" s="356"/>
    </row>
    <row r="261" spans="1:16" x14ac:dyDescent="0.25">
      <c r="A261" s="264" t="s">
        <v>14585</v>
      </c>
      <c r="B261" s="264" t="s">
        <v>12996</v>
      </c>
      <c r="C261" s="265">
        <v>24010401</v>
      </c>
      <c r="D261" s="265" t="s">
        <v>15953</v>
      </c>
      <c r="E261" s="266" t="s">
        <v>12997</v>
      </c>
      <c r="P261" s="343"/>
    </row>
    <row r="262" spans="1:16" x14ac:dyDescent="0.25">
      <c r="A262" s="44" t="s">
        <v>13129</v>
      </c>
      <c r="B262" s="92" t="s">
        <v>13392</v>
      </c>
      <c r="C262" s="45" t="s">
        <v>13122</v>
      </c>
      <c r="D262" s="93" t="s">
        <v>13391</v>
      </c>
      <c r="E262" s="94">
        <v>45838</v>
      </c>
      <c r="F262" s="93"/>
      <c r="G262" s="93"/>
      <c r="H262" s="93"/>
      <c r="I262" s="99"/>
      <c r="J262" s="99"/>
      <c r="K262" s="99"/>
      <c r="L262" s="31"/>
      <c r="M262" s="31"/>
      <c r="N262" s="31"/>
      <c r="P262" s="343"/>
    </row>
    <row r="263" spans="1:16" x14ac:dyDescent="0.25">
      <c r="A263" s="410" t="s">
        <v>13129</v>
      </c>
      <c r="B263" s="403" t="s">
        <v>17105</v>
      </c>
      <c r="C263" s="413">
        <v>39.25</v>
      </c>
      <c r="D263" s="43" t="s">
        <v>17679</v>
      </c>
      <c r="E263" s="43">
        <v>47514</v>
      </c>
      <c r="F263" s="88"/>
      <c r="P263" s="343"/>
    </row>
    <row r="264" spans="1:16" s="359" customFormat="1" x14ac:dyDescent="0.25">
      <c r="A264" s="44" t="s">
        <v>10980</v>
      </c>
      <c r="B264" s="44" t="s">
        <v>3185</v>
      </c>
      <c r="C264" s="45" t="s">
        <v>10545</v>
      </c>
      <c r="D264" s="45" t="s">
        <v>18252</v>
      </c>
      <c r="E264" s="45" t="s">
        <v>5410</v>
      </c>
      <c r="F264" s="45" t="s">
        <v>1384</v>
      </c>
      <c r="G264" s="45" t="s">
        <v>1385</v>
      </c>
      <c r="H264" s="30"/>
      <c r="I264" s="29"/>
      <c r="J264" s="29"/>
      <c r="K264" s="29"/>
      <c r="L264" s="29"/>
      <c r="M264" s="29"/>
      <c r="N264" s="29"/>
      <c r="O264" s="29"/>
      <c r="P264" s="360"/>
    </row>
    <row r="265" spans="1:16" x14ac:dyDescent="0.25">
      <c r="A265" s="44" t="s">
        <v>10546</v>
      </c>
      <c r="B265" s="44" t="s">
        <v>3185</v>
      </c>
      <c r="C265" s="45" t="s">
        <v>10545</v>
      </c>
      <c r="D265" s="45" t="s">
        <v>18252</v>
      </c>
      <c r="E265" s="45" t="s">
        <v>5410</v>
      </c>
      <c r="F265" s="45" t="s">
        <v>1384</v>
      </c>
      <c r="G265" s="45" t="s">
        <v>1385</v>
      </c>
      <c r="P265" s="343"/>
    </row>
    <row r="266" spans="1:16" x14ac:dyDescent="0.25">
      <c r="A266" s="44" t="s">
        <v>13130</v>
      </c>
      <c r="B266" s="92" t="s">
        <v>13392</v>
      </c>
      <c r="C266" s="77" t="s">
        <v>13124</v>
      </c>
      <c r="D266" s="93" t="s">
        <v>13391</v>
      </c>
      <c r="E266" s="94">
        <v>45838</v>
      </c>
      <c r="F266" s="93"/>
      <c r="G266" s="93"/>
      <c r="H266" s="93"/>
      <c r="I266" s="99"/>
      <c r="J266" s="99"/>
      <c r="K266" s="99"/>
      <c r="L266" s="31"/>
      <c r="M266" s="31"/>
      <c r="N266" s="31"/>
      <c r="P266" s="343"/>
    </row>
    <row r="267" spans="1:16" x14ac:dyDescent="0.25">
      <c r="A267" s="264" t="s">
        <v>15827</v>
      </c>
      <c r="B267" s="264" t="s">
        <v>1061</v>
      </c>
      <c r="C267" s="265">
        <v>240803</v>
      </c>
      <c r="D267" s="265" t="s">
        <v>15953</v>
      </c>
      <c r="E267" s="266" t="s">
        <v>6416</v>
      </c>
      <c r="P267" s="343"/>
    </row>
    <row r="268" spans="1:16" x14ac:dyDescent="0.3">
      <c r="A268" s="57" t="s">
        <v>1957</v>
      </c>
      <c r="B268" s="57" t="s">
        <v>2495</v>
      </c>
      <c r="C268" s="62">
        <v>21030</v>
      </c>
      <c r="D268" s="62" t="s">
        <v>5966</v>
      </c>
      <c r="E268" s="60">
        <v>45961</v>
      </c>
      <c r="F268" s="339" t="s">
        <v>16267</v>
      </c>
      <c r="G268" s="339" t="s">
        <v>16268</v>
      </c>
      <c r="H268" s="57"/>
      <c r="I268" s="57"/>
      <c r="J268" s="57"/>
      <c r="K268" s="57"/>
      <c r="L268" s="31"/>
      <c r="M268" s="31"/>
      <c r="N268" s="31"/>
      <c r="P268" s="343"/>
    </row>
    <row r="269" spans="1:16" x14ac:dyDescent="0.25">
      <c r="A269" s="403" t="s">
        <v>1957</v>
      </c>
      <c r="B269" s="403" t="s">
        <v>17113</v>
      </c>
      <c r="C269" s="413">
        <v>14.24</v>
      </c>
      <c r="D269" s="43" t="s">
        <v>17679</v>
      </c>
      <c r="E269" s="43">
        <v>47299</v>
      </c>
      <c r="F269" s="88"/>
      <c r="P269" s="343"/>
    </row>
    <row r="270" spans="1:16" x14ac:dyDescent="0.25">
      <c r="A270" s="44" t="s">
        <v>1086</v>
      </c>
      <c r="B270" s="44" t="s">
        <v>15962</v>
      </c>
      <c r="C270" s="45" t="s">
        <v>15776</v>
      </c>
      <c r="D270" s="45" t="s">
        <v>18252</v>
      </c>
      <c r="E270" s="45" t="s">
        <v>6416</v>
      </c>
      <c r="F270" s="45" t="s">
        <v>1384</v>
      </c>
      <c r="G270" s="45" t="s">
        <v>1385</v>
      </c>
      <c r="P270" s="343"/>
    </row>
    <row r="271" spans="1:16" x14ac:dyDescent="0.25">
      <c r="A271" s="264" t="s">
        <v>15828</v>
      </c>
      <c r="B271" s="264" t="s">
        <v>3587</v>
      </c>
      <c r="C271" s="265">
        <v>230904</v>
      </c>
      <c r="D271" s="265" t="s">
        <v>15953</v>
      </c>
      <c r="E271" s="266" t="s">
        <v>10715</v>
      </c>
      <c r="P271" s="343"/>
    </row>
    <row r="272" spans="1:16" x14ac:dyDescent="0.25">
      <c r="A272" s="264" t="s">
        <v>15828</v>
      </c>
      <c r="B272" s="264" t="s">
        <v>6669</v>
      </c>
      <c r="C272" s="265">
        <v>240804</v>
      </c>
      <c r="D272" s="265" t="s">
        <v>15953</v>
      </c>
      <c r="E272" s="266" t="s">
        <v>15826</v>
      </c>
      <c r="P272" s="343"/>
    </row>
    <row r="273" spans="1:16" x14ac:dyDescent="0.3">
      <c r="A273" s="57" t="s">
        <v>4183</v>
      </c>
      <c r="B273" s="57" t="s">
        <v>2495</v>
      </c>
      <c r="C273" s="62" t="s">
        <v>14563</v>
      </c>
      <c r="D273" s="62" t="s">
        <v>5966</v>
      </c>
      <c r="E273" s="60">
        <v>45961</v>
      </c>
      <c r="F273" s="339" t="s">
        <v>16268</v>
      </c>
      <c r="G273" s="339" t="s">
        <v>16268</v>
      </c>
      <c r="H273" s="57"/>
      <c r="I273" s="57"/>
      <c r="J273" s="57"/>
      <c r="K273" s="57"/>
      <c r="L273" s="31"/>
      <c r="M273" s="31"/>
      <c r="N273" s="31"/>
      <c r="P273" s="343"/>
    </row>
    <row r="274" spans="1:16" x14ac:dyDescent="0.3">
      <c r="A274" s="57" t="s">
        <v>4183</v>
      </c>
      <c r="B274" s="92" t="s">
        <v>4550</v>
      </c>
      <c r="C274" s="93" t="s">
        <v>4548</v>
      </c>
      <c r="D274" s="93" t="s">
        <v>4549</v>
      </c>
      <c r="E274" s="94">
        <v>46203</v>
      </c>
      <c r="F274" s="93"/>
      <c r="G274" s="93"/>
      <c r="H274" s="93"/>
      <c r="I274" s="99"/>
      <c r="J274" s="99"/>
      <c r="K274" s="99"/>
      <c r="P274" s="343"/>
    </row>
    <row r="275" spans="1:16" s="359" customFormat="1" x14ac:dyDescent="0.25">
      <c r="A275" s="264" t="s">
        <v>4183</v>
      </c>
      <c r="B275" s="264" t="s">
        <v>1053</v>
      </c>
      <c r="C275" s="265">
        <v>210902</v>
      </c>
      <c r="D275" s="265" t="s">
        <v>15953</v>
      </c>
      <c r="E275" s="266" t="s">
        <v>5195</v>
      </c>
      <c r="F275" s="30"/>
      <c r="G275" s="30"/>
      <c r="H275" s="30"/>
      <c r="I275" s="29"/>
      <c r="J275" s="29"/>
      <c r="K275" s="29"/>
      <c r="L275" s="29"/>
      <c r="M275" s="29"/>
      <c r="N275" s="29"/>
      <c r="O275" s="29"/>
      <c r="P275" s="360"/>
    </row>
    <row r="276" spans="1:16" s="355" customFormat="1" x14ac:dyDescent="0.25">
      <c r="A276" s="44" t="s">
        <v>464</v>
      </c>
      <c r="B276" s="44" t="s">
        <v>15962</v>
      </c>
      <c r="C276" s="45" t="s">
        <v>15776</v>
      </c>
      <c r="D276" s="45" t="s">
        <v>18252</v>
      </c>
      <c r="E276" s="45" t="s">
        <v>6416</v>
      </c>
      <c r="F276" s="45" t="s">
        <v>1385</v>
      </c>
      <c r="G276" s="45" t="s">
        <v>1385</v>
      </c>
      <c r="H276" s="30"/>
      <c r="I276" s="29"/>
      <c r="J276" s="29"/>
      <c r="K276" s="29"/>
      <c r="L276" s="29"/>
      <c r="M276" s="29"/>
      <c r="N276" s="29"/>
      <c r="O276" s="29"/>
      <c r="P276" s="356"/>
    </row>
    <row r="277" spans="1:16" x14ac:dyDescent="0.25">
      <c r="A277" s="403" t="s">
        <v>464</v>
      </c>
      <c r="B277" s="403" t="s">
        <v>17114</v>
      </c>
      <c r="C277" s="413">
        <v>13.24</v>
      </c>
      <c r="D277" s="43" t="s">
        <v>17679</v>
      </c>
      <c r="E277" s="43">
        <v>47299</v>
      </c>
      <c r="F277" s="88" t="s">
        <v>1533</v>
      </c>
      <c r="P277" s="343"/>
    </row>
    <row r="278" spans="1:16" s="359" customFormat="1" x14ac:dyDescent="0.25">
      <c r="A278" s="264" t="s">
        <v>692</v>
      </c>
      <c r="B278" s="264" t="s">
        <v>1069</v>
      </c>
      <c r="C278" s="265">
        <v>230103</v>
      </c>
      <c r="D278" s="265" t="s">
        <v>15953</v>
      </c>
      <c r="E278" s="266" t="s">
        <v>6809</v>
      </c>
      <c r="F278" s="30"/>
      <c r="G278" s="30"/>
      <c r="H278" s="30"/>
      <c r="I278" s="29"/>
      <c r="J278" s="29"/>
      <c r="K278" s="29"/>
      <c r="L278" s="29"/>
      <c r="M278" s="29"/>
      <c r="N278" s="29"/>
      <c r="O278" s="29"/>
      <c r="P278" s="360"/>
    </row>
    <row r="279" spans="1:16" s="355" customFormat="1" x14ac:dyDescent="0.25">
      <c r="A279" s="264" t="s">
        <v>692</v>
      </c>
      <c r="B279" s="264" t="s">
        <v>10524</v>
      </c>
      <c r="C279" s="265">
        <v>230401</v>
      </c>
      <c r="D279" s="265" t="s">
        <v>15953</v>
      </c>
      <c r="E279" s="266" t="s">
        <v>9996</v>
      </c>
      <c r="F279" s="30"/>
      <c r="G279" s="30"/>
      <c r="H279" s="30"/>
      <c r="I279" s="29"/>
      <c r="J279" s="29"/>
      <c r="K279" s="29"/>
      <c r="L279" s="29"/>
      <c r="M279" s="29"/>
      <c r="N279" s="29"/>
      <c r="O279" s="29"/>
      <c r="P279" s="356"/>
    </row>
    <row r="280" spans="1:16" x14ac:dyDescent="0.25">
      <c r="A280" s="264" t="s">
        <v>692</v>
      </c>
      <c r="B280" s="264" t="s">
        <v>3590</v>
      </c>
      <c r="C280" s="265">
        <v>230903</v>
      </c>
      <c r="D280" s="265" t="s">
        <v>15953</v>
      </c>
      <c r="E280" s="266" t="s">
        <v>10715</v>
      </c>
      <c r="P280" s="343"/>
    </row>
    <row r="281" spans="1:16" s="361" customFormat="1" x14ac:dyDescent="0.25">
      <c r="A281" s="264" t="s">
        <v>6676</v>
      </c>
      <c r="B281" s="264" t="s">
        <v>4181</v>
      </c>
      <c r="C281" s="265">
        <v>210305</v>
      </c>
      <c r="D281" s="265" t="s">
        <v>15953</v>
      </c>
      <c r="E281" s="266" t="s">
        <v>3754</v>
      </c>
      <c r="F281" s="30"/>
      <c r="G281" s="30"/>
      <c r="H281" s="30"/>
      <c r="I281" s="29"/>
      <c r="J281" s="29"/>
      <c r="K281" s="29"/>
      <c r="L281" s="29"/>
      <c r="M281" s="29"/>
      <c r="N281" s="29"/>
      <c r="O281" s="29"/>
      <c r="P281" s="362"/>
    </row>
    <row r="282" spans="1:16" x14ac:dyDescent="0.25">
      <c r="A282" s="44" t="s">
        <v>18107</v>
      </c>
      <c r="B282" s="44" t="s">
        <v>1350</v>
      </c>
      <c r="C282" s="45" t="s">
        <v>6188</v>
      </c>
      <c r="D282" s="45" t="s">
        <v>18252</v>
      </c>
      <c r="E282" s="45" t="s">
        <v>6211</v>
      </c>
      <c r="F282" s="45" t="s">
        <v>1384</v>
      </c>
      <c r="G282" s="45" t="s">
        <v>1384</v>
      </c>
      <c r="P282" s="343"/>
    </row>
    <row r="283" spans="1:16" s="359" customFormat="1" x14ac:dyDescent="0.25">
      <c r="A283" s="102" t="s">
        <v>17066</v>
      </c>
      <c r="B283" s="353" t="s">
        <v>4153</v>
      </c>
      <c r="C283" s="32" t="s">
        <v>17085</v>
      </c>
      <c r="D283" s="32" t="s">
        <v>1398</v>
      </c>
      <c r="E283" s="94">
        <v>45766</v>
      </c>
      <c r="F283" s="32"/>
      <c r="G283" s="32"/>
      <c r="H283" s="32"/>
      <c r="I283" s="31"/>
      <c r="J283" s="31"/>
      <c r="K283" s="31"/>
      <c r="L283" s="31"/>
      <c r="M283" s="31"/>
      <c r="N283" s="31"/>
      <c r="O283" s="29"/>
      <c r="P283" s="360"/>
    </row>
    <row r="284" spans="1:16" x14ac:dyDescent="0.25">
      <c r="A284" s="264" t="s">
        <v>9412</v>
      </c>
      <c r="B284" s="264" t="s">
        <v>3753</v>
      </c>
      <c r="C284" s="265">
        <v>210101</v>
      </c>
      <c r="D284" s="265" t="s">
        <v>15953</v>
      </c>
      <c r="E284" s="266" t="s">
        <v>3754</v>
      </c>
      <c r="P284" s="343"/>
    </row>
    <row r="285" spans="1:16" x14ac:dyDescent="0.25">
      <c r="A285" s="403" t="s">
        <v>17115</v>
      </c>
      <c r="B285" s="403" t="s">
        <v>17112</v>
      </c>
      <c r="C285" s="413">
        <v>26.22</v>
      </c>
      <c r="D285" s="43" t="s">
        <v>17679</v>
      </c>
      <c r="E285" s="43">
        <v>45838</v>
      </c>
      <c r="F285" s="88"/>
      <c r="P285" s="343"/>
    </row>
    <row r="286" spans="1:16" x14ac:dyDescent="0.25">
      <c r="A286" s="403" t="s">
        <v>17115</v>
      </c>
      <c r="B286" s="403" t="s">
        <v>17116</v>
      </c>
      <c r="C286" s="413">
        <v>36.229999999999997</v>
      </c>
      <c r="D286" s="43" t="s">
        <v>17679</v>
      </c>
      <c r="E286" s="43">
        <v>46934</v>
      </c>
      <c r="F286" s="88"/>
      <c r="P286" s="343"/>
    </row>
    <row r="287" spans="1:16" x14ac:dyDescent="0.25">
      <c r="A287" s="403" t="s">
        <v>17115</v>
      </c>
      <c r="B287" s="403" t="s">
        <v>17105</v>
      </c>
      <c r="C287" s="413">
        <v>39.25</v>
      </c>
      <c r="D287" s="43" t="s">
        <v>17679</v>
      </c>
      <c r="E287" s="43">
        <v>47514</v>
      </c>
      <c r="F287" s="88"/>
      <c r="P287" s="343"/>
    </row>
    <row r="288" spans="1:16" x14ac:dyDescent="0.25">
      <c r="A288" s="44" t="s">
        <v>199</v>
      </c>
      <c r="B288" s="44" t="s">
        <v>5535</v>
      </c>
      <c r="C288" s="45" t="s">
        <v>5536</v>
      </c>
      <c r="D288" s="45" t="s">
        <v>15765</v>
      </c>
      <c r="E288" s="45" t="s">
        <v>5246</v>
      </c>
      <c r="F288" s="328"/>
      <c r="G288" s="328"/>
      <c r="H288" s="328"/>
      <c r="I288" s="329"/>
      <c r="J288" s="329"/>
      <c r="K288" s="329"/>
      <c r="P288" s="343"/>
    </row>
    <row r="289" spans="1:16" s="359" customFormat="1" x14ac:dyDescent="0.25">
      <c r="A289" s="44" t="s">
        <v>199</v>
      </c>
      <c r="B289" s="44" t="s">
        <v>8970</v>
      </c>
      <c r="C289" s="45" t="s">
        <v>8971</v>
      </c>
      <c r="D289" s="45" t="s">
        <v>15765</v>
      </c>
      <c r="E289" s="45" t="s">
        <v>6422</v>
      </c>
      <c r="F289" s="328"/>
      <c r="G289" s="328"/>
      <c r="H289" s="328"/>
      <c r="I289" s="329"/>
      <c r="J289" s="329"/>
      <c r="K289" s="329"/>
      <c r="L289" s="29"/>
      <c r="M289" s="29"/>
      <c r="N289" s="29"/>
      <c r="O289" s="29"/>
      <c r="P289" s="360"/>
    </row>
    <row r="290" spans="1:16" x14ac:dyDescent="0.25">
      <c r="A290" s="44" t="s">
        <v>199</v>
      </c>
      <c r="B290" s="44" t="s">
        <v>200</v>
      </c>
      <c r="C290" s="45" t="s">
        <v>358</v>
      </c>
      <c r="D290" s="45" t="s">
        <v>15765</v>
      </c>
      <c r="E290" s="45" t="s">
        <v>6714</v>
      </c>
      <c r="F290" s="328"/>
      <c r="G290" s="328"/>
      <c r="H290" s="328"/>
      <c r="I290" s="329"/>
      <c r="J290" s="329"/>
      <c r="K290" s="329"/>
      <c r="P290" s="343"/>
    </row>
    <row r="291" spans="1:16" x14ac:dyDescent="0.25">
      <c r="A291" s="346" t="s">
        <v>199</v>
      </c>
      <c r="B291" s="346" t="s">
        <v>5535</v>
      </c>
      <c r="C291" s="347" t="s">
        <v>5536</v>
      </c>
      <c r="D291" s="347" t="s">
        <v>15765</v>
      </c>
      <c r="E291" s="347" t="s">
        <v>2980</v>
      </c>
      <c r="F291" s="346"/>
      <c r="G291" s="346"/>
      <c r="H291" s="346"/>
      <c r="I291" s="346"/>
      <c r="J291" s="346"/>
      <c r="K291" s="346"/>
      <c r="L291" s="346"/>
      <c r="M291" s="346"/>
      <c r="P291" s="343"/>
    </row>
    <row r="292" spans="1:16" x14ac:dyDescent="0.25">
      <c r="A292" s="346" t="s">
        <v>199</v>
      </c>
      <c r="B292" s="346" t="s">
        <v>8970</v>
      </c>
      <c r="C292" s="347" t="s">
        <v>8971</v>
      </c>
      <c r="D292" s="347" t="s">
        <v>15765</v>
      </c>
      <c r="E292" s="347" t="s">
        <v>6665</v>
      </c>
      <c r="F292" s="346"/>
      <c r="G292" s="346"/>
      <c r="H292" s="346"/>
      <c r="I292" s="346"/>
      <c r="J292" s="346"/>
      <c r="K292" s="346"/>
      <c r="L292" s="346"/>
      <c r="M292" s="346"/>
      <c r="P292" s="343"/>
    </row>
    <row r="293" spans="1:16" x14ac:dyDescent="0.25">
      <c r="A293" s="346" t="s">
        <v>199</v>
      </c>
      <c r="B293" s="346" t="s">
        <v>200</v>
      </c>
      <c r="C293" s="347" t="s">
        <v>358</v>
      </c>
      <c r="D293" s="347" t="s">
        <v>15765</v>
      </c>
      <c r="E293" s="347" t="s">
        <v>6714</v>
      </c>
      <c r="F293" s="346"/>
      <c r="G293" s="346"/>
      <c r="H293" s="346"/>
      <c r="I293" s="346"/>
      <c r="J293" s="346"/>
      <c r="K293" s="346"/>
      <c r="L293" s="346"/>
      <c r="M293" s="346"/>
      <c r="P293" s="343"/>
    </row>
    <row r="294" spans="1:16" x14ac:dyDescent="0.25">
      <c r="A294" s="44" t="s">
        <v>199</v>
      </c>
      <c r="B294" s="44" t="s">
        <v>8970</v>
      </c>
      <c r="C294" s="45" t="s">
        <v>8971</v>
      </c>
      <c r="D294" s="45" t="s">
        <v>13812</v>
      </c>
      <c r="E294" s="45" t="s">
        <v>6422</v>
      </c>
      <c r="F294" s="93"/>
      <c r="G294" s="93"/>
      <c r="H294" s="93"/>
      <c r="I294" s="99"/>
      <c r="J294" s="99"/>
      <c r="K294" s="99"/>
      <c r="P294" s="343"/>
    </row>
    <row r="295" spans="1:16" x14ac:dyDescent="0.25">
      <c r="A295" s="44" t="s">
        <v>199</v>
      </c>
      <c r="B295" s="44" t="s">
        <v>200</v>
      </c>
      <c r="C295" s="45" t="s">
        <v>358</v>
      </c>
      <c r="D295" s="45" t="s">
        <v>13812</v>
      </c>
      <c r="E295" s="45" t="s">
        <v>6714</v>
      </c>
      <c r="F295" s="93"/>
      <c r="G295" s="93"/>
      <c r="H295" s="93"/>
      <c r="I295" s="99"/>
      <c r="J295" s="99"/>
      <c r="K295" s="99"/>
      <c r="P295" s="343"/>
    </row>
    <row r="296" spans="1:16" x14ac:dyDescent="0.25">
      <c r="A296" s="264" t="s">
        <v>17701</v>
      </c>
      <c r="B296" s="264" t="s">
        <v>1063</v>
      </c>
      <c r="C296" s="265">
        <v>220104</v>
      </c>
      <c r="D296" s="265" t="s">
        <v>15953</v>
      </c>
      <c r="E296" s="266" t="s">
        <v>6677</v>
      </c>
      <c r="P296" s="343"/>
    </row>
    <row r="297" spans="1:16" x14ac:dyDescent="0.25">
      <c r="A297" s="264" t="s">
        <v>17701</v>
      </c>
      <c r="B297" s="264" t="s">
        <v>6662</v>
      </c>
      <c r="C297" s="265">
        <v>22010601</v>
      </c>
      <c r="D297" s="265" t="s">
        <v>15953</v>
      </c>
      <c r="E297" s="266" t="s">
        <v>6211</v>
      </c>
      <c r="P297" s="343"/>
    </row>
    <row r="298" spans="1:16" x14ac:dyDescent="0.25">
      <c r="A298" s="264" t="s">
        <v>17701</v>
      </c>
      <c r="B298" s="264" t="s">
        <v>6663</v>
      </c>
      <c r="C298" s="265">
        <v>22010602</v>
      </c>
      <c r="D298" s="265" t="s">
        <v>15953</v>
      </c>
      <c r="E298" s="266" t="s">
        <v>6211</v>
      </c>
      <c r="P298" s="343"/>
    </row>
    <row r="299" spans="1:16" x14ac:dyDescent="0.25">
      <c r="A299" s="264" t="s">
        <v>17701</v>
      </c>
      <c r="B299" s="264" t="s">
        <v>6664</v>
      </c>
      <c r="C299" s="265">
        <v>22010701</v>
      </c>
      <c r="D299" s="265" t="s">
        <v>15953</v>
      </c>
      <c r="E299" s="266" t="s">
        <v>6665</v>
      </c>
      <c r="P299" s="343"/>
    </row>
    <row r="300" spans="1:16" x14ac:dyDescent="0.25">
      <c r="A300" s="264" t="s">
        <v>17701</v>
      </c>
      <c r="B300" s="264" t="s">
        <v>1055</v>
      </c>
      <c r="C300" s="265">
        <v>22010702</v>
      </c>
      <c r="D300" s="265" t="s">
        <v>15953</v>
      </c>
      <c r="E300" s="266" t="s">
        <v>8836</v>
      </c>
      <c r="P300" s="343"/>
    </row>
    <row r="301" spans="1:16" x14ac:dyDescent="0.25">
      <c r="A301" s="264" t="s">
        <v>17701</v>
      </c>
      <c r="B301" s="264" t="s">
        <v>6678</v>
      </c>
      <c r="C301" s="265">
        <v>22020201</v>
      </c>
      <c r="D301" s="265" t="s">
        <v>15953</v>
      </c>
      <c r="E301" s="266" t="s">
        <v>5195</v>
      </c>
      <c r="P301" s="343"/>
    </row>
    <row r="302" spans="1:16" x14ac:dyDescent="0.25">
      <c r="A302" s="264" t="s">
        <v>17701</v>
      </c>
      <c r="B302" s="264" t="s">
        <v>6679</v>
      </c>
      <c r="C302" s="265">
        <v>22020202</v>
      </c>
      <c r="D302" s="265" t="s">
        <v>15953</v>
      </c>
      <c r="E302" s="266" t="s">
        <v>5195</v>
      </c>
      <c r="P302" s="343"/>
    </row>
    <row r="303" spans="1:16" x14ac:dyDescent="0.25">
      <c r="A303" s="44" t="s">
        <v>578</v>
      </c>
      <c r="B303" s="44" t="s">
        <v>1355</v>
      </c>
      <c r="C303" s="45" t="s">
        <v>10974</v>
      </c>
      <c r="D303" s="45" t="s">
        <v>18252</v>
      </c>
      <c r="E303" s="45" t="s">
        <v>10715</v>
      </c>
      <c r="F303" s="45" t="s">
        <v>1384</v>
      </c>
      <c r="G303" s="45" t="s">
        <v>1385</v>
      </c>
      <c r="P303" s="343"/>
    </row>
    <row r="304" spans="1:16" x14ac:dyDescent="0.25">
      <c r="A304" s="44" t="s">
        <v>578</v>
      </c>
      <c r="B304" s="44" t="s">
        <v>15289</v>
      </c>
      <c r="C304" s="45" t="s">
        <v>7249</v>
      </c>
      <c r="D304" s="45" t="s">
        <v>16294</v>
      </c>
      <c r="E304" s="46">
        <v>45777</v>
      </c>
      <c r="F304" s="338"/>
      <c r="G304" s="44"/>
      <c r="H304" s="44"/>
      <c r="I304" s="44"/>
      <c r="J304" s="44"/>
      <c r="K304" s="44"/>
      <c r="L304" s="31"/>
      <c r="M304" s="31"/>
      <c r="N304" s="31"/>
      <c r="P304" s="343"/>
    </row>
    <row r="305" spans="1:16" x14ac:dyDescent="0.25">
      <c r="A305" s="262" t="s">
        <v>3716</v>
      </c>
      <c r="B305" s="262" t="s">
        <v>7334</v>
      </c>
      <c r="C305" s="53" t="s">
        <v>7335</v>
      </c>
      <c r="D305" s="93" t="s">
        <v>7330</v>
      </c>
      <c r="E305" s="263">
        <v>45809</v>
      </c>
      <c r="F305" s="93"/>
      <c r="G305" s="93"/>
      <c r="H305" s="93"/>
      <c r="I305" s="99"/>
      <c r="J305" s="99"/>
      <c r="K305" s="99"/>
      <c r="L305" s="31"/>
      <c r="M305" s="31"/>
      <c r="N305" s="31"/>
      <c r="P305" s="343"/>
    </row>
    <row r="306" spans="1:16" x14ac:dyDescent="0.25">
      <c r="A306" s="44" t="s">
        <v>15410</v>
      </c>
      <c r="B306" s="44" t="s">
        <v>1382</v>
      </c>
      <c r="C306" s="45" t="s">
        <v>11833</v>
      </c>
      <c r="D306" s="45" t="s">
        <v>18252</v>
      </c>
      <c r="E306" s="45" t="s">
        <v>11834</v>
      </c>
      <c r="F306" s="45" t="s">
        <v>1384</v>
      </c>
      <c r="G306" s="45" t="s">
        <v>1384</v>
      </c>
      <c r="P306" s="343"/>
    </row>
    <row r="307" spans="1:16" x14ac:dyDescent="0.25">
      <c r="A307" s="44" t="s">
        <v>15410</v>
      </c>
      <c r="B307" s="44" t="s">
        <v>4864</v>
      </c>
      <c r="C307" s="45" t="s">
        <v>15411</v>
      </c>
      <c r="D307" s="45" t="s">
        <v>18252</v>
      </c>
      <c r="E307" s="45" t="s">
        <v>6492</v>
      </c>
      <c r="F307" s="45" t="s">
        <v>1384</v>
      </c>
      <c r="G307" s="45" t="s">
        <v>1384</v>
      </c>
      <c r="P307" s="343"/>
    </row>
    <row r="308" spans="1:16" x14ac:dyDescent="0.25">
      <c r="A308" s="264" t="s">
        <v>12990</v>
      </c>
      <c r="B308" s="264" t="s">
        <v>12991</v>
      </c>
      <c r="C308" s="265">
        <v>240102</v>
      </c>
      <c r="D308" s="265" t="s">
        <v>15953</v>
      </c>
      <c r="E308" s="266" t="s">
        <v>6677</v>
      </c>
      <c r="P308" s="343"/>
    </row>
    <row r="309" spans="1:16" x14ac:dyDescent="0.25">
      <c r="A309" s="44" t="s">
        <v>11224</v>
      </c>
      <c r="B309" s="44" t="s">
        <v>9963</v>
      </c>
      <c r="C309" s="45" t="s">
        <v>11131</v>
      </c>
      <c r="D309" s="45" t="s">
        <v>16294</v>
      </c>
      <c r="E309" s="46">
        <v>46053</v>
      </c>
      <c r="F309" s="338"/>
      <c r="G309" s="44"/>
      <c r="H309" s="44"/>
      <c r="I309" s="44"/>
      <c r="J309" s="44"/>
      <c r="K309" s="44"/>
      <c r="P309" s="343"/>
    </row>
    <row r="310" spans="1:16" x14ac:dyDescent="0.25">
      <c r="A310" s="264" t="s">
        <v>17702</v>
      </c>
      <c r="B310" s="264" t="s">
        <v>1056</v>
      </c>
      <c r="C310" s="265">
        <v>230601</v>
      </c>
      <c r="D310" s="265" t="s">
        <v>15953</v>
      </c>
      <c r="E310" s="266" t="s">
        <v>10533</v>
      </c>
      <c r="P310" s="343"/>
    </row>
    <row r="311" spans="1:16" x14ac:dyDescent="0.25">
      <c r="A311" s="264" t="s">
        <v>17703</v>
      </c>
      <c r="B311" s="264" t="s">
        <v>2751</v>
      </c>
      <c r="C311" s="265">
        <v>230105</v>
      </c>
      <c r="D311" s="265" t="s">
        <v>15953</v>
      </c>
      <c r="E311" s="266" t="s">
        <v>6877</v>
      </c>
      <c r="P311" s="343"/>
    </row>
    <row r="312" spans="1:16" x14ac:dyDescent="0.25">
      <c r="A312" s="264" t="s">
        <v>17704</v>
      </c>
      <c r="B312" s="264" t="s">
        <v>1056</v>
      </c>
      <c r="C312" s="265">
        <v>230601</v>
      </c>
      <c r="D312" s="265" t="s">
        <v>15953</v>
      </c>
      <c r="E312" s="266" t="s">
        <v>10533</v>
      </c>
      <c r="P312" s="343"/>
    </row>
    <row r="313" spans="1:16" x14ac:dyDescent="0.25">
      <c r="A313" s="264" t="s">
        <v>17704</v>
      </c>
      <c r="B313" s="264" t="s">
        <v>3591</v>
      </c>
      <c r="C313" s="265">
        <v>230901</v>
      </c>
      <c r="D313" s="265" t="s">
        <v>15953</v>
      </c>
      <c r="E313" s="266" t="s">
        <v>10715</v>
      </c>
      <c r="P313" s="343"/>
    </row>
    <row r="314" spans="1:16" x14ac:dyDescent="0.25">
      <c r="A314" s="264" t="s">
        <v>17704</v>
      </c>
      <c r="B314" s="264" t="s">
        <v>13009</v>
      </c>
      <c r="C314" s="265">
        <v>240101</v>
      </c>
      <c r="D314" s="265" t="s">
        <v>15953</v>
      </c>
      <c r="E314" s="266" t="s">
        <v>13010</v>
      </c>
      <c r="P314" s="343"/>
    </row>
    <row r="315" spans="1:16" x14ac:dyDescent="0.25">
      <c r="A315" s="264" t="s">
        <v>17705</v>
      </c>
      <c r="B315" s="264" t="s">
        <v>1081</v>
      </c>
      <c r="C315" s="265">
        <v>230102</v>
      </c>
      <c r="D315" s="265" t="s">
        <v>15953</v>
      </c>
      <c r="E315" s="266" t="s">
        <v>6809</v>
      </c>
      <c r="P315" s="343"/>
    </row>
    <row r="316" spans="1:16" x14ac:dyDescent="0.25">
      <c r="A316" s="264" t="s">
        <v>17705</v>
      </c>
      <c r="B316" s="264" t="s">
        <v>13009</v>
      </c>
      <c r="C316" s="265">
        <v>240101</v>
      </c>
      <c r="D316" s="265" t="s">
        <v>15953</v>
      </c>
      <c r="E316" s="266" t="s">
        <v>13010</v>
      </c>
      <c r="P316" s="343"/>
    </row>
    <row r="317" spans="1:16" x14ac:dyDescent="0.25">
      <c r="A317" s="264" t="s">
        <v>17705</v>
      </c>
      <c r="B317" s="264" t="s">
        <v>14586</v>
      </c>
      <c r="C317" s="265">
        <v>240403</v>
      </c>
      <c r="D317" s="265" t="s">
        <v>15953</v>
      </c>
      <c r="E317" s="266" t="s">
        <v>6492</v>
      </c>
      <c r="P317" s="343"/>
    </row>
    <row r="318" spans="1:16" x14ac:dyDescent="0.25">
      <c r="A318" s="264" t="s">
        <v>17706</v>
      </c>
      <c r="B318" s="264" t="s">
        <v>1921</v>
      </c>
      <c r="C318" s="265">
        <v>250101</v>
      </c>
      <c r="D318" s="265" t="s">
        <v>15953</v>
      </c>
      <c r="E318" s="266" t="s">
        <v>17681</v>
      </c>
      <c r="P318" s="343"/>
    </row>
    <row r="319" spans="1:16" s="355" customFormat="1" x14ac:dyDescent="0.25">
      <c r="A319" s="264" t="s">
        <v>17707</v>
      </c>
      <c r="B319" s="264" t="s">
        <v>1067</v>
      </c>
      <c r="C319" s="265">
        <v>230703</v>
      </c>
      <c r="D319" s="265" t="s">
        <v>15953</v>
      </c>
      <c r="E319" s="266" t="s">
        <v>5273</v>
      </c>
      <c r="F319" s="30"/>
      <c r="G319" s="30"/>
      <c r="H319" s="30"/>
      <c r="I319" s="29"/>
      <c r="J319" s="29"/>
      <c r="K319" s="29"/>
      <c r="L319" s="29"/>
      <c r="M319" s="29"/>
      <c r="N319" s="29"/>
      <c r="O319" s="29"/>
      <c r="P319" s="356"/>
    </row>
    <row r="320" spans="1:16" x14ac:dyDescent="0.25">
      <c r="A320" s="264" t="s">
        <v>17708</v>
      </c>
      <c r="B320" s="264" t="s">
        <v>1921</v>
      </c>
      <c r="C320" s="265">
        <v>250101</v>
      </c>
      <c r="D320" s="265" t="s">
        <v>15953</v>
      </c>
      <c r="E320" s="266" t="s">
        <v>17681</v>
      </c>
      <c r="P320" s="343"/>
    </row>
    <row r="321" spans="1:16" s="359" customFormat="1" x14ac:dyDescent="0.25">
      <c r="A321" s="264" t="s">
        <v>17709</v>
      </c>
      <c r="B321" s="264" t="s">
        <v>6669</v>
      </c>
      <c r="C321" s="265">
        <v>220802</v>
      </c>
      <c r="D321" s="265" t="s">
        <v>15953</v>
      </c>
      <c r="E321" s="266" t="s">
        <v>6416</v>
      </c>
      <c r="F321" s="30"/>
      <c r="G321" s="30"/>
      <c r="H321" s="30"/>
      <c r="I321" s="29"/>
      <c r="J321" s="29"/>
      <c r="K321" s="29"/>
      <c r="L321" s="29"/>
      <c r="M321" s="29"/>
      <c r="N321" s="29"/>
      <c r="O321" s="29"/>
      <c r="P321" s="360"/>
    </row>
    <row r="322" spans="1:16" s="355" customFormat="1" x14ac:dyDescent="0.25">
      <c r="A322" s="264" t="s">
        <v>17710</v>
      </c>
      <c r="B322" s="264" t="s">
        <v>17682</v>
      </c>
      <c r="C322" s="265">
        <v>25010501</v>
      </c>
      <c r="D322" s="265" t="s">
        <v>15953</v>
      </c>
      <c r="E322" s="266" t="s">
        <v>17681</v>
      </c>
      <c r="F322" s="30"/>
      <c r="G322" s="30"/>
      <c r="H322" s="30"/>
      <c r="I322" s="29"/>
      <c r="J322" s="29"/>
      <c r="K322" s="29"/>
      <c r="L322" s="29"/>
      <c r="M322" s="29"/>
      <c r="N322" s="29"/>
      <c r="O322" s="29"/>
      <c r="P322" s="356"/>
    </row>
    <row r="323" spans="1:16" x14ac:dyDescent="0.25">
      <c r="A323" s="264" t="s">
        <v>17710</v>
      </c>
      <c r="B323" s="264" t="s">
        <v>6663</v>
      </c>
      <c r="C323" s="265">
        <v>25010502</v>
      </c>
      <c r="D323" s="265" t="s">
        <v>15953</v>
      </c>
      <c r="E323" s="266" t="s">
        <v>6677</v>
      </c>
      <c r="P323" s="343"/>
    </row>
    <row r="324" spans="1:16" x14ac:dyDescent="0.25">
      <c r="A324" s="264" t="s">
        <v>17711</v>
      </c>
      <c r="B324" s="264" t="s">
        <v>4181</v>
      </c>
      <c r="C324" s="265">
        <v>230301</v>
      </c>
      <c r="D324" s="265" t="s">
        <v>15953</v>
      </c>
      <c r="E324" s="266" t="s">
        <v>6877</v>
      </c>
      <c r="P324" s="343"/>
    </row>
    <row r="325" spans="1:16" x14ac:dyDescent="0.25">
      <c r="A325" s="1" t="s">
        <v>18253</v>
      </c>
      <c r="B325" s="432" t="s">
        <v>14540</v>
      </c>
      <c r="C325" s="433" t="s">
        <v>16439</v>
      </c>
      <c r="D325" s="434" t="s">
        <v>17016</v>
      </c>
      <c r="E325" s="434">
        <v>47327</v>
      </c>
      <c r="P325" s="343"/>
    </row>
    <row r="326" spans="1:16" x14ac:dyDescent="0.25">
      <c r="A326" s="44" t="s">
        <v>18108</v>
      </c>
      <c r="B326" s="44" t="s">
        <v>15962</v>
      </c>
      <c r="C326" s="45" t="s">
        <v>15776</v>
      </c>
      <c r="D326" s="45" t="s">
        <v>18252</v>
      </c>
      <c r="E326" s="45" t="s">
        <v>6416</v>
      </c>
      <c r="F326" s="45" t="s">
        <v>1384</v>
      </c>
      <c r="G326" s="45" t="s">
        <v>1385</v>
      </c>
      <c r="P326" s="343"/>
    </row>
    <row r="327" spans="1:16" s="355" customFormat="1" x14ac:dyDescent="0.25">
      <c r="A327" s="264" t="s">
        <v>17712</v>
      </c>
      <c r="B327" s="264" t="s">
        <v>6669</v>
      </c>
      <c r="C327" s="265">
        <v>240804</v>
      </c>
      <c r="D327" s="265" t="s">
        <v>15953</v>
      </c>
      <c r="E327" s="266" t="s">
        <v>15826</v>
      </c>
      <c r="F327" s="30"/>
      <c r="G327" s="30"/>
      <c r="H327" s="30"/>
      <c r="I327" s="29"/>
      <c r="J327" s="29"/>
      <c r="K327" s="29"/>
      <c r="L327" s="29"/>
      <c r="M327" s="29"/>
      <c r="N327" s="29"/>
      <c r="O327" s="29"/>
      <c r="P327" s="356"/>
    </row>
    <row r="328" spans="1:16" x14ac:dyDescent="0.25">
      <c r="A328" s="264" t="s">
        <v>17713</v>
      </c>
      <c r="B328" s="264" t="s">
        <v>1921</v>
      </c>
      <c r="C328" s="265">
        <v>250101</v>
      </c>
      <c r="D328" s="265" t="s">
        <v>15953</v>
      </c>
      <c r="E328" s="266" t="s">
        <v>17681</v>
      </c>
      <c r="P328" s="343"/>
    </row>
    <row r="329" spans="1:16" x14ac:dyDescent="0.25">
      <c r="A329" s="44" t="s">
        <v>12</v>
      </c>
      <c r="B329" s="353" t="s">
        <v>17063</v>
      </c>
      <c r="C329" s="32" t="s">
        <v>17033</v>
      </c>
      <c r="D329" s="32" t="s">
        <v>1398</v>
      </c>
      <c r="E329" s="33">
        <v>47208</v>
      </c>
      <c r="F329" s="32"/>
      <c r="G329" s="32"/>
      <c r="H329" s="32"/>
      <c r="I329" s="31"/>
      <c r="J329" s="31"/>
      <c r="K329" s="31"/>
      <c r="L329" s="31"/>
      <c r="M329" s="31"/>
      <c r="N329" s="31"/>
      <c r="P329" s="343"/>
    </row>
    <row r="330" spans="1:16" s="359" customFormat="1" x14ac:dyDescent="0.25">
      <c r="A330" s="264" t="s">
        <v>12</v>
      </c>
      <c r="B330" s="264" t="s">
        <v>1066</v>
      </c>
      <c r="C330" s="265">
        <v>230805</v>
      </c>
      <c r="D330" s="265" t="s">
        <v>15953</v>
      </c>
      <c r="E330" s="266" t="s">
        <v>5279</v>
      </c>
      <c r="F330" s="30"/>
      <c r="G330" s="30"/>
      <c r="H330" s="30"/>
      <c r="I330" s="29"/>
      <c r="J330" s="29"/>
      <c r="K330" s="29"/>
      <c r="L330" s="29"/>
      <c r="M330" s="29"/>
      <c r="N330" s="29"/>
      <c r="O330" s="29"/>
      <c r="P330" s="360"/>
    </row>
    <row r="331" spans="1:16" x14ac:dyDescent="0.25">
      <c r="A331" s="264" t="s">
        <v>12</v>
      </c>
      <c r="B331" s="264" t="s">
        <v>6669</v>
      </c>
      <c r="C331" s="265">
        <v>240804</v>
      </c>
      <c r="D331" s="265" t="s">
        <v>15953</v>
      </c>
      <c r="E331" s="266" t="s">
        <v>15826</v>
      </c>
      <c r="P331" s="343"/>
    </row>
    <row r="332" spans="1:16" x14ac:dyDescent="0.25">
      <c r="A332" s="1" t="s">
        <v>18254</v>
      </c>
      <c r="B332" s="432" t="s">
        <v>2183</v>
      </c>
      <c r="C332" s="433" t="s">
        <v>9938</v>
      </c>
      <c r="D332" s="434" t="s">
        <v>17016</v>
      </c>
      <c r="E332" s="434">
        <v>45828</v>
      </c>
      <c r="P332" s="343"/>
    </row>
    <row r="333" spans="1:16" x14ac:dyDescent="0.25">
      <c r="A333" s="1" t="s">
        <v>18254</v>
      </c>
      <c r="B333" s="432" t="s">
        <v>2152</v>
      </c>
      <c r="C333" s="433" t="s">
        <v>13876</v>
      </c>
      <c r="D333" s="434" t="s">
        <v>17016</v>
      </c>
      <c r="E333" s="434">
        <v>46080</v>
      </c>
      <c r="P333" s="343"/>
    </row>
    <row r="334" spans="1:16" x14ac:dyDescent="0.25">
      <c r="A334" s="1" t="s">
        <v>18254</v>
      </c>
      <c r="B334" s="432" t="s">
        <v>14389</v>
      </c>
      <c r="C334" s="433" t="s">
        <v>14395</v>
      </c>
      <c r="D334" s="434" t="s">
        <v>17016</v>
      </c>
      <c r="E334" s="434">
        <v>45826</v>
      </c>
      <c r="P334" s="343"/>
    </row>
    <row r="335" spans="1:16" x14ac:dyDescent="0.25">
      <c r="A335" s="403" t="s">
        <v>17117</v>
      </c>
      <c r="B335" s="403" t="s">
        <v>17114</v>
      </c>
      <c r="C335" s="413">
        <v>13.24</v>
      </c>
      <c r="D335" s="43" t="s">
        <v>17679</v>
      </c>
      <c r="E335" s="43">
        <v>47299</v>
      </c>
      <c r="F335" s="88"/>
      <c r="P335" s="343"/>
    </row>
    <row r="336" spans="1:16" x14ac:dyDescent="0.25">
      <c r="A336" s="74" t="s">
        <v>17118</v>
      </c>
      <c r="B336" s="403" t="s">
        <v>17093</v>
      </c>
      <c r="C336" s="413">
        <v>33.24</v>
      </c>
      <c r="D336" s="43" t="s">
        <v>17679</v>
      </c>
      <c r="E336" s="43">
        <v>47299</v>
      </c>
      <c r="F336" s="88" t="s">
        <v>1533</v>
      </c>
      <c r="P336" s="343"/>
    </row>
    <row r="337" spans="1:16" x14ac:dyDescent="0.25">
      <c r="A337" s="44" t="s">
        <v>18109</v>
      </c>
      <c r="B337" s="44" t="s">
        <v>1354</v>
      </c>
      <c r="C337" s="45" t="s">
        <v>14385</v>
      </c>
      <c r="D337" s="45" t="s">
        <v>18252</v>
      </c>
      <c r="E337" s="45" t="s">
        <v>3064</v>
      </c>
      <c r="F337" s="45" t="s">
        <v>1385</v>
      </c>
      <c r="G337" s="45" t="s">
        <v>1385</v>
      </c>
      <c r="P337" s="343"/>
    </row>
    <row r="338" spans="1:16" x14ac:dyDescent="0.25">
      <c r="A338" s="44" t="s">
        <v>18110</v>
      </c>
      <c r="B338" s="44" t="s">
        <v>15962</v>
      </c>
      <c r="C338" s="45" t="s">
        <v>15776</v>
      </c>
      <c r="D338" s="45" t="s">
        <v>18252</v>
      </c>
      <c r="E338" s="45" t="s">
        <v>6416</v>
      </c>
      <c r="F338" s="45" t="s">
        <v>1384</v>
      </c>
      <c r="G338" s="45" t="s">
        <v>1385</v>
      </c>
      <c r="P338" s="343"/>
    </row>
    <row r="339" spans="1:16" x14ac:dyDescent="0.25">
      <c r="A339" s="44" t="s">
        <v>18110</v>
      </c>
      <c r="B339" s="44" t="s">
        <v>1356</v>
      </c>
      <c r="C339" s="45" t="s">
        <v>15958</v>
      </c>
      <c r="D339" s="45" t="s">
        <v>18252</v>
      </c>
      <c r="E339" s="45" t="s">
        <v>6214</v>
      </c>
      <c r="F339" s="45" t="s">
        <v>1384</v>
      </c>
      <c r="G339" s="45" t="s">
        <v>1385</v>
      </c>
      <c r="P339" s="343"/>
    </row>
    <row r="340" spans="1:16" x14ac:dyDescent="0.25">
      <c r="A340" s="1" t="s">
        <v>18255</v>
      </c>
      <c r="B340" s="432" t="s">
        <v>2954</v>
      </c>
      <c r="C340" s="433" t="s">
        <v>4377</v>
      </c>
      <c r="D340" s="434" t="s">
        <v>17016</v>
      </c>
      <c r="E340" s="434">
        <v>45823</v>
      </c>
      <c r="P340" s="343"/>
    </row>
    <row r="341" spans="1:16" x14ac:dyDescent="0.25">
      <c r="A341" s="403" t="s">
        <v>17119</v>
      </c>
      <c r="B341" s="403" t="s">
        <v>17095</v>
      </c>
      <c r="C341" s="413">
        <v>15.22</v>
      </c>
      <c r="D341" s="43" t="s">
        <v>17679</v>
      </c>
      <c r="E341" s="43">
        <v>45838</v>
      </c>
      <c r="F341" s="88"/>
      <c r="P341" s="343"/>
    </row>
    <row r="342" spans="1:16" x14ac:dyDescent="0.25">
      <c r="A342" s="44" t="s">
        <v>18111</v>
      </c>
      <c r="B342" s="44" t="s">
        <v>15963</v>
      </c>
      <c r="C342" s="45" t="s">
        <v>15964</v>
      </c>
      <c r="D342" s="45" t="s">
        <v>18252</v>
      </c>
      <c r="E342" s="45" t="s">
        <v>6214</v>
      </c>
      <c r="F342" s="45" t="s">
        <v>1385</v>
      </c>
      <c r="G342" s="45" t="s">
        <v>1385</v>
      </c>
      <c r="P342" s="343"/>
    </row>
    <row r="343" spans="1:16" x14ac:dyDescent="0.25">
      <c r="A343" s="44" t="s">
        <v>18111</v>
      </c>
      <c r="B343" s="44" t="s">
        <v>15965</v>
      </c>
      <c r="C343" s="45" t="s">
        <v>15966</v>
      </c>
      <c r="D343" s="45" t="s">
        <v>18252</v>
      </c>
      <c r="E343" s="45" t="s">
        <v>6214</v>
      </c>
      <c r="F343" s="45" t="s">
        <v>1385</v>
      </c>
      <c r="G343" s="45" t="s">
        <v>1385</v>
      </c>
      <c r="P343" s="343"/>
    </row>
    <row r="344" spans="1:16" x14ac:dyDescent="0.25">
      <c r="A344" s="403" t="s">
        <v>17120</v>
      </c>
      <c r="B344" s="403" t="s">
        <v>17099</v>
      </c>
      <c r="C344" s="413">
        <v>8.25</v>
      </c>
      <c r="D344" s="43" t="s">
        <v>17679</v>
      </c>
      <c r="E344" s="43">
        <v>47057</v>
      </c>
      <c r="F344" s="88"/>
      <c r="P344" s="343"/>
    </row>
    <row r="345" spans="1:16" x14ac:dyDescent="0.25">
      <c r="A345" s="403" t="s">
        <v>17120</v>
      </c>
      <c r="B345" s="403" t="s">
        <v>17121</v>
      </c>
      <c r="C345" s="413">
        <v>13.23</v>
      </c>
      <c r="D345" s="43" t="s">
        <v>17679</v>
      </c>
      <c r="E345" s="43">
        <v>46934</v>
      </c>
      <c r="F345" s="88"/>
      <c r="P345" s="343"/>
    </row>
    <row r="346" spans="1:16" x14ac:dyDescent="0.25">
      <c r="A346" s="403" t="s">
        <v>17120</v>
      </c>
      <c r="B346" s="403" t="s">
        <v>17122</v>
      </c>
      <c r="C346" s="413">
        <v>15.24</v>
      </c>
      <c r="D346" s="43" t="s">
        <v>17679</v>
      </c>
      <c r="E346" s="43">
        <v>47299</v>
      </c>
      <c r="F346" s="88"/>
      <c r="P346" s="343"/>
    </row>
    <row r="347" spans="1:16" s="359" customFormat="1" x14ac:dyDescent="0.25">
      <c r="A347" s="403" t="s">
        <v>17120</v>
      </c>
      <c r="B347" s="403" t="s">
        <v>17123</v>
      </c>
      <c r="C347" s="413">
        <v>41.25</v>
      </c>
      <c r="D347" s="43" t="s">
        <v>17679</v>
      </c>
      <c r="E347" s="43">
        <v>47514</v>
      </c>
      <c r="F347" s="88"/>
      <c r="G347" s="30"/>
      <c r="H347" s="30"/>
      <c r="I347" s="29"/>
      <c r="J347" s="29"/>
      <c r="K347" s="29"/>
      <c r="L347" s="29"/>
      <c r="M347" s="29"/>
      <c r="N347" s="29"/>
      <c r="O347" s="29"/>
      <c r="P347" s="360"/>
    </row>
    <row r="348" spans="1:16" x14ac:dyDescent="0.25">
      <c r="A348" s="264" t="s">
        <v>17714</v>
      </c>
      <c r="B348" s="264" t="s">
        <v>14575</v>
      </c>
      <c r="C348" s="265">
        <v>240402</v>
      </c>
      <c r="D348" s="265" t="s">
        <v>15953</v>
      </c>
      <c r="E348" s="266" t="s">
        <v>6492</v>
      </c>
      <c r="P348" s="343"/>
    </row>
    <row r="349" spans="1:16" x14ac:dyDescent="0.25">
      <c r="A349" s="264" t="s">
        <v>17714</v>
      </c>
      <c r="B349" s="264" t="s">
        <v>6669</v>
      </c>
      <c r="C349" s="265">
        <v>240804</v>
      </c>
      <c r="D349" s="265" t="s">
        <v>15953</v>
      </c>
      <c r="E349" s="266" t="s">
        <v>15826</v>
      </c>
      <c r="P349" s="343"/>
    </row>
    <row r="350" spans="1:16" x14ac:dyDescent="0.25">
      <c r="A350" s="264" t="s">
        <v>17715</v>
      </c>
      <c r="B350" s="264" t="s">
        <v>2751</v>
      </c>
      <c r="C350" s="265">
        <v>230105</v>
      </c>
      <c r="D350" s="265" t="s">
        <v>15953</v>
      </c>
      <c r="E350" s="266" t="s">
        <v>6877</v>
      </c>
      <c r="P350" s="343"/>
    </row>
    <row r="351" spans="1:16" x14ac:dyDescent="0.25">
      <c r="A351" s="264" t="s">
        <v>17716</v>
      </c>
      <c r="B351" s="264" t="s">
        <v>3600</v>
      </c>
      <c r="C351" s="265">
        <v>230502</v>
      </c>
      <c r="D351" s="265" t="s">
        <v>15953</v>
      </c>
      <c r="E351" s="266" t="s">
        <v>10364</v>
      </c>
      <c r="P351" s="343"/>
    </row>
    <row r="352" spans="1:16" x14ac:dyDescent="0.25">
      <c r="A352" s="264" t="s">
        <v>17716</v>
      </c>
      <c r="B352" s="264" t="s">
        <v>10628</v>
      </c>
      <c r="C352" s="265">
        <v>230701</v>
      </c>
      <c r="D352" s="265" t="s">
        <v>15953</v>
      </c>
      <c r="E352" s="266" t="s">
        <v>5273</v>
      </c>
      <c r="P352" s="343"/>
    </row>
    <row r="353" spans="1:16" x14ac:dyDescent="0.25">
      <c r="A353" s="264" t="s">
        <v>17716</v>
      </c>
      <c r="B353" s="264" t="s">
        <v>12996</v>
      </c>
      <c r="C353" s="265">
        <v>24010401</v>
      </c>
      <c r="D353" s="265" t="s">
        <v>15953</v>
      </c>
      <c r="E353" s="266" t="s">
        <v>12997</v>
      </c>
      <c r="P353" s="343"/>
    </row>
    <row r="354" spans="1:16" x14ac:dyDescent="0.25">
      <c r="A354" s="264" t="s">
        <v>17716</v>
      </c>
      <c r="B354" s="264" t="s">
        <v>3782</v>
      </c>
      <c r="C354" s="265">
        <v>24010402</v>
      </c>
      <c r="D354" s="265" t="s">
        <v>15953</v>
      </c>
      <c r="E354" s="266" t="s">
        <v>8836</v>
      </c>
      <c r="P354" s="343"/>
    </row>
    <row r="355" spans="1:16" x14ac:dyDescent="0.25">
      <c r="A355" s="264" t="s">
        <v>17717</v>
      </c>
      <c r="B355" s="264" t="s">
        <v>2751</v>
      </c>
      <c r="C355" s="265">
        <v>230105</v>
      </c>
      <c r="D355" s="265" t="s">
        <v>15953</v>
      </c>
      <c r="E355" s="266" t="s">
        <v>6877</v>
      </c>
      <c r="P355" s="343"/>
    </row>
    <row r="356" spans="1:16" x14ac:dyDescent="0.25">
      <c r="A356" s="264" t="s">
        <v>17717</v>
      </c>
      <c r="B356" s="264" t="s">
        <v>6966</v>
      </c>
      <c r="C356" s="265">
        <v>23010401</v>
      </c>
      <c r="D356" s="265" t="s">
        <v>15953</v>
      </c>
      <c r="E356" s="266" t="s">
        <v>6967</v>
      </c>
      <c r="P356" s="343"/>
    </row>
    <row r="357" spans="1:16" x14ac:dyDescent="0.25">
      <c r="A357" s="44" t="s">
        <v>18112</v>
      </c>
      <c r="B357" s="44" t="s">
        <v>10981</v>
      </c>
      <c r="C357" s="45" t="s">
        <v>10982</v>
      </c>
      <c r="D357" s="45" t="s">
        <v>18252</v>
      </c>
      <c r="E357" s="45" t="s">
        <v>10715</v>
      </c>
      <c r="F357" s="45" t="s">
        <v>1385</v>
      </c>
      <c r="G357" s="45" t="s">
        <v>1385</v>
      </c>
      <c r="P357" s="343"/>
    </row>
    <row r="358" spans="1:16" x14ac:dyDescent="0.25">
      <c r="A358" s="264" t="s">
        <v>17718</v>
      </c>
      <c r="B358" s="264" t="s">
        <v>1064</v>
      </c>
      <c r="C358" s="265">
        <v>240701</v>
      </c>
      <c r="D358" s="265" t="s">
        <v>15953</v>
      </c>
      <c r="E358" s="266" t="s">
        <v>10069</v>
      </c>
      <c r="P358" s="343"/>
    </row>
    <row r="359" spans="1:16" x14ac:dyDescent="0.25">
      <c r="A359" s="1" t="s">
        <v>18256</v>
      </c>
      <c r="B359" s="432" t="s">
        <v>2155</v>
      </c>
      <c r="C359" s="433" t="s">
        <v>14396</v>
      </c>
      <c r="D359" s="434" t="s">
        <v>17016</v>
      </c>
      <c r="E359" s="434">
        <v>45889</v>
      </c>
      <c r="P359" s="343"/>
    </row>
    <row r="360" spans="1:16" x14ac:dyDescent="0.25">
      <c r="A360" s="1" t="s">
        <v>18256</v>
      </c>
      <c r="B360" s="432" t="s">
        <v>16440</v>
      </c>
      <c r="C360" s="433" t="s">
        <v>16441</v>
      </c>
      <c r="D360" s="434" t="s">
        <v>17016</v>
      </c>
      <c r="E360" s="434">
        <v>45917</v>
      </c>
      <c r="P360" s="343"/>
    </row>
    <row r="361" spans="1:16" x14ac:dyDescent="0.25">
      <c r="A361" s="44" t="s">
        <v>18113</v>
      </c>
      <c r="B361" s="44" t="s">
        <v>1354</v>
      </c>
      <c r="C361" s="45" t="s">
        <v>14385</v>
      </c>
      <c r="D361" s="45" t="s">
        <v>18252</v>
      </c>
      <c r="E361" s="45" t="s">
        <v>3064</v>
      </c>
      <c r="F361" s="45" t="s">
        <v>1384</v>
      </c>
      <c r="G361" s="45" t="s">
        <v>1385</v>
      </c>
      <c r="P361" s="343"/>
    </row>
    <row r="362" spans="1:16" x14ac:dyDescent="0.25">
      <c r="A362" s="264" t="s">
        <v>17719</v>
      </c>
      <c r="B362" s="264" t="s">
        <v>3782</v>
      </c>
      <c r="C362" s="265">
        <v>23010402</v>
      </c>
      <c r="D362" s="265" t="s">
        <v>15953</v>
      </c>
      <c r="E362" s="266" t="s">
        <v>8836</v>
      </c>
      <c r="P362" s="343"/>
    </row>
    <row r="363" spans="1:16" s="359" customFormat="1" x14ac:dyDescent="0.25">
      <c r="A363" s="264" t="s">
        <v>6680</v>
      </c>
      <c r="B363" s="264" t="s">
        <v>2751</v>
      </c>
      <c r="C363" s="265">
        <v>220105</v>
      </c>
      <c r="D363" s="265" t="s">
        <v>15953</v>
      </c>
      <c r="E363" s="266" t="s">
        <v>3064</v>
      </c>
      <c r="F363" s="30"/>
      <c r="G363" s="30"/>
      <c r="H363" s="30"/>
      <c r="I363" s="29"/>
      <c r="J363" s="29"/>
      <c r="K363" s="29"/>
      <c r="L363" s="29"/>
      <c r="M363" s="29"/>
      <c r="N363" s="29"/>
      <c r="O363" s="29"/>
      <c r="P363" s="360"/>
    </row>
    <row r="364" spans="1:16" x14ac:dyDescent="0.25">
      <c r="A364" s="99" t="s">
        <v>1598</v>
      </c>
      <c r="B364" s="92" t="s">
        <v>15769</v>
      </c>
      <c r="C364" s="93" t="s">
        <v>15768</v>
      </c>
      <c r="D364" s="93" t="s">
        <v>1398</v>
      </c>
      <c r="E364" s="46">
        <v>45952</v>
      </c>
      <c r="F364" s="93"/>
      <c r="G364" s="93"/>
      <c r="H364" s="93" t="s">
        <v>1533</v>
      </c>
      <c r="I364" s="99"/>
      <c r="J364" s="99"/>
      <c r="K364" s="99"/>
      <c r="L364" s="31"/>
      <c r="M364" s="31"/>
      <c r="N364" s="31"/>
      <c r="P364" s="343"/>
    </row>
    <row r="365" spans="1:16" x14ac:dyDescent="0.3">
      <c r="A365" s="57" t="s">
        <v>693</v>
      </c>
      <c r="B365" s="92" t="s">
        <v>4550</v>
      </c>
      <c r="C365" s="93" t="s">
        <v>4548</v>
      </c>
      <c r="D365" s="93" t="s">
        <v>4549</v>
      </c>
      <c r="E365" s="94">
        <v>46203</v>
      </c>
      <c r="F365" s="93"/>
      <c r="G365" s="93"/>
      <c r="H365" s="93"/>
      <c r="I365" s="99"/>
      <c r="J365" s="99"/>
      <c r="K365" s="99"/>
      <c r="P365" s="343"/>
    </row>
    <row r="366" spans="1:16" x14ac:dyDescent="0.25">
      <c r="A366" s="264" t="s">
        <v>693</v>
      </c>
      <c r="B366" s="264" t="s">
        <v>1053</v>
      </c>
      <c r="C366" s="265">
        <v>210902</v>
      </c>
      <c r="D366" s="265" t="s">
        <v>15953</v>
      </c>
      <c r="E366" s="266" t="s">
        <v>5195</v>
      </c>
      <c r="P366" s="343"/>
    </row>
    <row r="367" spans="1:16" x14ac:dyDescent="0.25">
      <c r="A367" s="264" t="s">
        <v>693</v>
      </c>
      <c r="B367" s="264" t="s">
        <v>3587</v>
      </c>
      <c r="C367" s="265">
        <v>230904</v>
      </c>
      <c r="D367" s="265" t="s">
        <v>15953</v>
      </c>
      <c r="E367" s="266" t="s">
        <v>10715</v>
      </c>
      <c r="P367" s="343"/>
    </row>
    <row r="368" spans="1:16" x14ac:dyDescent="0.25">
      <c r="A368" s="44" t="s">
        <v>15412</v>
      </c>
      <c r="B368" s="44" t="s">
        <v>4156</v>
      </c>
      <c r="C368" s="45" t="s">
        <v>15413</v>
      </c>
      <c r="D368" s="45" t="s">
        <v>18252</v>
      </c>
      <c r="E368" s="45" t="s">
        <v>3064</v>
      </c>
      <c r="F368" s="45" t="s">
        <v>1385</v>
      </c>
      <c r="G368" s="45" t="s">
        <v>1385</v>
      </c>
      <c r="P368" s="343"/>
    </row>
    <row r="369" spans="1:16" x14ac:dyDescent="0.3">
      <c r="A369" s="57" t="s">
        <v>588</v>
      </c>
      <c r="B369" s="57" t="s">
        <v>1488</v>
      </c>
      <c r="C369" s="62">
        <v>21027</v>
      </c>
      <c r="D369" s="62" t="s">
        <v>5966</v>
      </c>
      <c r="E369" s="60">
        <v>45777</v>
      </c>
      <c r="F369" s="339" t="s">
        <v>16267</v>
      </c>
      <c r="G369" s="339" t="s">
        <v>16268</v>
      </c>
      <c r="H369" s="57"/>
      <c r="I369" s="57"/>
      <c r="J369" s="57"/>
      <c r="K369" s="57"/>
      <c r="L369" s="31"/>
      <c r="M369" s="31"/>
      <c r="N369" s="31"/>
      <c r="P369" s="343"/>
    </row>
    <row r="370" spans="1:16" x14ac:dyDescent="0.25">
      <c r="A370" s="403" t="s">
        <v>588</v>
      </c>
      <c r="B370" s="403" t="s">
        <v>17089</v>
      </c>
      <c r="C370" s="413">
        <v>7.23</v>
      </c>
      <c r="D370" s="43" t="s">
        <v>17679</v>
      </c>
      <c r="E370" s="43">
        <v>45961</v>
      </c>
      <c r="F370" s="88"/>
      <c r="P370" s="343"/>
    </row>
    <row r="371" spans="1:16" x14ac:dyDescent="0.25">
      <c r="A371" s="403" t="s">
        <v>588</v>
      </c>
      <c r="B371" s="403" t="s">
        <v>17099</v>
      </c>
      <c r="C371" s="413">
        <v>8.25</v>
      </c>
      <c r="D371" s="43" t="s">
        <v>17679</v>
      </c>
      <c r="E371" s="43">
        <v>47057</v>
      </c>
      <c r="F371" s="88"/>
      <c r="P371" s="343"/>
    </row>
    <row r="372" spans="1:16" x14ac:dyDescent="0.25">
      <c r="A372" s="44" t="s">
        <v>588</v>
      </c>
      <c r="B372" s="44" t="s">
        <v>15272</v>
      </c>
      <c r="C372" s="45" t="s">
        <v>7245</v>
      </c>
      <c r="D372" s="45" t="s">
        <v>16294</v>
      </c>
      <c r="E372" s="46">
        <v>45777</v>
      </c>
      <c r="F372" s="338"/>
      <c r="G372" s="44"/>
      <c r="H372" s="44"/>
      <c r="I372" s="44"/>
      <c r="J372" s="44"/>
      <c r="K372" s="44"/>
      <c r="L372" s="31"/>
      <c r="M372" s="31"/>
      <c r="N372" s="31"/>
      <c r="P372" s="343"/>
    </row>
    <row r="373" spans="1:16" x14ac:dyDescent="0.25">
      <c r="A373" s="102" t="s">
        <v>588</v>
      </c>
      <c r="B373" s="92" t="s">
        <v>4085</v>
      </c>
      <c r="C373" s="93" t="s">
        <v>4084</v>
      </c>
      <c r="D373" s="93" t="s">
        <v>1398</v>
      </c>
      <c r="E373" s="94">
        <v>45794</v>
      </c>
      <c r="F373" s="93"/>
      <c r="G373" s="93" t="s">
        <v>1385</v>
      </c>
      <c r="H373" s="93" t="s">
        <v>1385</v>
      </c>
      <c r="I373" s="99"/>
      <c r="J373" s="99"/>
      <c r="K373" s="99"/>
      <c r="L373" s="31"/>
      <c r="M373" s="31"/>
      <c r="N373" s="31"/>
      <c r="P373" s="343"/>
    </row>
    <row r="374" spans="1:16" x14ac:dyDescent="0.25">
      <c r="A374" s="264" t="s">
        <v>10393</v>
      </c>
      <c r="B374" s="264" t="s">
        <v>1069</v>
      </c>
      <c r="C374" s="265">
        <v>230103</v>
      </c>
      <c r="D374" s="265" t="s">
        <v>15953</v>
      </c>
      <c r="E374" s="266" t="s">
        <v>6809</v>
      </c>
      <c r="P374" s="343"/>
    </row>
    <row r="375" spans="1:16" x14ac:dyDescent="0.25">
      <c r="A375" s="264" t="s">
        <v>10393</v>
      </c>
      <c r="B375" s="264" t="s">
        <v>10524</v>
      </c>
      <c r="C375" s="265">
        <v>230401</v>
      </c>
      <c r="D375" s="265" t="s">
        <v>15953</v>
      </c>
      <c r="E375" s="266" t="s">
        <v>9996</v>
      </c>
      <c r="P375" s="343"/>
    </row>
    <row r="376" spans="1:16" x14ac:dyDescent="0.25">
      <c r="A376" s="264" t="s">
        <v>10393</v>
      </c>
      <c r="B376" s="264" t="s">
        <v>1059</v>
      </c>
      <c r="C376" s="265">
        <v>231104</v>
      </c>
      <c r="D376" s="265" t="s">
        <v>15953</v>
      </c>
      <c r="E376" s="266" t="s">
        <v>11352</v>
      </c>
      <c r="P376" s="343"/>
    </row>
    <row r="377" spans="1:16" x14ac:dyDescent="0.25">
      <c r="A377" s="44" t="s">
        <v>5969</v>
      </c>
      <c r="B377" s="44" t="s">
        <v>6174</v>
      </c>
      <c r="C377" s="45" t="s">
        <v>6186</v>
      </c>
      <c r="D377" s="45" t="s">
        <v>18252</v>
      </c>
      <c r="E377" s="45" t="s">
        <v>6210</v>
      </c>
      <c r="F377" s="45" t="s">
        <v>1384</v>
      </c>
      <c r="G377" s="45" t="s">
        <v>1385</v>
      </c>
      <c r="P377" s="343"/>
    </row>
    <row r="378" spans="1:16" x14ac:dyDescent="0.3">
      <c r="A378" s="57" t="s">
        <v>40</v>
      </c>
      <c r="B378" s="92" t="s">
        <v>4550</v>
      </c>
      <c r="C378" s="93" t="s">
        <v>4548</v>
      </c>
      <c r="D378" s="93" t="s">
        <v>4549</v>
      </c>
      <c r="E378" s="94">
        <v>46203</v>
      </c>
      <c r="F378" s="93"/>
      <c r="G378" s="93"/>
      <c r="H378" s="93"/>
      <c r="I378" s="99"/>
      <c r="J378" s="99"/>
      <c r="K378" s="99"/>
      <c r="P378" s="343"/>
    </row>
    <row r="379" spans="1:16" x14ac:dyDescent="0.25">
      <c r="A379" s="1" t="s">
        <v>40</v>
      </c>
      <c r="B379" s="432" t="s">
        <v>2158</v>
      </c>
      <c r="C379" s="433" t="s">
        <v>14397</v>
      </c>
      <c r="D379" s="434" t="s">
        <v>17016</v>
      </c>
      <c r="E379" s="434">
        <v>45869</v>
      </c>
      <c r="P379" s="343"/>
    </row>
    <row r="380" spans="1:16" x14ac:dyDescent="0.25">
      <c r="A380" s="1" t="s">
        <v>40</v>
      </c>
      <c r="B380" s="432" t="s">
        <v>14391</v>
      </c>
      <c r="C380" s="433" t="s">
        <v>13877</v>
      </c>
      <c r="D380" s="434" t="s">
        <v>17016</v>
      </c>
      <c r="E380" s="434">
        <v>45763</v>
      </c>
      <c r="P380" s="343"/>
    </row>
    <row r="381" spans="1:16" ht="14.4" x14ac:dyDescent="0.3">
      <c r="A381" s="57" t="s">
        <v>5854</v>
      </c>
      <c r="B381" s="57" t="s">
        <v>5929</v>
      </c>
      <c r="C381" s="62" t="s">
        <v>5940</v>
      </c>
      <c r="D381" s="62" t="s">
        <v>5966</v>
      </c>
      <c r="E381" s="341" t="s">
        <v>13531</v>
      </c>
      <c r="F381" s="339"/>
      <c r="G381" s="339"/>
      <c r="H381" s="57"/>
      <c r="I381" s="57"/>
      <c r="J381" s="57"/>
      <c r="K381" s="57"/>
      <c r="P381" s="343"/>
    </row>
    <row r="382" spans="1:16" s="355" customFormat="1" x14ac:dyDescent="0.25">
      <c r="A382" s="44" t="s">
        <v>9089</v>
      </c>
      <c r="B382" s="44" t="s">
        <v>6178</v>
      </c>
      <c r="C382" s="45" t="s">
        <v>6193</v>
      </c>
      <c r="D382" s="45" t="s">
        <v>18252</v>
      </c>
      <c r="E382" s="45" t="s">
        <v>6212</v>
      </c>
      <c r="F382" s="45" t="s">
        <v>1384</v>
      </c>
      <c r="G382" s="45" t="s">
        <v>1385</v>
      </c>
      <c r="H382" s="30"/>
      <c r="I382" s="29"/>
      <c r="J382" s="29"/>
      <c r="K382" s="29"/>
      <c r="L382" s="29"/>
      <c r="M382" s="29"/>
      <c r="N382" s="29"/>
      <c r="O382" s="29"/>
      <c r="P382" s="356"/>
    </row>
    <row r="383" spans="1:16" x14ac:dyDescent="0.25">
      <c r="A383" s="264" t="s">
        <v>5970</v>
      </c>
      <c r="B383" s="264" t="s">
        <v>2515</v>
      </c>
      <c r="C383" s="265">
        <v>22090101</v>
      </c>
      <c r="D383" s="265" t="s">
        <v>15953</v>
      </c>
      <c r="E383" s="266" t="s">
        <v>6210</v>
      </c>
      <c r="P383" s="343"/>
    </row>
    <row r="384" spans="1:16" s="359" customFormat="1" x14ac:dyDescent="0.25">
      <c r="A384" s="264" t="s">
        <v>5970</v>
      </c>
      <c r="B384" s="264" t="s">
        <v>3592</v>
      </c>
      <c r="C384" s="265">
        <v>22090102</v>
      </c>
      <c r="D384" s="265" t="s">
        <v>15953</v>
      </c>
      <c r="E384" s="266" t="s">
        <v>6210</v>
      </c>
      <c r="F384" s="30"/>
      <c r="G384" s="30"/>
      <c r="H384" s="30"/>
      <c r="I384" s="29"/>
      <c r="J384" s="29"/>
      <c r="K384" s="29"/>
      <c r="L384" s="29"/>
      <c r="M384" s="29"/>
      <c r="N384" s="29"/>
      <c r="O384" s="29"/>
      <c r="P384" s="360"/>
    </row>
    <row r="385" spans="1:16" x14ac:dyDescent="0.25">
      <c r="A385" s="264" t="s">
        <v>5970</v>
      </c>
      <c r="B385" s="264" t="s">
        <v>1065</v>
      </c>
      <c r="C385" s="265">
        <v>25010201</v>
      </c>
      <c r="D385" s="265" t="s">
        <v>15953</v>
      </c>
      <c r="E385" s="266" t="s">
        <v>17681</v>
      </c>
      <c r="P385" s="343"/>
    </row>
    <row r="386" spans="1:16" x14ac:dyDescent="0.25">
      <c r="A386" s="264" t="s">
        <v>5970</v>
      </c>
      <c r="B386" s="264" t="s">
        <v>6682</v>
      </c>
      <c r="C386" s="265">
        <v>25010202</v>
      </c>
      <c r="D386" s="265" t="s">
        <v>15953</v>
      </c>
      <c r="E386" s="266" t="s">
        <v>6677</v>
      </c>
      <c r="P386" s="343"/>
    </row>
    <row r="387" spans="1:16" x14ac:dyDescent="0.25">
      <c r="A387" s="44" t="s">
        <v>1820</v>
      </c>
      <c r="B387" s="44" t="s">
        <v>1840</v>
      </c>
      <c r="C387" s="45" t="s">
        <v>6194</v>
      </c>
      <c r="D387" s="45" t="s">
        <v>18252</v>
      </c>
      <c r="E387" s="45" t="s">
        <v>6213</v>
      </c>
      <c r="F387" s="45" t="s">
        <v>1384</v>
      </c>
      <c r="G387" s="45" t="s">
        <v>1385</v>
      </c>
      <c r="P387" s="343"/>
    </row>
    <row r="388" spans="1:16" x14ac:dyDescent="0.25">
      <c r="A388" s="44" t="s">
        <v>13452</v>
      </c>
      <c r="B388" s="44" t="s">
        <v>15285</v>
      </c>
      <c r="C388" s="45" t="s">
        <v>13522</v>
      </c>
      <c r="D388" s="45" t="s">
        <v>16294</v>
      </c>
      <c r="E388" s="46">
        <v>45838</v>
      </c>
      <c r="F388" s="338" t="s">
        <v>2055</v>
      </c>
      <c r="G388" s="44"/>
      <c r="H388" s="44"/>
      <c r="I388" s="44"/>
      <c r="J388" s="44"/>
      <c r="K388" s="44"/>
      <c r="L388" s="31"/>
      <c r="M388" s="31"/>
      <c r="N388" s="31"/>
      <c r="P388" s="343"/>
    </row>
    <row r="389" spans="1:16" x14ac:dyDescent="0.25">
      <c r="A389" s="44" t="s">
        <v>15821</v>
      </c>
      <c r="B389" s="44" t="s">
        <v>4877</v>
      </c>
      <c r="C389" s="45" t="s">
        <v>15822</v>
      </c>
      <c r="D389" s="45" t="s">
        <v>1398</v>
      </c>
      <c r="E389" s="46">
        <v>46651</v>
      </c>
      <c r="F389" s="328"/>
      <c r="G389" s="328"/>
      <c r="H389" s="328"/>
      <c r="I389" s="329"/>
      <c r="J389" s="329"/>
      <c r="K389" s="329"/>
      <c r="P389" s="343"/>
    </row>
    <row r="390" spans="1:16" x14ac:dyDescent="0.25">
      <c r="A390" s="44" t="s">
        <v>15414</v>
      </c>
      <c r="B390" s="44" t="s">
        <v>1354</v>
      </c>
      <c r="C390" s="45" t="s">
        <v>14385</v>
      </c>
      <c r="D390" s="45" t="s">
        <v>18252</v>
      </c>
      <c r="E390" s="45" t="s">
        <v>3064</v>
      </c>
      <c r="F390" s="45" t="s">
        <v>1385</v>
      </c>
      <c r="G390" s="45" t="s">
        <v>1385</v>
      </c>
      <c r="P390" s="343"/>
    </row>
    <row r="391" spans="1:16" x14ac:dyDescent="0.25">
      <c r="A391" s="264" t="s">
        <v>17720</v>
      </c>
      <c r="B391" s="264" t="s">
        <v>236</v>
      </c>
      <c r="C391" s="265">
        <v>241001</v>
      </c>
      <c r="D391" s="265" t="s">
        <v>15953</v>
      </c>
      <c r="E391" s="266" t="s">
        <v>11352</v>
      </c>
      <c r="P391" s="343"/>
    </row>
    <row r="392" spans="1:16" x14ac:dyDescent="0.3">
      <c r="A392" s="57" t="s">
        <v>127</v>
      </c>
      <c r="B392" s="92" t="s">
        <v>4550</v>
      </c>
      <c r="C392" s="93" t="s">
        <v>4548</v>
      </c>
      <c r="D392" s="93" t="s">
        <v>4549</v>
      </c>
      <c r="E392" s="94">
        <v>46203</v>
      </c>
      <c r="F392" s="93"/>
      <c r="G392" s="93"/>
      <c r="H392" s="93"/>
      <c r="I392" s="99"/>
      <c r="J392" s="99"/>
      <c r="K392" s="99"/>
      <c r="P392" s="343"/>
    </row>
    <row r="393" spans="1:16" x14ac:dyDescent="0.25">
      <c r="A393" s="1" t="s">
        <v>127</v>
      </c>
      <c r="B393" s="432" t="s">
        <v>6242</v>
      </c>
      <c r="C393" s="433" t="s">
        <v>6243</v>
      </c>
      <c r="D393" s="434" t="s">
        <v>17016</v>
      </c>
      <c r="E393" s="434">
        <v>45885</v>
      </c>
      <c r="P393" s="343"/>
    </row>
    <row r="394" spans="1:16" x14ac:dyDescent="0.25">
      <c r="A394" s="264" t="s">
        <v>14587</v>
      </c>
      <c r="B394" s="264" t="s">
        <v>12996</v>
      </c>
      <c r="C394" s="265">
        <v>24010401</v>
      </c>
      <c r="D394" s="265" t="s">
        <v>15953</v>
      </c>
      <c r="E394" s="266" t="s">
        <v>12997</v>
      </c>
      <c r="P394" s="343"/>
    </row>
    <row r="395" spans="1:16" x14ac:dyDescent="0.25">
      <c r="A395" s="264" t="s">
        <v>14587</v>
      </c>
      <c r="B395" s="264" t="s">
        <v>3782</v>
      </c>
      <c r="C395" s="265">
        <v>24010402</v>
      </c>
      <c r="D395" s="265" t="s">
        <v>15953</v>
      </c>
      <c r="E395" s="266" t="s">
        <v>8836</v>
      </c>
      <c r="P395" s="343"/>
    </row>
    <row r="396" spans="1:16" x14ac:dyDescent="0.25">
      <c r="A396" s="403" t="s">
        <v>174</v>
      </c>
      <c r="B396" s="403" t="s">
        <v>17112</v>
      </c>
      <c r="C396" s="413">
        <v>26.22</v>
      </c>
      <c r="D396" s="43" t="s">
        <v>17679</v>
      </c>
      <c r="E396" s="43">
        <v>45838</v>
      </c>
      <c r="F396" s="88"/>
      <c r="P396" s="343"/>
    </row>
    <row r="397" spans="1:16" x14ac:dyDescent="0.25">
      <c r="A397" s="403" t="s">
        <v>174</v>
      </c>
      <c r="B397" s="403" t="s">
        <v>17105</v>
      </c>
      <c r="C397" s="413">
        <v>39.25</v>
      </c>
      <c r="D397" s="43" t="s">
        <v>17679</v>
      </c>
      <c r="E397" s="43">
        <v>47514</v>
      </c>
      <c r="F397" s="88"/>
      <c r="P397" s="343"/>
    </row>
    <row r="398" spans="1:16" x14ac:dyDescent="0.25">
      <c r="A398" s="1" t="s">
        <v>174</v>
      </c>
      <c r="B398" s="432" t="s">
        <v>185</v>
      </c>
      <c r="C398" s="433" t="s">
        <v>16492</v>
      </c>
      <c r="D398" s="434" t="s">
        <v>17016</v>
      </c>
      <c r="E398" s="434">
        <v>45794</v>
      </c>
      <c r="P398" s="343"/>
    </row>
    <row r="399" spans="1:16" x14ac:dyDescent="0.25">
      <c r="A399" s="44" t="s">
        <v>15967</v>
      </c>
      <c r="B399" s="44" t="s">
        <v>15965</v>
      </c>
      <c r="C399" s="45" t="s">
        <v>15966</v>
      </c>
      <c r="D399" s="45" t="s">
        <v>18252</v>
      </c>
      <c r="E399" s="45" t="s">
        <v>6214</v>
      </c>
      <c r="F399" s="45" t="s">
        <v>1384</v>
      </c>
      <c r="G399" s="45" t="s">
        <v>1385</v>
      </c>
      <c r="P399" s="343"/>
    </row>
    <row r="400" spans="1:16" x14ac:dyDescent="0.25">
      <c r="A400" s="264" t="s">
        <v>14588</v>
      </c>
      <c r="B400" s="264" t="s">
        <v>14589</v>
      </c>
      <c r="C400" s="265">
        <v>240502</v>
      </c>
      <c r="D400" s="265" t="s">
        <v>15953</v>
      </c>
      <c r="E400" s="266" t="s">
        <v>6710</v>
      </c>
      <c r="P400" s="343"/>
    </row>
    <row r="401" spans="1:16" s="355" customFormat="1" x14ac:dyDescent="0.25">
      <c r="A401" s="264" t="s">
        <v>4184</v>
      </c>
      <c r="B401" s="264" t="s">
        <v>3753</v>
      </c>
      <c r="C401" s="265">
        <v>210101</v>
      </c>
      <c r="D401" s="265" t="s">
        <v>15953</v>
      </c>
      <c r="E401" s="266" t="s">
        <v>3754</v>
      </c>
      <c r="F401" s="30"/>
      <c r="G401" s="30"/>
      <c r="H401" s="30"/>
      <c r="I401" s="29"/>
      <c r="J401" s="29"/>
      <c r="K401" s="29"/>
      <c r="L401" s="29"/>
      <c r="M401" s="29"/>
      <c r="N401" s="29"/>
      <c r="O401" s="29"/>
      <c r="P401" s="356"/>
    </row>
    <row r="402" spans="1:16" x14ac:dyDescent="0.25">
      <c r="A402" s="264" t="s">
        <v>4184</v>
      </c>
      <c r="B402" s="264" t="s">
        <v>14586</v>
      </c>
      <c r="C402" s="265">
        <v>240403</v>
      </c>
      <c r="D402" s="265" t="s">
        <v>15953</v>
      </c>
      <c r="E402" s="266" t="s">
        <v>6492</v>
      </c>
      <c r="P402" s="343"/>
    </row>
    <row r="403" spans="1:16" x14ac:dyDescent="0.25">
      <c r="A403" s="44" t="s">
        <v>13453</v>
      </c>
      <c r="B403" s="44" t="s">
        <v>15285</v>
      </c>
      <c r="C403" s="45" t="s">
        <v>13522</v>
      </c>
      <c r="D403" s="45" t="s">
        <v>16294</v>
      </c>
      <c r="E403" s="46">
        <v>45838</v>
      </c>
      <c r="F403" s="338" t="s">
        <v>2055</v>
      </c>
      <c r="G403" s="44"/>
      <c r="H403" s="44"/>
      <c r="I403" s="44"/>
      <c r="J403" s="44"/>
      <c r="K403" s="44"/>
      <c r="L403" s="31"/>
      <c r="M403" s="31"/>
      <c r="N403" s="31"/>
      <c r="P403" s="343"/>
    </row>
    <row r="404" spans="1:16" s="359" customFormat="1" x14ac:dyDescent="0.25">
      <c r="A404" s="44" t="s">
        <v>13453</v>
      </c>
      <c r="B404" s="44" t="s">
        <v>15290</v>
      </c>
      <c r="C404" s="45" t="s">
        <v>7249</v>
      </c>
      <c r="D404" s="45" t="s">
        <v>16294</v>
      </c>
      <c r="E404" s="46">
        <v>45777</v>
      </c>
      <c r="F404" s="338" t="s">
        <v>2055</v>
      </c>
      <c r="G404" s="44"/>
      <c r="H404" s="44"/>
      <c r="I404" s="44"/>
      <c r="J404" s="44"/>
      <c r="K404" s="44"/>
      <c r="L404" s="31"/>
      <c r="M404" s="31"/>
      <c r="N404" s="31"/>
      <c r="O404" s="29"/>
      <c r="P404" s="360"/>
    </row>
    <row r="405" spans="1:16" x14ac:dyDescent="0.25">
      <c r="A405" s="44" t="s">
        <v>13453</v>
      </c>
      <c r="B405" s="44" t="s">
        <v>15293</v>
      </c>
      <c r="C405" s="45" t="s">
        <v>7263</v>
      </c>
      <c r="D405" s="45" t="s">
        <v>16294</v>
      </c>
      <c r="E405" s="46">
        <v>45869</v>
      </c>
      <c r="F405" s="338" t="s">
        <v>2055</v>
      </c>
      <c r="G405" s="44"/>
      <c r="H405" s="44"/>
      <c r="I405" s="44"/>
      <c r="J405" s="44"/>
      <c r="K405" s="44"/>
      <c r="L405" s="31"/>
      <c r="M405" s="31"/>
      <c r="N405" s="31"/>
      <c r="P405" s="343"/>
    </row>
    <row r="406" spans="1:16" x14ac:dyDescent="0.25">
      <c r="A406" s="44" t="s">
        <v>8922</v>
      </c>
      <c r="B406" s="44" t="s">
        <v>5296</v>
      </c>
      <c r="C406" s="45" t="s">
        <v>5297</v>
      </c>
      <c r="D406" s="45" t="s">
        <v>15765</v>
      </c>
      <c r="E406" s="45" t="s">
        <v>5246</v>
      </c>
      <c r="F406" s="328"/>
      <c r="G406" s="328"/>
      <c r="H406" s="328"/>
      <c r="I406" s="329"/>
      <c r="J406" s="329"/>
      <c r="K406" s="329"/>
      <c r="P406" s="343"/>
    </row>
    <row r="407" spans="1:16" x14ac:dyDescent="0.25">
      <c r="A407" s="346" t="s">
        <v>8922</v>
      </c>
      <c r="B407" s="346" t="s">
        <v>5296</v>
      </c>
      <c r="C407" s="347" t="s">
        <v>5297</v>
      </c>
      <c r="D407" s="347" t="s">
        <v>15765</v>
      </c>
      <c r="E407" s="347" t="s">
        <v>2980</v>
      </c>
      <c r="F407" s="346"/>
      <c r="G407" s="346"/>
      <c r="H407" s="346"/>
      <c r="I407" s="346"/>
      <c r="J407" s="346"/>
      <c r="K407" s="346"/>
      <c r="L407" s="346"/>
      <c r="M407" s="346"/>
      <c r="P407" s="343"/>
    </row>
    <row r="408" spans="1:16" x14ac:dyDescent="0.25">
      <c r="A408" s="264" t="s">
        <v>10636</v>
      </c>
      <c r="B408" s="264" t="s">
        <v>1053</v>
      </c>
      <c r="C408" s="265">
        <v>210902</v>
      </c>
      <c r="D408" s="265" t="s">
        <v>15953</v>
      </c>
      <c r="E408" s="266" t="s">
        <v>5195</v>
      </c>
      <c r="P408" s="343"/>
    </row>
    <row r="409" spans="1:16" x14ac:dyDescent="0.25">
      <c r="A409" s="264" t="s">
        <v>10636</v>
      </c>
      <c r="B409" s="264" t="s">
        <v>1066</v>
      </c>
      <c r="C409" s="265">
        <v>230805</v>
      </c>
      <c r="D409" s="265" t="s">
        <v>15953</v>
      </c>
      <c r="E409" s="266" t="s">
        <v>5279</v>
      </c>
      <c r="P409" s="343"/>
    </row>
    <row r="410" spans="1:16" x14ac:dyDescent="0.25">
      <c r="A410" s="264" t="s">
        <v>1843</v>
      </c>
      <c r="B410" s="264" t="s">
        <v>2751</v>
      </c>
      <c r="C410" s="265">
        <v>230105</v>
      </c>
      <c r="D410" s="265" t="s">
        <v>15953</v>
      </c>
      <c r="E410" s="266" t="s">
        <v>6877</v>
      </c>
      <c r="P410" s="343"/>
    </row>
    <row r="411" spans="1:16" x14ac:dyDescent="0.25">
      <c r="A411" s="264" t="s">
        <v>1843</v>
      </c>
      <c r="B411" s="264" t="s">
        <v>1068</v>
      </c>
      <c r="C411" s="265">
        <v>230202</v>
      </c>
      <c r="D411" s="265" t="s">
        <v>15953</v>
      </c>
      <c r="E411" s="266" t="s">
        <v>8836</v>
      </c>
      <c r="P411" s="343"/>
    </row>
    <row r="412" spans="1:16" x14ac:dyDescent="0.25">
      <c r="A412" s="264" t="s">
        <v>1843</v>
      </c>
      <c r="B412" s="264" t="s">
        <v>3588</v>
      </c>
      <c r="C412" s="265">
        <v>230305</v>
      </c>
      <c r="D412" s="265" t="s">
        <v>15953</v>
      </c>
      <c r="E412" s="266" t="s">
        <v>3754</v>
      </c>
      <c r="P412" s="343"/>
    </row>
    <row r="413" spans="1:16" x14ac:dyDescent="0.3">
      <c r="A413" s="57" t="s">
        <v>478</v>
      </c>
      <c r="B413" s="57" t="s">
        <v>2495</v>
      </c>
      <c r="C413" s="62">
        <v>21030</v>
      </c>
      <c r="D413" s="62" t="s">
        <v>5966</v>
      </c>
      <c r="E413" s="60">
        <v>45961</v>
      </c>
      <c r="F413" s="339" t="s">
        <v>16267</v>
      </c>
      <c r="G413" s="339" t="s">
        <v>16268</v>
      </c>
      <c r="H413" s="57"/>
      <c r="I413" s="57"/>
      <c r="J413" s="57"/>
      <c r="K413" s="57"/>
      <c r="L413" s="31"/>
      <c r="M413" s="31"/>
      <c r="N413" s="31"/>
      <c r="P413" s="343"/>
    </row>
    <row r="414" spans="1:16" x14ac:dyDescent="0.25">
      <c r="A414" s="403" t="s">
        <v>478</v>
      </c>
      <c r="B414" s="403" t="s">
        <v>17114</v>
      </c>
      <c r="C414" s="413">
        <v>13.24</v>
      </c>
      <c r="D414" s="43" t="s">
        <v>17679</v>
      </c>
      <c r="E414" s="43">
        <v>47299</v>
      </c>
      <c r="F414" s="88"/>
      <c r="P414" s="343"/>
    </row>
    <row r="415" spans="1:16" x14ac:dyDescent="0.25">
      <c r="A415" s="403" t="s">
        <v>478</v>
      </c>
      <c r="B415" s="403" t="s">
        <v>17124</v>
      </c>
      <c r="C415" s="413">
        <v>16.239999999999998</v>
      </c>
      <c r="D415" s="43" t="s">
        <v>17679</v>
      </c>
      <c r="E415" s="43">
        <v>47299</v>
      </c>
      <c r="F415" s="88"/>
      <c r="P415" s="343"/>
    </row>
    <row r="416" spans="1:16" x14ac:dyDescent="0.25">
      <c r="A416" s="403" t="s">
        <v>478</v>
      </c>
      <c r="B416" s="403" t="s">
        <v>17102</v>
      </c>
      <c r="C416" s="413">
        <v>21.24</v>
      </c>
      <c r="D416" s="43" t="s">
        <v>17679</v>
      </c>
      <c r="E416" s="43">
        <v>47299</v>
      </c>
      <c r="F416" s="88"/>
      <c r="P416" s="343"/>
    </row>
    <row r="417" spans="1:16" x14ac:dyDescent="0.25">
      <c r="A417" s="403" t="s">
        <v>478</v>
      </c>
      <c r="B417" s="403" t="s">
        <v>17103</v>
      </c>
      <c r="C417" s="413">
        <v>22.24</v>
      </c>
      <c r="D417" s="43" t="s">
        <v>17679</v>
      </c>
      <c r="E417" s="43">
        <v>47299</v>
      </c>
      <c r="F417" s="88"/>
      <c r="P417" s="343"/>
    </row>
    <row r="418" spans="1:16" x14ac:dyDescent="0.25">
      <c r="A418" s="403" t="s">
        <v>478</v>
      </c>
      <c r="B418" s="403" t="s">
        <v>17097</v>
      </c>
      <c r="C418" s="413">
        <v>28.24</v>
      </c>
      <c r="D418" s="43" t="s">
        <v>17679</v>
      </c>
      <c r="E418" s="43">
        <v>47299</v>
      </c>
      <c r="F418" s="88"/>
      <c r="P418" s="343"/>
    </row>
    <row r="419" spans="1:16" s="359" customFormat="1" x14ac:dyDescent="0.25">
      <c r="A419" s="264" t="s">
        <v>11354</v>
      </c>
      <c r="B419" s="264" t="s">
        <v>2751</v>
      </c>
      <c r="C419" s="265">
        <v>230105</v>
      </c>
      <c r="D419" s="265" t="s">
        <v>15953</v>
      </c>
      <c r="E419" s="266" t="s">
        <v>6877</v>
      </c>
      <c r="F419" s="30"/>
      <c r="G419" s="30"/>
      <c r="H419" s="30"/>
      <c r="I419" s="29"/>
      <c r="J419" s="29"/>
      <c r="K419" s="29"/>
      <c r="L419" s="29"/>
      <c r="M419" s="29"/>
      <c r="N419" s="29"/>
      <c r="O419" s="29"/>
      <c r="P419" s="360"/>
    </row>
    <row r="420" spans="1:16" x14ac:dyDescent="0.25">
      <c r="A420" s="264" t="s">
        <v>11354</v>
      </c>
      <c r="B420" s="264" t="s">
        <v>3591</v>
      </c>
      <c r="C420" s="265">
        <v>230901</v>
      </c>
      <c r="D420" s="265" t="s">
        <v>15953</v>
      </c>
      <c r="E420" s="266" t="s">
        <v>10715</v>
      </c>
      <c r="P420" s="343"/>
    </row>
    <row r="421" spans="1:16" x14ac:dyDescent="0.25">
      <c r="A421" s="44" t="s">
        <v>3890</v>
      </c>
      <c r="B421" s="44" t="s">
        <v>15257</v>
      </c>
      <c r="C421" s="45" t="s">
        <v>13518</v>
      </c>
      <c r="D421" s="45" t="s">
        <v>16294</v>
      </c>
      <c r="E421" s="46">
        <v>46022</v>
      </c>
      <c r="F421" s="338"/>
      <c r="G421" s="44"/>
      <c r="H421" s="44"/>
      <c r="I421" s="44"/>
      <c r="J421" s="44"/>
      <c r="K421" s="44"/>
      <c r="L421" s="31"/>
      <c r="M421" s="31"/>
      <c r="N421" s="31"/>
      <c r="P421" s="343"/>
    </row>
    <row r="422" spans="1:16" x14ac:dyDescent="0.25">
      <c r="A422" s="102" t="s">
        <v>3890</v>
      </c>
      <c r="B422" s="92" t="s">
        <v>4085</v>
      </c>
      <c r="C422" s="93" t="s">
        <v>4084</v>
      </c>
      <c r="D422" s="93" t="s">
        <v>1398</v>
      </c>
      <c r="E422" s="94">
        <v>45794</v>
      </c>
      <c r="F422" s="93"/>
      <c r="G422" s="93" t="s">
        <v>1385</v>
      </c>
      <c r="H422" s="93" t="s">
        <v>1385</v>
      </c>
      <c r="I422" s="99"/>
      <c r="J422" s="99"/>
      <c r="K422" s="99"/>
      <c r="L422" s="31"/>
      <c r="M422" s="31"/>
      <c r="N422" s="31"/>
      <c r="P422" s="343"/>
    </row>
    <row r="423" spans="1:16" x14ac:dyDescent="0.25">
      <c r="A423" s="44" t="s">
        <v>9311</v>
      </c>
      <c r="B423" s="44" t="s">
        <v>1368</v>
      </c>
      <c r="C423" s="45" t="s">
        <v>9312</v>
      </c>
      <c r="D423" s="45" t="s">
        <v>18252</v>
      </c>
      <c r="E423" s="45" t="s">
        <v>3754</v>
      </c>
      <c r="F423" s="45" t="s">
        <v>1384</v>
      </c>
      <c r="G423" s="45" t="s">
        <v>1385</v>
      </c>
      <c r="P423" s="343"/>
    </row>
    <row r="424" spans="1:16" x14ac:dyDescent="0.25">
      <c r="A424" s="44" t="s">
        <v>18114</v>
      </c>
      <c r="B424" s="44" t="s">
        <v>6177</v>
      </c>
      <c r="C424" s="45" t="s">
        <v>6191</v>
      </c>
      <c r="D424" s="45" t="s">
        <v>18252</v>
      </c>
      <c r="E424" s="45" t="s">
        <v>6211</v>
      </c>
      <c r="F424" s="45" t="s">
        <v>1384</v>
      </c>
      <c r="G424" s="45" t="s">
        <v>1384</v>
      </c>
      <c r="P424" s="343"/>
    </row>
    <row r="425" spans="1:16" x14ac:dyDescent="0.25">
      <c r="A425" s="44" t="s">
        <v>8898</v>
      </c>
      <c r="B425" s="44" t="s">
        <v>1765</v>
      </c>
      <c r="C425" s="45" t="s">
        <v>2537</v>
      </c>
      <c r="D425" s="45" t="s">
        <v>15765</v>
      </c>
      <c r="E425" s="45" t="s">
        <v>5246</v>
      </c>
      <c r="F425" s="328"/>
      <c r="G425" s="328"/>
      <c r="H425" s="328"/>
      <c r="I425" s="329"/>
      <c r="J425" s="329"/>
      <c r="K425" s="329"/>
      <c r="P425" s="343"/>
    </row>
    <row r="426" spans="1:16" x14ac:dyDescent="0.25">
      <c r="A426" s="346" t="s">
        <v>8898</v>
      </c>
      <c r="B426" s="346" t="s">
        <v>1765</v>
      </c>
      <c r="C426" s="347" t="s">
        <v>2537</v>
      </c>
      <c r="D426" s="347" t="s">
        <v>15765</v>
      </c>
      <c r="E426" s="347" t="s">
        <v>5246</v>
      </c>
      <c r="F426" s="346"/>
      <c r="G426" s="346"/>
      <c r="H426" s="346"/>
      <c r="I426" s="346"/>
      <c r="J426" s="346"/>
      <c r="K426" s="346"/>
      <c r="L426" s="346"/>
      <c r="M426" s="346"/>
      <c r="P426" s="343"/>
    </row>
    <row r="427" spans="1:16" x14ac:dyDescent="0.25">
      <c r="A427" s="44" t="s">
        <v>8898</v>
      </c>
      <c r="B427" s="44" t="s">
        <v>1765</v>
      </c>
      <c r="C427" s="45" t="s">
        <v>2537</v>
      </c>
      <c r="D427" s="45" t="s">
        <v>13812</v>
      </c>
      <c r="E427" s="45" t="s">
        <v>5246</v>
      </c>
      <c r="F427" s="93"/>
      <c r="G427" s="93"/>
      <c r="H427" s="93"/>
      <c r="I427" s="99"/>
      <c r="J427" s="99"/>
      <c r="K427" s="99"/>
      <c r="P427" s="343"/>
    </row>
    <row r="428" spans="1:16" s="355" customFormat="1" x14ac:dyDescent="0.25">
      <c r="A428" s="44" t="s">
        <v>11970</v>
      </c>
      <c r="B428" s="44" t="s">
        <v>11971</v>
      </c>
      <c r="C428" s="45" t="s">
        <v>8840</v>
      </c>
      <c r="D428" s="45" t="s">
        <v>4574</v>
      </c>
      <c r="E428" s="275">
        <f>DATE(2027,4,4)</f>
        <v>46481</v>
      </c>
      <c r="F428" s="30"/>
      <c r="G428" s="30"/>
      <c r="H428" s="30"/>
      <c r="I428" s="29"/>
      <c r="J428" s="29"/>
      <c r="K428" s="29"/>
      <c r="L428" s="29"/>
      <c r="M428" s="29"/>
      <c r="N428" s="29"/>
      <c r="O428" s="29"/>
      <c r="P428" s="356"/>
    </row>
    <row r="429" spans="1:16" x14ac:dyDescent="0.25">
      <c r="A429" s="264" t="s">
        <v>17721</v>
      </c>
      <c r="B429" s="264" t="s">
        <v>1921</v>
      </c>
      <c r="C429" s="265">
        <v>250101</v>
      </c>
      <c r="D429" s="265" t="s">
        <v>15953</v>
      </c>
      <c r="E429" s="266" t="s">
        <v>17681</v>
      </c>
      <c r="P429" s="343"/>
    </row>
    <row r="430" spans="1:16" x14ac:dyDescent="0.25">
      <c r="A430" s="264" t="s">
        <v>17722</v>
      </c>
      <c r="B430" s="264" t="s">
        <v>236</v>
      </c>
      <c r="C430" s="265">
        <v>241001</v>
      </c>
      <c r="D430" s="265" t="s">
        <v>15953</v>
      </c>
      <c r="E430" s="266" t="s">
        <v>11352</v>
      </c>
      <c r="P430" s="343"/>
    </row>
    <row r="431" spans="1:16" s="359" customFormat="1" x14ac:dyDescent="0.25">
      <c r="A431" s="264" t="s">
        <v>17722</v>
      </c>
      <c r="B431" s="264" t="s">
        <v>3782</v>
      </c>
      <c r="C431" s="265">
        <v>24010402</v>
      </c>
      <c r="D431" s="265" t="s">
        <v>15953</v>
      </c>
      <c r="E431" s="266" t="s">
        <v>8836</v>
      </c>
      <c r="F431" s="30"/>
      <c r="G431" s="30"/>
      <c r="H431" s="30"/>
      <c r="I431" s="29"/>
      <c r="J431" s="29"/>
      <c r="K431" s="29"/>
      <c r="L431" s="29"/>
      <c r="M431" s="29"/>
      <c r="N431" s="29"/>
      <c r="O431" s="29"/>
      <c r="P431" s="360"/>
    </row>
    <row r="432" spans="1:16" x14ac:dyDescent="0.25">
      <c r="A432" s="264" t="s">
        <v>694</v>
      </c>
      <c r="B432" s="264" t="s">
        <v>8832</v>
      </c>
      <c r="C432" s="265">
        <v>230203</v>
      </c>
      <c r="D432" s="265" t="s">
        <v>15953</v>
      </c>
      <c r="E432" s="266" t="s">
        <v>8836</v>
      </c>
      <c r="P432" s="343"/>
    </row>
    <row r="433" spans="1:16" x14ac:dyDescent="0.25">
      <c r="A433" s="264" t="s">
        <v>694</v>
      </c>
      <c r="B433" s="264" t="s">
        <v>236</v>
      </c>
      <c r="C433" s="265">
        <v>241001</v>
      </c>
      <c r="D433" s="265" t="s">
        <v>15953</v>
      </c>
      <c r="E433" s="266" t="s">
        <v>11352</v>
      </c>
      <c r="P433" s="343"/>
    </row>
    <row r="434" spans="1:16" x14ac:dyDescent="0.3">
      <c r="A434" s="57" t="s">
        <v>3279</v>
      </c>
      <c r="B434" s="57" t="s">
        <v>2495</v>
      </c>
      <c r="C434" s="62">
        <v>21030</v>
      </c>
      <c r="D434" s="62" t="s">
        <v>5966</v>
      </c>
      <c r="E434" s="60">
        <v>45961</v>
      </c>
      <c r="F434" s="339" t="s">
        <v>16267</v>
      </c>
      <c r="G434" s="339" t="s">
        <v>16268</v>
      </c>
      <c r="H434" s="57"/>
      <c r="I434" s="57"/>
      <c r="J434" s="57"/>
      <c r="K434" s="57"/>
      <c r="L434" s="31"/>
      <c r="M434" s="31"/>
      <c r="N434" s="31"/>
      <c r="P434" s="343"/>
    </row>
    <row r="435" spans="1:16" x14ac:dyDescent="0.25">
      <c r="A435" s="44" t="s">
        <v>16497</v>
      </c>
      <c r="B435" s="44" t="s">
        <v>16498</v>
      </c>
      <c r="C435" s="45" t="s">
        <v>16499</v>
      </c>
      <c r="D435" s="45" t="s">
        <v>4574</v>
      </c>
      <c r="E435" s="275">
        <f>DATE(2028,11,18)</f>
        <v>47075</v>
      </c>
      <c r="P435" s="343"/>
    </row>
    <row r="436" spans="1:16" x14ac:dyDescent="0.25">
      <c r="A436" s="44" t="s">
        <v>13132</v>
      </c>
      <c r="B436" s="92" t="s">
        <v>13392</v>
      </c>
      <c r="C436" s="45" t="s">
        <v>13122</v>
      </c>
      <c r="D436" s="93" t="s">
        <v>13391</v>
      </c>
      <c r="E436" s="94">
        <v>45838</v>
      </c>
      <c r="F436" s="93"/>
      <c r="G436" s="93"/>
      <c r="H436" s="93"/>
      <c r="I436" s="99"/>
      <c r="J436" s="99"/>
      <c r="K436" s="99"/>
      <c r="L436" s="31"/>
      <c r="M436" s="31"/>
      <c r="N436" s="31"/>
      <c r="P436" s="343"/>
    </row>
    <row r="437" spans="1:16" x14ac:dyDescent="0.25">
      <c r="A437" s="264" t="s">
        <v>695</v>
      </c>
      <c r="B437" s="264" t="s">
        <v>6672</v>
      </c>
      <c r="C437" s="265">
        <v>22050101</v>
      </c>
      <c r="D437" s="265" t="s">
        <v>15953</v>
      </c>
      <c r="E437" s="266" t="s">
        <v>6673</v>
      </c>
      <c r="P437" s="343"/>
    </row>
    <row r="438" spans="1:16" x14ac:dyDescent="0.25">
      <c r="A438" s="264" t="s">
        <v>695</v>
      </c>
      <c r="B438" s="264" t="s">
        <v>6966</v>
      </c>
      <c r="C438" s="265">
        <v>23010401</v>
      </c>
      <c r="D438" s="265" t="s">
        <v>15953</v>
      </c>
      <c r="E438" s="266" t="s">
        <v>6967</v>
      </c>
      <c r="P438" s="343"/>
    </row>
    <row r="439" spans="1:16" x14ac:dyDescent="0.25">
      <c r="A439" s="44" t="s">
        <v>2425</v>
      </c>
      <c r="B439" s="44" t="s">
        <v>1357</v>
      </c>
      <c r="C439" s="45" t="s">
        <v>6195</v>
      </c>
      <c r="D439" s="45" t="s">
        <v>18252</v>
      </c>
      <c r="E439" s="45" t="s">
        <v>6212</v>
      </c>
      <c r="F439" s="45" t="s">
        <v>1385</v>
      </c>
      <c r="G439" s="45" t="s">
        <v>1385</v>
      </c>
      <c r="P439" s="343"/>
    </row>
    <row r="440" spans="1:16" x14ac:dyDescent="0.25">
      <c r="A440" s="403" t="s">
        <v>17125</v>
      </c>
      <c r="B440" s="403" t="s">
        <v>17087</v>
      </c>
      <c r="C440" s="413">
        <v>9.23</v>
      </c>
      <c r="D440" s="43" t="s">
        <v>17679</v>
      </c>
      <c r="E440" s="43">
        <v>46934</v>
      </c>
      <c r="F440" s="88" t="s">
        <v>1533</v>
      </c>
      <c r="P440" s="343"/>
    </row>
    <row r="441" spans="1:16" x14ac:dyDescent="0.25">
      <c r="A441" s="403" t="s">
        <v>17125</v>
      </c>
      <c r="B441" s="403" t="s">
        <v>17108</v>
      </c>
      <c r="C441" s="413">
        <v>10.23</v>
      </c>
      <c r="D441" s="43" t="s">
        <v>17679</v>
      </c>
      <c r="E441" s="43">
        <v>46934</v>
      </c>
      <c r="F441" s="88" t="s">
        <v>1533</v>
      </c>
      <c r="P441" s="343"/>
    </row>
    <row r="442" spans="1:16" x14ac:dyDescent="0.25">
      <c r="A442" s="403" t="s">
        <v>17125</v>
      </c>
      <c r="B442" s="403" t="s">
        <v>17126</v>
      </c>
      <c r="C442" s="413">
        <v>11.23</v>
      </c>
      <c r="D442" s="43" t="s">
        <v>17679</v>
      </c>
      <c r="E442" s="43">
        <v>46934</v>
      </c>
      <c r="F442" s="88" t="s">
        <v>1533</v>
      </c>
      <c r="P442" s="343"/>
    </row>
    <row r="443" spans="1:16" x14ac:dyDescent="0.25">
      <c r="A443" s="403" t="s">
        <v>17125</v>
      </c>
      <c r="B443" s="403" t="s">
        <v>17091</v>
      </c>
      <c r="C443" s="413">
        <v>12.23</v>
      </c>
      <c r="D443" s="43" t="s">
        <v>17679</v>
      </c>
      <c r="E443" s="43">
        <v>46934</v>
      </c>
      <c r="F443" s="88" t="s">
        <v>1533</v>
      </c>
      <c r="P443" s="343"/>
    </row>
    <row r="444" spans="1:16" x14ac:dyDescent="0.25">
      <c r="A444" s="264" t="s">
        <v>6683</v>
      </c>
      <c r="B444" s="264" t="s">
        <v>6669</v>
      </c>
      <c r="C444" s="265">
        <v>240804</v>
      </c>
      <c r="D444" s="265" t="s">
        <v>15953</v>
      </c>
      <c r="E444" s="266" t="s">
        <v>15826</v>
      </c>
      <c r="P444" s="343"/>
    </row>
    <row r="445" spans="1:16" s="355" customFormat="1" x14ac:dyDescent="0.3">
      <c r="A445" s="57" t="s">
        <v>10849</v>
      </c>
      <c r="B445" s="57" t="s">
        <v>1495</v>
      </c>
      <c r="C445" s="62">
        <v>2402</v>
      </c>
      <c r="D445" s="62" t="s">
        <v>5966</v>
      </c>
      <c r="E445" s="60">
        <v>45961</v>
      </c>
      <c r="F445" s="339" t="s">
        <v>16267</v>
      </c>
      <c r="G445" s="339" t="s">
        <v>16268</v>
      </c>
      <c r="H445" s="57"/>
      <c r="I445" s="57"/>
      <c r="J445" s="57"/>
      <c r="K445" s="57"/>
      <c r="L445" s="31"/>
      <c r="M445" s="31"/>
      <c r="N445" s="31"/>
      <c r="O445" s="29"/>
      <c r="P445" s="356"/>
    </row>
    <row r="446" spans="1:16" x14ac:dyDescent="0.25">
      <c r="A446" s="44" t="s">
        <v>15968</v>
      </c>
      <c r="B446" s="44" t="s">
        <v>15962</v>
      </c>
      <c r="C446" s="45" t="s">
        <v>15776</v>
      </c>
      <c r="D446" s="45" t="s">
        <v>18252</v>
      </c>
      <c r="E446" s="45" t="s">
        <v>6416</v>
      </c>
      <c r="F446" s="45" t="s">
        <v>1384</v>
      </c>
      <c r="G446" s="45" t="s">
        <v>1385</v>
      </c>
      <c r="P446" s="343"/>
    </row>
    <row r="447" spans="1:16" s="359" customFormat="1" x14ac:dyDescent="0.25">
      <c r="A447" s="403" t="s">
        <v>17127</v>
      </c>
      <c r="B447" s="403" t="s">
        <v>17121</v>
      </c>
      <c r="C447" s="413">
        <v>13.23</v>
      </c>
      <c r="D447" s="43" t="s">
        <v>17679</v>
      </c>
      <c r="E447" s="43">
        <v>46934</v>
      </c>
      <c r="F447" s="88" t="s">
        <v>1533</v>
      </c>
      <c r="G447" s="30"/>
      <c r="H447" s="30"/>
      <c r="I447" s="29"/>
      <c r="J447" s="29"/>
      <c r="K447" s="29"/>
      <c r="L447" s="29"/>
      <c r="M447" s="29"/>
      <c r="N447" s="29"/>
      <c r="O447" s="29"/>
      <c r="P447" s="360"/>
    </row>
    <row r="448" spans="1:16" s="355" customFormat="1" x14ac:dyDescent="0.25">
      <c r="A448" s="403" t="s">
        <v>17127</v>
      </c>
      <c r="B448" s="403" t="s">
        <v>17128</v>
      </c>
      <c r="C448" s="413">
        <v>20.23</v>
      </c>
      <c r="D448" s="43" t="s">
        <v>17679</v>
      </c>
      <c r="E448" s="43">
        <v>46934</v>
      </c>
      <c r="F448" s="88" t="s">
        <v>1533</v>
      </c>
      <c r="G448" s="30"/>
      <c r="H448" s="30"/>
      <c r="I448" s="29"/>
      <c r="J448" s="29"/>
      <c r="K448" s="29"/>
      <c r="L448" s="29"/>
      <c r="M448" s="29"/>
      <c r="N448" s="29"/>
      <c r="O448" s="29"/>
      <c r="P448" s="356"/>
    </row>
    <row r="449" spans="1:16" x14ac:dyDescent="0.25">
      <c r="A449" s="44" t="s">
        <v>9039</v>
      </c>
      <c r="B449" s="44" t="s">
        <v>15257</v>
      </c>
      <c r="C449" s="45" t="s">
        <v>13518</v>
      </c>
      <c r="D449" s="45" t="s">
        <v>16294</v>
      </c>
      <c r="E449" s="46">
        <v>46022</v>
      </c>
      <c r="F449" s="338"/>
      <c r="G449" s="44"/>
      <c r="H449" s="44"/>
      <c r="I449" s="44"/>
      <c r="J449" s="44"/>
      <c r="K449" s="44"/>
      <c r="L449" s="31"/>
      <c r="M449" s="31"/>
      <c r="N449" s="31"/>
      <c r="P449" s="343"/>
    </row>
    <row r="450" spans="1:16" s="359" customFormat="1" x14ac:dyDescent="0.25">
      <c r="A450" s="44" t="s">
        <v>8837</v>
      </c>
      <c r="B450" s="44" t="s">
        <v>11972</v>
      </c>
      <c r="C450" s="45" t="s">
        <v>5046</v>
      </c>
      <c r="D450" s="45" t="s">
        <v>4574</v>
      </c>
      <c r="E450" s="275">
        <f>DATE(2025,10,15)</f>
        <v>45945</v>
      </c>
      <c r="F450" s="32"/>
      <c r="G450" s="32"/>
      <c r="H450" s="32"/>
      <c r="I450" s="31"/>
      <c r="J450" s="31"/>
      <c r="K450" s="31"/>
      <c r="L450" s="31"/>
      <c r="M450" s="31"/>
      <c r="N450" s="31"/>
      <c r="O450" s="29"/>
      <c r="P450" s="360"/>
    </row>
    <row r="451" spans="1:16" x14ac:dyDescent="0.25">
      <c r="A451" s="262" t="s">
        <v>7336</v>
      </c>
      <c r="B451" s="262" t="s">
        <v>7337</v>
      </c>
      <c r="C451" s="53" t="s">
        <v>7338</v>
      </c>
      <c r="D451" s="93" t="s">
        <v>7330</v>
      </c>
      <c r="E451" s="263">
        <v>46239</v>
      </c>
      <c r="F451" s="93"/>
      <c r="G451" s="93"/>
      <c r="H451" s="93"/>
      <c r="I451" s="99"/>
      <c r="J451" s="99"/>
      <c r="K451" s="99"/>
      <c r="P451" s="343"/>
    </row>
    <row r="452" spans="1:16" x14ac:dyDescent="0.25">
      <c r="A452" s="44" t="s">
        <v>10943</v>
      </c>
      <c r="B452" s="44" t="s">
        <v>15317</v>
      </c>
      <c r="C452" s="45" t="s">
        <v>7299</v>
      </c>
      <c r="D452" s="45" t="s">
        <v>16294</v>
      </c>
      <c r="E452" s="46">
        <v>45688</v>
      </c>
      <c r="F452" s="338"/>
      <c r="G452" s="44"/>
      <c r="H452" s="44"/>
      <c r="I452" s="44"/>
      <c r="J452" s="44"/>
      <c r="K452" s="44"/>
      <c r="L452" s="31"/>
      <c r="M452" s="31"/>
      <c r="N452" s="31"/>
      <c r="P452" s="343"/>
    </row>
    <row r="453" spans="1:16" x14ac:dyDescent="0.25">
      <c r="A453" s="44" t="s">
        <v>7210</v>
      </c>
      <c r="B453" s="44" t="s">
        <v>16337</v>
      </c>
      <c r="C453" s="45" t="s">
        <v>16338</v>
      </c>
      <c r="D453" s="45" t="s">
        <v>16294</v>
      </c>
      <c r="E453" s="46">
        <v>46022</v>
      </c>
      <c r="F453" s="338"/>
      <c r="G453" s="44"/>
      <c r="H453" s="44"/>
      <c r="I453" s="44"/>
      <c r="J453" s="44"/>
      <c r="K453" s="44"/>
      <c r="L453" s="31"/>
      <c r="M453" s="31"/>
      <c r="N453" s="31"/>
      <c r="P453" s="343"/>
    </row>
    <row r="454" spans="1:16" x14ac:dyDescent="0.25">
      <c r="A454" s="44" t="s">
        <v>15415</v>
      </c>
      <c r="B454" s="44" t="s">
        <v>1353</v>
      </c>
      <c r="C454" s="45" t="s">
        <v>15395</v>
      </c>
      <c r="D454" s="45" t="s">
        <v>18252</v>
      </c>
      <c r="E454" s="45" t="s">
        <v>10069</v>
      </c>
      <c r="F454" s="45" t="s">
        <v>1384</v>
      </c>
      <c r="G454" s="45" t="s">
        <v>1385</v>
      </c>
      <c r="P454" s="343"/>
    </row>
    <row r="455" spans="1:16" x14ac:dyDescent="0.3">
      <c r="A455" s="135" t="s">
        <v>7691</v>
      </c>
      <c r="B455" s="131" t="s">
        <v>7692</v>
      </c>
      <c r="C455" s="96" t="s">
        <v>7693</v>
      </c>
      <c r="D455" s="96" t="s">
        <v>1398</v>
      </c>
      <c r="E455" s="94">
        <v>45869</v>
      </c>
      <c r="F455" s="93"/>
      <c r="G455" s="93"/>
      <c r="H455" s="93"/>
      <c r="I455" s="99"/>
      <c r="J455" s="99"/>
      <c r="K455" s="99"/>
      <c r="L455" s="31"/>
      <c r="M455" s="31"/>
      <c r="N455" s="31"/>
      <c r="P455" s="343"/>
    </row>
    <row r="456" spans="1:16" x14ac:dyDescent="0.25">
      <c r="A456" s="264" t="s">
        <v>14590</v>
      </c>
      <c r="B456" s="264" t="s">
        <v>1921</v>
      </c>
      <c r="C456" s="265">
        <v>220101</v>
      </c>
      <c r="D456" s="265" t="s">
        <v>15953</v>
      </c>
      <c r="E456" s="266" t="s">
        <v>6211</v>
      </c>
      <c r="P456" s="343"/>
    </row>
    <row r="457" spans="1:16" x14ac:dyDescent="0.25">
      <c r="A457" s="264" t="s">
        <v>14590</v>
      </c>
      <c r="B457" s="264" t="s">
        <v>236</v>
      </c>
      <c r="C457" s="265">
        <v>241001</v>
      </c>
      <c r="D457" s="265" t="s">
        <v>15953</v>
      </c>
      <c r="E457" s="266" t="s">
        <v>11352</v>
      </c>
      <c r="P457" s="343"/>
    </row>
    <row r="458" spans="1:16" x14ac:dyDescent="0.25">
      <c r="A458" s="264" t="s">
        <v>14590</v>
      </c>
      <c r="B458" s="264" t="s">
        <v>6682</v>
      </c>
      <c r="C458" s="265">
        <v>22010202</v>
      </c>
      <c r="D458" s="265" t="s">
        <v>15953</v>
      </c>
      <c r="E458" s="266" t="s">
        <v>6211</v>
      </c>
      <c r="P458" s="343"/>
    </row>
    <row r="459" spans="1:16" x14ac:dyDescent="0.25">
      <c r="A459" s="264" t="s">
        <v>14590</v>
      </c>
      <c r="B459" s="264" t="s">
        <v>6966</v>
      </c>
      <c r="C459" s="265">
        <v>23010401</v>
      </c>
      <c r="D459" s="265" t="s">
        <v>15953</v>
      </c>
      <c r="E459" s="266" t="s">
        <v>6967</v>
      </c>
      <c r="P459" s="343"/>
    </row>
    <row r="460" spans="1:16" x14ac:dyDescent="0.25">
      <c r="A460" s="264" t="s">
        <v>14590</v>
      </c>
      <c r="B460" s="264" t="s">
        <v>3782</v>
      </c>
      <c r="C460" s="265">
        <v>23010402</v>
      </c>
      <c r="D460" s="265" t="s">
        <v>15953</v>
      </c>
      <c r="E460" s="266" t="s">
        <v>8836</v>
      </c>
      <c r="P460" s="343"/>
    </row>
    <row r="461" spans="1:16" x14ac:dyDescent="0.25">
      <c r="A461" s="264" t="s">
        <v>14590</v>
      </c>
      <c r="B461" s="264" t="s">
        <v>10528</v>
      </c>
      <c r="C461" s="265">
        <v>23060201</v>
      </c>
      <c r="D461" s="265" t="s">
        <v>15953</v>
      </c>
      <c r="E461" s="266" t="s">
        <v>5410</v>
      </c>
      <c r="P461" s="343"/>
    </row>
    <row r="462" spans="1:16" x14ac:dyDescent="0.25">
      <c r="A462" s="264" t="s">
        <v>14590</v>
      </c>
      <c r="B462" s="264" t="s">
        <v>1058</v>
      </c>
      <c r="C462" s="265">
        <v>23060202</v>
      </c>
      <c r="D462" s="265" t="s">
        <v>15953</v>
      </c>
      <c r="E462" s="266" t="s">
        <v>6714</v>
      </c>
      <c r="P462" s="343"/>
    </row>
    <row r="463" spans="1:16" x14ac:dyDescent="0.25">
      <c r="A463" s="264" t="s">
        <v>14590</v>
      </c>
      <c r="B463" s="264" t="s">
        <v>14591</v>
      </c>
      <c r="C463" s="265">
        <v>24020101</v>
      </c>
      <c r="D463" s="265" t="s">
        <v>15953</v>
      </c>
      <c r="E463" s="266" t="s">
        <v>12997</v>
      </c>
      <c r="P463" s="343"/>
    </row>
    <row r="464" spans="1:16" x14ac:dyDescent="0.25">
      <c r="A464" s="264" t="s">
        <v>14590</v>
      </c>
      <c r="B464" s="264" t="s">
        <v>14592</v>
      </c>
      <c r="C464" s="265">
        <v>24020102</v>
      </c>
      <c r="D464" s="265" t="s">
        <v>15953</v>
      </c>
      <c r="E464" s="266" t="s">
        <v>8836</v>
      </c>
      <c r="P464" s="343"/>
    </row>
    <row r="465" spans="1:16" s="355" customFormat="1" x14ac:dyDescent="0.25">
      <c r="A465" s="264" t="s">
        <v>14590</v>
      </c>
      <c r="B465" s="264" t="s">
        <v>14593</v>
      </c>
      <c r="C465" s="265">
        <v>24060301</v>
      </c>
      <c r="D465" s="265" t="s">
        <v>15953</v>
      </c>
      <c r="E465" s="266" t="s">
        <v>6412</v>
      </c>
      <c r="F465" s="30"/>
      <c r="G465" s="30"/>
      <c r="H465" s="30"/>
      <c r="I465" s="29"/>
      <c r="J465" s="29"/>
      <c r="K465" s="29"/>
      <c r="L465" s="29"/>
      <c r="M465" s="29"/>
      <c r="N465" s="29"/>
      <c r="O465" s="29"/>
      <c r="P465" s="356"/>
    </row>
    <row r="466" spans="1:16" x14ac:dyDescent="0.25">
      <c r="A466" s="264" t="s">
        <v>14590</v>
      </c>
      <c r="B466" s="264" t="s">
        <v>14594</v>
      </c>
      <c r="C466" s="265">
        <v>24060302</v>
      </c>
      <c r="D466" s="265" t="s">
        <v>15953</v>
      </c>
      <c r="E466" s="266" t="s">
        <v>5410</v>
      </c>
      <c r="P466" s="343"/>
    </row>
    <row r="467" spans="1:16" s="359" customFormat="1" x14ac:dyDescent="0.25">
      <c r="A467" s="264" t="s">
        <v>14590</v>
      </c>
      <c r="B467" s="264" t="s">
        <v>4844</v>
      </c>
      <c r="C467" s="265">
        <v>24060401</v>
      </c>
      <c r="D467" s="265" t="s">
        <v>15953</v>
      </c>
      <c r="E467" s="266" t="s">
        <v>6412</v>
      </c>
      <c r="F467" s="30"/>
      <c r="G467" s="30"/>
      <c r="H467" s="30"/>
      <c r="I467" s="29"/>
      <c r="J467" s="29"/>
      <c r="K467" s="29"/>
      <c r="L467" s="29"/>
      <c r="M467" s="29"/>
      <c r="N467" s="29"/>
      <c r="O467" s="29"/>
      <c r="P467" s="360"/>
    </row>
    <row r="468" spans="1:16" x14ac:dyDescent="0.25">
      <c r="A468" s="264" t="s">
        <v>14590</v>
      </c>
      <c r="B468" s="264" t="s">
        <v>1057</v>
      </c>
      <c r="C468" s="265">
        <v>24060402</v>
      </c>
      <c r="D468" s="265" t="s">
        <v>15953</v>
      </c>
      <c r="E468" s="266" t="s">
        <v>5410</v>
      </c>
      <c r="P468" s="343"/>
    </row>
    <row r="469" spans="1:16" x14ac:dyDescent="0.25">
      <c r="A469" s="264" t="s">
        <v>14590</v>
      </c>
      <c r="B469" s="264" t="s">
        <v>17682</v>
      </c>
      <c r="C469" s="265">
        <v>25010501</v>
      </c>
      <c r="D469" s="265" t="s">
        <v>15953</v>
      </c>
      <c r="E469" s="266" t="s">
        <v>17681</v>
      </c>
      <c r="P469" s="343"/>
    </row>
    <row r="470" spans="1:16" x14ac:dyDescent="0.25">
      <c r="A470" s="264" t="s">
        <v>14590</v>
      </c>
      <c r="B470" s="264" t="s">
        <v>6663</v>
      </c>
      <c r="C470" s="265">
        <v>25010502</v>
      </c>
      <c r="D470" s="265" t="s">
        <v>15953</v>
      </c>
      <c r="E470" s="266" t="s">
        <v>6677</v>
      </c>
      <c r="P470" s="343"/>
    </row>
    <row r="471" spans="1:16" x14ac:dyDescent="0.25">
      <c r="A471" s="264" t="s">
        <v>16915</v>
      </c>
      <c r="B471" s="264" t="s">
        <v>5412</v>
      </c>
      <c r="C471" s="265">
        <v>241002</v>
      </c>
      <c r="D471" s="265" t="s">
        <v>15953</v>
      </c>
      <c r="E471" s="266" t="s">
        <v>6985</v>
      </c>
      <c r="P471" s="343"/>
    </row>
    <row r="472" spans="1:16" x14ac:dyDescent="0.25">
      <c r="A472" s="44" t="s">
        <v>15969</v>
      </c>
      <c r="B472" s="44" t="s">
        <v>15970</v>
      </c>
      <c r="C472" s="45" t="s">
        <v>15775</v>
      </c>
      <c r="D472" s="45" t="s">
        <v>18252</v>
      </c>
      <c r="E472" s="45" t="s">
        <v>6416</v>
      </c>
      <c r="F472" s="45" t="s">
        <v>1384</v>
      </c>
      <c r="G472" s="45" t="s">
        <v>1385</v>
      </c>
      <c r="P472" s="343"/>
    </row>
    <row r="473" spans="1:16" x14ac:dyDescent="0.25">
      <c r="A473" s="403" t="s">
        <v>17129</v>
      </c>
      <c r="B473" s="403" t="s">
        <v>17110</v>
      </c>
      <c r="C473" s="413">
        <v>4.25</v>
      </c>
      <c r="D473" s="43" t="s">
        <v>17679</v>
      </c>
      <c r="E473" s="43">
        <v>47422</v>
      </c>
      <c r="F473" s="88"/>
      <c r="P473" s="343"/>
    </row>
    <row r="474" spans="1:16" x14ac:dyDescent="0.25">
      <c r="A474" s="44" t="s">
        <v>13133</v>
      </c>
      <c r="B474" s="92" t="s">
        <v>13392</v>
      </c>
      <c r="C474" s="45" t="s">
        <v>13134</v>
      </c>
      <c r="D474" s="93" t="s">
        <v>13391</v>
      </c>
      <c r="E474" s="94">
        <v>45838</v>
      </c>
      <c r="F474" s="93"/>
      <c r="G474" s="93"/>
      <c r="H474" s="93"/>
      <c r="I474" s="99"/>
      <c r="J474" s="99"/>
      <c r="K474" s="99"/>
      <c r="L474" s="31"/>
      <c r="M474" s="31"/>
      <c r="N474" s="31"/>
      <c r="P474" s="343"/>
    </row>
    <row r="475" spans="1:16" x14ac:dyDescent="0.25">
      <c r="A475" s="264" t="s">
        <v>10394</v>
      </c>
      <c r="B475" s="264" t="s">
        <v>10526</v>
      </c>
      <c r="C475" s="265">
        <v>230501</v>
      </c>
      <c r="D475" s="265" t="s">
        <v>15953</v>
      </c>
      <c r="E475" s="266" t="s">
        <v>10364</v>
      </c>
      <c r="P475" s="343"/>
    </row>
    <row r="476" spans="1:16" x14ac:dyDescent="0.25">
      <c r="A476" s="44" t="s">
        <v>1087</v>
      </c>
      <c r="B476" s="44" t="s">
        <v>9313</v>
      </c>
      <c r="C476" s="45" t="s">
        <v>9314</v>
      </c>
      <c r="D476" s="45" t="s">
        <v>18252</v>
      </c>
      <c r="E476" s="45" t="s">
        <v>3754</v>
      </c>
      <c r="F476" s="45" t="s">
        <v>1384</v>
      </c>
      <c r="G476" s="45" t="s">
        <v>1385</v>
      </c>
      <c r="P476" s="343"/>
    </row>
    <row r="477" spans="1:16" x14ac:dyDescent="0.25">
      <c r="A477" s="264" t="s">
        <v>10637</v>
      </c>
      <c r="B477" s="264" t="s">
        <v>1056</v>
      </c>
      <c r="C477" s="265">
        <v>230601</v>
      </c>
      <c r="D477" s="265" t="s">
        <v>15953</v>
      </c>
      <c r="E477" s="266" t="s">
        <v>10533</v>
      </c>
      <c r="P477" s="343"/>
    </row>
    <row r="478" spans="1:16" x14ac:dyDescent="0.25">
      <c r="A478" s="264" t="s">
        <v>4185</v>
      </c>
      <c r="B478" s="264" t="s">
        <v>3753</v>
      </c>
      <c r="C478" s="265">
        <v>210101</v>
      </c>
      <c r="D478" s="265" t="s">
        <v>15953</v>
      </c>
      <c r="E478" s="266" t="s">
        <v>3754</v>
      </c>
      <c r="P478" s="343"/>
    </row>
    <row r="479" spans="1:16" x14ac:dyDescent="0.25">
      <c r="A479" s="264" t="s">
        <v>8483</v>
      </c>
      <c r="B479" s="264" t="s">
        <v>2751</v>
      </c>
      <c r="C479" s="265">
        <v>230105</v>
      </c>
      <c r="D479" s="265" t="s">
        <v>15953</v>
      </c>
      <c r="E479" s="266" t="s">
        <v>6877</v>
      </c>
      <c r="P479" s="343"/>
    </row>
    <row r="480" spans="1:16" x14ac:dyDescent="0.25">
      <c r="A480" s="44" t="s">
        <v>11973</v>
      </c>
      <c r="B480" s="44" t="s">
        <v>11974</v>
      </c>
      <c r="C480" s="45" t="s">
        <v>8841</v>
      </c>
      <c r="D480" s="45" t="s">
        <v>4574</v>
      </c>
      <c r="E480" s="275">
        <f>DATE(2027,1,13)</f>
        <v>46400</v>
      </c>
      <c r="P480" s="343"/>
    </row>
    <row r="481" spans="1:16" x14ac:dyDescent="0.25">
      <c r="A481" s="264" t="s">
        <v>1844</v>
      </c>
      <c r="B481" s="264" t="s">
        <v>2751</v>
      </c>
      <c r="C481" s="265">
        <v>230105</v>
      </c>
      <c r="D481" s="265" t="s">
        <v>15953</v>
      </c>
      <c r="E481" s="266" t="s">
        <v>6877</v>
      </c>
      <c r="P481" s="343"/>
    </row>
    <row r="482" spans="1:16" x14ac:dyDescent="0.25">
      <c r="A482" s="44" t="s">
        <v>10547</v>
      </c>
      <c r="B482" s="44" t="s">
        <v>3185</v>
      </c>
      <c r="C482" s="45" t="s">
        <v>10545</v>
      </c>
      <c r="D482" s="45" t="s">
        <v>18252</v>
      </c>
      <c r="E482" s="45" t="s">
        <v>5410</v>
      </c>
      <c r="F482" s="45" t="s">
        <v>1384</v>
      </c>
      <c r="G482" s="45" t="s">
        <v>1385</v>
      </c>
      <c r="P482" s="343"/>
    </row>
    <row r="483" spans="1:16" s="355" customFormat="1" x14ac:dyDescent="0.25">
      <c r="A483" s="44" t="s">
        <v>15416</v>
      </c>
      <c r="B483" s="44" t="s">
        <v>1365</v>
      </c>
      <c r="C483" s="45" t="s">
        <v>15417</v>
      </c>
      <c r="D483" s="45" t="s">
        <v>18252</v>
      </c>
      <c r="E483" s="45" t="s">
        <v>11309</v>
      </c>
      <c r="F483" s="45" t="s">
        <v>1384</v>
      </c>
      <c r="G483" s="45" t="s">
        <v>1385</v>
      </c>
      <c r="H483" s="30"/>
      <c r="I483" s="29"/>
      <c r="J483" s="29"/>
      <c r="K483" s="29"/>
      <c r="L483" s="29"/>
      <c r="M483" s="29"/>
      <c r="N483" s="29"/>
      <c r="O483" s="29"/>
      <c r="P483" s="356"/>
    </row>
    <row r="484" spans="1:16" x14ac:dyDescent="0.25">
      <c r="A484" s="264" t="s">
        <v>14595</v>
      </c>
      <c r="B484" s="264" t="s">
        <v>14577</v>
      </c>
      <c r="C484" s="265">
        <v>240501</v>
      </c>
      <c r="D484" s="265" t="s">
        <v>15953</v>
      </c>
      <c r="E484" s="266" t="s">
        <v>14578</v>
      </c>
      <c r="P484" s="343"/>
    </row>
    <row r="485" spans="1:16" s="359" customFormat="1" x14ac:dyDescent="0.25">
      <c r="A485" s="264" t="s">
        <v>6686</v>
      </c>
      <c r="B485" s="264" t="s">
        <v>2751</v>
      </c>
      <c r="C485" s="265">
        <v>220105</v>
      </c>
      <c r="D485" s="265" t="s">
        <v>15953</v>
      </c>
      <c r="E485" s="266" t="s">
        <v>3064</v>
      </c>
      <c r="F485" s="30"/>
      <c r="G485" s="30"/>
      <c r="H485" s="30"/>
      <c r="I485" s="29"/>
      <c r="J485" s="29"/>
      <c r="K485" s="29"/>
      <c r="L485" s="29"/>
      <c r="M485" s="29"/>
      <c r="N485" s="29"/>
      <c r="O485" s="29"/>
      <c r="P485" s="360"/>
    </row>
    <row r="486" spans="1:16" x14ac:dyDescent="0.25">
      <c r="A486" s="264" t="s">
        <v>14596</v>
      </c>
      <c r="B486" s="264" t="s">
        <v>13009</v>
      </c>
      <c r="C486" s="265">
        <v>240101</v>
      </c>
      <c r="D486" s="265" t="s">
        <v>15953</v>
      </c>
      <c r="E486" s="266" t="s">
        <v>13010</v>
      </c>
      <c r="P486" s="343"/>
    </row>
    <row r="487" spans="1:16" x14ac:dyDescent="0.25">
      <c r="A487" s="44" t="s">
        <v>5143</v>
      </c>
      <c r="B487" s="44" t="s">
        <v>9963</v>
      </c>
      <c r="C487" s="45" t="s">
        <v>11131</v>
      </c>
      <c r="D487" s="45" t="s">
        <v>16294</v>
      </c>
      <c r="E487" s="46">
        <v>46053</v>
      </c>
      <c r="F487" s="338" t="s">
        <v>2055</v>
      </c>
      <c r="G487" s="44"/>
      <c r="H487" s="44"/>
      <c r="I487" s="44"/>
      <c r="J487" s="44"/>
      <c r="K487" s="44"/>
      <c r="P487" s="343"/>
    </row>
    <row r="488" spans="1:16" x14ac:dyDescent="0.25">
      <c r="A488" s="44" t="s">
        <v>5143</v>
      </c>
      <c r="B488" s="44" t="s">
        <v>15318</v>
      </c>
      <c r="C488" s="45" t="s">
        <v>10944</v>
      </c>
      <c r="D488" s="45" t="s">
        <v>16294</v>
      </c>
      <c r="E488" s="46">
        <v>45930</v>
      </c>
      <c r="F488" s="338" t="s">
        <v>2055</v>
      </c>
      <c r="G488" s="44"/>
      <c r="H488" s="44"/>
      <c r="I488" s="44"/>
      <c r="J488" s="44"/>
      <c r="K488" s="44"/>
      <c r="L488" s="31"/>
      <c r="M488" s="31"/>
      <c r="N488" s="31"/>
      <c r="P488" s="343"/>
    </row>
    <row r="489" spans="1:16" x14ac:dyDescent="0.25">
      <c r="A489" s="264" t="s">
        <v>8484</v>
      </c>
      <c r="B489" s="264" t="s">
        <v>6966</v>
      </c>
      <c r="C489" s="265">
        <v>23010401</v>
      </c>
      <c r="D489" s="265" t="s">
        <v>15953</v>
      </c>
      <c r="E489" s="266" t="s">
        <v>6967</v>
      </c>
      <c r="P489" s="343"/>
    </row>
    <row r="490" spans="1:16" x14ac:dyDescent="0.25">
      <c r="A490" s="264" t="s">
        <v>8484</v>
      </c>
      <c r="B490" s="264" t="s">
        <v>8833</v>
      </c>
      <c r="C490" s="265">
        <v>23020101</v>
      </c>
      <c r="D490" s="265" t="s">
        <v>15953</v>
      </c>
      <c r="E490" s="266" t="s">
        <v>8836</v>
      </c>
      <c r="P490" s="343"/>
    </row>
    <row r="491" spans="1:16" x14ac:dyDescent="0.3">
      <c r="A491" s="57" t="s">
        <v>696</v>
      </c>
      <c r="B491" s="58" t="s">
        <v>4914</v>
      </c>
      <c r="C491" s="62">
        <v>23022</v>
      </c>
      <c r="D491" s="62" t="s">
        <v>5966</v>
      </c>
      <c r="E491" s="60">
        <v>46630</v>
      </c>
      <c r="F491" s="339" t="s">
        <v>16267</v>
      </c>
      <c r="G491" s="339" t="s">
        <v>16268</v>
      </c>
      <c r="H491" s="57"/>
      <c r="I491" s="57"/>
      <c r="J491" s="57"/>
      <c r="K491" s="57"/>
      <c r="P491" s="343"/>
    </row>
    <row r="492" spans="1:16" x14ac:dyDescent="0.25">
      <c r="A492" s="264" t="s">
        <v>696</v>
      </c>
      <c r="B492" s="264" t="s">
        <v>2751</v>
      </c>
      <c r="C492" s="265">
        <v>230105</v>
      </c>
      <c r="D492" s="265" t="s">
        <v>15953</v>
      </c>
      <c r="E492" s="266" t="s">
        <v>6877</v>
      </c>
      <c r="P492" s="343"/>
    </row>
    <row r="493" spans="1:16" x14ac:dyDescent="0.25">
      <c r="A493" s="264" t="s">
        <v>696</v>
      </c>
      <c r="B493" s="264" t="s">
        <v>3591</v>
      </c>
      <c r="C493" s="265">
        <v>230901</v>
      </c>
      <c r="D493" s="265" t="s">
        <v>15953</v>
      </c>
      <c r="E493" s="266" t="s">
        <v>10715</v>
      </c>
      <c r="P493" s="343"/>
    </row>
    <row r="494" spans="1:16" x14ac:dyDescent="0.25">
      <c r="A494" s="264" t="s">
        <v>696</v>
      </c>
      <c r="B494" s="264" t="s">
        <v>11355</v>
      </c>
      <c r="C494" s="265">
        <v>230905</v>
      </c>
      <c r="D494" s="265" t="s">
        <v>15953</v>
      </c>
      <c r="E494" s="266" t="s">
        <v>10715</v>
      </c>
      <c r="P494" s="343"/>
    </row>
    <row r="495" spans="1:16" x14ac:dyDescent="0.25">
      <c r="A495" s="264" t="s">
        <v>696</v>
      </c>
      <c r="B495" s="264" t="s">
        <v>12989</v>
      </c>
      <c r="C495" s="265">
        <v>240103</v>
      </c>
      <c r="D495" s="265" t="s">
        <v>15953</v>
      </c>
      <c r="E495" s="266" t="s">
        <v>6677</v>
      </c>
      <c r="P495" s="343"/>
    </row>
    <row r="496" spans="1:16" x14ac:dyDescent="0.25">
      <c r="A496" s="264" t="s">
        <v>696</v>
      </c>
      <c r="B496" s="264" t="s">
        <v>14597</v>
      </c>
      <c r="C496" s="265">
        <v>240302</v>
      </c>
      <c r="D496" s="265" t="s">
        <v>15953</v>
      </c>
      <c r="E496" s="266" t="s">
        <v>3064</v>
      </c>
      <c r="P496" s="343"/>
    </row>
    <row r="497" spans="1:16" ht="14.4" x14ac:dyDescent="0.3">
      <c r="A497" s="57" t="s">
        <v>5855</v>
      </c>
      <c r="B497" s="57" t="s">
        <v>5930</v>
      </c>
      <c r="C497" s="62" t="s">
        <v>5942</v>
      </c>
      <c r="D497" s="62" t="s">
        <v>5966</v>
      </c>
      <c r="E497" s="341" t="s">
        <v>13531</v>
      </c>
      <c r="F497" s="339"/>
      <c r="G497" s="339"/>
      <c r="H497" s="57"/>
      <c r="I497" s="57"/>
      <c r="J497" s="57"/>
      <c r="K497" s="57"/>
      <c r="P497" s="343"/>
    </row>
    <row r="498" spans="1:16" s="355" customFormat="1" x14ac:dyDescent="0.25">
      <c r="A498" s="44" t="s">
        <v>5855</v>
      </c>
      <c r="B498" s="44" t="s">
        <v>1374</v>
      </c>
      <c r="C498" s="45" t="s">
        <v>10983</v>
      </c>
      <c r="D498" s="45" t="s">
        <v>18252</v>
      </c>
      <c r="E498" s="45" t="s">
        <v>10715</v>
      </c>
      <c r="F498" s="45" t="s">
        <v>1384</v>
      </c>
      <c r="G498" s="45" t="s">
        <v>1385</v>
      </c>
      <c r="H498" s="30"/>
      <c r="I498" s="29"/>
      <c r="J498" s="29"/>
      <c r="K498" s="29"/>
      <c r="L498" s="29"/>
      <c r="M498" s="29"/>
      <c r="N498" s="29"/>
      <c r="O498" s="29"/>
      <c r="P498" s="356"/>
    </row>
    <row r="499" spans="1:16" x14ac:dyDescent="0.25">
      <c r="A499" s="44" t="s">
        <v>5855</v>
      </c>
      <c r="B499" s="44" t="s">
        <v>1354</v>
      </c>
      <c r="C499" s="45" t="s">
        <v>14385</v>
      </c>
      <c r="D499" s="45" t="s">
        <v>18252</v>
      </c>
      <c r="E499" s="45" t="s">
        <v>3064</v>
      </c>
      <c r="F499" s="45" t="s">
        <v>1384</v>
      </c>
      <c r="G499" s="45" t="s">
        <v>1385</v>
      </c>
      <c r="P499" s="343"/>
    </row>
    <row r="500" spans="1:16" x14ac:dyDescent="0.25">
      <c r="A500" s="403" t="s">
        <v>5855</v>
      </c>
      <c r="B500" s="403" t="s">
        <v>17097</v>
      </c>
      <c r="C500" s="413">
        <v>28.24</v>
      </c>
      <c r="D500" s="43" t="s">
        <v>17679</v>
      </c>
      <c r="E500" s="43">
        <v>47299</v>
      </c>
      <c r="F500" s="88"/>
      <c r="P500" s="343"/>
    </row>
    <row r="501" spans="1:16" x14ac:dyDescent="0.25">
      <c r="A501" s="44" t="s">
        <v>1703</v>
      </c>
      <c r="B501" s="44" t="s">
        <v>5223</v>
      </c>
      <c r="C501" s="45" t="s">
        <v>3875</v>
      </c>
      <c r="D501" s="45" t="s">
        <v>15765</v>
      </c>
      <c r="E501" s="45" t="s">
        <v>6422</v>
      </c>
      <c r="F501" s="328"/>
      <c r="G501" s="328"/>
      <c r="H501" s="328"/>
      <c r="I501" s="329"/>
      <c r="J501" s="329"/>
      <c r="K501" s="329"/>
      <c r="P501" s="343"/>
    </row>
    <row r="502" spans="1:16" x14ac:dyDescent="0.25">
      <c r="A502" s="346" t="s">
        <v>1703</v>
      </c>
      <c r="B502" s="346" t="s">
        <v>5223</v>
      </c>
      <c r="C502" s="347" t="s">
        <v>3875</v>
      </c>
      <c r="D502" s="347" t="s">
        <v>15765</v>
      </c>
      <c r="E502" s="347" t="s">
        <v>8836</v>
      </c>
      <c r="F502" s="346"/>
      <c r="G502" s="346"/>
      <c r="H502" s="346"/>
      <c r="I502" s="346"/>
      <c r="J502" s="346"/>
      <c r="K502" s="346"/>
      <c r="L502" s="346"/>
      <c r="M502" s="346"/>
      <c r="P502" s="343"/>
    </row>
    <row r="503" spans="1:16" x14ac:dyDescent="0.25">
      <c r="A503" s="44" t="s">
        <v>1703</v>
      </c>
      <c r="B503" s="44" t="s">
        <v>5223</v>
      </c>
      <c r="C503" s="45" t="s">
        <v>3875</v>
      </c>
      <c r="D503" s="45" t="s">
        <v>13812</v>
      </c>
      <c r="E503" s="45" t="s">
        <v>6422</v>
      </c>
      <c r="F503" s="93"/>
      <c r="G503" s="93"/>
      <c r="H503" s="93"/>
      <c r="I503" s="99"/>
      <c r="J503" s="99"/>
      <c r="K503" s="99"/>
      <c r="P503" s="343"/>
    </row>
    <row r="504" spans="1:16" x14ac:dyDescent="0.25">
      <c r="A504" s="44" t="s">
        <v>5971</v>
      </c>
      <c r="B504" s="44" t="s">
        <v>1358</v>
      </c>
      <c r="C504" s="45" t="s">
        <v>6197</v>
      </c>
      <c r="D504" s="45" t="s">
        <v>18252</v>
      </c>
      <c r="E504" s="45" t="s">
        <v>6211</v>
      </c>
      <c r="F504" s="45" t="s">
        <v>1384</v>
      </c>
      <c r="G504" s="45" t="s">
        <v>1385</v>
      </c>
      <c r="P504" s="343"/>
    </row>
    <row r="505" spans="1:16" x14ac:dyDescent="0.25">
      <c r="A505" s="44" t="s">
        <v>16500</v>
      </c>
      <c r="B505" s="44" t="s">
        <v>11975</v>
      </c>
      <c r="C505" s="45" t="s">
        <v>12761</v>
      </c>
      <c r="D505" s="45" t="s">
        <v>4574</v>
      </c>
      <c r="E505" s="275">
        <f>DATE(2027,8,8)</f>
        <v>46607</v>
      </c>
      <c r="P505" s="343"/>
    </row>
    <row r="506" spans="1:16" s="355" customFormat="1" x14ac:dyDescent="0.25">
      <c r="A506" s="44" t="s">
        <v>16501</v>
      </c>
      <c r="B506" s="44" t="s">
        <v>16502</v>
      </c>
      <c r="C506" s="45" t="s">
        <v>16503</v>
      </c>
      <c r="D506" s="45" t="s">
        <v>4574</v>
      </c>
      <c r="E506" s="275">
        <f>DATE(2028,10,25)</f>
        <v>47051</v>
      </c>
      <c r="F506" s="30"/>
      <c r="G506" s="30"/>
      <c r="H506" s="30"/>
      <c r="I506" s="29"/>
      <c r="J506" s="29"/>
      <c r="K506" s="29"/>
      <c r="L506" s="29"/>
      <c r="M506" s="29"/>
      <c r="N506" s="29"/>
      <c r="O506" s="29"/>
      <c r="P506" s="356"/>
    </row>
    <row r="507" spans="1:16" x14ac:dyDescent="0.25">
      <c r="A507" s="44" t="s">
        <v>9017</v>
      </c>
      <c r="B507" s="44" t="s">
        <v>10265</v>
      </c>
      <c r="C507" s="45" t="s">
        <v>10301</v>
      </c>
      <c r="D507" s="45" t="s">
        <v>15765</v>
      </c>
      <c r="E507" s="45" t="s">
        <v>6422</v>
      </c>
      <c r="F507" s="328"/>
      <c r="G507" s="328"/>
      <c r="H507" s="328"/>
      <c r="I507" s="329"/>
      <c r="J507" s="329"/>
      <c r="K507" s="329"/>
      <c r="P507" s="343"/>
    </row>
    <row r="508" spans="1:16" s="359" customFormat="1" x14ac:dyDescent="0.25">
      <c r="A508" s="346" t="s">
        <v>9017</v>
      </c>
      <c r="B508" s="346" t="s">
        <v>10265</v>
      </c>
      <c r="C508" s="347" t="s">
        <v>10301</v>
      </c>
      <c r="D508" s="347" t="s">
        <v>15765</v>
      </c>
      <c r="E508" s="347" t="s">
        <v>6665</v>
      </c>
      <c r="F508" s="346"/>
      <c r="G508" s="346"/>
      <c r="H508" s="346"/>
      <c r="I508" s="346"/>
      <c r="J508" s="346"/>
      <c r="K508" s="346"/>
      <c r="L508" s="346"/>
      <c r="M508" s="346"/>
      <c r="N508" s="29"/>
      <c r="O508" s="29"/>
      <c r="P508" s="360"/>
    </row>
    <row r="509" spans="1:16" x14ac:dyDescent="0.25">
      <c r="A509" s="44" t="s">
        <v>9017</v>
      </c>
      <c r="B509" s="44" t="s">
        <v>10265</v>
      </c>
      <c r="C509" s="45" t="s">
        <v>10301</v>
      </c>
      <c r="D509" s="45" t="s">
        <v>13812</v>
      </c>
      <c r="E509" s="45" t="s">
        <v>6422</v>
      </c>
      <c r="F509" s="93"/>
      <c r="G509" s="93"/>
      <c r="H509" s="93"/>
      <c r="I509" s="99"/>
      <c r="J509" s="99"/>
      <c r="K509" s="99"/>
      <c r="P509" s="343"/>
    </row>
    <row r="510" spans="1:16" x14ac:dyDescent="0.25">
      <c r="A510" s="403" t="s">
        <v>17130</v>
      </c>
      <c r="B510" s="403" t="s">
        <v>17131</v>
      </c>
      <c r="C510" s="413">
        <v>17.239999999999998</v>
      </c>
      <c r="D510" s="43" t="s">
        <v>17679</v>
      </c>
      <c r="E510" s="43">
        <v>47299</v>
      </c>
      <c r="F510" s="88" t="s">
        <v>1533</v>
      </c>
      <c r="P510" s="343"/>
    </row>
    <row r="511" spans="1:16" x14ac:dyDescent="0.25">
      <c r="A511" s="44" t="s">
        <v>11270</v>
      </c>
      <c r="B511" s="44" t="s">
        <v>6439</v>
      </c>
      <c r="C511" s="45" t="s">
        <v>6440</v>
      </c>
      <c r="D511" s="45" t="s">
        <v>13812</v>
      </c>
      <c r="E511" s="45" t="s">
        <v>6211</v>
      </c>
      <c r="F511" s="93"/>
      <c r="G511" s="93"/>
      <c r="H511" s="93"/>
      <c r="I511" s="99"/>
      <c r="J511" s="99"/>
      <c r="K511" s="99"/>
      <c r="P511" s="343"/>
    </row>
    <row r="512" spans="1:16" x14ac:dyDescent="0.25">
      <c r="A512" s="44" t="s">
        <v>11270</v>
      </c>
      <c r="B512" s="44" t="s">
        <v>10051</v>
      </c>
      <c r="C512" s="45" t="s">
        <v>10052</v>
      </c>
      <c r="D512" s="45" t="s">
        <v>13812</v>
      </c>
      <c r="E512" s="45" t="s">
        <v>10047</v>
      </c>
      <c r="F512" s="93"/>
      <c r="G512" s="93"/>
      <c r="H512" s="93"/>
      <c r="I512" s="99"/>
      <c r="J512" s="99"/>
      <c r="K512" s="99"/>
      <c r="P512" s="343"/>
    </row>
    <row r="513" spans="1:16" x14ac:dyDescent="0.25">
      <c r="A513" s="44" t="s">
        <v>13135</v>
      </c>
      <c r="B513" s="92" t="s">
        <v>13392</v>
      </c>
      <c r="C513" s="45" t="s">
        <v>13122</v>
      </c>
      <c r="D513" s="93" t="s">
        <v>13391</v>
      </c>
      <c r="E513" s="94">
        <v>45838</v>
      </c>
      <c r="F513" s="93"/>
      <c r="G513" s="93"/>
      <c r="H513" s="93"/>
      <c r="I513" s="99"/>
      <c r="J513" s="99"/>
      <c r="K513" s="99"/>
      <c r="L513" s="31"/>
      <c r="M513" s="31"/>
      <c r="N513" s="31"/>
      <c r="P513" s="343"/>
    </row>
    <row r="514" spans="1:16" x14ac:dyDescent="0.25">
      <c r="A514" s="91" t="s">
        <v>13136</v>
      </c>
      <c r="B514" s="92" t="s">
        <v>13392</v>
      </c>
      <c r="C514" s="45" t="s">
        <v>13137</v>
      </c>
      <c r="D514" s="93" t="s">
        <v>13391</v>
      </c>
      <c r="E514" s="94">
        <v>45838</v>
      </c>
      <c r="F514" s="93"/>
      <c r="G514" s="93"/>
      <c r="H514" s="93"/>
      <c r="I514" s="99"/>
      <c r="J514" s="99"/>
      <c r="K514" s="99"/>
      <c r="L514" s="31"/>
      <c r="M514" s="31"/>
      <c r="N514" s="31"/>
      <c r="P514" s="343"/>
    </row>
    <row r="515" spans="1:16" x14ac:dyDescent="0.25">
      <c r="A515" s="44" t="s">
        <v>1704</v>
      </c>
      <c r="B515" s="44" t="s">
        <v>11297</v>
      </c>
      <c r="C515" s="45" t="s">
        <v>11298</v>
      </c>
      <c r="D515" s="45" t="s">
        <v>15765</v>
      </c>
      <c r="E515" s="45" t="s">
        <v>11299</v>
      </c>
      <c r="F515" s="328"/>
      <c r="G515" s="328"/>
      <c r="H515" s="328"/>
      <c r="I515" s="329"/>
      <c r="J515" s="329"/>
      <c r="K515" s="329"/>
      <c r="P515" s="343"/>
    </row>
    <row r="516" spans="1:16" x14ac:dyDescent="0.25">
      <c r="A516" s="346" t="s">
        <v>1704</v>
      </c>
      <c r="B516" s="346" t="s">
        <v>11297</v>
      </c>
      <c r="C516" s="347" t="s">
        <v>11298</v>
      </c>
      <c r="D516" s="347" t="s">
        <v>15765</v>
      </c>
      <c r="E516" s="347" t="s">
        <v>16841</v>
      </c>
      <c r="F516" s="346"/>
      <c r="G516" s="346"/>
      <c r="H516" s="346"/>
      <c r="I516" s="346"/>
      <c r="J516" s="346"/>
      <c r="K516" s="346"/>
      <c r="L516" s="346"/>
      <c r="M516" s="346"/>
      <c r="P516" s="343"/>
    </row>
    <row r="517" spans="1:16" x14ac:dyDescent="0.25">
      <c r="A517" s="44" t="s">
        <v>1704</v>
      </c>
      <c r="B517" s="44" t="s">
        <v>11297</v>
      </c>
      <c r="C517" s="45" t="s">
        <v>11298</v>
      </c>
      <c r="D517" s="45" t="s">
        <v>13812</v>
      </c>
      <c r="E517" s="45" t="s">
        <v>11299</v>
      </c>
      <c r="F517" s="93"/>
      <c r="G517" s="93"/>
      <c r="H517" s="93"/>
      <c r="I517" s="99"/>
      <c r="J517" s="99"/>
      <c r="K517" s="99"/>
      <c r="P517" s="343"/>
    </row>
    <row r="518" spans="1:16" x14ac:dyDescent="0.25">
      <c r="A518" s="44" t="s">
        <v>10984</v>
      </c>
      <c r="B518" s="44" t="s">
        <v>10976</v>
      </c>
      <c r="C518" s="45" t="s">
        <v>10977</v>
      </c>
      <c r="D518" s="45" t="s">
        <v>18252</v>
      </c>
      <c r="E518" s="45" t="s">
        <v>10715</v>
      </c>
      <c r="F518" s="45" t="s">
        <v>1384</v>
      </c>
      <c r="G518" s="45" t="s">
        <v>1385</v>
      </c>
      <c r="P518" s="343"/>
    </row>
    <row r="519" spans="1:16" s="355" customFormat="1" x14ac:dyDescent="0.25">
      <c r="A519" s="44" t="s">
        <v>454</v>
      </c>
      <c r="B519" s="44" t="s">
        <v>13517</v>
      </c>
      <c r="C519" s="45" t="s">
        <v>11128</v>
      </c>
      <c r="D519" s="45" t="s">
        <v>16294</v>
      </c>
      <c r="E519" s="46">
        <v>46022</v>
      </c>
      <c r="F519" s="338"/>
      <c r="G519" s="44"/>
      <c r="H519" s="44"/>
      <c r="I519" s="44"/>
      <c r="J519" s="44"/>
      <c r="K519" s="44"/>
      <c r="L519" s="31"/>
      <c r="M519" s="31"/>
      <c r="N519" s="31"/>
      <c r="O519" s="29"/>
      <c r="P519" s="356"/>
    </row>
    <row r="520" spans="1:16" x14ac:dyDescent="0.25">
      <c r="A520" s="44" t="s">
        <v>595</v>
      </c>
      <c r="B520" s="44" t="s">
        <v>15281</v>
      </c>
      <c r="C520" s="45" t="s">
        <v>4960</v>
      </c>
      <c r="D520" s="45" t="s">
        <v>16294</v>
      </c>
      <c r="E520" s="46">
        <v>45930</v>
      </c>
      <c r="F520" s="338"/>
      <c r="G520" s="44"/>
      <c r="H520" s="44"/>
      <c r="I520" s="44"/>
      <c r="J520" s="44"/>
      <c r="K520" s="44"/>
      <c r="L520" s="31"/>
      <c r="M520" s="31"/>
      <c r="N520" s="31"/>
      <c r="P520" s="343"/>
    </row>
    <row r="521" spans="1:16" s="359" customFormat="1" x14ac:dyDescent="0.25">
      <c r="A521" s="264" t="s">
        <v>2755</v>
      </c>
      <c r="B521" s="264" t="s">
        <v>1921</v>
      </c>
      <c r="C521" s="265">
        <v>220101</v>
      </c>
      <c r="D521" s="265" t="s">
        <v>15953</v>
      </c>
      <c r="E521" s="266" t="s">
        <v>6211</v>
      </c>
      <c r="F521" s="30"/>
      <c r="G521" s="30"/>
      <c r="H521" s="30"/>
      <c r="I521" s="29"/>
      <c r="J521" s="29"/>
      <c r="K521" s="29"/>
      <c r="L521" s="29"/>
      <c r="M521" s="29"/>
      <c r="N521" s="29"/>
      <c r="O521" s="29"/>
      <c r="P521" s="360"/>
    </row>
    <row r="522" spans="1:16" x14ac:dyDescent="0.25">
      <c r="A522" s="264" t="s">
        <v>2755</v>
      </c>
      <c r="B522" s="264" t="s">
        <v>2751</v>
      </c>
      <c r="C522" s="265">
        <v>230105</v>
      </c>
      <c r="D522" s="265" t="s">
        <v>15953</v>
      </c>
      <c r="E522" s="266" t="s">
        <v>6877</v>
      </c>
      <c r="P522" s="343"/>
    </row>
    <row r="523" spans="1:16" x14ac:dyDescent="0.25">
      <c r="A523" s="264" t="s">
        <v>2755</v>
      </c>
      <c r="B523" s="264" t="s">
        <v>1068</v>
      </c>
      <c r="C523" s="265">
        <v>230202</v>
      </c>
      <c r="D523" s="265" t="s">
        <v>15953</v>
      </c>
      <c r="E523" s="266" t="s">
        <v>8836</v>
      </c>
      <c r="P523" s="343"/>
    </row>
    <row r="524" spans="1:16" x14ac:dyDescent="0.25">
      <c r="A524" s="264" t="s">
        <v>2755</v>
      </c>
      <c r="B524" s="264" t="s">
        <v>3591</v>
      </c>
      <c r="C524" s="265">
        <v>230901</v>
      </c>
      <c r="D524" s="265" t="s">
        <v>15953</v>
      </c>
      <c r="E524" s="266" t="s">
        <v>10715</v>
      </c>
      <c r="P524" s="343"/>
    </row>
    <row r="525" spans="1:16" x14ac:dyDescent="0.25">
      <c r="A525" s="44" t="s">
        <v>1400</v>
      </c>
      <c r="B525" s="44" t="s">
        <v>1361</v>
      </c>
      <c r="C525" s="45" t="s">
        <v>9087</v>
      </c>
      <c r="D525" s="45" t="s">
        <v>18252</v>
      </c>
      <c r="E525" s="45" t="s">
        <v>6809</v>
      </c>
      <c r="F525" s="45" t="s">
        <v>1384</v>
      </c>
      <c r="G525" s="45" t="s">
        <v>1385</v>
      </c>
      <c r="P525" s="343"/>
    </row>
    <row r="526" spans="1:16" x14ac:dyDescent="0.25">
      <c r="A526" s="264" t="s">
        <v>14598</v>
      </c>
      <c r="B526" s="264" t="s">
        <v>1056</v>
      </c>
      <c r="C526" s="265">
        <v>240601</v>
      </c>
      <c r="D526" s="265" t="s">
        <v>15953</v>
      </c>
      <c r="E526" s="266" t="s">
        <v>13753</v>
      </c>
      <c r="P526" s="343"/>
    </row>
    <row r="527" spans="1:16" x14ac:dyDescent="0.25">
      <c r="A527" s="264" t="s">
        <v>14598</v>
      </c>
      <c r="B527" s="264" t="s">
        <v>12996</v>
      </c>
      <c r="C527" s="265">
        <v>24010401</v>
      </c>
      <c r="D527" s="265" t="s">
        <v>15953</v>
      </c>
      <c r="E527" s="266" t="s">
        <v>12997</v>
      </c>
      <c r="P527" s="343"/>
    </row>
    <row r="528" spans="1:16" x14ac:dyDescent="0.25">
      <c r="A528" s="264" t="s">
        <v>14598</v>
      </c>
      <c r="B528" s="264" t="s">
        <v>4844</v>
      </c>
      <c r="C528" s="265">
        <v>24060401</v>
      </c>
      <c r="D528" s="265" t="s">
        <v>15953</v>
      </c>
      <c r="E528" s="266" t="s">
        <v>6412</v>
      </c>
      <c r="P528" s="343"/>
    </row>
    <row r="529" spans="1:16" x14ac:dyDescent="0.25">
      <c r="A529" s="403" t="s">
        <v>5972</v>
      </c>
      <c r="B529" s="403" t="s">
        <v>17087</v>
      </c>
      <c r="C529" s="413">
        <v>9.2200000000000006</v>
      </c>
      <c r="D529" s="43" t="s">
        <v>17679</v>
      </c>
      <c r="E529" s="43">
        <v>45838</v>
      </c>
      <c r="F529" s="88"/>
      <c r="P529" s="343"/>
    </row>
    <row r="530" spans="1:16" x14ac:dyDescent="0.25">
      <c r="A530" s="403" t="s">
        <v>5972</v>
      </c>
      <c r="B530" s="403" t="s">
        <v>17132</v>
      </c>
      <c r="C530" s="413">
        <v>20.239999999999998</v>
      </c>
      <c r="D530" s="43" t="s">
        <v>17679</v>
      </c>
      <c r="E530" s="43">
        <v>47299</v>
      </c>
      <c r="F530" s="88"/>
      <c r="P530" s="343"/>
    </row>
    <row r="531" spans="1:16" x14ac:dyDescent="0.25">
      <c r="A531" s="44" t="s">
        <v>1088</v>
      </c>
      <c r="B531" s="44" t="s">
        <v>1355</v>
      </c>
      <c r="C531" s="45" t="s">
        <v>10974</v>
      </c>
      <c r="D531" s="45" t="s">
        <v>18252</v>
      </c>
      <c r="E531" s="45" t="s">
        <v>10715</v>
      </c>
      <c r="F531" s="45" t="s">
        <v>1385</v>
      </c>
      <c r="G531" s="45" t="s">
        <v>1385</v>
      </c>
      <c r="P531" s="343"/>
    </row>
    <row r="532" spans="1:16" x14ac:dyDescent="0.25">
      <c r="A532" s="44" t="s">
        <v>455</v>
      </c>
      <c r="B532" s="44" t="s">
        <v>10976</v>
      </c>
      <c r="C532" s="45" t="s">
        <v>10977</v>
      </c>
      <c r="D532" s="45" t="s">
        <v>18252</v>
      </c>
      <c r="E532" s="45" t="s">
        <v>10715</v>
      </c>
      <c r="F532" s="45" t="s">
        <v>1384</v>
      </c>
      <c r="G532" s="45" t="s">
        <v>1385</v>
      </c>
      <c r="P532" s="343"/>
    </row>
    <row r="533" spans="1:16" x14ac:dyDescent="0.25">
      <c r="A533" s="44" t="s">
        <v>8373</v>
      </c>
      <c r="B533" s="44" t="s">
        <v>8374</v>
      </c>
      <c r="C533" s="45" t="s">
        <v>8372</v>
      </c>
      <c r="D533" s="45" t="s">
        <v>1702</v>
      </c>
      <c r="E533" s="46">
        <v>45747</v>
      </c>
      <c r="F533" s="93"/>
      <c r="G533" s="93"/>
      <c r="H533" s="93"/>
      <c r="I533" s="99"/>
      <c r="J533" s="99"/>
      <c r="K533" s="99"/>
      <c r="L533" s="31"/>
      <c r="M533" s="31"/>
      <c r="N533" s="31"/>
      <c r="P533" s="343"/>
    </row>
    <row r="534" spans="1:16" x14ac:dyDescent="0.25">
      <c r="A534" s="44" t="s">
        <v>18115</v>
      </c>
      <c r="B534" s="44" t="s">
        <v>1358</v>
      </c>
      <c r="C534" s="45" t="s">
        <v>6197</v>
      </c>
      <c r="D534" s="45" t="s">
        <v>18252</v>
      </c>
      <c r="E534" s="45" t="s">
        <v>6211</v>
      </c>
      <c r="F534" s="45" t="s">
        <v>1384</v>
      </c>
      <c r="G534" s="45" t="s">
        <v>1384</v>
      </c>
      <c r="P534" s="343"/>
    </row>
    <row r="535" spans="1:16" x14ac:dyDescent="0.25">
      <c r="A535" s="102" t="s">
        <v>17078</v>
      </c>
      <c r="B535" s="353" t="s">
        <v>4153</v>
      </c>
      <c r="C535" s="32" t="s">
        <v>17085</v>
      </c>
      <c r="D535" s="32" t="s">
        <v>1398</v>
      </c>
      <c r="E535" s="94">
        <v>45766</v>
      </c>
      <c r="F535" s="32"/>
      <c r="G535" s="32"/>
      <c r="H535" s="32"/>
      <c r="I535" s="31"/>
      <c r="J535" s="31"/>
      <c r="K535" s="31"/>
      <c r="L535" s="31"/>
      <c r="M535" s="31"/>
      <c r="N535" s="31"/>
      <c r="P535" s="343"/>
    </row>
    <row r="536" spans="1:16" x14ac:dyDescent="0.25">
      <c r="A536" s="264" t="s">
        <v>14599</v>
      </c>
      <c r="B536" s="264" t="s">
        <v>12996</v>
      </c>
      <c r="C536" s="265">
        <v>24010401</v>
      </c>
      <c r="D536" s="265" t="s">
        <v>15953</v>
      </c>
      <c r="E536" s="266" t="s">
        <v>12997</v>
      </c>
      <c r="P536" s="343"/>
    </row>
    <row r="537" spans="1:16" x14ac:dyDescent="0.25">
      <c r="A537" s="264" t="s">
        <v>14599</v>
      </c>
      <c r="B537" s="264" t="s">
        <v>3782</v>
      </c>
      <c r="C537" s="265">
        <v>24010402</v>
      </c>
      <c r="D537" s="265" t="s">
        <v>15953</v>
      </c>
      <c r="E537" s="266" t="s">
        <v>8836</v>
      </c>
      <c r="P537" s="343"/>
    </row>
    <row r="538" spans="1:16" x14ac:dyDescent="0.25">
      <c r="A538" s="102" t="s">
        <v>17067</v>
      </c>
      <c r="B538" s="353" t="s">
        <v>4153</v>
      </c>
      <c r="C538" s="32" t="s">
        <v>17085</v>
      </c>
      <c r="D538" s="32" t="s">
        <v>1398</v>
      </c>
      <c r="E538" s="94">
        <v>45766</v>
      </c>
      <c r="F538" s="32"/>
      <c r="G538" s="32"/>
      <c r="H538" s="32"/>
      <c r="I538" s="31"/>
      <c r="J538" s="31"/>
      <c r="K538" s="31"/>
      <c r="L538" s="31"/>
      <c r="M538" s="31"/>
      <c r="N538" s="31"/>
      <c r="P538" s="343"/>
    </row>
    <row r="539" spans="1:16" x14ac:dyDescent="0.25">
      <c r="A539" s="264" t="s">
        <v>1845</v>
      </c>
      <c r="B539" s="264" t="s">
        <v>2751</v>
      </c>
      <c r="C539" s="265">
        <v>220105</v>
      </c>
      <c r="D539" s="265" t="s">
        <v>15953</v>
      </c>
      <c r="E539" s="266" t="s">
        <v>3064</v>
      </c>
      <c r="P539" s="343"/>
    </row>
    <row r="540" spans="1:16" x14ac:dyDescent="0.25">
      <c r="A540" s="44" t="s">
        <v>541</v>
      </c>
      <c r="B540" s="44" t="s">
        <v>15250</v>
      </c>
      <c r="C540" s="45" t="s">
        <v>4958</v>
      </c>
      <c r="D540" s="45" t="s">
        <v>16294</v>
      </c>
      <c r="E540" s="46">
        <v>45688</v>
      </c>
      <c r="F540" s="338"/>
      <c r="G540" s="44"/>
      <c r="H540" s="44"/>
      <c r="I540" s="44"/>
      <c r="J540" s="44"/>
      <c r="K540" s="44"/>
      <c r="L540" s="31"/>
      <c r="M540" s="31"/>
      <c r="N540" s="31"/>
      <c r="P540" s="343"/>
    </row>
    <row r="541" spans="1:16" x14ac:dyDescent="0.25">
      <c r="A541" s="44" t="s">
        <v>541</v>
      </c>
      <c r="B541" s="44" t="s">
        <v>15317</v>
      </c>
      <c r="C541" s="45" t="s">
        <v>3459</v>
      </c>
      <c r="D541" s="45" t="s">
        <v>16294</v>
      </c>
      <c r="E541" s="46">
        <v>45688</v>
      </c>
      <c r="F541" s="338"/>
      <c r="G541" s="44"/>
      <c r="H541" s="44"/>
      <c r="I541" s="44"/>
      <c r="J541" s="44"/>
      <c r="K541" s="44"/>
      <c r="L541" s="31"/>
      <c r="M541" s="31"/>
      <c r="N541" s="31"/>
      <c r="P541" s="343"/>
    </row>
    <row r="542" spans="1:16" x14ac:dyDescent="0.25">
      <c r="A542" s="264" t="s">
        <v>8485</v>
      </c>
      <c r="B542" s="264" t="s">
        <v>2751</v>
      </c>
      <c r="C542" s="265">
        <v>230105</v>
      </c>
      <c r="D542" s="265" t="s">
        <v>15953</v>
      </c>
      <c r="E542" s="266" t="s">
        <v>6877</v>
      </c>
      <c r="P542" s="343"/>
    </row>
    <row r="543" spans="1:16" x14ac:dyDescent="0.25">
      <c r="A543" s="273" t="s">
        <v>8301</v>
      </c>
      <c r="B543" s="273" t="s">
        <v>11789</v>
      </c>
      <c r="C543" s="274">
        <v>791202303007</v>
      </c>
      <c r="D543" s="274" t="s">
        <v>8356</v>
      </c>
      <c r="E543" s="276" t="s">
        <v>3754</v>
      </c>
      <c r="F543" s="328"/>
      <c r="G543" s="328"/>
      <c r="H543" s="328"/>
      <c r="I543" s="329"/>
      <c r="J543" s="329"/>
      <c r="K543" s="329"/>
      <c r="P543" s="343"/>
    </row>
    <row r="544" spans="1:16" x14ac:dyDescent="0.25">
      <c r="A544" s="264" t="s">
        <v>2731</v>
      </c>
      <c r="B544" s="264" t="s">
        <v>12996</v>
      </c>
      <c r="C544" s="265">
        <v>24010401</v>
      </c>
      <c r="D544" s="265" t="s">
        <v>15953</v>
      </c>
      <c r="E544" s="266" t="s">
        <v>12997</v>
      </c>
      <c r="P544" s="343"/>
    </row>
    <row r="545" spans="1:16" x14ac:dyDescent="0.25">
      <c r="A545" s="264" t="s">
        <v>2731</v>
      </c>
      <c r="B545" s="264" t="s">
        <v>3782</v>
      </c>
      <c r="C545" s="265">
        <v>24010402</v>
      </c>
      <c r="D545" s="265" t="s">
        <v>15953</v>
      </c>
      <c r="E545" s="266" t="s">
        <v>8836</v>
      </c>
      <c r="P545" s="343"/>
    </row>
    <row r="546" spans="1:16" x14ac:dyDescent="0.25">
      <c r="A546" s="44" t="s">
        <v>446</v>
      </c>
      <c r="B546" s="44" t="s">
        <v>9963</v>
      </c>
      <c r="C546" s="45" t="s">
        <v>11131</v>
      </c>
      <c r="D546" s="45" t="s">
        <v>16294</v>
      </c>
      <c r="E546" s="46">
        <v>46053</v>
      </c>
      <c r="F546" s="338" t="s">
        <v>2055</v>
      </c>
      <c r="G546" s="44"/>
      <c r="H546" s="44"/>
      <c r="I546" s="44"/>
      <c r="J546" s="44"/>
      <c r="K546" s="44"/>
      <c r="P546" s="343"/>
    </row>
    <row r="547" spans="1:16" x14ac:dyDescent="0.25">
      <c r="A547" s="44" t="s">
        <v>446</v>
      </c>
      <c r="B547" s="44" t="s">
        <v>13515</v>
      </c>
      <c r="C547" s="45" t="s">
        <v>13516</v>
      </c>
      <c r="D547" s="45" t="s">
        <v>16294</v>
      </c>
      <c r="E547" s="46">
        <v>45808</v>
      </c>
      <c r="F547" s="338" t="s">
        <v>2055</v>
      </c>
      <c r="G547" s="44"/>
      <c r="H547" s="44"/>
      <c r="I547" s="44"/>
      <c r="J547" s="44"/>
      <c r="K547" s="44"/>
      <c r="L547" s="31"/>
      <c r="M547" s="31"/>
      <c r="N547" s="31"/>
      <c r="P547" s="343"/>
    </row>
    <row r="548" spans="1:16" s="359" customFormat="1" x14ac:dyDescent="0.25">
      <c r="A548" s="44" t="s">
        <v>13138</v>
      </c>
      <c r="B548" s="92" t="s">
        <v>13392</v>
      </c>
      <c r="C548" s="77" t="s">
        <v>13124</v>
      </c>
      <c r="D548" s="93" t="s">
        <v>13391</v>
      </c>
      <c r="E548" s="94">
        <v>45838</v>
      </c>
      <c r="F548" s="93"/>
      <c r="G548" s="93"/>
      <c r="H548" s="93"/>
      <c r="I548" s="99"/>
      <c r="J548" s="99"/>
      <c r="K548" s="99"/>
      <c r="L548" s="31"/>
      <c r="M548" s="31"/>
      <c r="N548" s="31"/>
      <c r="O548" s="29"/>
      <c r="P548" s="360"/>
    </row>
    <row r="549" spans="1:16" x14ac:dyDescent="0.25">
      <c r="A549" s="264" t="s">
        <v>8486</v>
      </c>
      <c r="B549" s="264" t="s">
        <v>2754</v>
      </c>
      <c r="C549" s="265">
        <v>230205</v>
      </c>
      <c r="D549" s="265" t="s">
        <v>15953</v>
      </c>
      <c r="E549" s="266" t="s">
        <v>8836</v>
      </c>
      <c r="P549" s="343"/>
    </row>
    <row r="550" spans="1:16" x14ac:dyDescent="0.25">
      <c r="A550" s="264" t="s">
        <v>8486</v>
      </c>
      <c r="B550" s="264" t="s">
        <v>3593</v>
      </c>
      <c r="C550" s="265">
        <v>230803</v>
      </c>
      <c r="D550" s="265" t="s">
        <v>15953</v>
      </c>
      <c r="E550" s="266" t="s">
        <v>5279</v>
      </c>
      <c r="P550" s="343"/>
    </row>
    <row r="551" spans="1:16" x14ac:dyDescent="0.25">
      <c r="A551" s="44" t="s">
        <v>16322</v>
      </c>
      <c r="B551" s="44" t="s">
        <v>16320</v>
      </c>
      <c r="C551" s="45" t="s">
        <v>16321</v>
      </c>
      <c r="D551" s="45" t="s">
        <v>16294</v>
      </c>
      <c r="E551" s="46">
        <v>46022</v>
      </c>
      <c r="F551" s="338"/>
      <c r="G551" s="44"/>
      <c r="H551" s="44"/>
      <c r="I551" s="44"/>
      <c r="J551" s="44"/>
      <c r="K551" s="44"/>
      <c r="L551" s="31"/>
      <c r="M551" s="31"/>
      <c r="N551" s="31"/>
      <c r="P551" s="343"/>
    </row>
    <row r="552" spans="1:16" x14ac:dyDescent="0.25">
      <c r="A552" s="44" t="s">
        <v>16322</v>
      </c>
      <c r="B552" s="44" t="s">
        <v>15288</v>
      </c>
      <c r="C552" s="45" t="s">
        <v>13104</v>
      </c>
      <c r="D552" s="45" t="s">
        <v>16294</v>
      </c>
      <c r="E552" s="46">
        <v>45777</v>
      </c>
      <c r="F552" s="338"/>
      <c r="G552" s="44"/>
      <c r="H552" s="44"/>
      <c r="I552" s="44"/>
      <c r="J552" s="44"/>
      <c r="K552" s="44"/>
      <c r="L552" s="31"/>
      <c r="M552" s="31"/>
      <c r="N552" s="31"/>
      <c r="P552" s="343"/>
    </row>
    <row r="553" spans="1:16" x14ac:dyDescent="0.3">
      <c r="A553" s="57" t="s">
        <v>1926</v>
      </c>
      <c r="B553" s="57" t="s">
        <v>2495</v>
      </c>
      <c r="C553" s="62">
        <v>21030</v>
      </c>
      <c r="D553" s="62" t="s">
        <v>5966</v>
      </c>
      <c r="E553" s="60">
        <v>45961</v>
      </c>
      <c r="F553" s="339" t="s">
        <v>16267</v>
      </c>
      <c r="G553" s="339" t="s">
        <v>16268</v>
      </c>
      <c r="H553" s="57"/>
      <c r="I553" s="57"/>
      <c r="J553" s="57"/>
      <c r="K553" s="57"/>
      <c r="L553" s="31"/>
      <c r="M553" s="31"/>
      <c r="N553" s="31"/>
      <c r="P553" s="343"/>
    </row>
    <row r="554" spans="1:16" s="355" customFormat="1" x14ac:dyDescent="0.25">
      <c r="A554" s="264" t="s">
        <v>1926</v>
      </c>
      <c r="B554" s="264" t="s">
        <v>1053</v>
      </c>
      <c r="C554" s="265">
        <v>210902</v>
      </c>
      <c r="D554" s="265" t="s">
        <v>15953</v>
      </c>
      <c r="E554" s="266" t="s">
        <v>5195</v>
      </c>
      <c r="F554" s="30"/>
      <c r="G554" s="30"/>
      <c r="H554" s="30"/>
      <c r="I554" s="29"/>
      <c r="J554" s="29"/>
      <c r="K554" s="29"/>
      <c r="L554" s="29"/>
      <c r="M554" s="29"/>
      <c r="N554" s="29"/>
      <c r="O554" s="29"/>
      <c r="P554" s="356"/>
    </row>
    <row r="555" spans="1:16" x14ac:dyDescent="0.25">
      <c r="A555" s="102" t="s">
        <v>3894</v>
      </c>
      <c r="B555" s="92" t="s">
        <v>4085</v>
      </c>
      <c r="C555" s="93" t="s">
        <v>4084</v>
      </c>
      <c r="D555" s="93" t="s">
        <v>1398</v>
      </c>
      <c r="E555" s="94">
        <v>45794</v>
      </c>
      <c r="F555" s="93"/>
      <c r="G555" s="93" t="s">
        <v>1385</v>
      </c>
      <c r="H555" s="93" t="s">
        <v>1385</v>
      </c>
      <c r="I555" s="99"/>
      <c r="J555" s="99"/>
      <c r="K555" s="99"/>
      <c r="L555" s="31"/>
      <c r="M555" s="31"/>
      <c r="N555" s="31"/>
      <c r="P555" s="343"/>
    </row>
    <row r="556" spans="1:16" s="359" customFormat="1" x14ac:dyDescent="0.25">
      <c r="A556" s="264" t="s">
        <v>17723</v>
      </c>
      <c r="B556" s="264" t="s">
        <v>236</v>
      </c>
      <c r="C556" s="265">
        <v>241001</v>
      </c>
      <c r="D556" s="265" t="s">
        <v>15953</v>
      </c>
      <c r="E556" s="266" t="s">
        <v>11352</v>
      </c>
      <c r="F556" s="30"/>
      <c r="G556" s="30"/>
      <c r="H556" s="30"/>
      <c r="I556" s="29"/>
      <c r="J556" s="29"/>
      <c r="K556" s="29"/>
      <c r="L556" s="29"/>
      <c r="M556" s="29"/>
      <c r="N556" s="29"/>
      <c r="O556" s="29"/>
      <c r="P556" s="360"/>
    </row>
    <row r="557" spans="1:16" x14ac:dyDescent="0.25">
      <c r="A557" s="264" t="s">
        <v>17723</v>
      </c>
      <c r="B557" s="264" t="s">
        <v>17682</v>
      </c>
      <c r="C557" s="265">
        <v>25010501</v>
      </c>
      <c r="D557" s="265" t="s">
        <v>15953</v>
      </c>
      <c r="E557" s="266" t="s">
        <v>17681</v>
      </c>
      <c r="P557" s="343"/>
    </row>
    <row r="558" spans="1:16" x14ac:dyDescent="0.25">
      <c r="A558" s="264" t="s">
        <v>17723</v>
      </c>
      <c r="B558" s="264" t="s">
        <v>6663</v>
      </c>
      <c r="C558" s="265">
        <v>25010502</v>
      </c>
      <c r="D558" s="265" t="s">
        <v>15953</v>
      </c>
      <c r="E558" s="266" t="s">
        <v>6677</v>
      </c>
      <c r="P558" s="343"/>
    </row>
    <row r="559" spans="1:16" x14ac:dyDescent="0.25">
      <c r="A559" s="44" t="s">
        <v>2028</v>
      </c>
      <c r="B559" s="44" t="s">
        <v>2040</v>
      </c>
      <c r="C559" s="45" t="s">
        <v>6198</v>
      </c>
      <c r="D559" s="45" t="s">
        <v>18252</v>
      </c>
      <c r="E559" s="45" t="s">
        <v>5183</v>
      </c>
      <c r="F559" s="45" t="s">
        <v>1384</v>
      </c>
      <c r="G559" s="45" t="s">
        <v>1385</v>
      </c>
      <c r="P559" s="343"/>
    </row>
    <row r="560" spans="1:16" x14ac:dyDescent="0.25">
      <c r="A560" s="44" t="s">
        <v>11979</v>
      </c>
      <c r="B560" s="44" t="s">
        <v>11980</v>
      </c>
      <c r="C560" s="45" t="s">
        <v>6529</v>
      </c>
      <c r="D560" s="45" t="s">
        <v>4574</v>
      </c>
      <c r="E560" s="275">
        <f>DATE(2026,7,8)</f>
        <v>46211</v>
      </c>
      <c r="P560" s="343"/>
    </row>
    <row r="561" spans="1:16" x14ac:dyDescent="0.25">
      <c r="A561" s="44" t="s">
        <v>4158</v>
      </c>
      <c r="B561" s="44" t="s">
        <v>4157</v>
      </c>
      <c r="C561" s="45" t="s">
        <v>15418</v>
      </c>
      <c r="D561" s="45" t="s">
        <v>18252</v>
      </c>
      <c r="E561" s="45" t="s">
        <v>3064</v>
      </c>
      <c r="F561" s="45" t="s">
        <v>1384</v>
      </c>
      <c r="G561" s="45" t="s">
        <v>1385</v>
      </c>
      <c r="P561" s="343"/>
    </row>
    <row r="562" spans="1:16" x14ac:dyDescent="0.25">
      <c r="A562" s="264" t="s">
        <v>697</v>
      </c>
      <c r="B562" s="264" t="s">
        <v>2751</v>
      </c>
      <c r="C562" s="265">
        <v>230105</v>
      </c>
      <c r="D562" s="265" t="s">
        <v>15953</v>
      </c>
      <c r="E562" s="266" t="s">
        <v>6877</v>
      </c>
      <c r="P562" s="343"/>
    </row>
    <row r="563" spans="1:16" x14ac:dyDescent="0.25">
      <c r="A563" s="44" t="s">
        <v>76</v>
      </c>
      <c r="B563" s="44" t="s">
        <v>1360</v>
      </c>
      <c r="C563" s="45" t="s">
        <v>9307</v>
      </c>
      <c r="D563" s="45" t="s">
        <v>18252</v>
      </c>
      <c r="E563" s="45" t="s">
        <v>3754</v>
      </c>
      <c r="F563" s="45" t="s">
        <v>1384</v>
      </c>
      <c r="G563" s="45" t="s">
        <v>1385</v>
      </c>
      <c r="P563" s="343"/>
    </row>
    <row r="564" spans="1:16" x14ac:dyDescent="0.25">
      <c r="A564" s="44" t="s">
        <v>76</v>
      </c>
      <c r="B564" s="44" t="s">
        <v>18102</v>
      </c>
      <c r="C564" s="45" t="s">
        <v>18103</v>
      </c>
      <c r="D564" s="45" t="s">
        <v>18252</v>
      </c>
      <c r="E564" s="45" t="s">
        <v>6985</v>
      </c>
      <c r="F564" s="45" t="s">
        <v>1384</v>
      </c>
      <c r="G564" s="45" t="s">
        <v>1385</v>
      </c>
      <c r="P564" s="343"/>
    </row>
    <row r="565" spans="1:16" x14ac:dyDescent="0.25">
      <c r="A565" s="1" t="s">
        <v>76</v>
      </c>
      <c r="B565" s="432" t="s">
        <v>2954</v>
      </c>
      <c r="C565" s="433" t="s">
        <v>4378</v>
      </c>
      <c r="D565" s="434" t="s">
        <v>17016</v>
      </c>
      <c r="E565" s="434">
        <v>45823</v>
      </c>
      <c r="P565" s="343"/>
    </row>
    <row r="566" spans="1:16" x14ac:dyDescent="0.25">
      <c r="A566" s="44" t="s">
        <v>698</v>
      </c>
      <c r="B566" s="44" t="s">
        <v>1356</v>
      </c>
      <c r="C566" s="45" t="s">
        <v>15958</v>
      </c>
      <c r="D566" s="45" t="s">
        <v>18252</v>
      </c>
      <c r="E566" s="45" t="s">
        <v>6214</v>
      </c>
      <c r="F566" s="45" t="s">
        <v>1384</v>
      </c>
      <c r="G566" s="45" t="s">
        <v>1385</v>
      </c>
      <c r="P566" s="343"/>
    </row>
    <row r="567" spans="1:16" x14ac:dyDescent="0.25">
      <c r="A567" s="264" t="s">
        <v>698</v>
      </c>
      <c r="B567" s="264" t="s">
        <v>1069</v>
      </c>
      <c r="C567" s="265">
        <v>230103</v>
      </c>
      <c r="D567" s="265" t="s">
        <v>15953</v>
      </c>
      <c r="E567" s="266" t="s">
        <v>6809</v>
      </c>
      <c r="P567" s="343"/>
    </row>
    <row r="568" spans="1:16" x14ac:dyDescent="0.25">
      <c r="A568" s="264" t="s">
        <v>698</v>
      </c>
      <c r="B568" s="264" t="s">
        <v>2751</v>
      </c>
      <c r="C568" s="265">
        <v>230105</v>
      </c>
      <c r="D568" s="265" t="s">
        <v>15953</v>
      </c>
      <c r="E568" s="266" t="s">
        <v>6877</v>
      </c>
      <c r="P568" s="343"/>
    </row>
    <row r="569" spans="1:16" s="355" customFormat="1" x14ac:dyDescent="0.25">
      <c r="A569" s="264" t="s">
        <v>698</v>
      </c>
      <c r="B569" s="264" t="s">
        <v>3591</v>
      </c>
      <c r="C569" s="265">
        <v>230901</v>
      </c>
      <c r="D569" s="265" t="s">
        <v>15953</v>
      </c>
      <c r="E569" s="266" t="s">
        <v>10715</v>
      </c>
      <c r="F569" s="30"/>
      <c r="G569" s="30"/>
      <c r="H569" s="30"/>
      <c r="I569" s="29"/>
      <c r="J569" s="29"/>
      <c r="K569" s="29"/>
      <c r="L569" s="29"/>
      <c r="M569" s="29"/>
      <c r="N569" s="29"/>
      <c r="O569" s="29"/>
      <c r="P569" s="356"/>
    </row>
    <row r="570" spans="1:16" x14ac:dyDescent="0.25">
      <c r="A570" s="264" t="s">
        <v>698</v>
      </c>
      <c r="B570" s="264" t="s">
        <v>3590</v>
      </c>
      <c r="C570" s="265">
        <v>230903</v>
      </c>
      <c r="D570" s="265" t="s">
        <v>15953</v>
      </c>
      <c r="E570" s="266" t="s">
        <v>10715</v>
      </c>
      <c r="P570" s="343"/>
    </row>
    <row r="571" spans="1:16" s="359" customFormat="1" x14ac:dyDescent="0.25">
      <c r="A571" s="264" t="s">
        <v>698</v>
      </c>
      <c r="B571" s="264" t="s">
        <v>3587</v>
      </c>
      <c r="C571" s="265">
        <v>230904</v>
      </c>
      <c r="D571" s="265" t="s">
        <v>15953</v>
      </c>
      <c r="E571" s="266" t="s">
        <v>10715</v>
      </c>
      <c r="F571" s="30"/>
      <c r="G571" s="30"/>
      <c r="H571" s="30"/>
      <c r="I571" s="29"/>
      <c r="J571" s="29"/>
      <c r="K571" s="29"/>
      <c r="L571" s="29"/>
      <c r="M571" s="29"/>
      <c r="N571" s="29"/>
      <c r="O571" s="29"/>
      <c r="P571" s="360"/>
    </row>
    <row r="572" spans="1:16" x14ac:dyDescent="0.25">
      <c r="A572" s="264" t="s">
        <v>698</v>
      </c>
      <c r="B572" s="264" t="s">
        <v>14575</v>
      </c>
      <c r="C572" s="265">
        <v>240402</v>
      </c>
      <c r="D572" s="265" t="s">
        <v>15953</v>
      </c>
      <c r="E572" s="266" t="s">
        <v>6492</v>
      </c>
      <c r="P572" s="343"/>
    </row>
    <row r="573" spans="1:16" x14ac:dyDescent="0.25">
      <c r="A573" s="44" t="s">
        <v>13139</v>
      </c>
      <c r="B573" s="92" t="s">
        <v>13392</v>
      </c>
      <c r="C573" s="45" t="s">
        <v>13134</v>
      </c>
      <c r="D573" s="93" t="s">
        <v>13391</v>
      </c>
      <c r="E573" s="94">
        <v>45838</v>
      </c>
      <c r="F573" s="93"/>
      <c r="G573" s="93"/>
      <c r="H573" s="93"/>
      <c r="I573" s="99"/>
      <c r="J573" s="99"/>
      <c r="K573" s="99"/>
      <c r="L573" s="31"/>
      <c r="M573" s="31"/>
      <c r="N573" s="31"/>
      <c r="P573" s="343"/>
    </row>
    <row r="574" spans="1:16" x14ac:dyDescent="0.25">
      <c r="A574" s="264" t="s">
        <v>8487</v>
      </c>
      <c r="B574" s="264" t="s">
        <v>3782</v>
      </c>
      <c r="C574" s="265">
        <v>23010402</v>
      </c>
      <c r="D574" s="265" t="s">
        <v>15953</v>
      </c>
      <c r="E574" s="266" t="s">
        <v>8836</v>
      </c>
      <c r="P574" s="343"/>
    </row>
    <row r="575" spans="1:16" x14ac:dyDescent="0.25">
      <c r="A575" s="44" t="s">
        <v>15419</v>
      </c>
      <c r="B575" s="44" t="s">
        <v>1354</v>
      </c>
      <c r="C575" s="45" t="s">
        <v>14385</v>
      </c>
      <c r="D575" s="45" t="s">
        <v>18252</v>
      </c>
      <c r="E575" s="45" t="s">
        <v>3064</v>
      </c>
      <c r="F575" s="45" t="s">
        <v>1385</v>
      </c>
      <c r="G575" s="45" t="s">
        <v>1385</v>
      </c>
      <c r="P575" s="343"/>
    </row>
    <row r="576" spans="1:16" x14ac:dyDescent="0.25">
      <c r="A576" s="264" t="s">
        <v>15829</v>
      </c>
      <c r="B576" s="264" t="s">
        <v>6669</v>
      </c>
      <c r="C576" s="265">
        <v>240804</v>
      </c>
      <c r="D576" s="265" t="s">
        <v>15953</v>
      </c>
      <c r="E576" s="266" t="s">
        <v>15826</v>
      </c>
      <c r="P576" s="343"/>
    </row>
    <row r="577" spans="1:16" x14ac:dyDescent="0.25">
      <c r="A577" s="44" t="s">
        <v>9315</v>
      </c>
      <c r="B577" s="44" t="s">
        <v>9316</v>
      </c>
      <c r="C577" s="45" t="s">
        <v>9317</v>
      </c>
      <c r="D577" s="45" t="s">
        <v>18252</v>
      </c>
      <c r="E577" s="45" t="s">
        <v>3754</v>
      </c>
      <c r="F577" s="45" t="s">
        <v>1384</v>
      </c>
      <c r="G577" s="45" t="s">
        <v>1385</v>
      </c>
      <c r="P577" s="343"/>
    </row>
    <row r="578" spans="1:16" x14ac:dyDescent="0.25">
      <c r="A578" s="1" t="s">
        <v>9315</v>
      </c>
      <c r="B578" s="432" t="s">
        <v>16442</v>
      </c>
      <c r="C578" s="433" t="s">
        <v>16443</v>
      </c>
      <c r="D578" s="434" t="s">
        <v>17016</v>
      </c>
      <c r="E578" s="434">
        <v>45917</v>
      </c>
      <c r="P578" s="343"/>
    </row>
    <row r="579" spans="1:16" x14ac:dyDescent="0.25">
      <c r="A579" s="1" t="s">
        <v>9315</v>
      </c>
      <c r="B579" s="432" t="s">
        <v>16442</v>
      </c>
      <c r="C579" s="433" t="s">
        <v>16443</v>
      </c>
      <c r="D579" s="434" t="s">
        <v>17016</v>
      </c>
      <c r="E579" s="434">
        <v>45917</v>
      </c>
      <c r="P579" s="343"/>
    </row>
    <row r="580" spans="1:16" x14ac:dyDescent="0.25">
      <c r="A580" s="44" t="s">
        <v>13404</v>
      </c>
      <c r="B580" s="44" t="s">
        <v>15257</v>
      </c>
      <c r="C580" s="45" t="s">
        <v>13518</v>
      </c>
      <c r="D580" s="45" t="s">
        <v>16294</v>
      </c>
      <c r="E580" s="46">
        <v>46022</v>
      </c>
      <c r="F580" s="338"/>
      <c r="G580" s="44"/>
      <c r="H580" s="44"/>
      <c r="I580" s="44"/>
      <c r="J580" s="44"/>
      <c r="K580" s="44"/>
      <c r="L580" s="31"/>
      <c r="M580" s="31"/>
      <c r="N580" s="31"/>
      <c r="P580" s="343"/>
    </row>
    <row r="581" spans="1:16" x14ac:dyDescent="0.25">
      <c r="A581" s="44" t="s">
        <v>7276</v>
      </c>
      <c r="B581" s="44" t="s">
        <v>15249</v>
      </c>
      <c r="C581" s="45" t="s">
        <v>7192</v>
      </c>
      <c r="D581" s="45" t="s">
        <v>16294</v>
      </c>
      <c r="E581" s="46">
        <v>45869</v>
      </c>
      <c r="F581" s="338"/>
      <c r="G581" s="44"/>
      <c r="H581" s="44"/>
      <c r="I581" s="44"/>
      <c r="J581" s="44"/>
      <c r="K581" s="44"/>
      <c r="L581" s="31"/>
      <c r="M581" s="31"/>
      <c r="N581" s="31"/>
      <c r="P581" s="343"/>
    </row>
    <row r="582" spans="1:16" x14ac:dyDescent="0.25">
      <c r="A582" s="44" t="s">
        <v>7276</v>
      </c>
      <c r="B582" s="44" t="s">
        <v>15302</v>
      </c>
      <c r="C582" s="45" t="s">
        <v>4964</v>
      </c>
      <c r="D582" s="45" t="s">
        <v>16294</v>
      </c>
      <c r="E582" s="46">
        <v>45900</v>
      </c>
      <c r="F582" s="338"/>
      <c r="G582" s="44"/>
      <c r="H582" s="44"/>
      <c r="I582" s="44"/>
      <c r="J582" s="44"/>
      <c r="K582" s="44"/>
      <c r="L582" s="31"/>
      <c r="M582" s="31"/>
      <c r="N582" s="31"/>
      <c r="P582" s="343"/>
    </row>
    <row r="583" spans="1:16" x14ac:dyDescent="0.25">
      <c r="A583" s="44" t="s">
        <v>11981</v>
      </c>
      <c r="B583" s="44" t="s">
        <v>11982</v>
      </c>
      <c r="C583" s="45" t="s">
        <v>8842</v>
      </c>
      <c r="D583" s="45" t="s">
        <v>4574</v>
      </c>
      <c r="E583" s="275">
        <f>DATE(2027,3,24)</f>
        <v>46470</v>
      </c>
      <c r="P583" s="343"/>
    </row>
    <row r="584" spans="1:16" x14ac:dyDescent="0.25">
      <c r="A584" s="44" t="s">
        <v>15420</v>
      </c>
      <c r="B584" s="44" t="s">
        <v>1354</v>
      </c>
      <c r="C584" s="45" t="s">
        <v>14385</v>
      </c>
      <c r="D584" s="45" t="s">
        <v>18252</v>
      </c>
      <c r="E584" s="45" t="s">
        <v>3064</v>
      </c>
      <c r="F584" s="45" t="s">
        <v>1385</v>
      </c>
      <c r="G584" s="45" t="s">
        <v>1385</v>
      </c>
      <c r="P584" s="343"/>
    </row>
    <row r="585" spans="1:16" x14ac:dyDescent="0.25">
      <c r="A585" s="44" t="s">
        <v>8994</v>
      </c>
      <c r="B585" s="44" t="s">
        <v>8995</v>
      </c>
      <c r="C585" s="45" t="s">
        <v>8996</v>
      </c>
      <c r="D585" s="45" t="s">
        <v>15765</v>
      </c>
      <c r="E585" s="45" t="s">
        <v>6212</v>
      </c>
      <c r="F585" s="328"/>
      <c r="G585" s="328"/>
      <c r="H585" s="328"/>
      <c r="I585" s="329"/>
      <c r="J585" s="329"/>
      <c r="K585" s="329"/>
      <c r="P585" s="343"/>
    </row>
    <row r="586" spans="1:16" s="355" customFormat="1" x14ac:dyDescent="0.25">
      <c r="A586" s="346" t="s">
        <v>8994</v>
      </c>
      <c r="B586" s="346" t="s">
        <v>8995</v>
      </c>
      <c r="C586" s="347" t="s">
        <v>8996</v>
      </c>
      <c r="D586" s="347" t="s">
        <v>15765</v>
      </c>
      <c r="E586" s="347" t="s">
        <v>10069</v>
      </c>
      <c r="F586" s="346"/>
      <c r="G586" s="346"/>
      <c r="H586" s="346"/>
      <c r="I586" s="346"/>
      <c r="J586" s="346"/>
      <c r="K586" s="346"/>
      <c r="L586" s="346"/>
      <c r="M586" s="346"/>
      <c r="N586" s="29"/>
      <c r="O586" s="29"/>
      <c r="P586" s="356"/>
    </row>
    <row r="587" spans="1:16" x14ac:dyDescent="0.25">
      <c r="A587" s="44" t="s">
        <v>8994</v>
      </c>
      <c r="B587" s="44" t="s">
        <v>8995</v>
      </c>
      <c r="C587" s="45" t="s">
        <v>8996</v>
      </c>
      <c r="D587" s="45" t="s">
        <v>13812</v>
      </c>
      <c r="E587" s="45" t="s">
        <v>6212</v>
      </c>
      <c r="F587" s="93"/>
      <c r="G587" s="93"/>
      <c r="H587" s="93"/>
      <c r="I587" s="99"/>
      <c r="J587" s="99"/>
      <c r="K587" s="99"/>
      <c r="P587" s="343"/>
    </row>
    <row r="588" spans="1:16" s="361" customFormat="1" x14ac:dyDescent="0.25">
      <c r="A588" s="44" t="s">
        <v>9090</v>
      </c>
      <c r="B588" s="44" t="s">
        <v>1361</v>
      </c>
      <c r="C588" s="45" t="s">
        <v>9087</v>
      </c>
      <c r="D588" s="45" t="s">
        <v>18252</v>
      </c>
      <c r="E588" s="45" t="s">
        <v>6809</v>
      </c>
      <c r="F588" s="45" t="s">
        <v>1384</v>
      </c>
      <c r="G588" s="45" t="s">
        <v>1385</v>
      </c>
      <c r="H588" s="30"/>
      <c r="I588" s="29"/>
      <c r="J588" s="29"/>
      <c r="K588" s="29"/>
      <c r="L588" s="29"/>
      <c r="M588" s="29"/>
      <c r="N588" s="29"/>
      <c r="O588" s="29"/>
      <c r="P588" s="362"/>
    </row>
    <row r="589" spans="1:16" x14ac:dyDescent="0.25">
      <c r="A589" s="264" t="s">
        <v>12992</v>
      </c>
      <c r="B589" s="264" t="s">
        <v>12991</v>
      </c>
      <c r="C589" s="265">
        <v>240102</v>
      </c>
      <c r="D589" s="265" t="s">
        <v>15953</v>
      </c>
      <c r="E589" s="266" t="s">
        <v>6677</v>
      </c>
      <c r="P589" s="343"/>
    </row>
    <row r="590" spans="1:16" x14ac:dyDescent="0.25">
      <c r="A590" s="44" t="s">
        <v>9318</v>
      </c>
      <c r="B590" s="44" t="s">
        <v>1362</v>
      </c>
      <c r="C590" s="45" t="s">
        <v>9308</v>
      </c>
      <c r="D590" s="45" t="s">
        <v>18252</v>
      </c>
      <c r="E590" s="45" t="s">
        <v>3754</v>
      </c>
      <c r="F590" s="45" t="s">
        <v>1384</v>
      </c>
      <c r="G590" s="45" t="s">
        <v>1385</v>
      </c>
      <c r="P590" s="343"/>
    </row>
    <row r="591" spans="1:16" s="359" customFormat="1" x14ac:dyDescent="0.25">
      <c r="A591" s="44" t="s">
        <v>2922</v>
      </c>
      <c r="B591" s="44" t="s">
        <v>1362</v>
      </c>
      <c r="C591" s="45" t="s">
        <v>9308</v>
      </c>
      <c r="D591" s="45" t="s">
        <v>18252</v>
      </c>
      <c r="E591" s="45" t="s">
        <v>3754</v>
      </c>
      <c r="F591" s="45" t="s">
        <v>1384</v>
      </c>
      <c r="G591" s="45" t="s">
        <v>1385</v>
      </c>
      <c r="H591" s="30"/>
      <c r="I591" s="29"/>
      <c r="J591" s="29"/>
      <c r="K591" s="29"/>
      <c r="L591" s="29"/>
      <c r="M591" s="29"/>
      <c r="N591" s="29"/>
      <c r="O591" s="29"/>
      <c r="P591" s="360"/>
    </row>
    <row r="592" spans="1:16" x14ac:dyDescent="0.25">
      <c r="A592" s="403" t="s">
        <v>2922</v>
      </c>
      <c r="B592" s="403" t="s">
        <v>17133</v>
      </c>
      <c r="C592" s="413">
        <v>18.23</v>
      </c>
      <c r="D592" s="43" t="s">
        <v>17679</v>
      </c>
      <c r="E592" s="43">
        <v>46934</v>
      </c>
      <c r="F592" s="88"/>
      <c r="P592" s="343"/>
    </row>
    <row r="593" spans="1:16" x14ac:dyDescent="0.25">
      <c r="A593" s="264" t="s">
        <v>17724</v>
      </c>
      <c r="B593" s="264" t="s">
        <v>236</v>
      </c>
      <c r="C593" s="265">
        <v>241001</v>
      </c>
      <c r="D593" s="265" t="s">
        <v>15953</v>
      </c>
      <c r="E593" s="266" t="s">
        <v>11352</v>
      </c>
      <c r="P593" s="343"/>
    </row>
    <row r="594" spans="1:16" x14ac:dyDescent="0.25">
      <c r="A594" s="44" t="s">
        <v>577</v>
      </c>
      <c r="B594" s="44" t="s">
        <v>13515</v>
      </c>
      <c r="C594" s="45" t="s">
        <v>13516</v>
      </c>
      <c r="D594" s="45" t="s">
        <v>16294</v>
      </c>
      <c r="E594" s="46">
        <v>45808</v>
      </c>
      <c r="F594" s="338" t="s">
        <v>2055</v>
      </c>
      <c r="G594" s="44"/>
      <c r="H594" s="44"/>
      <c r="I594" s="44"/>
      <c r="J594" s="44"/>
      <c r="K594" s="44"/>
      <c r="L594" s="31"/>
      <c r="M594" s="31"/>
      <c r="N594" s="31"/>
      <c r="P594" s="343"/>
    </row>
    <row r="595" spans="1:16" x14ac:dyDescent="0.25">
      <c r="A595" s="264" t="s">
        <v>14600</v>
      </c>
      <c r="B595" s="264" t="s">
        <v>1056</v>
      </c>
      <c r="C595" s="265">
        <v>240601</v>
      </c>
      <c r="D595" s="265" t="s">
        <v>15953</v>
      </c>
      <c r="E595" s="266" t="s">
        <v>13753</v>
      </c>
      <c r="P595" s="343"/>
    </row>
    <row r="596" spans="1:16" x14ac:dyDescent="0.25">
      <c r="A596" s="264" t="s">
        <v>16916</v>
      </c>
      <c r="B596" s="264" t="s">
        <v>1056</v>
      </c>
      <c r="C596" s="265">
        <v>230601</v>
      </c>
      <c r="D596" s="265" t="s">
        <v>15953</v>
      </c>
      <c r="E596" s="266" t="s">
        <v>10533</v>
      </c>
      <c r="P596" s="343"/>
    </row>
    <row r="597" spans="1:16" x14ac:dyDescent="0.25">
      <c r="A597" s="264" t="s">
        <v>16916</v>
      </c>
      <c r="B597" s="264" t="s">
        <v>10638</v>
      </c>
      <c r="C597" s="265">
        <v>230702</v>
      </c>
      <c r="D597" s="265" t="s">
        <v>15953</v>
      </c>
      <c r="E597" s="266" t="s">
        <v>5273</v>
      </c>
      <c r="P597" s="343"/>
    </row>
    <row r="598" spans="1:16" x14ac:dyDescent="0.25">
      <c r="A598" s="264" t="s">
        <v>11356</v>
      </c>
      <c r="B598" s="264" t="s">
        <v>11355</v>
      </c>
      <c r="C598" s="265">
        <v>230905</v>
      </c>
      <c r="D598" s="265" t="s">
        <v>15953</v>
      </c>
      <c r="E598" s="266" t="s">
        <v>10715</v>
      </c>
      <c r="P598" s="343"/>
    </row>
    <row r="599" spans="1:16" x14ac:dyDescent="0.25">
      <c r="A599" s="264" t="s">
        <v>15830</v>
      </c>
      <c r="B599" s="264" t="s">
        <v>1084</v>
      </c>
      <c r="C599" s="265">
        <v>240905</v>
      </c>
      <c r="D599" s="265" t="s">
        <v>15953</v>
      </c>
      <c r="E599" s="266" t="s">
        <v>6214</v>
      </c>
      <c r="P599" s="343"/>
    </row>
    <row r="600" spans="1:16" x14ac:dyDescent="0.25">
      <c r="A600" s="44" t="s">
        <v>16298</v>
      </c>
      <c r="B600" s="44" t="s">
        <v>16296</v>
      </c>
      <c r="C600" s="45" t="s">
        <v>16297</v>
      </c>
      <c r="D600" s="45" t="s">
        <v>16294</v>
      </c>
      <c r="E600" s="46">
        <v>46022</v>
      </c>
      <c r="F600" s="338"/>
      <c r="G600" s="44"/>
      <c r="H600" s="44"/>
      <c r="I600" s="44"/>
      <c r="J600" s="44"/>
      <c r="K600" s="44"/>
      <c r="L600" s="31"/>
      <c r="M600" s="31"/>
      <c r="N600" s="31"/>
      <c r="P600" s="343"/>
    </row>
    <row r="601" spans="1:16" x14ac:dyDescent="0.25">
      <c r="A601" s="264" t="s">
        <v>15831</v>
      </c>
      <c r="B601" s="264" t="s">
        <v>5421</v>
      </c>
      <c r="C601" s="265">
        <v>240906</v>
      </c>
      <c r="D601" s="265" t="s">
        <v>15953</v>
      </c>
      <c r="E601" s="266" t="s">
        <v>6214</v>
      </c>
      <c r="P601" s="343"/>
    </row>
    <row r="602" spans="1:16" x14ac:dyDescent="0.25">
      <c r="A602" s="264" t="s">
        <v>11357</v>
      </c>
      <c r="B602" s="264" t="s">
        <v>11355</v>
      </c>
      <c r="C602" s="265">
        <v>230905</v>
      </c>
      <c r="D602" s="265" t="s">
        <v>15953</v>
      </c>
      <c r="E602" s="266" t="s">
        <v>10715</v>
      </c>
      <c r="P602" s="343"/>
    </row>
    <row r="603" spans="1:16" x14ac:dyDescent="0.25">
      <c r="A603" s="264" t="s">
        <v>8488</v>
      </c>
      <c r="B603" s="264" t="s">
        <v>2751</v>
      </c>
      <c r="C603" s="265">
        <v>230105</v>
      </c>
      <c r="D603" s="265" t="s">
        <v>15953</v>
      </c>
      <c r="E603" s="266" t="s">
        <v>6877</v>
      </c>
      <c r="P603" s="343"/>
    </row>
    <row r="604" spans="1:16" x14ac:dyDescent="0.25">
      <c r="A604" s="44" t="s">
        <v>7775</v>
      </c>
      <c r="B604" s="44" t="s">
        <v>2668</v>
      </c>
      <c r="C604" s="45" t="s">
        <v>9091</v>
      </c>
      <c r="D604" s="45" t="s">
        <v>18252</v>
      </c>
      <c r="E604" s="45" t="s">
        <v>6809</v>
      </c>
      <c r="F604" s="45" t="s">
        <v>1384</v>
      </c>
      <c r="G604" s="45" t="s">
        <v>1385</v>
      </c>
      <c r="P604" s="343"/>
    </row>
    <row r="605" spans="1:16" x14ac:dyDescent="0.25">
      <c r="A605" s="44" t="s">
        <v>7775</v>
      </c>
      <c r="B605" s="44" t="s">
        <v>1346</v>
      </c>
      <c r="C605" s="45" t="s">
        <v>15960</v>
      </c>
      <c r="D605" s="45" t="s">
        <v>18252</v>
      </c>
      <c r="E605" s="45" t="s">
        <v>6214</v>
      </c>
      <c r="F605" s="45" t="s">
        <v>1384</v>
      </c>
      <c r="G605" s="45" t="s">
        <v>1385</v>
      </c>
      <c r="P605" s="343"/>
    </row>
    <row r="606" spans="1:16" x14ac:dyDescent="0.25">
      <c r="A606" s="76" t="s">
        <v>7775</v>
      </c>
      <c r="B606" s="76" t="s">
        <v>7776</v>
      </c>
      <c r="C606" s="97" t="s">
        <v>7777</v>
      </c>
      <c r="D606" s="97" t="s">
        <v>1398</v>
      </c>
      <c r="E606" s="64">
        <v>46075</v>
      </c>
      <c r="F606" s="93"/>
      <c r="G606" s="93"/>
      <c r="H606" s="93"/>
      <c r="I606" s="99"/>
      <c r="J606" s="99"/>
      <c r="K606" s="99"/>
      <c r="P606" s="343"/>
    </row>
    <row r="607" spans="1:16" s="355" customFormat="1" x14ac:dyDescent="0.25">
      <c r="A607" s="264" t="s">
        <v>3768</v>
      </c>
      <c r="B607" s="264" t="s">
        <v>3753</v>
      </c>
      <c r="C607" s="265">
        <v>210101</v>
      </c>
      <c r="D607" s="265" t="s">
        <v>15953</v>
      </c>
      <c r="E607" s="266" t="s">
        <v>3754</v>
      </c>
      <c r="F607" s="30"/>
      <c r="G607" s="30"/>
      <c r="H607" s="30"/>
      <c r="I607" s="29"/>
      <c r="J607" s="29"/>
      <c r="K607" s="29"/>
      <c r="L607" s="29"/>
      <c r="M607" s="29"/>
      <c r="N607" s="29"/>
      <c r="O607" s="29"/>
      <c r="P607" s="356"/>
    </row>
    <row r="608" spans="1:16" x14ac:dyDescent="0.25">
      <c r="A608" s="44" t="s">
        <v>13140</v>
      </c>
      <c r="B608" s="92" t="s">
        <v>13392</v>
      </c>
      <c r="C608" s="45" t="s">
        <v>13122</v>
      </c>
      <c r="D608" s="93" t="s">
        <v>13391</v>
      </c>
      <c r="E608" s="94">
        <v>45838</v>
      </c>
      <c r="F608" s="93"/>
      <c r="G608" s="93"/>
      <c r="H608" s="93"/>
      <c r="I608" s="99"/>
      <c r="J608" s="99"/>
      <c r="K608" s="99"/>
      <c r="L608" s="31"/>
      <c r="M608" s="31"/>
      <c r="N608" s="31"/>
      <c r="P608" s="343"/>
    </row>
    <row r="609" spans="1:16" x14ac:dyDescent="0.25">
      <c r="A609" s="102" t="s">
        <v>7745</v>
      </c>
      <c r="B609" s="131" t="s">
        <v>7741</v>
      </c>
      <c r="C609" s="96" t="s">
        <v>7742</v>
      </c>
      <c r="D609" s="96" t="s">
        <v>1398</v>
      </c>
      <c r="E609" s="112">
        <v>45737</v>
      </c>
      <c r="F609" s="93"/>
      <c r="G609" s="93"/>
      <c r="H609" s="93"/>
      <c r="I609" s="99"/>
      <c r="J609" s="99"/>
      <c r="K609" s="99"/>
      <c r="L609" s="31"/>
      <c r="M609" s="31"/>
      <c r="N609" s="31"/>
      <c r="P609" s="343"/>
    </row>
    <row r="610" spans="1:16" x14ac:dyDescent="0.25">
      <c r="A610" s="264" t="s">
        <v>14601</v>
      </c>
      <c r="B610" s="264" t="s">
        <v>14577</v>
      </c>
      <c r="C610" s="265">
        <v>240501</v>
      </c>
      <c r="D610" s="265" t="s">
        <v>15953</v>
      </c>
      <c r="E610" s="266" t="s">
        <v>14578</v>
      </c>
      <c r="P610" s="343"/>
    </row>
    <row r="611" spans="1:16" x14ac:dyDescent="0.25">
      <c r="A611" s="264" t="s">
        <v>10395</v>
      </c>
      <c r="B611" s="264" t="s">
        <v>9688</v>
      </c>
      <c r="C611" s="265">
        <v>230504</v>
      </c>
      <c r="D611" s="265" t="s">
        <v>15953</v>
      </c>
      <c r="E611" s="266" t="s">
        <v>9689</v>
      </c>
      <c r="P611" s="343"/>
    </row>
    <row r="612" spans="1:16" x14ac:dyDescent="0.25">
      <c r="A612" s="44" t="s">
        <v>13564</v>
      </c>
      <c r="B612" s="44" t="s">
        <v>13565</v>
      </c>
      <c r="C612" s="45" t="s">
        <v>13674</v>
      </c>
      <c r="D612" s="45" t="s">
        <v>4574</v>
      </c>
      <c r="E612" s="275">
        <f>DATE(2028,2,28)</f>
        <v>46811</v>
      </c>
      <c r="P612" s="343"/>
    </row>
    <row r="613" spans="1:16" x14ac:dyDescent="0.25">
      <c r="A613" s="264" t="s">
        <v>10396</v>
      </c>
      <c r="B613" s="264" t="s">
        <v>6966</v>
      </c>
      <c r="C613" s="265">
        <v>23010401</v>
      </c>
      <c r="D613" s="265" t="s">
        <v>15953</v>
      </c>
      <c r="E613" s="266" t="s">
        <v>6967</v>
      </c>
      <c r="P613" s="343"/>
    </row>
    <row r="614" spans="1:16" x14ac:dyDescent="0.25">
      <c r="A614" s="264" t="s">
        <v>10396</v>
      </c>
      <c r="B614" s="264" t="s">
        <v>3782</v>
      </c>
      <c r="C614" s="265">
        <v>23010402</v>
      </c>
      <c r="D614" s="265" t="s">
        <v>15953</v>
      </c>
      <c r="E614" s="266" t="s">
        <v>8836</v>
      </c>
      <c r="P614" s="343"/>
    </row>
    <row r="615" spans="1:16" x14ac:dyDescent="0.25">
      <c r="A615" s="1" t="s">
        <v>18</v>
      </c>
      <c r="B615" s="432" t="s">
        <v>3151</v>
      </c>
      <c r="C615" s="433" t="s">
        <v>10890</v>
      </c>
      <c r="D615" s="434" t="s">
        <v>17016</v>
      </c>
      <c r="E615" s="434">
        <v>46076</v>
      </c>
      <c r="P615" s="343"/>
    </row>
    <row r="616" spans="1:16" x14ac:dyDescent="0.25">
      <c r="A616" s="403" t="s">
        <v>17134</v>
      </c>
      <c r="B616" s="403" t="s">
        <v>17135</v>
      </c>
      <c r="C616" s="413">
        <v>21.22</v>
      </c>
      <c r="D616" s="43" t="s">
        <v>17679</v>
      </c>
      <c r="E616" s="43">
        <v>45838</v>
      </c>
      <c r="F616" s="88"/>
      <c r="P616" s="343"/>
    </row>
    <row r="617" spans="1:16" x14ac:dyDescent="0.25">
      <c r="A617" s="264" t="s">
        <v>6687</v>
      </c>
      <c r="B617" s="264" t="s">
        <v>1056</v>
      </c>
      <c r="C617" s="265">
        <v>220601</v>
      </c>
      <c r="D617" s="265" t="s">
        <v>15953</v>
      </c>
      <c r="E617" s="266" t="s">
        <v>6412</v>
      </c>
      <c r="P617" s="343"/>
    </row>
    <row r="618" spans="1:16" x14ac:dyDescent="0.25">
      <c r="A618" s="264" t="s">
        <v>6687</v>
      </c>
      <c r="B618" s="264" t="s">
        <v>1074</v>
      </c>
      <c r="C618" s="265">
        <v>220701</v>
      </c>
      <c r="D618" s="265" t="s">
        <v>15953</v>
      </c>
      <c r="E618" s="266" t="s">
        <v>6212</v>
      </c>
      <c r="P618" s="343"/>
    </row>
    <row r="619" spans="1:16" x14ac:dyDescent="0.25">
      <c r="A619" s="44" t="s">
        <v>15971</v>
      </c>
      <c r="B619" s="44" t="s">
        <v>18116</v>
      </c>
      <c r="C619" s="45" t="s">
        <v>18117</v>
      </c>
      <c r="D619" s="45" t="s">
        <v>18252</v>
      </c>
      <c r="E619" s="45" t="s">
        <v>6985</v>
      </c>
      <c r="F619" s="45" t="s">
        <v>1384</v>
      </c>
      <c r="G619" s="45" t="s">
        <v>1385</v>
      </c>
      <c r="P619" s="343"/>
    </row>
    <row r="620" spans="1:16" x14ac:dyDescent="0.25">
      <c r="A620" s="264" t="s">
        <v>2756</v>
      </c>
      <c r="B620" s="264" t="s">
        <v>1069</v>
      </c>
      <c r="C620" s="265">
        <v>230103</v>
      </c>
      <c r="D620" s="265" t="s">
        <v>15953</v>
      </c>
      <c r="E620" s="266" t="s">
        <v>6809</v>
      </c>
      <c r="P620" s="343"/>
    </row>
    <row r="621" spans="1:16" x14ac:dyDescent="0.25">
      <c r="A621" s="264" t="s">
        <v>2756</v>
      </c>
      <c r="B621" s="264" t="s">
        <v>10524</v>
      </c>
      <c r="C621" s="265">
        <v>230401</v>
      </c>
      <c r="D621" s="265" t="s">
        <v>15953</v>
      </c>
      <c r="E621" s="266" t="s">
        <v>9996</v>
      </c>
      <c r="P621" s="343"/>
    </row>
    <row r="622" spans="1:16" x14ac:dyDescent="0.25">
      <c r="A622" s="273" t="s">
        <v>8302</v>
      </c>
      <c r="B622" s="273" t="s">
        <v>8303</v>
      </c>
      <c r="C622" s="274">
        <v>791202107001</v>
      </c>
      <c r="D622" s="274" t="s">
        <v>8356</v>
      </c>
      <c r="E622" s="276" t="s">
        <v>9226</v>
      </c>
      <c r="F622" s="328"/>
      <c r="G622" s="328"/>
      <c r="H622" s="328"/>
      <c r="I622" s="329"/>
      <c r="J622" s="329"/>
      <c r="K622" s="329"/>
      <c r="P622" s="343"/>
    </row>
    <row r="623" spans="1:16" x14ac:dyDescent="0.25">
      <c r="A623" s="44" t="s">
        <v>18118</v>
      </c>
      <c r="B623" s="44" t="s">
        <v>1350</v>
      </c>
      <c r="C623" s="45" t="s">
        <v>6188</v>
      </c>
      <c r="D623" s="45" t="s">
        <v>18252</v>
      </c>
      <c r="E623" s="45" t="s">
        <v>6211</v>
      </c>
      <c r="F623" s="45" t="s">
        <v>1384</v>
      </c>
      <c r="G623" s="45" t="s">
        <v>1384</v>
      </c>
      <c r="P623" s="343"/>
    </row>
    <row r="624" spans="1:16" s="359" customFormat="1" x14ac:dyDescent="0.25">
      <c r="A624" s="44" t="s">
        <v>18118</v>
      </c>
      <c r="B624" s="44" t="s">
        <v>1354</v>
      </c>
      <c r="C624" s="45" t="s">
        <v>14385</v>
      </c>
      <c r="D624" s="45" t="s">
        <v>18252</v>
      </c>
      <c r="E624" s="45" t="s">
        <v>3064</v>
      </c>
      <c r="F624" s="45" t="s">
        <v>1384</v>
      </c>
      <c r="G624" s="45" t="s">
        <v>1384</v>
      </c>
      <c r="H624" s="30"/>
      <c r="I624" s="29"/>
      <c r="J624" s="29"/>
      <c r="K624" s="29"/>
      <c r="L624" s="29"/>
      <c r="M624" s="29"/>
      <c r="N624" s="29"/>
      <c r="O624" s="29"/>
      <c r="P624" s="360"/>
    </row>
    <row r="625" spans="1:16" x14ac:dyDescent="0.25">
      <c r="A625" s="44" t="s">
        <v>18118</v>
      </c>
      <c r="B625" s="44" t="s">
        <v>18102</v>
      </c>
      <c r="C625" s="45" t="s">
        <v>18103</v>
      </c>
      <c r="D625" s="45" t="s">
        <v>18252</v>
      </c>
      <c r="E625" s="45" t="s">
        <v>6985</v>
      </c>
      <c r="F625" s="45" t="s">
        <v>1384</v>
      </c>
      <c r="G625" s="45" t="s">
        <v>1384</v>
      </c>
      <c r="P625" s="343"/>
    </row>
    <row r="626" spans="1:16" x14ac:dyDescent="0.25">
      <c r="A626" s="44" t="s">
        <v>18119</v>
      </c>
      <c r="B626" s="44" t="s">
        <v>1350</v>
      </c>
      <c r="C626" s="45" t="s">
        <v>6188</v>
      </c>
      <c r="D626" s="45" t="s">
        <v>18252</v>
      </c>
      <c r="E626" s="45" t="s">
        <v>6211</v>
      </c>
      <c r="F626" s="45" t="s">
        <v>1385</v>
      </c>
      <c r="G626" s="45" t="s">
        <v>1384</v>
      </c>
      <c r="P626" s="343"/>
    </row>
    <row r="627" spans="1:16" x14ac:dyDescent="0.25">
      <c r="A627" s="403" t="s">
        <v>17136</v>
      </c>
      <c r="B627" s="403" t="s">
        <v>17137</v>
      </c>
      <c r="C627" s="413">
        <v>37.25</v>
      </c>
      <c r="D627" s="43" t="s">
        <v>17679</v>
      </c>
      <c r="E627" s="43">
        <v>47514</v>
      </c>
      <c r="F627" s="88" t="s">
        <v>1533</v>
      </c>
      <c r="P627" s="343"/>
    </row>
    <row r="628" spans="1:16" x14ac:dyDescent="0.25">
      <c r="A628" s="264" t="s">
        <v>10397</v>
      </c>
      <c r="B628" s="264" t="s">
        <v>10526</v>
      </c>
      <c r="C628" s="265">
        <v>230501</v>
      </c>
      <c r="D628" s="265" t="s">
        <v>15953</v>
      </c>
      <c r="E628" s="266" t="s">
        <v>10364</v>
      </c>
      <c r="P628" s="343"/>
    </row>
    <row r="629" spans="1:16" x14ac:dyDescent="0.25">
      <c r="A629" s="264" t="s">
        <v>4186</v>
      </c>
      <c r="B629" s="264" t="s">
        <v>3753</v>
      </c>
      <c r="C629" s="265">
        <v>210101</v>
      </c>
      <c r="D629" s="265" t="s">
        <v>15953</v>
      </c>
      <c r="E629" s="266" t="s">
        <v>3754</v>
      </c>
      <c r="P629" s="343"/>
    </row>
    <row r="630" spans="1:16" x14ac:dyDescent="0.25">
      <c r="A630" s="264" t="s">
        <v>16917</v>
      </c>
      <c r="B630" s="264" t="s">
        <v>5412</v>
      </c>
      <c r="C630" s="265">
        <v>241002</v>
      </c>
      <c r="D630" s="265" t="s">
        <v>15953</v>
      </c>
      <c r="E630" s="266" t="s">
        <v>6985</v>
      </c>
      <c r="P630" s="343"/>
    </row>
    <row r="631" spans="1:16" x14ac:dyDescent="0.25">
      <c r="A631" s="403" t="s">
        <v>17138</v>
      </c>
      <c r="B631" s="403" t="s">
        <v>17126</v>
      </c>
      <c r="C631" s="413">
        <v>11.23</v>
      </c>
      <c r="D631" s="43" t="s">
        <v>17679</v>
      </c>
      <c r="E631" s="43">
        <v>46934</v>
      </c>
      <c r="F631" s="88"/>
      <c r="P631" s="343"/>
    </row>
    <row r="632" spans="1:16" x14ac:dyDescent="0.25">
      <c r="A632" s="44" t="s">
        <v>10048</v>
      </c>
      <c r="B632" s="44" t="s">
        <v>10049</v>
      </c>
      <c r="C632" s="45" t="s">
        <v>10050</v>
      </c>
      <c r="D632" s="45" t="s">
        <v>15765</v>
      </c>
      <c r="E632" s="45" t="s">
        <v>6422</v>
      </c>
      <c r="F632" s="328"/>
      <c r="G632" s="328"/>
      <c r="H632" s="328"/>
      <c r="I632" s="329"/>
      <c r="J632" s="329"/>
      <c r="K632" s="329"/>
      <c r="P632" s="343"/>
    </row>
    <row r="633" spans="1:16" x14ac:dyDescent="0.25">
      <c r="A633" s="346" t="s">
        <v>10048</v>
      </c>
      <c r="B633" s="346" t="s">
        <v>10049</v>
      </c>
      <c r="C633" s="347" t="s">
        <v>10050</v>
      </c>
      <c r="D633" s="347" t="s">
        <v>15765</v>
      </c>
      <c r="E633" s="347" t="s">
        <v>6665</v>
      </c>
      <c r="F633" s="346"/>
      <c r="G633" s="346"/>
      <c r="H633" s="346"/>
      <c r="I633" s="346"/>
      <c r="J633" s="346"/>
      <c r="K633" s="346"/>
      <c r="L633" s="346"/>
      <c r="M633" s="346"/>
      <c r="P633" s="343"/>
    </row>
    <row r="634" spans="1:16" x14ac:dyDescent="0.25">
      <c r="A634" s="44" t="s">
        <v>10048</v>
      </c>
      <c r="B634" s="44" t="s">
        <v>10049</v>
      </c>
      <c r="C634" s="45" t="s">
        <v>10050</v>
      </c>
      <c r="D634" s="45" t="s">
        <v>13812</v>
      </c>
      <c r="E634" s="45" t="s">
        <v>6422</v>
      </c>
      <c r="F634" s="93"/>
      <c r="G634" s="93"/>
      <c r="H634" s="93"/>
      <c r="I634" s="99"/>
      <c r="J634" s="99"/>
      <c r="K634" s="99"/>
      <c r="P634" s="343"/>
    </row>
    <row r="635" spans="1:16" x14ac:dyDescent="0.25">
      <c r="A635" s="264" t="s">
        <v>8489</v>
      </c>
      <c r="B635" s="264" t="s">
        <v>4181</v>
      </c>
      <c r="C635" s="265">
        <v>230301</v>
      </c>
      <c r="D635" s="265" t="s">
        <v>15953</v>
      </c>
      <c r="E635" s="266" t="s">
        <v>6877</v>
      </c>
      <c r="P635" s="343"/>
    </row>
    <row r="636" spans="1:16" x14ac:dyDescent="0.25">
      <c r="A636" s="408" t="s">
        <v>1089</v>
      </c>
      <c r="B636" s="408" t="s">
        <v>2236</v>
      </c>
      <c r="C636" s="106" t="s">
        <v>3077</v>
      </c>
      <c r="D636" s="93" t="s">
        <v>1593</v>
      </c>
      <c r="E636" s="422">
        <v>45777</v>
      </c>
      <c r="F636" s="93"/>
      <c r="G636" s="93"/>
      <c r="H636" s="93"/>
      <c r="I636" s="99"/>
      <c r="J636" s="99"/>
      <c r="K636" s="99"/>
      <c r="L636" s="31"/>
      <c r="M636" s="31"/>
      <c r="N636" s="31"/>
      <c r="P636" s="343"/>
    </row>
    <row r="637" spans="1:16" x14ac:dyDescent="0.25">
      <c r="A637" s="264" t="s">
        <v>8490</v>
      </c>
      <c r="B637" s="264" t="s">
        <v>2751</v>
      </c>
      <c r="C637" s="265">
        <v>230105</v>
      </c>
      <c r="D637" s="265" t="s">
        <v>15953</v>
      </c>
      <c r="E637" s="266" t="s">
        <v>6877</v>
      </c>
      <c r="P637" s="343"/>
    </row>
    <row r="638" spans="1:16" x14ac:dyDescent="0.25">
      <c r="A638" s="264" t="s">
        <v>8490</v>
      </c>
      <c r="B638" s="264" t="s">
        <v>14575</v>
      </c>
      <c r="C638" s="265">
        <v>240402</v>
      </c>
      <c r="D638" s="265" t="s">
        <v>15953</v>
      </c>
      <c r="E638" s="266" t="s">
        <v>6492</v>
      </c>
      <c r="P638" s="343"/>
    </row>
    <row r="639" spans="1:16" x14ac:dyDescent="0.25">
      <c r="A639" s="44" t="s">
        <v>1705</v>
      </c>
      <c r="B639" s="44" t="s">
        <v>11983</v>
      </c>
      <c r="C639" s="45" t="s">
        <v>12762</v>
      </c>
      <c r="D639" s="45" t="s">
        <v>4574</v>
      </c>
      <c r="E639" s="275">
        <f>DATE(2027,10,11)</f>
        <v>46671</v>
      </c>
      <c r="P639" s="343"/>
    </row>
    <row r="640" spans="1:16" x14ac:dyDescent="0.3">
      <c r="A640" s="57" t="s">
        <v>10850</v>
      </c>
      <c r="B640" s="57" t="s">
        <v>2495</v>
      </c>
      <c r="C640" s="62" t="s">
        <v>10848</v>
      </c>
      <c r="D640" s="62" t="s">
        <v>5966</v>
      </c>
      <c r="E640" s="60">
        <v>45961</v>
      </c>
      <c r="F640" s="339" t="s">
        <v>16267</v>
      </c>
      <c r="G640" s="339" t="s">
        <v>16268</v>
      </c>
      <c r="H640" s="57"/>
      <c r="I640" s="57"/>
      <c r="J640" s="57"/>
      <c r="K640" s="57"/>
      <c r="L640" s="31"/>
      <c r="M640" s="31"/>
      <c r="N640" s="31"/>
      <c r="P640" s="343"/>
    </row>
    <row r="641" spans="1:16" x14ac:dyDescent="0.3">
      <c r="A641" s="92" t="s">
        <v>10850</v>
      </c>
      <c r="B641" s="92" t="s">
        <v>14372</v>
      </c>
      <c r="C641" s="93" t="s">
        <v>14373</v>
      </c>
      <c r="D641" s="93" t="s">
        <v>1398</v>
      </c>
      <c r="E641" s="94">
        <v>45916</v>
      </c>
      <c r="F641" s="93"/>
      <c r="G641" s="93"/>
      <c r="H641" s="93"/>
      <c r="I641" s="99"/>
      <c r="J641" s="99"/>
      <c r="K641" s="99"/>
      <c r="L641" s="31"/>
      <c r="M641" s="31"/>
      <c r="N641" s="31"/>
      <c r="P641" s="343"/>
    </row>
    <row r="642" spans="1:16" x14ac:dyDescent="0.25">
      <c r="A642" s="264" t="s">
        <v>8491</v>
      </c>
      <c r="B642" s="264" t="s">
        <v>1062</v>
      </c>
      <c r="C642" s="265">
        <v>230101</v>
      </c>
      <c r="D642" s="265" t="s">
        <v>15953</v>
      </c>
      <c r="E642" s="266" t="s">
        <v>6809</v>
      </c>
      <c r="P642" s="343"/>
    </row>
    <row r="643" spans="1:16" x14ac:dyDescent="0.25">
      <c r="A643" s="264" t="s">
        <v>8491</v>
      </c>
      <c r="B643" s="264" t="s">
        <v>2751</v>
      </c>
      <c r="C643" s="265">
        <v>230105</v>
      </c>
      <c r="D643" s="265" t="s">
        <v>15953</v>
      </c>
      <c r="E643" s="266" t="s">
        <v>6877</v>
      </c>
      <c r="P643" s="343"/>
    </row>
    <row r="644" spans="1:16" x14ac:dyDescent="0.25">
      <c r="A644" s="44" t="s">
        <v>15972</v>
      </c>
      <c r="B644" s="44" t="s">
        <v>15970</v>
      </c>
      <c r="C644" s="45" t="s">
        <v>15775</v>
      </c>
      <c r="D644" s="45" t="s">
        <v>18252</v>
      </c>
      <c r="E644" s="45" t="s">
        <v>6416</v>
      </c>
      <c r="F644" s="45" t="s">
        <v>1384</v>
      </c>
      <c r="G644" s="45" t="s">
        <v>1385</v>
      </c>
      <c r="P644" s="343"/>
    </row>
    <row r="645" spans="1:16" s="355" customFormat="1" x14ac:dyDescent="0.25">
      <c r="A645" s="44" t="s">
        <v>7284</v>
      </c>
      <c r="B645" s="44" t="s">
        <v>9963</v>
      </c>
      <c r="C645" s="45" t="s">
        <v>7283</v>
      </c>
      <c r="D645" s="45" t="s">
        <v>16294</v>
      </c>
      <c r="E645" s="46">
        <v>46053</v>
      </c>
      <c r="F645" s="338"/>
      <c r="G645" s="44"/>
      <c r="H645" s="44"/>
      <c r="I645" s="44"/>
      <c r="J645" s="44"/>
      <c r="K645" s="44"/>
      <c r="L645" s="29"/>
      <c r="M645" s="29"/>
      <c r="N645" s="29"/>
      <c r="O645" s="29"/>
      <c r="P645" s="356"/>
    </row>
    <row r="646" spans="1:16" x14ac:dyDescent="0.25">
      <c r="A646" s="1" t="s">
        <v>7284</v>
      </c>
      <c r="B646" s="432" t="s">
        <v>14398</v>
      </c>
      <c r="C646" s="433" t="s">
        <v>14399</v>
      </c>
      <c r="D646" s="434" t="s">
        <v>17016</v>
      </c>
      <c r="E646" s="434">
        <v>45866</v>
      </c>
      <c r="P646" s="343"/>
    </row>
    <row r="647" spans="1:16" s="359" customFormat="1" x14ac:dyDescent="0.25">
      <c r="A647" s="1" t="s">
        <v>57</v>
      </c>
      <c r="B647" s="432" t="s">
        <v>179</v>
      </c>
      <c r="C647" s="433" t="s">
        <v>9743</v>
      </c>
      <c r="D647" s="434" t="s">
        <v>17016</v>
      </c>
      <c r="E647" s="434">
        <v>45858</v>
      </c>
      <c r="F647" s="30"/>
      <c r="G647" s="30"/>
      <c r="H647" s="30"/>
      <c r="I647" s="29"/>
      <c r="J647" s="29"/>
      <c r="K647" s="29"/>
      <c r="L647" s="29"/>
      <c r="M647" s="29"/>
      <c r="N647" s="29"/>
      <c r="O647" s="29"/>
      <c r="P647" s="360"/>
    </row>
    <row r="648" spans="1:16" x14ac:dyDescent="0.25">
      <c r="A648" s="1" t="s">
        <v>57</v>
      </c>
      <c r="B648" s="432" t="s">
        <v>179</v>
      </c>
      <c r="C648" s="433" t="s">
        <v>8378</v>
      </c>
      <c r="D648" s="434" t="s">
        <v>17016</v>
      </c>
      <c r="E648" s="434">
        <v>46076</v>
      </c>
      <c r="P648" s="343"/>
    </row>
    <row r="649" spans="1:16" x14ac:dyDescent="0.25">
      <c r="A649" s="403" t="s">
        <v>17139</v>
      </c>
      <c r="B649" s="403" t="s">
        <v>17099</v>
      </c>
      <c r="C649" s="413">
        <v>8.25</v>
      </c>
      <c r="D649" s="43" t="s">
        <v>17679</v>
      </c>
      <c r="E649" s="43">
        <v>47057</v>
      </c>
      <c r="F649" s="88"/>
      <c r="P649" s="343"/>
    </row>
    <row r="650" spans="1:16" x14ac:dyDescent="0.25">
      <c r="A650" s="44" t="s">
        <v>5540</v>
      </c>
      <c r="B650" s="44" t="s">
        <v>5541</v>
      </c>
      <c r="C650" s="45" t="s">
        <v>5542</v>
      </c>
      <c r="D650" s="45" t="s">
        <v>15765</v>
      </c>
      <c r="E650" s="45" t="s">
        <v>5246</v>
      </c>
      <c r="F650" s="328"/>
      <c r="G650" s="328"/>
      <c r="H650" s="328"/>
      <c r="I650" s="329"/>
      <c r="J650" s="329"/>
      <c r="K650" s="329"/>
      <c r="P650" s="343"/>
    </row>
    <row r="651" spans="1:16" x14ac:dyDescent="0.25">
      <c r="A651" s="346" t="s">
        <v>5540</v>
      </c>
      <c r="B651" s="346" t="s">
        <v>5541</v>
      </c>
      <c r="C651" s="347" t="s">
        <v>5542</v>
      </c>
      <c r="D651" s="347" t="s">
        <v>15765</v>
      </c>
      <c r="E651" s="347" t="s">
        <v>5246</v>
      </c>
      <c r="F651" s="346"/>
      <c r="G651" s="346"/>
      <c r="H651" s="346"/>
      <c r="I651" s="346"/>
      <c r="J651" s="346"/>
      <c r="K651" s="346"/>
      <c r="L651" s="346"/>
      <c r="M651" s="346"/>
      <c r="P651" s="343"/>
    </row>
    <row r="652" spans="1:16" x14ac:dyDescent="0.25">
      <c r="A652" s="44" t="s">
        <v>11984</v>
      </c>
      <c r="B652" s="44" t="s">
        <v>11985</v>
      </c>
      <c r="C652" s="45" t="s">
        <v>4567</v>
      </c>
      <c r="D652" s="45" t="s">
        <v>4574</v>
      </c>
      <c r="E652" s="275">
        <f>DATE(2025,3,26)</f>
        <v>45742</v>
      </c>
      <c r="F652" s="32"/>
      <c r="G652" s="32"/>
      <c r="H652" s="32"/>
      <c r="I652" s="31"/>
      <c r="J652" s="31"/>
      <c r="K652" s="31"/>
      <c r="L652" s="31"/>
      <c r="M652" s="31"/>
      <c r="N652" s="31"/>
      <c r="P652" s="343"/>
    </row>
    <row r="653" spans="1:16" x14ac:dyDescent="0.25">
      <c r="A653" s="44" t="s">
        <v>2963</v>
      </c>
      <c r="B653" s="44" t="s">
        <v>2964</v>
      </c>
      <c r="C653" s="45" t="s">
        <v>2965</v>
      </c>
      <c r="D653" s="45" t="s">
        <v>15765</v>
      </c>
      <c r="E653" s="45" t="s">
        <v>6422</v>
      </c>
      <c r="F653" s="328"/>
      <c r="G653" s="328"/>
      <c r="H653" s="328"/>
      <c r="I653" s="329"/>
      <c r="J653" s="329"/>
      <c r="K653" s="329"/>
      <c r="P653" s="343"/>
    </row>
    <row r="654" spans="1:16" x14ac:dyDescent="0.25">
      <c r="A654" s="346" t="s">
        <v>2963</v>
      </c>
      <c r="B654" s="346" t="s">
        <v>2964</v>
      </c>
      <c r="C654" s="347" t="s">
        <v>2965</v>
      </c>
      <c r="D654" s="347" t="s">
        <v>15765</v>
      </c>
      <c r="E654" s="347" t="s">
        <v>6422</v>
      </c>
      <c r="F654" s="346"/>
      <c r="G654" s="346"/>
      <c r="H654" s="346"/>
      <c r="I654" s="346"/>
      <c r="J654" s="346"/>
      <c r="K654" s="346"/>
      <c r="L654" s="346"/>
      <c r="M654" s="346"/>
      <c r="P654" s="343"/>
    </row>
    <row r="655" spans="1:16" x14ac:dyDescent="0.25">
      <c r="A655" s="44" t="s">
        <v>2963</v>
      </c>
      <c r="B655" s="44" t="s">
        <v>2964</v>
      </c>
      <c r="C655" s="45" t="s">
        <v>2965</v>
      </c>
      <c r="D655" s="45" t="s">
        <v>13812</v>
      </c>
      <c r="E655" s="45" t="s">
        <v>6422</v>
      </c>
      <c r="F655" s="93"/>
      <c r="G655" s="93"/>
      <c r="H655" s="93"/>
      <c r="I655" s="99"/>
      <c r="J655" s="99"/>
      <c r="K655" s="99"/>
      <c r="P655" s="343"/>
    </row>
    <row r="656" spans="1:16" x14ac:dyDescent="0.3">
      <c r="A656" s="92" t="s">
        <v>14342</v>
      </c>
      <c r="B656" s="92" t="s">
        <v>14372</v>
      </c>
      <c r="C656" s="93" t="s">
        <v>14373</v>
      </c>
      <c r="D656" s="93" t="s">
        <v>1398</v>
      </c>
      <c r="E656" s="94">
        <v>45916</v>
      </c>
      <c r="F656" s="93"/>
      <c r="G656" s="93"/>
      <c r="H656" s="93"/>
      <c r="I656" s="99"/>
      <c r="J656" s="99"/>
      <c r="K656" s="99"/>
      <c r="L656" s="31"/>
      <c r="M656" s="31"/>
      <c r="N656" s="31"/>
      <c r="P656" s="343"/>
    </row>
    <row r="657" spans="1:16" x14ac:dyDescent="0.25">
      <c r="A657" s="264" t="s">
        <v>8492</v>
      </c>
      <c r="B657" s="264" t="s">
        <v>2751</v>
      </c>
      <c r="C657" s="265">
        <v>230105</v>
      </c>
      <c r="D657" s="265" t="s">
        <v>15953</v>
      </c>
      <c r="E657" s="266" t="s">
        <v>6877</v>
      </c>
      <c r="P657" s="343"/>
    </row>
    <row r="658" spans="1:16" x14ac:dyDescent="0.25">
      <c r="A658" s="264" t="s">
        <v>17725</v>
      </c>
      <c r="B658" s="264" t="s">
        <v>17682</v>
      </c>
      <c r="C658" s="265">
        <v>25010501</v>
      </c>
      <c r="D658" s="265" t="s">
        <v>15953</v>
      </c>
      <c r="E658" s="266" t="s">
        <v>17681</v>
      </c>
      <c r="P658" s="343"/>
    </row>
    <row r="659" spans="1:16" x14ac:dyDescent="0.3">
      <c r="A659" s="99" t="s">
        <v>13115</v>
      </c>
      <c r="B659" s="92" t="s">
        <v>1595</v>
      </c>
      <c r="C659" s="93" t="s">
        <v>8298</v>
      </c>
      <c r="D659" s="93" t="s">
        <v>1398</v>
      </c>
      <c r="E659" s="94">
        <v>46488</v>
      </c>
      <c r="F659" s="93"/>
      <c r="G659" s="93"/>
      <c r="H659" s="93" t="s">
        <v>1385</v>
      </c>
      <c r="I659" s="99"/>
      <c r="J659" s="99"/>
      <c r="K659" s="99"/>
      <c r="P659" s="343"/>
    </row>
    <row r="660" spans="1:16" x14ac:dyDescent="0.3">
      <c r="A660" s="99" t="s">
        <v>13116</v>
      </c>
      <c r="B660" s="92" t="s">
        <v>4877</v>
      </c>
      <c r="C660" s="93" t="s">
        <v>4878</v>
      </c>
      <c r="D660" s="93" t="s">
        <v>1398</v>
      </c>
      <c r="E660" s="94">
        <v>45921</v>
      </c>
      <c r="F660" s="93"/>
      <c r="G660" s="93"/>
      <c r="H660" s="93" t="s">
        <v>1385</v>
      </c>
      <c r="I660" s="99"/>
      <c r="J660" s="99"/>
      <c r="K660" s="99"/>
      <c r="L660" s="31"/>
      <c r="M660" s="31"/>
      <c r="N660" s="31"/>
      <c r="P660" s="343"/>
    </row>
    <row r="661" spans="1:16" x14ac:dyDescent="0.25">
      <c r="A661" s="403" t="s">
        <v>17140</v>
      </c>
      <c r="B661" s="403" t="s">
        <v>17135</v>
      </c>
      <c r="C661" s="413">
        <v>21.22</v>
      </c>
      <c r="D661" s="43" t="s">
        <v>17679</v>
      </c>
      <c r="E661" s="43">
        <v>45838</v>
      </c>
      <c r="F661" s="88"/>
      <c r="P661" s="343"/>
    </row>
    <row r="662" spans="1:16" x14ac:dyDescent="0.25">
      <c r="A662" s="264" t="s">
        <v>6688</v>
      </c>
      <c r="B662" s="264" t="s">
        <v>2751</v>
      </c>
      <c r="C662" s="265">
        <v>220105</v>
      </c>
      <c r="D662" s="265" t="s">
        <v>15953</v>
      </c>
      <c r="E662" s="266" t="s">
        <v>3064</v>
      </c>
      <c r="P662" s="343"/>
    </row>
    <row r="663" spans="1:16" x14ac:dyDescent="0.25">
      <c r="A663" s="44" t="s">
        <v>11225</v>
      </c>
      <c r="B663" s="44" t="s">
        <v>9963</v>
      </c>
      <c r="C663" s="45" t="s">
        <v>11131</v>
      </c>
      <c r="D663" s="45" t="s">
        <v>16294</v>
      </c>
      <c r="E663" s="46">
        <v>46053</v>
      </c>
      <c r="F663" s="338"/>
      <c r="G663" s="44"/>
      <c r="H663" s="44"/>
      <c r="I663" s="44"/>
      <c r="J663" s="44"/>
      <c r="K663" s="44"/>
      <c r="P663" s="343"/>
    </row>
    <row r="664" spans="1:16" x14ac:dyDescent="0.25">
      <c r="A664" s="264" t="s">
        <v>6689</v>
      </c>
      <c r="B664" s="264" t="s">
        <v>1056</v>
      </c>
      <c r="C664" s="265">
        <v>220601</v>
      </c>
      <c r="D664" s="265" t="s">
        <v>15953</v>
      </c>
      <c r="E664" s="266" t="s">
        <v>6412</v>
      </c>
      <c r="P664" s="343"/>
    </row>
    <row r="665" spans="1:16" x14ac:dyDescent="0.25">
      <c r="A665" s="264" t="s">
        <v>6689</v>
      </c>
      <c r="B665" s="264" t="s">
        <v>2770</v>
      </c>
      <c r="C665" s="265">
        <v>221004</v>
      </c>
      <c r="D665" s="265" t="s">
        <v>15953</v>
      </c>
      <c r="E665" s="266" t="s">
        <v>5198</v>
      </c>
      <c r="P665" s="343"/>
    </row>
    <row r="666" spans="1:16" x14ac:dyDescent="0.25">
      <c r="A666" s="264" t="s">
        <v>6689</v>
      </c>
      <c r="B666" s="264" t="s">
        <v>2751</v>
      </c>
      <c r="C666" s="265">
        <v>230105</v>
      </c>
      <c r="D666" s="265" t="s">
        <v>15953</v>
      </c>
      <c r="E666" s="266" t="s">
        <v>6877</v>
      </c>
      <c r="P666" s="343"/>
    </row>
    <row r="667" spans="1:16" x14ac:dyDescent="0.25">
      <c r="A667" s="44" t="s">
        <v>18120</v>
      </c>
      <c r="B667" s="44" t="s">
        <v>18102</v>
      </c>
      <c r="C667" s="45" t="s">
        <v>18103</v>
      </c>
      <c r="D667" s="45" t="s">
        <v>18252</v>
      </c>
      <c r="E667" s="45" t="s">
        <v>6985</v>
      </c>
      <c r="F667" s="45" t="s">
        <v>1385</v>
      </c>
      <c r="G667" s="45" t="s">
        <v>1385</v>
      </c>
      <c r="P667" s="343"/>
    </row>
    <row r="668" spans="1:16" x14ac:dyDescent="0.25">
      <c r="A668" s="264" t="s">
        <v>6690</v>
      </c>
      <c r="B668" s="264" t="s">
        <v>2751</v>
      </c>
      <c r="C668" s="265">
        <v>220105</v>
      </c>
      <c r="D668" s="265" t="s">
        <v>15953</v>
      </c>
      <c r="E668" s="266" t="s">
        <v>3064</v>
      </c>
      <c r="P668" s="343"/>
    </row>
    <row r="669" spans="1:16" x14ac:dyDescent="0.25">
      <c r="A669" s="403" t="s">
        <v>7285</v>
      </c>
      <c r="B669" s="403" t="s">
        <v>17141</v>
      </c>
      <c r="C669" s="413">
        <v>22.22</v>
      </c>
      <c r="D669" s="43" t="s">
        <v>17679</v>
      </c>
      <c r="E669" s="43">
        <v>45838</v>
      </c>
      <c r="F669" s="88" t="s">
        <v>1533</v>
      </c>
      <c r="P669" s="343"/>
    </row>
    <row r="670" spans="1:16" x14ac:dyDescent="0.25">
      <c r="A670" s="44" t="s">
        <v>7285</v>
      </c>
      <c r="B670" s="44" t="s">
        <v>9963</v>
      </c>
      <c r="C670" s="45" t="s">
        <v>7283</v>
      </c>
      <c r="D670" s="45" t="s">
        <v>16294</v>
      </c>
      <c r="E670" s="46">
        <v>46053</v>
      </c>
      <c r="F670" s="338"/>
      <c r="G670" s="44"/>
      <c r="H670" s="44"/>
      <c r="I670" s="44"/>
      <c r="J670" s="44"/>
      <c r="K670" s="44"/>
      <c r="P670" s="343"/>
    </row>
    <row r="671" spans="1:16" x14ac:dyDescent="0.25">
      <c r="A671" s="44" t="s">
        <v>5973</v>
      </c>
      <c r="B671" s="44" t="s">
        <v>6176</v>
      </c>
      <c r="C671" s="45" t="s">
        <v>6189</v>
      </c>
      <c r="D671" s="45" t="s">
        <v>18252</v>
      </c>
      <c r="E671" s="45" t="s">
        <v>6210</v>
      </c>
      <c r="F671" s="45" t="s">
        <v>1384</v>
      </c>
      <c r="G671" s="45" t="s">
        <v>1384</v>
      </c>
      <c r="P671" s="343"/>
    </row>
    <row r="672" spans="1:16" x14ac:dyDescent="0.25">
      <c r="A672" s="264" t="s">
        <v>10639</v>
      </c>
      <c r="B672" s="264" t="s">
        <v>1067</v>
      </c>
      <c r="C672" s="265">
        <v>230703</v>
      </c>
      <c r="D672" s="265" t="s">
        <v>15953</v>
      </c>
      <c r="E672" s="266" t="s">
        <v>5273</v>
      </c>
      <c r="P672" s="343"/>
    </row>
    <row r="673" spans="1:16" x14ac:dyDescent="0.25">
      <c r="A673" s="44" t="s">
        <v>5294</v>
      </c>
      <c r="B673" s="44" t="s">
        <v>5271</v>
      </c>
      <c r="C673" s="45" t="s">
        <v>5295</v>
      </c>
      <c r="D673" s="45" t="s">
        <v>15765</v>
      </c>
      <c r="E673" s="45" t="s">
        <v>5273</v>
      </c>
      <c r="F673" s="328"/>
      <c r="G673" s="328"/>
      <c r="H673" s="328"/>
      <c r="I673" s="329"/>
      <c r="J673" s="329"/>
      <c r="K673" s="329"/>
      <c r="P673" s="343"/>
    </row>
    <row r="674" spans="1:16" x14ac:dyDescent="0.25">
      <c r="A674" s="346" t="s">
        <v>5294</v>
      </c>
      <c r="B674" s="346" t="s">
        <v>5271</v>
      </c>
      <c r="C674" s="347" t="s">
        <v>5295</v>
      </c>
      <c r="D674" s="347" t="s">
        <v>15765</v>
      </c>
      <c r="E674" s="347" t="s">
        <v>16813</v>
      </c>
      <c r="F674" s="346"/>
      <c r="G674" s="346"/>
      <c r="H674" s="346"/>
      <c r="I674" s="346"/>
      <c r="J674" s="346"/>
      <c r="K674" s="346"/>
      <c r="L674" s="346"/>
      <c r="M674" s="346"/>
      <c r="P674" s="343"/>
    </row>
    <row r="675" spans="1:16" x14ac:dyDescent="0.25">
      <c r="A675" s="44" t="s">
        <v>5294</v>
      </c>
      <c r="B675" s="44" t="s">
        <v>5271</v>
      </c>
      <c r="C675" s="45" t="s">
        <v>5295</v>
      </c>
      <c r="D675" s="45" t="s">
        <v>13812</v>
      </c>
      <c r="E675" s="45" t="s">
        <v>5273</v>
      </c>
      <c r="F675" s="93"/>
      <c r="G675" s="93"/>
      <c r="H675" s="93"/>
      <c r="I675" s="99"/>
      <c r="J675" s="99"/>
      <c r="K675" s="99"/>
      <c r="P675" s="343"/>
    </row>
    <row r="676" spans="1:16" x14ac:dyDescent="0.25">
      <c r="A676" s="264" t="s">
        <v>6691</v>
      </c>
      <c r="B676" s="264" t="s">
        <v>6692</v>
      </c>
      <c r="C676" s="265">
        <v>220902</v>
      </c>
      <c r="D676" s="265" t="s">
        <v>15953</v>
      </c>
      <c r="E676" s="266" t="s">
        <v>6210</v>
      </c>
      <c r="P676" s="343"/>
    </row>
    <row r="677" spans="1:16" x14ac:dyDescent="0.25">
      <c r="A677" s="264" t="s">
        <v>6691</v>
      </c>
      <c r="B677" s="264" t="s">
        <v>1069</v>
      </c>
      <c r="C677" s="265">
        <v>230103</v>
      </c>
      <c r="D677" s="265" t="s">
        <v>15953</v>
      </c>
      <c r="E677" s="266" t="s">
        <v>6809</v>
      </c>
      <c r="P677" s="343"/>
    </row>
    <row r="678" spans="1:16" x14ac:dyDescent="0.25">
      <c r="A678" s="264" t="s">
        <v>6691</v>
      </c>
      <c r="B678" s="264" t="s">
        <v>11351</v>
      </c>
      <c r="C678" s="265">
        <v>23110101</v>
      </c>
      <c r="D678" s="265" t="s">
        <v>15953</v>
      </c>
      <c r="E678" s="266" t="s">
        <v>11352</v>
      </c>
      <c r="P678" s="343"/>
    </row>
    <row r="679" spans="1:16" s="355" customFormat="1" x14ac:dyDescent="0.25">
      <c r="A679" s="264" t="s">
        <v>6691</v>
      </c>
      <c r="B679" s="264" t="s">
        <v>11353</v>
      </c>
      <c r="C679" s="265">
        <v>23110102</v>
      </c>
      <c r="D679" s="265" t="s">
        <v>15953</v>
      </c>
      <c r="E679" s="266" t="s">
        <v>5198</v>
      </c>
      <c r="F679" s="30"/>
      <c r="G679" s="30"/>
      <c r="H679" s="30"/>
      <c r="I679" s="29"/>
      <c r="J679" s="29"/>
      <c r="K679" s="29"/>
      <c r="L679" s="29"/>
      <c r="M679" s="29"/>
      <c r="N679" s="29"/>
      <c r="O679" s="29"/>
      <c r="P679" s="356"/>
    </row>
    <row r="680" spans="1:16" x14ac:dyDescent="0.25">
      <c r="A680" s="1" t="s">
        <v>137</v>
      </c>
      <c r="B680" s="432" t="s">
        <v>2154</v>
      </c>
      <c r="C680" s="433" t="s">
        <v>4379</v>
      </c>
      <c r="D680" s="434" t="s">
        <v>17016</v>
      </c>
      <c r="E680" s="434">
        <v>45823</v>
      </c>
      <c r="P680" s="343"/>
    </row>
    <row r="681" spans="1:16" x14ac:dyDescent="0.25">
      <c r="A681" s="1" t="s">
        <v>137</v>
      </c>
      <c r="B681" s="432" t="s">
        <v>13878</v>
      </c>
      <c r="C681" s="433" t="s">
        <v>13879</v>
      </c>
      <c r="D681" s="434" t="s">
        <v>17016</v>
      </c>
      <c r="E681" s="434">
        <v>45791</v>
      </c>
      <c r="P681" s="343"/>
    </row>
    <row r="682" spans="1:16" x14ac:dyDescent="0.25">
      <c r="A682" s="1" t="s">
        <v>137</v>
      </c>
      <c r="B682" s="432" t="s">
        <v>2154</v>
      </c>
      <c r="C682" s="433" t="s">
        <v>18257</v>
      </c>
      <c r="D682" s="434" t="s">
        <v>17016</v>
      </c>
      <c r="E682" s="434">
        <v>46036</v>
      </c>
      <c r="P682" s="343"/>
    </row>
    <row r="683" spans="1:16" x14ac:dyDescent="0.25">
      <c r="A683" s="264" t="s">
        <v>8493</v>
      </c>
      <c r="B683" s="264" t="s">
        <v>2751</v>
      </c>
      <c r="C683" s="265">
        <v>230105</v>
      </c>
      <c r="D683" s="265" t="s">
        <v>15953</v>
      </c>
      <c r="E683" s="266" t="s">
        <v>6877</v>
      </c>
      <c r="P683" s="343"/>
    </row>
    <row r="684" spans="1:16" x14ac:dyDescent="0.25">
      <c r="A684" s="44" t="s">
        <v>13141</v>
      </c>
      <c r="B684" s="92" t="s">
        <v>13392</v>
      </c>
      <c r="C684" s="45" t="s">
        <v>13126</v>
      </c>
      <c r="D684" s="93" t="s">
        <v>13391</v>
      </c>
      <c r="E684" s="94">
        <v>45838</v>
      </c>
      <c r="F684" s="93"/>
      <c r="G684" s="93"/>
      <c r="H684" s="93"/>
      <c r="I684" s="99"/>
      <c r="J684" s="99"/>
      <c r="K684" s="99"/>
      <c r="L684" s="31"/>
      <c r="M684" s="31"/>
      <c r="N684" s="31"/>
      <c r="P684" s="343"/>
    </row>
    <row r="685" spans="1:16" x14ac:dyDescent="0.25">
      <c r="A685" s="44" t="s">
        <v>15421</v>
      </c>
      <c r="B685" s="44" t="s">
        <v>1349</v>
      </c>
      <c r="C685" s="45" t="s">
        <v>15422</v>
      </c>
      <c r="D685" s="45" t="s">
        <v>18252</v>
      </c>
      <c r="E685" s="45" t="s">
        <v>3064</v>
      </c>
      <c r="F685" s="45" t="s">
        <v>1384</v>
      </c>
      <c r="G685" s="45" t="s">
        <v>1385</v>
      </c>
      <c r="P685" s="343"/>
    </row>
    <row r="686" spans="1:16" x14ac:dyDescent="0.25">
      <c r="A686" s="76" t="s">
        <v>5856</v>
      </c>
      <c r="B686" s="131" t="s">
        <v>1612</v>
      </c>
      <c r="C686" s="96" t="s">
        <v>7735</v>
      </c>
      <c r="D686" s="96" t="s">
        <v>1398</v>
      </c>
      <c r="E686" s="112">
        <v>46166</v>
      </c>
      <c r="F686" s="93"/>
      <c r="G686" s="93"/>
      <c r="H686" s="93"/>
      <c r="I686" s="99"/>
      <c r="J686" s="99"/>
      <c r="K686" s="99"/>
      <c r="P686" s="343"/>
    </row>
    <row r="687" spans="1:16" x14ac:dyDescent="0.3">
      <c r="A687" s="57" t="s">
        <v>5012</v>
      </c>
      <c r="B687" s="57" t="s">
        <v>176</v>
      </c>
      <c r="C687" s="62">
        <v>2403</v>
      </c>
      <c r="D687" s="62" t="s">
        <v>5966</v>
      </c>
      <c r="E687" s="60">
        <v>45961</v>
      </c>
      <c r="F687" s="339" t="s">
        <v>16268</v>
      </c>
      <c r="G687" s="339" t="s">
        <v>16268</v>
      </c>
      <c r="H687" s="57"/>
      <c r="I687" s="57"/>
      <c r="J687" s="57"/>
      <c r="K687" s="57"/>
      <c r="L687" s="31"/>
      <c r="M687" s="31"/>
      <c r="N687" s="31"/>
      <c r="P687" s="343"/>
    </row>
    <row r="688" spans="1:16" x14ac:dyDescent="0.3">
      <c r="A688" s="57" t="s">
        <v>1401</v>
      </c>
      <c r="B688" s="57" t="s">
        <v>1488</v>
      </c>
      <c r="C688" s="62">
        <v>21027</v>
      </c>
      <c r="D688" s="62" t="s">
        <v>5966</v>
      </c>
      <c r="E688" s="60">
        <v>45777</v>
      </c>
      <c r="F688" s="339" t="s">
        <v>16268</v>
      </c>
      <c r="G688" s="339" t="s">
        <v>16268</v>
      </c>
      <c r="H688" s="57"/>
      <c r="I688" s="57"/>
      <c r="J688" s="57"/>
      <c r="K688" s="57"/>
      <c r="L688" s="31"/>
      <c r="M688" s="31"/>
      <c r="N688" s="31"/>
      <c r="P688" s="343"/>
    </row>
    <row r="689" spans="1:16" x14ac:dyDescent="0.25">
      <c r="A689" s="92" t="s">
        <v>1401</v>
      </c>
      <c r="B689" s="92" t="s">
        <v>1583</v>
      </c>
      <c r="C689" s="93" t="s">
        <v>4627</v>
      </c>
      <c r="D689" s="93" t="s">
        <v>1398</v>
      </c>
      <c r="E689" s="94">
        <v>45886</v>
      </c>
      <c r="F689" s="93"/>
      <c r="G689" s="93" t="s">
        <v>1385</v>
      </c>
      <c r="H689" s="45" t="s">
        <v>1533</v>
      </c>
      <c r="I689" s="99"/>
      <c r="J689" s="99"/>
      <c r="K689" s="99"/>
      <c r="L689" s="31"/>
      <c r="M689" s="31"/>
      <c r="N689" s="31"/>
      <c r="P689" s="343"/>
    </row>
    <row r="690" spans="1:16" x14ac:dyDescent="0.25">
      <c r="A690" s="264" t="s">
        <v>8494</v>
      </c>
      <c r="B690" s="264" t="s">
        <v>1069</v>
      </c>
      <c r="C690" s="265">
        <v>230103</v>
      </c>
      <c r="D690" s="265" t="s">
        <v>15953</v>
      </c>
      <c r="E690" s="266" t="s">
        <v>6809</v>
      </c>
      <c r="P690" s="343"/>
    </row>
    <row r="691" spans="1:16" ht="14.4" x14ac:dyDescent="0.3">
      <c r="A691" s="57" t="s">
        <v>5857</v>
      </c>
      <c r="B691" s="57" t="s">
        <v>1492</v>
      </c>
      <c r="C691" s="62" t="s">
        <v>5944</v>
      </c>
      <c r="D691" s="62" t="s">
        <v>5966</v>
      </c>
      <c r="E691" s="341" t="s">
        <v>13531</v>
      </c>
      <c r="F691" s="339"/>
      <c r="G691" s="339"/>
      <c r="H691" s="57"/>
      <c r="I691" s="57"/>
      <c r="J691" s="57"/>
      <c r="K691" s="57"/>
      <c r="P691" s="343"/>
    </row>
    <row r="692" spans="1:16" ht="14.4" x14ac:dyDescent="0.3">
      <c r="A692" s="57" t="s">
        <v>5858</v>
      </c>
      <c r="B692" s="57" t="s">
        <v>5932</v>
      </c>
      <c r="C692" s="62" t="s">
        <v>5945</v>
      </c>
      <c r="D692" s="62" t="s">
        <v>5966</v>
      </c>
      <c r="E692" s="341" t="s">
        <v>13531</v>
      </c>
      <c r="F692" s="339"/>
      <c r="G692" s="339"/>
      <c r="H692" s="57"/>
      <c r="I692" s="57"/>
      <c r="J692" s="57"/>
      <c r="K692" s="57"/>
      <c r="P692" s="343"/>
    </row>
    <row r="693" spans="1:16" x14ac:dyDescent="0.3">
      <c r="A693" s="135" t="s">
        <v>7694</v>
      </c>
      <c r="B693" s="131" t="s">
        <v>1399</v>
      </c>
      <c r="C693" s="96" t="s">
        <v>7695</v>
      </c>
      <c r="D693" s="96" t="s">
        <v>1398</v>
      </c>
      <c r="E693" s="112">
        <v>45863</v>
      </c>
      <c r="F693" s="93"/>
      <c r="G693" s="93"/>
      <c r="H693" s="93"/>
      <c r="I693" s="99"/>
      <c r="J693" s="99"/>
      <c r="K693" s="99"/>
      <c r="L693" s="31"/>
      <c r="M693" s="31"/>
      <c r="N693" s="31"/>
      <c r="P693" s="343"/>
    </row>
    <row r="694" spans="1:16" x14ac:dyDescent="0.25">
      <c r="A694" s="264" t="s">
        <v>3470</v>
      </c>
      <c r="B694" s="264" t="s">
        <v>4181</v>
      </c>
      <c r="C694" s="265">
        <v>230301</v>
      </c>
      <c r="D694" s="265" t="s">
        <v>15953</v>
      </c>
      <c r="E694" s="266" t="s">
        <v>6877</v>
      </c>
      <c r="P694" s="343"/>
    </row>
    <row r="695" spans="1:16" s="355" customFormat="1" x14ac:dyDescent="0.25">
      <c r="A695" s="264" t="s">
        <v>3470</v>
      </c>
      <c r="B695" s="264" t="s">
        <v>10524</v>
      </c>
      <c r="C695" s="265">
        <v>230401</v>
      </c>
      <c r="D695" s="265" t="s">
        <v>15953</v>
      </c>
      <c r="E695" s="266" t="s">
        <v>9996</v>
      </c>
      <c r="F695" s="30"/>
      <c r="G695" s="30"/>
      <c r="H695" s="30"/>
      <c r="I695" s="29"/>
      <c r="J695" s="29"/>
      <c r="K695" s="29"/>
      <c r="L695" s="29"/>
      <c r="M695" s="29"/>
      <c r="N695" s="29"/>
      <c r="O695" s="29"/>
      <c r="P695" s="356"/>
    </row>
    <row r="696" spans="1:16" x14ac:dyDescent="0.25">
      <c r="A696" s="264" t="s">
        <v>3470</v>
      </c>
      <c r="B696" s="264" t="s">
        <v>1059</v>
      </c>
      <c r="C696" s="265">
        <v>231104</v>
      </c>
      <c r="D696" s="265" t="s">
        <v>15953</v>
      </c>
      <c r="E696" s="266" t="s">
        <v>11352</v>
      </c>
      <c r="P696" s="343"/>
    </row>
    <row r="697" spans="1:16" s="359" customFormat="1" x14ac:dyDescent="0.25">
      <c r="A697" s="403" t="s">
        <v>17142</v>
      </c>
      <c r="B697" s="403" t="s">
        <v>17131</v>
      </c>
      <c r="C697" s="413">
        <v>17.239999999999998</v>
      </c>
      <c r="D697" s="43" t="s">
        <v>17679</v>
      </c>
      <c r="E697" s="43">
        <v>47299</v>
      </c>
      <c r="F697" s="88" t="s">
        <v>1533</v>
      </c>
      <c r="G697" s="30"/>
      <c r="H697" s="30"/>
      <c r="I697" s="29"/>
      <c r="J697" s="29"/>
      <c r="K697" s="29"/>
      <c r="L697" s="29"/>
      <c r="M697" s="29"/>
      <c r="N697" s="29"/>
      <c r="O697" s="29"/>
      <c r="P697" s="360"/>
    </row>
    <row r="698" spans="1:16" x14ac:dyDescent="0.25">
      <c r="A698" s="63" t="s">
        <v>4985</v>
      </c>
      <c r="B698" s="57" t="s">
        <v>4983</v>
      </c>
      <c r="C698" s="62" t="s">
        <v>4984</v>
      </c>
      <c r="D698" s="93" t="s">
        <v>1398</v>
      </c>
      <c r="E698" s="46">
        <v>45951</v>
      </c>
      <c r="F698" s="93"/>
      <c r="G698" s="93"/>
      <c r="H698" s="93"/>
      <c r="I698" s="99"/>
      <c r="J698" s="99"/>
      <c r="K698" s="99"/>
      <c r="L698" s="31"/>
      <c r="M698" s="31"/>
      <c r="N698" s="31"/>
      <c r="P698" s="343"/>
    </row>
    <row r="699" spans="1:16" x14ac:dyDescent="0.25">
      <c r="A699" s="264" t="s">
        <v>17726</v>
      </c>
      <c r="B699" s="264" t="s">
        <v>17689</v>
      </c>
      <c r="C699" s="265">
        <v>241101</v>
      </c>
      <c r="D699" s="265" t="s">
        <v>15953</v>
      </c>
      <c r="E699" s="266" t="s">
        <v>6985</v>
      </c>
      <c r="P699" s="343"/>
    </row>
    <row r="700" spans="1:16" x14ac:dyDescent="0.25">
      <c r="A700" s="44" t="s">
        <v>13464</v>
      </c>
      <c r="B700" s="44" t="s">
        <v>15288</v>
      </c>
      <c r="C700" s="45" t="s">
        <v>13104</v>
      </c>
      <c r="D700" s="45" t="s">
        <v>16294</v>
      </c>
      <c r="E700" s="46">
        <v>45777</v>
      </c>
      <c r="F700" s="338"/>
      <c r="G700" s="44"/>
      <c r="H700" s="44"/>
      <c r="I700" s="44"/>
      <c r="J700" s="44"/>
      <c r="K700" s="44"/>
      <c r="L700" s="31"/>
      <c r="M700" s="31"/>
      <c r="N700" s="31"/>
      <c r="P700" s="343"/>
    </row>
    <row r="701" spans="1:16" x14ac:dyDescent="0.25">
      <c r="A701" s="44" t="s">
        <v>13405</v>
      </c>
      <c r="B701" s="44" t="s">
        <v>15257</v>
      </c>
      <c r="C701" s="45" t="s">
        <v>13518</v>
      </c>
      <c r="D701" s="45" t="s">
        <v>16294</v>
      </c>
      <c r="E701" s="46">
        <v>46022</v>
      </c>
      <c r="F701" s="338"/>
      <c r="G701" s="44"/>
      <c r="H701" s="44"/>
      <c r="I701" s="44"/>
      <c r="J701" s="44"/>
      <c r="K701" s="44"/>
      <c r="L701" s="31"/>
      <c r="M701" s="31"/>
      <c r="N701" s="31"/>
      <c r="P701" s="343"/>
    </row>
    <row r="702" spans="1:16" x14ac:dyDescent="0.25">
      <c r="A702" s="44" t="s">
        <v>1090</v>
      </c>
      <c r="B702" s="44" t="s">
        <v>1355</v>
      </c>
      <c r="C702" s="45" t="s">
        <v>10974</v>
      </c>
      <c r="D702" s="45" t="s">
        <v>18252</v>
      </c>
      <c r="E702" s="45" t="s">
        <v>10715</v>
      </c>
      <c r="F702" s="45" t="s">
        <v>1384</v>
      </c>
      <c r="G702" s="45" t="s">
        <v>1385</v>
      </c>
      <c r="P702" s="343"/>
    </row>
    <row r="703" spans="1:16" x14ac:dyDescent="0.25">
      <c r="A703" s="264" t="s">
        <v>17727</v>
      </c>
      <c r="B703" s="264" t="s">
        <v>17682</v>
      </c>
      <c r="C703" s="265">
        <v>25010501</v>
      </c>
      <c r="D703" s="265" t="s">
        <v>15953</v>
      </c>
      <c r="E703" s="266" t="s">
        <v>17681</v>
      </c>
      <c r="P703" s="343"/>
    </row>
    <row r="704" spans="1:16" x14ac:dyDescent="0.25">
      <c r="A704" s="44" t="s">
        <v>13142</v>
      </c>
      <c r="B704" s="92" t="s">
        <v>13392</v>
      </c>
      <c r="C704" s="45" t="s">
        <v>13122</v>
      </c>
      <c r="D704" s="93" t="s">
        <v>13391</v>
      </c>
      <c r="E704" s="94">
        <v>45838</v>
      </c>
      <c r="F704" s="93"/>
      <c r="G704" s="93"/>
      <c r="H704" s="93"/>
      <c r="I704" s="99"/>
      <c r="J704" s="99"/>
      <c r="K704" s="99"/>
      <c r="L704" s="31"/>
      <c r="M704" s="31"/>
      <c r="N704" s="31"/>
      <c r="P704" s="343"/>
    </row>
    <row r="705" spans="1:16" x14ac:dyDescent="0.25">
      <c r="A705" s="264" t="s">
        <v>14602</v>
      </c>
      <c r="B705" s="264" t="s">
        <v>12996</v>
      </c>
      <c r="C705" s="265">
        <v>24010401</v>
      </c>
      <c r="D705" s="265" t="s">
        <v>15953</v>
      </c>
      <c r="E705" s="266" t="s">
        <v>12997</v>
      </c>
      <c r="P705" s="343"/>
    </row>
    <row r="706" spans="1:16" x14ac:dyDescent="0.25">
      <c r="A706" s="264" t="s">
        <v>14602</v>
      </c>
      <c r="B706" s="264" t="s">
        <v>3782</v>
      </c>
      <c r="C706" s="265">
        <v>24010402</v>
      </c>
      <c r="D706" s="265" t="s">
        <v>15953</v>
      </c>
      <c r="E706" s="266" t="s">
        <v>8836</v>
      </c>
      <c r="P706" s="343"/>
    </row>
    <row r="707" spans="1:16" x14ac:dyDescent="0.25">
      <c r="A707" s="264" t="s">
        <v>6693</v>
      </c>
      <c r="B707" s="264" t="s">
        <v>6662</v>
      </c>
      <c r="C707" s="265">
        <v>22010601</v>
      </c>
      <c r="D707" s="265" t="s">
        <v>15953</v>
      </c>
      <c r="E707" s="266" t="s">
        <v>6211</v>
      </c>
      <c r="P707" s="343"/>
    </row>
    <row r="708" spans="1:16" x14ac:dyDescent="0.25">
      <c r="A708" s="264" t="s">
        <v>6693</v>
      </c>
      <c r="B708" s="264" t="s">
        <v>6663</v>
      </c>
      <c r="C708" s="265">
        <v>22010602</v>
      </c>
      <c r="D708" s="265" t="s">
        <v>15953</v>
      </c>
      <c r="E708" s="266" t="s">
        <v>6211</v>
      </c>
      <c r="P708" s="343"/>
    </row>
    <row r="709" spans="1:16" x14ac:dyDescent="0.25">
      <c r="A709" s="264" t="s">
        <v>2758</v>
      </c>
      <c r="B709" s="264" t="s">
        <v>6661</v>
      </c>
      <c r="C709" s="265">
        <v>22100201</v>
      </c>
      <c r="D709" s="265" t="s">
        <v>15953</v>
      </c>
      <c r="E709" s="266" t="s">
        <v>5198</v>
      </c>
      <c r="P709" s="343"/>
    </row>
    <row r="710" spans="1:16" x14ac:dyDescent="0.25">
      <c r="A710" s="264" t="s">
        <v>6694</v>
      </c>
      <c r="B710" s="264" t="s">
        <v>6662</v>
      </c>
      <c r="C710" s="265">
        <v>22010601</v>
      </c>
      <c r="D710" s="265" t="s">
        <v>15953</v>
      </c>
      <c r="E710" s="266" t="s">
        <v>6211</v>
      </c>
      <c r="P710" s="343"/>
    </row>
    <row r="711" spans="1:16" x14ac:dyDescent="0.25">
      <c r="A711" s="264" t="s">
        <v>6694</v>
      </c>
      <c r="B711" s="264" t="s">
        <v>6663</v>
      </c>
      <c r="C711" s="265">
        <v>22010602</v>
      </c>
      <c r="D711" s="265" t="s">
        <v>15953</v>
      </c>
      <c r="E711" s="266" t="s">
        <v>6211</v>
      </c>
      <c r="P711" s="343"/>
    </row>
    <row r="712" spans="1:16" x14ac:dyDescent="0.25">
      <c r="A712" s="264" t="s">
        <v>17728</v>
      </c>
      <c r="B712" s="264" t="s">
        <v>236</v>
      </c>
      <c r="C712" s="265">
        <v>241001</v>
      </c>
      <c r="D712" s="265" t="s">
        <v>15953</v>
      </c>
      <c r="E712" s="266" t="s">
        <v>11352</v>
      </c>
      <c r="P712" s="343"/>
    </row>
    <row r="713" spans="1:16" x14ac:dyDescent="0.25">
      <c r="A713" s="264" t="s">
        <v>17728</v>
      </c>
      <c r="B713" s="264" t="s">
        <v>17682</v>
      </c>
      <c r="C713" s="265">
        <v>25010501</v>
      </c>
      <c r="D713" s="265" t="s">
        <v>15953</v>
      </c>
      <c r="E713" s="266" t="s">
        <v>17681</v>
      </c>
      <c r="P713" s="343"/>
    </row>
    <row r="714" spans="1:16" x14ac:dyDescent="0.25">
      <c r="A714" s="264" t="s">
        <v>17728</v>
      </c>
      <c r="B714" s="264" t="s">
        <v>6663</v>
      </c>
      <c r="C714" s="265">
        <v>25010502</v>
      </c>
      <c r="D714" s="265" t="s">
        <v>15953</v>
      </c>
      <c r="E714" s="266" t="s">
        <v>6677</v>
      </c>
      <c r="P714" s="343"/>
    </row>
    <row r="715" spans="1:16" x14ac:dyDescent="0.25">
      <c r="A715" s="264" t="s">
        <v>10640</v>
      </c>
      <c r="B715" s="264" t="s">
        <v>6669</v>
      </c>
      <c r="C715" s="265">
        <v>230807</v>
      </c>
      <c r="D715" s="265" t="s">
        <v>15953</v>
      </c>
      <c r="E715" s="266" t="s">
        <v>6877</v>
      </c>
      <c r="P715" s="343"/>
    </row>
    <row r="716" spans="1:16" x14ac:dyDescent="0.25">
      <c r="A716" s="44" t="s">
        <v>16339</v>
      </c>
      <c r="B716" s="44" t="s">
        <v>16337</v>
      </c>
      <c r="C716" s="45" t="s">
        <v>16338</v>
      </c>
      <c r="D716" s="45" t="s">
        <v>16294</v>
      </c>
      <c r="E716" s="46">
        <v>46022</v>
      </c>
      <c r="F716" s="338"/>
      <c r="G716" s="44"/>
      <c r="H716" s="44"/>
      <c r="I716" s="44"/>
      <c r="J716" s="44"/>
      <c r="K716" s="44"/>
      <c r="L716" s="31"/>
      <c r="M716" s="31"/>
      <c r="N716" s="31"/>
      <c r="P716" s="343"/>
    </row>
    <row r="717" spans="1:16" x14ac:dyDescent="0.25">
      <c r="A717" s="264" t="s">
        <v>10641</v>
      </c>
      <c r="B717" s="264" t="s">
        <v>6669</v>
      </c>
      <c r="C717" s="265">
        <v>230807</v>
      </c>
      <c r="D717" s="265" t="s">
        <v>15953</v>
      </c>
      <c r="E717" s="266" t="s">
        <v>6877</v>
      </c>
      <c r="P717" s="343"/>
    </row>
    <row r="718" spans="1:16" x14ac:dyDescent="0.25">
      <c r="A718" s="264" t="s">
        <v>10642</v>
      </c>
      <c r="B718" s="264" t="s">
        <v>10628</v>
      </c>
      <c r="C718" s="265">
        <v>230701</v>
      </c>
      <c r="D718" s="265" t="s">
        <v>15953</v>
      </c>
      <c r="E718" s="266" t="s">
        <v>5273</v>
      </c>
      <c r="P718" s="343"/>
    </row>
    <row r="719" spans="1:16" x14ac:dyDescent="0.25">
      <c r="A719" s="264" t="s">
        <v>10540</v>
      </c>
      <c r="B719" s="264" t="s">
        <v>10541</v>
      </c>
      <c r="C719" s="265" t="s">
        <v>10542</v>
      </c>
      <c r="D719" s="93" t="s">
        <v>1980</v>
      </c>
      <c r="E719" s="266">
        <v>46965</v>
      </c>
      <c r="F719" s="93"/>
      <c r="G719" s="93"/>
      <c r="H719" s="93"/>
      <c r="I719" s="99"/>
      <c r="J719" s="99"/>
      <c r="K719" s="99"/>
      <c r="P719" s="343"/>
    </row>
    <row r="720" spans="1:16" x14ac:dyDescent="0.25">
      <c r="A720" s="264" t="s">
        <v>4187</v>
      </c>
      <c r="B720" s="264" t="s">
        <v>3782</v>
      </c>
      <c r="C720" s="265">
        <v>210205</v>
      </c>
      <c r="D720" s="265" t="s">
        <v>15953</v>
      </c>
      <c r="E720" s="266" t="s">
        <v>8836</v>
      </c>
      <c r="P720" s="343"/>
    </row>
    <row r="721" spans="1:16" x14ac:dyDescent="0.25">
      <c r="A721" s="44" t="s">
        <v>1091</v>
      </c>
      <c r="B721" s="44" t="s">
        <v>10985</v>
      </c>
      <c r="C721" s="45" t="s">
        <v>10986</v>
      </c>
      <c r="D721" s="45" t="s">
        <v>18252</v>
      </c>
      <c r="E721" s="45" t="s">
        <v>10715</v>
      </c>
      <c r="F721" s="45" t="s">
        <v>1384</v>
      </c>
      <c r="G721" s="45" t="s">
        <v>1384</v>
      </c>
      <c r="P721" s="343"/>
    </row>
    <row r="722" spans="1:16" s="359" customFormat="1" x14ac:dyDescent="0.25">
      <c r="A722" s="44" t="s">
        <v>1091</v>
      </c>
      <c r="B722" s="44" t="s">
        <v>1347</v>
      </c>
      <c r="C722" s="45" t="s">
        <v>14267</v>
      </c>
      <c r="D722" s="45" t="s">
        <v>18252</v>
      </c>
      <c r="E722" s="45" t="s">
        <v>6677</v>
      </c>
      <c r="F722" s="45" t="s">
        <v>1384</v>
      </c>
      <c r="G722" s="45" t="s">
        <v>1384</v>
      </c>
      <c r="H722" s="30"/>
      <c r="I722" s="29"/>
      <c r="J722" s="29"/>
      <c r="K722" s="29"/>
      <c r="L722" s="29"/>
      <c r="M722" s="29"/>
      <c r="N722" s="29"/>
      <c r="O722" s="29"/>
      <c r="P722" s="360"/>
    </row>
    <row r="723" spans="1:16" x14ac:dyDescent="0.3">
      <c r="A723" s="99" t="s">
        <v>1537</v>
      </c>
      <c r="B723" s="92" t="s">
        <v>7637</v>
      </c>
      <c r="C723" s="93" t="s">
        <v>7638</v>
      </c>
      <c r="D723" s="93" t="s">
        <v>1398</v>
      </c>
      <c r="E723" s="94">
        <v>46961</v>
      </c>
      <c r="F723" s="93"/>
      <c r="G723" s="93"/>
      <c r="H723" s="93"/>
      <c r="I723" s="99"/>
      <c r="J723" s="99"/>
      <c r="K723" s="99"/>
      <c r="P723" s="343"/>
    </row>
    <row r="724" spans="1:16" x14ac:dyDescent="0.25">
      <c r="A724" s="44" t="s">
        <v>13389</v>
      </c>
      <c r="B724" s="92" t="s">
        <v>13392</v>
      </c>
      <c r="C724" s="45" t="s">
        <v>13390</v>
      </c>
      <c r="D724" s="93" t="s">
        <v>13391</v>
      </c>
      <c r="E724" s="94">
        <v>45838</v>
      </c>
      <c r="F724" s="93"/>
      <c r="G724" s="93"/>
      <c r="H724" s="93"/>
      <c r="I724" s="99"/>
      <c r="J724" s="99"/>
      <c r="K724" s="99"/>
      <c r="L724" s="31"/>
      <c r="M724" s="31"/>
      <c r="N724" s="31"/>
      <c r="P724" s="343"/>
    </row>
    <row r="725" spans="1:16" x14ac:dyDescent="0.25">
      <c r="A725" s="108" t="s">
        <v>4581</v>
      </c>
      <c r="B725" s="67" t="s">
        <v>2237</v>
      </c>
      <c r="C725" s="106" t="s">
        <v>15324</v>
      </c>
      <c r="D725" s="93" t="s">
        <v>1593</v>
      </c>
      <c r="E725" s="109">
        <v>47391</v>
      </c>
      <c r="F725" s="93"/>
      <c r="G725" s="93"/>
      <c r="H725" s="93"/>
      <c r="I725" s="99"/>
      <c r="J725" s="99"/>
      <c r="K725" s="99"/>
      <c r="P725" s="343"/>
    </row>
    <row r="726" spans="1:16" x14ac:dyDescent="0.25">
      <c r="A726" s="264" t="s">
        <v>10643</v>
      </c>
      <c r="B726" s="264" t="s">
        <v>10628</v>
      </c>
      <c r="C726" s="265">
        <v>230701</v>
      </c>
      <c r="D726" s="265" t="s">
        <v>15953</v>
      </c>
      <c r="E726" s="266" t="s">
        <v>5273</v>
      </c>
      <c r="P726" s="343"/>
    </row>
    <row r="727" spans="1:16" s="355" customFormat="1" x14ac:dyDescent="0.25">
      <c r="A727" s="44" t="s">
        <v>11986</v>
      </c>
      <c r="B727" s="44" t="s">
        <v>11987</v>
      </c>
      <c r="C727" s="45" t="s">
        <v>8843</v>
      </c>
      <c r="D727" s="45" t="s">
        <v>4574</v>
      </c>
      <c r="E727" s="275">
        <f>DATE(2027,2,3)</f>
        <v>46421</v>
      </c>
      <c r="F727" s="30"/>
      <c r="G727" s="30"/>
      <c r="H727" s="30"/>
      <c r="I727" s="29"/>
      <c r="J727" s="29"/>
      <c r="K727" s="29"/>
      <c r="L727" s="29"/>
      <c r="M727" s="29"/>
      <c r="N727" s="29"/>
      <c r="O727" s="29"/>
      <c r="P727" s="356"/>
    </row>
    <row r="728" spans="1:16" x14ac:dyDescent="0.25">
      <c r="A728" s="44" t="s">
        <v>10987</v>
      </c>
      <c r="B728" s="44" t="s">
        <v>1355</v>
      </c>
      <c r="C728" s="45" t="s">
        <v>10974</v>
      </c>
      <c r="D728" s="45" t="s">
        <v>18252</v>
      </c>
      <c r="E728" s="45" t="s">
        <v>10715</v>
      </c>
      <c r="F728" s="45" t="s">
        <v>1384</v>
      </c>
      <c r="G728" s="45" t="s">
        <v>1385</v>
      </c>
      <c r="P728" s="343"/>
    </row>
    <row r="729" spans="1:16" s="361" customFormat="1" x14ac:dyDescent="0.25">
      <c r="A729" s="44" t="s">
        <v>15423</v>
      </c>
      <c r="B729" s="44" t="s">
        <v>1355</v>
      </c>
      <c r="C729" s="45" t="s">
        <v>10974</v>
      </c>
      <c r="D729" s="45" t="s">
        <v>18252</v>
      </c>
      <c r="E729" s="45" t="s">
        <v>10715</v>
      </c>
      <c r="F729" s="45" t="s">
        <v>1384</v>
      </c>
      <c r="G729" s="45" t="s">
        <v>1385</v>
      </c>
      <c r="H729" s="30"/>
      <c r="I729" s="29"/>
      <c r="J729" s="29"/>
      <c r="K729" s="29"/>
      <c r="L729" s="29"/>
      <c r="M729" s="29"/>
      <c r="N729" s="29"/>
      <c r="O729" s="29"/>
      <c r="P729" s="362"/>
    </row>
    <row r="730" spans="1:16" x14ac:dyDescent="0.3">
      <c r="A730" s="57" t="s">
        <v>5859</v>
      </c>
      <c r="B730" s="57" t="s">
        <v>1488</v>
      </c>
      <c r="C730" s="62">
        <v>21027</v>
      </c>
      <c r="D730" s="62" t="s">
        <v>5966</v>
      </c>
      <c r="E730" s="60">
        <v>45777</v>
      </c>
      <c r="F730" s="339" t="s">
        <v>16267</v>
      </c>
      <c r="G730" s="339" t="s">
        <v>16268</v>
      </c>
      <c r="H730" s="57"/>
      <c r="I730" s="57"/>
      <c r="J730" s="57"/>
      <c r="K730" s="57"/>
      <c r="L730" s="31"/>
      <c r="M730" s="31"/>
      <c r="N730" s="31"/>
      <c r="P730" s="343"/>
    </row>
    <row r="731" spans="1:16" x14ac:dyDescent="0.25">
      <c r="A731" s="264" t="s">
        <v>14603</v>
      </c>
      <c r="B731" s="264" t="s">
        <v>1076</v>
      </c>
      <c r="C731" s="265">
        <v>240303</v>
      </c>
      <c r="D731" s="265" t="s">
        <v>15953</v>
      </c>
      <c r="E731" s="266" t="s">
        <v>3064</v>
      </c>
      <c r="P731" s="343"/>
    </row>
    <row r="732" spans="1:16" x14ac:dyDescent="0.25">
      <c r="A732" s="44" t="s">
        <v>204</v>
      </c>
      <c r="B732" s="44" t="s">
        <v>2961</v>
      </c>
      <c r="C732" s="45" t="s">
        <v>2962</v>
      </c>
      <c r="D732" s="45" t="s">
        <v>15765</v>
      </c>
      <c r="E732" s="45" t="s">
        <v>6422</v>
      </c>
      <c r="F732" s="328"/>
      <c r="G732" s="328"/>
      <c r="H732" s="328"/>
      <c r="I732" s="329"/>
      <c r="J732" s="329"/>
      <c r="K732" s="329"/>
      <c r="P732" s="343"/>
    </row>
    <row r="733" spans="1:16" x14ac:dyDescent="0.25">
      <c r="A733" s="44" t="s">
        <v>204</v>
      </c>
      <c r="B733" s="44" t="s">
        <v>177</v>
      </c>
      <c r="C733" s="45" t="s">
        <v>10053</v>
      </c>
      <c r="D733" s="45" t="s">
        <v>15765</v>
      </c>
      <c r="E733" s="45" t="s">
        <v>6212</v>
      </c>
      <c r="F733" s="328"/>
      <c r="G733" s="328"/>
      <c r="H733" s="328"/>
      <c r="I733" s="329"/>
      <c r="J733" s="329"/>
      <c r="K733" s="329"/>
      <c r="P733" s="343"/>
    </row>
    <row r="734" spans="1:16" x14ac:dyDescent="0.25">
      <c r="A734" s="346" t="s">
        <v>204</v>
      </c>
      <c r="B734" s="346" t="s">
        <v>2961</v>
      </c>
      <c r="C734" s="347" t="s">
        <v>2962</v>
      </c>
      <c r="D734" s="347" t="s">
        <v>15765</v>
      </c>
      <c r="E734" s="347" t="s">
        <v>6422</v>
      </c>
      <c r="F734" s="346"/>
      <c r="G734" s="346"/>
      <c r="H734" s="346"/>
      <c r="I734" s="346"/>
      <c r="J734" s="346"/>
      <c r="K734" s="346"/>
      <c r="L734" s="346"/>
      <c r="M734" s="346"/>
      <c r="P734" s="343"/>
    </row>
    <row r="735" spans="1:16" x14ac:dyDescent="0.25">
      <c r="A735" s="346" t="s">
        <v>204</v>
      </c>
      <c r="B735" s="346" t="s">
        <v>177</v>
      </c>
      <c r="C735" s="347" t="s">
        <v>10053</v>
      </c>
      <c r="D735" s="347" t="s">
        <v>15765</v>
      </c>
      <c r="E735" s="347" t="s">
        <v>16792</v>
      </c>
      <c r="F735" s="346"/>
      <c r="G735" s="346"/>
      <c r="H735" s="346"/>
      <c r="I735" s="346"/>
      <c r="J735" s="346"/>
      <c r="K735" s="346"/>
      <c r="L735" s="346"/>
      <c r="M735" s="346"/>
      <c r="P735" s="343"/>
    </row>
    <row r="736" spans="1:16" x14ac:dyDescent="0.25">
      <c r="A736" s="44" t="s">
        <v>204</v>
      </c>
      <c r="B736" s="44" t="s">
        <v>2961</v>
      </c>
      <c r="C736" s="45" t="s">
        <v>2962</v>
      </c>
      <c r="D736" s="45" t="s">
        <v>13812</v>
      </c>
      <c r="E736" s="45" t="s">
        <v>6422</v>
      </c>
      <c r="F736" s="93"/>
      <c r="G736" s="93"/>
      <c r="H736" s="93"/>
      <c r="I736" s="99"/>
      <c r="J736" s="99"/>
      <c r="K736" s="99"/>
      <c r="P736" s="343"/>
    </row>
    <row r="737" spans="1:16" x14ac:dyDescent="0.25">
      <c r="A737" s="44" t="s">
        <v>204</v>
      </c>
      <c r="B737" s="44" t="s">
        <v>177</v>
      </c>
      <c r="C737" s="45" t="s">
        <v>10053</v>
      </c>
      <c r="D737" s="45" t="s">
        <v>13812</v>
      </c>
      <c r="E737" s="45" t="s">
        <v>6212</v>
      </c>
      <c r="F737" s="93"/>
      <c r="G737" s="93"/>
      <c r="H737" s="93"/>
      <c r="I737" s="99"/>
      <c r="J737" s="99"/>
      <c r="K737" s="99"/>
      <c r="P737" s="343"/>
    </row>
    <row r="738" spans="1:16" x14ac:dyDescent="0.3">
      <c r="A738" s="58" t="s">
        <v>5860</v>
      </c>
      <c r="B738" s="58" t="s">
        <v>4914</v>
      </c>
      <c r="C738" s="62">
        <v>23022</v>
      </c>
      <c r="D738" s="62" t="s">
        <v>5966</v>
      </c>
      <c r="E738" s="60">
        <v>46630</v>
      </c>
      <c r="F738" s="339" t="s">
        <v>16267</v>
      </c>
      <c r="G738" s="339" t="s">
        <v>16268</v>
      </c>
      <c r="H738" s="57"/>
      <c r="I738" s="57"/>
      <c r="J738" s="57"/>
      <c r="K738" s="57"/>
      <c r="P738" s="343"/>
    </row>
    <row r="739" spans="1:16" x14ac:dyDescent="0.25">
      <c r="A739" s="44" t="s">
        <v>15973</v>
      </c>
      <c r="B739" s="44" t="s">
        <v>1345</v>
      </c>
      <c r="C739" s="45" t="s">
        <v>18105</v>
      </c>
      <c r="D739" s="45" t="s">
        <v>18252</v>
      </c>
      <c r="E739" s="45" t="s">
        <v>6985</v>
      </c>
      <c r="F739" s="45" t="s">
        <v>1384</v>
      </c>
      <c r="G739" s="45" t="s">
        <v>1385</v>
      </c>
      <c r="P739" s="343"/>
    </row>
    <row r="740" spans="1:16" s="355" customFormat="1" x14ac:dyDescent="0.25">
      <c r="A740" s="44" t="s">
        <v>15973</v>
      </c>
      <c r="B740" s="44" t="s">
        <v>18102</v>
      </c>
      <c r="C740" s="45" t="s">
        <v>18103</v>
      </c>
      <c r="D740" s="45" t="s">
        <v>18252</v>
      </c>
      <c r="E740" s="45" t="s">
        <v>6985</v>
      </c>
      <c r="F740" s="45" t="s">
        <v>1384</v>
      </c>
      <c r="G740" s="45" t="s">
        <v>1385</v>
      </c>
      <c r="H740" s="30"/>
      <c r="I740" s="29"/>
      <c r="J740" s="29"/>
      <c r="K740" s="29"/>
      <c r="L740" s="29"/>
      <c r="M740" s="29"/>
      <c r="N740" s="29"/>
      <c r="O740" s="29"/>
      <c r="P740" s="356"/>
    </row>
    <row r="741" spans="1:16" x14ac:dyDescent="0.25">
      <c r="A741" s="264" t="s">
        <v>11358</v>
      </c>
      <c r="B741" s="264" t="s">
        <v>2751</v>
      </c>
      <c r="C741" s="265">
        <v>230105</v>
      </c>
      <c r="D741" s="265" t="s">
        <v>15953</v>
      </c>
      <c r="E741" s="266" t="s">
        <v>6877</v>
      </c>
      <c r="P741" s="343"/>
    </row>
    <row r="742" spans="1:16" s="359" customFormat="1" x14ac:dyDescent="0.25">
      <c r="A742" s="264" t="s">
        <v>11358</v>
      </c>
      <c r="B742" s="264" t="s">
        <v>3591</v>
      </c>
      <c r="C742" s="265">
        <v>230901</v>
      </c>
      <c r="D742" s="265" t="s">
        <v>15953</v>
      </c>
      <c r="E742" s="266" t="s">
        <v>10715</v>
      </c>
      <c r="F742" s="30"/>
      <c r="G742" s="30"/>
      <c r="H742" s="30"/>
      <c r="I742" s="29"/>
      <c r="J742" s="29"/>
      <c r="K742" s="29"/>
      <c r="L742" s="29"/>
      <c r="M742" s="29"/>
      <c r="N742" s="29"/>
      <c r="O742" s="29"/>
      <c r="P742" s="360"/>
    </row>
    <row r="743" spans="1:16" x14ac:dyDescent="0.25">
      <c r="A743" s="44" t="s">
        <v>16316</v>
      </c>
      <c r="B743" s="44" t="s">
        <v>15249</v>
      </c>
      <c r="C743" s="45" t="s">
        <v>7192</v>
      </c>
      <c r="D743" s="45" t="s">
        <v>16294</v>
      </c>
      <c r="E743" s="46">
        <v>45869</v>
      </c>
      <c r="F743" s="338"/>
      <c r="G743" s="44"/>
      <c r="H743" s="44"/>
      <c r="I743" s="44"/>
      <c r="J743" s="44"/>
      <c r="K743" s="44"/>
      <c r="L743" s="31"/>
      <c r="M743" s="31"/>
      <c r="N743" s="31"/>
      <c r="P743" s="343"/>
    </row>
    <row r="744" spans="1:16" x14ac:dyDescent="0.25">
      <c r="A744" s="44" t="s">
        <v>16316</v>
      </c>
      <c r="B744" s="44" t="s">
        <v>16400</v>
      </c>
      <c r="C744" s="45" t="s">
        <v>16401</v>
      </c>
      <c r="D744" s="45" t="s">
        <v>16294</v>
      </c>
      <c r="E744" s="46">
        <v>45961</v>
      </c>
      <c r="F744" s="338"/>
      <c r="G744" s="44"/>
      <c r="H744" s="44"/>
      <c r="I744" s="44"/>
      <c r="J744" s="44"/>
      <c r="K744" s="44"/>
      <c r="L744" s="31"/>
      <c r="M744" s="31"/>
      <c r="N744" s="31"/>
      <c r="P744" s="343"/>
    </row>
    <row r="745" spans="1:16" x14ac:dyDescent="0.25">
      <c r="A745" s="264" t="s">
        <v>11359</v>
      </c>
      <c r="B745" s="264" t="s">
        <v>6669</v>
      </c>
      <c r="C745" s="265">
        <v>220802</v>
      </c>
      <c r="D745" s="265" t="s">
        <v>15953</v>
      </c>
      <c r="E745" s="266" t="s">
        <v>6416</v>
      </c>
      <c r="P745" s="343"/>
    </row>
    <row r="746" spans="1:16" x14ac:dyDescent="0.25">
      <c r="A746" s="264" t="s">
        <v>11359</v>
      </c>
      <c r="B746" s="264" t="s">
        <v>3587</v>
      </c>
      <c r="C746" s="265">
        <v>230904</v>
      </c>
      <c r="D746" s="265" t="s">
        <v>15953</v>
      </c>
      <c r="E746" s="266" t="s">
        <v>10715</v>
      </c>
      <c r="P746" s="343"/>
    </row>
    <row r="747" spans="1:16" x14ac:dyDescent="0.25">
      <c r="A747" s="44" t="s">
        <v>9320</v>
      </c>
      <c r="B747" s="44" t="s">
        <v>1364</v>
      </c>
      <c r="C747" s="45" t="s">
        <v>9321</v>
      </c>
      <c r="D747" s="45" t="s">
        <v>18252</v>
      </c>
      <c r="E747" s="45" t="s">
        <v>3754</v>
      </c>
      <c r="F747" s="45" t="s">
        <v>1385</v>
      </c>
      <c r="G747" s="45" t="s">
        <v>1385</v>
      </c>
      <c r="P747" s="343"/>
    </row>
    <row r="748" spans="1:16" x14ac:dyDescent="0.25">
      <c r="A748" s="264" t="s">
        <v>10644</v>
      </c>
      <c r="B748" s="264" t="s">
        <v>1067</v>
      </c>
      <c r="C748" s="265">
        <v>230703</v>
      </c>
      <c r="D748" s="265" t="s">
        <v>15953</v>
      </c>
      <c r="E748" s="266" t="s">
        <v>5273</v>
      </c>
      <c r="P748" s="343"/>
    </row>
    <row r="749" spans="1:16" x14ac:dyDescent="0.25">
      <c r="A749" s="44" t="s">
        <v>10945</v>
      </c>
      <c r="B749" s="44" t="s">
        <v>15318</v>
      </c>
      <c r="C749" s="45" t="s">
        <v>10944</v>
      </c>
      <c r="D749" s="45" t="s">
        <v>16294</v>
      </c>
      <c r="E749" s="46">
        <v>45930</v>
      </c>
      <c r="F749" s="338"/>
      <c r="G749" s="44"/>
      <c r="H749" s="44"/>
      <c r="I749" s="44"/>
      <c r="J749" s="44"/>
      <c r="K749" s="44"/>
      <c r="L749" s="31"/>
      <c r="M749" s="31"/>
      <c r="N749" s="31"/>
      <c r="P749" s="343"/>
    </row>
    <row r="750" spans="1:16" x14ac:dyDescent="0.25">
      <c r="A750" s="44" t="s">
        <v>15424</v>
      </c>
      <c r="B750" s="44" t="s">
        <v>4156</v>
      </c>
      <c r="C750" s="45" t="s">
        <v>15413</v>
      </c>
      <c r="D750" s="45" t="s">
        <v>18252</v>
      </c>
      <c r="E750" s="45" t="s">
        <v>3064</v>
      </c>
      <c r="F750" s="45" t="s">
        <v>1384</v>
      </c>
      <c r="G750" s="45" t="s">
        <v>1385</v>
      </c>
      <c r="P750" s="343"/>
    </row>
    <row r="751" spans="1:16" x14ac:dyDescent="0.25">
      <c r="A751" s="44" t="s">
        <v>7205</v>
      </c>
      <c r="B751" s="44" t="s">
        <v>13517</v>
      </c>
      <c r="C751" s="45" t="s">
        <v>11128</v>
      </c>
      <c r="D751" s="45" t="s">
        <v>16294</v>
      </c>
      <c r="E751" s="46">
        <v>46022</v>
      </c>
      <c r="F751" s="338"/>
      <c r="G751" s="44"/>
      <c r="H751" s="44"/>
      <c r="I751" s="44"/>
      <c r="J751" s="44"/>
      <c r="K751" s="44"/>
      <c r="L751" s="31"/>
      <c r="M751" s="31"/>
      <c r="N751" s="31"/>
      <c r="P751" s="343"/>
    </row>
    <row r="752" spans="1:16" x14ac:dyDescent="0.25">
      <c r="A752" s="44" t="s">
        <v>7205</v>
      </c>
      <c r="B752" s="44" t="s">
        <v>15270</v>
      </c>
      <c r="C752" s="45" t="s">
        <v>7243</v>
      </c>
      <c r="D752" s="45" t="s">
        <v>16294</v>
      </c>
      <c r="E752" s="46">
        <v>45900</v>
      </c>
      <c r="F752" s="338"/>
      <c r="G752" s="44"/>
      <c r="H752" s="44"/>
      <c r="I752" s="44"/>
      <c r="J752" s="44"/>
      <c r="K752" s="44"/>
      <c r="L752" s="31"/>
      <c r="M752" s="31"/>
      <c r="N752" s="31"/>
      <c r="P752" s="343"/>
    </row>
    <row r="753" spans="1:16" x14ac:dyDescent="0.25">
      <c r="A753" s="264" t="s">
        <v>14604</v>
      </c>
      <c r="B753" s="264" t="s">
        <v>4181</v>
      </c>
      <c r="C753" s="265">
        <v>240301</v>
      </c>
      <c r="D753" s="265" t="s">
        <v>15953</v>
      </c>
      <c r="E753" s="266" t="s">
        <v>13010</v>
      </c>
      <c r="P753" s="343"/>
    </row>
    <row r="754" spans="1:16" s="355" customFormat="1" x14ac:dyDescent="0.25">
      <c r="A754" s="264" t="s">
        <v>14604</v>
      </c>
      <c r="B754" s="264" t="s">
        <v>6725</v>
      </c>
      <c r="C754" s="265">
        <v>24070201</v>
      </c>
      <c r="D754" s="265" t="s">
        <v>15953</v>
      </c>
      <c r="E754" s="266" t="s">
        <v>10069</v>
      </c>
      <c r="F754" s="30"/>
      <c r="G754" s="30"/>
      <c r="H754" s="30"/>
      <c r="I754" s="29"/>
      <c r="J754" s="29"/>
      <c r="K754" s="29"/>
      <c r="L754" s="29"/>
      <c r="M754" s="29"/>
      <c r="N754" s="29"/>
      <c r="O754" s="29"/>
      <c r="P754" s="356"/>
    </row>
    <row r="755" spans="1:16" x14ac:dyDescent="0.25">
      <c r="A755" s="264" t="s">
        <v>14604</v>
      </c>
      <c r="B755" s="264" t="s">
        <v>3596</v>
      </c>
      <c r="C755" s="265">
        <v>24070202</v>
      </c>
      <c r="D755" s="265" t="s">
        <v>15953</v>
      </c>
      <c r="E755" s="266" t="s">
        <v>5273</v>
      </c>
      <c r="P755" s="343"/>
    </row>
    <row r="756" spans="1:16" x14ac:dyDescent="0.3">
      <c r="A756" s="57" t="s">
        <v>465</v>
      </c>
      <c r="B756" s="57" t="s">
        <v>1488</v>
      </c>
      <c r="C756" s="62">
        <v>21027</v>
      </c>
      <c r="D756" s="62" t="s">
        <v>5966</v>
      </c>
      <c r="E756" s="60">
        <v>45777</v>
      </c>
      <c r="F756" s="339" t="s">
        <v>16268</v>
      </c>
      <c r="G756" s="339" t="s">
        <v>16268</v>
      </c>
      <c r="H756" s="57"/>
      <c r="I756" s="57"/>
      <c r="J756" s="57"/>
      <c r="K756" s="57"/>
      <c r="L756" s="31"/>
      <c r="M756" s="31"/>
      <c r="N756" s="31"/>
      <c r="P756" s="343"/>
    </row>
    <row r="757" spans="1:16" x14ac:dyDescent="0.25">
      <c r="A757" s="44" t="s">
        <v>9322</v>
      </c>
      <c r="B757" s="44" t="s">
        <v>9313</v>
      </c>
      <c r="C757" s="45" t="s">
        <v>9314</v>
      </c>
      <c r="D757" s="45" t="s">
        <v>18252</v>
      </c>
      <c r="E757" s="45" t="s">
        <v>3754</v>
      </c>
      <c r="F757" s="45" t="s">
        <v>1384</v>
      </c>
      <c r="G757" s="45" t="s">
        <v>1385</v>
      </c>
      <c r="P757" s="343"/>
    </row>
    <row r="758" spans="1:16" s="361" customFormat="1" x14ac:dyDescent="0.25">
      <c r="A758" s="44" t="s">
        <v>16504</v>
      </c>
      <c r="B758" s="44" t="s">
        <v>11989</v>
      </c>
      <c r="C758" s="45" t="s">
        <v>5047</v>
      </c>
      <c r="D758" s="45" t="s">
        <v>4574</v>
      </c>
      <c r="E758" s="275">
        <f>DATE(2025,8,9)</f>
        <v>45878</v>
      </c>
      <c r="F758" s="32"/>
      <c r="G758" s="32"/>
      <c r="H758" s="32"/>
      <c r="I758" s="31"/>
      <c r="J758" s="31"/>
      <c r="K758" s="31"/>
      <c r="L758" s="31"/>
      <c r="M758" s="31"/>
      <c r="N758" s="31"/>
      <c r="O758" s="29"/>
      <c r="P758" s="362"/>
    </row>
    <row r="759" spans="1:16" x14ac:dyDescent="0.25">
      <c r="A759" s="44" t="s">
        <v>11988</v>
      </c>
      <c r="B759" s="44" t="s">
        <v>11989</v>
      </c>
      <c r="C759" s="45" t="s">
        <v>12763</v>
      </c>
      <c r="D759" s="45" t="s">
        <v>4574</v>
      </c>
      <c r="E759" s="275">
        <f>DATE(2025,8,9)</f>
        <v>45878</v>
      </c>
      <c r="F759" s="32"/>
      <c r="G759" s="32"/>
      <c r="H759" s="32"/>
      <c r="I759" s="31"/>
      <c r="J759" s="31"/>
      <c r="K759" s="31"/>
      <c r="L759" s="31"/>
      <c r="M759" s="31"/>
      <c r="N759" s="31"/>
      <c r="P759" s="343"/>
    </row>
    <row r="760" spans="1:16" s="359" customFormat="1" x14ac:dyDescent="0.25">
      <c r="A760" s="44" t="s">
        <v>16505</v>
      </c>
      <c r="B760" s="44" t="s">
        <v>11989</v>
      </c>
      <c r="C760" s="45" t="s">
        <v>12764</v>
      </c>
      <c r="D760" s="45" t="s">
        <v>4574</v>
      </c>
      <c r="E760" s="275">
        <f>DATE(2025,8,9)</f>
        <v>45878</v>
      </c>
      <c r="F760" s="32"/>
      <c r="G760" s="32"/>
      <c r="H760" s="32"/>
      <c r="I760" s="31"/>
      <c r="J760" s="31"/>
      <c r="K760" s="31"/>
      <c r="L760" s="31"/>
      <c r="M760" s="31"/>
      <c r="N760" s="31"/>
      <c r="O760" s="29"/>
      <c r="P760" s="360"/>
    </row>
    <row r="761" spans="1:16" s="355" customFormat="1" x14ac:dyDescent="0.25">
      <c r="A761" s="57" t="s">
        <v>1402</v>
      </c>
      <c r="B761" s="57" t="s">
        <v>1488</v>
      </c>
      <c r="C761" s="62">
        <v>21027</v>
      </c>
      <c r="D761" s="62" t="s">
        <v>5966</v>
      </c>
      <c r="E761" s="60">
        <v>45777</v>
      </c>
      <c r="F761" s="342" t="s">
        <v>16268</v>
      </c>
      <c r="G761" s="339" t="s">
        <v>16268</v>
      </c>
      <c r="H761" s="57"/>
      <c r="I761" s="57"/>
      <c r="J761" s="57"/>
      <c r="K761" s="57"/>
      <c r="L761" s="31"/>
      <c r="M761" s="31"/>
      <c r="N761" s="31"/>
      <c r="O761" s="29"/>
      <c r="P761" s="356"/>
    </row>
    <row r="762" spans="1:16" x14ac:dyDescent="0.25">
      <c r="A762" s="99" t="s">
        <v>1402</v>
      </c>
      <c r="B762" s="111" t="s">
        <v>1363</v>
      </c>
      <c r="C762" s="56" t="s">
        <v>3258</v>
      </c>
      <c r="D762" s="146" t="s">
        <v>2528</v>
      </c>
      <c r="E762" s="69">
        <v>45227</v>
      </c>
      <c r="F762" s="93"/>
      <c r="G762" s="93"/>
      <c r="H762" s="93"/>
      <c r="I762" s="99"/>
      <c r="J762" s="99"/>
      <c r="K762" s="99"/>
      <c r="P762" s="343"/>
    </row>
    <row r="763" spans="1:16" s="359" customFormat="1" x14ac:dyDescent="0.25">
      <c r="A763" s="264" t="s">
        <v>1402</v>
      </c>
      <c r="B763" s="264" t="s">
        <v>6669</v>
      </c>
      <c r="C763" s="265">
        <v>220802</v>
      </c>
      <c r="D763" s="265" t="s">
        <v>15953</v>
      </c>
      <c r="E763" s="266" t="s">
        <v>6416</v>
      </c>
      <c r="F763" s="30"/>
      <c r="G763" s="30"/>
      <c r="H763" s="30"/>
      <c r="I763" s="29"/>
      <c r="J763" s="29"/>
      <c r="K763" s="29"/>
      <c r="L763" s="29"/>
      <c r="M763" s="29"/>
      <c r="N763" s="29"/>
      <c r="O763" s="29"/>
      <c r="P763" s="360"/>
    </row>
    <row r="764" spans="1:16" x14ac:dyDescent="0.25">
      <c r="A764" s="44" t="s">
        <v>3149</v>
      </c>
      <c r="B764" s="44" t="s">
        <v>3186</v>
      </c>
      <c r="C764" s="45" t="s">
        <v>10544</v>
      </c>
      <c r="D764" s="45" t="s">
        <v>18252</v>
      </c>
      <c r="E764" s="45" t="s">
        <v>5410</v>
      </c>
      <c r="F764" s="45" t="s">
        <v>1385</v>
      </c>
      <c r="G764" s="45" t="s">
        <v>1385</v>
      </c>
      <c r="P764" s="343"/>
    </row>
    <row r="765" spans="1:16" x14ac:dyDescent="0.25">
      <c r="A765" s="403" t="s">
        <v>3149</v>
      </c>
      <c r="B765" s="403" t="s">
        <v>17143</v>
      </c>
      <c r="C765" s="413">
        <v>19.23</v>
      </c>
      <c r="D765" s="43" t="s">
        <v>17679</v>
      </c>
      <c r="E765" s="43">
        <v>46934</v>
      </c>
      <c r="F765" s="88" t="s">
        <v>1533</v>
      </c>
      <c r="P765" s="343"/>
    </row>
    <row r="766" spans="1:16" x14ac:dyDescent="0.25">
      <c r="A766" s="44" t="s">
        <v>9323</v>
      </c>
      <c r="B766" s="44" t="s">
        <v>1368</v>
      </c>
      <c r="C766" s="45" t="s">
        <v>9312</v>
      </c>
      <c r="D766" s="45" t="s">
        <v>18252</v>
      </c>
      <c r="E766" s="45" t="s">
        <v>3754</v>
      </c>
      <c r="F766" s="45" t="s">
        <v>1384</v>
      </c>
      <c r="G766" s="45" t="s">
        <v>1385</v>
      </c>
      <c r="P766" s="343"/>
    </row>
    <row r="767" spans="1:16" x14ac:dyDescent="0.25">
      <c r="A767" s="44" t="s">
        <v>15974</v>
      </c>
      <c r="B767" s="44" t="s">
        <v>15963</v>
      </c>
      <c r="C767" s="45" t="s">
        <v>15964</v>
      </c>
      <c r="D767" s="45" t="s">
        <v>18252</v>
      </c>
      <c r="E767" s="45" t="s">
        <v>6214</v>
      </c>
      <c r="F767" s="45" t="s">
        <v>1384</v>
      </c>
      <c r="G767" s="45" t="s">
        <v>1385</v>
      </c>
      <c r="P767" s="343"/>
    </row>
    <row r="768" spans="1:16" x14ac:dyDescent="0.25">
      <c r="A768" s="44" t="s">
        <v>15975</v>
      </c>
      <c r="B768" s="44" t="s">
        <v>1346</v>
      </c>
      <c r="C768" s="45" t="s">
        <v>15960</v>
      </c>
      <c r="D768" s="45" t="s">
        <v>18252</v>
      </c>
      <c r="E768" s="45" t="s">
        <v>6214</v>
      </c>
      <c r="F768" s="45" t="s">
        <v>1384</v>
      </c>
      <c r="G768" s="45" t="s">
        <v>1385</v>
      </c>
      <c r="P768" s="343"/>
    </row>
    <row r="769" spans="1:16" x14ac:dyDescent="0.25">
      <c r="A769" s="262" t="s">
        <v>11555</v>
      </c>
      <c r="B769" s="262" t="s">
        <v>7343</v>
      </c>
      <c r="C769" s="53" t="s">
        <v>11665</v>
      </c>
      <c r="D769" s="93" t="s">
        <v>7330</v>
      </c>
      <c r="E769" s="263">
        <v>46143</v>
      </c>
      <c r="F769" s="93"/>
      <c r="G769" s="93"/>
      <c r="H769" s="93"/>
      <c r="I769" s="99"/>
      <c r="J769" s="99"/>
      <c r="K769" s="99"/>
      <c r="P769" s="343"/>
    </row>
    <row r="770" spans="1:16" x14ac:dyDescent="0.25">
      <c r="A770" s="264" t="s">
        <v>12993</v>
      </c>
      <c r="B770" s="264" t="s">
        <v>3753</v>
      </c>
      <c r="C770" s="265">
        <v>210101</v>
      </c>
      <c r="D770" s="265" t="s">
        <v>15953</v>
      </c>
      <c r="E770" s="266" t="s">
        <v>3754</v>
      </c>
      <c r="P770" s="343"/>
    </row>
    <row r="771" spans="1:16" x14ac:dyDescent="0.25">
      <c r="A771" s="264" t="s">
        <v>12993</v>
      </c>
      <c r="B771" s="264" t="s">
        <v>12991</v>
      </c>
      <c r="C771" s="265">
        <v>240102</v>
      </c>
      <c r="D771" s="265" t="s">
        <v>15953</v>
      </c>
      <c r="E771" s="266" t="s">
        <v>6677</v>
      </c>
      <c r="P771" s="343"/>
    </row>
    <row r="772" spans="1:16" x14ac:dyDescent="0.25">
      <c r="A772" s="264" t="s">
        <v>12993</v>
      </c>
      <c r="B772" s="264" t="s">
        <v>14580</v>
      </c>
      <c r="C772" s="265">
        <v>24020301</v>
      </c>
      <c r="D772" s="265" t="s">
        <v>15953</v>
      </c>
      <c r="E772" s="266" t="s">
        <v>12997</v>
      </c>
      <c r="P772" s="343"/>
    </row>
    <row r="773" spans="1:16" x14ac:dyDescent="0.25">
      <c r="A773" s="264" t="s">
        <v>10398</v>
      </c>
      <c r="B773" s="264" t="s">
        <v>10523</v>
      </c>
      <c r="C773" s="265">
        <v>230603</v>
      </c>
      <c r="D773" s="265" t="s">
        <v>15953</v>
      </c>
      <c r="E773" s="266" t="s">
        <v>5410</v>
      </c>
      <c r="P773" s="343"/>
    </row>
    <row r="774" spans="1:16" x14ac:dyDescent="0.25">
      <c r="A774" s="1" t="s">
        <v>5026</v>
      </c>
      <c r="B774" s="432" t="s">
        <v>8379</v>
      </c>
      <c r="C774" s="433" t="s">
        <v>13880</v>
      </c>
      <c r="D774" s="434" t="s">
        <v>17016</v>
      </c>
      <c r="E774" s="434">
        <v>45838</v>
      </c>
      <c r="P774" s="343"/>
    </row>
    <row r="775" spans="1:16" x14ac:dyDescent="0.25">
      <c r="A775" s="44" t="s">
        <v>2669</v>
      </c>
      <c r="B775" s="44" t="s">
        <v>1364</v>
      </c>
      <c r="C775" s="45" t="s">
        <v>9321</v>
      </c>
      <c r="D775" s="45" t="s">
        <v>18252</v>
      </c>
      <c r="E775" s="45" t="s">
        <v>3754</v>
      </c>
      <c r="F775" s="45" t="s">
        <v>1385</v>
      </c>
      <c r="G775" s="45" t="s">
        <v>1385</v>
      </c>
      <c r="P775" s="343"/>
    </row>
    <row r="776" spans="1:16" x14ac:dyDescent="0.25">
      <c r="A776" s="1" t="s">
        <v>1092</v>
      </c>
      <c r="B776" s="432" t="s">
        <v>9744</v>
      </c>
      <c r="C776" s="433" t="s">
        <v>9745</v>
      </c>
      <c r="D776" s="434" t="s">
        <v>17016</v>
      </c>
      <c r="E776" s="434">
        <v>45849</v>
      </c>
      <c r="P776" s="343"/>
    </row>
    <row r="777" spans="1:16" x14ac:dyDescent="0.25">
      <c r="A777" s="264" t="s">
        <v>1092</v>
      </c>
      <c r="B777" s="264" t="s">
        <v>5412</v>
      </c>
      <c r="C777" s="265">
        <v>241002</v>
      </c>
      <c r="D777" s="265" t="s">
        <v>15953</v>
      </c>
      <c r="E777" s="266" t="s">
        <v>6985</v>
      </c>
      <c r="P777" s="343"/>
    </row>
    <row r="778" spans="1:16" x14ac:dyDescent="0.25">
      <c r="A778" s="44" t="s">
        <v>11201</v>
      </c>
      <c r="B778" s="44" t="s">
        <v>15279</v>
      </c>
      <c r="C778" s="45" t="s">
        <v>11130</v>
      </c>
      <c r="D778" s="45" t="s">
        <v>16294</v>
      </c>
      <c r="E778" s="46">
        <v>46112</v>
      </c>
      <c r="F778" s="338"/>
      <c r="G778" s="44"/>
      <c r="H778" s="44"/>
      <c r="I778" s="44"/>
      <c r="J778" s="44"/>
      <c r="K778" s="44"/>
      <c r="P778" s="343"/>
    </row>
    <row r="779" spans="1:16" x14ac:dyDescent="0.25">
      <c r="A779" s="44" t="s">
        <v>16299</v>
      </c>
      <c r="B779" s="44" t="s">
        <v>16296</v>
      </c>
      <c r="C779" s="45" t="s">
        <v>16297</v>
      </c>
      <c r="D779" s="45" t="s">
        <v>16294</v>
      </c>
      <c r="E779" s="46">
        <v>46022</v>
      </c>
      <c r="F779" s="338"/>
      <c r="G779" s="44"/>
      <c r="H779" s="44"/>
      <c r="I779" s="44"/>
      <c r="J779" s="44"/>
      <c r="K779" s="44"/>
      <c r="L779" s="31"/>
      <c r="M779" s="31"/>
      <c r="N779" s="31"/>
      <c r="P779" s="343"/>
    </row>
    <row r="780" spans="1:16" x14ac:dyDescent="0.25">
      <c r="A780" s="44" t="s">
        <v>18121</v>
      </c>
      <c r="B780" s="44" t="s">
        <v>1345</v>
      </c>
      <c r="C780" s="45" t="s">
        <v>18105</v>
      </c>
      <c r="D780" s="45" t="s">
        <v>18252</v>
      </c>
      <c r="E780" s="45" t="s">
        <v>6985</v>
      </c>
      <c r="F780" s="45" t="s">
        <v>1384</v>
      </c>
      <c r="G780" s="45" t="s">
        <v>1385</v>
      </c>
      <c r="P780" s="343"/>
    </row>
    <row r="781" spans="1:16" x14ac:dyDescent="0.25">
      <c r="A781" s="44" t="s">
        <v>18121</v>
      </c>
      <c r="B781" s="44" t="s">
        <v>18102</v>
      </c>
      <c r="C781" s="45" t="s">
        <v>18103</v>
      </c>
      <c r="D781" s="45" t="s">
        <v>18252</v>
      </c>
      <c r="E781" s="45" t="s">
        <v>6985</v>
      </c>
      <c r="F781" s="45" t="s">
        <v>1384</v>
      </c>
      <c r="G781" s="45" t="s">
        <v>1385</v>
      </c>
      <c r="P781" s="343"/>
    </row>
    <row r="782" spans="1:16" x14ac:dyDescent="0.25">
      <c r="A782" s="264" t="s">
        <v>4188</v>
      </c>
      <c r="B782" s="264" t="s">
        <v>3753</v>
      </c>
      <c r="C782" s="265">
        <v>210101</v>
      </c>
      <c r="D782" s="265" t="s">
        <v>15953</v>
      </c>
      <c r="E782" s="266" t="s">
        <v>3754</v>
      </c>
      <c r="P782" s="343"/>
    </row>
    <row r="783" spans="1:16" x14ac:dyDescent="0.25">
      <c r="A783" s="403" t="s">
        <v>17144</v>
      </c>
      <c r="B783" s="403" t="s">
        <v>17096</v>
      </c>
      <c r="C783" s="413">
        <v>24.22</v>
      </c>
      <c r="D783" s="43" t="s">
        <v>17679</v>
      </c>
      <c r="E783" s="43">
        <v>45838</v>
      </c>
      <c r="F783" s="88" t="s">
        <v>1533</v>
      </c>
      <c r="P783" s="343"/>
    </row>
    <row r="784" spans="1:16" x14ac:dyDescent="0.25">
      <c r="A784" s="44" t="s">
        <v>5085</v>
      </c>
      <c r="B784" s="44" t="s">
        <v>1353</v>
      </c>
      <c r="C784" s="45" t="s">
        <v>15395</v>
      </c>
      <c r="D784" s="45" t="s">
        <v>18252</v>
      </c>
      <c r="E784" s="45" t="s">
        <v>10069</v>
      </c>
      <c r="F784" s="45" t="s">
        <v>1384</v>
      </c>
      <c r="G784" s="45" t="s">
        <v>1385</v>
      </c>
      <c r="P784" s="343"/>
    </row>
    <row r="785" spans="1:16" x14ac:dyDescent="0.3">
      <c r="A785" s="57" t="s">
        <v>625</v>
      </c>
      <c r="B785" s="57" t="s">
        <v>1488</v>
      </c>
      <c r="C785" s="62">
        <v>21027</v>
      </c>
      <c r="D785" s="62" t="s">
        <v>5966</v>
      </c>
      <c r="E785" s="60">
        <v>45777</v>
      </c>
      <c r="F785" s="339" t="s">
        <v>16267</v>
      </c>
      <c r="G785" s="339" t="s">
        <v>16268</v>
      </c>
      <c r="H785" s="57"/>
      <c r="I785" s="57"/>
      <c r="J785" s="57"/>
      <c r="K785" s="57"/>
      <c r="L785" s="31"/>
      <c r="M785" s="31"/>
      <c r="N785" s="31"/>
      <c r="P785" s="343"/>
    </row>
    <row r="786" spans="1:16" x14ac:dyDescent="0.25">
      <c r="A786" s="44" t="s">
        <v>625</v>
      </c>
      <c r="B786" s="44" t="s">
        <v>13523</v>
      </c>
      <c r="C786" s="45" t="s">
        <v>13524</v>
      </c>
      <c r="D786" s="45" t="s">
        <v>16294</v>
      </c>
      <c r="E786" s="46">
        <v>45808</v>
      </c>
      <c r="F786" s="338" t="s">
        <v>2055</v>
      </c>
      <c r="G786" s="44"/>
      <c r="H786" s="44"/>
      <c r="I786" s="44"/>
      <c r="J786" s="44"/>
      <c r="K786" s="44"/>
      <c r="L786" s="31"/>
      <c r="M786" s="31"/>
      <c r="N786" s="31"/>
      <c r="P786" s="343"/>
    </row>
    <row r="787" spans="1:16" x14ac:dyDescent="0.25">
      <c r="A787" s="102" t="s">
        <v>699</v>
      </c>
      <c r="B787" s="353" t="s">
        <v>4153</v>
      </c>
      <c r="C787" s="32" t="s">
        <v>17085</v>
      </c>
      <c r="D787" s="32" t="s">
        <v>1398</v>
      </c>
      <c r="E787" s="94">
        <v>45766</v>
      </c>
      <c r="F787" s="32"/>
      <c r="G787" s="32"/>
      <c r="H787" s="32"/>
      <c r="I787" s="31"/>
      <c r="J787" s="31"/>
      <c r="K787" s="31"/>
      <c r="L787" s="31"/>
      <c r="M787" s="31"/>
      <c r="N787" s="31"/>
      <c r="P787" s="343"/>
    </row>
    <row r="788" spans="1:16" x14ac:dyDescent="0.25">
      <c r="A788" s="264" t="s">
        <v>699</v>
      </c>
      <c r="B788" s="264" t="s">
        <v>8832</v>
      </c>
      <c r="C788" s="265">
        <v>230203</v>
      </c>
      <c r="D788" s="265" t="s">
        <v>15953</v>
      </c>
      <c r="E788" s="266" t="s">
        <v>8836</v>
      </c>
      <c r="P788" s="343"/>
    </row>
    <row r="789" spans="1:16" x14ac:dyDescent="0.25">
      <c r="A789" s="264" t="s">
        <v>699</v>
      </c>
      <c r="B789" s="264" t="s">
        <v>10629</v>
      </c>
      <c r="C789" s="265">
        <v>230804</v>
      </c>
      <c r="D789" s="265" t="s">
        <v>15953</v>
      </c>
      <c r="E789" s="266" t="s">
        <v>5279</v>
      </c>
      <c r="P789" s="343"/>
    </row>
    <row r="790" spans="1:16" x14ac:dyDescent="0.25">
      <c r="A790" s="264" t="s">
        <v>699</v>
      </c>
      <c r="B790" s="264" t="s">
        <v>3590</v>
      </c>
      <c r="C790" s="265">
        <v>230903</v>
      </c>
      <c r="D790" s="265" t="s">
        <v>15953</v>
      </c>
      <c r="E790" s="266" t="s">
        <v>10715</v>
      </c>
      <c r="P790" s="343"/>
    </row>
    <row r="791" spans="1:16" x14ac:dyDescent="0.25">
      <c r="A791" s="264" t="s">
        <v>699</v>
      </c>
      <c r="B791" s="264" t="s">
        <v>12991</v>
      </c>
      <c r="C791" s="265">
        <v>240102</v>
      </c>
      <c r="D791" s="265" t="s">
        <v>15953</v>
      </c>
      <c r="E791" s="266" t="s">
        <v>6677</v>
      </c>
      <c r="P791" s="343"/>
    </row>
    <row r="792" spans="1:16" x14ac:dyDescent="0.25">
      <c r="A792" s="264" t="s">
        <v>699</v>
      </c>
      <c r="B792" s="264" t="s">
        <v>1061</v>
      </c>
      <c r="C792" s="265">
        <v>240803</v>
      </c>
      <c r="D792" s="265" t="s">
        <v>15953</v>
      </c>
      <c r="E792" s="266" t="s">
        <v>6416</v>
      </c>
      <c r="P792" s="343"/>
    </row>
    <row r="793" spans="1:16" s="355" customFormat="1" x14ac:dyDescent="0.25">
      <c r="A793" s="44" t="s">
        <v>18122</v>
      </c>
      <c r="B793" s="44" t="s">
        <v>1358</v>
      </c>
      <c r="C793" s="45" t="s">
        <v>6197</v>
      </c>
      <c r="D793" s="45" t="s">
        <v>18252</v>
      </c>
      <c r="E793" s="45" t="s">
        <v>6211</v>
      </c>
      <c r="F793" s="45" t="s">
        <v>1385</v>
      </c>
      <c r="G793" s="45" t="s">
        <v>1384</v>
      </c>
      <c r="H793" s="30"/>
      <c r="I793" s="29"/>
      <c r="J793" s="29"/>
      <c r="K793" s="29"/>
      <c r="L793" s="29"/>
      <c r="M793" s="29"/>
      <c r="N793" s="29"/>
      <c r="O793" s="29"/>
      <c r="P793" s="356"/>
    </row>
    <row r="794" spans="1:16" x14ac:dyDescent="0.25">
      <c r="A794" s="44" t="s">
        <v>18122</v>
      </c>
      <c r="B794" s="44" t="s">
        <v>1362</v>
      </c>
      <c r="C794" s="45" t="s">
        <v>9308</v>
      </c>
      <c r="D794" s="45" t="s">
        <v>18252</v>
      </c>
      <c r="E794" s="45" t="s">
        <v>3754</v>
      </c>
      <c r="F794" s="45" t="s">
        <v>1385</v>
      </c>
      <c r="G794" s="45" t="s">
        <v>1384</v>
      </c>
      <c r="P794" s="343"/>
    </row>
    <row r="795" spans="1:16" s="359" customFormat="1" x14ac:dyDescent="0.25">
      <c r="A795" s="403" t="s">
        <v>17145</v>
      </c>
      <c r="B795" s="403" t="s">
        <v>17087</v>
      </c>
      <c r="C795" s="413">
        <v>9.24</v>
      </c>
      <c r="D795" s="43" t="s">
        <v>17679</v>
      </c>
      <c r="E795" s="43">
        <v>47299</v>
      </c>
      <c r="F795" s="88" t="s">
        <v>1533</v>
      </c>
      <c r="G795" s="30"/>
      <c r="H795" s="30"/>
      <c r="I795" s="29"/>
      <c r="J795" s="29"/>
      <c r="K795" s="29"/>
      <c r="L795" s="29"/>
      <c r="M795" s="29"/>
      <c r="N795" s="29"/>
      <c r="O795" s="29"/>
      <c r="P795" s="360"/>
    </row>
    <row r="796" spans="1:16" x14ac:dyDescent="0.25">
      <c r="A796" s="403" t="s">
        <v>17145</v>
      </c>
      <c r="B796" s="403" t="s">
        <v>17146</v>
      </c>
      <c r="C796" s="413">
        <v>18.239999999999998</v>
      </c>
      <c r="D796" s="43" t="s">
        <v>17679</v>
      </c>
      <c r="E796" s="43">
        <v>47299</v>
      </c>
      <c r="F796" s="88" t="s">
        <v>1533</v>
      </c>
      <c r="P796" s="343"/>
    </row>
    <row r="797" spans="1:16" x14ac:dyDescent="0.25">
      <c r="A797" s="100" t="s">
        <v>14377</v>
      </c>
      <c r="B797" s="92" t="s">
        <v>14378</v>
      </c>
      <c r="C797" s="93" t="s">
        <v>14379</v>
      </c>
      <c r="D797" s="93" t="s">
        <v>1398</v>
      </c>
      <c r="E797" s="94">
        <v>45918</v>
      </c>
      <c r="F797" s="93"/>
      <c r="G797" s="93"/>
      <c r="H797" s="93"/>
      <c r="I797" s="99"/>
      <c r="J797" s="99"/>
      <c r="K797" s="99"/>
      <c r="L797" s="31"/>
      <c r="M797" s="31"/>
      <c r="N797" s="31"/>
      <c r="P797" s="343"/>
    </row>
    <row r="798" spans="1:16" x14ac:dyDescent="0.25">
      <c r="A798" s="264" t="s">
        <v>700</v>
      </c>
      <c r="B798" s="264" t="s">
        <v>1055</v>
      </c>
      <c r="C798" s="265">
        <v>22010702</v>
      </c>
      <c r="D798" s="265" t="s">
        <v>15953</v>
      </c>
      <c r="E798" s="266" t="s">
        <v>8836</v>
      </c>
      <c r="P798" s="343"/>
    </row>
    <row r="799" spans="1:16" x14ac:dyDescent="0.25">
      <c r="A799" s="44" t="s">
        <v>15425</v>
      </c>
      <c r="B799" s="44" t="s">
        <v>5093</v>
      </c>
      <c r="C799" s="45" t="s">
        <v>15426</v>
      </c>
      <c r="D799" s="45" t="s">
        <v>18252</v>
      </c>
      <c r="E799" s="45" t="s">
        <v>10069</v>
      </c>
      <c r="F799" s="45" t="s">
        <v>1384</v>
      </c>
      <c r="G799" s="45" t="s">
        <v>1385</v>
      </c>
      <c r="P799" s="343"/>
    </row>
    <row r="800" spans="1:16" x14ac:dyDescent="0.25">
      <c r="A800" s="264" t="s">
        <v>17729</v>
      </c>
      <c r="B800" s="264" t="s">
        <v>3782</v>
      </c>
      <c r="C800" s="265">
        <v>24010402</v>
      </c>
      <c r="D800" s="265" t="s">
        <v>15953</v>
      </c>
      <c r="E800" s="266" t="s">
        <v>8836</v>
      </c>
      <c r="P800" s="343"/>
    </row>
    <row r="801" spans="1:16" x14ac:dyDescent="0.25">
      <c r="A801" s="264" t="s">
        <v>17729</v>
      </c>
      <c r="B801" s="264" t="s">
        <v>17682</v>
      </c>
      <c r="C801" s="265">
        <v>25010501</v>
      </c>
      <c r="D801" s="265" t="s">
        <v>15953</v>
      </c>
      <c r="E801" s="266" t="s">
        <v>17681</v>
      </c>
      <c r="P801" s="343"/>
    </row>
    <row r="802" spans="1:16" x14ac:dyDescent="0.25">
      <c r="A802" s="403" t="s">
        <v>17147</v>
      </c>
      <c r="B802" s="403" t="s">
        <v>17143</v>
      </c>
      <c r="C802" s="413">
        <v>19.23</v>
      </c>
      <c r="D802" s="43" t="s">
        <v>17679</v>
      </c>
      <c r="E802" s="43">
        <v>46934</v>
      </c>
      <c r="F802" s="88"/>
      <c r="P802" s="343"/>
    </row>
    <row r="803" spans="1:16" x14ac:dyDescent="0.25">
      <c r="A803" s="44" t="s">
        <v>10548</v>
      </c>
      <c r="B803" s="44" t="s">
        <v>3186</v>
      </c>
      <c r="C803" s="45" t="s">
        <v>10544</v>
      </c>
      <c r="D803" s="45" t="s">
        <v>18252</v>
      </c>
      <c r="E803" s="45" t="s">
        <v>5410</v>
      </c>
      <c r="F803" s="45" t="s">
        <v>1384</v>
      </c>
      <c r="G803" s="45" t="s">
        <v>1385</v>
      </c>
      <c r="P803" s="343"/>
    </row>
    <row r="804" spans="1:16" x14ac:dyDescent="0.25">
      <c r="A804" s="264" t="s">
        <v>15832</v>
      </c>
      <c r="B804" s="264" t="s">
        <v>6669</v>
      </c>
      <c r="C804" s="265">
        <v>240804</v>
      </c>
      <c r="D804" s="265" t="s">
        <v>15953</v>
      </c>
      <c r="E804" s="266" t="s">
        <v>15826</v>
      </c>
      <c r="P804" s="343"/>
    </row>
    <row r="805" spans="1:16" x14ac:dyDescent="0.25">
      <c r="A805" s="264" t="s">
        <v>3471</v>
      </c>
      <c r="B805" s="264" t="s">
        <v>2751</v>
      </c>
      <c r="C805" s="265">
        <v>230105</v>
      </c>
      <c r="D805" s="265" t="s">
        <v>15953</v>
      </c>
      <c r="E805" s="266" t="s">
        <v>6877</v>
      </c>
      <c r="P805" s="343"/>
    </row>
    <row r="806" spans="1:16" x14ac:dyDescent="0.25">
      <c r="A806" s="264" t="s">
        <v>3471</v>
      </c>
      <c r="B806" s="264" t="s">
        <v>1067</v>
      </c>
      <c r="C806" s="265">
        <v>230703</v>
      </c>
      <c r="D806" s="265" t="s">
        <v>15953</v>
      </c>
      <c r="E806" s="266" t="s">
        <v>5273</v>
      </c>
      <c r="P806" s="343"/>
    </row>
    <row r="807" spans="1:16" x14ac:dyDescent="0.25">
      <c r="A807" s="264" t="s">
        <v>9413</v>
      </c>
      <c r="B807" s="264" t="s">
        <v>9688</v>
      </c>
      <c r="C807" s="265">
        <v>230504</v>
      </c>
      <c r="D807" s="265" t="s">
        <v>15953</v>
      </c>
      <c r="E807" s="266" t="s">
        <v>9689</v>
      </c>
      <c r="P807" s="343"/>
    </row>
    <row r="808" spans="1:16" x14ac:dyDescent="0.25">
      <c r="A808" s="44" t="s">
        <v>5974</v>
      </c>
      <c r="B808" s="44" t="s">
        <v>2040</v>
      </c>
      <c r="C808" s="45" t="s">
        <v>6198</v>
      </c>
      <c r="D808" s="45" t="s">
        <v>18252</v>
      </c>
      <c r="E808" s="45" t="s">
        <v>5183</v>
      </c>
      <c r="F808" s="45" t="s">
        <v>1384</v>
      </c>
      <c r="G808" s="45" t="s">
        <v>1385</v>
      </c>
      <c r="P808" s="343"/>
    </row>
    <row r="809" spans="1:16" x14ac:dyDescent="0.25">
      <c r="A809" s="44" t="s">
        <v>13102</v>
      </c>
      <c r="B809" s="44" t="s">
        <v>13530</v>
      </c>
      <c r="C809" s="45" t="s">
        <v>13103</v>
      </c>
      <c r="D809" s="45" t="s">
        <v>16294</v>
      </c>
      <c r="E809" s="46">
        <v>46081</v>
      </c>
      <c r="F809" s="338"/>
      <c r="G809" s="44"/>
      <c r="H809" s="44"/>
      <c r="I809" s="44"/>
      <c r="J809" s="44"/>
      <c r="K809" s="44"/>
      <c r="P809" s="343"/>
    </row>
    <row r="810" spans="1:16" x14ac:dyDescent="0.25">
      <c r="A810" s="44" t="s">
        <v>463</v>
      </c>
      <c r="B810" s="44" t="s">
        <v>15320</v>
      </c>
      <c r="C810" s="45" t="s">
        <v>3124</v>
      </c>
      <c r="D810" s="45" t="s">
        <v>16294</v>
      </c>
      <c r="E810" s="46">
        <v>45808</v>
      </c>
      <c r="F810" s="338"/>
      <c r="G810" s="44"/>
      <c r="H810" s="44"/>
      <c r="I810" s="44"/>
      <c r="J810" s="44"/>
      <c r="K810" s="44"/>
      <c r="L810" s="31"/>
      <c r="M810" s="31"/>
      <c r="N810" s="31"/>
      <c r="P810" s="343"/>
    </row>
    <row r="811" spans="1:16" x14ac:dyDescent="0.25">
      <c r="A811" s="264" t="s">
        <v>10645</v>
      </c>
      <c r="B811" s="264" t="s">
        <v>6669</v>
      </c>
      <c r="C811" s="265">
        <v>240804</v>
      </c>
      <c r="D811" s="265" t="s">
        <v>15953</v>
      </c>
      <c r="E811" s="266" t="s">
        <v>15826</v>
      </c>
      <c r="P811" s="343"/>
    </row>
    <row r="812" spans="1:16" x14ac:dyDescent="0.25">
      <c r="A812" s="273" t="s">
        <v>11790</v>
      </c>
      <c r="B812" s="273" t="s">
        <v>11789</v>
      </c>
      <c r="C812" s="274">
        <v>791202303007</v>
      </c>
      <c r="D812" s="274" t="s">
        <v>8356</v>
      </c>
      <c r="E812" s="276" t="s">
        <v>3754</v>
      </c>
      <c r="F812" s="328"/>
      <c r="G812" s="328"/>
      <c r="H812" s="328"/>
      <c r="I812" s="329"/>
      <c r="J812" s="329"/>
      <c r="K812" s="329"/>
      <c r="P812" s="343"/>
    </row>
    <row r="813" spans="1:16" x14ac:dyDescent="0.3">
      <c r="A813" s="99" t="s">
        <v>3357</v>
      </c>
      <c r="B813" s="92" t="s">
        <v>7637</v>
      </c>
      <c r="C813" s="93" t="s">
        <v>7638</v>
      </c>
      <c r="D813" s="93" t="s">
        <v>1398</v>
      </c>
      <c r="E813" s="94">
        <v>46961</v>
      </c>
      <c r="F813" s="93"/>
      <c r="G813" s="93"/>
      <c r="H813" s="93"/>
      <c r="I813" s="99"/>
      <c r="J813" s="99"/>
      <c r="K813" s="99"/>
      <c r="P813" s="343"/>
    </row>
    <row r="814" spans="1:16" x14ac:dyDescent="0.25">
      <c r="A814" s="102" t="s">
        <v>3357</v>
      </c>
      <c r="B814" s="92" t="s">
        <v>4085</v>
      </c>
      <c r="C814" s="93" t="s">
        <v>4084</v>
      </c>
      <c r="D814" s="93" t="s">
        <v>1398</v>
      </c>
      <c r="E814" s="94">
        <v>45794</v>
      </c>
      <c r="F814" s="93"/>
      <c r="G814" s="93" t="s">
        <v>1385</v>
      </c>
      <c r="H814" s="93" t="s">
        <v>1385</v>
      </c>
      <c r="I814" s="99"/>
      <c r="J814" s="99"/>
      <c r="K814" s="99"/>
      <c r="L814" s="31"/>
      <c r="M814" s="31"/>
      <c r="N814" s="31"/>
      <c r="P814" s="343"/>
    </row>
    <row r="815" spans="1:16" x14ac:dyDescent="0.25">
      <c r="A815" s="403" t="s">
        <v>17148</v>
      </c>
      <c r="B815" s="403" t="s">
        <v>17100</v>
      </c>
      <c r="C815" s="413">
        <v>3.23</v>
      </c>
      <c r="D815" s="43" t="s">
        <v>17679</v>
      </c>
      <c r="E815" s="43">
        <v>45961</v>
      </c>
      <c r="F815" s="88"/>
      <c r="P815" s="343"/>
    </row>
    <row r="816" spans="1:16" x14ac:dyDescent="0.25">
      <c r="A816" s="403" t="s">
        <v>17148</v>
      </c>
      <c r="B816" s="403" t="s">
        <v>17126</v>
      </c>
      <c r="C816" s="413">
        <v>11.23</v>
      </c>
      <c r="D816" s="43" t="s">
        <v>17679</v>
      </c>
      <c r="E816" s="43">
        <v>46934</v>
      </c>
      <c r="F816" s="88"/>
      <c r="P816" s="343"/>
    </row>
    <row r="817" spans="1:16" x14ac:dyDescent="0.25">
      <c r="A817" s="264" t="s">
        <v>4189</v>
      </c>
      <c r="B817" s="264" t="s">
        <v>8832</v>
      </c>
      <c r="C817" s="265">
        <v>230203</v>
      </c>
      <c r="D817" s="265" t="s">
        <v>15953</v>
      </c>
      <c r="E817" s="266" t="s">
        <v>8836</v>
      </c>
      <c r="P817" s="343"/>
    </row>
    <row r="818" spans="1:16" x14ac:dyDescent="0.25">
      <c r="A818" s="264" t="s">
        <v>4189</v>
      </c>
      <c r="B818" s="264" t="s">
        <v>11360</v>
      </c>
      <c r="C818" s="265">
        <v>231001</v>
      </c>
      <c r="D818" s="265" t="s">
        <v>15953</v>
      </c>
      <c r="E818" s="266" t="s">
        <v>2980</v>
      </c>
      <c r="P818" s="343"/>
    </row>
    <row r="819" spans="1:16" x14ac:dyDescent="0.25">
      <c r="A819" s="264" t="s">
        <v>4189</v>
      </c>
      <c r="B819" s="264" t="s">
        <v>14575</v>
      </c>
      <c r="C819" s="265">
        <v>240402</v>
      </c>
      <c r="D819" s="265" t="s">
        <v>15953</v>
      </c>
      <c r="E819" s="266" t="s">
        <v>6492</v>
      </c>
      <c r="P819" s="343"/>
    </row>
    <row r="820" spans="1:16" x14ac:dyDescent="0.25">
      <c r="A820" s="44" t="s">
        <v>451</v>
      </c>
      <c r="B820" s="44" t="s">
        <v>13517</v>
      </c>
      <c r="C820" s="45" t="s">
        <v>11128</v>
      </c>
      <c r="D820" s="45" t="s">
        <v>16294</v>
      </c>
      <c r="E820" s="46">
        <v>46022</v>
      </c>
      <c r="F820" s="338"/>
      <c r="G820" s="44"/>
      <c r="H820" s="44"/>
      <c r="I820" s="44"/>
      <c r="J820" s="44"/>
      <c r="K820" s="44"/>
      <c r="L820" s="31"/>
      <c r="M820" s="31"/>
      <c r="N820" s="31"/>
      <c r="P820" s="343"/>
    </row>
    <row r="821" spans="1:16" x14ac:dyDescent="0.25">
      <c r="A821" s="44" t="s">
        <v>18123</v>
      </c>
      <c r="B821" s="44" t="s">
        <v>1358</v>
      </c>
      <c r="C821" s="45" t="s">
        <v>6197</v>
      </c>
      <c r="D821" s="45" t="s">
        <v>18252</v>
      </c>
      <c r="E821" s="45" t="s">
        <v>6211</v>
      </c>
      <c r="F821" s="45" t="s">
        <v>1384</v>
      </c>
      <c r="G821" s="45" t="s">
        <v>1384</v>
      </c>
      <c r="P821" s="343"/>
    </row>
    <row r="822" spans="1:16" x14ac:dyDescent="0.25">
      <c r="A822" s="264" t="s">
        <v>8495</v>
      </c>
      <c r="B822" s="264" t="s">
        <v>2751</v>
      </c>
      <c r="C822" s="265">
        <v>230105</v>
      </c>
      <c r="D822" s="265" t="s">
        <v>15953</v>
      </c>
      <c r="E822" s="266" t="s">
        <v>6877</v>
      </c>
      <c r="P822" s="343"/>
    </row>
    <row r="823" spans="1:16" s="355" customFormat="1" x14ac:dyDescent="0.25">
      <c r="A823" s="1" t="s">
        <v>53</v>
      </c>
      <c r="B823" s="432" t="s">
        <v>2155</v>
      </c>
      <c r="C823" s="433" t="s">
        <v>14400</v>
      </c>
      <c r="D823" s="434" t="s">
        <v>17016</v>
      </c>
      <c r="E823" s="434">
        <v>45889</v>
      </c>
      <c r="F823" s="30"/>
      <c r="G823" s="30"/>
      <c r="H823" s="30"/>
      <c r="I823" s="29"/>
      <c r="J823" s="29"/>
      <c r="K823" s="29"/>
      <c r="L823" s="29"/>
      <c r="M823" s="29"/>
      <c r="N823" s="29"/>
      <c r="O823" s="29"/>
      <c r="P823" s="356"/>
    </row>
    <row r="824" spans="1:16" x14ac:dyDescent="0.25">
      <c r="A824" s="264" t="s">
        <v>14605</v>
      </c>
      <c r="B824" s="264" t="s">
        <v>1068</v>
      </c>
      <c r="C824" s="265">
        <v>230202</v>
      </c>
      <c r="D824" s="265" t="s">
        <v>15953</v>
      </c>
      <c r="E824" s="266" t="s">
        <v>8836</v>
      </c>
      <c r="P824" s="343"/>
    </row>
    <row r="825" spans="1:16" s="359" customFormat="1" x14ac:dyDescent="0.25">
      <c r="A825" s="264" t="s">
        <v>14605</v>
      </c>
      <c r="B825" s="264" t="s">
        <v>14580</v>
      </c>
      <c r="C825" s="265">
        <v>24020301</v>
      </c>
      <c r="D825" s="265" t="s">
        <v>15953</v>
      </c>
      <c r="E825" s="266" t="s">
        <v>12997</v>
      </c>
      <c r="F825" s="30"/>
      <c r="G825" s="30"/>
      <c r="H825" s="30"/>
      <c r="I825" s="29"/>
      <c r="J825" s="29"/>
      <c r="K825" s="29"/>
      <c r="L825" s="29"/>
      <c r="M825" s="29"/>
      <c r="N825" s="29"/>
      <c r="O825" s="29"/>
      <c r="P825" s="360"/>
    </row>
    <row r="826" spans="1:16" x14ac:dyDescent="0.25">
      <c r="A826" s="264" t="s">
        <v>14605</v>
      </c>
      <c r="B826" s="264" t="s">
        <v>3783</v>
      </c>
      <c r="C826" s="265">
        <v>24020302</v>
      </c>
      <c r="D826" s="265" t="s">
        <v>15953</v>
      </c>
      <c r="E826" s="266" t="s">
        <v>8836</v>
      </c>
      <c r="P826" s="343"/>
    </row>
    <row r="827" spans="1:16" x14ac:dyDescent="0.25">
      <c r="A827" s="403" t="s">
        <v>17149</v>
      </c>
      <c r="B827" s="403" t="s">
        <v>17110</v>
      </c>
      <c r="C827" s="413">
        <v>4.25</v>
      </c>
      <c r="D827" s="43" t="s">
        <v>17679</v>
      </c>
      <c r="E827" s="43">
        <v>47422</v>
      </c>
      <c r="F827" s="88"/>
      <c r="P827" s="343"/>
    </row>
    <row r="828" spans="1:16" x14ac:dyDescent="0.25">
      <c r="A828" s="403" t="s">
        <v>17150</v>
      </c>
      <c r="B828" s="403" t="s">
        <v>17126</v>
      </c>
      <c r="C828" s="413">
        <v>11.23</v>
      </c>
      <c r="D828" s="43" t="s">
        <v>17679</v>
      </c>
      <c r="E828" s="43">
        <v>46934</v>
      </c>
      <c r="F828" s="88"/>
      <c r="P828" s="343"/>
    </row>
    <row r="829" spans="1:16" x14ac:dyDescent="0.25">
      <c r="A829" s="403" t="s">
        <v>17150</v>
      </c>
      <c r="B829" s="403" t="s">
        <v>17091</v>
      </c>
      <c r="C829" s="413">
        <v>12.23</v>
      </c>
      <c r="D829" s="43" t="s">
        <v>17679</v>
      </c>
      <c r="E829" s="43">
        <v>46934</v>
      </c>
      <c r="F829" s="88"/>
      <c r="P829" s="343"/>
    </row>
    <row r="830" spans="1:16" s="359" customFormat="1" x14ac:dyDescent="0.25">
      <c r="A830" s="264" t="s">
        <v>6695</v>
      </c>
      <c r="B830" s="264" t="s">
        <v>6696</v>
      </c>
      <c r="C830" s="265">
        <v>220903</v>
      </c>
      <c r="D830" s="265" t="s">
        <v>15953</v>
      </c>
      <c r="E830" s="266" t="s">
        <v>6210</v>
      </c>
      <c r="F830" s="30"/>
      <c r="G830" s="30"/>
      <c r="H830" s="30"/>
      <c r="I830" s="29"/>
      <c r="J830" s="29"/>
      <c r="K830" s="29"/>
      <c r="L830" s="29"/>
      <c r="M830" s="29"/>
      <c r="N830" s="29"/>
      <c r="O830" s="29"/>
      <c r="P830" s="360"/>
    </row>
    <row r="831" spans="1:16" x14ac:dyDescent="0.25">
      <c r="A831" s="264" t="s">
        <v>11361</v>
      </c>
      <c r="B831" s="264" t="s">
        <v>11362</v>
      </c>
      <c r="C831" s="265">
        <v>23110201</v>
      </c>
      <c r="D831" s="265" t="s">
        <v>15953</v>
      </c>
      <c r="E831" s="266" t="s">
        <v>11352</v>
      </c>
      <c r="P831" s="343"/>
    </row>
    <row r="832" spans="1:16" x14ac:dyDescent="0.25">
      <c r="A832" s="264" t="s">
        <v>17730</v>
      </c>
      <c r="B832" s="264" t="s">
        <v>6966</v>
      </c>
      <c r="C832" s="265">
        <v>23010401</v>
      </c>
      <c r="D832" s="265" t="s">
        <v>15953</v>
      </c>
      <c r="E832" s="266" t="s">
        <v>6967</v>
      </c>
      <c r="P832" s="343"/>
    </row>
    <row r="833" spans="1:16" x14ac:dyDescent="0.25">
      <c r="A833" s="264" t="s">
        <v>17730</v>
      </c>
      <c r="B833" s="264" t="s">
        <v>17682</v>
      </c>
      <c r="C833" s="265">
        <v>25010501</v>
      </c>
      <c r="D833" s="265" t="s">
        <v>15953</v>
      </c>
      <c r="E833" s="266" t="s">
        <v>17681</v>
      </c>
      <c r="P833" s="343"/>
    </row>
    <row r="834" spans="1:16" x14ac:dyDescent="0.25">
      <c r="A834" s="264" t="s">
        <v>17730</v>
      </c>
      <c r="B834" s="264" t="s">
        <v>6663</v>
      </c>
      <c r="C834" s="265">
        <v>25010502</v>
      </c>
      <c r="D834" s="265" t="s">
        <v>15953</v>
      </c>
      <c r="E834" s="266" t="s">
        <v>6677</v>
      </c>
      <c r="P834" s="343"/>
    </row>
    <row r="835" spans="1:16" x14ac:dyDescent="0.25">
      <c r="A835" s="44" t="s">
        <v>13465</v>
      </c>
      <c r="B835" s="44" t="s">
        <v>15288</v>
      </c>
      <c r="C835" s="45" t="s">
        <v>13104</v>
      </c>
      <c r="D835" s="45" t="s">
        <v>16294</v>
      </c>
      <c r="E835" s="46">
        <v>45777</v>
      </c>
      <c r="F835" s="338"/>
      <c r="G835" s="44"/>
      <c r="H835" s="44"/>
      <c r="I835" s="44"/>
      <c r="J835" s="44"/>
      <c r="K835" s="44"/>
      <c r="L835" s="31"/>
      <c r="M835" s="31"/>
      <c r="N835" s="31"/>
      <c r="P835" s="343"/>
    </row>
    <row r="836" spans="1:16" x14ac:dyDescent="0.25">
      <c r="A836" s="44" t="s">
        <v>13566</v>
      </c>
      <c r="B836" s="44" t="s">
        <v>16506</v>
      </c>
      <c r="C836" s="45" t="s">
        <v>16507</v>
      </c>
      <c r="D836" s="45" t="s">
        <v>4574</v>
      </c>
      <c r="E836" s="275">
        <f>DATE(2028,12,23)</f>
        <v>47110</v>
      </c>
      <c r="P836" s="343"/>
    </row>
    <row r="837" spans="1:16" x14ac:dyDescent="0.25">
      <c r="A837" s="44" t="s">
        <v>13566</v>
      </c>
      <c r="B837" s="44" t="s">
        <v>16508</v>
      </c>
      <c r="C837" s="45" t="s">
        <v>13675</v>
      </c>
      <c r="D837" s="45" t="s">
        <v>4574</v>
      </c>
      <c r="E837" s="275">
        <f>DATE(2028,3,27)</f>
        <v>46839</v>
      </c>
      <c r="P837" s="343"/>
    </row>
    <row r="838" spans="1:16" x14ac:dyDescent="0.25">
      <c r="A838" s="44" t="s">
        <v>13566</v>
      </c>
      <c r="B838" s="44" t="s">
        <v>16509</v>
      </c>
      <c r="C838" s="45" t="s">
        <v>13676</v>
      </c>
      <c r="D838" s="45" t="s">
        <v>4574</v>
      </c>
      <c r="E838" s="275">
        <f>DATE(2028,4,4)</f>
        <v>46847</v>
      </c>
      <c r="P838" s="343"/>
    </row>
    <row r="839" spans="1:16" x14ac:dyDescent="0.25">
      <c r="A839" s="264" t="s">
        <v>14606</v>
      </c>
      <c r="B839" s="264" t="s">
        <v>14575</v>
      </c>
      <c r="C839" s="265">
        <v>240402</v>
      </c>
      <c r="D839" s="265" t="s">
        <v>15953</v>
      </c>
      <c r="E839" s="266" t="s">
        <v>6492</v>
      </c>
      <c r="P839" s="343"/>
    </row>
    <row r="840" spans="1:16" x14ac:dyDescent="0.25">
      <c r="A840" s="264" t="s">
        <v>14606</v>
      </c>
      <c r="B840" s="264" t="s">
        <v>6669</v>
      </c>
      <c r="C840" s="265">
        <v>240804</v>
      </c>
      <c r="D840" s="265" t="s">
        <v>15953</v>
      </c>
      <c r="E840" s="266" t="s">
        <v>15826</v>
      </c>
      <c r="P840" s="343"/>
    </row>
    <row r="841" spans="1:16" x14ac:dyDescent="0.25">
      <c r="A841" s="403" t="s">
        <v>17151</v>
      </c>
      <c r="B841" s="403" t="s">
        <v>17091</v>
      </c>
      <c r="C841" s="413">
        <v>12.22</v>
      </c>
      <c r="D841" s="43" t="s">
        <v>17679</v>
      </c>
      <c r="E841" s="43">
        <v>45838</v>
      </c>
      <c r="F841" s="88"/>
      <c r="P841" s="343"/>
    </row>
    <row r="842" spans="1:16" x14ac:dyDescent="0.25">
      <c r="A842" s="264" t="s">
        <v>17151</v>
      </c>
      <c r="B842" s="264" t="s">
        <v>1070</v>
      </c>
      <c r="C842" s="265">
        <v>241202</v>
      </c>
      <c r="D842" s="265" t="s">
        <v>15953</v>
      </c>
      <c r="E842" s="266" t="s">
        <v>17687</v>
      </c>
      <c r="P842" s="343"/>
    </row>
    <row r="843" spans="1:16" x14ac:dyDescent="0.25">
      <c r="A843" s="44" t="s">
        <v>5975</v>
      </c>
      <c r="B843" s="44" t="s">
        <v>6179</v>
      </c>
      <c r="C843" s="45" t="s">
        <v>6199</v>
      </c>
      <c r="D843" s="45" t="s">
        <v>18252</v>
      </c>
      <c r="E843" s="45" t="s">
        <v>6212</v>
      </c>
      <c r="F843" s="45" t="s">
        <v>1384</v>
      </c>
      <c r="G843" s="45" t="s">
        <v>1385</v>
      </c>
      <c r="P843" s="343"/>
    </row>
    <row r="844" spans="1:16" x14ac:dyDescent="0.25">
      <c r="A844" s="264" t="s">
        <v>4190</v>
      </c>
      <c r="B844" s="264" t="s">
        <v>4191</v>
      </c>
      <c r="C844" s="265">
        <v>240401</v>
      </c>
      <c r="D844" s="265" t="s">
        <v>15953</v>
      </c>
      <c r="E844" s="266" t="s">
        <v>6492</v>
      </c>
      <c r="P844" s="343"/>
    </row>
    <row r="845" spans="1:16" x14ac:dyDescent="0.25">
      <c r="A845" s="264" t="s">
        <v>3472</v>
      </c>
      <c r="B845" s="264" t="s">
        <v>11360</v>
      </c>
      <c r="C845" s="265">
        <v>231001</v>
      </c>
      <c r="D845" s="265" t="s">
        <v>15953</v>
      </c>
      <c r="E845" s="266" t="s">
        <v>2980</v>
      </c>
      <c r="P845" s="343"/>
    </row>
    <row r="846" spans="1:16" s="355" customFormat="1" x14ac:dyDescent="0.25">
      <c r="A846" s="264" t="s">
        <v>3472</v>
      </c>
      <c r="B846" s="264" t="s">
        <v>1070</v>
      </c>
      <c r="C846" s="265">
        <v>241202</v>
      </c>
      <c r="D846" s="265" t="s">
        <v>15953</v>
      </c>
      <c r="E846" s="266" t="s">
        <v>17687</v>
      </c>
      <c r="F846" s="30"/>
      <c r="G846" s="30"/>
      <c r="H846" s="30"/>
      <c r="I846" s="29"/>
      <c r="J846" s="29"/>
      <c r="K846" s="29"/>
      <c r="L846" s="29"/>
      <c r="M846" s="29"/>
      <c r="N846" s="29"/>
      <c r="O846" s="29"/>
      <c r="P846" s="356"/>
    </row>
    <row r="847" spans="1:16" x14ac:dyDescent="0.25">
      <c r="A847" s="264" t="s">
        <v>14607</v>
      </c>
      <c r="B847" s="264" t="s">
        <v>1056</v>
      </c>
      <c r="C847" s="265">
        <v>240601</v>
      </c>
      <c r="D847" s="265" t="s">
        <v>15953</v>
      </c>
      <c r="E847" s="266" t="s">
        <v>13753</v>
      </c>
      <c r="P847" s="343"/>
    </row>
    <row r="848" spans="1:16" x14ac:dyDescent="0.25">
      <c r="A848" s="264" t="s">
        <v>8496</v>
      </c>
      <c r="B848" s="264" t="s">
        <v>6966</v>
      </c>
      <c r="C848" s="265">
        <v>23010401</v>
      </c>
      <c r="D848" s="265" t="s">
        <v>15953</v>
      </c>
      <c r="E848" s="266" t="s">
        <v>6967</v>
      </c>
      <c r="P848" s="343"/>
    </row>
    <row r="849" spans="1:16" x14ac:dyDescent="0.25">
      <c r="A849" s="264" t="s">
        <v>8497</v>
      </c>
      <c r="B849" s="264" t="s">
        <v>3782</v>
      </c>
      <c r="C849" s="265">
        <v>23010402</v>
      </c>
      <c r="D849" s="265" t="s">
        <v>15953</v>
      </c>
      <c r="E849" s="266" t="s">
        <v>8836</v>
      </c>
      <c r="P849" s="343"/>
    </row>
    <row r="850" spans="1:16" x14ac:dyDescent="0.25">
      <c r="A850" s="44" t="s">
        <v>654</v>
      </c>
      <c r="B850" s="44" t="s">
        <v>15290</v>
      </c>
      <c r="C850" s="45" t="s">
        <v>7249</v>
      </c>
      <c r="D850" s="45" t="s">
        <v>16294</v>
      </c>
      <c r="E850" s="46">
        <v>45777</v>
      </c>
      <c r="F850" s="338" t="s">
        <v>2055</v>
      </c>
      <c r="G850" s="44"/>
      <c r="H850" s="44"/>
      <c r="I850" s="44"/>
      <c r="J850" s="44"/>
      <c r="K850" s="44"/>
      <c r="L850" s="31"/>
      <c r="M850" s="31"/>
      <c r="N850" s="31"/>
      <c r="P850" s="343"/>
    </row>
    <row r="851" spans="1:16" x14ac:dyDescent="0.25">
      <c r="A851" s="273" t="s">
        <v>8304</v>
      </c>
      <c r="B851" s="273" t="s">
        <v>11788</v>
      </c>
      <c r="C851" s="274">
        <v>791202303001</v>
      </c>
      <c r="D851" s="274" t="s">
        <v>8356</v>
      </c>
      <c r="E851" s="276" t="s">
        <v>3754</v>
      </c>
      <c r="F851" s="328"/>
      <c r="G851" s="328"/>
      <c r="H851" s="328"/>
      <c r="I851" s="329"/>
      <c r="J851" s="329"/>
      <c r="K851" s="329"/>
      <c r="P851" s="343"/>
    </row>
    <row r="852" spans="1:16" x14ac:dyDescent="0.25">
      <c r="A852" s="44" t="s">
        <v>8304</v>
      </c>
      <c r="B852" s="44" t="s">
        <v>11978</v>
      </c>
      <c r="C852" s="45" t="s">
        <v>6530</v>
      </c>
      <c r="D852" s="45" t="s">
        <v>4574</v>
      </c>
      <c r="E852" s="275">
        <f>DATE(2026,11,7)</f>
        <v>46333</v>
      </c>
      <c r="P852" s="343"/>
    </row>
    <row r="853" spans="1:16" x14ac:dyDescent="0.25">
      <c r="A853" s="44" t="s">
        <v>2923</v>
      </c>
      <c r="B853" s="44" t="s">
        <v>1368</v>
      </c>
      <c r="C853" s="45" t="s">
        <v>9312</v>
      </c>
      <c r="D853" s="45" t="s">
        <v>18252</v>
      </c>
      <c r="E853" s="45" t="s">
        <v>3754</v>
      </c>
      <c r="F853" s="45" t="s">
        <v>1384</v>
      </c>
      <c r="G853" s="45" t="s">
        <v>1385</v>
      </c>
      <c r="P853" s="343"/>
    </row>
    <row r="854" spans="1:16" x14ac:dyDescent="0.3">
      <c r="A854" s="278" t="s">
        <v>14072</v>
      </c>
      <c r="B854" s="278" t="s">
        <v>1399</v>
      </c>
      <c r="C854" s="59" t="s">
        <v>14156</v>
      </c>
      <c r="D854" s="93" t="s">
        <v>1398</v>
      </c>
      <c r="E854" s="94">
        <v>45863</v>
      </c>
      <c r="F854" s="93"/>
      <c r="G854" s="93"/>
      <c r="H854" s="93"/>
      <c r="I854" s="99"/>
      <c r="J854" s="99"/>
      <c r="K854" s="99"/>
      <c r="L854" s="31"/>
      <c r="M854" s="31"/>
      <c r="N854" s="31"/>
      <c r="P854" s="343"/>
    </row>
    <row r="855" spans="1:16" x14ac:dyDescent="0.25">
      <c r="A855" s="44" t="s">
        <v>11990</v>
      </c>
      <c r="B855" s="44" t="s">
        <v>11991</v>
      </c>
      <c r="C855" s="45" t="s">
        <v>4734</v>
      </c>
      <c r="D855" s="45" t="s">
        <v>4574</v>
      </c>
      <c r="E855" s="275">
        <f>DATE(2026,1,8)</f>
        <v>46030</v>
      </c>
      <c r="P855" s="343"/>
    </row>
    <row r="856" spans="1:16" x14ac:dyDescent="0.25">
      <c r="A856" s="264" t="s">
        <v>14608</v>
      </c>
      <c r="B856" s="264" t="s">
        <v>1056</v>
      </c>
      <c r="C856" s="265">
        <v>240601</v>
      </c>
      <c r="D856" s="265" t="s">
        <v>15953</v>
      </c>
      <c r="E856" s="266" t="s">
        <v>13753</v>
      </c>
      <c r="P856" s="343"/>
    </row>
    <row r="857" spans="1:16" x14ac:dyDescent="0.25">
      <c r="A857" s="264" t="s">
        <v>14608</v>
      </c>
      <c r="B857" s="264" t="s">
        <v>4844</v>
      </c>
      <c r="C857" s="265">
        <v>24060401</v>
      </c>
      <c r="D857" s="265" t="s">
        <v>15953</v>
      </c>
      <c r="E857" s="266" t="s">
        <v>6412</v>
      </c>
      <c r="P857" s="343"/>
    </row>
    <row r="858" spans="1:16" x14ac:dyDescent="0.25">
      <c r="A858" s="264" t="s">
        <v>14608</v>
      </c>
      <c r="B858" s="264" t="s">
        <v>1057</v>
      </c>
      <c r="C858" s="265">
        <v>24060402</v>
      </c>
      <c r="D858" s="265" t="s">
        <v>15953</v>
      </c>
      <c r="E858" s="266" t="s">
        <v>5410</v>
      </c>
      <c r="P858" s="343"/>
    </row>
    <row r="859" spans="1:16" x14ac:dyDescent="0.25">
      <c r="A859" s="264" t="s">
        <v>2759</v>
      </c>
      <c r="B859" s="264" t="s">
        <v>6697</v>
      </c>
      <c r="C859" s="265">
        <v>221003</v>
      </c>
      <c r="D859" s="265" t="s">
        <v>15953</v>
      </c>
      <c r="E859" s="266" t="s">
        <v>5198</v>
      </c>
      <c r="P859" s="343"/>
    </row>
    <row r="860" spans="1:16" x14ac:dyDescent="0.25">
      <c r="A860" s="264" t="s">
        <v>2759</v>
      </c>
      <c r="B860" s="264" t="s">
        <v>2751</v>
      </c>
      <c r="C860" s="265">
        <v>230105</v>
      </c>
      <c r="D860" s="265" t="s">
        <v>15953</v>
      </c>
      <c r="E860" s="266" t="s">
        <v>6877</v>
      </c>
      <c r="P860" s="343"/>
    </row>
    <row r="861" spans="1:16" x14ac:dyDescent="0.25">
      <c r="A861" s="264" t="s">
        <v>701</v>
      </c>
      <c r="B861" s="264" t="s">
        <v>4181</v>
      </c>
      <c r="C861" s="265">
        <v>230301</v>
      </c>
      <c r="D861" s="265" t="s">
        <v>15953</v>
      </c>
      <c r="E861" s="266" t="s">
        <v>6877</v>
      </c>
      <c r="P861" s="343"/>
    </row>
    <row r="862" spans="1:16" x14ac:dyDescent="0.25">
      <c r="A862" s="44" t="s">
        <v>15976</v>
      </c>
      <c r="B862" s="44" t="s">
        <v>1356</v>
      </c>
      <c r="C862" s="45" t="s">
        <v>15958</v>
      </c>
      <c r="D862" s="45" t="s">
        <v>18252</v>
      </c>
      <c r="E862" s="45" t="s">
        <v>6214</v>
      </c>
      <c r="F862" s="45" t="s">
        <v>1384</v>
      </c>
      <c r="G862" s="45" t="s">
        <v>1385</v>
      </c>
      <c r="P862" s="343"/>
    </row>
    <row r="863" spans="1:16" s="355" customFormat="1" x14ac:dyDescent="0.25">
      <c r="A863" s="44" t="s">
        <v>15427</v>
      </c>
      <c r="B863" s="44" t="s">
        <v>4157</v>
      </c>
      <c r="C863" s="45" t="s">
        <v>15418</v>
      </c>
      <c r="D863" s="45" t="s">
        <v>18252</v>
      </c>
      <c r="E863" s="45" t="s">
        <v>3064</v>
      </c>
      <c r="F863" s="45" t="s">
        <v>1384</v>
      </c>
      <c r="G863" s="45" t="s">
        <v>1385</v>
      </c>
      <c r="H863" s="30"/>
      <c r="I863" s="29"/>
      <c r="J863" s="29"/>
      <c r="K863" s="29"/>
      <c r="L863" s="29"/>
      <c r="M863" s="29"/>
      <c r="N863" s="29"/>
      <c r="O863" s="29"/>
      <c r="P863" s="356"/>
    </row>
    <row r="864" spans="1:16" x14ac:dyDescent="0.25">
      <c r="A864" s="403" t="s">
        <v>17152</v>
      </c>
      <c r="B864" s="403" t="s">
        <v>17153</v>
      </c>
      <c r="C864" s="413">
        <v>6.25</v>
      </c>
      <c r="D864" s="43" t="s">
        <v>17679</v>
      </c>
      <c r="E864" s="43">
        <v>47422</v>
      </c>
      <c r="F864" s="88"/>
      <c r="P864" s="343"/>
    </row>
    <row r="865" spans="1:16" x14ac:dyDescent="0.25">
      <c r="A865" s="403" t="s">
        <v>17152</v>
      </c>
      <c r="B865" s="403" t="s">
        <v>17112</v>
      </c>
      <c r="C865" s="413">
        <v>26.24</v>
      </c>
      <c r="D865" s="43" t="s">
        <v>17679</v>
      </c>
      <c r="E865" s="43">
        <v>47299</v>
      </c>
      <c r="F865" s="88"/>
      <c r="P865" s="343"/>
    </row>
    <row r="866" spans="1:16" x14ac:dyDescent="0.25">
      <c r="A866" s="403" t="s">
        <v>17152</v>
      </c>
      <c r="B866" s="403" t="s">
        <v>17154</v>
      </c>
      <c r="C866" s="413">
        <v>27.24</v>
      </c>
      <c r="D866" s="43" t="s">
        <v>17679</v>
      </c>
      <c r="E866" s="43">
        <v>47299</v>
      </c>
      <c r="F866" s="88"/>
      <c r="P866" s="343"/>
    </row>
    <row r="867" spans="1:16" x14ac:dyDescent="0.25">
      <c r="A867" s="403" t="s">
        <v>17152</v>
      </c>
      <c r="B867" s="403" t="s">
        <v>17155</v>
      </c>
      <c r="C867" s="413">
        <v>29.24</v>
      </c>
      <c r="D867" s="43" t="s">
        <v>17679</v>
      </c>
      <c r="E867" s="43">
        <v>47299</v>
      </c>
      <c r="F867" s="88"/>
      <c r="P867" s="343"/>
    </row>
    <row r="868" spans="1:16" x14ac:dyDescent="0.25">
      <c r="A868" s="403" t="s">
        <v>17152</v>
      </c>
      <c r="B868" s="403" t="s">
        <v>17156</v>
      </c>
      <c r="C868" s="413">
        <v>30.24</v>
      </c>
      <c r="D868" s="43" t="s">
        <v>17679</v>
      </c>
      <c r="E868" s="43">
        <v>47299</v>
      </c>
      <c r="F868" s="88"/>
      <c r="P868" s="343"/>
    </row>
    <row r="869" spans="1:16" x14ac:dyDescent="0.25">
      <c r="A869" s="403" t="s">
        <v>17152</v>
      </c>
      <c r="B869" s="403" t="s">
        <v>17157</v>
      </c>
      <c r="C869" s="413">
        <v>31.24</v>
      </c>
      <c r="D869" s="43" t="s">
        <v>17679</v>
      </c>
      <c r="E869" s="43">
        <v>47299</v>
      </c>
      <c r="F869" s="88"/>
      <c r="P869" s="343"/>
    </row>
    <row r="870" spans="1:16" x14ac:dyDescent="0.25">
      <c r="A870" s="403" t="s">
        <v>17152</v>
      </c>
      <c r="B870" s="403" t="s">
        <v>17158</v>
      </c>
      <c r="C870" s="413">
        <v>32.24</v>
      </c>
      <c r="D870" s="43" t="s">
        <v>17679</v>
      </c>
      <c r="E870" s="43">
        <v>47299</v>
      </c>
      <c r="F870" s="88"/>
      <c r="P870" s="343"/>
    </row>
    <row r="871" spans="1:16" x14ac:dyDescent="0.25">
      <c r="A871" s="403" t="s">
        <v>17152</v>
      </c>
      <c r="B871" s="403" t="s">
        <v>17116</v>
      </c>
      <c r="C871" s="413">
        <v>36.24</v>
      </c>
      <c r="D871" s="43" t="s">
        <v>17679</v>
      </c>
      <c r="E871" s="43">
        <v>46934</v>
      </c>
      <c r="F871" s="88"/>
      <c r="P871" s="343"/>
    </row>
    <row r="872" spans="1:16" x14ac:dyDescent="0.25">
      <c r="A872" s="403" t="s">
        <v>17152</v>
      </c>
      <c r="B872" s="403" t="s">
        <v>17159</v>
      </c>
      <c r="C872" s="413">
        <v>38.24</v>
      </c>
      <c r="D872" s="43" t="s">
        <v>17679</v>
      </c>
      <c r="E872" s="43">
        <v>47299</v>
      </c>
      <c r="F872" s="88"/>
      <c r="P872" s="343"/>
    </row>
    <row r="873" spans="1:16" x14ac:dyDescent="0.25">
      <c r="A873" s="403" t="s">
        <v>17152</v>
      </c>
      <c r="B873" s="403" t="s">
        <v>17105</v>
      </c>
      <c r="C873" s="413">
        <v>39.25</v>
      </c>
      <c r="D873" s="43" t="s">
        <v>17679</v>
      </c>
      <c r="E873" s="43">
        <v>47514</v>
      </c>
      <c r="F873" s="88"/>
      <c r="P873" s="343"/>
    </row>
    <row r="874" spans="1:16" x14ac:dyDescent="0.25">
      <c r="A874" s="44" t="s">
        <v>13466</v>
      </c>
      <c r="B874" s="44" t="s">
        <v>15288</v>
      </c>
      <c r="C874" s="45" t="s">
        <v>13104</v>
      </c>
      <c r="D874" s="45" t="s">
        <v>16294</v>
      </c>
      <c r="E874" s="46">
        <v>45777</v>
      </c>
      <c r="F874" s="338"/>
      <c r="G874" s="44"/>
      <c r="H874" s="44"/>
      <c r="I874" s="44"/>
      <c r="J874" s="44"/>
      <c r="K874" s="44"/>
      <c r="L874" s="31"/>
      <c r="M874" s="31"/>
      <c r="N874" s="31"/>
      <c r="P874" s="343"/>
    </row>
    <row r="875" spans="1:16" s="355" customFormat="1" x14ac:dyDescent="0.25">
      <c r="A875" s="44" t="s">
        <v>5976</v>
      </c>
      <c r="B875" s="44" t="s">
        <v>1351</v>
      </c>
      <c r="C875" s="45" t="s">
        <v>6192</v>
      </c>
      <c r="D875" s="45" t="s">
        <v>18252</v>
      </c>
      <c r="E875" s="45" t="s">
        <v>6210</v>
      </c>
      <c r="F875" s="45" t="s">
        <v>1384</v>
      </c>
      <c r="G875" s="45" t="s">
        <v>1385</v>
      </c>
      <c r="H875" s="30"/>
      <c r="I875" s="29"/>
      <c r="J875" s="29"/>
      <c r="K875" s="29"/>
      <c r="L875" s="29"/>
      <c r="M875" s="29"/>
      <c r="N875" s="29"/>
      <c r="O875" s="29"/>
      <c r="P875" s="356"/>
    </row>
    <row r="876" spans="1:16" x14ac:dyDescent="0.25">
      <c r="A876" s="264" t="s">
        <v>8498</v>
      </c>
      <c r="B876" s="264" t="s">
        <v>2751</v>
      </c>
      <c r="C876" s="265">
        <v>230105</v>
      </c>
      <c r="D876" s="265" t="s">
        <v>15953</v>
      </c>
      <c r="E876" s="266" t="s">
        <v>6877</v>
      </c>
      <c r="P876" s="343"/>
    </row>
    <row r="877" spans="1:16" x14ac:dyDescent="0.25">
      <c r="A877" s="44" t="s">
        <v>10054</v>
      </c>
      <c r="B877" s="44" t="s">
        <v>177</v>
      </c>
      <c r="C877" s="45" t="s">
        <v>10055</v>
      </c>
      <c r="D877" s="45" t="s">
        <v>15765</v>
      </c>
      <c r="E877" s="45" t="s">
        <v>6212</v>
      </c>
      <c r="F877" s="328"/>
      <c r="G877" s="328"/>
      <c r="H877" s="328"/>
      <c r="I877" s="329"/>
      <c r="J877" s="329"/>
      <c r="K877" s="329"/>
      <c r="P877" s="343"/>
    </row>
    <row r="878" spans="1:16" x14ac:dyDescent="0.25">
      <c r="A878" s="346" t="s">
        <v>10054</v>
      </c>
      <c r="B878" s="346" t="s">
        <v>177</v>
      </c>
      <c r="C878" s="347" t="s">
        <v>10055</v>
      </c>
      <c r="D878" s="347" t="s">
        <v>15765</v>
      </c>
      <c r="E878" s="347" t="s">
        <v>16792</v>
      </c>
      <c r="F878" s="346"/>
      <c r="G878" s="346"/>
      <c r="H878" s="346"/>
      <c r="I878" s="346"/>
      <c r="J878" s="346"/>
      <c r="K878" s="346"/>
      <c r="L878" s="346"/>
      <c r="M878" s="346"/>
      <c r="P878" s="343"/>
    </row>
    <row r="879" spans="1:16" x14ac:dyDescent="0.25">
      <c r="A879" s="44" t="s">
        <v>10054</v>
      </c>
      <c r="B879" s="44" t="s">
        <v>177</v>
      </c>
      <c r="C879" s="45" t="s">
        <v>10055</v>
      </c>
      <c r="D879" s="45" t="s">
        <v>13812</v>
      </c>
      <c r="E879" s="45" t="s">
        <v>6212</v>
      </c>
      <c r="F879" s="93"/>
      <c r="G879" s="93"/>
      <c r="H879" s="93"/>
      <c r="I879" s="99"/>
      <c r="J879" s="99"/>
      <c r="K879" s="99"/>
      <c r="P879" s="343"/>
    </row>
    <row r="880" spans="1:16" x14ac:dyDescent="0.25">
      <c r="A880" s="44" t="s">
        <v>1093</v>
      </c>
      <c r="B880" s="44" t="s">
        <v>4156</v>
      </c>
      <c r="C880" s="45" t="s">
        <v>15413</v>
      </c>
      <c r="D880" s="45" t="s">
        <v>18252</v>
      </c>
      <c r="E880" s="45" t="s">
        <v>3064</v>
      </c>
      <c r="F880" s="45" t="s">
        <v>1385</v>
      </c>
      <c r="G880" s="45" t="s">
        <v>1385</v>
      </c>
      <c r="P880" s="343"/>
    </row>
    <row r="881" spans="1:16" x14ac:dyDescent="0.25">
      <c r="A881" s="264" t="s">
        <v>15833</v>
      </c>
      <c r="B881" s="264" t="s">
        <v>14577</v>
      </c>
      <c r="C881" s="265">
        <v>240501</v>
      </c>
      <c r="D881" s="265" t="s">
        <v>15953</v>
      </c>
      <c r="E881" s="266" t="s">
        <v>14578</v>
      </c>
      <c r="P881" s="343"/>
    </row>
    <row r="882" spans="1:16" x14ac:dyDescent="0.25">
      <c r="A882" s="264" t="s">
        <v>15833</v>
      </c>
      <c r="B882" s="264" t="s">
        <v>12996</v>
      </c>
      <c r="C882" s="265">
        <v>24010401</v>
      </c>
      <c r="D882" s="265" t="s">
        <v>15953</v>
      </c>
      <c r="E882" s="266" t="s">
        <v>12997</v>
      </c>
      <c r="P882" s="343"/>
    </row>
    <row r="883" spans="1:16" x14ac:dyDescent="0.25">
      <c r="A883" s="264" t="s">
        <v>15833</v>
      </c>
      <c r="B883" s="264" t="s">
        <v>3782</v>
      </c>
      <c r="C883" s="265">
        <v>24010402</v>
      </c>
      <c r="D883" s="265" t="s">
        <v>15953</v>
      </c>
      <c r="E883" s="266" t="s">
        <v>8836</v>
      </c>
      <c r="P883" s="343"/>
    </row>
    <row r="884" spans="1:16" x14ac:dyDescent="0.25">
      <c r="A884" s="264" t="s">
        <v>15833</v>
      </c>
      <c r="B884" s="264" t="s">
        <v>14593</v>
      </c>
      <c r="C884" s="265">
        <v>24060301</v>
      </c>
      <c r="D884" s="265" t="s">
        <v>15953</v>
      </c>
      <c r="E884" s="266" t="s">
        <v>6412</v>
      </c>
      <c r="P884" s="343"/>
    </row>
    <row r="885" spans="1:16" x14ac:dyDescent="0.25">
      <c r="A885" s="264" t="s">
        <v>15833</v>
      </c>
      <c r="B885" s="264" t="s">
        <v>14594</v>
      </c>
      <c r="C885" s="265">
        <v>24060302</v>
      </c>
      <c r="D885" s="265" t="s">
        <v>15953</v>
      </c>
      <c r="E885" s="266" t="s">
        <v>5410</v>
      </c>
      <c r="P885" s="343"/>
    </row>
    <row r="886" spans="1:16" x14ac:dyDescent="0.25">
      <c r="A886" s="264" t="s">
        <v>15833</v>
      </c>
      <c r="B886" s="264" t="s">
        <v>6685</v>
      </c>
      <c r="C886" s="265">
        <v>24120301</v>
      </c>
      <c r="D886" s="265" t="s">
        <v>15953</v>
      </c>
      <c r="E886" s="266" t="s">
        <v>17687</v>
      </c>
      <c r="P886" s="343"/>
    </row>
    <row r="887" spans="1:16" x14ac:dyDescent="0.25">
      <c r="A887" s="264" t="s">
        <v>15833</v>
      </c>
      <c r="B887" s="264" t="s">
        <v>3602</v>
      </c>
      <c r="C887" s="265">
        <v>24120302</v>
      </c>
      <c r="D887" s="265" t="s">
        <v>15953</v>
      </c>
      <c r="E887" s="266" t="s">
        <v>11834</v>
      </c>
      <c r="P887" s="343"/>
    </row>
    <row r="888" spans="1:16" s="355" customFormat="1" x14ac:dyDescent="0.25">
      <c r="A888" s="44" t="s">
        <v>15977</v>
      </c>
      <c r="B888" s="44" t="s">
        <v>15963</v>
      </c>
      <c r="C888" s="45" t="s">
        <v>15964</v>
      </c>
      <c r="D888" s="45" t="s">
        <v>18252</v>
      </c>
      <c r="E888" s="45" t="s">
        <v>6214</v>
      </c>
      <c r="F888" s="45" t="s">
        <v>1385</v>
      </c>
      <c r="G888" s="45" t="s">
        <v>1385</v>
      </c>
      <c r="H888" s="30"/>
      <c r="I888" s="29"/>
      <c r="J888" s="29"/>
      <c r="K888" s="29"/>
      <c r="L888" s="29"/>
      <c r="M888" s="29"/>
      <c r="N888" s="29"/>
      <c r="O888" s="29"/>
      <c r="P888" s="356"/>
    </row>
    <row r="889" spans="1:16" x14ac:dyDescent="0.3">
      <c r="A889" s="99" t="s">
        <v>1944</v>
      </c>
      <c r="B889" s="92" t="s">
        <v>1951</v>
      </c>
      <c r="C889" s="93" t="s">
        <v>4856</v>
      </c>
      <c r="D889" s="93" t="s">
        <v>1925</v>
      </c>
      <c r="E889" s="112">
        <v>45900</v>
      </c>
      <c r="F889" s="93"/>
      <c r="G889" s="93"/>
      <c r="H889" s="93" t="s">
        <v>1385</v>
      </c>
      <c r="I889" s="99"/>
      <c r="J889" s="99"/>
      <c r="K889" s="99"/>
      <c r="L889" s="31"/>
      <c r="M889" s="31"/>
      <c r="N889" s="31"/>
      <c r="P889" s="343"/>
    </row>
    <row r="890" spans="1:16" s="359" customFormat="1" x14ac:dyDescent="0.25">
      <c r="A890" s="44" t="s">
        <v>13143</v>
      </c>
      <c r="B890" s="92" t="s">
        <v>13392</v>
      </c>
      <c r="C890" s="45" t="s">
        <v>13122</v>
      </c>
      <c r="D890" s="93" t="s">
        <v>13391</v>
      </c>
      <c r="E890" s="94">
        <v>45838</v>
      </c>
      <c r="F890" s="93"/>
      <c r="G890" s="93"/>
      <c r="H890" s="93"/>
      <c r="I890" s="99"/>
      <c r="J890" s="99"/>
      <c r="K890" s="99"/>
      <c r="L890" s="31"/>
      <c r="M890" s="31"/>
      <c r="N890" s="31"/>
      <c r="O890" s="29"/>
      <c r="P890" s="360"/>
    </row>
    <row r="891" spans="1:16" x14ac:dyDescent="0.25">
      <c r="A891" s="264" t="s">
        <v>14609</v>
      </c>
      <c r="B891" s="264" t="s">
        <v>14580</v>
      </c>
      <c r="C891" s="265">
        <v>24020301</v>
      </c>
      <c r="D891" s="265" t="s">
        <v>15953</v>
      </c>
      <c r="E891" s="266" t="s">
        <v>12997</v>
      </c>
      <c r="P891" s="343"/>
    </row>
    <row r="892" spans="1:16" x14ac:dyDescent="0.25">
      <c r="A892" s="264" t="s">
        <v>14610</v>
      </c>
      <c r="B892" s="264" t="s">
        <v>12996</v>
      </c>
      <c r="C892" s="265">
        <v>24010401</v>
      </c>
      <c r="D892" s="265" t="s">
        <v>15953</v>
      </c>
      <c r="E892" s="266" t="s">
        <v>12997</v>
      </c>
      <c r="P892" s="343"/>
    </row>
    <row r="893" spans="1:16" x14ac:dyDescent="0.25">
      <c r="A893" s="264" t="s">
        <v>1846</v>
      </c>
      <c r="B893" s="264" t="s">
        <v>4181</v>
      </c>
      <c r="C893" s="265">
        <v>230301</v>
      </c>
      <c r="D893" s="265" t="s">
        <v>15953</v>
      </c>
      <c r="E893" s="266" t="s">
        <v>6877</v>
      </c>
      <c r="P893" s="343"/>
    </row>
    <row r="894" spans="1:16" x14ac:dyDescent="0.25">
      <c r="A894" s="91" t="s">
        <v>17079</v>
      </c>
      <c r="B894" s="353" t="s">
        <v>4153</v>
      </c>
      <c r="C894" s="32" t="s">
        <v>10622</v>
      </c>
      <c r="D894" s="32" t="s">
        <v>1398</v>
      </c>
      <c r="E894" s="94">
        <v>45766</v>
      </c>
      <c r="F894" s="32"/>
      <c r="G894" s="32"/>
      <c r="H894" s="32"/>
      <c r="I894" s="31"/>
      <c r="J894" s="31"/>
      <c r="K894" s="31"/>
      <c r="L894" s="31"/>
      <c r="M894" s="31"/>
      <c r="N894" s="31"/>
      <c r="P894" s="343"/>
    </row>
    <row r="895" spans="1:16" s="355" customFormat="1" x14ac:dyDescent="0.25">
      <c r="A895" s="262" t="s">
        <v>11556</v>
      </c>
      <c r="B895" s="262" t="s">
        <v>7334</v>
      </c>
      <c r="C895" s="53" t="s">
        <v>11666</v>
      </c>
      <c r="D895" s="93" t="s">
        <v>7330</v>
      </c>
      <c r="E895" s="263">
        <v>45809</v>
      </c>
      <c r="F895" s="93"/>
      <c r="G895" s="93"/>
      <c r="H895" s="93"/>
      <c r="I895" s="99"/>
      <c r="J895" s="99"/>
      <c r="K895" s="99"/>
      <c r="L895" s="31"/>
      <c r="M895" s="31"/>
      <c r="N895" s="31"/>
      <c r="O895" s="29"/>
      <c r="P895" s="356"/>
    </row>
    <row r="896" spans="1:16" x14ac:dyDescent="0.25">
      <c r="A896" s="44" t="s">
        <v>15978</v>
      </c>
      <c r="B896" s="44" t="s">
        <v>15965</v>
      </c>
      <c r="C896" s="45" t="s">
        <v>15966</v>
      </c>
      <c r="D896" s="45" t="s">
        <v>18252</v>
      </c>
      <c r="E896" s="45" t="s">
        <v>6214</v>
      </c>
      <c r="F896" s="45" t="s">
        <v>1384</v>
      </c>
      <c r="G896" s="45" t="s">
        <v>1385</v>
      </c>
      <c r="P896" s="343"/>
    </row>
    <row r="897" spans="1:16" s="359" customFormat="1" x14ac:dyDescent="0.25">
      <c r="A897" s="264" t="s">
        <v>702</v>
      </c>
      <c r="B897" s="264" t="s">
        <v>2751</v>
      </c>
      <c r="C897" s="265">
        <v>230105</v>
      </c>
      <c r="D897" s="265" t="s">
        <v>15953</v>
      </c>
      <c r="E897" s="266" t="s">
        <v>6877</v>
      </c>
      <c r="F897" s="30"/>
      <c r="G897" s="30"/>
      <c r="H897" s="30"/>
      <c r="I897" s="29"/>
      <c r="J897" s="29"/>
      <c r="K897" s="29"/>
      <c r="L897" s="29"/>
      <c r="M897" s="29"/>
      <c r="N897" s="29"/>
      <c r="O897" s="29"/>
      <c r="P897" s="360"/>
    </row>
    <row r="898" spans="1:16" x14ac:dyDescent="0.25">
      <c r="A898" s="44" t="s">
        <v>2649</v>
      </c>
      <c r="B898" s="44" t="s">
        <v>16394</v>
      </c>
      <c r="C898" s="45" t="s">
        <v>2596</v>
      </c>
      <c r="D898" s="45" t="s">
        <v>16294</v>
      </c>
      <c r="E898" s="46">
        <v>45688</v>
      </c>
      <c r="F898" s="338"/>
      <c r="G898" s="44"/>
      <c r="H898" s="44"/>
      <c r="I898" s="44"/>
      <c r="J898" s="44"/>
      <c r="K898" s="44"/>
      <c r="L898" s="31"/>
      <c r="M898" s="31"/>
      <c r="N898" s="31"/>
      <c r="P898" s="343"/>
    </row>
    <row r="899" spans="1:16" x14ac:dyDescent="0.25">
      <c r="A899" s="264" t="s">
        <v>4192</v>
      </c>
      <c r="B899" s="264" t="s">
        <v>4181</v>
      </c>
      <c r="C899" s="265">
        <v>210305</v>
      </c>
      <c r="D899" s="265" t="s">
        <v>15953</v>
      </c>
      <c r="E899" s="266" t="s">
        <v>3754</v>
      </c>
      <c r="P899" s="343"/>
    </row>
    <row r="900" spans="1:16" x14ac:dyDescent="0.25">
      <c r="A900" s="44" t="s">
        <v>15428</v>
      </c>
      <c r="B900" s="44" t="s">
        <v>5093</v>
      </c>
      <c r="C900" s="45" t="s">
        <v>15426</v>
      </c>
      <c r="D900" s="45" t="s">
        <v>18252</v>
      </c>
      <c r="E900" s="45" t="s">
        <v>10069</v>
      </c>
      <c r="F900" s="45" t="s">
        <v>1384</v>
      </c>
      <c r="G900" s="45" t="s">
        <v>1385</v>
      </c>
      <c r="P900" s="343"/>
    </row>
    <row r="901" spans="1:16" x14ac:dyDescent="0.25">
      <c r="A901" s="264" t="s">
        <v>9414</v>
      </c>
      <c r="B901" s="264" t="s">
        <v>4181</v>
      </c>
      <c r="C901" s="265">
        <v>230301</v>
      </c>
      <c r="D901" s="265" t="s">
        <v>15953</v>
      </c>
      <c r="E901" s="266" t="s">
        <v>6877</v>
      </c>
      <c r="P901" s="343"/>
    </row>
    <row r="902" spans="1:16" x14ac:dyDescent="0.25">
      <c r="A902" s="44" t="s">
        <v>207</v>
      </c>
      <c r="B902" s="44" t="s">
        <v>2961</v>
      </c>
      <c r="C902" s="45" t="s">
        <v>2966</v>
      </c>
      <c r="D902" s="45" t="s">
        <v>15765</v>
      </c>
      <c r="E902" s="45" t="s">
        <v>6422</v>
      </c>
      <c r="F902" s="328"/>
      <c r="G902" s="328"/>
      <c r="H902" s="328"/>
      <c r="I902" s="329"/>
      <c r="J902" s="329"/>
      <c r="K902" s="329"/>
      <c r="P902" s="343"/>
    </row>
    <row r="903" spans="1:16" x14ac:dyDescent="0.25">
      <c r="A903" s="44" t="s">
        <v>207</v>
      </c>
      <c r="B903" s="44" t="s">
        <v>177</v>
      </c>
      <c r="C903" s="45" t="s">
        <v>10056</v>
      </c>
      <c r="D903" s="45" t="s">
        <v>15765</v>
      </c>
      <c r="E903" s="45" t="s">
        <v>6212</v>
      </c>
      <c r="F903" s="328"/>
      <c r="G903" s="328"/>
      <c r="H903" s="328"/>
      <c r="I903" s="329"/>
      <c r="J903" s="329"/>
      <c r="K903" s="329"/>
      <c r="P903" s="343"/>
    </row>
    <row r="904" spans="1:16" x14ac:dyDescent="0.25">
      <c r="A904" s="346" t="s">
        <v>207</v>
      </c>
      <c r="B904" s="346" t="s">
        <v>2961</v>
      </c>
      <c r="C904" s="347" t="s">
        <v>2966</v>
      </c>
      <c r="D904" s="347" t="s">
        <v>15765</v>
      </c>
      <c r="E904" s="347" t="s">
        <v>6422</v>
      </c>
      <c r="F904" s="346"/>
      <c r="G904" s="346"/>
      <c r="H904" s="346"/>
      <c r="I904" s="346"/>
      <c r="J904" s="346"/>
      <c r="K904" s="346"/>
      <c r="L904" s="346"/>
      <c r="M904" s="346"/>
      <c r="P904" s="343"/>
    </row>
    <row r="905" spans="1:16" x14ac:dyDescent="0.25">
      <c r="A905" s="346" t="s">
        <v>207</v>
      </c>
      <c r="B905" s="346" t="s">
        <v>177</v>
      </c>
      <c r="C905" s="347" t="s">
        <v>10056</v>
      </c>
      <c r="D905" s="347" t="s">
        <v>15765</v>
      </c>
      <c r="E905" s="347" t="s">
        <v>16792</v>
      </c>
      <c r="F905" s="346"/>
      <c r="G905" s="346"/>
      <c r="H905" s="346"/>
      <c r="I905" s="346"/>
      <c r="J905" s="346"/>
      <c r="K905" s="346"/>
      <c r="L905" s="346"/>
      <c r="M905" s="346"/>
      <c r="P905" s="343"/>
    </row>
    <row r="906" spans="1:16" x14ac:dyDescent="0.25">
      <c r="A906" s="44" t="s">
        <v>207</v>
      </c>
      <c r="B906" s="44" t="s">
        <v>2961</v>
      </c>
      <c r="C906" s="45" t="s">
        <v>2966</v>
      </c>
      <c r="D906" s="45" t="s">
        <v>13812</v>
      </c>
      <c r="E906" s="45" t="s">
        <v>6422</v>
      </c>
      <c r="F906" s="93"/>
      <c r="G906" s="93"/>
      <c r="H906" s="93"/>
      <c r="I906" s="99"/>
      <c r="J906" s="99"/>
      <c r="K906" s="99"/>
      <c r="P906" s="343"/>
    </row>
    <row r="907" spans="1:16" x14ac:dyDescent="0.25">
      <c r="A907" s="44" t="s">
        <v>207</v>
      </c>
      <c r="B907" s="44" t="s">
        <v>177</v>
      </c>
      <c r="C907" s="45" t="s">
        <v>10056</v>
      </c>
      <c r="D907" s="45" t="s">
        <v>13812</v>
      </c>
      <c r="E907" s="45" t="s">
        <v>6212</v>
      </c>
      <c r="F907" s="93"/>
      <c r="G907" s="93"/>
      <c r="H907" s="93"/>
      <c r="I907" s="99"/>
      <c r="J907" s="99"/>
      <c r="K907" s="99"/>
      <c r="P907" s="343"/>
    </row>
    <row r="908" spans="1:16" x14ac:dyDescent="0.25">
      <c r="A908" s="403" t="s">
        <v>17160</v>
      </c>
      <c r="B908" s="403" t="s">
        <v>17099</v>
      </c>
      <c r="C908" s="413">
        <v>8.25</v>
      </c>
      <c r="D908" s="43" t="s">
        <v>17679</v>
      </c>
      <c r="E908" s="43">
        <v>47057</v>
      </c>
      <c r="F908" s="88"/>
      <c r="P908" s="343"/>
    </row>
    <row r="909" spans="1:16" x14ac:dyDescent="0.25">
      <c r="A909" s="44" t="s">
        <v>10027</v>
      </c>
      <c r="B909" s="44" t="s">
        <v>5547</v>
      </c>
      <c r="C909" s="45" t="s">
        <v>5548</v>
      </c>
      <c r="D909" s="45" t="s">
        <v>15765</v>
      </c>
      <c r="E909" s="45" t="s">
        <v>5246</v>
      </c>
      <c r="F909" s="328"/>
      <c r="G909" s="328"/>
      <c r="H909" s="328"/>
      <c r="I909" s="329"/>
      <c r="J909" s="329"/>
      <c r="K909" s="329"/>
      <c r="P909" s="343"/>
    </row>
    <row r="910" spans="1:16" x14ac:dyDescent="0.25">
      <c r="A910" s="346" t="s">
        <v>10027</v>
      </c>
      <c r="B910" s="346" t="s">
        <v>5547</v>
      </c>
      <c r="C910" s="347" t="s">
        <v>5548</v>
      </c>
      <c r="D910" s="347" t="s">
        <v>15765</v>
      </c>
      <c r="E910" s="347" t="s">
        <v>2980</v>
      </c>
      <c r="F910" s="346"/>
      <c r="G910" s="346"/>
      <c r="H910" s="346"/>
      <c r="I910" s="346"/>
      <c r="J910" s="346"/>
      <c r="K910" s="346"/>
      <c r="L910" s="346"/>
      <c r="M910" s="346"/>
      <c r="P910" s="343"/>
    </row>
    <row r="911" spans="1:16" x14ac:dyDescent="0.25">
      <c r="A911" s="1" t="s">
        <v>16444</v>
      </c>
      <c r="B911" s="432" t="s">
        <v>2179</v>
      </c>
      <c r="C911" s="433" t="s">
        <v>16445</v>
      </c>
      <c r="D911" s="434" t="s">
        <v>17016</v>
      </c>
      <c r="E911" s="434">
        <v>45917</v>
      </c>
      <c r="P911" s="343"/>
    </row>
    <row r="912" spans="1:16" x14ac:dyDescent="0.3">
      <c r="A912" s="99" t="s">
        <v>2902</v>
      </c>
      <c r="B912" s="92" t="s">
        <v>2903</v>
      </c>
      <c r="C912" s="146" t="s">
        <v>2904</v>
      </c>
      <c r="D912" s="146" t="s">
        <v>1980</v>
      </c>
      <c r="E912" s="107">
        <v>45138</v>
      </c>
      <c r="F912" s="93"/>
      <c r="G912" s="93"/>
      <c r="H912" s="93"/>
      <c r="I912" s="99"/>
      <c r="J912" s="99"/>
      <c r="K912" s="99"/>
      <c r="P912" s="343"/>
    </row>
    <row r="913" spans="1:16" x14ac:dyDescent="0.25">
      <c r="A913" s="114" t="s">
        <v>2268</v>
      </c>
      <c r="B913" s="114" t="s">
        <v>2238</v>
      </c>
      <c r="C913" s="106" t="s">
        <v>1585</v>
      </c>
      <c r="D913" s="93" t="s">
        <v>1593</v>
      </c>
      <c r="E913" s="115">
        <v>46568</v>
      </c>
      <c r="F913" s="93"/>
      <c r="G913" s="93"/>
      <c r="H913" s="93"/>
      <c r="I913" s="99"/>
      <c r="J913" s="99"/>
      <c r="K913" s="99"/>
      <c r="P913" s="343"/>
    </row>
    <row r="914" spans="1:16" x14ac:dyDescent="0.25">
      <c r="A914" s="273" t="s">
        <v>8305</v>
      </c>
      <c r="B914" s="273" t="s">
        <v>8306</v>
      </c>
      <c r="C914" s="274">
        <v>791202207001</v>
      </c>
      <c r="D914" s="274" t="s">
        <v>8356</v>
      </c>
      <c r="E914" s="276" t="s">
        <v>6714</v>
      </c>
      <c r="F914" s="328"/>
      <c r="G914" s="328"/>
      <c r="H914" s="328"/>
      <c r="I914" s="329"/>
      <c r="J914" s="329"/>
      <c r="K914" s="329"/>
      <c r="P914" s="343"/>
    </row>
    <row r="915" spans="1:16" s="355" customFormat="1" x14ac:dyDescent="0.25">
      <c r="A915" s="44" t="s">
        <v>11992</v>
      </c>
      <c r="B915" s="44" t="s">
        <v>11993</v>
      </c>
      <c r="C915" s="45" t="s">
        <v>4735</v>
      </c>
      <c r="D915" s="45" t="s">
        <v>4574</v>
      </c>
      <c r="E915" s="275">
        <f>DATE(2026,3,24)</f>
        <v>46105</v>
      </c>
      <c r="F915" s="30"/>
      <c r="G915" s="30"/>
      <c r="H915" s="30"/>
      <c r="I915" s="29"/>
      <c r="J915" s="29"/>
      <c r="K915" s="29"/>
      <c r="L915" s="29"/>
      <c r="M915" s="29"/>
      <c r="N915" s="29"/>
      <c r="O915" s="29"/>
      <c r="P915" s="356"/>
    </row>
    <row r="916" spans="1:16" x14ac:dyDescent="0.25">
      <c r="A916" s="264" t="s">
        <v>12994</v>
      </c>
      <c r="B916" s="264" t="s">
        <v>1081</v>
      </c>
      <c r="C916" s="265">
        <v>230102</v>
      </c>
      <c r="D916" s="265" t="s">
        <v>15953</v>
      </c>
      <c r="E916" s="266" t="s">
        <v>6809</v>
      </c>
      <c r="P916" s="343"/>
    </row>
    <row r="917" spans="1:16" s="359" customFormat="1" x14ac:dyDescent="0.25">
      <c r="A917" s="1" t="s">
        <v>120</v>
      </c>
      <c r="B917" s="432" t="s">
        <v>8379</v>
      </c>
      <c r="C917" s="433" t="s">
        <v>13881</v>
      </c>
      <c r="D917" s="434" t="s">
        <v>17016</v>
      </c>
      <c r="E917" s="434">
        <v>45838</v>
      </c>
      <c r="F917" s="30"/>
      <c r="G917" s="30"/>
      <c r="H917" s="30"/>
      <c r="I917" s="29"/>
      <c r="J917" s="29"/>
      <c r="K917" s="29"/>
      <c r="L917" s="29"/>
      <c r="M917" s="29"/>
      <c r="N917" s="29"/>
      <c r="O917" s="29"/>
      <c r="P917" s="360"/>
    </row>
    <row r="918" spans="1:16" x14ac:dyDescent="0.25">
      <c r="A918" s="264" t="s">
        <v>14611</v>
      </c>
      <c r="B918" s="264" t="s">
        <v>13009</v>
      </c>
      <c r="C918" s="265">
        <v>240101</v>
      </c>
      <c r="D918" s="265" t="s">
        <v>15953</v>
      </c>
      <c r="E918" s="266" t="s">
        <v>13010</v>
      </c>
      <c r="P918" s="343"/>
    </row>
    <row r="919" spans="1:16" x14ac:dyDescent="0.25">
      <c r="A919" s="264" t="s">
        <v>14611</v>
      </c>
      <c r="B919" s="264" t="s">
        <v>1076</v>
      </c>
      <c r="C919" s="265">
        <v>240303</v>
      </c>
      <c r="D919" s="265" t="s">
        <v>15953</v>
      </c>
      <c r="E919" s="266" t="s">
        <v>3064</v>
      </c>
      <c r="P919" s="343"/>
    </row>
    <row r="920" spans="1:16" x14ac:dyDescent="0.25">
      <c r="A920" s="264" t="s">
        <v>6698</v>
      </c>
      <c r="B920" s="264" t="s">
        <v>6669</v>
      </c>
      <c r="C920" s="265">
        <v>220802</v>
      </c>
      <c r="D920" s="265" t="s">
        <v>15953</v>
      </c>
      <c r="E920" s="266" t="s">
        <v>6416</v>
      </c>
      <c r="P920" s="343"/>
    </row>
    <row r="921" spans="1:16" x14ac:dyDescent="0.25">
      <c r="A921" s="264" t="s">
        <v>6698</v>
      </c>
      <c r="B921" s="264" t="s">
        <v>14580</v>
      </c>
      <c r="C921" s="265">
        <v>24020301</v>
      </c>
      <c r="D921" s="265" t="s">
        <v>15953</v>
      </c>
      <c r="E921" s="266" t="s">
        <v>12997</v>
      </c>
      <c r="P921" s="343"/>
    </row>
    <row r="922" spans="1:16" x14ac:dyDescent="0.25">
      <c r="A922" s="44" t="s">
        <v>13467</v>
      </c>
      <c r="B922" s="44" t="s">
        <v>15288</v>
      </c>
      <c r="C922" s="45" t="s">
        <v>13104</v>
      </c>
      <c r="D922" s="45" t="s">
        <v>16294</v>
      </c>
      <c r="E922" s="46">
        <v>45777</v>
      </c>
      <c r="F922" s="338"/>
      <c r="G922" s="44"/>
      <c r="H922" s="44"/>
      <c r="I922" s="44"/>
      <c r="J922" s="44"/>
      <c r="K922" s="44"/>
      <c r="L922" s="31"/>
      <c r="M922" s="31"/>
      <c r="N922" s="31"/>
      <c r="P922" s="343"/>
    </row>
    <row r="923" spans="1:16" x14ac:dyDescent="0.25">
      <c r="A923" s="403" t="s">
        <v>17161</v>
      </c>
      <c r="B923" s="403" t="s">
        <v>17091</v>
      </c>
      <c r="C923" s="413">
        <v>12.22</v>
      </c>
      <c r="D923" s="43" t="s">
        <v>17679</v>
      </c>
      <c r="E923" s="43">
        <v>45838</v>
      </c>
      <c r="F923" s="88"/>
      <c r="P923" s="343"/>
    </row>
    <row r="924" spans="1:16" x14ac:dyDescent="0.25">
      <c r="A924" s="264" t="s">
        <v>703</v>
      </c>
      <c r="B924" s="264" t="s">
        <v>1062</v>
      </c>
      <c r="C924" s="265">
        <v>230101</v>
      </c>
      <c r="D924" s="265" t="s">
        <v>15953</v>
      </c>
      <c r="E924" s="266" t="s">
        <v>6809</v>
      </c>
      <c r="P924" s="343"/>
    </row>
    <row r="925" spans="1:16" x14ac:dyDescent="0.25">
      <c r="A925" s="264" t="s">
        <v>703</v>
      </c>
      <c r="B925" s="264" t="s">
        <v>2751</v>
      </c>
      <c r="C925" s="265">
        <v>230105</v>
      </c>
      <c r="D925" s="265" t="s">
        <v>15953</v>
      </c>
      <c r="E925" s="266" t="s">
        <v>6877</v>
      </c>
      <c r="P925" s="343"/>
    </row>
    <row r="926" spans="1:16" x14ac:dyDescent="0.25">
      <c r="A926" s="264" t="s">
        <v>703</v>
      </c>
      <c r="B926" s="264" t="s">
        <v>1056</v>
      </c>
      <c r="C926" s="265">
        <v>230601</v>
      </c>
      <c r="D926" s="265" t="s">
        <v>15953</v>
      </c>
      <c r="E926" s="266" t="s">
        <v>10533</v>
      </c>
      <c r="P926" s="343"/>
    </row>
    <row r="927" spans="1:16" x14ac:dyDescent="0.25">
      <c r="A927" s="264" t="s">
        <v>703</v>
      </c>
      <c r="B927" s="264" t="s">
        <v>3591</v>
      </c>
      <c r="C927" s="265">
        <v>230901</v>
      </c>
      <c r="D927" s="265" t="s">
        <v>15953</v>
      </c>
      <c r="E927" s="266" t="s">
        <v>10715</v>
      </c>
      <c r="P927" s="343"/>
    </row>
    <row r="928" spans="1:16" x14ac:dyDescent="0.25">
      <c r="A928" s="264" t="s">
        <v>15834</v>
      </c>
      <c r="B928" s="264" t="s">
        <v>6669</v>
      </c>
      <c r="C928" s="265">
        <v>240804</v>
      </c>
      <c r="D928" s="265" t="s">
        <v>15953</v>
      </c>
      <c r="E928" s="266" t="s">
        <v>15826</v>
      </c>
      <c r="P928" s="343"/>
    </row>
    <row r="929" spans="1:16" x14ac:dyDescent="0.25">
      <c r="A929" s="264" t="s">
        <v>11363</v>
      </c>
      <c r="B929" s="264" t="s">
        <v>11360</v>
      </c>
      <c r="C929" s="265">
        <v>231001</v>
      </c>
      <c r="D929" s="265" t="s">
        <v>15953</v>
      </c>
      <c r="E929" s="266" t="s">
        <v>2980</v>
      </c>
      <c r="P929" s="343"/>
    </row>
    <row r="930" spans="1:16" x14ac:dyDescent="0.25">
      <c r="A930" s="44" t="s">
        <v>5977</v>
      </c>
      <c r="B930" s="44" t="s">
        <v>1840</v>
      </c>
      <c r="C930" s="45" t="s">
        <v>6194</v>
      </c>
      <c r="D930" s="45" t="s">
        <v>18252</v>
      </c>
      <c r="E930" s="45" t="s">
        <v>6213</v>
      </c>
      <c r="F930" s="45" t="s">
        <v>1384</v>
      </c>
      <c r="G930" s="45" t="s">
        <v>1385</v>
      </c>
      <c r="P930" s="343"/>
    </row>
    <row r="931" spans="1:16" x14ac:dyDescent="0.25">
      <c r="A931" s="44" t="s">
        <v>5977</v>
      </c>
      <c r="B931" s="44" t="s">
        <v>1353</v>
      </c>
      <c r="C931" s="45" t="s">
        <v>15395</v>
      </c>
      <c r="D931" s="45" t="s">
        <v>18252</v>
      </c>
      <c r="E931" s="45" t="s">
        <v>10069</v>
      </c>
      <c r="F931" s="45" t="s">
        <v>1384</v>
      </c>
      <c r="G931" s="45" t="s">
        <v>1385</v>
      </c>
      <c r="P931" s="343"/>
    </row>
    <row r="932" spans="1:16" s="355" customFormat="1" x14ac:dyDescent="0.25">
      <c r="A932" s="44" t="s">
        <v>11994</v>
      </c>
      <c r="B932" s="44" t="s">
        <v>11995</v>
      </c>
      <c r="C932" s="45" t="s">
        <v>5398</v>
      </c>
      <c r="D932" s="45" t="s">
        <v>4574</v>
      </c>
      <c r="E932" s="275">
        <f>DATE(2025,12,27)</f>
        <v>46018</v>
      </c>
      <c r="F932" s="32"/>
      <c r="G932" s="32"/>
      <c r="H932" s="32"/>
      <c r="I932" s="31"/>
      <c r="J932" s="31"/>
      <c r="K932" s="31"/>
      <c r="L932" s="31"/>
      <c r="M932" s="31"/>
      <c r="N932" s="31"/>
      <c r="O932" s="29"/>
      <c r="P932" s="356"/>
    </row>
    <row r="933" spans="1:16" x14ac:dyDescent="0.25">
      <c r="A933" s="264" t="s">
        <v>2732</v>
      </c>
      <c r="B933" s="264" t="s">
        <v>3782</v>
      </c>
      <c r="C933" s="265">
        <v>23010402</v>
      </c>
      <c r="D933" s="265" t="s">
        <v>15953</v>
      </c>
      <c r="E933" s="266" t="s">
        <v>8836</v>
      </c>
      <c r="P933" s="343"/>
    </row>
    <row r="934" spans="1:16" x14ac:dyDescent="0.25">
      <c r="A934" s="264" t="s">
        <v>11364</v>
      </c>
      <c r="B934" s="264" t="s">
        <v>3753</v>
      </c>
      <c r="C934" s="265">
        <v>210101</v>
      </c>
      <c r="D934" s="265" t="s">
        <v>15953</v>
      </c>
      <c r="E934" s="266" t="s">
        <v>3754</v>
      </c>
      <c r="P934" s="343"/>
    </row>
    <row r="935" spans="1:16" x14ac:dyDescent="0.25">
      <c r="A935" s="264" t="s">
        <v>11364</v>
      </c>
      <c r="B935" s="264" t="s">
        <v>3591</v>
      </c>
      <c r="C935" s="265">
        <v>230901</v>
      </c>
      <c r="D935" s="265" t="s">
        <v>15953</v>
      </c>
      <c r="E935" s="266" t="s">
        <v>10715</v>
      </c>
      <c r="P935" s="343"/>
    </row>
    <row r="936" spans="1:16" s="359" customFormat="1" x14ac:dyDescent="0.25">
      <c r="A936" s="44" t="s">
        <v>3702</v>
      </c>
      <c r="B936" s="44" t="s">
        <v>1347</v>
      </c>
      <c r="C936" s="45" t="s">
        <v>14267</v>
      </c>
      <c r="D936" s="45" t="s">
        <v>18252</v>
      </c>
      <c r="E936" s="45" t="s">
        <v>6677</v>
      </c>
      <c r="F936" s="45" t="s">
        <v>1384</v>
      </c>
      <c r="G936" s="45" t="s">
        <v>1384</v>
      </c>
      <c r="H936" s="30"/>
      <c r="I936" s="29"/>
      <c r="J936" s="29"/>
      <c r="K936" s="29"/>
      <c r="L936" s="29"/>
      <c r="M936" s="29"/>
      <c r="N936" s="29"/>
      <c r="O936" s="29"/>
      <c r="P936" s="360"/>
    </row>
    <row r="937" spans="1:16" s="355" customFormat="1" x14ac:dyDescent="0.25">
      <c r="A937" s="44" t="s">
        <v>13144</v>
      </c>
      <c r="B937" s="92" t="s">
        <v>13392</v>
      </c>
      <c r="C937" s="45" t="s">
        <v>13122</v>
      </c>
      <c r="D937" s="93" t="s">
        <v>13391</v>
      </c>
      <c r="E937" s="94">
        <v>45838</v>
      </c>
      <c r="F937" s="93"/>
      <c r="G937" s="93"/>
      <c r="H937" s="93"/>
      <c r="I937" s="99"/>
      <c r="J937" s="99"/>
      <c r="K937" s="99"/>
      <c r="L937" s="31"/>
      <c r="M937" s="31"/>
      <c r="N937" s="31"/>
      <c r="O937" s="29"/>
      <c r="P937" s="356"/>
    </row>
    <row r="938" spans="1:16" x14ac:dyDescent="0.25">
      <c r="A938" s="102" t="s">
        <v>7746</v>
      </c>
      <c r="B938" s="131" t="s">
        <v>7741</v>
      </c>
      <c r="C938" s="96" t="s">
        <v>7742</v>
      </c>
      <c r="D938" s="96" t="s">
        <v>1398</v>
      </c>
      <c r="E938" s="112">
        <v>45737</v>
      </c>
      <c r="F938" s="93"/>
      <c r="G938" s="93"/>
      <c r="H938" s="93"/>
      <c r="I938" s="99"/>
      <c r="J938" s="99"/>
      <c r="K938" s="99"/>
      <c r="L938" s="31"/>
      <c r="M938" s="31"/>
      <c r="N938" s="31"/>
      <c r="P938" s="343"/>
    </row>
    <row r="939" spans="1:16" s="359" customFormat="1" x14ac:dyDescent="0.3">
      <c r="A939" s="57" t="s">
        <v>5861</v>
      </c>
      <c r="B939" s="58" t="s">
        <v>4914</v>
      </c>
      <c r="C939" s="62">
        <v>23022</v>
      </c>
      <c r="D939" s="62" t="s">
        <v>5966</v>
      </c>
      <c r="E939" s="60">
        <v>46630</v>
      </c>
      <c r="F939" s="339" t="s">
        <v>16267</v>
      </c>
      <c r="G939" s="339" t="s">
        <v>16268</v>
      </c>
      <c r="H939" s="57"/>
      <c r="I939" s="57"/>
      <c r="J939" s="57"/>
      <c r="K939" s="57"/>
      <c r="L939" s="29"/>
      <c r="M939" s="29"/>
      <c r="N939" s="29"/>
      <c r="O939" s="29"/>
      <c r="P939" s="360"/>
    </row>
    <row r="940" spans="1:16" x14ac:dyDescent="0.25">
      <c r="A940" s="264" t="s">
        <v>3473</v>
      </c>
      <c r="B940" s="264" t="s">
        <v>2751</v>
      </c>
      <c r="C940" s="265">
        <v>230105</v>
      </c>
      <c r="D940" s="265" t="s">
        <v>15953</v>
      </c>
      <c r="E940" s="266" t="s">
        <v>6877</v>
      </c>
      <c r="P940" s="343"/>
    </row>
    <row r="941" spans="1:16" s="355" customFormat="1" x14ac:dyDescent="0.25">
      <c r="A941" s="264" t="s">
        <v>3473</v>
      </c>
      <c r="B941" s="264" t="s">
        <v>1068</v>
      </c>
      <c r="C941" s="265">
        <v>230202</v>
      </c>
      <c r="D941" s="265" t="s">
        <v>15953</v>
      </c>
      <c r="E941" s="266" t="s">
        <v>8836</v>
      </c>
      <c r="F941" s="30"/>
      <c r="G941" s="30"/>
      <c r="H941" s="30"/>
      <c r="I941" s="29"/>
      <c r="J941" s="29"/>
      <c r="K941" s="29"/>
      <c r="L941" s="29"/>
      <c r="M941" s="29"/>
      <c r="N941" s="29"/>
      <c r="O941" s="29"/>
      <c r="P941" s="356"/>
    </row>
    <row r="942" spans="1:16" x14ac:dyDescent="0.25">
      <c r="A942" s="44" t="s">
        <v>15979</v>
      </c>
      <c r="B942" s="44" t="s">
        <v>1354</v>
      </c>
      <c r="C942" s="45" t="s">
        <v>14385</v>
      </c>
      <c r="D942" s="45" t="s">
        <v>18252</v>
      </c>
      <c r="E942" s="45" t="s">
        <v>3064</v>
      </c>
      <c r="F942" s="45" t="s">
        <v>1384</v>
      </c>
      <c r="G942" s="45" t="s">
        <v>1385</v>
      </c>
      <c r="P942" s="343"/>
    </row>
    <row r="943" spans="1:16" s="359" customFormat="1" x14ac:dyDescent="0.25">
      <c r="A943" s="44" t="s">
        <v>15979</v>
      </c>
      <c r="B943" s="44" t="s">
        <v>18102</v>
      </c>
      <c r="C943" s="45" t="s">
        <v>18103</v>
      </c>
      <c r="D943" s="45" t="s">
        <v>18252</v>
      </c>
      <c r="E943" s="45" t="s">
        <v>6985</v>
      </c>
      <c r="F943" s="45" t="s">
        <v>1384</v>
      </c>
      <c r="G943" s="45" t="s">
        <v>1385</v>
      </c>
      <c r="H943" s="30"/>
      <c r="I943" s="29"/>
      <c r="J943" s="29"/>
      <c r="K943" s="29"/>
      <c r="L943" s="29"/>
      <c r="M943" s="29"/>
      <c r="N943" s="29"/>
      <c r="O943" s="29"/>
      <c r="P943" s="360"/>
    </row>
    <row r="944" spans="1:16" x14ac:dyDescent="0.25">
      <c r="A944" s="262" t="s">
        <v>7339</v>
      </c>
      <c r="B944" s="262" t="s">
        <v>7340</v>
      </c>
      <c r="C944" s="53" t="s">
        <v>7341</v>
      </c>
      <c r="D944" s="93" t="s">
        <v>7330</v>
      </c>
      <c r="E944" s="263">
        <v>46707</v>
      </c>
      <c r="F944" s="93"/>
      <c r="G944" s="93"/>
      <c r="H944" s="93"/>
      <c r="I944" s="99"/>
      <c r="J944" s="99"/>
      <c r="K944" s="99"/>
      <c r="P944" s="343"/>
    </row>
    <row r="945" spans="1:16" x14ac:dyDescent="0.25">
      <c r="A945" s="264" t="s">
        <v>5413</v>
      </c>
      <c r="B945" s="264" t="s">
        <v>5409</v>
      </c>
      <c r="C945" s="265">
        <v>210602</v>
      </c>
      <c r="D945" s="265" t="s">
        <v>15953</v>
      </c>
      <c r="E945" s="266" t="s">
        <v>5410</v>
      </c>
      <c r="P945" s="343"/>
    </row>
    <row r="946" spans="1:16" x14ac:dyDescent="0.25">
      <c r="A946" s="264" t="s">
        <v>17731</v>
      </c>
      <c r="B946" s="264" t="s">
        <v>1065</v>
      </c>
      <c r="C946" s="265">
        <v>25010201</v>
      </c>
      <c r="D946" s="265" t="s">
        <v>15953</v>
      </c>
      <c r="E946" s="266" t="s">
        <v>17681</v>
      </c>
      <c r="P946" s="343"/>
    </row>
    <row r="947" spans="1:16" x14ac:dyDescent="0.25">
      <c r="A947" s="264" t="s">
        <v>4193</v>
      </c>
      <c r="B947" s="264" t="s">
        <v>3782</v>
      </c>
      <c r="C947" s="265">
        <v>210205</v>
      </c>
      <c r="D947" s="265" t="s">
        <v>15953</v>
      </c>
      <c r="E947" s="266" t="s">
        <v>8836</v>
      </c>
      <c r="P947" s="343"/>
    </row>
    <row r="948" spans="1:16" x14ac:dyDescent="0.25">
      <c r="A948" s="264" t="s">
        <v>3474</v>
      </c>
      <c r="B948" s="264" t="s">
        <v>10629</v>
      </c>
      <c r="C948" s="265">
        <v>230804</v>
      </c>
      <c r="D948" s="265" t="s">
        <v>15953</v>
      </c>
      <c r="E948" s="266" t="s">
        <v>5279</v>
      </c>
      <c r="P948" s="343"/>
    </row>
    <row r="949" spans="1:16" x14ac:dyDescent="0.25">
      <c r="A949" s="44" t="s">
        <v>11996</v>
      </c>
      <c r="B949" s="44" t="s">
        <v>11989</v>
      </c>
      <c r="C949" s="45" t="s">
        <v>5048</v>
      </c>
      <c r="D949" s="45" t="s">
        <v>4574</v>
      </c>
      <c r="E949" s="275">
        <f>DATE(2025,8,9)</f>
        <v>45878</v>
      </c>
      <c r="F949" s="32"/>
      <c r="G949" s="32"/>
      <c r="H949" s="32"/>
      <c r="I949" s="31"/>
      <c r="J949" s="31"/>
      <c r="K949" s="31"/>
      <c r="L949" s="31"/>
      <c r="M949" s="31"/>
      <c r="N949" s="31"/>
      <c r="P949" s="343"/>
    </row>
    <row r="950" spans="1:16" x14ac:dyDescent="0.25">
      <c r="A950" s="44" t="s">
        <v>10550</v>
      </c>
      <c r="B950" s="44" t="s">
        <v>9093</v>
      </c>
      <c r="C950" s="45" t="s">
        <v>9094</v>
      </c>
      <c r="D950" s="45" t="s">
        <v>18252</v>
      </c>
      <c r="E950" s="45" t="s">
        <v>6809</v>
      </c>
      <c r="F950" s="45" t="s">
        <v>1384</v>
      </c>
      <c r="G950" s="45" t="s">
        <v>1385</v>
      </c>
      <c r="P950" s="343"/>
    </row>
    <row r="951" spans="1:16" x14ac:dyDescent="0.25">
      <c r="A951" s="264" t="s">
        <v>704</v>
      </c>
      <c r="B951" s="264" t="s">
        <v>4181</v>
      </c>
      <c r="C951" s="265">
        <v>230301</v>
      </c>
      <c r="D951" s="265" t="s">
        <v>15953</v>
      </c>
      <c r="E951" s="266" t="s">
        <v>6877</v>
      </c>
      <c r="P951" s="343"/>
    </row>
    <row r="952" spans="1:16" x14ac:dyDescent="0.25">
      <c r="A952" s="44" t="s">
        <v>1706</v>
      </c>
      <c r="B952" s="44" t="s">
        <v>1766</v>
      </c>
      <c r="C952" s="45" t="s">
        <v>2536</v>
      </c>
      <c r="D952" s="45" t="s">
        <v>15765</v>
      </c>
      <c r="E952" s="45" t="s">
        <v>11258</v>
      </c>
      <c r="F952" s="328"/>
      <c r="G952" s="328"/>
      <c r="H952" s="328"/>
      <c r="I952" s="329"/>
      <c r="J952" s="329"/>
      <c r="K952" s="329"/>
      <c r="P952" s="343"/>
    </row>
    <row r="953" spans="1:16" x14ac:dyDescent="0.25">
      <c r="A953" s="346" t="s">
        <v>1706</v>
      </c>
      <c r="B953" s="346" t="s">
        <v>1766</v>
      </c>
      <c r="C953" s="347" t="s">
        <v>2536</v>
      </c>
      <c r="D953" s="347" t="s">
        <v>15765</v>
      </c>
      <c r="E953" s="347" t="s">
        <v>11258</v>
      </c>
      <c r="F953" s="346"/>
      <c r="G953" s="346"/>
      <c r="H953" s="346"/>
      <c r="I953" s="346"/>
      <c r="J953" s="346"/>
      <c r="K953" s="346"/>
      <c r="L953" s="346"/>
      <c r="M953" s="346"/>
      <c r="P953" s="343"/>
    </row>
    <row r="954" spans="1:16" x14ac:dyDescent="0.25">
      <c r="A954" s="44" t="s">
        <v>1706</v>
      </c>
      <c r="B954" s="44" t="s">
        <v>1766</v>
      </c>
      <c r="C954" s="45" t="s">
        <v>2536</v>
      </c>
      <c r="D954" s="45" t="s">
        <v>13812</v>
      </c>
      <c r="E954" s="45" t="s">
        <v>11258</v>
      </c>
      <c r="F954" s="93"/>
      <c r="G954" s="93"/>
      <c r="H954" s="93"/>
      <c r="I954" s="99"/>
      <c r="J954" s="99"/>
      <c r="K954" s="99"/>
      <c r="P954" s="343"/>
    </row>
    <row r="955" spans="1:16" x14ac:dyDescent="0.25">
      <c r="A955" s="1" t="s">
        <v>18258</v>
      </c>
      <c r="B955" s="432" t="s">
        <v>18259</v>
      </c>
      <c r="C955" s="433" t="s">
        <v>18260</v>
      </c>
      <c r="D955" s="434" t="s">
        <v>17016</v>
      </c>
      <c r="E955" s="434">
        <v>46036</v>
      </c>
      <c r="P955" s="343"/>
    </row>
    <row r="956" spans="1:16" x14ac:dyDescent="0.25">
      <c r="A956" s="44" t="s">
        <v>11835</v>
      </c>
      <c r="B956" s="44" t="s">
        <v>9093</v>
      </c>
      <c r="C956" s="45" t="s">
        <v>9094</v>
      </c>
      <c r="D956" s="45" t="s">
        <v>18252</v>
      </c>
      <c r="E956" s="45" t="s">
        <v>6809</v>
      </c>
      <c r="F956" s="45" t="s">
        <v>1384</v>
      </c>
      <c r="G956" s="45" t="s">
        <v>1385</v>
      </c>
      <c r="P956" s="343"/>
    </row>
    <row r="957" spans="1:16" x14ac:dyDescent="0.25">
      <c r="A957" s="44" t="s">
        <v>11835</v>
      </c>
      <c r="B957" s="44" t="s">
        <v>1368</v>
      </c>
      <c r="C957" s="45" t="s">
        <v>9312</v>
      </c>
      <c r="D957" s="45" t="s">
        <v>18252</v>
      </c>
      <c r="E957" s="45" t="s">
        <v>3754</v>
      </c>
      <c r="F957" s="45" t="s">
        <v>1384</v>
      </c>
      <c r="G957" s="45" t="s">
        <v>1385</v>
      </c>
      <c r="P957" s="343"/>
    </row>
    <row r="958" spans="1:16" x14ac:dyDescent="0.25">
      <c r="A958" s="264" t="s">
        <v>14612</v>
      </c>
      <c r="B958" s="264" t="s">
        <v>14586</v>
      </c>
      <c r="C958" s="265">
        <v>240403</v>
      </c>
      <c r="D958" s="265" t="s">
        <v>15953</v>
      </c>
      <c r="E958" s="266" t="s">
        <v>6492</v>
      </c>
      <c r="P958" s="343"/>
    </row>
    <row r="959" spans="1:16" x14ac:dyDescent="0.25">
      <c r="A959" s="1" t="s">
        <v>6303</v>
      </c>
      <c r="B959" s="432" t="s">
        <v>18261</v>
      </c>
      <c r="C959" s="433" t="s">
        <v>6304</v>
      </c>
      <c r="D959" s="434" t="s">
        <v>17016</v>
      </c>
      <c r="E959" s="434">
        <v>45885</v>
      </c>
      <c r="P959" s="343"/>
    </row>
    <row r="960" spans="1:16" x14ac:dyDescent="0.25">
      <c r="A960" s="1" t="s">
        <v>17</v>
      </c>
      <c r="B960" s="432" t="s">
        <v>188</v>
      </c>
      <c r="C960" s="433" t="s">
        <v>6233</v>
      </c>
      <c r="D960" s="434" t="s">
        <v>17016</v>
      </c>
      <c r="E960" s="434">
        <v>45920</v>
      </c>
      <c r="P960" s="343"/>
    </row>
    <row r="961" spans="1:16" x14ac:dyDescent="0.25">
      <c r="A961" s="1" t="s">
        <v>17</v>
      </c>
      <c r="B961" s="432" t="s">
        <v>13870</v>
      </c>
      <c r="C961" s="433" t="s">
        <v>13882</v>
      </c>
      <c r="D961" s="434" t="s">
        <v>17016</v>
      </c>
      <c r="E961" s="434">
        <v>46080</v>
      </c>
      <c r="P961" s="343"/>
    </row>
    <row r="962" spans="1:16" x14ac:dyDescent="0.25">
      <c r="A962" s="1" t="s">
        <v>17</v>
      </c>
      <c r="B962" s="432" t="s">
        <v>14401</v>
      </c>
      <c r="C962" s="433" t="s">
        <v>14402</v>
      </c>
      <c r="D962" s="434" t="s">
        <v>17016</v>
      </c>
      <c r="E962" s="434">
        <v>45866</v>
      </c>
      <c r="P962" s="343"/>
    </row>
    <row r="963" spans="1:16" x14ac:dyDescent="0.25">
      <c r="A963" s="264" t="s">
        <v>14613</v>
      </c>
      <c r="B963" s="264" t="s">
        <v>12996</v>
      </c>
      <c r="C963" s="265">
        <v>24010401</v>
      </c>
      <c r="D963" s="265" t="s">
        <v>15953</v>
      </c>
      <c r="E963" s="266" t="s">
        <v>12997</v>
      </c>
      <c r="P963" s="343"/>
    </row>
    <row r="964" spans="1:16" x14ac:dyDescent="0.25">
      <c r="A964" s="264" t="s">
        <v>14613</v>
      </c>
      <c r="B964" s="264" t="s">
        <v>3782</v>
      </c>
      <c r="C964" s="265">
        <v>24010402</v>
      </c>
      <c r="D964" s="265" t="s">
        <v>15953</v>
      </c>
      <c r="E964" s="266" t="s">
        <v>8836</v>
      </c>
      <c r="P964" s="343"/>
    </row>
    <row r="965" spans="1:16" x14ac:dyDescent="0.25">
      <c r="A965" s="264" t="s">
        <v>17732</v>
      </c>
      <c r="B965" s="264" t="s">
        <v>236</v>
      </c>
      <c r="C965" s="265">
        <v>241001</v>
      </c>
      <c r="D965" s="265" t="s">
        <v>15953</v>
      </c>
      <c r="E965" s="266" t="s">
        <v>11352</v>
      </c>
      <c r="P965" s="343"/>
    </row>
    <row r="966" spans="1:16" x14ac:dyDescent="0.25">
      <c r="A966" s="264" t="s">
        <v>8499</v>
      </c>
      <c r="B966" s="264" t="s">
        <v>2751</v>
      </c>
      <c r="C966" s="265">
        <v>230105</v>
      </c>
      <c r="D966" s="265" t="s">
        <v>15953</v>
      </c>
      <c r="E966" s="266" t="s">
        <v>6877</v>
      </c>
      <c r="P966" s="343"/>
    </row>
    <row r="967" spans="1:16" x14ac:dyDescent="0.25">
      <c r="A967" s="1" t="s">
        <v>13883</v>
      </c>
      <c r="B967" s="432" t="s">
        <v>185</v>
      </c>
      <c r="C967" s="433" t="s">
        <v>13884</v>
      </c>
      <c r="D967" s="434" t="s">
        <v>17016</v>
      </c>
      <c r="E967" s="434">
        <v>45763</v>
      </c>
      <c r="P967" s="343"/>
    </row>
    <row r="968" spans="1:16" x14ac:dyDescent="0.25">
      <c r="A968" s="403" t="s">
        <v>17162</v>
      </c>
      <c r="B968" s="403" t="s">
        <v>17163</v>
      </c>
      <c r="C968" s="413">
        <v>19.239999999999998</v>
      </c>
      <c r="D968" s="43" t="s">
        <v>17679</v>
      </c>
      <c r="E968" s="43">
        <v>47299</v>
      </c>
      <c r="F968" s="88"/>
      <c r="P968" s="343"/>
    </row>
    <row r="969" spans="1:16" x14ac:dyDescent="0.25">
      <c r="A969" s="264" t="s">
        <v>6699</v>
      </c>
      <c r="B969" s="264" t="s">
        <v>1054</v>
      </c>
      <c r="C969" s="265">
        <v>220303</v>
      </c>
      <c r="D969" s="265" t="s">
        <v>15953</v>
      </c>
      <c r="E969" s="266" t="s">
        <v>3064</v>
      </c>
      <c r="P969" s="343"/>
    </row>
    <row r="970" spans="1:16" x14ac:dyDescent="0.25">
      <c r="A970" s="44" t="s">
        <v>5978</v>
      </c>
      <c r="B970" s="44" t="s">
        <v>2040</v>
      </c>
      <c r="C970" s="45" t="s">
        <v>6198</v>
      </c>
      <c r="D970" s="45" t="s">
        <v>18252</v>
      </c>
      <c r="E970" s="45" t="s">
        <v>5183</v>
      </c>
      <c r="F970" s="45" t="s">
        <v>1384</v>
      </c>
      <c r="G970" s="45" t="s">
        <v>1385</v>
      </c>
      <c r="P970" s="343"/>
    </row>
    <row r="971" spans="1:16" x14ac:dyDescent="0.25">
      <c r="A971" s="44" t="s">
        <v>5549</v>
      </c>
      <c r="B971" s="44" t="s">
        <v>10057</v>
      </c>
      <c r="C971" s="45" t="s">
        <v>5551</v>
      </c>
      <c r="D971" s="45" t="s">
        <v>15765</v>
      </c>
      <c r="E971" s="45" t="s">
        <v>5246</v>
      </c>
      <c r="F971" s="328"/>
      <c r="G971" s="328"/>
      <c r="H971" s="328"/>
      <c r="I971" s="329"/>
      <c r="J971" s="329"/>
      <c r="K971" s="329"/>
      <c r="P971" s="343"/>
    </row>
    <row r="972" spans="1:16" x14ac:dyDescent="0.25">
      <c r="A972" s="346" t="s">
        <v>5549</v>
      </c>
      <c r="B972" s="346" t="s">
        <v>10057</v>
      </c>
      <c r="C972" s="347" t="s">
        <v>5551</v>
      </c>
      <c r="D972" s="347" t="s">
        <v>15765</v>
      </c>
      <c r="E972" s="347" t="s">
        <v>5246</v>
      </c>
      <c r="F972" s="346"/>
      <c r="G972" s="346"/>
      <c r="H972" s="346"/>
      <c r="I972" s="346"/>
      <c r="J972" s="346"/>
      <c r="K972" s="346"/>
      <c r="L972" s="346"/>
      <c r="M972" s="346"/>
      <c r="P972" s="343"/>
    </row>
    <row r="973" spans="1:16" x14ac:dyDescent="0.25">
      <c r="A973" s="346" t="s">
        <v>5549</v>
      </c>
      <c r="B973" s="346" t="s">
        <v>16888</v>
      </c>
      <c r="C973" s="347" t="s">
        <v>16889</v>
      </c>
      <c r="D973" s="347" t="s">
        <v>15765</v>
      </c>
      <c r="E973" s="347" t="s">
        <v>16890</v>
      </c>
      <c r="F973" s="346"/>
      <c r="G973" s="346"/>
      <c r="H973" s="346"/>
      <c r="I973" s="346"/>
      <c r="J973" s="346"/>
      <c r="K973" s="346"/>
      <c r="L973" s="346"/>
      <c r="M973" s="346"/>
      <c r="P973" s="343"/>
    </row>
    <row r="974" spans="1:16" x14ac:dyDescent="0.25">
      <c r="A974" s="264" t="s">
        <v>11365</v>
      </c>
      <c r="B974" s="264" t="s">
        <v>1063</v>
      </c>
      <c r="C974" s="265">
        <v>220104</v>
      </c>
      <c r="D974" s="265" t="s">
        <v>15953</v>
      </c>
      <c r="E974" s="266" t="s">
        <v>6677</v>
      </c>
      <c r="P974" s="343"/>
    </row>
    <row r="975" spans="1:16" x14ac:dyDescent="0.25">
      <c r="A975" s="264" t="s">
        <v>11365</v>
      </c>
      <c r="B975" s="264" t="s">
        <v>2770</v>
      </c>
      <c r="C975" s="265">
        <v>221004</v>
      </c>
      <c r="D975" s="265" t="s">
        <v>15953</v>
      </c>
      <c r="E975" s="266" t="s">
        <v>5198</v>
      </c>
      <c r="P975" s="343"/>
    </row>
    <row r="976" spans="1:16" x14ac:dyDescent="0.25">
      <c r="A976" s="264" t="s">
        <v>11365</v>
      </c>
      <c r="B976" s="264" t="s">
        <v>13009</v>
      </c>
      <c r="C976" s="265">
        <v>240101</v>
      </c>
      <c r="D976" s="265" t="s">
        <v>15953</v>
      </c>
      <c r="E976" s="266" t="s">
        <v>13010</v>
      </c>
      <c r="P976" s="343"/>
    </row>
    <row r="977" spans="1:16" x14ac:dyDescent="0.25">
      <c r="A977" s="264" t="s">
        <v>11365</v>
      </c>
      <c r="B977" s="264" t="s">
        <v>6662</v>
      </c>
      <c r="C977" s="265">
        <v>22010601</v>
      </c>
      <c r="D977" s="265" t="s">
        <v>15953</v>
      </c>
      <c r="E977" s="266" t="s">
        <v>6211</v>
      </c>
      <c r="P977" s="343"/>
    </row>
    <row r="978" spans="1:16" x14ac:dyDescent="0.25">
      <c r="A978" s="264" t="s">
        <v>11365</v>
      </c>
      <c r="B978" s="264" t="s">
        <v>6663</v>
      </c>
      <c r="C978" s="265">
        <v>22010602</v>
      </c>
      <c r="D978" s="265" t="s">
        <v>15953</v>
      </c>
      <c r="E978" s="266" t="s">
        <v>6211</v>
      </c>
      <c r="P978" s="343"/>
    </row>
    <row r="979" spans="1:16" x14ac:dyDescent="0.25">
      <c r="A979" s="264" t="s">
        <v>11365</v>
      </c>
      <c r="B979" s="264" t="s">
        <v>6679</v>
      </c>
      <c r="C979" s="265">
        <v>22020202</v>
      </c>
      <c r="D979" s="265" t="s">
        <v>15953</v>
      </c>
      <c r="E979" s="266" t="s">
        <v>5195</v>
      </c>
      <c r="P979" s="343"/>
    </row>
    <row r="980" spans="1:16" x14ac:dyDescent="0.25">
      <c r="A980" s="264" t="s">
        <v>11365</v>
      </c>
      <c r="B980" s="264" t="s">
        <v>6966</v>
      </c>
      <c r="C980" s="265">
        <v>23010401</v>
      </c>
      <c r="D980" s="265" t="s">
        <v>15953</v>
      </c>
      <c r="E980" s="266" t="s">
        <v>6967</v>
      </c>
      <c r="P980" s="343"/>
    </row>
    <row r="981" spans="1:16" x14ac:dyDescent="0.25">
      <c r="A981" s="264" t="s">
        <v>11365</v>
      </c>
      <c r="B981" s="264" t="s">
        <v>3782</v>
      </c>
      <c r="C981" s="265">
        <v>23010402</v>
      </c>
      <c r="D981" s="265" t="s">
        <v>15953</v>
      </c>
      <c r="E981" s="266" t="s">
        <v>8836</v>
      </c>
      <c r="P981" s="343"/>
    </row>
    <row r="982" spans="1:16" x14ac:dyDescent="0.25">
      <c r="A982" s="264" t="s">
        <v>11365</v>
      </c>
      <c r="B982" s="264" t="s">
        <v>14591</v>
      </c>
      <c r="C982" s="265">
        <v>24020101</v>
      </c>
      <c r="D982" s="265" t="s">
        <v>15953</v>
      </c>
      <c r="E982" s="266" t="s">
        <v>12997</v>
      </c>
      <c r="P982" s="343"/>
    </row>
    <row r="983" spans="1:16" x14ac:dyDescent="0.25">
      <c r="A983" s="264" t="s">
        <v>11365</v>
      </c>
      <c r="B983" s="264" t="s">
        <v>14592</v>
      </c>
      <c r="C983" s="265">
        <v>24020102</v>
      </c>
      <c r="D983" s="265" t="s">
        <v>15953</v>
      </c>
      <c r="E983" s="266" t="s">
        <v>8836</v>
      </c>
      <c r="P983" s="343"/>
    </row>
    <row r="984" spans="1:16" x14ac:dyDescent="0.25">
      <c r="A984" s="262" t="s">
        <v>4159</v>
      </c>
      <c r="B984" s="262" t="s">
        <v>1778</v>
      </c>
      <c r="C984" s="53" t="s">
        <v>7342</v>
      </c>
      <c r="D984" s="93" t="s">
        <v>7330</v>
      </c>
      <c r="E984" s="263">
        <v>46526</v>
      </c>
      <c r="F984" s="93"/>
      <c r="G984" s="93"/>
      <c r="H984" s="93"/>
      <c r="I984" s="99"/>
      <c r="J984" s="99"/>
      <c r="K984" s="99"/>
      <c r="P984" s="343"/>
    </row>
    <row r="985" spans="1:16" x14ac:dyDescent="0.25">
      <c r="A985" s="273" t="s">
        <v>4159</v>
      </c>
      <c r="B985" s="273" t="s">
        <v>8303</v>
      </c>
      <c r="C985" s="274">
        <v>791202107001</v>
      </c>
      <c r="D985" s="274" t="s">
        <v>8356</v>
      </c>
      <c r="E985" s="276" t="s">
        <v>9226</v>
      </c>
      <c r="F985" s="328"/>
      <c r="G985" s="328"/>
      <c r="H985" s="328"/>
      <c r="I985" s="329"/>
      <c r="J985" s="329"/>
      <c r="K985" s="329"/>
      <c r="P985" s="343"/>
    </row>
    <row r="986" spans="1:16" x14ac:dyDescent="0.25">
      <c r="A986" s="44" t="s">
        <v>4159</v>
      </c>
      <c r="B986" s="44" t="s">
        <v>9324</v>
      </c>
      <c r="C986" s="45" t="s">
        <v>6200</v>
      </c>
      <c r="D986" s="45" t="s">
        <v>18252</v>
      </c>
      <c r="E986" s="45" t="s">
        <v>6214</v>
      </c>
      <c r="F986" s="45" t="s">
        <v>1384</v>
      </c>
      <c r="G986" s="45" t="s">
        <v>1385</v>
      </c>
      <c r="P986" s="343"/>
    </row>
    <row r="987" spans="1:16" x14ac:dyDescent="0.25">
      <c r="A987" s="44" t="s">
        <v>16510</v>
      </c>
      <c r="B987" s="44" t="s">
        <v>16511</v>
      </c>
      <c r="C987" s="45" t="s">
        <v>16512</v>
      </c>
      <c r="D987" s="45" t="s">
        <v>4574</v>
      </c>
      <c r="E987" s="275">
        <f>DATE(2028,10,24)</f>
        <v>47050</v>
      </c>
      <c r="P987" s="343"/>
    </row>
    <row r="988" spans="1:16" x14ac:dyDescent="0.25">
      <c r="A988" s="264" t="s">
        <v>14614</v>
      </c>
      <c r="B988" s="264" t="s">
        <v>1067</v>
      </c>
      <c r="C988" s="265">
        <v>230703</v>
      </c>
      <c r="D988" s="265" t="s">
        <v>15953</v>
      </c>
      <c r="E988" s="266" t="s">
        <v>5273</v>
      </c>
      <c r="P988" s="343"/>
    </row>
    <row r="989" spans="1:16" x14ac:dyDescent="0.25">
      <c r="A989" s="264" t="s">
        <v>17013</v>
      </c>
      <c r="B989" s="264" t="s">
        <v>17689</v>
      </c>
      <c r="C989" s="265">
        <v>241101</v>
      </c>
      <c r="D989" s="265" t="s">
        <v>15953</v>
      </c>
      <c r="E989" s="266" t="s">
        <v>6985</v>
      </c>
      <c r="P989" s="343"/>
    </row>
    <row r="990" spans="1:16" x14ac:dyDescent="0.3">
      <c r="A990" s="99" t="s">
        <v>5979</v>
      </c>
      <c r="B990" s="92" t="s">
        <v>4153</v>
      </c>
      <c r="C990" s="93" t="s">
        <v>10622</v>
      </c>
      <c r="D990" s="93" t="s">
        <v>1398</v>
      </c>
      <c r="E990" s="94">
        <v>46497</v>
      </c>
      <c r="F990" s="93"/>
      <c r="G990" s="93"/>
      <c r="H990" s="93"/>
      <c r="I990" s="99"/>
      <c r="J990" s="99"/>
      <c r="K990" s="99"/>
      <c r="P990" s="343"/>
    </row>
    <row r="991" spans="1:16" x14ac:dyDescent="0.25">
      <c r="A991" s="100" t="s">
        <v>1094</v>
      </c>
      <c r="B991" s="92" t="s">
        <v>4153</v>
      </c>
      <c r="C991" s="93" t="s">
        <v>4154</v>
      </c>
      <c r="D991" s="93" t="s">
        <v>1398</v>
      </c>
      <c r="E991" s="94">
        <v>45766</v>
      </c>
      <c r="F991" s="93"/>
      <c r="G991" s="93"/>
      <c r="H991" s="93"/>
      <c r="I991" s="99"/>
      <c r="J991" s="99"/>
      <c r="K991" s="99"/>
      <c r="L991" s="31"/>
      <c r="M991" s="31"/>
      <c r="N991" s="31"/>
      <c r="P991" s="343"/>
    </row>
    <row r="992" spans="1:16" x14ac:dyDescent="0.25">
      <c r="A992" s="44" t="s">
        <v>18124</v>
      </c>
      <c r="B992" s="44" t="s">
        <v>1358</v>
      </c>
      <c r="C992" s="45" t="s">
        <v>6197</v>
      </c>
      <c r="D992" s="45" t="s">
        <v>18252</v>
      </c>
      <c r="E992" s="45" t="s">
        <v>6211</v>
      </c>
      <c r="F992" s="45" t="s">
        <v>1384</v>
      </c>
      <c r="G992" s="45" t="s">
        <v>1384</v>
      </c>
      <c r="P992" s="343"/>
    </row>
    <row r="993" spans="1:16" x14ac:dyDescent="0.25">
      <c r="A993" s="44" t="s">
        <v>18124</v>
      </c>
      <c r="B993" s="44" t="s">
        <v>1840</v>
      </c>
      <c r="C993" s="45" t="s">
        <v>6194</v>
      </c>
      <c r="D993" s="45" t="s">
        <v>18252</v>
      </c>
      <c r="E993" s="45" t="s">
        <v>6213</v>
      </c>
      <c r="F993" s="45" t="s">
        <v>1384</v>
      </c>
      <c r="G993" s="45" t="s">
        <v>1384</v>
      </c>
      <c r="P993" s="343"/>
    </row>
    <row r="994" spans="1:16" x14ac:dyDescent="0.3">
      <c r="A994" s="117" t="s">
        <v>2232</v>
      </c>
      <c r="B994" s="117" t="s">
        <v>2198</v>
      </c>
      <c r="C994" s="118" t="s">
        <v>3858</v>
      </c>
      <c r="D994" s="93" t="s">
        <v>1593</v>
      </c>
      <c r="E994" s="119">
        <v>46053</v>
      </c>
      <c r="F994" s="93"/>
      <c r="G994" s="93"/>
      <c r="H994" s="93"/>
      <c r="I994" s="99"/>
      <c r="J994" s="99"/>
      <c r="K994" s="99"/>
      <c r="P994" s="343"/>
    </row>
    <row r="995" spans="1:16" x14ac:dyDescent="0.25">
      <c r="A995" s="264" t="s">
        <v>14615</v>
      </c>
      <c r="B995" s="264" t="s">
        <v>3591</v>
      </c>
      <c r="C995" s="265">
        <v>230901</v>
      </c>
      <c r="D995" s="265" t="s">
        <v>15953</v>
      </c>
      <c r="E995" s="266" t="s">
        <v>10715</v>
      </c>
      <c r="P995" s="343"/>
    </row>
    <row r="996" spans="1:16" x14ac:dyDescent="0.25">
      <c r="A996" s="264" t="s">
        <v>14615</v>
      </c>
      <c r="B996" s="264" t="s">
        <v>14594</v>
      </c>
      <c r="C996" s="265">
        <v>24060302</v>
      </c>
      <c r="D996" s="265" t="s">
        <v>15953</v>
      </c>
      <c r="E996" s="266" t="s">
        <v>5410</v>
      </c>
      <c r="P996" s="343"/>
    </row>
    <row r="997" spans="1:16" x14ac:dyDescent="0.3">
      <c r="A997" s="57" t="s">
        <v>5862</v>
      </c>
      <c r="B997" s="57" t="s">
        <v>1488</v>
      </c>
      <c r="C997" s="62">
        <v>21027</v>
      </c>
      <c r="D997" s="62" t="s">
        <v>5966</v>
      </c>
      <c r="E997" s="60">
        <v>45777</v>
      </c>
      <c r="F997" s="339" t="s">
        <v>16267</v>
      </c>
      <c r="G997" s="339" t="s">
        <v>16268</v>
      </c>
      <c r="H997" s="57"/>
      <c r="I997" s="57"/>
      <c r="J997" s="57"/>
      <c r="K997" s="57"/>
      <c r="L997" s="31"/>
      <c r="M997" s="31"/>
      <c r="N997" s="31"/>
      <c r="P997" s="343"/>
    </row>
    <row r="998" spans="1:16" x14ac:dyDescent="0.25">
      <c r="A998" s="264" t="s">
        <v>15835</v>
      </c>
      <c r="B998" s="264" t="s">
        <v>1061</v>
      </c>
      <c r="C998" s="265">
        <v>240803</v>
      </c>
      <c r="D998" s="265" t="s">
        <v>15953</v>
      </c>
      <c r="E998" s="266" t="s">
        <v>6416</v>
      </c>
      <c r="P998" s="343"/>
    </row>
    <row r="999" spans="1:16" x14ac:dyDescent="0.25">
      <c r="A999" s="44" t="s">
        <v>15429</v>
      </c>
      <c r="B999" s="44" t="s">
        <v>15970</v>
      </c>
      <c r="C999" s="45" t="s">
        <v>15775</v>
      </c>
      <c r="D999" s="45" t="s">
        <v>18252</v>
      </c>
      <c r="E999" s="45" t="s">
        <v>6416</v>
      </c>
      <c r="F999" s="45" t="s">
        <v>1384</v>
      </c>
      <c r="G999" s="45" t="s">
        <v>1385</v>
      </c>
      <c r="P999" s="343"/>
    </row>
    <row r="1000" spans="1:16" x14ac:dyDescent="0.25">
      <c r="A1000" s="264" t="s">
        <v>2760</v>
      </c>
      <c r="B1000" s="264" t="s">
        <v>8835</v>
      </c>
      <c r="C1000" s="265">
        <v>230204</v>
      </c>
      <c r="D1000" s="265" t="s">
        <v>15953</v>
      </c>
      <c r="E1000" s="266" t="s">
        <v>8836</v>
      </c>
      <c r="P1000" s="343"/>
    </row>
    <row r="1001" spans="1:16" x14ac:dyDescent="0.25">
      <c r="A1001" s="44" t="s">
        <v>6515</v>
      </c>
      <c r="B1001" s="44" t="s">
        <v>5042</v>
      </c>
      <c r="C1001" s="45" t="s">
        <v>6531</v>
      </c>
      <c r="D1001" s="45" t="s">
        <v>4574</v>
      </c>
      <c r="E1001" s="275">
        <f>DATE(2026,12,20)</f>
        <v>46376</v>
      </c>
      <c r="P1001" s="343"/>
    </row>
    <row r="1002" spans="1:16" x14ac:dyDescent="0.3">
      <c r="A1002" s="57" t="s">
        <v>1546</v>
      </c>
      <c r="B1002" s="92" t="s">
        <v>4550</v>
      </c>
      <c r="C1002" s="93" t="s">
        <v>4548</v>
      </c>
      <c r="D1002" s="93" t="s">
        <v>4549</v>
      </c>
      <c r="E1002" s="94">
        <v>46203</v>
      </c>
      <c r="F1002" s="93"/>
      <c r="G1002" s="93"/>
      <c r="H1002" s="93"/>
      <c r="I1002" s="99"/>
      <c r="J1002" s="99"/>
      <c r="K1002" s="99"/>
      <c r="P1002" s="343"/>
    </row>
    <row r="1003" spans="1:16" x14ac:dyDescent="0.25">
      <c r="A1003" s="44" t="s">
        <v>9095</v>
      </c>
      <c r="B1003" s="44" t="s">
        <v>2668</v>
      </c>
      <c r="C1003" s="45" t="s">
        <v>9091</v>
      </c>
      <c r="D1003" s="45" t="s">
        <v>18252</v>
      </c>
      <c r="E1003" s="45" t="s">
        <v>6809</v>
      </c>
      <c r="F1003" s="45" t="s">
        <v>1385</v>
      </c>
      <c r="G1003" s="45" t="s">
        <v>1385</v>
      </c>
      <c r="P1003" s="343"/>
    </row>
    <row r="1004" spans="1:16" x14ac:dyDescent="0.25">
      <c r="A1004" s="264" t="s">
        <v>5414</v>
      </c>
      <c r="B1004" s="264" t="s">
        <v>236</v>
      </c>
      <c r="C1004" s="265">
        <v>241001</v>
      </c>
      <c r="D1004" s="265" t="s">
        <v>15953</v>
      </c>
      <c r="E1004" s="266" t="s">
        <v>11352</v>
      </c>
      <c r="P1004" s="343"/>
    </row>
    <row r="1005" spans="1:16" x14ac:dyDescent="0.25">
      <c r="A1005" s="264" t="s">
        <v>14616</v>
      </c>
      <c r="B1005" s="264" t="s">
        <v>14580</v>
      </c>
      <c r="C1005" s="265">
        <v>24020301</v>
      </c>
      <c r="D1005" s="265" t="s">
        <v>15953</v>
      </c>
      <c r="E1005" s="266" t="s">
        <v>12997</v>
      </c>
      <c r="P1005" s="343"/>
    </row>
    <row r="1006" spans="1:16" x14ac:dyDescent="0.25">
      <c r="A1006" s="264" t="s">
        <v>3475</v>
      </c>
      <c r="B1006" s="264" t="s">
        <v>1068</v>
      </c>
      <c r="C1006" s="265">
        <v>230202</v>
      </c>
      <c r="D1006" s="265" t="s">
        <v>15953</v>
      </c>
      <c r="E1006" s="266" t="s">
        <v>8836</v>
      </c>
      <c r="P1006" s="343"/>
    </row>
    <row r="1007" spans="1:16" x14ac:dyDescent="0.25">
      <c r="A1007" s="264" t="s">
        <v>3475</v>
      </c>
      <c r="B1007" s="264" t="s">
        <v>3588</v>
      </c>
      <c r="C1007" s="265">
        <v>230305</v>
      </c>
      <c r="D1007" s="265" t="s">
        <v>15953</v>
      </c>
      <c r="E1007" s="266" t="s">
        <v>3754</v>
      </c>
      <c r="P1007" s="343"/>
    </row>
    <row r="1008" spans="1:16" x14ac:dyDescent="0.25">
      <c r="A1008" s="264" t="s">
        <v>3475</v>
      </c>
      <c r="B1008" s="264" t="s">
        <v>13009</v>
      </c>
      <c r="C1008" s="265">
        <v>240101</v>
      </c>
      <c r="D1008" s="265" t="s">
        <v>15953</v>
      </c>
      <c r="E1008" s="266" t="s">
        <v>13010</v>
      </c>
      <c r="P1008" s="343"/>
    </row>
    <row r="1009" spans="1:16" x14ac:dyDescent="0.25">
      <c r="A1009" s="44" t="s">
        <v>15430</v>
      </c>
      <c r="B1009" s="44" t="s">
        <v>15962</v>
      </c>
      <c r="C1009" s="45" t="s">
        <v>15776</v>
      </c>
      <c r="D1009" s="45" t="s">
        <v>18252</v>
      </c>
      <c r="E1009" s="45" t="s">
        <v>6416</v>
      </c>
      <c r="F1009" s="45" t="s">
        <v>1384</v>
      </c>
      <c r="G1009" s="45" t="s">
        <v>1385</v>
      </c>
      <c r="P1009" s="343"/>
    </row>
    <row r="1010" spans="1:16" x14ac:dyDescent="0.3">
      <c r="A1010" s="117" t="s">
        <v>2269</v>
      </c>
      <c r="B1010" s="117" t="s">
        <v>2240</v>
      </c>
      <c r="C1010" s="106" t="s">
        <v>3766</v>
      </c>
      <c r="D1010" s="93" t="s">
        <v>1593</v>
      </c>
      <c r="E1010" s="119">
        <v>46053</v>
      </c>
      <c r="F1010" s="93"/>
      <c r="G1010" s="93"/>
      <c r="H1010" s="93"/>
      <c r="I1010" s="99"/>
      <c r="J1010" s="99"/>
      <c r="K1010" s="99"/>
      <c r="P1010" s="343"/>
    </row>
    <row r="1011" spans="1:16" x14ac:dyDescent="0.25">
      <c r="A1011" s="44" t="s">
        <v>13145</v>
      </c>
      <c r="B1011" s="92" t="s">
        <v>13392</v>
      </c>
      <c r="C1011" s="45" t="s">
        <v>13122</v>
      </c>
      <c r="D1011" s="93" t="s">
        <v>13391</v>
      </c>
      <c r="E1011" s="94">
        <v>45838</v>
      </c>
      <c r="F1011" s="93"/>
      <c r="G1011" s="93"/>
      <c r="H1011" s="93"/>
      <c r="I1011" s="99"/>
      <c r="J1011" s="99"/>
      <c r="K1011" s="99"/>
      <c r="L1011" s="31"/>
      <c r="M1011" s="31"/>
      <c r="N1011" s="31"/>
      <c r="P1011" s="343"/>
    </row>
    <row r="1012" spans="1:16" x14ac:dyDescent="0.25">
      <c r="A1012" s="44" t="s">
        <v>9096</v>
      </c>
      <c r="B1012" s="44" t="s">
        <v>1361</v>
      </c>
      <c r="C1012" s="45" t="s">
        <v>9087</v>
      </c>
      <c r="D1012" s="45" t="s">
        <v>18252</v>
      </c>
      <c r="E1012" s="45" t="s">
        <v>6809</v>
      </c>
      <c r="F1012" s="45" t="s">
        <v>1384</v>
      </c>
      <c r="G1012" s="45" t="s">
        <v>1385</v>
      </c>
      <c r="P1012" s="343"/>
    </row>
    <row r="1013" spans="1:16" x14ac:dyDescent="0.3">
      <c r="A1013" s="329" t="s">
        <v>1586</v>
      </c>
      <c r="B1013" s="330" t="s">
        <v>15343</v>
      </c>
      <c r="C1013" s="328" t="s">
        <v>1587</v>
      </c>
      <c r="D1013" s="93" t="s">
        <v>1593</v>
      </c>
      <c r="E1013" s="331">
        <v>46538</v>
      </c>
      <c r="F1013" s="328"/>
      <c r="G1013" s="328"/>
      <c r="H1013" s="328"/>
      <c r="I1013" s="329"/>
      <c r="J1013" s="329"/>
      <c r="K1013" s="329"/>
      <c r="P1013" s="343"/>
    </row>
    <row r="1014" spans="1:16" x14ac:dyDescent="0.25">
      <c r="A1014" s="120" t="s">
        <v>1586</v>
      </c>
      <c r="B1014" s="114" t="s">
        <v>2239</v>
      </c>
      <c r="C1014" s="106" t="s">
        <v>1587</v>
      </c>
      <c r="D1014" s="93" t="s">
        <v>1593</v>
      </c>
      <c r="E1014" s="115">
        <v>45808</v>
      </c>
      <c r="F1014" s="93"/>
      <c r="G1014" s="93"/>
      <c r="H1014" s="93"/>
      <c r="I1014" s="99"/>
      <c r="J1014" s="99"/>
      <c r="K1014" s="99"/>
      <c r="L1014" s="31"/>
      <c r="M1014" s="31"/>
      <c r="N1014" s="31"/>
      <c r="P1014" s="343"/>
    </row>
    <row r="1015" spans="1:16" x14ac:dyDescent="0.25">
      <c r="A1015" s="120" t="s">
        <v>4579</v>
      </c>
      <c r="B1015" s="114" t="s">
        <v>4566</v>
      </c>
      <c r="C1015" s="418" t="s">
        <v>14334</v>
      </c>
      <c r="D1015" s="96" t="s">
        <v>1971</v>
      </c>
      <c r="E1015" s="65">
        <v>46923</v>
      </c>
      <c r="F1015" s="93"/>
      <c r="G1015" s="93"/>
      <c r="H1015" s="93"/>
      <c r="I1015" s="99"/>
      <c r="J1015" s="99"/>
      <c r="K1015" s="99"/>
      <c r="P1015" s="343"/>
    </row>
    <row r="1016" spans="1:16" x14ac:dyDescent="0.25">
      <c r="A1016" s="1" t="s">
        <v>14403</v>
      </c>
      <c r="B1016" s="432" t="s">
        <v>2155</v>
      </c>
      <c r="C1016" s="433" t="s">
        <v>14404</v>
      </c>
      <c r="D1016" s="434" t="s">
        <v>17016</v>
      </c>
      <c r="E1016" s="434">
        <v>45889</v>
      </c>
      <c r="P1016" s="343"/>
    </row>
    <row r="1017" spans="1:16" x14ac:dyDescent="0.25">
      <c r="A1017" s="1" t="s">
        <v>14403</v>
      </c>
      <c r="B1017" s="432" t="s">
        <v>2155</v>
      </c>
      <c r="C1017" s="433" t="s">
        <v>18262</v>
      </c>
      <c r="D1017" s="434" t="s">
        <v>17016</v>
      </c>
      <c r="E1017" s="434">
        <v>45917</v>
      </c>
      <c r="P1017" s="343"/>
    </row>
    <row r="1018" spans="1:16" x14ac:dyDescent="0.25">
      <c r="A1018" s="1" t="s">
        <v>14405</v>
      </c>
      <c r="B1018" s="432" t="s">
        <v>14406</v>
      </c>
      <c r="C1018" s="433" t="s">
        <v>14407</v>
      </c>
      <c r="D1018" s="434" t="s">
        <v>17016</v>
      </c>
      <c r="E1018" s="434">
        <v>45866</v>
      </c>
      <c r="P1018" s="343"/>
    </row>
    <row r="1019" spans="1:16" x14ac:dyDescent="0.25">
      <c r="A1019" s="403" t="s">
        <v>17164</v>
      </c>
      <c r="B1019" s="403" t="s">
        <v>17112</v>
      </c>
      <c r="C1019" s="413">
        <v>26.23</v>
      </c>
      <c r="D1019" s="43" t="s">
        <v>17679</v>
      </c>
      <c r="E1019" s="43">
        <v>46934</v>
      </c>
      <c r="F1019" s="88"/>
      <c r="P1019" s="343"/>
    </row>
    <row r="1020" spans="1:16" x14ac:dyDescent="0.25">
      <c r="A1020" s="403" t="s">
        <v>17164</v>
      </c>
      <c r="B1020" s="403" t="s">
        <v>17116</v>
      </c>
      <c r="C1020" s="413">
        <v>36.229999999999997</v>
      </c>
      <c r="D1020" s="43" t="s">
        <v>17679</v>
      </c>
      <c r="E1020" s="43">
        <v>46934</v>
      </c>
      <c r="F1020" s="88"/>
      <c r="P1020" s="343"/>
    </row>
    <row r="1021" spans="1:16" x14ac:dyDescent="0.25">
      <c r="A1021" s="403" t="s">
        <v>17164</v>
      </c>
      <c r="B1021" s="403" t="s">
        <v>17165</v>
      </c>
      <c r="C1021" s="413">
        <v>38.229999999999997</v>
      </c>
      <c r="D1021" s="43" t="s">
        <v>17679</v>
      </c>
      <c r="E1021" s="43">
        <v>46934</v>
      </c>
      <c r="F1021" s="88"/>
      <c r="P1021" s="343"/>
    </row>
    <row r="1022" spans="1:16" x14ac:dyDescent="0.25">
      <c r="A1022" s="44" t="s">
        <v>2924</v>
      </c>
      <c r="B1022" s="44" t="s">
        <v>9313</v>
      </c>
      <c r="C1022" s="45" t="s">
        <v>9314</v>
      </c>
      <c r="D1022" s="45" t="s">
        <v>18252</v>
      </c>
      <c r="E1022" s="45" t="s">
        <v>3754</v>
      </c>
      <c r="F1022" s="45" t="s">
        <v>1384</v>
      </c>
      <c r="G1022" s="45" t="s">
        <v>1385</v>
      </c>
      <c r="P1022" s="343"/>
    </row>
    <row r="1023" spans="1:16" x14ac:dyDescent="0.25">
      <c r="A1023" s="264" t="s">
        <v>10646</v>
      </c>
      <c r="B1023" s="264" t="s">
        <v>1067</v>
      </c>
      <c r="C1023" s="265">
        <v>230703</v>
      </c>
      <c r="D1023" s="265" t="s">
        <v>15953</v>
      </c>
      <c r="E1023" s="266" t="s">
        <v>5273</v>
      </c>
      <c r="P1023" s="343"/>
    </row>
    <row r="1024" spans="1:16" x14ac:dyDescent="0.25">
      <c r="A1024" s="44" t="s">
        <v>15980</v>
      </c>
      <c r="B1024" s="44" t="s">
        <v>1355</v>
      </c>
      <c r="C1024" s="45" t="s">
        <v>10974</v>
      </c>
      <c r="D1024" s="45" t="s">
        <v>18252</v>
      </c>
      <c r="E1024" s="45" t="s">
        <v>10715</v>
      </c>
      <c r="F1024" s="45" t="s">
        <v>1384</v>
      </c>
      <c r="G1024" s="45" t="s">
        <v>1385</v>
      </c>
      <c r="P1024" s="343"/>
    </row>
    <row r="1025" spans="1:16" x14ac:dyDescent="0.25">
      <c r="A1025" s="44" t="s">
        <v>15980</v>
      </c>
      <c r="B1025" s="44" t="s">
        <v>1347</v>
      </c>
      <c r="C1025" s="45" t="s">
        <v>14267</v>
      </c>
      <c r="D1025" s="45" t="s">
        <v>18252</v>
      </c>
      <c r="E1025" s="45" t="s">
        <v>6677</v>
      </c>
      <c r="F1025" s="45" t="s">
        <v>1384</v>
      </c>
      <c r="G1025" s="45" t="s">
        <v>1385</v>
      </c>
      <c r="P1025" s="343"/>
    </row>
    <row r="1026" spans="1:16" x14ac:dyDescent="0.25">
      <c r="A1026" s="44" t="s">
        <v>15980</v>
      </c>
      <c r="B1026" s="44" t="s">
        <v>15965</v>
      </c>
      <c r="C1026" s="45" t="s">
        <v>15966</v>
      </c>
      <c r="D1026" s="45" t="s">
        <v>18252</v>
      </c>
      <c r="E1026" s="45" t="s">
        <v>6214</v>
      </c>
      <c r="F1026" s="45" t="s">
        <v>1384</v>
      </c>
      <c r="G1026" s="45" t="s">
        <v>1385</v>
      </c>
      <c r="P1026" s="343"/>
    </row>
    <row r="1027" spans="1:16" x14ac:dyDescent="0.3">
      <c r="A1027" s="278" t="s">
        <v>14073</v>
      </c>
      <c r="B1027" s="278" t="s">
        <v>1399</v>
      </c>
      <c r="C1027" s="59" t="s">
        <v>14156</v>
      </c>
      <c r="D1027" s="93" t="s">
        <v>1398</v>
      </c>
      <c r="E1027" s="94">
        <v>45863</v>
      </c>
      <c r="F1027" s="93"/>
      <c r="G1027" s="93"/>
      <c r="H1027" s="93"/>
      <c r="I1027" s="99"/>
      <c r="J1027" s="99"/>
      <c r="K1027" s="99"/>
      <c r="L1027" s="31"/>
      <c r="M1027" s="31"/>
      <c r="N1027" s="31"/>
      <c r="P1027" s="343"/>
    </row>
    <row r="1028" spans="1:16" x14ac:dyDescent="0.25">
      <c r="A1028" s="264" t="s">
        <v>17733</v>
      </c>
      <c r="B1028" s="264" t="s">
        <v>6725</v>
      </c>
      <c r="C1028" s="265">
        <v>24070201</v>
      </c>
      <c r="D1028" s="265" t="s">
        <v>15953</v>
      </c>
      <c r="E1028" s="266" t="s">
        <v>10069</v>
      </c>
      <c r="P1028" s="343"/>
    </row>
    <row r="1029" spans="1:16" x14ac:dyDescent="0.25">
      <c r="A1029" s="264" t="s">
        <v>17733</v>
      </c>
      <c r="B1029" s="264" t="s">
        <v>3596</v>
      </c>
      <c r="C1029" s="265">
        <v>24070202</v>
      </c>
      <c r="D1029" s="265" t="s">
        <v>15953</v>
      </c>
      <c r="E1029" s="266" t="s">
        <v>5273</v>
      </c>
      <c r="P1029" s="343"/>
    </row>
    <row r="1030" spans="1:16" s="359" customFormat="1" x14ac:dyDescent="0.25">
      <c r="A1030" s="273" t="s">
        <v>8500</v>
      </c>
      <c r="B1030" s="273" t="s">
        <v>11788</v>
      </c>
      <c r="C1030" s="274">
        <v>791202303001</v>
      </c>
      <c r="D1030" s="274" t="s">
        <v>8356</v>
      </c>
      <c r="E1030" s="276" t="s">
        <v>3754</v>
      </c>
      <c r="F1030" s="328"/>
      <c r="G1030" s="328"/>
      <c r="H1030" s="328"/>
      <c r="I1030" s="329"/>
      <c r="J1030" s="329"/>
      <c r="K1030" s="329"/>
      <c r="L1030" s="29"/>
      <c r="M1030" s="29"/>
      <c r="N1030" s="29"/>
      <c r="O1030" s="29"/>
      <c r="P1030" s="360"/>
    </row>
    <row r="1031" spans="1:16" x14ac:dyDescent="0.25">
      <c r="A1031" s="273" t="s">
        <v>8500</v>
      </c>
      <c r="B1031" s="273" t="s">
        <v>11791</v>
      </c>
      <c r="C1031" s="274">
        <v>791202303002</v>
      </c>
      <c r="D1031" s="274" t="s">
        <v>8356</v>
      </c>
      <c r="E1031" s="276" t="s">
        <v>3754</v>
      </c>
      <c r="F1031" s="328"/>
      <c r="G1031" s="328"/>
      <c r="H1031" s="328"/>
      <c r="I1031" s="329"/>
      <c r="J1031" s="329"/>
      <c r="K1031" s="329"/>
      <c r="P1031" s="343"/>
    </row>
    <row r="1032" spans="1:16" x14ac:dyDescent="0.25">
      <c r="A1032" s="264" t="s">
        <v>8500</v>
      </c>
      <c r="B1032" s="264" t="s">
        <v>2751</v>
      </c>
      <c r="C1032" s="265">
        <v>230105</v>
      </c>
      <c r="D1032" s="265" t="s">
        <v>15953</v>
      </c>
      <c r="E1032" s="266" t="s">
        <v>6877</v>
      </c>
      <c r="P1032" s="343"/>
    </row>
    <row r="1033" spans="1:16" x14ac:dyDescent="0.25">
      <c r="A1033" s="44" t="s">
        <v>11997</v>
      </c>
      <c r="B1033" s="44" t="s">
        <v>13567</v>
      </c>
      <c r="C1033" s="45" t="s">
        <v>3624</v>
      </c>
      <c r="D1033" s="45" t="s">
        <v>4574</v>
      </c>
      <c r="E1033" s="275">
        <f>DATE(2025,12,29)</f>
        <v>46020</v>
      </c>
      <c r="F1033" s="32"/>
      <c r="G1033" s="32"/>
      <c r="H1033" s="32"/>
      <c r="I1033" s="31"/>
      <c r="J1033" s="31"/>
      <c r="K1033" s="31"/>
      <c r="L1033" s="31"/>
      <c r="M1033" s="31"/>
      <c r="N1033" s="31"/>
      <c r="P1033" s="343"/>
    </row>
    <row r="1034" spans="1:16" x14ac:dyDescent="0.25">
      <c r="A1034" s="44" t="s">
        <v>25</v>
      </c>
      <c r="B1034" s="44" t="s">
        <v>15970</v>
      </c>
      <c r="C1034" s="45" t="s">
        <v>15775</v>
      </c>
      <c r="D1034" s="45" t="s">
        <v>18252</v>
      </c>
      <c r="E1034" s="45" t="s">
        <v>6416</v>
      </c>
      <c r="F1034" s="45" t="s">
        <v>1384</v>
      </c>
      <c r="G1034" s="45" t="s">
        <v>1385</v>
      </c>
      <c r="P1034" s="343"/>
    </row>
    <row r="1035" spans="1:16" x14ac:dyDescent="0.3">
      <c r="A1035" s="57" t="s">
        <v>25</v>
      </c>
      <c r="B1035" s="92" t="s">
        <v>4550</v>
      </c>
      <c r="C1035" s="93" t="s">
        <v>4548</v>
      </c>
      <c r="D1035" s="93" t="s">
        <v>4549</v>
      </c>
      <c r="E1035" s="94">
        <v>46203</v>
      </c>
      <c r="F1035" s="93"/>
      <c r="G1035" s="93"/>
      <c r="H1035" s="93"/>
      <c r="I1035" s="99"/>
      <c r="J1035" s="99"/>
      <c r="K1035" s="99"/>
      <c r="P1035" s="343"/>
    </row>
    <row r="1036" spans="1:16" x14ac:dyDescent="0.25">
      <c r="A1036" s="44" t="s">
        <v>9053</v>
      </c>
      <c r="B1036" s="44" t="s">
        <v>15288</v>
      </c>
      <c r="C1036" s="45" t="s">
        <v>9052</v>
      </c>
      <c r="D1036" s="45" t="s">
        <v>16294</v>
      </c>
      <c r="E1036" s="46">
        <v>45777</v>
      </c>
      <c r="F1036" s="338"/>
      <c r="G1036" s="44"/>
      <c r="H1036" s="44"/>
      <c r="I1036" s="44"/>
      <c r="J1036" s="44"/>
      <c r="K1036" s="44"/>
      <c r="L1036" s="31"/>
      <c r="M1036" s="31"/>
      <c r="N1036" s="31"/>
      <c r="P1036" s="343"/>
    </row>
    <row r="1037" spans="1:16" s="355" customFormat="1" x14ac:dyDescent="0.25">
      <c r="A1037" s="264" t="s">
        <v>8501</v>
      </c>
      <c r="B1037" s="264" t="s">
        <v>6966</v>
      </c>
      <c r="C1037" s="265">
        <v>23010401</v>
      </c>
      <c r="D1037" s="265" t="s">
        <v>15953</v>
      </c>
      <c r="E1037" s="266" t="s">
        <v>6967</v>
      </c>
      <c r="F1037" s="30"/>
      <c r="G1037" s="30"/>
      <c r="H1037" s="30"/>
      <c r="I1037" s="29"/>
      <c r="J1037" s="29"/>
      <c r="K1037" s="29"/>
      <c r="L1037" s="29"/>
      <c r="M1037" s="29"/>
      <c r="N1037" s="29"/>
      <c r="O1037" s="29"/>
      <c r="P1037" s="356"/>
    </row>
    <row r="1038" spans="1:16" x14ac:dyDescent="0.25">
      <c r="A1038" s="264" t="s">
        <v>8501</v>
      </c>
      <c r="B1038" s="264" t="s">
        <v>3782</v>
      </c>
      <c r="C1038" s="265">
        <v>23010402</v>
      </c>
      <c r="D1038" s="265" t="s">
        <v>15953</v>
      </c>
      <c r="E1038" s="266" t="s">
        <v>8836</v>
      </c>
      <c r="P1038" s="343"/>
    </row>
    <row r="1039" spans="1:16" x14ac:dyDescent="0.25">
      <c r="A1039" s="403" t="s">
        <v>17166</v>
      </c>
      <c r="B1039" s="403" t="s">
        <v>17091</v>
      </c>
      <c r="C1039" s="413">
        <v>12.24</v>
      </c>
      <c r="D1039" s="43" t="s">
        <v>17679</v>
      </c>
      <c r="E1039" s="43">
        <v>47299</v>
      </c>
      <c r="F1039" s="88"/>
      <c r="P1039" s="343"/>
    </row>
    <row r="1040" spans="1:16" s="359" customFormat="1" x14ac:dyDescent="0.25">
      <c r="A1040" s="44" t="s">
        <v>9325</v>
      </c>
      <c r="B1040" s="44" t="s">
        <v>1368</v>
      </c>
      <c r="C1040" s="45" t="s">
        <v>9312</v>
      </c>
      <c r="D1040" s="45" t="s">
        <v>18252</v>
      </c>
      <c r="E1040" s="45" t="s">
        <v>3754</v>
      </c>
      <c r="F1040" s="45" t="s">
        <v>1384</v>
      </c>
      <c r="G1040" s="45" t="s">
        <v>1385</v>
      </c>
      <c r="H1040" s="30"/>
      <c r="I1040" s="29"/>
      <c r="J1040" s="29"/>
      <c r="K1040" s="29"/>
      <c r="L1040" s="29"/>
      <c r="M1040" s="29"/>
      <c r="N1040" s="29"/>
      <c r="O1040" s="29"/>
      <c r="P1040" s="360"/>
    </row>
    <row r="1041" spans="1:16" x14ac:dyDescent="0.25">
      <c r="A1041" s="264" t="s">
        <v>8502</v>
      </c>
      <c r="B1041" s="264" t="s">
        <v>2751</v>
      </c>
      <c r="C1041" s="265">
        <v>230105</v>
      </c>
      <c r="D1041" s="265" t="s">
        <v>15953</v>
      </c>
      <c r="E1041" s="266" t="s">
        <v>6877</v>
      </c>
      <c r="P1041" s="343"/>
    </row>
    <row r="1042" spans="1:16" x14ac:dyDescent="0.25">
      <c r="A1042" s="44" t="s">
        <v>3476</v>
      </c>
      <c r="B1042" s="44" t="s">
        <v>1346</v>
      </c>
      <c r="C1042" s="45" t="s">
        <v>15960</v>
      </c>
      <c r="D1042" s="45" t="s">
        <v>18252</v>
      </c>
      <c r="E1042" s="45" t="s">
        <v>6214</v>
      </c>
      <c r="F1042" s="45" t="s">
        <v>1384</v>
      </c>
      <c r="G1042" s="45" t="s">
        <v>1385</v>
      </c>
      <c r="P1042" s="343"/>
    </row>
    <row r="1043" spans="1:16" x14ac:dyDescent="0.25">
      <c r="A1043" s="264" t="s">
        <v>3476</v>
      </c>
      <c r="B1043" s="264" t="s">
        <v>2751</v>
      </c>
      <c r="C1043" s="265">
        <v>230105</v>
      </c>
      <c r="D1043" s="265" t="s">
        <v>15953</v>
      </c>
      <c r="E1043" s="266" t="s">
        <v>6877</v>
      </c>
      <c r="P1043" s="343"/>
    </row>
    <row r="1044" spans="1:16" x14ac:dyDescent="0.25">
      <c r="A1044" s="264" t="s">
        <v>3476</v>
      </c>
      <c r="B1044" s="264" t="s">
        <v>1068</v>
      </c>
      <c r="C1044" s="265">
        <v>230202</v>
      </c>
      <c r="D1044" s="265" t="s">
        <v>15953</v>
      </c>
      <c r="E1044" s="266" t="s">
        <v>8836</v>
      </c>
      <c r="P1044" s="343"/>
    </row>
    <row r="1045" spans="1:16" x14ac:dyDescent="0.25">
      <c r="A1045" s="44" t="s">
        <v>494</v>
      </c>
      <c r="B1045" s="44" t="s">
        <v>15309</v>
      </c>
      <c r="C1045" s="45" t="s">
        <v>7278</v>
      </c>
      <c r="D1045" s="45" t="s">
        <v>16294</v>
      </c>
      <c r="E1045" s="46">
        <v>46081</v>
      </c>
      <c r="F1045" s="338" t="s">
        <v>2055</v>
      </c>
      <c r="G1045" s="44"/>
      <c r="H1045" s="44"/>
      <c r="I1045" s="44"/>
      <c r="J1045" s="44"/>
      <c r="K1045" s="44"/>
      <c r="P1045" s="343"/>
    </row>
    <row r="1046" spans="1:16" x14ac:dyDescent="0.25">
      <c r="A1046" s="44" t="s">
        <v>494</v>
      </c>
      <c r="B1046" s="44" t="s">
        <v>13515</v>
      </c>
      <c r="C1046" s="45" t="s">
        <v>13516</v>
      </c>
      <c r="D1046" s="45" t="s">
        <v>16294</v>
      </c>
      <c r="E1046" s="46">
        <v>45808</v>
      </c>
      <c r="F1046" s="338" t="s">
        <v>2055</v>
      </c>
      <c r="G1046" s="44"/>
      <c r="H1046" s="44"/>
      <c r="I1046" s="44"/>
      <c r="J1046" s="44"/>
      <c r="K1046" s="44"/>
      <c r="L1046" s="31"/>
      <c r="M1046" s="31"/>
      <c r="N1046" s="31"/>
      <c r="P1046" s="343"/>
    </row>
    <row r="1047" spans="1:16" x14ac:dyDescent="0.3">
      <c r="A1047" s="57" t="s">
        <v>10851</v>
      </c>
      <c r="B1047" s="57" t="s">
        <v>2495</v>
      </c>
      <c r="C1047" s="62" t="s">
        <v>10848</v>
      </c>
      <c r="D1047" s="62" t="s">
        <v>5966</v>
      </c>
      <c r="E1047" s="60">
        <v>45961</v>
      </c>
      <c r="F1047" s="339" t="s">
        <v>16267</v>
      </c>
      <c r="G1047" s="339" t="s">
        <v>16268</v>
      </c>
      <c r="H1047" s="57"/>
      <c r="I1047" s="57"/>
      <c r="J1047" s="57"/>
      <c r="K1047" s="57"/>
      <c r="L1047" s="31"/>
      <c r="M1047" s="31"/>
      <c r="N1047" s="31"/>
      <c r="P1047" s="343"/>
    </row>
    <row r="1048" spans="1:16" s="355" customFormat="1" x14ac:dyDescent="0.25">
      <c r="A1048" s="44" t="s">
        <v>1095</v>
      </c>
      <c r="B1048" s="92" t="s">
        <v>13392</v>
      </c>
      <c r="C1048" s="45" t="s">
        <v>13122</v>
      </c>
      <c r="D1048" s="93" t="s">
        <v>13391</v>
      </c>
      <c r="E1048" s="94">
        <v>45838</v>
      </c>
      <c r="F1048" s="93"/>
      <c r="G1048" s="93"/>
      <c r="H1048" s="93"/>
      <c r="I1048" s="99"/>
      <c r="J1048" s="99"/>
      <c r="K1048" s="99"/>
      <c r="L1048" s="31"/>
      <c r="M1048" s="31"/>
      <c r="N1048" s="31"/>
      <c r="O1048" s="29"/>
      <c r="P1048" s="356"/>
    </row>
    <row r="1049" spans="1:16" x14ac:dyDescent="0.3">
      <c r="A1049" s="135" t="s">
        <v>1095</v>
      </c>
      <c r="B1049" s="131" t="s">
        <v>7684</v>
      </c>
      <c r="C1049" s="96" t="s">
        <v>7685</v>
      </c>
      <c r="D1049" s="96" t="s">
        <v>1398</v>
      </c>
      <c r="E1049" s="112">
        <v>45870</v>
      </c>
      <c r="F1049" s="93"/>
      <c r="G1049" s="93"/>
      <c r="H1049" s="93"/>
      <c r="I1049" s="99"/>
      <c r="J1049" s="99"/>
      <c r="K1049" s="99"/>
      <c r="L1049" s="31"/>
      <c r="M1049" s="31"/>
      <c r="N1049" s="31"/>
      <c r="P1049" s="343"/>
    </row>
    <row r="1050" spans="1:16" x14ac:dyDescent="0.3">
      <c r="A1050" s="268" t="s">
        <v>1095</v>
      </c>
      <c r="B1050" s="99" t="s">
        <v>7651</v>
      </c>
      <c r="C1050" s="93" t="s">
        <v>14157</v>
      </c>
      <c r="D1050" s="94" t="s">
        <v>1398</v>
      </c>
      <c r="E1050" s="94">
        <v>45977</v>
      </c>
      <c r="F1050" s="93"/>
      <c r="G1050" s="93"/>
      <c r="H1050" s="93"/>
      <c r="I1050" s="99"/>
      <c r="J1050" s="99"/>
      <c r="K1050" s="99"/>
      <c r="L1050" s="31"/>
      <c r="M1050" s="31"/>
      <c r="N1050" s="31"/>
      <c r="P1050" s="343"/>
    </row>
    <row r="1051" spans="1:16" x14ac:dyDescent="0.25">
      <c r="A1051" s="264" t="s">
        <v>3477</v>
      </c>
      <c r="B1051" s="264" t="s">
        <v>3753</v>
      </c>
      <c r="C1051" s="265">
        <v>210101</v>
      </c>
      <c r="D1051" s="265" t="s">
        <v>15953</v>
      </c>
      <c r="E1051" s="266" t="s">
        <v>3754</v>
      </c>
      <c r="P1051" s="343"/>
    </row>
    <row r="1052" spans="1:16" x14ac:dyDescent="0.25">
      <c r="A1052" s="264" t="s">
        <v>3477</v>
      </c>
      <c r="B1052" s="264" t="s">
        <v>1056</v>
      </c>
      <c r="C1052" s="265">
        <v>230601</v>
      </c>
      <c r="D1052" s="265" t="s">
        <v>15953</v>
      </c>
      <c r="E1052" s="266" t="s">
        <v>10533</v>
      </c>
      <c r="P1052" s="343"/>
    </row>
    <row r="1053" spans="1:16" x14ac:dyDescent="0.25">
      <c r="A1053" s="264" t="s">
        <v>3477</v>
      </c>
      <c r="B1053" s="264" t="s">
        <v>1067</v>
      </c>
      <c r="C1053" s="265">
        <v>230703</v>
      </c>
      <c r="D1053" s="265" t="s">
        <v>15953</v>
      </c>
      <c r="E1053" s="266" t="s">
        <v>5273</v>
      </c>
      <c r="P1053" s="343"/>
    </row>
    <row r="1054" spans="1:16" x14ac:dyDescent="0.25">
      <c r="A1054" s="403" t="s">
        <v>17167</v>
      </c>
      <c r="B1054" s="403" t="s">
        <v>17102</v>
      </c>
      <c r="C1054" s="413">
        <v>21.24</v>
      </c>
      <c r="D1054" s="43" t="s">
        <v>17679</v>
      </c>
      <c r="E1054" s="43">
        <v>47299</v>
      </c>
      <c r="F1054" s="88" t="s">
        <v>1533</v>
      </c>
      <c r="P1054" s="343"/>
    </row>
    <row r="1055" spans="1:16" x14ac:dyDescent="0.25">
      <c r="A1055" s="403" t="s">
        <v>17168</v>
      </c>
      <c r="B1055" s="403" t="s">
        <v>17121</v>
      </c>
      <c r="C1055" s="413">
        <v>13.23</v>
      </c>
      <c r="D1055" s="43" t="s">
        <v>17679</v>
      </c>
      <c r="E1055" s="43">
        <v>46934</v>
      </c>
      <c r="F1055" s="88"/>
      <c r="P1055" s="343"/>
    </row>
    <row r="1056" spans="1:16" x14ac:dyDescent="0.25">
      <c r="A1056" s="1" t="s">
        <v>14408</v>
      </c>
      <c r="B1056" s="432" t="s">
        <v>2158</v>
      </c>
      <c r="C1056" s="433" t="s">
        <v>14409</v>
      </c>
      <c r="D1056" s="434" t="s">
        <v>17016</v>
      </c>
      <c r="E1056" s="434">
        <v>45869</v>
      </c>
      <c r="P1056" s="343"/>
    </row>
    <row r="1057" spans="1:16" x14ac:dyDescent="0.25">
      <c r="A1057" s="44" t="s">
        <v>15981</v>
      </c>
      <c r="B1057" s="44" t="s">
        <v>15965</v>
      </c>
      <c r="C1057" s="45" t="s">
        <v>15966</v>
      </c>
      <c r="D1057" s="45" t="s">
        <v>18252</v>
      </c>
      <c r="E1057" s="45" t="s">
        <v>6214</v>
      </c>
      <c r="F1057" s="45" t="s">
        <v>1384</v>
      </c>
      <c r="G1057" s="45" t="s">
        <v>1385</v>
      </c>
      <c r="P1057" s="343"/>
    </row>
    <row r="1058" spans="1:16" x14ac:dyDescent="0.25">
      <c r="A1058" s="44" t="s">
        <v>5980</v>
      </c>
      <c r="B1058" s="44" t="s">
        <v>6179</v>
      </c>
      <c r="C1058" s="45" t="s">
        <v>6199</v>
      </c>
      <c r="D1058" s="45" t="s">
        <v>18252</v>
      </c>
      <c r="E1058" s="45" t="s">
        <v>6212</v>
      </c>
      <c r="F1058" s="45" t="s">
        <v>1384</v>
      </c>
      <c r="G1058" s="45" t="s">
        <v>1385</v>
      </c>
      <c r="P1058" s="343"/>
    </row>
    <row r="1059" spans="1:16" x14ac:dyDescent="0.25">
      <c r="A1059" s="264" t="s">
        <v>16918</v>
      </c>
      <c r="B1059" s="264" t="s">
        <v>236</v>
      </c>
      <c r="C1059" s="265">
        <v>241001</v>
      </c>
      <c r="D1059" s="265" t="s">
        <v>15953</v>
      </c>
      <c r="E1059" s="266" t="s">
        <v>11352</v>
      </c>
      <c r="P1059" s="343"/>
    </row>
    <row r="1060" spans="1:16" x14ac:dyDescent="0.25">
      <c r="A1060" s="44" t="s">
        <v>7250</v>
      </c>
      <c r="B1060" s="44" t="s">
        <v>15290</v>
      </c>
      <c r="C1060" s="45" t="s">
        <v>7249</v>
      </c>
      <c r="D1060" s="45" t="s">
        <v>16294</v>
      </c>
      <c r="E1060" s="46">
        <v>45777</v>
      </c>
      <c r="F1060" s="338" t="s">
        <v>2055</v>
      </c>
      <c r="G1060" s="44"/>
      <c r="H1060" s="44"/>
      <c r="I1060" s="44"/>
      <c r="J1060" s="44"/>
      <c r="K1060" s="44"/>
      <c r="L1060" s="31"/>
      <c r="M1060" s="31"/>
      <c r="N1060" s="31"/>
      <c r="P1060" s="343"/>
    </row>
    <row r="1061" spans="1:16" x14ac:dyDescent="0.25">
      <c r="A1061" s="44" t="s">
        <v>7250</v>
      </c>
      <c r="B1061" s="44" t="s">
        <v>15293</v>
      </c>
      <c r="C1061" s="45" t="s">
        <v>7263</v>
      </c>
      <c r="D1061" s="45" t="s">
        <v>16294</v>
      </c>
      <c r="E1061" s="46">
        <v>45869</v>
      </c>
      <c r="F1061" s="338" t="s">
        <v>2055</v>
      </c>
      <c r="G1061" s="44"/>
      <c r="H1061" s="44"/>
      <c r="I1061" s="44"/>
      <c r="J1061" s="44"/>
      <c r="K1061" s="44"/>
      <c r="L1061" s="31"/>
      <c r="M1061" s="31"/>
      <c r="N1061" s="31"/>
      <c r="P1061" s="343"/>
    </row>
    <row r="1062" spans="1:16" x14ac:dyDescent="0.25">
      <c r="A1062" s="44" t="s">
        <v>7250</v>
      </c>
      <c r="B1062" s="44" t="s">
        <v>15321</v>
      </c>
      <c r="C1062" s="45" t="s">
        <v>9964</v>
      </c>
      <c r="D1062" s="45" t="s">
        <v>16294</v>
      </c>
      <c r="E1062" s="46">
        <v>45869</v>
      </c>
      <c r="F1062" s="338" t="s">
        <v>2055</v>
      </c>
      <c r="G1062" s="44"/>
      <c r="H1062" s="44"/>
      <c r="I1062" s="44"/>
      <c r="J1062" s="44"/>
      <c r="K1062" s="44"/>
      <c r="L1062" s="31"/>
      <c r="M1062" s="31"/>
      <c r="N1062" s="31"/>
      <c r="P1062" s="343"/>
    </row>
    <row r="1063" spans="1:16" x14ac:dyDescent="0.25">
      <c r="A1063" s="1" t="s">
        <v>14410</v>
      </c>
      <c r="B1063" s="432" t="s">
        <v>14411</v>
      </c>
      <c r="C1063" s="433" t="s">
        <v>14412</v>
      </c>
      <c r="D1063" s="434" t="s">
        <v>17016</v>
      </c>
      <c r="E1063" s="434">
        <v>45889</v>
      </c>
      <c r="P1063" s="343"/>
    </row>
    <row r="1064" spans="1:16" x14ac:dyDescent="0.25">
      <c r="A1064" s="1" t="s">
        <v>14410</v>
      </c>
      <c r="B1064" s="432" t="s">
        <v>14411</v>
      </c>
      <c r="C1064" s="433" t="s">
        <v>14412</v>
      </c>
      <c r="D1064" s="434" t="s">
        <v>17016</v>
      </c>
      <c r="E1064" s="434">
        <v>45889</v>
      </c>
      <c r="P1064" s="343"/>
    </row>
    <row r="1065" spans="1:16" x14ac:dyDescent="0.25">
      <c r="A1065" s="44" t="s">
        <v>653</v>
      </c>
      <c r="B1065" s="44" t="s">
        <v>15303</v>
      </c>
      <c r="C1065" s="45" t="s">
        <v>2666</v>
      </c>
      <c r="D1065" s="45" t="s">
        <v>16294</v>
      </c>
      <c r="E1065" s="46">
        <v>45777</v>
      </c>
      <c r="F1065" s="338"/>
      <c r="G1065" s="44"/>
      <c r="H1065" s="44"/>
      <c r="I1065" s="44"/>
      <c r="J1065" s="44"/>
      <c r="K1065" s="44"/>
      <c r="L1065" s="31"/>
      <c r="M1065" s="31"/>
      <c r="N1065" s="31"/>
      <c r="P1065" s="343"/>
    </row>
    <row r="1066" spans="1:16" x14ac:dyDescent="0.25">
      <c r="A1066" s="44" t="s">
        <v>14617</v>
      </c>
      <c r="B1066" s="44" t="s">
        <v>4157</v>
      </c>
      <c r="C1066" s="45" t="s">
        <v>15418</v>
      </c>
      <c r="D1066" s="45" t="s">
        <v>18252</v>
      </c>
      <c r="E1066" s="45" t="s">
        <v>3064</v>
      </c>
      <c r="F1066" s="45" t="s">
        <v>1384</v>
      </c>
      <c r="G1066" s="45" t="s">
        <v>1385</v>
      </c>
      <c r="P1066" s="343"/>
    </row>
    <row r="1067" spans="1:16" x14ac:dyDescent="0.25">
      <c r="A1067" s="403" t="s">
        <v>17169</v>
      </c>
      <c r="B1067" s="403" t="s">
        <v>17087</v>
      </c>
      <c r="C1067" s="413">
        <v>9.24</v>
      </c>
      <c r="D1067" s="43" t="s">
        <v>17679</v>
      </c>
      <c r="E1067" s="43">
        <v>47299</v>
      </c>
      <c r="F1067" s="88"/>
      <c r="P1067" s="343"/>
    </row>
    <row r="1068" spans="1:16" s="355" customFormat="1" x14ac:dyDescent="0.25">
      <c r="A1068" s="264" t="s">
        <v>14617</v>
      </c>
      <c r="B1068" s="264" t="s">
        <v>12996</v>
      </c>
      <c r="C1068" s="265">
        <v>24010401</v>
      </c>
      <c r="D1068" s="265" t="s">
        <v>15953</v>
      </c>
      <c r="E1068" s="266" t="s">
        <v>12997</v>
      </c>
      <c r="F1068" s="30"/>
      <c r="G1068" s="30"/>
      <c r="H1068" s="30"/>
      <c r="I1068" s="29"/>
      <c r="J1068" s="29"/>
      <c r="K1068" s="29"/>
      <c r="L1068" s="29"/>
      <c r="M1068" s="29"/>
      <c r="N1068" s="29"/>
      <c r="O1068" s="29"/>
      <c r="P1068" s="356"/>
    </row>
    <row r="1069" spans="1:16" x14ac:dyDescent="0.25">
      <c r="A1069" s="264" t="s">
        <v>14617</v>
      </c>
      <c r="B1069" s="264" t="s">
        <v>6725</v>
      </c>
      <c r="C1069" s="265">
        <v>24070201</v>
      </c>
      <c r="D1069" s="265" t="s">
        <v>15953</v>
      </c>
      <c r="E1069" s="266" t="s">
        <v>10069</v>
      </c>
      <c r="P1069" s="343"/>
    </row>
    <row r="1070" spans="1:16" x14ac:dyDescent="0.25">
      <c r="A1070" s="44" t="s">
        <v>9326</v>
      </c>
      <c r="B1070" s="44" t="s">
        <v>9316</v>
      </c>
      <c r="C1070" s="45" t="s">
        <v>9317</v>
      </c>
      <c r="D1070" s="45" t="s">
        <v>18252</v>
      </c>
      <c r="E1070" s="45" t="s">
        <v>3754</v>
      </c>
      <c r="F1070" s="45" t="s">
        <v>1384</v>
      </c>
      <c r="G1070" s="45" t="s">
        <v>1385</v>
      </c>
      <c r="P1070" s="343"/>
    </row>
    <row r="1071" spans="1:16" x14ac:dyDescent="0.25">
      <c r="A1071" s="44" t="s">
        <v>13830</v>
      </c>
      <c r="B1071" s="44" t="s">
        <v>7343</v>
      </c>
      <c r="C1071" s="45" t="s">
        <v>13831</v>
      </c>
      <c r="D1071" s="45" t="s">
        <v>7330</v>
      </c>
      <c r="E1071" s="46">
        <v>46143</v>
      </c>
      <c r="F1071" s="93"/>
      <c r="G1071" s="93"/>
      <c r="H1071" s="93"/>
      <c r="I1071" s="99"/>
      <c r="J1071" s="99"/>
      <c r="K1071" s="99"/>
      <c r="P1071" s="343"/>
    </row>
    <row r="1072" spans="1:16" x14ac:dyDescent="0.25">
      <c r="A1072" s="44" t="s">
        <v>5552</v>
      </c>
      <c r="B1072" s="44" t="s">
        <v>5553</v>
      </c>
      <c r="C1072" s="45" t="s">
        <v>5554</v>
      </c>
      <c r="D1072" s="45" t="s">
        <v>15765</v>
      </c>
      <c r="E1072" s="45" t="s">
        <v>6714</v>
      </c>
      <c r="F1072" s="328"/>
      <c r="G1072" s="328"/>
      <c r="H1072" s="328"/>
      <c r="I1072" s="329"/>
      <c r="J1072" s="329"/>
      <c r="K1072" s="329"/>
      <c r="P1072" s="343"/>
    </row>
    <row r="1073" spans="1:16" x14ac:dyDescent="0.25">
      <c r="A1073" s="346" t="s">
        <v>5552</v>
      </c>
      <c r="B1073" s="346" t="s">
        <v>5553</v>
      </c>
      <c r="C1073" s="347" t="s">
        <v>5554</v>
      </c>
      <c r="D1073" s="347" t="s">
        <v>15765</v>
      </c>
      <c r="E1073" s="347" t="s">
        <v>6714</v>
      </c>
      <c r="F1073" s="346"/>
      <c r="G1073" s="346"/>
      <c r="H1073" s="346"/>
      <c r="I1073" s="346"/>
      <c r="J1073" s="346"/>
      <c r="K1073" s="346"/>
      <c r="L1073" s="346"/>
      <c r="M1073" s="346"/>
      <c r="P1073" s="343"/>
    </row>
    <row r="1074" spans="1:16" x14ac:dyDescent="0.25">
      <c r="A1074" s="44" t="s">
        <v>5552</v>
      </c>
      <c r="B1074" s="44" t="s">
        <v>5553</v>
      </c>
      <c r="C1074" s="45" t="s">
        <v>5554</v>
      </c>
      <c r="D1074" s="45" t="s">
        <v>13812</v>
      </c>
      <c r="E1074" s="45" t="s">
        <v>6714</v>
      </c>
      <c r="F1074" s="93"/>
      <c r="G1074" s="93"/>
      <c r="H1074" s="93"/>
      <c r="I1074" s="99"/>
      <c r="J1074" s="99"/>
      <c r="K1074" s="99"/>
      <c r="P1074" s="343"/>
    </row>
    <row r="1075" spans="1:16" x14ac:dyDescent="0.25">
      <c r="A1075" s="44" t="s">
        <v>10551</v>
      </c>
      <c r="B1075" s="44" t="s">
        <v>3195</v>
      </c>
      <c r="C1075" s="45" t="s">
        <v>10552</v>
      </c>
      <c r="D1075" s="45" t="s">
        <v>18252</v>
      </c>
      <c r="E1075" s="45" t="s">
        <v>5410</v>
      </c>
      <c r="F1075" s="45" t="s">
        <v>1384</v>
      </c>
      <c r="G1075" s="45" t="s">
        <v>1385</v>
      </c>
      <c r="P1075" s="343"/>
    </row>
    <row r="1076" spans="1:16" x14ac:dyDescent="0.25">
      <c r="A1076" s="264" t="s">
        <v>14618</v>
      </c>
      <c r="B1076" s="264" t="s">
        <v>1076</v>
      </c>
      <c r="C1076" s="265">
        <v>240303</v>
      </c>
      <c r="D1076" s="265" t="s">
        <v>15953</v>
      </c>
      <c r="E1076" s="266" t="s">
        <v>3064</v>
      </c>
      <c r="P1076" s="343"/>
    </row>
    <row r="1077" spans="1:16" x14ac:dyDescent="0.25">
      <c r="A1077" s="44" t="s">
        <v>5387</v>
      </c>
      <c r="B1077" s="44" t="s">
        <v>5290</v>
      </c>
      <c r="C1077" s="45" t="s">
        <v>5388</v>
      </c>
      <c r="D1077" s="45" t="s">
        <v>15765</v>
      </c>
      <c r="E1077" s="45" t="s">
        <v>6673</v>
      </c>
      <c r="F1077" s="328"/>
      <c r="G1077" s="328"/>
      <c r="H1077" s="328"/>
      <c r="I1077" s="329"/>
      <c r="J1077" s="329"/>
      <c r="K1077" s="329"/>
      <c r="P1077" s="343"/>
    </row>
    <row r="1078" spans="1:16" x14ac:dyDescent="0.25">
      <c r="A1078" s="346" t="s">
        <v>5387</v>
      </c>
      <c r="B1078" s="346" t="s">
        <v>5290</v>
      </c>
      <c r="C1078" s="347" t="s">
        <v>5388</v>
      </c>
      <c r="D1078" s="347" t="s">
        <v>15765</v>
      </c>
      <c r="E1078" s="347" t="s">
        <v>10364</v>
      </c>
      <c r="F1078" s="346"/>
      <c r="G1078" s="346"/>
      <c r="H1078" s="346"/>
      <c r="I1078" s="346"/>
      <c r="J1078" s="346"/>
      <c r="K1078" s="346"/>
      <c r="L1078" s="346"/>
      <c r="M1078" s="346"/>
      <c r="P1078" s="343"/>
    </row>
    <row r="1079" spans="1:16" x14ac:dyDescent="0.3">
      <c r="A1079" s="92" t="s">
        <v>14343</v>
      </c>
      <c r="B1079" s="92" t="s">
        <v>14372</v>
      </c>
      <c r="C1079" s="93" t="s">
        <v>14373</v>
      </c>
      <c r="D1079" s="93" t="s">
        <v>1398</v>
      </c>
      <c r="E1079" s="94">
        <v>45916</v>
      </c>
      <c r="F1079" s="93"/>
      <c r="G1079" s="93"/>
      <c r="H1079" s="93"/>
      <c r="I1079" s="99"/>
      <c r="J1079" s="99"/>
      <c r="K1079" s="99"/>
      <c r="L1079" s="31"/>
      <c r="M1079" s="31"/>
      <c r="N1079" s="31"/>
      <c r="P1079" s="343"/>
    </row>
    <row r="1080" spans="1:16" x14ac:dyDescent="0.3">
      <c r="A1080" s="57" t="s">
        <v>13532</v>
      </c>
      <c r="B1080" s="57" t="s">
        <v>1488</v>
      </c>
      <c r="C1080" s="62" t="s">
        <v>13533</v>
      </c>
      <c r="D1080" s="62" t="s">
        <v>5966</v>
      </c>
      <c r="E1080" s="60">
        <v>45777</v>
      </c>
      <c r="F1080" s="339" t="s">
        <v>16267</v>
      </c>
      <c r="G1080" s="339" t="s">
        <v>16268</v>
      </c>
      <c r="H1080" s="57"/>
      <c r="I1080" s="57"/>
      <c r="J1080" s="57"/>
      <c r="K1080" s="57"/>
      <c r="L1080" s="31"/>
      <c r="M1080" s="31"/>
      <c r="N1080" s="31"/>
      <c r="P1080" s="343"/>
    </row>
    <row r="1081" spans="1:16" x14ac:dyDescent="0.25">
      <c r="A1081" s="264" t="s">
        <v>14619</v>
      </c>
      <c r="B1081" s="264" t="s">
        <v>13009</v>
      </c>
      <c r="C1081" s="265">
        <v>240101</v>
      </c>
      <c r="D1081" s="265" t="s">
        <v>15953</v>
      </c>
      <c r="E1081" s="266" t="s">
        <v>13010</v>
      </c>
      <c r="P1081" s="343"/>
    </row>
    <row r="1082" spans="1:16" x14ac:dyDescent="0.25">
      <c r="A1082" s="264" t="s">
        <v>5415</v>
      </c>
      <c r="B1082" s="264" t="s">
        <v>1056</v>
      </c>
      <c r="C1082" s="265">
        <v>240601</v>
      </c>
      <c r="D1082" s="265" t="s">
        <v>15953</v>
      </c>
      <c r="E1082" s="266" t="s">
        <v>13753</v>
      </c>
      <c r="P1082" s="343"/>
    </row>
    <row r="1083" spans="1:16" x14ac:dyDescent="0.25">
      <c r="A1083" s="403" t="s">
        <v>17170</v>
      </c>
      <c r="B1083" s="403" t="s">
        <v>17132</v>
      </c>
      <c r="C1083" s="413">
        <v>20.239999999999998</v>
      </c>
      <c r="D1083" s="43" t="s">
        <v>17679</v>
      </c>
      <c r="E1083" s="43">
        <v>47299</v>
      </c>
      <c r="F1083" s="88"/>
      <c r="P1083" s="343"/>
    </row>
    <row r="1084" spans="1:16" x14ac:dyDescent="0.3">
      <c r="A1084" s="135" t="s">
        <v>7696</v>
      </c>
      <c r="B1084" s="131" t="s">
        <v>1399</v>
      </c>
      <c r="C1084" s="96" t="s">
        <v>7695</v>
      </c>
      <c r="D1084" s="96" t="s">
        <v>1398</v>
      </c>
      <c r="E1084" s="112">
        <v>45863</v>
      </c>
      <c r="F1084" s="93"/>
      <c r="G1084" s="93"/>
      <c r="H1084" s="93"/>
      <c r="I1084" s="99"/>
      <c r="J1084" s="99"/>
      <c r="K1084" s="99"/>
      <c r="L1084" s="31"/>
      <c r="M1084" s="31"/>
      <c r="N1084" s="31"/>
      <c r="P1084" s="343"/>
    </row>
    <row r="1085" spans="1:16" x14ac:dyDescent="0.25">
      <c r="A1085" s="264" t="s">
        <v>10647</v>
      </c>
      <c r="B1085" s="264" t="s">
        <v>6669</v>
      </c>
      <c r="C1085" s="265">
        <v>230807</v>
      </c>
      <c r="D1085" s="265" t="s">
        <v>15953</v>
      </c>
      <c r="E1085" s="266" t="s">
        <v>6877</v>
      </c>
      <c r="P1085" s="343"/>
    </row>
    <row r="1086" spans="1:16" x14ac:dyDescent="0.25">
      <c r="A1086" s="264" t="s">
        <v>5416</v>
      </c>
      <c r="B1086" s="264" t="s">
        <v>1053</v>
      </c>
      <c r="C1086" s="265">
        <v>210902</v>
      </c>
      <c r="D1086" s="265" t="s">
        <v>15953</v>
      </c>
      <c r="E1086" s="266" t="s">
        <v>5195</v>
      </c>
      <c r="P1086" s="343"/>
    </row>
    <row r="1087" spans="1:16" x14ac:dyDescent="0.25">
      <c r="A1087" s="264" t="s">
        <v>5416</v>
      </c>
      <c r="B1087" s="264" t="s">
        <v>6669</v>
      </c>
      <c r="C1087" s="265">
        <v>230807</v>
      </c>
      <c r="D1087" s="265" t="s">
        <v>15953</v>
      </c>
      <c r="E1087" s="266" t="s">
        <v>6877</v>
      </c>
      <c r="P1087" s="343"/>
    </row>
    <row r="1088" spans="1:16" x14ac:dyDescent="0.25">
      <c r="A1088" s="262" t="s">
        <v>9228</v>
      </c>
      <c r="B1088" s="262" t="s">
        <v>9229</v>
      </c>
      <c r="C1088" s="53" t="s">
        <v>9257</v>
      </c>
      <c r="D1088" s="93" t="s">
        <v>7330</v>
      </c>
      <c r="E1088" s="263">
        <v>46824</v>
      </c>
      <c r="F1088" s="93"/>
      <c r="G1088" s="93"/>
      <c r="H1088" s="93"/>
      <c r="I1088" s="99"/>
      <c r="J1088" s="99"/>
      <c r="K1088" s="99"/>
      <c r="P1088" s="343"/>
    </row>
    <row r="1089" spans="1:16" x14ac:dyDescent="0.25">
      <c r="A1089" s="44" t="s">
        <v>1547</v>
      </c>
      <c r="B1089" s="44" t="s">
        <v>15970</v>
      </c>
      <c r="C1089" s="45" t="s">
        <v>15775</v>
      </c>
      <c r="D1089" s="45" t="s">
        <v>18252</v>
      </c>
      <c r="E1089" s="45" t="s">
        <v>6416</v>
      </c>
      <c r="F1089" s="45" t="s">
        <v>1384</v>
      </c>
      <c r="G1089" s="45" t="s">
        <v>1385</v>
      </c>
      <c r="P1089" s="343"/>
    </row>
    <row r="1090" spans="1:16" x14ac:dyDescent="0.3">
      <c r="A1090" s="57" t="s">
        <v>1547</v>
      </c>
      <c r="B1090" s="92" t="s">
        <v>4550</v>
      </c>
      <c r="C1090" s="93" t="s">
        <v>4548</v>
      </c>
      <c r="D1090" s="93" t="s">
        <v>4549</v>
      </c>
      <c r="E1090" s="94">
        <v>46203</v>
      </c>
      <c r="F1090" s="93"/>
      <c r="G1090" s="93"/>
      <c r="H1090" s="93"/>
      <c r="I1090" s="99"/>
      <c r="J1090" s="99"/>
      <c r="K1090" s="99"/>
      <c r="P1090" s="343"/>
    </row>
    <row r="1091" spans="1:16" x14ac:dyDescent="0.25">
      <c r="A1091" s="264" t="s">
        <v>17734</v>
      </c>
      <c r="B1091" s="264" t="s">
        <v>6669</v>
      </c>
      <c r="C1091" s="265">
        <v>240804</v>
      </c>
      <c r="D1091" s="265" t="s">
        <v>15953</v>
      </c>
      <c r="E1091" s="266" t="s">
        <v>15826</v>
      </c>
      <c r="P1091" s="343"/>
    </row>
    <row r="1092" spans="1:16" x14ac:dyDescent="0.25">
      <c r="A1092" s="403" t="s">
        <v>17171</v>
      </c>
      <c r="B1092" s="403" t="s">
        <v>17128</v>
      </c>
      <c r="C1092" s="413">
        <v>20.22</v>
      </c>
      <c r="D1092" s="43" t="s">
        <v>17679</v>
      </c>
      <c r="E1092" s="43">
        <v>45838</v>
      </c>
      <c r="F1092" s="88"/>
      <c r="P1092" s="343"/>
    </row>
    <row r="1093" spans="1:16" x14ac:dyDescent="0.25">
      <c r="A1093" s="403" t="s">
        <v>17171</v>
      </c>
      <c r="B1093" s="403" t="s">
        <v>17172</v>
      </c>
      <c r="C1093" s="413">
        <v>23.22</v>
      </c>
      <c r="D1093" s="43" t="s">
        <v>17679</v>
      </c>
      <c r="E1093" s="43">
        <v>45838</v>
      </c>
      <c r="F1093" s="88"/>
      <c r="P1093" s="343"/>
    </row>
    <row r="1094" spans="1:16" s="359" customFormat="1" x14ac:dyDescent="0.25">
      <c r="A1094" s="91" t="s">
        <v>2593</v>
      </c>
      <c r="B1094" s="68" t="s">
        <v>2595</v>
      </c>
      <c r="C1094" s="56" t="s">
        <v>2594</v>
      </c>
      <c r="D1094" s="56" t="s">
        <v>2008</v>
      </c>
      <c r="E1094" s="69">
        <v>45354</v>
      </c>
      <c r="F1094" s="93"/>
      <c r="G1094" s="93"/>
      <c r="H1094" s="93"/>
      <c r="I1094" s="99"/>
      <c r="J1094" s="99"/>
      <c r="K1094" s="99"/>
      <c r="L1094" s="29"/>
      <c r="M1094" s="29"/>
      <c r="N1094" s="29"/>
      <c r="O1094" s="29"/>
      <c r="P1094" s="360"/>
    </row>
    <row r="1095" spans="1:16" x14ac:dyDescent="0.25">
      <c r="A1095" s="44" t="s">
        <v>9054</v>
      </c>
      <c r="B1095" s="44" t="s">
        <v>15288</v>
      </c>
      <c r="C1095" s="45" t="s">
        <v>9052</v>
      </c>
      <c r="D1095" s="45" t="s">
        <v>16294</v>
      </c>
      <c r="E1095" s="46">
        <v>45777</v>
      </c>
      <c r="F1095" s="338"/>
      <c r="G1095" s="44"/>
      <c r="H1095" s="44"/>
      <c r="I1095" s="44"/>
      <c r="J1095" s="44"/>
      <c r="K1095" s="44"/>
      <c r="L1095" s="31"/>
      <c r="M1095" s="31"/>
      <c r="N1095" s="31"/>
      <c r="P1095" s="343"/>
    </row>
    <row r="1096" spans="1:16" x14ac:dyDescent="0.25">
      <c r="A1096" s="264" t="s">
        <v>3478</v>
      </c>
      <c r="B1096" s="264" t="s">
        <v>14597</v>
      </c>
      <c r="C1096" s="265">
        <v>240302</v>
      </c>
      <c r="D1096" s="265" t="s">
        <v>15953</v>
      </c>
      <c r="E1096" s="266" t="s">
        <v>3064</v>
      </c>
      <c r="P1096" s="343"/>
    </row>
    <row r="1097" spans="1:16" s="355" customFormat="1" x14ac:dyDescent="0.25">
      <c r="A1097" s="1" t="s">
        <v>16446</v>
      </c>
      <c r="B1097" s="432" t="s">
        <v>190</v>
      </c>
      <c r="C1097" s="433" t="s">
        <v>16447</v>
      </c>
      <c r="D1097" s="434" t="s">
        <v>17016</v>
      </c>
      <c r="E1097" s="434">
        <v>45917</v>
      </c>
      <c r="F1097" s="30"/>
      <c r="G1097" s="30"/>
      <c r="H1097" s="30"/>
      <c r="I1097" s="29"/>
      <c r="J1097" s="29"/>
      <c r="K1097" s="29"/>
      <c r="L1097" s="29"/>
      <c r="M1097" s="29"/>
      <c r="N1097" s="29"/>
      <c r="O1097" s="29"/>
      <c r="P1097" s="356"/>
    </row>
    <row r="1098" spans="1:16" x14ac:dyDescent="0.25">
      <c r="A1098" s="264" t="s">
        <v>8503</v>
      </c>
      <c r="B1098" s="264" t="s">
        <v>6966</v>
      </c>
      <c r="C1098" s="265">
        <v>23010401</v>
      </c>
      <c r="D1098" s="265" t="s">
        <v>15953</v>
      </c>
      <c r="E1098" s="266" t="s">
        <v>6967</v>
      </c>
      <c r="P1098" s="343"/>
    </row>
    <row r="1099" spans="1:16" s="359" customFormat="1" x14ac:dyDescent="0.25">
      <c r="A1099" s="44" t="s">
        <v>13146</v>
      </c>
      <c r="B1099" s="92" t="s">
        <v>13392</v>
      </c>
      <c r="C1099" s="45" t="s">
        <v>13126</v>
      </c>
      <c r="D1099" s="93" t="s">
        <v>13391</v>
      </c>
      <c r="E1099" s="94">
        <v>45838</v>
      </c>
      <c r="F1099" s="93"/>
      <c r="G1099" s="93"/>
      <c r="H1099" s="93"/>
      <c r="I1099" s="99"/>
      <c r="J1099" s="99"/>
      <c r="K1099" s="99"/>
      <c r="L1099" s="31"/>
      <c r="M1099" s="31"/>
      <c r="N1099" s="31"/>
      <c r="O1099" s="29"/>
      <c r="P1099" s="360"/>
    </row>
    <row r="1100" spans="1:16" x14ac:dyDescent="0.25">
      <c r="A1100" s="264" t="s">
        <v>17735</v>
      </c>
      <c r="B1100" s="264" t="s">
        <v>236</v>
      </c>
      <c r="C1100" s="265">
        <v>241001</v>
      </c>
      <c r="D1100" s="265" t="s">
        <v>15953</v>
      </c>
      <c r="E1100" s="266" t="s">
        <v>11352</v>
      </c>
      <c r="P1100" s="343"/>
    </row>
    <row r="1101" spans="1:16" x14ac:dyDescent="0.25">
      <c r="A1101" s="44" t="s">
        <v>11837</v>
      </c>
      <c r="B1101" s="44" t="s">
        <v>11838</v>
      </c>
      <c r="C1101" s="45" t="s">
        <v>11839</v>
      </c>
      <c r="D1101" s="45" t="s">
        <v>18252</v>
      </c>
      <c r="E1101" s="45" t="s">
        <v>10715</v>
      </c>
      <c r="F1101" s="45" t="s">
        <v>1385</v>
      </c>
      <c r="G1101" s="45" t="s">
        <v>1385</v>
      </c>
      <c r="P1101" s="343"/>
    </row>
    <row r="1102" spans="1:16" s="355" customFormat="1" x14ac:dyDescent="0.25">
      <c r="A1102" s="44" t="s">
        <v>11837</v>
      </c>
      <c r="B1102" s="44" t="s">
        <v>1365</v>
      </c>
      <c r="C1102" s="45" t="s">
        <v>15417</v>
      </c>
      <c r="D1102" s="45" t="s">
        <v>18252</v>
      </c>
      <c r="E1102" s="45" t="s">
        <v>11309</v>
      </c>
      <c r="F1102" s="45" t="s">
        <v>1385</v>
      </c>
      <c r="G1102" s="45" t="s">
        <v>1385</v>
      </c>
      <c r="H1102" s="30"/>
      <c r="I1102" s="29"/>
      <c r="J1102" s="29"/>
      <c r="K1102" s="29"/>
      <c r="L1102" s="29"/>
      <c r="M1102" s="29"/>
      <c r="N1102" s="29"/>
      <c r="O1102" s="29"/>
      <c r="P1102" s="356"/>
    </row>
    <row r="1103" spans="1:16" x14ac:dyDescent="0.25">
      <c r="A1103" s="44" t="s">
        <v>4941</v>
      </c>
      <c r="B1103" s="44" t="s">
        <v>15285</v>
      </c>
      <c r="C1103" s="45" t="s">
        <v>13522</v>
      </c>
      <c r="D1103" s="45" t="s">
        <v>16294</v>
      </c>
      <c r="E1103" s="46">
        <v>45838</v>
      </c>
      <c r="F1103" s="338" t="s">
        <v>2055</v>
      </c>
      <c r="G1103" s="44"/>
      <c r="H1103" s="44"/>
      <c r="I1103" s="44"/>
      <c r="J1103" s="44"/>
      <c r="K1103" s="44"/>
      <c r="L1103" s="31"/>
      <c r="M1103" s="31"/>
      <c r="N1103" s="31"/>
      <c r="P1103" s="343"/>
    </row>
    <row r="1104" spans="1:16" s="359" customFormat="1" x14ac:dyDescent="0.25">
      <c r="A1104" s="264" t="s">
        <v>2445</v>
      </c>
      <c r="B1104" s="264" t="s">
        <v>2751</v>
      </c>
      <c r="C1104" s="265">
        <v>220105</v>
      </c>
      <c r="D1104" s="265" t="s">
        <v>15953</v>
      </c>
      <c r="E1104" s="266" t="s">
        <v>3064</v>
      </c>
      <c r="F1104" s="30"/>
      <c r="G1104" s="30"/>
      <c r="H1104" s="30"/>
      <c r="I1104" s="29"/>
      <c r="J1104" s="29"/>
      <c r="K1104" s="29"/>
      <c r="L1104" s="29"/>
      <c r="M1104" s="29"/>
      <c r="N1104" s="29"/>
      <c r="O1104" s="29"/>
      <c r="P1104" s="360"/>
    </row>
    <row r="1105" spans="1:16" x14ac:dyDescent="0.25">
      <c r="A1105" s="264" t="s">
        <v>6700</v>
      </c>
      <c r="B1105" s="264" t="s">
        <v>6701</v>
      </c>
      <c r="C1105" s="265">
        <v>220801</v>
      </c>
      <c r="D1105" s="265" t="s">
        <v>15953</v>
      </c>
      <c r="E1105" s="266" t="s">
        <v>5195</v>
      </c>
      <c r="P1105" s="343"/>
    </row>
    <row r="1106" spans="1:16" x14ac:dyDescent="0.25">
      <c r="A1106" s="44" t="s">
        <v>208</v>
      </c>
      <c r="B1106" s="44" t="s">
        <v>177</v>
      </c>
      <c r="C1106" s="45" t="s">
        <v>10088</v>
      </c>
      <c r="D1106" s="45" t="s">
        <v>15765</v>
      </c>
      <c r="E1106" s="45" t="s">
        <v>6212</v>
      </c>
      <c r="F1106" s="328"/>
      <c r="G1106" s="328"/>
      <c r="H1106" s="328"/>
      <c r="I1106" s="329"/>
      <c r="J1106" s="329"/>
      <c r="K1106" s="329"/>
      <c r="P1106" s="343"/>
    </row>
    <row r="1107" spans="1:16" s="359" customFormat="1" x14ac:dyDescent="0.25">
      <c r="A1107" s="346" t="s">
        <v>208</v>
      </c>
      <c r="B1107" s="346" t="s">
        <v>177</v>
      </c>
      <c r="C1107" s="347" t="s">
        <v>10088</v>
      </c>
      <c r="D1107" s="347" t="s">
        <v>15765</v>
      </c>
      <c r="E1107" s="347" t="s">
        <v>16792</v>
      </c>
      <c r="F1107" s="346"/>
      <c r="G1107" s="346"/>
      <c r="H1107" s="346"/>
      <c r="I1107" s="346"/>
      <c r="J1107" s="346"/>
      <c r="K1107" s="346"/>
      <c r="L1107" s="346"/>
      <c r="M1107" s="346"/>
      <c r="N1107" s="29"/>
      <c r="O1107" s="29"/>
      <c r="P1107" s="360"/>
    </row>
    <row r="1108" spans="1:16" x14ac:dyDescent="0.25">
      <c r="A1108" s="44" t="s">
        <v>208</v>
      </c>
      <c r="B1108" s="44" t="s">
        <v>177</v>
      </c>
      <c r="C1108" s="45" t="s">
        <v>10088</v>
      </c>
      <c r="D1108" s="45" t="s">
        <v>13812</v>
      </c>
      <c r="E1108" s="45" t="s">
        <v>6212</v>
      </c>
      <c r="F1108" s="93"/>
      <c r="G1108" s="93"/>
      <c r="H1108" s="93"/>
      <c r="I1108" s="99"/>
      <c r="J1108" s="99"/>
      <c r="K1108" s="99"/>
      <c r="P1108" s="343"/>
    </row>
    <row r="1109" spans="1:16" s="355" customFormat="1" x14ac:dyDescent="0.25">
      <c r="A1109" s="44" t="s">
        <v>11998</v>
      </c>
      <c r="B1109" s="44" t="s">
        <v>11999</v>
      </c>
      <c r="C1109" s="45" t="s">
        <v>12765</v>
      </c>
      <c r="D1109" s="45" t="s">
        <v>4574</v>
      </c>
      <c r="E1109" s="275">
        <f>DATE(2027,12,4)</f>
        <v>46725</v>
      </c>
      <c r="F1109" s="30"/>
      <c r="G1109" s="30"/>
      <c r="H1109" s="30"/>
      <c r="I1109" s="29"/>
      <c r="J1109" s="29"/>
      <c r="K1109" s="29"/>
      <c r="L1109" s="29"/>
      <c r="M1109" s="29"/>
      <c r="N1109" s="29"/>
      <c r="O1109" s="29"/>
      <c r="P1109" s="356"/>
    </row>
    <row r="1110" spans="1:16" x14ac:dyDescent="0.25">
      <c r="A1110" s="273" t="s">
        <v>5981</v>
      </c>
      <c r="B1110" s="273" t="s">
        <v>11792</v>
      </c>
      <c r="C1110" s="274">
        <v>791202303004</v>
      </c>
      <c r="D1110" s="274" t="s">
        <v>8356</v>
      </c>
      <c r="E1110" s="276" t="s">
        <v>3754</v>
      </c>
      <c r="F1110" s="328"/>
      <c r="G1110" s="328"/>
      <c r="H1110" s="328"/>
      <c r="I1110" s="329"/>
      <c r="J1110" s="329"/>
      <c r="K1110" s="329"/>
      <c r="P1110" s="343"/>
    </row>
    <row r="1111" spans="1:16" x14ac:dyDescent="0.25">
      <c r="A1111" s="44" t="s">
        <v>5981</v>
      </c>
      <c r="B1111" s="44" t="s">
        <v>1350</v>
      </c>
      <c r="C1111" s="45" t="s">
        <v>6188</v>
      </c>
      <c r="D1111" s="45" t="s">
        <v>18252</v>
      </c>
      <c r="E1111" s="45" t="s">
        <v>6211</v>
      </c>
      <c r="F1111" s="45" t="s">
        <v>1385</v>
      </c>
      <c r="G1111" s="45" t="s">
        <v>1385</v>
      </c>
      <c r="P1111" s="343"/>
    </row>
    <row r="1112" spans="1:16" x14ac:dyDescent="0.25">
      <c r="A1112" s="264" t="s">
        <v>1847</v>
      </c>
      <c r="B1112" s="264" t="s">
        <v>4181</v>
      </c>
      <c r="C1112" s="265">
        <v>230301</v>
      </c>
      <c r="D1112" s="265" t="s">
        <v>15953</v>
      </c>
      <c r="E1112" s="266" t="s">
        <v>6877</v>
      </c>
      <c r="P1112" s="343"/>
    </row>
    <row r="1113" spans="1:16" x14ac:dyDescent="0.25">
      <c r="A1113" s="264" t="s">
        <v>1847</v>
      </c>
      <c r="B1113" s="264" t="s">
        <v>1059</v>
      </c>
      <c r="C1113" s="265">
        <v>231104</v>
      </c>
      <c r="D1113" s="265" t="s">
        <v>15953</v>
      </c>
      <c r="E1113" s="266" t="s">
        <v>11352</v>
      </c>
      <c r="P1113" s="343"/>
    </row>
    <row r="1114" spans="1:16" x14ac:dyDescent="0.25">
      <c r="A1114" s="403" t="s">
        <v>17173</v>
      </c>
      <c r="B1114" s="403" t="s">
        <v>17093</v>
      </c>
      <c r="C1114" s="413">
        <v>33.22</v>
      </c>
      <c r="D1114" s="43" t="s">
        <v>17679</v>
      </c>
      <c r="E1114" s="43">
        <v>45838</v>
      </c>
      <c r="F1114" s="88"/>
      <c r="P1114" s="343"/>
    </row>
    <row r="1115" spans="1:16" x14ac:dyDescent="0.3">
      <c r="A1115" s="57" t="s">
        <v>4447</v>
      </c>
      <c r="B1115" s="92" t="s">
        <v>4550</v>
      </c>
      <c r="C1115" s="93" t="s">
        <v>4548</v>
      </c>
      <c r="D1115" s="93" t="s">
        <v>4549</v>
      </c>
      <c r="E1115" s="94">
        <v>46203</v>
      </c>
      <c r="F1115" s="93"/>
      <c r="G1115" s="93"/>
      <c r="H1115" s="93"/>
      <c r="I1115" s="99"/>
      <c r="J1115" s="99"/>
      <c r="K1115" s="99"/>
      <c r="P1115" s="343"/>
    </row>
    <row r="1116" spans="1:16" x14ac:dyDescent="0.25">
      <c r="A1116" s="264" t="s">
        <v>8504</v>
      </c>
      <c r="B1116" s="264" t="s">
        <v>2751</v>
      </c>
      <c r="C1116" s="265">
        <v>230105</v>
      </c>
      <c r="D1116" s="265" t="s">
        <v>15953</v>
      </c>
      <c r="E1116" s="266" t="s">
        <v>6877</v>
      </c>
      <c r="P1116" s="343"/>
    </row>
    <row r="1117" spans="1:16" x14ac:dyDescent="0.25">
      <c r="A1117" s="403" t="s">
        <v>11366</v>
      </c>
      <c r="B1117" s="403" t="s">
        <v>17121</v>
      </c>
      <c r="C1117" s="413">
        <v>13.23</v>
      </c>
      <c r="D1117" s="43" t="s">
        <v>17679</v>
      </c>
      <c r="E1117" s="43">
        <v>46934</v>
      </c>
      <c r="F1117" s="88"/>
      <c r="P1117" s="343"/>
    </row>
    <row r="1118" spans="1:16" x14ac:dyDescent="0.25">
      <c r="A1118" s="264" t="s">
        <v>11366</v>
      </c>
      <c r="B1118" s="264" t="s">
        <v>4181</v>
      </c>
      <c r="C1118" s="265">
        <v>230301</v>
      </c>
      <c r="D1118" s="265" t="s">
        <v>15953</v>
      </c>
      <c r="E1118" s="266" t="s">
        <v>6877</v>
      </c>
      <c r="P1118" s="343"/>
    </row>
    <row r="1119" spans="1:16" x14ac:dyDescent="0.25">
      <c r="A1119" s="264" t="s">
        <v>11366</v>
      </c>
      <c r="B1119" s="264" t="s">
        <v>6669</v>
      </c>
      <c r="C1119" s="265">
        <v>230807</v>
      </c>
      <c r="D1119" s="265" t="s">
        <v>15953</v>
      </c>
      <c r="E1119" s="266" t="s">
        <v>6877</v>
      </c>
      <c r="P1119" s="343"/>
    </row>
    <row r="1120" spans="1:16" x14ac:dyDescent="0.25">
      <c r="A1120" s="264" t="s">
        <v>11367</v>
      </c>
      <c r="B1120" s="264" t="s">
        <v>4181</v>
      </c>
      <c r="C1120" s="265">
        <v>210305</v>
      </c>
      <c r="D1120" s="265" t="s">
        <v>15953</v>
      </c>
      <c r="E1120" s="266" t="s">
        <v>3754</v>
      </c>
      <c r="P1120" s="343"/>
    </row>
    <row r="1121" spans="1:16" x14ac:dyDescent="0.25">
      <c r="A1121" s="264" t="s">
        <v>11367</v>
      </c>
      <c r="B1121" s="264" t="s">
        <v>1053</v>
      </c>
      <c r="C1121" s="265">
        <v>210902</v>
      </c>
      <c r="D1121" s="265" t="s">
        <v>15953</v>
      </c>
      <c r="E1121" s="266" t="s">
        <v>5195</v>
      </c>
      <c r="P1121" s="343"/>
    </row>
    <row r="1122" spans="1:16" x14ac:dyDescent="0.25">
      <c r="A1122" s="264" t="s">
        <v>11367</v>
      </c>
      <c r="B1122" s="264" t="s">
        <v>1921</v>
      </c>
      <c r="C1122" s="265">
        <v>220101</v>
      </c>
      <c r="D1122" s="265" t="s">
        <v>15953</v>
      </c>
      <c r="E1122" s="266" t="s">
        <v>6211</v>
      </c>
      <c r="P1122" s="343"/>
    </row>
    <row r="1123" spans="1:16" s="355" customFormat="1" x14ac:dyDescent="0.25">
      <c r="A1123" s="264" t="s">
        <v>11367</v>
      </c>
      <c r="B1123" s="264" t="s">
        <v>3590</v>
      </c>
      <c r="C1123" s="265">
        <v>230903</v>
      </c>
      <c r="D1123" s="265" t="s">
        <v>15953</v>
      </c>
      <c r="E1123" s="266" t="s">
        <v>10715</v>
      </c>
      <c r="F1123" s="30"/>
      <c r="G1123" s="30"/>
      <c r="H1123" s="30"/>
      <c r="I1123" s="29"/>
      <c r="J1123" s="29"/>
      <c r="K1123" s="29"/>
      <c r="L1123" s="29"/>
      <c r="M1123" s="29"/>
      <c r="N1123" s="29"/>
      <c r="O1123" s="29"/>
      <c r="P1123" s="356"/>
    </row>
    <row r="1124" spans="1:16" x14ac:dyDescent="0.25">
      <c r="A1124" s="264" t="s">
        <v>11367</v>
      </c>
      <c r="B1124" s="264" t="s">
        <v>11360</v>
      </c>
      <c r="C1124" s="265">
        <v>231001</v>
      </c>
      <c r="D1124" s="265" t="s">
        <v>15953</v>
      </c>
      <c r="E1124" s="266" t="s">
        <v>2980</v>
      </c>
      <c r="P1124" s="343"/>
    </row>
    <row r="1125" spans="1:16" x14ac:dyDescent="0.25">
      <c r="A1125" s="102" t="s">
        <v>17068</v>
      </c>
      <c r="B1125" s="353" t="s">
        <v>4153</v>
      </c>
      <c r="C1125" s="32" t="s">
        <v>17085</v>
      </c>
      <c r="D1125" s="32" t="s">
        <v>1398</v>
      </c>
      <c r="E1125" s="94">
        <v>45766</v>
      </c>
      <c r="F1125" s="32"/>
      <c r="G1125" s="32"/>
      <c r="H1125" s="32"/>
      <c r="I1125" s="31"/>
      <c r="J1125" s="31"/>
      <c r="K1125" s="31"/>
      <c r="L1125" s="31"/>
      <c r="M1125" s="31"/>
      <c r="N1125" s="31"/>
      <c r="P1125" s="343"/>
    </row>
    <row r="1126" spans="1:16" x14ac:dyDescent="0.25">
      <c r="A1126" s="44" t="s">
        <v>3122</v>
      </c>
      <c r="B1126" s="44" t="s">
        <v>13523</v>
      </c>
      <c r="C1126" s="45" t="s">
        <v>13524</v>
      </c>
      <c r="D1126" s="45" t="s">
        <v>16294</v>
      </c>
      <c r="E1126" s="46">
        <v>45808</v>
      </c>
      <c r="F1126" s="338" t="s">
        <v>2055</v>
      </c>
      <c r="G1126" s="44"/>
      <c r="H1126" s="44"/>
      <c r="I1126" s="44"/>
      <c r="J1126" s="44"/>
      <c r="K1126" s="44"/>
      <c r="L1126" s="31"/>
      <c r="M1126" s="31"/>
      <c r="N1126" s="31"/>
      <c r="P1126" s="343"/>
    </row>
    <row r="1127" spans="1:16" x14ac:dyDescent="0.25">
      <c r="A1127" s="44" t="s">
        <v>13568</v>
      </c>
      <c r="B1127" s="44" t="s">
        <v>13569</v>
      </c>
      <c r="C1127" s="45" t="s">
        <v>13677</v>
      </c>
      <c r="D1127" s="45" t="s">
        <v>4574</v>
      </c>
      <c r="E1127" s="275">
        <f>DATE(2028,3,25)</f>
        <v>46837</v>
      </c>
      <c r="P1127" s="343"/>
    </row>
    <row r="1128" spans="1:16" s="359" customFormat="1" x14ac:dyDescent="0.25">
      <c r="A1128" s="403" t="s">
        <v>17174</v>
      </c>
      <c r="B1128" s="403" t="s">
        <v>17175</v>
      </c>
      <c r="C1128" s="413">
        <v>13.22</v>
      </c>
      <c r="D1128" s="43" t="s">
        <v>17679</v>
      </c>
      <c r="E1128" s="43">
        <v>45838</v>
      </c>
      <c r="F1128" s="88" t="s">
        <v>1533</v>
      </c>
      <c r="G1128" s="30"/>
      <c r="H1128" s="30"/>
      <c r="I1128" s="29"/>
      <c r="J1128" s="29"/>
      <c r="K1128" s="29"/>
      <c r="L1128" s="29"/>
      <c r="M1128" s="29"/>
      <c r="N1128" s="29"/>
      <c r="O1128" s="29"/>
      <c r="P1128" s="360"/>
    </row>
    <row r="1129" spans="1:16" x14ac:dyDescent="0.25">
      <c r="A1129" s="264" t="s">
        <v>10399</v>
      </c>
      <c r="B1129" s="264" t="s">
        <v>10528</v>
      </c>
      <c r="C1129" s="265">
        <v>23060201</v>
      </c>
      <c r="D1129" s="265" t="s">
        <v>15953</v>
      </c>
      <c r="E1129" s="266" t="s">
        <v>5410</v>
      </c>
      <c r="P1129" s="343"/>
    </row>
    <row r="1130" spans="1:16" x14ac:dyDescent="0.25">
      <c r="A1130" s="264" t="s">
        <v>10399</v>
      </c>
      <c r="B1130" s="264" t="s">
        <v>1058</v>
      </c>
      <c r="C1130" s="265">
        <v>23060202</v>
      </c>
      <c r="D1130" s="265" t="s">
        <v>15953</v>
      </c>
      <c r="E1130" s="266" t="s">
        <v>6714</v>
      </c>
      <c r="P1130" s="343"/>
    </row>
    <row r="1131" spans="1:16" x14ac:dyDescent="0.25">
      <c r="A1131" s="264" t="s">
        <v>10399</v>
      </c>
      <c r="B1131" s="264" t="s">
        <v>12996</v>
      </c>
      <c r="C1131" s="265">
        <v>24010401</v>
      </c>
      <c r="D1131" s="265" t="s">
        <v>15953</v>
      </c>
      <c r="E1131" s="266" t="s">
        <v>12997</v>
      </c>
      <c r="P1131" s="343"/>
    </row>
    <row r="1132" spans="1:16" x14ac:dyDescent="0.25">
      <c r="A1132" s="264" t="s">
        <v>10399</v>
      </c>
      <c r="B1132" s="264" t="s">
        <v>3782</v>
      </c>
      <c r="C1132" s="265">
        <v>24010402</v>
      </c>
      <c r="D1132" s="265" t="s">
        <v>15953</v>
      </c>
      <c r="E1132" s="266" t="s">
        <v>8836</v>
      </c>
      <c r="P1132" s="343"/>
    </row>
    <row r="1133" spans="1:16" x14ac:dyDescent="0.25">
      <c r="A1133" s="44" t="s">
        <v>15982</v>
      </c>
      <c r="B1133" s="44" t="s">
        <v>1368</v>
      </c>
      <c r="C1133" s="45" t="s">
        <v>9312</v>
      </c>
      <c r="D1133" s="45" t="s">
        <v>18252</v>
      </c>
      <c r="E1133" s="45" t="s">
        <v>3754</v>
      </c>
      <c r="F1133" s="45" t="s">
        <v>1385</v>
      </c>
      <c r="G1133" s="45" t="s">
        <v>1385</v>
      </c>
      <c r="P1133" s="343"/>
    </row>
    <row r="1134" spans="1:16" x14ac:dyDescent="0.25">
      <c r="A1134" s="44" t="s">
        <v>15982</v>
      </c>
      <c r="B1134" s="44" t="s">
        <v>15963</v>
      </c>
      <c r="C1134" s="45" t="s">
        <v>15964</v>
      </c>
      <c r="D1134" s="45" t="s">
        <v>18252</v>
      </c>
      <c r="E1134" s="45" t="s">
        <v>6214</v>
      </c>
      <c r="F1134" s="45" t="s">
        <v>1385</v>
      </c>
      <c r="G1134" s="45" t="s">
        <v>1385</v>
      </c>
      <c r="P1134" s="343"/>
    </row>
    <row r="1135" spans="1:16" x14ac:dyDescent="0.25">
      <c r="A1135" s="44" t="s">
        <v>9327</v>
      </c>
      <c r="B1135" s="92" t="s">
        <v>13392</v>
      </c>
      <c r="C1135" s="45" t="s">
        <v>13131</v>
      </c>
      <c r="D1135" s="93" t="s">
        <v>13391</v>
      </c>
      <c r="E1135" s="94">
        <v>45838</v>
      </c>
      <c r="F1135" s="93"/>
      <c r="G1135" s="93"/>
      <c r="H1135" s="93"/>
      <c r="I1135" s="99"/>
      <c r="J1135" s="99"/>
      <c r="K1135" s="99"/>
      <c r="L1135" s="31"/>
      <c r="M1135" s="31"/>
      <c r="N1135" s="31"/>
      <c r="P1135" s="343"/>
    </row>
    <row r="1136" spans="1:16" x14ac:dyDescent="0.25">
      <c r="A1136" s="44" t="s">
        <v>9327</v>
      </c>
      <c r="B1136" s="44" t="s">
        <v>15288</v>
      </c>
      <c r="C1136" s="45" t="s">
        <v>13104</v>
      </c>
      <c r="D1136" s="45" t="s">
        <v>16294</v>
      </c>
      <c r="E1136" s="46">
        <v>45777</v>
      </c>
      <c r="F1136" s="338"/>
      <c r="G1136" s="44"/>
      <c r="H1136" s="44"/>
      <c r="I1136" s="44"/>
      <c r="J1136" s="44"/>
      <c r="K1136" s="44"/>
      <c r="L1136" s="31"/>
      <c r="M1136" s="31"/>
      <c r="N1136" s="31"/>
      <c r="P1136" s="343"/>
    </row>
    <row r="1137" spans="1:16" x14ac:dyDescent="0.25">
      <c r="A1137" s="264" t="s">
        <v>17736</v>
      </c>
      <c r="B1137" s="264" t="s">
        <v>236</v>
      </c>
      <c r="C1137" s="265">
        <v>241001</v>
      </c>
      <c r="D1137" s="265" t="s">
        <v>15953</v>
      </c>
      <c r="E1137" s="266" t="s">
        <v>11352</v>
      </c>
      <c r="P1137" s="343"/>
    </row>
    <row r="1138" spans="1:16" x14ac:dyDescent="0.25">
      <c r="A1138" s="264" t="s">
        <v>14620</v>
      </c>
      <c r="B1138" s="264" t="s">
        <v>12996</v>
      </c>
      <c r="C1138" s="265">
        <v>24010401</v>
      </c>
      <c r="D1138" s="265" t="s">
        <v>15953</v>
      </c>
      <c r="E1138" s="266" t="s">
        <v>12997</v>
      </c>
      <c r="P1138" s="343"/>
    </row>
    <row r="1139" spans="1:16" x14ac:dyDescent="0.25">
      <c r="A1139" s="44" t="s">
        <v>15431</v>
      </c>
      <c r="B1139" s="44" t="s">
        <v>6176</v>
      </c>
      <c r="C1139" s="45" t="s">
        <v>6189</v>
      </c>
      <c r="D1139" s="45" t="s">
        <v>18252</v>
      </c>
      <c r="E1139" s="45" t="s">
        <v>6210</v>
      </c>
      <c r="F1139" s="45" t="s">
        <v>1384</v>
      </c>
      <c r="G1139" s="45" t="s">
        <v>1384</v>
      </c>
      <c r="P1139" s="343"/>
    </row>
    <row r="1140" spans="1:16" x14ac:dyDescent="0.25">
      <c r="A1140" s="44" t="s">
        <v>15431</v>
      </c>
      <c r="B1140" s="44" t="s">
        <v>4865</v>
      </c>
      <c r="C1140" s="45" t="s">
        <v>15432</v>
      </c>
      <c r="D1140" s="45" t="s">
        <v>18252</v>
      </c>
      <c r="E1140" s="45" t="s">
        <v>6492</v>
      </c>
      <c r="F1140" s="45" t="s">
        <v>1384</v>
      </c>
      <c r="G1140" s="45" t="s">
        <v>1384</v>
      </c>
      <c r="P1140" s="343"/>
    </row>
    <row r="1141" spans="1:16" x14ac:dyDescent="0.25">
      <c r="A1141" s="264" t="s">
        <v>1938</v>
      </c>
      <c r="B1141" s="264" t="s">
        <v>8832</v>
      </c>
      <c r="C1141" s="265">
        <v>230203</v>
      </c>
      <c r="D1141" s="265" t="s">
        <v>15953</v>
      </c>
      <c r="E1141" s="266" t="s">
        <v>8836</v>
      </c>
      <c r="P1141" s="343"/>
    </row>
    <row r="1142" spans="1:16" s="359" customFormat="1" x14ac:dyDescent="0.3">
      <c r="A1142" s="99" t="s">
        <v>2377</v>
      </c>
      <c r="B1142" s="92" t="s">
        <v>1489</v>
      </c>
      <c r="C1142" s="146" t="s">
        <v>1989</v>
      </c>
      <c r="D1142" s="146" t="s">
        <v>2468</v>
      </c>
      <c r="E1142" s="107">
        <v>45091</v>
      </c>
      <c r="F1142" s="93"/>
      <c r="G1142" s="93"/>
      <c r="H1142" s="93"/>
      <c r="I1142" s="99"/>
      <c r="J1142" s="99"/>
      <c r="K1142" s="99"/>
      <c r="L1142" s="29"/>
      <c r="M1142" s="29"/>
      <c r="N1142" s="29"/>
      <c r="O1142" s="29"/>
      <c r="P1142" s="360"/>
    </row>
    <row r="1143" spans="1:16" x14ac:dyDescent="0.25">
      <c r="A1143" s="264" t="s">
        <v>6702</v>
      </c>
      <c r="B1143" s="264" t="s">
        <v>1054</v>
      </c>
      <c r="C1143" s="265">
        <v>220303</v>
      </c>
      <c r="D1143" s="265" t="s">
        <v>15953</v>
      </c>
      <c r="E1143" s="266" t="s">
        <v>3064</v>
      </c>
      <c r="P1143" s="343"/>
    </row>
    <row r="1144" spans="1:16" x14ac:dyDescent="0.25">
      <c r="A1144" s="44" t="s">
        <v>13832</v>
      </c>
      <c r="B1144" s="44" t="s">
        <v>13833</v>
      </c>
      <c r="C1144" s="45" t="s">
        <v>13837</v>
      </c>
      <c r="D1144" s="45" t="s">
        <v>7330</v>
      </c>
      <c r="E1144" s="46">
        <v>47218</v>
      </c>
      <c r="F1144" s="93"/>
      <c r="G1144" s="93"/>
      <c r="H1144" s="93"/>
      <c r="I1144" s="99"/>
      <c r="J1144" s="99"/>
      <c r="K1144" s="99"/>
      <c r="P1144" s="343"/>
    </row>
    <row r="1145" spans="1:16" x14ac:dyDescent="0.25">
      <c r="A1145" s="264" t="s">
        <v>14621</v>
      </c>
      <c r="B1145" s="264" t="s">
        <v>2446</v>
      </c>
      <c r="C1145" s="265">
        <v>240505</v>
      </c>
      <c r="D1145" s="265" t="s">
        <v>15953</v>
      </c>
      <c r="E1145" s="266" t="s">
        <v>6710</v>
      </c>
      <c r="P1145" s="343"/>
    </row>
    <row r="1146" spans="1:16" x14ac:dyDescent="0.3">
      <c r="A1146" s="99" t="s">
        <v>1977</v>
      </c>
      <c r="B1146" s="92" t="s">
        <v>1940</v>
      </c>
      <c r="C1146" s="146" t="s">
        <v>2052</v>
      </c>
      <c r="D1146" s="146" t="s">
        <v>1980</v>
      </c>
      <c r="E1146" s="107">
        <v>45504</v>
      </c>
      <c r="F1146" s="93"/>
      <c r="G1146" s="93" t="s">
        <v>1385</v>
      </c>
      <c r="H1146" s="93" t="s">
        <v>1385</v>
      </c>
      <c r="I1146" s="99"/>
      <c r="J1146" s="99"/>
      <c r="K1146" s="99"/>
      <c r="P1146" s="343"/>
    </row>
    <row r="1147" spans="1:16" x14ac:dyDescent="0.25">
      <c r="A1147" s="44" t="s">
        <v>10989</v>
      </c>
      <c r="B1147" s="44" t="s">
        <v>1367</v>
      </c>
      <c r="C1147" s="45" t="s">
        <v>10990</v>
      </c>
      <c r="D1147" s="45" t="s">
        <v>18252</v>
      </c>
      <c r="E1147" s="45" t="s">
        <v>10715</v>
      </c>
      <c r="F1147" s="45" t="s">
        <v>1384</v>
      </c>
      <c r="G1147" s="45" t="s">
        <v>1385</v>
      </c>
      <c r="P1147" s="343"/>
    </row>
    <row r="1148" spans="1:16" x14ac:dyDescent="0.25">
      <c r="A1148" s="44" t="s">
        <v>10989</v>
      </c>
      <c r="B1148" s="44" t="s">
        <v>10976</v>
      </c>
      <c r="C1148" s="45" t="s">
        <v>10977</v>
      </c>
      <c r="D1148" s="45" t="s">
        <v>18252</v>
      </c>
      <c r="E1148" s="45" t="s">
        <v>10715</v>
      </c>
      <c r="F1148" s="45" t="s">
        <v>1384</v>
      </c>
      <c r="G1148" s="45" t="s">
        <v>1385</v>
      </c>
      <c r="P1148" s="343"/>
    </row>
    <row r="1149" spans="1:16" x14ac:dyDescent="0.3">
      <c r="A1149" s="57" t="s">
        <v>5863</v>
      </c>
      <c r="B1149" s="57" t="s">
        <v>1488</v>
      </c>
      <c r="C1149" s="62">
        <v>21027</v>
      </c>
      <c r="D1149" s="62" t="s">
        <v>5966</v>
      </c>
      <c r="E1149" s="60">
        <v>45777</v>
      </c>
      <c r="F1149" s="339" t="s">
        <v>16267</v>
      </c>
      <c r="G1149" s="339" t="s">
        <v>16268</v>
      </c>
      <c r="H1149" s="57"/>
      <c r="I1149" s="57"/>
      <c r="J1149" s="57"/>
      <c r="K1149" s="57"/>
      <c r="L1149" s="31"/>
      <c r="M1149" s="31"/>
      <c r="N1149" s="31"/>
      <c r="P1149" s="343"/>
    </row>
    <row r="1150" spans="1:16" x14ac:dyDescent="0.25">
      <c r="A1150" s="44" t="s">
        <v>9097</v>
      </c>
      <c r="B1150" s="44" t="s">
        <v>1361</v>
      </c>
      <c r="C1150" s="45" t="s">
        <v>9087</v>
      </c>
      <c r="D1150" s="45" t="s">
        <v>18252</v>
      </c>
      <c r="E1150" s="45" t="s">
        <v>6809</v>
      </c>
      <c r="F1150" s="45" t="s">
        <v>1384</v>
      </c>
      <c r="G1150" s="45" t="s">
        <v>1385</v>
      </c>
      <c r="P1150" s="343"/>
    </row>
    <row r="1151" spans="1:16" x14ac:dyDescent="0.25">
      <c r="A1151" s="264" t="s">
        <v>10648</v>
      </c>
      <c r="B1151" s="264" t="s">
        <v>10629</v>
      </c>
      <c r="C1151" s="265">
        <v>230804</v>
      </c>
      <c r="D1151" s="265" t="s">
        <v>15953</v>
      </c>
      <c r="E1151" s="266" t="s">
        <v>5279</v>
      </c>
      <c r="P1151" s="343"/>
    </row>
    <row r="1152" spans="1:16" x14ac:dyDescent="0.25">
      <c r="A1152" s="44" t="s">
        <v>13497</v>
      </c>
      <c r="B1152" s="44" t="s">
        <v>13523</v>
      </c>
      <c r="C1152" s="45" t="s">
        <v>13524</v>
      </c>
      <c r="D1152" s="45" t="s">
        <v>16294</v>
      </c>
      <c r="E1152" s="46">
        <v>45808</v>
      </c>
      <c r="F1152" s="338"/>
      <c r="G1152" s="44"/>
      <c r="H1152" s="44"/>
      <c r="I1152" s="44"/>
      <c r="J1152" s="44"/>
      <c r="K1152" s="44"/>
      <c r="L1152" s="31"/>
      <c r="M1152" s="31"/>
      <c r="N1152" s="31"/>
      <c r="P1152" s="343"/>
    </row>
    <row r="1153" spans="1:16" x14ac:dyDescent="0.25">
      <c r="A1153" s="264" t="s">
        <v>17737</v>
      </c>
      <c r="B1153" s="264" t="s">
        <v>1921</v>
      </c>
      <c r="C1153" s="265">
        <v>250101</v>
      </c>
      <c r="D1153" s="265" t="s">
        <v>15953</v>
      </c>
      <c r="E1153" s="266" t="s">
        <v>17681</v>
      </c>
      <c r="P1153" s="343"/>
    </row>
    <row r="1154" spans="1:16" x14ac:dyDescent="0.25">
      <c r="A1154" s="44" t="s">
        <v>12000</v>
      </c>
      <c r="B1154" s="44" t="s">
        <v>12001</v>
      </c>
      <c r="C1154" s="45" t="s">
        <v>4737</v>
      </c>
      <c r="D1154" s="45" t="s">
        <v>4574</v>
      </c>
      <c r="E1154" s="275">
        <f>DATE(2026,3,26)</f>
        <v>46107</v>
      </c>
      <c r="P1154" s="343"/>
    </row>
    <row r="1155" spans="1:16" x14ac:dyDescent="0.25">
      <c r="A1155" s="264" t="s">
        <v>4728</v>
      </c>
      <c r="B1155" s="264" t="s">
        <v>1068</v>
      </c>
      <c r="C1155" s="265">
        <v>230202</v>
      </c>
      <c r="D1155" s="265" t="s">
        <v>15953</v>
      </c>
      <c r="E1155" s="266" t="s">
        <v>8836</v>
      </c>
      <c r="P1155" s="343"/>
    </row>
    <row r="1156" spans="1:16" x14ac:dyDescent="0.25">
      <c r="A1156" s="264" t="s">
        <v>4728</v>
      </c>
      <c r="B1156" s="264" t="s">
        <v>2754</v>
      </c>
      <c r="C1156" s="265">
        <v>230205</v>
      </c>
      <c r="D1156" s="265" t="s">
        <v>15953</v>
      </c>
      <c r="E1156" s="266" t="s">
        <v>8836</v>
      </c>
      <c r="P1156" s="343"/>
    </row>
    <row r="1157" spans="1:16" x14ac:dyDescent="0.25">
      <c r="A1157" s="264" t="s">
        <v>4728</v>
      </c>
      <c r="B1157" s="264" t="s">
        <v>13009</v>
      </c>
      <c r="C1157" s="265">
        <v>240101</v>
      </c>
      <c r="D1157" s="265" t="s">
        <v>15953</v>
      </c>
      <c r="E1157" s="266" t="s">
        <v>13010</v>
      </c>
      <c r="P1157" s="343"/>
    </row>
    <row r="1158" spans="1:16" x14ac:dyDescent="0.25">
      <c r="A1158" s="44" t="s">
        <v>9098</v>
      </c>
      <c r="B1158" s="44" t="s">
        <v>2668</v>
      </c>
      <c r="C1158" s="45" t="s">
        <v>9091</v>
      </c>
      <c r="D1158" s="45" t="s">
        <v>18252</v>
      </c>
      <c r="E1158" s="45" t="s">
        <v>6809</v>
      </c>
      <c r="F1158" s="45" t="s">
        <v>1384</v>
      </c>
      <c r="G1158" s="45" t="s">
        <v>1385</v>
      </c>
      <c r="P1158" s="343"/>
    </row>
    <row r="1159" spans="1:16" x14ac:dyDescent="0.25">
      <c r="A1159" s="67" t="s">
        <v>4989</v>
      </c>
      <c r="B1159" s="44" t="s">
        <v>2102</v>
      </c>
      <c r="C1159" s="56" t="s">
        <v>2894</v>
      </c>
      <c r="D1159" s="56" t="s">
        <v>1699</v>
      </c>
      <c r="E1159" s="69">
        <v>45535</v>
      </c>
      <c r="F1159" s="93"/>
      <c r="G1159" s="93"/>
      <c r="H1159" s="93" t="s">
        <v>1533</v>
      </c>
      <c r="I1159" s="99"/>
      <c r="J1159" s="99"/>
      <c r="K1159" s="99"/>
      <c r="P1159" s="343"/>
    </row>
    <row r="1160" spans="1:16" x14ac:dyDescent="0.25">
      <c r="A1160" s="44" t="s">
        <v>13406</v>
      </c>
      <c r="B1160" s="44" t="s">
        <v>15257</v>
      </c>
      <c r="C1160" s="45" t="s">
        <v>13518</v>
      </c>
      <c r="D1160" s="45" t="s">
        <v>16294</v>
      </c>
      <c r="E1160" s="46">
        <v>46022</v>
      </c>
      <c r="F1160" s="338"/>
      <c r="G1160" s="44"/>
      <c r="H1160" s="44"/>
      <c r="I1160" s="44"/>
      <c r="J1160" s="44"/>
      <c r="K1160" s="44"/>
      <c r="L1160" s="31"/>
      <c r="M1160" s="31"/>
      <c r="N1160" s="31"/>
      <c r="P1160" s="343"/>
    </row>
    <row r="1161" spans="1:16" x14ac:dyDescent="0.25">
      <c r="A1161" s="264" t="s">
        <v>16919</v>
      </c>
      <c r="B1161" s="264" t="s">
        <v>5412</v>
      </c>
      <c r="C1161" s="265">
        <v>241002</v>
      </c>
      <c r="D1161" s="265" t="s">
        <v>15953</v>
      </c>
      <c r="E1161" s="266" t="s">
        <v>6985</v>
      </c>
      <c r="P1161" s="343"/>
    </row>
    <row r="1162" spans="1:16" s="355" customFormat="1" x14ac:dyDescent="0.25">
      <c r="A1162" s="44" t="s">
        <v>4947</v>
      </c>
      <c r="B1162" s="44" t="s">
        <v>15302</v>
      </c>
      <c r="C1162" s="45" t="s">
        <v>4964</v>
      </c>
      <c r="D1162" s="45" t="s">
        <v>16294</v>
      </c>
      <c r="E1162" s="46">
        <v>45900</v>
      </c>
      <c r="F1162" s="338" t="s">
        <v>2055</v>
      </c>
      <c r="G1162" s="44"/>
      <c r="H1162" s="44"/>
      <c r="I1162" s="44"/>
      <c r="J1162" s="44"/>
      <c r="K1162" s="44"/>
      <c r="L1162" s="31"/>
      <c r="M1162" s="31"/>
      <c r="N1162" s="31"/>
      <c r="O1162" s="29"/>
      <c r="P1162" s="356"/>
    </row>
    <row r="1163" spans="1:16" x14ac:dyDescent="0.25">
      <c r="A1163" s="264" t="s">
        <v>10400</v>
      </c>
      <c r="B1163" s="264" t="s">
        <v>9688</v>
      </c>
      <c r="C1163" s="265">
        <v>230504</v>
      </c>
      <c r="D1163" s="265" t="s">
        <v>15953</v>
      </c>
      <c r="E1163" s="266" t="s">
        <v>9689</v>
      </c>
      <c r="P1163" s="343"/>
    </row>
    <row r="1164" spans="1:16" x14ac:dyDescent="0.25">
      <c r="A1164" s="264" t="s">
        <v>705</v>
      </c>
      <c r="B1164" s="264" t="s">
        <v>2751</v>
      </c>
      <c r="C1164" s="265">
        <v>230105</v>
      </c>
      <c r="D1164" s="265" t="s">
        <v>15953</v>
      </c>
      <c r="E1164" s="266" t="s">
        <v>6877</v>
      </c>
      <c r="P1164" s="343"/>
    </row>
    <row r="1165" spans="1:16" x14ac:dyDescent="0.25">
      <c r="A1165" s="264" t="s">
        <v>705</v>
      </c>
      <c r="B1165" s="264" t="s">
        <v>1068</v>
      </c>
      <c r="C1165" s="265">
        <v>230202</v>
      </c>
      <c r="D1165" s="265" t="s">
        <v>15953</v>
      </c>
      <c r="E1165" s="266" t="s">
        <v>8836</v>
      </c>
      <c r="P1165" s="343"/>
    </row>
    <row r="1166" spans="1:16" s="355" customFormat="1" x14ac:dyDescent="0.25">
      <c r="A1166" s="44" t="s">
        <v>2670</v>
      </c>
      <c r="B1166" s="44" t="s">
        <v>2667</v>
      </c>
      <c r="C1166" s="45" t="s">
        <v>9088</v>
      </c>
      <c r="D1166" s="45" t="s">
        <v>18252</v>
      </c>
      <c r="E1166" s="45" t="s">
        <v>6809</v>
      </c>
      <c r="F1166" s="45" t="s">
        <v>1384</v>
      </c>
      <c r="G1166" s="45" t="s">
        <v>1385</v>
      </c>
      <c r="H1166" s="30"/>
      <c r="I1166" s="29"/>
      <c r="J1166" s="29"/>
      <c r="K1166" s="29"/>
      <c r="L1166" s="29"/>
      <c r="M1166" s="29"/>
      <c r="N1166" s="29"/>
      <c r="O1166" s="29"/>
      <c r="P1166" s="356"/>
    </row>
    <row r="1167" spans="1:16" x14ac:dyDescent="0.25">
      <c r="A1167" s="264" t="s">
        <v>4194</v>
      </c>
      <c r="B1167" s="264" t="s">
        <v>4181</v>
      </c>
      <c r="C1167" s="265">
        <v>210305</v>
      </c>
      <c r="D1167" s="265" t="s">
        <v>15953</v>
      </c>
      <c r="E1167" s="266" t="s">
        <v>3754</v>
      </c>
      <c r="P1167" s="343"/>
    </row>
    <row r="1168" spans="1:16" s="359" customFormat="1" x14ac:dyDescent="0.25">
      <c r="A1168" s="44" t="s">
        <v>542</v>
      </c>
      <c r="B1168" s="44" t="s">
        <v>9961</v>
      </c>
      <c r="C1168" s="45" t="s">
        <v>3457</v>
      </c>
      <c r="D1168" s="45" t="s">
        <v>16294</v>
      </c>
      <c r="E1168" s="46">
        <v>46022</v>
      </c>
      <c r="F1168" s="338"/>
      <c r="G1168" s="44"/>
      <c r="H1168" s="44"/>
      <c r="I1168" s="44"/>
      <c r="J1168" s="44"/>
      <c r="K1168" s="44"/>
      <c r="L1168" s="31"/>
      <c r="M1168" s="31"/>
      <c r="N1168" s="31"/>
      <c r="O1168" s="29"/>
      <c r="P1168" s="360"/>
    </row>
    <row r="1169" spans="1:16" x14ac:dyDescent="0.3">
      <c r="A1169" s="108" t="s">
        <v>2270</v>
      </c>
      <c r="B1169" s="108" t="s">
        <v>2241</v>
      </c>
      <c r="C1169" s="106" t="s">
        <v>2242</v>
      </c>
      <c r="D1169" s="93" t="s">
        <v>1593</v>
      </c>
      <c r="E1169" s="109">
        <v>46418</v>
      </c>
      <c r="F1169" s="93"/>
      <c r="G1169" s="93"/>
      <c r="H1169" s="93"/>
      <c r="I1169" s="99"/>
      <c r="J1169" s="99"/>
      <c r="K1169" s="99"/>
      <c r="P1169" s="343"/>
    </row>
    <row r="1170" spans="1:16" x14ac:dyDescent="0.25">
      <c r="A1170" s="264" t="s">
        <v>17738</v>
      </c>
      <c r="B1170" s="264" t="s">
        <v>6966</v>
      </c>
      <c r="C1170" s="265">
        <v>23010401</v>
      </c>
      <c r="D1170" s="265" t="s">
        <v>15953</v>
      </c>
      <c r="E1170" s="266" t="s">
        <v>6967</v>
      </c>
      <c r="P1170" s="343"/>
    </row>
    <row r="1171" spans="1:16" x14ac:dyDescent="0.25">
      <c r="A1171" s="264" t="s">
        <v>17738</v>
      </c>
      <c r="B1171" s="264" t="s">
        <v>3782</v>
      </c>
      <c r="C1171" s="265">
        <v>23010402</v>
      </c>
      <c r="D1171" s="265" t="s">
        <v>15953</v>
      </c>
      <c r="E1171" s="266" t="s">
        <v>8836</v>
      </c>
      <c r="P1171" s="343"/>
    </row>
    <row r="1172" spans="1:16" x14ac:dyDescent="0.25">
      <c r="A1172" s="264" t="s">
        <v>17738</v>
      </c>
      <c r="B1172" s="264" t="s">
        <v>17682</v>
      </c>
      <c r="C1172" s="265">
        <v>25010501</v>
      </c>
      <c r="D1172" s="265" t="s">
        <v>15953</v>
      </c>
      <c r="E1172" s="266" t="s">
        <v>17681</v>
      </c>
      <c r="P1172" s="343"/>
    </row>
    <row r="1173" spans="1:16" s="355" customFormat="1" x14ac:dyDescent="0.25">
      <c r="A1173" s="264" t="s">
        <v>17738</v>
      </c>
      <c r="B1173" s="264" t="s">
        <v>6663</v>
      </c>
      <c r="C1173" s="265">
        <v>25010502</v>
      </c>
      <c r="D1173" s="265" t="s">
        <v>15953</v>
      </c>
      <c r="E1173" s="266" t="s">
        <v>6677</v>
      </c>
      <c r="F1173" s="30"/>
      <c r="G1173" s="30"/>
      <c r="H1173" s="30"/>
      <c r="I1173" s="29"/>
      <c r="J1173" s="29"/>
      <c r="K1173" s="29"/>
      <c r="L1173" s="29"/>
      <c r="M1173" s="29"/>
      <c r="N1173" s="29"/>
      <c r="O1173" s="29"/>
      <c r="P1173" s="356"/>
    </row>
    <row r="1174" spans="1:16" s="359" customFormat="1" x14ac:dyDescent="0.25">
      <c r="A1174" s="264" t="s">
        <v>17739</v>
      </c>
      <c r="B1174" s="264" t="s">
        <v>17682</v>
      </c>
      <c r="C1174" s="265">
        <v>25010501</v>
      </c>
      <c r="D1174" s="265" t="s">
        <v>15953</v>
      </c>
      <c r="E1174" s="266" t="s">
        <v>17681</v>
      </c>
      <c r="F1174" s="30"/>
      <c r="G1174" s="30"/>
      <c r="H1174" s="30"/>
      <c r="I1174" s="29"/>
      <c r="J1174" s="29"/>
      <c r="K1174" s="29"/>
      <c r="L1174" s="29"/>
      <c r="M1174" s="29"/>
      <c r="N1174" s="29"/>
      <c r="O1174" s="29"/>
      <c r="P1174" s="360"/>
    </row>
    <row r="1175" spans="1:16" x14ac:dyDescent="0.25">
      <c r="A1175" s="264" t="s">
        <v>17739</v>
      </c>
      <c r="B1175" s="264" t="s">
        <v>6663</v>
      </c>
      <c r="C1175" s="265">
        <v>25010502</v>
      </c>
      <c r="D1175" s="265" t="s">
        <v>15953</v>
      </c>
      <c r="E1175" s="266" t="s">
        <v>6677</v>
      </c>
      <c r="P1175" s="343"/>
    </row>
    <row r="1176" spans="1:16" x14ac:dyDescent="0.25">
      <c r="A1176" s="264" t="s">
        <v>14622</v>
      </c>
      <c r="B1176" s="264" t="s">
        <v>14589</v>
      </c>
      <c r="C1176" s="265">
        <v>240502</v>
      </c>
      <c r="D1176" s="265" t="s">
        <v>15953</v>
      </c>
      <c r="E1176" s="266" t="s">
        <v>6710</v>
      </c>
      <c r="P1176" s="343"/>
    </row>
    <row r="1177" spans="1:16" x14ac:dyDescent="0.25">
      <c r="A1177" s="44" t="s">
        <v>10553</v>
      </c>
      <c r="B1177" s="44" t="s">
        <v>3186</v>
      </c>
      <c r="C1177" s="45" t="s">
        <v>10544</v>
      </c>
      <c r="D1177" s="45" t="s">
        <v>18252</v>
      </c>
      <c r="E1177" s="45" t="s">
        <v>5410</v>
      </c>
      <c r="F1177" s="45" t="s">
        <v>1384</v>
      </c>
      <c r="G1177" s="45" t="s">
        <v>1385</v>
      </c>
      <c r="P1177" s="343"/>
    </row>
    <row r="1178" spans="1:16" x14ac:dyDescent="0.25">
      <c r="A1178" s="264" t="s">
        <v>6703</v>
      </c>
      <c r="B1178" s="264" t="s">
        <v>2751</v>
      </c>
      <c r="C1178" s="265">
        <v>220105</v>
      </c>
      <c r="D1178" s="265" t="s">
        <v>15953</v>
      </c>
      <c r="E1178" s="266" t="s">
        <v>3064</v>
      </c>
      <c r="P1178" s="343"/>
    </row>
    <row r="1179" spans="1:16" x14ac:dyDescent="0.25">
      <c r="A1179" s="264" t="s">
        <v>17740</v>
      </c>
      <c r="B1179" s="264" t="s">
        <v>3753</v>
      </c>
      <c r="C1179" s="265">
        <v>210101</v>
      </c>
      <c r="D1179" s="265" t="s">
        <v>15953</v>
      </c>
      <c r="E1179" s="266" t="s">
        <v>3754</v>
      </c>
      <c r="P1179" s="343"/>
    </row>
    <row r="1180" spans="1:16" x14ac:dyDescent="0.25">
      <c r="A1180" s="264" t="s">
        <v>17740</v>
      </c>
      <c r="B1180" s="264" t="s">
        <v>14623</v>
      </c>
      <c r="C1180" s="265">
        <v>24050301</v>
      </c>
      <c r="D1180" s="265" t="s">
        <v>15953</v>
      </c>
      <c r="E1180" s="266" t="s">
        <v>6710</v>
      </c>
      <c r="P1180" s="343"/>
    </row>
    <row r="1181" spans="1:16" x14ac:dyDescent="0.25">
      <c r="A1181" s="44" t="s">
        <v>13454</v>
      </c>
      <c r="B1181" s="44" t="s">
        <v>15285</v>
      </c>
      <c r="C1181" s="45" t="s">
        <v>13522</v>
      </c>
      <c r="D1181" s="45" t="s">
        <v>16294</v>
      </c>
      <c r="E1181" s="46">
        <v>45838</v>
      </c>
      <c r="F1181" s="338" t="s">
        <v>2055</v>
      </c>
      <c r="G1181" s="44"/>
      <c r="H1181" s="44"/>
      <c r="I1181" s="44"/>
      <c r="J1181" s="44"/>
      <c r="K1181" s="44"/>
      <c r="L1181" s="31"/>
      <c r="M1181" s="31"/>
      <c r="N1181" s="31"/>
      <c r="P1181" s="343"/>
    </row>
    <row r="1182" spans="1:16" s="355" customFormat="1" x14ac:dyDescent="0.25">
      <c r="A1182" s="264" t="s">
        <v>14624</v>
      </c>
      <c r="B1182" s="264" t="s">
        <v>1070</v>
      </c>
      <c r="C1182" s="265">
        <v>241202</v>
      </c>
      <c r="D1182" s="265" t="s">
        <v>15953</v>
      </c>
      <c r="E1182" s="266" t="s">
        <v>17687</v>
      </c>
      <c r="F1182" s="30"/>
      <c r="G1182" s="30"/>
      <c r="H1182" s="30"/>
      <c r="I1182" s="29"/>
      <c r="J1182" s="29"/>
      <c r="K1182" s="29"/>
      <c r="L1182" s="29"/>
      <c r="M1182" s="29"/>
      <c r="N1182" s="29"/>
      <c r="O1182" s="29"/>
      <c r="P1182" s="356"/>
    </row>
    <row r="1183" spans="1:16" x14ac:dyDescent="0.25">
      <c r="A1183" s="264" t="s">
        <v>14624</v>
      </c>
      <c r="B1183" s="264" t="s">
        <v>1921</v>
      </c>
      <c r="C1183" s="265">
        <v>250101</v>
      </c>
      <c r="D1183" s="265" t="s">
        <v>15953</v>
      </c>
      <c r="E1183" s="266" t="s">
        <v>17681</v>
      </c>
      <c r="P1183" s="343"/>
    </row>
    <row r="1184" spans="1:16" x14ac:dyDescent="0.25">
      <c r="A1184" s="264" t="s">
        <v>14624</v>
      </c>
      <c r="B1184" s="264" t="s">
        <v>12996</v>
      </c>
      <c r="C1184" s="265">
        <v>24010401</v>
      </c>
      <c r="D1184" s="265" t="s">
        <v>15953</v>
      </c>
      <c r="E1184" s="266" t="s">
        <v>12997</v>
      </c>
      <c r="P1184" s="343"/>
    </row>
    <row r="1185" spans="1:16" x14ac:dyDescent="0.25">
      <c r="A1185" s="102" t="s">
        <v>17069</v>
      </c>
      <c r="B1185" s="353" t="s">
        <v>4153</v>
      </c>
      <c r="C1185" s="32" t="s">
        <v>17085</v>
      </c>
      <c r="D1185" s="32" t="s">
        <v>1398</v>
      </c>
      <c r="E1185" s="94">
        <v>45766</v>
      </c>
      <c r="F1185" s="32"/>
      <c r="G1185" s="32"/>
      <c r="H1185" s="32"/>
      <c r="I1185" s="31"/>
      <c r="J1185" s="31"/>
      <c r="K1185" s="31"/>
      <c r="L1185" s="31"/>
      <c r="M1185" s="31"/>
      <c r="N1185" s="31"/>
      <c r="P1185" s="343"/>
    </row>
    <row r="1186" spans="1:16" x14ac:dyDescent="0.25">
      <c r="A1186" s="264" t="s">
        <v>10401</v>
      </c>
      <c r="B1186" s="264" t="s">
        <v>9688</v>
      </c>
      <c r="C1186" s="265">
        <v>230504</v>
      </c>
      <c r="D1186" s="265" t="s">
        <v>15953</v>
      </c>
      <c r="E1186" s="266" t="s">
        <v>9689</v>
      </c>
      <c r="P1186" s="343"/>
    </row>
    <row r="1187" spans="1:16" x14ac:dyDescent="0.25">
      <c r="A1187" s="44" t="s">
        <v>209</v>
      </c>
      <c r="B1187" s="44" t="s">
        <v>210</v>
      </c>
      <c r="C1187" s="45" t="s">
        <v>363</v>
      </c>
      <c r="D1187" s="45" t="s">
        <v>15765</v>
      </c>
      <c r="E1187" s="45" t="s">
        <v>6213</v>
      </c>
      <c r="F1187" s="328"/>
      <c r="G1187" s="328"/>
      <c r="H1187" s="328"/>
      <c r="I1187" s="329"/>
      <c r="J1187" s="329"/>
      <c r="K1187" s="329"/>
      <c r="P1187" s="343"/>
    </row>
    <row r="1188" spans="1:16" x14ac:dyDescent="0.25">
      <c r="A1188" s="346" t="s">
        <v>209</v>
      </c>
      <c r="B1188" s="346" t="s">
        <v>210</v>
      </c>
      <c r="C1188" s="347" t="s">
        <v>363</v>
      </c>
      <c r="D1188" s="347" t="s">
        <v>15765</v>
      </c>
      <c r="E1188" s="347" t="s">
        <v>6213</v>
      </c>
      <c r="F1188" s="346"/>
      <c r="G1188" s="346"/>
      <c r="H1188" s="346"/>
      <c r="I1188" s="346"/>
      <c r="J1188" s="346"/>
      <c r="K1188" s="346"/>
      <c r="L1188" s="346"/>
      <c r="M1188" s="346"/>
      <c r="P1188" s="343"/>
    </row>
    <row r="1189" spans="1:16" x14ac:dyDescent="0.25">
      <c r="A1189" s="346" t="s">
        <v>209</v>
      </c>
      <c r="B1189" s="346" t="s">
        <v>210</v>
      </c>
      <c r="C1189" s="347" t="s">
        <v>16857</v>
      </c>
      <c r="D1189" s="347" t="s">
        <v>15765</v>
      </c>
      <c r="E1189" s="347" t="s">
        <v>15706</v>
      </c>
      <c r="F1189" s="346"/>
      <c r="G1189" s="346"/>
      <c r="H1189" s="346"/>
      <c r="I1189" s="346"/>
      <c r="J1189" s="346"/>
      <c r="K1189" s="346"/>
      <c r="L1189" s="346"/>
      <c r="M1189" s="346"/>
      <c r="P1189" s="343"/>
    </row>
    <row r="1190" spans="1:16" x14ac:dyDescent="0.25">
      <c r="A1190" s="44" t="s">
        <v>209</v>
      </c>
      <c r="B1190" s="44" t="s">
        <v>210</v>
      </c>
      <c r="C1190" s="45" t="s">
        <v>363</v>
      </c>
      <c r="D1190" s="45" t="s">
        <v>13812</v>
      </c>
      <c r="E1190" s="45" t="s">
        <v>6213</v>
      </c>
      <c r="F1190" s="93"/>
      <c r="G1190" s="93"/>
      <c r="H1190" s="93"/>
      <c r="I1190" s="99"/>
      <c r="J1190" s="99"/>
      <c r="K1190" s="99"/>
      <c r="P1190" s="343"/>
    </row>
    <row r="1191" spans="1:16" x14ac:dyDescent="0.25">
      <c r="A1191" s="264" t="s">
        <v>14625</v>
      </c>
      <c r="B1191" s="264" t="s">
        <v>12996</v>
      </c>
      <c r="C1191" s="265">
        <v>24010401</v>
      </c>
      <c r="D1191" s="265" t="s">
        <v>15953</v>
      </c>
      <c r="E1191" s="266" t="s">
        <v>12997</v>
      </c>
      <c r="P1191" s="343"/>
    </row>
    <row r="1192" spans="1:16" x14ac:dyDescent="0.25">
      <c r="A1192" s="264" t="s">
        <v>17741</v>
      </c>
      <c r="B1192" s="264" t="s">
        <v>1921</v>
      </c>
      <c r="C1192" s="265">
        <v>250101</v>
      </c>
      <c r="D1192" s="265" t="s">
        <v>15953</v>
      </c>
      <c r="E1192" s="266" t="s">
        <v>17681</v>
      </c>
      <c r="P1192" s="343"/>
    </row>
    <row r="1193" spans="1:16" s="355" customFormat="1" x14ac:dyDescent="0.25">
      <c r="A1193" s="44" t="s">
        <v>10028</v>
      </c>
      <c r="B1193" s="44" t="s">
        <v>5562</v>
      </c>
      <c r="C1193" s="45" t="s">
        <v>5563</v>
      </c>
      <c r="D1193" s="45" t="s">
        <v>15765</v>
      </c>
      <c r="E1193" s="45" t="s">
        <v>6422</v>
      </c>
      <c r="F1193" s="328"/>
      <c r="G1193" s="328"/>
      <c r="H1193" s="328"/>
      <c r="I1193" s="329"/>
      <c r="J1193" s="329"/>
      <c r="K1193" s="329"/>
      <c r="L1193" s="29"/>
      <c r="M1193" s="29"/>
      <c r="N1193" s="29"/>
      <c r="O1193" s="29"/>
      <c r="P1193" s="356"/>
    </row>
    <row r="1194" spans="1:16" x14ac:dyDescent="0.25">
      <c r="A1194" s="346" t="s">
        <v>10028</v>
      </c>
      <c r="B1194" s="346" t="s">
        <v>5562</v>
      </c>
      <c r="C1194" s="347" t="s">
        <v>5563</v>
      </c>
      <c r="D1194" s="347" t="s">
        <v>15765</v>
      </c>
      <c r="E1194" s="347" t="s">
        <v>8836</v>
      </c>
      <c r="F1194" s="346"/>
      <c r="G1194" s="346"/>
      <c r="H1194" s="346"/>
      <c r="I1194" s="346"/>
      <c r="J1194" s="346"/>
      <c r="K1194" s="346"/>
      <c r="L1194" s="346"/>
      <c r="M1194" s="346"/>
      <c r="P1194" s="343"/>
    </row>
    <row r="1195" spans="1:16" x14ac:dyDescent="0.25">
      <c r="A1195" s="44" t="s">
        <v>10028</v>
      </c>
      <c r="B1195" s="44" t="s">
        <v>5562</v>
      </c>
      <c r="C1195" s="45" t="s">
        <v>5563</v>
      </c>
      <c r="D1195" s="45" t="s">
        <v>13812</v>
      </c>
      <c r="E1195" s="45" t="s">
        <v>6422</v>
      </c>
      <c r="F1195" s="93"/>
      <c r="G1195" s="93"/>
      <c r="H1195" s="93"/>
      <c r="I1195" s="99"/>
      <c r="J1195" s="99"/>
      <c r="K1195" s="99"/>
      <c r="P1195" s="343"/>
    </row>
    <row r="1196" spans="1:16" x14ac:dyDescent="0.25">
      <c r="A1196" s="264" t="s">
        <v>17742</v>
      </c>
      <c r="B1196" s="264" t="s">
        <v>17682</v>
      </c>
      <c r="C1196" s="265">
        <v>25010501</v>
      </c>
      <c r="D1196" s="265" t="s">
        <v>15953</v>
      </c>
      <c r="E1196" s="266" t="s">
        <v>17681</v>
      </c>
      <c r="P1196" s="343"/>
    </row>
    <row r="1197" spans="1:16" x14ac:dyDescent="0.25">
      <c r="A1197" s="264" t="s">
        <v>17742</v>
      </c>
      <c r="B1197" s="264" t="s">
        <v>6663</v>
      </c>
      <c r="C1197" s="265">
        <v>25010502</v>
      </c>
      <c r="D1197" s="265" t="s">
        <v>15953</v>
      </c>
      <c r="E1197" s="266" t="s">
        <v>6677</v>
      </c>
      <c r="P1197" s="343"/>
    </row>
    <row r="1198" spans="1:16" x14ac:dyDescent="0.25">
      <c r="A1198" s="44" t="s">
        <v>573</v>
      </c>
      <c r="B1198" s="44" t="s">
        <v>15288</v>
      </c>
      <c r="C1198" s="45" t="s">
        <v>13104</v>
      </c>
      <c r="D1198" s="45" t="s">
        <v>16294</v>
      </c>
      <c r="E1198" s="46">
        <v>45777</v>
      </c>
      <c r="F1198" s="338"/>
      <c r="G1198" s="44"/>
      <c r="H1198" s="44"/>
      <c r="I1198" s="44"/>
      <c r="J1198" s="44"/>
      <c r="K1198" s="44"/>
      <c r="L1198" s="31"/>
      <c r="M1198" s="31"/>
      <c r="N1198" s="31"/>
      <c r="P1198" s="343"/>
    </row>
    <row r="1199" spans="1:16" x14ac:dyDescent="0.25">
      <c r="A1199" s="264" t="s">
        <v>17743</v>
      </c>
      <c r="B1199" s="264" t="s">
        <v>1084</v>
      </c>
      <c r="C1199" s="265">
        <v>240905</v>
      </c>
      <c r="D1199" s="265" t="s">
        <v>15953</v>
      </c>
      <c r="E1199" s="266" t="s">
        <v>6214</v>
      </c>
      <c r="P1199" s="343"/>
    </row>
    <row r="1200" spans="1:16" x14ac:dyDescent="0.25">
      <c r="A1200" s="264" t="s">
        <v>17743</v>
      </c>
      <c r="B1200" s="264" t="s">
        <v>1065</v>
      </c>
      <c r="C1200" s="265">
        <v>25010201</v>
      </c>
      <c r="D1200" s="265" t="s">
        <v>15953</v>
      </c>
      <c r="E1200" s="266" t="s">
        <v>17681</v>
      </c>
      <c r="P1200" s="343"/>
    </row>
    <row r="1201" spans="1:16" x14ac:dyDescent="0.25">
      <c r="A1201" s="44" t="s">
        <v>2597</v>
      </c>
      <c r="B1201" s="44" t="s">
        <v>15315</v>
      </c>
      <c r="C1201" s="45" t="s">
        <v>2596</v>
      </c>
      <c r="D1201" s="45" t="s">
        <v>16294</v>
      </c>
      <c r="E1201" s="46">
        <v>45688</v>
      </c>
      <c r="F1201" s="338"/>
      <c r="G1201" s="44"/>
      <c r="H1201" s="44"/>
      <c r="I1201" s="44"/>
      <c r="J1201" s="44"/>
      <c r="K1201" s="44"/>
      <c r="L1201" s="31"/>
      <c r="M1201" s="31"/>
      <c r="N1201" s="31"/>
      <c r="P1201" s="343"/>
    </row>
    <row r="1202" spans="1:16" x14ac:dyDescent="0.25">
      <c r="A1202" s="264" t="s">
        <v>8505</v>
      </c>
      <c r="B1202" s="264" t="s">
        <v>6966</v>
      </c>
      <c r="C1202" s="265">
        <v>23010401</v>
      </c>
      <c r="D1202" s="265" t="s">
        <v>15953</v>
      </c>
      <c r="E1202" s="266" t="s">
        <v>6967</v>
      </c>
      <c r="P1202" s="343"/>
    </row>
    <row r="1203" spans="1:16" x14ac:dyDescent="0.25">
      <c r="A1203" s="264" t="s">
        <v>8505</v>
      </c>
      <c r="B1203" s="264" t="s">
        <v>3782</v>
      </c>
      <c r="C1203" s="265">
        <v>23010402</v>
      </c>
      <c r="D1203" s="265" t="s">
        <v>15953</v>
      </c>
      <c r="E1203" s="266" t="s">
        <v>8836</v>
      </c>
      <c r="P1203" s="343"/>
    </row>
    <row r="1204" spans="1:16" x14ac:dyDescent="0.25">
      <c r="A1204" s="262" t="s">
        <v>5086</v>
      </c>
      <c r="B1204" s="262" t="s">
        <v>7343</v>
      </c>
      <c r="C1204" s="53" t="s">
        <v>7344</v>
      </c>
      <c r="D1204" s="93" t="s">
        <v>7330</v>
      </c>
      <c r="E1204" s="263">
        <v>46143</v>
      </c>
      <c r="F1204" s="93"/>
      <c r="G1204" s="93"/>
      <c r="H1204" s="93"/>
      <c r="I1204" s="99"/>
      <c r="J1204" s="99"/>
      <c r="K1204" s="99"/>
      <c r="P1204" s="343"/>
    </row>
    <row r="1205" spans="1:16" x14ac:dyDescent="0.25">
      <c r="A1205" s="44" t="s">
        <v>5086</v>
      </c>
      <c r="B1205" s="44" t="s">
        <v>1346</v>
      </c>
      <c r="C1205" s="45" t="s">
        <v>15960</v>
      </c>
      <c r="D1205" s="45" t="s">
        <v>18252</v>
      </c>
      <c r="E1205" s="45" t="s">
        <v>6214</v>
      </c>
      <c r="F1205" s="45" t="s">
        <v>1384</v>
      </c>
      <c r="G1205" s="45" t="s">
        <v>1385</v>
      </c>
      <c r="P1205" s="343"/>
    </row>
    <row r="1206" spans="1:16" x14ac:dyDescent="0.25">
      <c r="A1206" s="44" t="s">
        <v>612</v>
      </c>
      <c r="B1206" s="44" t="s">
        <v>13515</v>
      </c>
      <c r="C1206" s="45" t="s">
        <v>13516</v>
      </c>
      <c r="D1206" s="45" t="s">
        <v>16294</v>
      </c>
      <c r="E1206" s="46">
        <v>45808</v>
      </c>
      <c r="F1206" s="338"/>
      <c r="G1206" s="44"/>
      <c r="H1206" s="44"/>
      <c r="I1206" s="44"/>
      <c r="J1206" s="44"/>
      <c r="K1206" s="44"/>
      <c r="L1206" s="31"/>
      <c r="M1206" s="31"/>
      <c r="N1206" s="31"/>
      <c r="P1206" s="343"/>
    </row>
    <row r="1207" spans="1:16" x14ac:dyDescent="0.25">
      <c r="A1207" s="264" t="s">
        <v>11368</v>
      </c>
      <c r="B1207" s="264" t="s">
        <v>3591</v>
      </c>
      <c r="C1207" s="265">
        <v>230901</v>
      </c>
      <c r="D1207" s="265" t="s">
        <v>15953</v>
      </c>
      <c r="E1207" s="266" t="s">
        <v>10715</v>
      </c>
      <c r="P1207" s="343"/>
    </row>
    <row r="1208" spans="1:16" x14ac:dyDescent="0.25">
      <c r="A1208" s="264" t="s">
        <v>11368</v>
      </c>
      <c r="B1208" s="264" t="s">
        <v>14593</v>
      </c>
      <c r="C1208" s="265">
        <v>24060301</v>
      </c>
      <c r="D1208" s="265" t="s">
        <v>15953</v>
      </c>
      <c r="E1208" s="266" t="s">
        <v>6412</v>
      </c>
      <c r="P1208" s="343"/>
    </row>
    <row r="1209" spans="1:16" x14ac:dyDescent="0.25">
      <c r="A1209" s="264" t="s">
        <v>11368</v>
      </c>
      <c r="B1209" s="264" t="s">
        <v>14594</v>
      </c>
      <c r="C1209" s="265">
        <v>24060302</v>
      </c>
      <c r="D1209" s="265" t="s">
        <v>15953</v>
      </c>
      <c r="E1209" s="266" t="s">
        <v>5410</v>
      </c>
      <c r="P1209" s="343"/>
    </row>
    <row r="1210" spans="1:16" x14ac:dyDescent="0.25">
      <c r="A1210" s="44" t="s">
        <v>16317</v>
      </c>
      <c r="B1210" s="44" t="s">
        <v>13515</v>
      </c>
      <c r="C1210" s="45" t="s">
        <v>13516</v>
      </c>
      <c r="D1210" s="45" t="s">
        <v>16294</v>
      </c>
      <c r="E1210" s="46">
        <v>45808</v>
      </c>
      <c r="F1210" s="338"/>
      <c r="G1210" s="44"/>
      <c r="H1210" s="44"/>
      <c r="I1210" s="44"/>
      <c r="J1210" s="44"/>
      <c r="K1210" s="44"/>
      <c r="L1210" s="31"/>
      <c r="M1210" s="31"/>
      <c r="N1210" s="31"/>
      <c r="P1210" s="343"/>
    </row>
    <row r="1211" spans="1:16" x14ac:dyDescent="0.25">
      <c r="A1211" s="44" t="s">
        <v>16317</v>
      </c>
      <c r="B1211" s="44" t="s">
        <v>15312</v>
      </c>
      <c r="C1211" s="45" t="s">
        <v>10940</v>
      </c>
      <c r="D1211" s="45" t="s">
        <v>16294</v>
      </c>
      <c r="E1211" s="46">
        <v>45900</v>
      </c>
      <c r="F1211" s="338"/>
      <c r="G1211" s="44"/>
      <c r="H1211" s="44"/>
      <c r="I1211" s="44"/>
      <c r="J1211" s="44"/>
      <c r="K1211" s="44"/>
      <c r="L1211" s="31"/>
      <c r="M1211" s="31"/>
      <c r="N1211" s="31"/>
      <c r="P1211" s="343"/>
    </row>
    <row r="1212" spans="1:16" x14ac:dyDescent="0.25">
      <c r="A1212" s="44" t="s">
        <v>16317</v>
      </c>
      <c r="B1212" s="44" t="s">
        <v>15317</v>
      </c>
      <c r="C1212" s="45" t="s">
        <v>3459</v>
      </c>
      <c r="D1212" s="45" t="s">
        <v>16294</v>
      </c>
      <c r="E1212" s="46">
        <v>45688</v>
      </c>
      <c r="F1212" s="338"/>
      <c r="G1212" s="44"/>
      <c r="H1212" s="44"/>
      <c r="I1212" s="44"/>
      <c r="J1212" s="44"/>
      <c r="K1212" s="44"/>
      <c r="L1212" s="31"/>
      <c r="M1212" s="31"/>
      <c r="N1212" s="31"/>
      <c r="P1212" s="343"/>
    </row>
    <row r="1213" spans="1:16" x14ac:dyDescent="0.25">
      <c r="A1213" s="102" t="s">
        <v>3899</v>
      </c>
      <c r="B1213" s="92" t="s">
        <v>4085</v>
      </c>
      <c r="C1213" s="93" t="s">
        <v>4084</v>
      </c>
      <c r="D1213" s="93" t="s">
        <v>1398</v>
      </c>
      <c r="E1213" s="94">
        <v>45794</v>
      </c>
      <c r="F1213" s="93"/>
      <c r="G1213" s="93" t="s">
        <v>1385</v>
      </c>
      <c r="H1213" s="93" t="s">
        <v>1385</v>
      </c>
      <c r="I1213" s="99"/>
      <c r="J1213" s="99"/>
      <c r="K1213" s="99"/>
      <c r="L1213" s="31"/>
      <c r="M1213" s="31"/>
      <c r="N1213" s="31"/>
      <c r="P1213" s="343"/>
    </row>
    <row r="1214" spans="1:16" x14ac:dyDescent="0.25">
      <c r="A1214" s="264" t="s">
        <v>6704</v>
      </c>
      <c r="B1214" s="264" t="s">
        <v>3753</v>
      </c>
      <c r="C1214" s="265">
        <v>210101</v>
      </c>
      <c r="D1214" s="265" t="s">
        <v>15953</v>
      </c>
      <c r="E1214" s="266" t="s">
        <v>3754</v>
      </c>
      <c r="P1214" s="343"/>
    </row>
    <row r="1215" spans="1:16" x14ac:dyDescent="0.25">
      <c r="A1215" s="264" t="s">
        <v>17744</v>
      </c>
      <c r="B1215" s="264" t="s">
        <v>2751</v>
      </c>
      <c r="C1215" s="265">
        <v>220105</v>
      </c>
      <c r="D1215" s="265" t="s">
        <v>15953</v>
      </c>
      <c r="E1215" s="266" t="s">
        <v>3064</v>
      </c>
      <c r="P1215" s="343"/>
    </row>
    <row r="1216" spans="1:16" x14ac:dyDescent="0.25">
      <c r="A1216" s="264" t="s">
        <v>17744</v>
      </c>
      <c r="B1216" s="264" t="s">
        <v>1075</v>
      </c>
      <c r="C1216" s="265">
        <v>241201</v>
      </c>
      <c r="D1216" s="265" t="s">
        <v>15953</v>
      </c>
      <c r="E1216" s="266" t="s">
        <v>17687</v>
      </c>
      <c r="P1216" s="343"/>
    </row>
    <row r="1217" spans="1:16" x14ac:dyDescent="0.25">
      <c r="A1217" s="44" t="s">
        <v>2671</v>
      </c>
      <c r="B1217" s="44" t="s">
        <v>1377</v>
      </c>
      <c r="C1217" s="45" t="s">
        <v>9099</v>
      </c>
      <c r="D1217" s="45" t="s">
        <v>18252</v>
      </c>
      <c r="E1217" s="45" t="s">
        <v>6809</v>
      </c>
      <c r="F1217" s="45" t="s">
        <v>1384</v>
      </c>
      <c r="G1217" s="45" t="s">
        <v>1385</v>
      </c>
      <c r="P1217" s="343"/>
    </row>
    <row r="1218" spans="1:16" x14ac:dyDescent="0.25">
      <c r="A1218" s="264" t="s">
        <v>14626</v>
      </c>
      <c r="B1218" s="264" t="s">
        <v>14586</v>
      </c>
      <c r="C1218" s="265">
        <v>240403</v>
      </c>
      <c r="D1218" s="265" t="s">
        <v>15953</v>
      </c>
      <c r="E1218" s="266" t="s">
        <v>6492</v>
      </c>
      <c r="P1218" s="343"/>
    </row>
    <row r="1219" spans="1:16" x14ac:dyDescent="0.25">
      <c r="A1219" s="44" t="s">
        <v>646</v>
      </c>
      <c r="B1219" s="44" t="s">
        <v>15302</v>
      </c>
      <c r="C1219" s="45" t="s">
        <v>4964</v>
      </c>
      <c r="D1219" s="45" t="s">
        <v>16294</v>
      </c>
      <c r="E1219" s="46">
        <v>45900</v>
      </c>
      <c r="F1219" s="338"/>
      <c r="G1219" s="44"/>
      <c r="H1219" s="44"/>
      <c r="I1219" s="44"/>
      <c r="J1219" s="44"/>
      <c r="K1219" s="44"/>
      <c r="L1219" s="31"/>
      <c r="M1219" s="31"/>
      <c r="N1219" s="31"/>
      <c r="P1219" s="343"/>
    </row>
    <row r="1220" spans="1:16" s="355" customFormat="1" x14ac:dyDescent="0.25">
      <c r="A1220" s="264" t="s">
        <v>14627</v>
      </c>
      <c r="B1220" s="264" t="s">
        <v>3587</v>
      </c>
      <c r="C1220" s="265">
        <v>230904</v>
      </c>
      <c r="D1220" s="265" t="s">
        <v>15953</v>
      </c>
      <c r="E1220" s="266" t="s">
        <v>10715</v>
      </c>
      <c r="F1220" s="30"/>
      <c r="G1220" s="30"/>
      <c r="H1220" s="30"/>
      <c r="I1220" s="29"/>
      <c r="J1220" s="29"/>
      <c r="K1220" s="29"/>
      <c r="L1220" s="29"/>
      <c r="M1220" s="29"/>
      <c r="N1220" s="29"/>
      <c r="O1220" s="29"/>
      <c r="P1220" s="356"/>
    </row>
    <row r="1221" spans="1:16" s="359" customFormat="1" x14ac:dyDescent="0.25">
      <c r="A1221" s="44" t="s">
        <v>15260</v>
      </c>
      <c r="B1221" s="44" t="s">
        <v>15259</v>
      </c>
      <c r="C1221" s="45" t="s">
        <v>11129</v>
      </c>
      <c r="D1221" s="45" t="s">
        <v>16294</v>
      </c>
      <c r="E1221" s="46">
        <v>46022</v>
      </c>
      <c r="F1221" s="338"/>
      <c r="G1221" s="44"/>
      <c r="H1221" s="44"/>
      <c r="I1221" s="44"/>
      <c r="J1221" s="44"/>
      <c r="K1221" s="44"/>
      <c r="L1221" s="31"/>
      <c r="M1221" s="31"/>
      <c r="N1221" s="31"/>
      <c r="O1221" s="29"/>
      <c r="P1221" s="360"/>
    </row>
    <row r="1222" spans="1:16" x14ac:dyDescent="0.3">
      <c r="A1222" s="57" t="s">
        <v>3479</v>
      </c>
      <c r="B1222" s="92" t="s">
        <v>4550</v>
      </c>
      <c r="C1222" s="93" t="s">
        <v>4548</v>
      </c>
      <c r="D1222" s="93" t="s">
        <v>4549</v>
      </c>
      <c r="E1222" s="94">
        <v>46203</v>
      </c>
      <c r="F1222" s="93"/>
      <c r="G1222" s="93"/>
      <c r="H1222" s="93"/>
      <c r="I1222" s="99"/>
      <c r="J1222" s="99"/>
      <c r="K1222" s="99"/>
      <c r="P1222" s="343"/>
    </row>
    <row r="1223" spans="1:16" x14ac:dyDescent="0.25">
      <c r="A1223" s="264" t="s">
        <v>14628</v>
      </c>
      <c r="B1223" s="264" t="s">
        <v>3587</v>
      </c>
      <c r="C1223" s="265">
        <v>230904</v>
      </c>
      <c r="D1223" s="265" t="s">
        <v>15953</v>
      </c>
      <c r="E1223" s="266" t="s">
        <v>10715</v>
      </c>
      <c r="P1223" s="343"/>
    </row>
    <row r="1224" spans="1:16" ht="14.4" x14ac:dyDescent="0.3">
      <c r="A1224" s="57" t="s">
        <v>9693</v>
      </c>
      <c r="B1224" s="57" t="s">
        <v>13534</v>
      </c>
      <c r="C1224" s="62" t="s">
        <v>10852</v>
      </c>
      <c r="D1224" s="62" t="s">
        <v>5966</v>
      </c>
      <c r="E1224" s="341" t="s">
        <v>13531</v>
      </c>
      <c r="F1224" s="339"/>
      <c r="G1224" s="339"/>
      <c r="H1224" s="57"/>
      <c r="I1224" s="57"/>
      <c r="J1224" s="57"/>
      <c r="K1224" s="57"/>
      <c r="P1224" s="343"/>
    </row>
    <row r="1225" spans="1:16" x14ac:dyDescent="0.25">
      <c r="A1225" s="1" t="s">
        <v>9693</v>
      </c>
      <c r="B1225" s="432" t="s">
        <v>9694</v>
      </c>
      <c r="C1225" s="433" t="s">
        <v>9695</v>
      </c>
      <c r="D1225" s="434" t="s">
        <v>17016</v>
      </c>
      <c r="E1225" s="434">
        <v>46158</v>
      </c>
      <c r="P1225" s="343"/>
    </row>
    <row r="1226" spans="1:16" x14ac:dyDescent="0.25">
      <c r="A1226" s="264" t="s">
        <v>12995</v>
      </c>
      <c r="B1226" s="264" t="s">
        <v>12996</v>
      </c>
      <c r="C1226" s="265">
        <v>24010401</v>
      </c>
      <c r="D1226" s="265" t="s">
        <v>15953</v>
      </c>
      <c r="E1226" s="266" t="s">
        <v>12997</v>
      </c>
      <c r="P1226" s="343"/>
    </row>
    <row r="1227" spans="1:16" x14ac:dyDescent="0.25">
      <c r="A1227" s="264" t="s">
        <v>12995</v>
      </c>
      <c r="B1227" s="264" t="s">
        <v>3782</v>
      </c>
      <c r="C1227" s="265">
        <v>24010402</v>
      </c>
      <c r="D1227" s="265" t="s">
        <v>15953</v>
      </c>
      <c r="E1227" s="266" t="s">
        <v>8836</v>
      </c>
      <c r="P1227" s="343"/>
    </row>
    <row r="1228" spans="1:16" s="355" customFormat="1" x14ac:dyDescent="0.25">
      <c r="A1228" s="44" t="s">
        <v>10920</v>
      </c>
      <c r="B1228" s="44" t="s">
        <v>15254</v>
      </c>
      <c r="C1228" s="45" t="s">
        <v>10921</v>
      </c>
      <c r="D1228" s="45" t="s">
        <v>16294</v>
      </c>
      <c r="E1228" s="46">
        <v>45961</v>
      </c>
      <c r="F1228" s="338"/>
      <c r="G1228" s="44"/>
      <c r="H1228" s="44"/>
      <c r="I1228" s="44"/>
      <c r="J1228" s="44"/>
      <c r="K1228" s="44"/>
      <c r="L1228" s="31"/>
      <c r="M1228" s="31"/>
      <c r="N1228" s="31"/>
      <c r="O1228" s="29"/>
      <c r="P1228" s="356"/>
    </row>
    <row r="1229" spans="1:16" ht="14.4" x14ac:dyDescent="0.3">
      <c r="A1229" s="25" t="s">
        <v>17034</v>
      </c>
      <c r="B1229" s="44" t="s">
        <v>9306</v>
      </c>
      <c r="C1229" s="56" t="s">
        <v>9304</v>
      </c>
      <c r="D1229" s="56" t="s">
        <v>9305</v>
      </c>
      <c r="E1229" s="69"/>
      <c r="F1229" s="45"/>
      <c r="G1229" s="45"/>
      <c r="H1229" s="45"/>
      <c r="I1229" s="99"/>
      <c r="J1229" s="99"/>
      <c r="K1229" s="99"/>
      <c r="P1229" s="343"/>
    </row>
    <row r="1230" spans="1:16" s="359" customFormat="1" x14ac:dyDescent="0.25">
      <c r="A1230" s="44" t="s">
        <v>17034</v>
      </c>
      <c r="B1230" s="353" t="s">
        <v>17063</v>
      </c>
      <c r="C1230" s="32" t="s">
        <v>17033</v>
      </c>
      <c r="D1230" s="32" t="s">
        <v>1398</v>
      </c>
      <c r="E1230" s="33">
        <v>47208</v>
      </c>
      <c r="F1230" s="32"/>
      <c r="G1230" s="32"/>
      <c r="H1230" s="32"/>
      <c r="I1230" s="31"/>
      <c r="J1230" s="31"/>
      <c r="K1230" s="31"/>
      <c r="L1230" s="31"/>
      <c r="M1230" s="31"/>
      <c r="N1230" s="31"/>
      <c r="O1230" s="29"/>
      <c r="P1230" s="360"/>
    </row>
    <row r="1231" spans="1:16" x14ac:dyDescent="0.25">
      <c r="A1231" s="264" t="s">
        <v>14629</v>
      </c>
      <c r="B1231" s="264" t="s">
        <v>13009</v>
      </c>
      <c r="C1231" s="265">
        <v>240101</v>
      </c>
      <c r="D1231" s="265" t="s">
        <v>15953</v>
      </c>
      <c r="E1231" s="266" t="s">
        <v>13010</v>
      </c>
      <c r="P1231" s="343"/>
    </row>
    <row r="1232" spans="1:16" x14ac:dyDescent="0.25">
      <c r="A1232" s="262" t="s">
        <v>7345</v>
      </c>
      <c r="B1232" s="262" t="s">
        <v>7346</v>
      </c>
      <c r="C1232" s="53" t="s">
        <v>7347</v>
      </c>
      <c r="D1232" s="93" t="s">
        <v>7330</v>
      </c>
      <c r="E1232" s="263">
        <v>46569</v>
      </c>
      <c r="F1232" s="93"/>
      <c r="G1232" s="93"/>
      <c r="H1232" s="93"/>
      <c r="I1232" s="99"/>
      <c r="J1232" s="99"/>
      <c r="K1232" s="99"/>
      <c r="P1232" s="343"/>
    </row>
    <row r="1233" spans="1:16" x14ac:dyDescent="0.25">
      <c r="A1233" s="44" t="s">
        <v>1707</v>
      </c>
      <c r="B1233" s="44" t="s">
        <v>10000</v>
      </c>
      <c r="C1233" s="45" t="s">
        <v>2547</v>
      </c>
      <c r="D1233" s="45" t="s">
        <v>15765</v>
      </c>
      <c r="E1233" s="45" t="s">
        <v>2980</v>
      </c>
      <c r="F1233" s="328"/>
      <c r="G1233" s="328"/>
      <c r="H1233" s="328"/>
      <c r="I1233" s="329"/>
      <c r="J1233" s="329"/>
      <c r="K1233" s="329"/>
      <c r="P1233" s="343"/>
    </row>
    <row r="1234" spans="1:16" s="355" customFormat="1" x14ac:dyDescent="0.25">
      <c r="A1234" s="346" t="s">
        <v>1707</v>
      </c>
      <c r="B1234" s="346" t="s">
        <v>10000</v>
      </c>
      <c r="C1234" s="347" t="s">
        <v>2547</v>
      </c>
      <c r="D1234" s="347" t="s">
        <v>15765</v>
      </c>
      <c r="E1234" s="347" t="s">
        <v>2980</v>
      </c>
      <c r="F1234" s="346"/>
      <c r="G1234" s="346"/>
      <c r="H1234" s="346"/>
      <c r="I1234" s="346"/>
      <c r="J1234" s="346"/>
      <c r="K1234" s="346"/>
      <c r="L1234" s="346"/>
      <c r="M1234" s="346"/>
      <c r="N1234" s="29"/>
      <c r="O1234" s="29"/>
      <c r="P1234" s="356"/>
    </row>
    <row r="1235" spans="1:16" x14ac:dyDescent="0.25">
      <c r="A1235" s="44" t="s">
        <v>1707</v>
      </c>
      <c r="B1235" s="44" t="s">
        <v>10000</v>
      </c>
      <c r="C1235" s="45" t="s">
        <v>2547</v>
      </c>
      <c r="D1235" s="45" t="s">
        <v>13812</v>
      </c>
      <c r="E1235" s="45" t="s">
        <v>2980</v>
      </c>
      <c r="F1235" s="93"/>
      <c r="G1235" s="93"/>
      <c r="H1235" s="93"/>
      <c r="I1235" s="99"/>
      <c r="J1235" s="99"/>
      <c r="K1235" s="99"/>
      <c r="P1235" s="343"/>
    </row>
    <row r="1236" spans="1:16" x14ac:dyDescent="0.25">
      <c r="A1236" s="264" t="s">
        <v>17745</v>
      </c>
      <c r="B1236" s="264" t="s">
        <v>6669</v>
      </c>
      <c r="C1236" s="265">
        <v>240804</v>
      </c>
      <c r="D1236" s="265" t="s">
        <v>15953</v>
      </c>
      <c r="E1236" s="266" t="s">
        <v>15826</v>
      </c>
      <c r="P1236" s="343"/>
    </row>
    <row r="1237" spans="1:16" s="355" customFormat="1" x14ac:dyDescent="0.25">
      <c r="A1237" s="403" t="s">
        <v>5144</v>
      </c>
      <c r="B1237" s="403" t="s">
        <v>17175</v>
      </c>
      <c r="C1237" s="413">
        <v>13.22</v>
      </c>
      <c r="D1237" s="43" t="s">
        <v>17679</v>
      </c>
      <c r="E1237" s="43">
        <v>45838</v>
      </c>
      <c r="F1237" s="88"/>
      <c r="G1237" s="30"/>
      <c r="H1237" s="30"/>
      <c r="I1237" s="29"/>
      <c r="J1237" s="29"/>
      <c r="K1237" s="29"/>
      <c r="L1237" s="29"/>
      <c r="M1237" s="29"/>
      <c r="N1237" s="29"/>
      <c r="O1237" s="29"/>
      <c r="P1237" s="356"/>
    </row>
    <row r="1238" spans="1:16" x14ac:dyDescent="0.25">
      <c r="A1238" s="44" t="s">
        <v>5144</v>
      </c>
      <c r="B1238" s="44" t="s">
        <v>15259</v>
      </c>
      <c r="C1238" s="45" t="s">
        <v>11129</v>
      </c>
      <c r="D1238" s="45" t="s">
        <v>16294</v>
      </c>
      <c r="E1238" s="46">
        <v>46022</v>
      </c>
      <c r="F1238" s="338"/>
      <c r="G1238" s="44"/>
      <c r="H1238" s="44"/>
      <c r="I1238" s="44"/>
      <c r="J1238" s="44"/>
      <c r="K1238" s="44"/>
      <c r="L1238" s="31"/>
      <c r="M1238" s="31"/>
      <c r="N1238" s="31"/>
      <c r="P1238" s="343"/>
    </row>
    <row r="1239" spans="1:16" s="359" customFormat="1" x14ac:dyDescent="0.25">
      <c r="A1239" s="44" t="s">
        <v>4929</v>
      </c>
      <c r="B1239" s="44" t="s">
        <v>15257</v>
      </c>
      <c r="C1239" s="45" t="s">
        <v>13518</v>
      </c>
      <c r="D1239" s="45" t="s">
        <v>16294</v>
      </c>
      <c r="E1239" s="46">
        <v>46022</v>
      </c>
      <c r="F1239" s="338"/>
      <c r="G1239" s="44"/>
      <c r="H1239" s="44"/>
      <c r="I1239" s="44"/>
      <c r="J1239" s="44"/>
      <c r="K1239" s="44"/>
      <c r="L1239" s="31"/>
      <c r="M1239" s="31"/>
      <c r="N1239" s="31"/>
      <c r="O1239" s="29"/>
      <c r="P1239" s="360"/>
    </row>
    <row r="1240" spans="1:16" x14ac:dyDescent="0.25">
      <c r="A1240" s="264" t="s">
        <v>5417</v>
      </c>
      <c r="B1240" s="264" t="s">
        <v>1053</v>
      </c>
      <c r="C1240" s="265">
        <v>210902</v>
      </c>
      <c r="D1240" s="265" t="s">
        <v>15953</v>
      </c>
      <c r="E1240" s="266" t="s">
        <v>5195</v>
      </c>
      <c r="P1240" s="343"/>
    </row>
    <row r="1241" spans="1:16" x14ac:dyDescent="0.25">
      <c r="A1241" s="264" t="s">
        <v>5417</v>
      </c>
      <c r="B1241" s="264" t="s">
        <v>1054</v>
      </c>
      <c r="C1241" s="265">
        <v>220303</v>
      </c>
      <c r="D1241" s="265" t="s">
        <v>15953</v>
      </c>
      <c r="E1241" s="266" t="s">
        <v>3064</v>
      </c>
      <c r="P1241" s="343"/>
    </row>
    <row r="1242" spans="1:16" x14ac:dyDescent="0.25">
      <c r="A1242" s="264" t="s">
        <v>2761</v>
      </c>
      <c r="B1242" s="264" t="s">
        <v>2751</v>
      </c>
      <c r="C1242" s="265">
        <v>230105</v>
      </c>
      <c r="D1242" s="265" t="s">
        <v>15953</v>
      </c>
      <c r="E1242" s="266" t="s">
        <v>6877</v>
      </c>
      <c r="P1242" s="343"/>
    </row>
    <row r="1243" spans="1:16" x14ac:dyDescent="0.25">
      <c r="A1243" s="273" t="s">
        <v>11793</v>
      </c>
      <c r="B1243" s="273" t="s">
        <v>11791</v>
      </c>
      <c r="C1243" s="274">
        <v>791202303002</v>
      </c>
      <c r="D1243" s="274" t="s">
        <v>8356</v>
      </c>
      <c r="E1243" s="276" t="s">
        <v>3754</v>
      </c>
      <c r="F1243" s="328"/>
      <c r="G1243" s="328"/>
      <c r="H1243" s="328"/>
      <c r="I1243" s="329"/>
      <c r="J1243" s="329"/>
      <c r="K1243" s="329"/>
      <c r="P1243" s="343"/>
    </row>
    <row r="1244" spans="1:16" s="355" customFormat="1" x14ac:dyDescent="0.25">
      <c r="A1244" s="57" t="s">
        <v>5864</v>
      </c>
      <c r="B1244" s="57" t="s">
        <v>1488</v>
      </c>
      <c r="C1244" s="62">
        <v>21027</v>
      </c>
      <c r="D1244" s="62" t="s">
        <v>5966</v>
      </c>
      <c r="E1244" s="60">
        <v>45777</v>
      </c>
      <c r="F1244" s="342" t="s">
        <v>16267</v>
      </c>
      <c r="G1244" s="339" t="s">
        <v>16268</v>
      </c>
      <c r="H1244" s="57"/>
      <c r="I1244" s="57"/>
      <c r="J1244" s="57"/>
      <c r="K1244" s="57"/>
      <c r="L1244" s="31"/>
      <c r="M1244" s="31"/>
      <c r="N1244" s="31"/>
      <c r="O1244" s="29"/>
      <c r="P1244" s="356"/>
    </row>
    <row r="1245" spans="1:16" x14ac:dyDescent="0.25">
      <c r="A1245" s="44" t="s">
        <v>18125</v>
      </c>
      <c r="B1245" s="44" t="s">
        <v>1355</v>
      </c>
      <c r="C1245" s="45" t="s">
        <v>10974</v>
      </c>
      <c r="D1245" s="45" t="s">
        <v>18252</v>
      </c>
      <c r="E1245" s="45" t="s">
        <v>10715</v>
      </c>
      <c r="F1245" s="45" t="s">
        <v>1384</v>
      </c>
      <c r="G1245" s="45" t="s">
        <v>1385</v>
      </c>
      <c r="P1245" s="343"/>
    </row>
    <row r="1246" spans="1:16" s="359" customFormat="1" x14ac:dyDescent="0.25">
      <c r="A1246" s="264" t="s">
        <v>12998</v>
      </c>
      <c r="B1246" s="264" t="s">
        <v>6966</v>
      </c>
      <c r="C1246" s="265">
        <v>23010401</v>
      </c>
      <c r="D1246" s="265" t="s">
        <v>15953</v>
      </c>
      <c r="E1246" s="266" t="s">
        <v>6967</v>
      </c>
      <c r="F1246" s="30"/>
      <c r="G1246" s="30"/>
      <c r="H1246" s="30"/>
      <c r="I1246" s="29"/>
      <c r="J1246" s="29"/>
      <c r="K1246" s="29"/>
      <c r="L1246" s="29"/>
      <c r="M1246" s="29"/>
      <c r="N1246" s="29"/>
      <c r="O1246" s="29"/>
      <c r="P1246" s="360"/>
    </row>
    <row r="1247" spans="1:16" x14ac:dyDescent="0.25">
      <c r="A1247" s="264" t="s">
        <v>12998</v>
      </c>
      <c r="B1247" s="264" t="s">
        <v>3782</v>
      </c>
      <c r="C1247" s="265">
        <v>23010402</v>
      </c>
      <c r="D1247" s="265" t="s">
        <v>15953</v>
      </c>
      <c r="E1247" s="266" t="s">
        <v>8836</v>
      </c>
      <c r="P1247" s="343"/>
    </row>
    <row r="1248" spans="1:16" x14ac:dyDescent="0.25">
      <c r="A1248" s="264" t="s">
        <v>4195</v>
      </c>
      <c r="B1248" s="264" t="s">
        <v>3753</v>
      </c>
      <c r="C1248" s="265">
        <v>210101</v>
      </c>
      <c r="D1248" s="265" t="s">
        <v>15953</v>
      </c>
      <c r="E1248" s="266" t="s">
        <v>3754</v>
      </c>
      <c r="P1248" s="343"/>
    </row>
    <row r="1249" spans="1:16" x14ac:dyDescent="0.25">
      <c r="A1249" s="264" t="s">
        <v>15836</v>
      </c>
      <c r="B1249" s="264" t="s">
        <v>6669</v>
      </c>
      <c r="C1249" s="265">
        <v>240804</v>
      </c>
      <c r="D1249" s="265" t="s">
        <v>15953</v>
      </c>
      <c r="E1249" s="266" t="s">
        <v>15826</v>
      </c>
      <c r="P1249" s="343"/>
    </row>
    <row r="1250" spans="1:16" x14ac:dyDescent="0.25">
      <c r="A1250" s="44" t="s">
        <v>13506</v>
      </c>
      <c r="B1250" s="44" t="s">
        <v>13527</v>
      </c>
      <c r="C1250" s="45" t="s">
        <v>13528</v>
      </c>
      <c r="D1250" s="45" t="s">
        <v>16294</v>
      </c>
      <c r="E1250" s="46">
        <v>45900</v>
      </c>
      <c r="F1250" s="338"/>
      <c r="G1250" s="44"/>
      <c r="H1250" s="44"/>
      <c r="I1250" s="44"/>
      <c r="J1250" s="44"/>
      <c r="K1250" s="44"/>
      <c r="L1250" s="31"/>
      <c r="M1250" s="31"/>
      <c r="N1250" s="31"/>
      <c r="P1250" s="343"/>
    </row>
    <row r="1251" spans="1:16" x14ac:dyDescent="0.25">
      <c r="A1251" s="264" t="s">
        <v>706</v>
      </c>
      <c r="B1251" s="264" t="s">
        <v>1069</v>
      </c>
      <c r="C1251" s="265">
        <v>230103</v>
      </c>
      <c r="D1251" s="265" t="s">
        <v>15953</v>
      </c>
      <c r="E1251" s="266" t="s">
        <v>6809</v>
      </c>
      <c r="P1251" s="343"/>
    </row>
    <row r="1252" spans="1:16" x14ac:dyDescent="0.25">
      <c r="A1252" s="264" t="s">
        <v>706</v>
      </c>
      <c r="B1252" s="264" t="s">
        <v>10524</v>
      </c>
      <c r="C1252" s="265">
        <v>230401</v>
      </c>
      <c r="D1252" s="265" t="s">
        <v>15953</v>
      </c>
      <c r="E1252" s="266" t="s">
        <v>9996</v>
      </c>
      <c r="P1252" s="343"/>
    </row>
    <row r="1253" spans="1:16" x14ac:dyDescent="0.25">
      <c r="A1253" s="264" t="s">
        <v>706</v>
      </c>
      <c r="B1253" s="264" t="s">
        <v>10523</v>
      </c>
      <c r="C1253" s="265">
        <v>230603</v>
      </c>
      <c r="D1253" s="265" t="s">
        <v>15953</v>
      </c>
      <c r="E1253" s="266" t="s">
        <v>5410</v>
      </c>
      <c r="P1253" s="343"/>
    </row>
    <row r="1254" spans="1:16" x14ac:dyDescent="0.25">
      <c r="A1254" s="264" t="s">
        <v>706</v>
      </c>
      <c r="B1254" s="264" t="s">
        <v>3590</v>
      </c>
      <c r="C1254" s="265">
        <v>230903</v>
      </c>
      <c r="D1254" s="265" t="s">
        <v>15953</v>
      </c>
      <c r="E1254" s="266" t="s">
        <v>10715</v>
      </c>
      <c r="P1254" s="343"/>
    </row>
    <row r="1255" spans="1:16" s="355" customFormat="1" x14ac:dyDescent="0.25">
      <c r="A1255" s="264" t="s">
        <v>706</v>
      </c>
      <c r="B1255" s="264" t="s">
        <v>14577</v>
      </c>
      <c r="C1255" s="265">
        <v>240501</v>
      </c>
      <c r="D1255" s="265" t="s">
        <v>15953</v>
      </c>
      <c r="E1255" s="266" t="s">
        <v>14578</v>
      </c>
      <c r="F1255" s="30"/>
      <c r="G1255" s="30"/>
      <c r="H1255" s="30"/>
      <c r="I1255" s="29"/>
      <c r="J1255" s="29"/>
      <c r="K1255" s="29"/>
      <c r="L1255" s="29"/>
      <c r="M1255" s="29"/>
      <c r="N1255" s="29"/>
      <c r="O1255" s="29"/>
      <c r="P1255" s="356"/>
    </row>
    <row r="1256" spans="1:16" x14ac:dyDescent="0.25">
      <c r="A1256" s="264" t="s">
        <v>706</v>
      </c>
      <c r="B1256" s="264" t="s">
        <v>6672</v>
      </c>
      <c r="C1256" s="265">
        <v>22050101</v>
      </c>
      <c r="D1256" s="265" t="s">
        <v>15953</v>
      </c>
      <c r="E1256" s="266" t="s">
        <v>6673</v>
      </c>
      <c r="P1256" s="343"/>
    </row>
    <row r="1257" spans="1:16" x14ac:dyDescent="0.25">
      <c r="A1257" s="264" t="s">
        <v>706</v>
      </c>
      <c r="B1257" s="264" t="s">
        <v>12996</v>
      </c>
      <c r="C1257" s="265">
        <v>24010401</v>
      </c>
      <c r="D1257" s="265" t="s">
        <v>15953</v>
      </c>
      <c r="E1257" s="266" t="s">
        <v>12997</v>
      </c>
      <c r="P1257" s="343"/>
    </row>
    <row r="1258" spans="1:16" x14ac:dyDescent="0.25">
      <c r="A1258" s="264" t="s">
        <v>706</v>
      </c>
      <c r="B1258" s="264" t="s">
        <v>17682</v>
      </c>
      <c r="C1258" s="265">
        <v>25010501</v>
      </c>
      <c r="D1258" s="265" t="s">
        <v>15953</v>
      </c>
      <c r="E1258" s="266" t="s">
        <v>17681</v>
      </c>
      <c r="P1258" s="343"/>
    </row>
    <row r="1259" spans="1:16" x14ac:dyDescent="0.25">
      <c r="A1259" s="264" t="s">
        <v>15837</v>
      </c>
      <c r="B1259" s="264" t="s">
        <v>3590</v>
      </c>
      <c r="C1259" s="265">
        <v>230903</v>
      </c>
      <c r="D1259" s="265" t="s">
        <v>15953</v>
      </c>
      <c r="E1259" s="266" t="s">
        <v>10715</v>
      </c>
      <c r="P1259" s="343"/>
    </row>
    <row r="1260" spans="1:16" x14ac:dyDescent="0.25">
      <c r="A1260" s="264" t="s">
        <v>15837</v>
      </c>
      <c r="B1260" s="264" t="s">
        <v>1061</v>
      </c>
      <c r="C1260" s="265">
        <v>240803</v>
      </c>
      <c r="D1260" s="265" t="s">
        <v>15953</v>
      </c>
      <c r="E1260" s="266" t="s">
        <v>6416</v>
      </c>
      <c r="P1260" s="343"/>
    </row>
    <row r="1261" spans="1:16" x14ac:dyDescent="0.25">
      <c r="A1261" s="121" t="s">
        <v>1802</v>
      </c>
      <c r="B1261" s="122" t="s">
        <v>1806</v>
      </c>
      <c r="C1261" s="146">
        <v>1580</v>
      </c>
      <c r="D1261" s="146" t="s">
        <v>4549</v>
      </c>
      <c r="E1261" s="107">
        <v>45269</v>
      </c>
      <c r="F1261" s="93"/>
      <c r="G1261" s="93"/>
      <c r="H1261" s="93"/>
      <c r="I1261" s="99"/>
      <c r="J1261" s="99"/>
      <c r="K1261" s="99"/>
      <c r="P1261" s="343"/>
    </row>
    <row r="1262" spans="1:16" x14ac:dyDescent="0.25">
      <c r="A1262" s="44" t="s">
        <v>1096</v>
      </c>
      <c r="B1262" s="44" t="s">
        <v>9309</v>
      </c>
      <c r="C1262" s="45" t="s">
        <v>9310</v>
      </c>
      <c r="D1262" s="45" t="s">
        <v>18252</v>
      </c>
      <c r="E1262" s="45" t="s">
        <v>3754</v>
      </c>
      <c r="F1262" s="45" t="s">
        <v>1384</v>
      </c>
      <c r="G1262" s="45" t="s">
        <v>1385</v>
      </c>
      <c r="P1262" s="343"/>
    </row>
    <row r="1263" spans="1:16" s="355" customFormat="1" x14ac:dyDescent="0.25">
      <c r="A1263" s="44" t="s">
        <v>16513</v>
      </c>
      <c r="B1263" s="44" t="s">
        <v>16514</v>
      </c>
      <c r="C1263" s="45" t="s">
        <v>16515</v>
      </c>
      <c r="D1263" s="45" t="s">
        <v>4574</v>
      </c>
      <c r="E1263" s="275">
        <f>DATE(2026,2,17)</f>
        <v>46070</v>
      </c>
      <c r="F1263" s="30"/>
      <c r="G1263" s="30"/>
      <c r="H1263" s="30"/>
      <c r="I1263" s="29"/>
      <c r="J1263" s="29"/>
      <c r="K1263" s="29"/>
      <c r="L1263" s="29"/>
      <c r="M1263" s="29"/>
      <c r="N1263" s="29"/>
      <c r="O1263" s="29"/>
      <c r="P1263" s="356"/>
    </row>
    <row r="1264" spans="1:16" x14ac:dyDescent="0.25">
      <c r="A1264" s="264" t="s">
        <v>2762</v>
      </c>
      <c r="B1264" s="264" t="s">
        <v>1063</v>
      </c>
      <c r="C1264" s="265">
        <v>220104</v>
      </c>
      <c r="D1264" s="265" t="s">
        <v>15953</v>
      </c>
      <c r="E1264" s="266" t="s">
        <v>6677</v>
      </c>
      <c r="P1264" s="343"/>
    </row>
    <row r="1265" spans="1:16" x14ac:dyDescent="0.25">
      <c r="A1265" s="264" t="s">
        <v>2762</v>
      </c>
      <c r="B1265" s="264" t="s">
        <v>3782</v>
      </c>
      <c r="C1265" s="265">
        <v>23010402</v>
      </c>
      <c r="D1265" s="265" t="s">
        <v>15953</v>
      </c>
      <c r="E1265" s="266" t="s">
        <v>8836</v>
      </c>
      <c r="P1265" s="343"/>
    </row>
    <row r="1266" spans="1:16" x14ac:dyDescent="0.25">
      <c r="A1266" s="264" t="s">
        <v>5418</v>
      </c>
      <c r="B1266" s="264" t="s">
        <v>236</v>
      </c>
      <c r="C1266" s="265">
        <v>241001</v>
      </c>
      <c r="D1266" s="265" t="s">
        <v>15953</v>
      </c>
      <c r="E1266" s="266" t="s">
        <v>11352</v>
      </c>
      <c r="P1266" s="343"/>
    </row>
    <row r="1267" spans="1:16" x14ac:dyDescent="0.25">
      <c r="A1267" s="264" t="s">
        <v>5418</v>
      </c>
      <c r="B1267" s="264" t="s">
        <v>1055</v>
      </c>
      <c r="C1267" s="265">
        <v>22010702</v>
      </c>
      <c r="D1267" s="265" t="s">
        <v>15953</v>
      </c>
      <c r="E1267" s="266" t="s">
        <v>8836</v>
      </c>
      <c r="P1267" s="343"/>
    </row>
    <row r="1268" spans="1:16" x14ac:dyDescent="0.25">
      <c r="A1268" s="264" t="s">
        <v>5418</v>
      </c>
      <c r="B1268" s="264" t="s">
        <v>5419</v>
      </c>
      <c r="C1268" s="265">
        <v>24090702</v>
      </c>
      <c r="D1268" s="265" t="s">
        <v>15953</v>
      </c>
      <c r="E1268" s="266" t="s">
        <v>10715</v>
      </c>
      <c r="P1268" s="343"/>
    </row>
    <row r="1269" spans="1:16" x14ac:dyDescent="0.3">
      <c r="A1269" s="135" t="s">
        <v>7653</v>
      </c>
      <c r="B1269" s="135" t="s">
        <v>7649</v>
      </c>
      <c r="C1269" s="96" t="s">
        <v>14155</v>
      </c>
      <c r="D1269" s="96" t="s">
        <v>1398</v>
      </c>
      <c r="E1269" s="112">
        <v>45919</v>
      </c>
      <c r="F1269" s="93"/>
      <c r="G1269" s="93"/>
      <c r="H1269" s="93"/>
      <c r="I1269" s="99"/>
      <c r="J1269" s="99"/>
      <c r="K1269" s="99"/>
      <c r="L1269" s="31"/>
      <c r="M1269" s="31"/>
      <c r="N1269" s="31"/>
      <c r="P1269" s="343"/>
    </row>
    <row r="1270" spans="1:16" x14ac:dyDescent="0.25">
      <c r="A1270" s="346" t="s">
        <v>16907</v>
      </c>
      <c r="B1270" s="346" t="s">
        <v>16898</v>
      </c>
      <c r="C1270" s="347" t="s">
        <v>16908</v>
      </c>
      <c r="D1270" s="347" t="s">
        <v>15765</v>
      </c>
      <c r="E1270" s="347" t="s">
        <v>15826</v>
      </c>
      <c r="F1270" s="346"/>
      <c r="G1270" s="346"/>
      <c r="H1270" s="346"/>
      <c r="I1270" s="346"/>
      <c r="J1270" s="346"/>
      <c r="K1270" s="346"/>
      <c r="L1270" s="346"/>
      <c r="M1270" s="346"/>
      <c r="P1270" s="343"/>
    </row>
    <row r="1271" spans="1:16" x14ac:dyDescent="0.25">
      <c r="A1271" s="1" t="s">
        <v>14413</v>
      </c>
      <c r="B1271" s="432" t="s">
        <v>3158</v>
      </c>
      <c r="C1271" s="433" t="s">
        <v>14414</v>
      </c>
      <c r="D1271" s="434" t="s">
        <v>17016</v>
      </c>
      <c r="E1271" s="434">
        <v>45866</v>
      </c>
      <c r="P1271" s="343"/>
    </row>
    <row r="1272" spans="1:16" x14ac:dyDescent="0.25">
      <c r="A1272" s="44" t="s">
        <v>15433</v>
      </c>
      <c r="B1272" s="44" t="s">
        <v>4157</v>
      </c>
      <c r="C1272" s="45" t="s">
        <v>15418</v>
      </c>
      <c r="D1272" s="45" t="s">
        <v>18252</v>
      </c>
      <c r="E1272" s="45" t="s">
        <v>3064</v>
      </c>
      <c r="F1272" s="45" t="s">
        <v>1384</v>
      </c>
      <c r="G1272" s="45" t="s">
        <v>1385</v>
      </c>
      <c r="P1272" s="343"/>
    </row>
    <row r="1273" spans="1:16" x14ac:dyDescent="0.25">
      <c r="A1273" s="44" t="s">
        <v>3409</v>
      </c>
      <c r="B1273" s="44" t="s">
        <v>1369</v>
      </c>
      <c r="C1273" s="45" t="s">
        <v>10988</v>
      </c>
      <c r="D1273" s="45" t="s">
        <v>18252</v>
      </c>
      <c r="E1273" s="45" t="s">
        <v>10715</v>
      </c>
      <c r="F1273" s="45" t="s">
        <v>1384</v>
      </c>
      <c r="G1273" s="45" t="s">
        <v>1385</v>
      </c>
      <c r="P1273" s="343"/>
    </row>
    <row r="1274" spans="1:16" x14ac:dyDescent="0.25">
      <c r="A1274" s="44" t="s">
        <v>10090</v>
      </c>
      <c r="B1274" s="44" t="s">
        <v>177</v>
      </c>
      <c r="C1274" s="45" t="s">
        <v>10091</v>
      </c>
      <c r="D1274" s="45" t="s">
        <v>15765</v>
      </c>
      <c r="E1274" s="45" t="s">
        <v>6212</v>
      </c>
      <c r="F1274" s="328"/>
      <c r="G1274" s="328"/>
      <c r="H1274" s="328"/>
      <c r="I1274" s="329"/>
      <c r="J1274" s="329"/>
      <c r="K1274" s="329"/>
      <c r="P1274" s="343"/>
    </row>
    <row r="1275" spans="1:16" x14ac:dyDescent="0.25">
      <c r="A1275" s="346" t="s">
        <v>10090</v>
      </c>
      <c r="B1275" s="346" t="s">
        <v>177</v>
      </c>
      <c r="C1275" s="347" t="s">
        <v>10091</v>
      </c>
      <c r="D1275" s="347" t="s">
        <v>15765</v>
      </c>
      <c r="E1275" s="347" t="s">
        <v>16792</v>
      </c>
      <c r="F1275" s="346"/>
      <c r="G1275" s="346"/>
      <c r="H1275" s="346"/>
      <c r="I1275" s="346"/>
      <c r="J1275" s="346"/>
      <c r="K1275" s="346"/>
      <c r="L1275" s="346"/>
      <c r="M1275" s="346"/>
      <c r="P1275" s="343"/>
    </row>
    <row r="1276" spans="1:16" x14ac:dyDescent="0.25">
      <c r="A1276" s="44" t="s">
        <v>10090</v>
      </c>
      <c r="B1276" s="44" t="s">
        <v>177</v>
      </c>
      <c r="C1276" s="45" t="s">
        <v>10091</v>
      </c>
      <c r="D1276" s="45" t="s">
        <v>13812</v>
      </c>
      <c r="E1276" s="45" t="s">
        <v>6212</v>
      </c>
      <c r="F1276" s="93"/>
      <c r="G1276" s="93"/>
      <c r="H1276" s="93"/>
      <c r="I1276" s="99"/>
      <c r="J1276" s="99"/>
      <c r="K1276" s="99"/>
      <c r="P1276" s="343"/>
    </row>
    <row r="1277" spans="1:16" x14ac:dyDescent="0.25">
      <c r="A1277" s="262" t="s">
        <v>11557</v>
      </c>
      <c r="B1277" s="262" t="s">
        <v>7411</v>
      </c>
      <c r="C1277" s="53" t="s">
        <v>13813</v>
      </c>
      <c r="D1277" s="93" t="s">
        <v>7330</v>
      </c>
      <c r="E1277" s="263">
        <v>47273</v>
      </c>
      <c r="F1277" s="93"/>
      <c r="G1277" s="93"/>
      <c r="H1277" s="93"/>
      <c r="I1277" s="99"/>
      <c r="J1277" s="99"/>
      <c r="K1277" s="99"/>
      <c r="P1277" s="343"/>
    </row>
    <row r="1278" spans="1:16" s="359" customFormat="1" x14ac:dyDescent="0.25">
      <c r="A1278" s="264" t="s">
        <v>6705</v>
      </c>
      <c r="B1278" s="264" t="s">
        <v>1055</v>
      </c>
      <c r="C1278" s="265">
        <v>22010702</v>
      </c>
      <c r="D1278" s="265" t="s">
        <v>15953</v>
      </c>
      <c r="E1278" s="266" t="s">
        <v>8836</v>
      </c>
      <c r="F1278" s="30"/>
      <c r="G1278" s="30"/>
      <c r="H1278" s="30"/>
      <c r="I1278" s="29"/>
      <c r="J1278" s="29"/>
      <c r="K1278" s="29"/>
      <c r="L1278" s="29"/>
      <c r="M1278" s="29"/>
      <c r="N1278" s="29"/>
      <c r="O1278" s="29"/>
      <c r="P1278" s="360"/>
    </row>
    <row r="1279" spans="1:16" x14ac:dyDescent="0.25">
      <c r="A1279" s="264" t="s">
        <v>8506</v>
      </c>
      <c r="B1279" s="264" t="s">
        <v>3782</v>
      </c>
      <c r="C1279" s="265">
        <v>23010402</v>
      </c>
      <c r="D1279" s="265" t="s">
        <v>15953</v>
      </c>
      <c r="E1279" s="266" t="s">
        <v>8836</v>
      </c>
      <c r="P1279" s="343"/>
    </row>
    <row r="1280" spans="1:16" x14ac:dyDescent="0.25">
      <c r="A1280" s="264" t="s">
        <v>8506</v>
      </c>
      <c r="B1280" s="264" t="s">
        <v>8834</v>
      </c>
      <c r="C1280" s="265">
        <v>23020102</v>
      </c>
      <c r="D1280" s="265" t="s">
        <v>15953</v>
      </c>
      <c r="E1280" s="266" t="s">
        <v>8836</v>
      </c>
      <c r="P1280" s="343"/>
    </row>
    <row r="1281" spans="1:16" x14ac:dyDescent="0.3">
      <c r="A1281" s="99" t="s">
        <v>1541</v>
      </c>
      <c r="B1281" s="92" t="s">
        <v>3878</v>
      </c>
      <c r="C1281" s="93" t="s">
        <v>13117</v>
      </c>
      <c r="D1281" s="93" t="s">
        <v>1395</v>
      </c>
      <c r="E1281" s="94">
        <v>46783</v>
      </c>
      <c r="F1281" s="93"/>
      <c r="G1281" s="93" t="s">
        <v>1533</v>
      </c>
      <c r="H1281" s="93"/>
      <c r="I1281" s="99"/>
      <c r="J1281" s="99"/>
      <c r="K1281" s="99"/>
      <c r="P1281" s="343"/>
    </row>
    <row r="1282" spans="1:16" x14ac:dyDescent="0.3">
      <c r="A1282" s="99" t="s">
        <v>1541</v>
      </c>
      <c r="B1282" s="92" t="s">
        <v>13118</v>
      </c>
      <c r="C1282" s="93" t="s">
        <v>13117</v>
      </c>
      <c r="D1282" s="93" t="s">
        <v>1395</v>
      </c>
      <c r="E1282" s="94">
        <v>46783</v>
      </c>
      <c r="F1282" s="93"/>
      <c r="G1282" s="93" t="s">
        <v>1533</v>
      </c>
      <c r="H1282" s="93"/>
      <c r="I1282" s="99"/>
      <c r="J1282" s="99"/>
      <c r="K1282" s="99"/>
      <c r="P1282" s="343"/>
    </row>
    <row r="1283" spans="1:16" x14ac:dyDescent="0.25">
      <c r="A1283" s="264" t="s">
        <v>6706</v>
      </c>
      <c r="B1283" s="264" t="s">
        <v>6696</v>
      </c>
      <c r="C1283" s="265">
        <v>220903</v>
      </c>
      <c r="D1283" s="265" t="s">
        <v>15953</v>
      </c>
      <c r="E1283" s="266" t="s">
        <v>6210</v>
      </c>
      <c r="P1283" s="343"/>
    </row>
    <row r="1284" spans="1:16" x14ac:dyDescent="0.25">
      <c r="A1284" s="264" t="s">
        <v>6706</v>
      </c>
      <c r="B1284" s="264" t="s">
        <v>1065</v>
      </c>
      <c r="C1284" s="265">
        <v>25010201</v>
      </c>
      <c r="D1284" s="265" t="s">
        <v>15953</v>
      </c>
      <c r="E1284" s="266" t="s">
        <v>17681</v>
      </c>
      <c r="P1284" s="343"/>
    </row>
    <row r="1285" spans="1:16" x14ac:dyDescent="0.25">
      <c r="A1285" s="264" t="s">
        <v>9415</v>
      </c>
      <c r="B1285" s="264" t="s">
        <v>4181</v>
      </c>
      <c r="C1285" s="265">
        <v>230301</v>
      </c>
      <c r="D1285" s="265" t="s">
        <v>15953</v>
      </c>
      <c r="E1285" s="266" t="s">
        <v>6877</v>
      </c>
      <c r="P1285" s="343"/>
    </row>
    <row r="1286" spans="1:16" x14ac:dyDescent="0.25">
      <c r="A1286" s="264" t="s">
        <v>14630</v>
      </c>
      <c r="B1286" s="264" t="s">
        <v>13009</v>
      </c>
      <c r="C1286" s="265">
        <v>240101</v>
      </c>
      <c r="D1286" s="265" t="s">
        <v>15953</v>
      </c>
      <c r="E1286" s="266" t="s">
        <v>13010</v>
      </c>
      <c r="P1286" s="343"/>
    </row>
    <row r="1287" spans="1:16" s="355" customFormat="1" x14ac:dyDescent="0.25">
      <c r="A1287" s="264" t="s">
        <v>8507</v>
      </c>
      <c r="B1287" s="264" t="s">
        <v>2751</v>
      </c>
      <c r="C1287" s="265">
        <v>230105</v>
      </c>
      <c r="D1287" s="265" t="s">
        <v>15953</v>
      </c>
      <c r="E1287" s="266" t="s">
        <v>6877</v>
      </c>
      <c r="F1287" s="30"/>
      <c r="G1287" s="30"/>
      <c r="H1287" s="30"/>
      <c r="I1287" s="29"/>
      <c r="J1287" s="29"/>
      <c r="K1287" s="29"/>
      <c r="L1287" s="29"/>
      <c r="M1287" s="29"/>
      <c r="N1287" s="29"/>
      <c r="O1287" s="29"/>
      <c r="P1287" s="356"/>
    </row>
    <row r="1288" spans="1:16" x14ac:dyDescent="0.25">
      <c r="A1288" s="264" t="s">
        <v>707</v>
      </c>
      <c r="B1288" s="264" t="s">
        <v>6966</v>
      </c>
      <c r="C1288" s="265">
        <v>23010401</v>
      </c>
      <c r="D1288" s="265" t="s">
        <v>15953</v>
      </c>
      <c r="E1288" s="266" t="s">
        <v>6967</v>
      </c>
      <c r="P1288" s="343"/>
    </row>
    <row r="1289" spans="1:16" s="359" customFormat="1" x14ac:dyDescent="0.25">
      <c r="A1289" s="264" t="s">
        <v>707</v>
      </c>
      <c r="B1289" s="264" t="s">
        <v>3782</v>
      </c>
      <c r="C1289" s="265">
        <v>23010402</v>
      </c>
      <c r="D1289" s="265" t="s">
        <v>15953</v>
      </c>
      <c r="E1289" s="266" t="s">
        <v>8836</v>
      </c>
      <c r="F1289" s="30"/>
      <c r="G1289" s="30"/>
      <c r="H1289" s="30"/>
      <c r="I1289" s="29"/>
      <c r="J1289" s="29"/>
      <c r="K1289" s="29"/>
      <c r="L1289" s="29"/>
      <c r="M1289" s="29"/>
      <c r="N1289" s="29"/>
      <c r="O1289" s="29"/>
      <c r="P1289" s="360"/>
    </row>
    <row r="1290" spans="1:16" x14ac:dyDescent="0.25">
      <c r="A1290" s="44" t="s">
        <v>13455</v>
      </c>
      <c r="B1290" s="44" t="s">
        <v>16390</v>
      </c>
      <c r="C1290" s="45" t="s">
        <v>16391</v>
      </c>
      <c r="D1290" s="45" t="s">
        <v>16294</v>
      </c>
      <c r="E1290" s="46">
        <v>45838</v>
      </c>
      <c r="F1290" s="338"/>
      <c r="G1290" s="44"/>
      <c r="H1290" s="44"/>
      <c r="I1290" s="44"/>
      <c r="J1290" s="44"/>
      <c r="K1290" s="44"/>
      <c r="L1290" s="31"/>
      <c r="M1290" s="31"/>
      <c r="N1290" s="31"/>
      <c r="P1290" s="343"/>
    </row>
    <row r="1291" spans="1:16" x14ac:dyDescent="0.25">
      <c r="A1291" s="44" t="s">
        <v>13455</v>
      </c>
      <c r="B1291" s="44" t="s">
        <v>15285</v>
      </c>
      <c r="C1291" s="45" t="s">
        <v>13522</v>
      </c>
      <c r="D1291" s="45" t="s">
        <v>16294</v>
      </c>
      <c r="E1291" s="46">
        <v>45838</v>
      </c>
      <c r="F1291" s="338"/>
      <c r="G1291" s="44"/>
      <c r="H1291" s="44"/>
      <c r="I1291" s="44"/>
      <c r="J1291" s="44"/>
      <c r="K1291" s="44"/>
      <c r="L1291" s="31"/>
      <c r="M1291" s="31"/>
      <c r="N1291" s="31"/>
      <c r="P1291" s="343"/>
    </row>
    <row r="1292" spans="1:16" x14ac:dyDescent="0.25">
      <c r="A1292" s="264" t="s">
        <v>10402</v>
      </c>
      <c r="B1292" s="264" t="s">
        <v>9688</v>
      </c>
      <c r="C1292" s="265">
        <v>230504</v>
      </c>
      <c r="D1292" s="265" t="s">
        <v>15953</v>
      </c>
      <c r="E1292" s="266" t="s">
        <v>9689</v>
      </c>
      <c r="P1292" s="343"/>
    </row>
    <row r="1293" spans="1:16" x14ac:dyDescent="0.25">
      <c r="A1293" s="44" t="s">
        <v>7300</v>
      </c>
      <c r="B1293" s="44" t="s">
        <v>15317</v>
      </c>
      <c r="C1293" s="45" t="s">
        <v>7299</v>
      </c>
      <c r="D1293" s="45" t="s">
        <v>16294</v>
      </c>
      <c r="E1293" s="46">
        <v>45688</v>
      </c>
      <c r="F1293" s="338"/>
      <c r="G1293" s="44"/>
      <c r="H1293" s="44"/>
      <c r="I1293" s="44"/>
      <c r="J1293" s="44"/>
      <c r="K1293" s="44"/>
      <c r="L1293" s="31"/>
      <c r="M1293" s="31"/>
      <c r="N1293" s="31"/>
      <c r="P1293" s="343"/>
    </row>
    <row r="1294" spans="1:16" x14ac:dyDescent="0.25">
      <c r="A1294" s="1" t="s">
        <v>9939</v>
      </c>
      <c r="B1294" s="432" t="s">
        <v>2179</v>
      </c>
      <c r="C1294" s="433" t="s">
        <v>9940</v>
      </c>
      <c r="D1294" s="434" t="s">
        <v>17016</v>
      </c>
      <c r="E1294" s="434">
        <v>45884</v>
      </c>
      <c r="P1294" s="343"/>
    </row>
    <row r="1295" spans="1:16" s="355" customFormat="1" x14ac:dyDescent="0.25">
      <c r="A1295" s="44" t="s">
        <v>1097</v>
      </c>
      <c r="B1295" s="44" t="s">
        <v>15970</v>
      </c>
      <c r="C1295" s="45" t="s">
        <v>15775</v>
      </c>
      <c r="D1295" s="45" t="s">
        <v>18252</v>
      </c>
      <c r="E1295" s="45" t="s">
        <v>6416</v>
      </c>
      <c r="F1295" s="45" t="s">
        <v>1385</v>
      </c>
      <c r="G1295" s="45" t="s">
        <v>1385</v>
      </c>
      <c r="H1295" s="30"/>
      <c r="I1295" s="29"/>
      <c r="J1295" s="29"/>
      <c r="K1295" s="29"/>
      <c r="L1295" s="29"/>
      <c r="M1295" s="29"/>
      <c r="N1295" s="29"/>
      <c r="O1295" s="29"/>
      <c r="P1295" s="356"/>
    </row>
    <row r="1296" spans="1:16" x14ac:dyDescent="0.25">
      <c r="A1296" s="264" t="s">
        <v>708</v>
      </c>
      <c r="B1296" s="264" t="s">
        <v>1067</v>
      </c>
      <c r="C1296" s="265">
        <v>230703</v>
      </c>
      <c r="D1296" s="265" t="s">
        <v>15953</v>
      </c>
      <c r="E1296" s="266" t="s">
        <v>5273</v>
      </c>
      <c r="P1296" s="343"/>
    </row>
    <row r="1297" spans="1:16" x14ac:dyDescent="0.25">
      <c r="A1297" s="44" t="s">
        <v>212</v>
      </c>
      <c r="B1297" s="44" t="s">
        <v>5565</v>
      </c>
      <c r="C1297" s="45" t="s">
        <v>5566</v>
      </c>
      <c r="D1297" s="45" t="s">
        <v>15765</v>
      </c>
      <c r="E1297" s="45" t="s">
        <v>6673</v>
      </c>
      <c r="F1297" s="328"/>
      <c r="G1297" s="328"/>
      <c r="H1297" s="328"/>
      <c r="I1297" s="329"/>
      <c r="J1297" s="329"/>
      <c r="K1297" s="329"/>
      <c r="P1297" s="343"/>
    </row>
    <row r="1298" spans="1:16" x14ac:dyDescent="0.25">
      <c r="A1298" s="346" t="s">
        <v>212</v>
      </c>
      <c r="B1298" s="346" t="s">
        <v>5565</v>
      </c>
      <c r="C1298" s="347" t="s">
        <v>5566</v>
      </c>
      <c r="D1298" s="347" t="s">
        <v>15765</v>
      </c>
      <c r="E1298" s="347" t="s">
        <v>10364</v>
      </c>
      <c r="F1298" s="346"/>
      <c r="G1298" s="346"/>
      <c r="H1298" s="346"/>
      <c r="I1298" s="346"/>
      <c r="J1298" s="346"/>
      <c r="K1298" s="346"/>
      <c r="L1298" s="346"/>
      <c r="M1298" s="346"/>
      <c r="P1298" s="343"/>
    </row>
    <row r="1299" spans="1:16" x14ac:dyDescent="0.25">
      <c r="A1299" s="44" t="s">
        <v>212</v>
      </c>
      <c r="B1299" s="44" t="s">
        <v>5565</v>
      </c>
      <c r="C1299" s="45" t="s">
        <v>5566</v>
      </c>
      <c r="D1299" s="45" t="s">
        <v>13812</v>
      </c>
      <c r="E1299" s="45" t="s">
        <v>6673</v>
      </c>
      <c r="F1299" s="93"/>
      <c r="G1299" s="93"/>
      <c r="H1299" s="93"/>
      <c r="I1299" s="99"/>
      <c r="J1299" s="99"/>
      <c r="K1299" s="99"/>
      <c r="P1299" s="343"/>
    </row>
    <row r="1300" spans="1:16" x14ac:dyDescent="0.25">
      <c r="A1300" s="44" t="s">
        <v>10991</v>
      </c>
      <c r="B1300" s="44" t="s">
        <v>10976</v>
      </c>
      <c r="C1300" s="45" t="s">
        <v>10977</v>
      </c>
      <c r="D1300" s="45" t="s">
        <v>18252</v>
      </c>
      <c r="E1300" s="45" t="s">
        <v>10715</v>
      </c>
      <c r="F1300" s="45" t="s">
        <v>1384</v>
      </c>
      <c r="G1300" s="45" t="s">
        <v>1385</v>
      </c>
      <c r="P1300" s="343"/>
    </row>
    <row r="1301" spans="1:16" x14ac:dyDescent="0.25">
      <c r="A1301" s="264" t="s">
        <v>6707</v>
      </c>
      <c r="B1301" s="264" t="s">
        <v>2757</v>
      </c>
      <c r="C1301" s="265">
        <v>221001</v>
      </c>
      <c r="D1301" s="265" t="s">
        <v>15953</v>
      </c>
      <c r="E1301" s="266" t="s">
        <v>5198</v>
      </c>
      <c r="P1301" s="343"/>
    </row>
    <row r="1302" spans="1:16" x14ac:dyDescent="0.25">
      <c r="A1302" s="264" t="s">
        <v>6707</v>
      </c>
      <c r="B1302" s="264" t="s">
        <v>3601</v>
      </c>
      <c r="C1302" s="265">
        <v>230802</v>
      </c>
      <c r="D1302" s="265" t="s">
        <v>15953</v>
      </c>
      <c r="E1302" s="266" t="s">
        <v>5279</v>
      </c>
      <c r="P1302" s="343"/>
    </row>
    <row r="1303" spans="1:16" x14ac:dyDescent="0.25">
      <c r="A1303" s="44" t="s">
        <v>12002</v>
      </c>
      <c r="B1303" s="44" t="s">
        <v>12003</v>
      </c>
      <c r="C1303" s="45" t="s">
        <v>4738</v>
      </c>
      <c r="D1303" s="45" t="s">
        <v>4574</v>
      </c>
      <c r="E1303" s="275">
        <f>DATE(2025,4,30)</f>
        <v>45777</v>
      </c>
      <c r="F1303" s="32"/>
      <c r="G1303" s="32"/>
      <c r="H1303" s="32"/>
      <c r="I1303" s="31"/>
      <c r="J1303" s="31"/>
      <c r="K1303" s="31"/>
      <c r="L1303" s="31"/>
      <c r="M1303" s="31"/>
      <c r="N1303" s="31"/>
      <c r="P1303" s="343"/>
    </row>
    <row r="1304" spans="1:16" x14ac:dyDescent="0.25">
      <c r="A1304" s="44" t="s">
        <v>1098</v>
      </c>
      <c r="B1304" s="44" t="s">
        <v>9313</v>
      </c>
      <c r="C1304" s="45" t="s">
        <v>9314</v>
      </c>
      <c r="D1304" s="45" t="s">
        <v>18252</v>
      </c>
      <c r="E1304" s="45" t="s">
        <v>3754</v>
      </c>
      <c r="F1304" s="45" t="s">
        <v>1384</v>
      </c>
      <c r="G1304" s="45" t="s">
        <v>1385</v>
      </c>
      <c r="P1304" s="343"/>
    </row>
    <row r="1305" spans="1:16" x14ac:dyDescent="0.25">
      <c r="A1305" s="57" t="s">
        <v>3463</v>
      </c>
      <c r="B1305" s="44" t="s">
        <v>3464</v>
      </c>
      <c r="C1305" s="45" t="s">
        <v>3465</v>
      </c>
      <c r="D1305" s="45" t="s">
        <v>1593</v>
      </c>
      <c r="E1305" s="46">
        <v>45961</v>
      </c>
      <c r="F1305" s="93"/>
      <c r="G1305" s="93"/>
      <c r="H1305" s="93"/>
      <c r="I1305" s="99"/>
      <c r="J1305" s="99"/>
      <c r="K1305" s="99"/>
      <c r="L1305" s="31"/>
      <c r="M1305" s="31"/>
      <c r="N1305" s="31"/>
      <c r="P1305" s="343"/>
    </row>
    <row r="1306" spans="1:16" x14ac:dyDescent="0.25">
      <c r="A1306" s="1" t="s">
        <v>22</v>
      </c>
      <c r="B1306" s="432" t="s">
        <v>191</v>
      </c>
      <c r="C1306" s="433" t="s">
        <v>6299</v>
      </c>
      <c r="D1306" s="434" t="s">
        <v>17016</v>
      </c>
      <c r="E1306" s="434">
        <v>45885</v>
      </c>
      <c r="P1306" s="343"/>
    </row>
    <row r="1307" spans="1:16" x14ac:dyDescent="0.25">
      <c r="A1307" s="264" t="s">
        <v>3480</v>
      </c>
      <c r="B1307" s="264" t="s">
        <v>3597</v>
      </c>
      <c r="C1307" s="265">
        <v>230902</v>
      </c>
      <c r="D1307" s="265" t="s">
        <v>15953</v>
      </c>
      <c r="E1307" s="266" t="s">
        <v>6210</v>
      </c>
      <c r="P1307" s="343"/>
    </row>
    <row r="1308" spans="1:16" x14ac:dyDescent="0.25">
      <c r="A1308" s="264" t="s">
        <v>3480</v>
      </c>
      <c r="B1308" s="264" t="s">
        <v>14631</v>
      </c>
      <c r="C1308" s="265">
        <v>24020201</v>
      </c>
      <c r="D1308" s="265" t="s">
        <v>15953</v>
      </c>
      <c r="E1308" s="266" t="s">
        <v>12997</v>
      </c>
      <c r="P1308" s="343"/>
    </row>
    <row r="1309" spans="1:16" x14ac:dyDescent="0.25">
      <c r="A1309" s="44" t="s">
        <v>627</v>
      </c>
      <c r="B1309" s="44" t="s">
        <v>3711</v>
      </c>
      <c r="C1309" s="45" t="s">
        <v>15434</v>
      </c>
      <c r="D1309" s="45" t="s">
        <v>18252</v>
      </c>
      <c r="E1309" s="45" t="s">
        <v>6677</v>
      </c>
      <c r="F1309" s="45" t="s">
        <v>1384</v>
      </c>
      <c r="G1309" s="45" t="s">
        <v>1384</v>
      </c>
      <c r="P1309" s="343"/>
    </row>
    <row r="1310" spans="1:16" x14ac:dyDescent="0.25">
      <c r="A1310" s="44" t="s">
        <v>12004</v>
      </c>
      <c r="B1310" s="44" t="s">
        <v>12005</v>
      </c>
      <c r="C1310" s="45" t="s">
        <v>6532</v>
      </c>
      <c r="D1310" s="45" t="s">
        <v>4574</v>
      </c>
      <c r="E1310" s="275">
        <f>DATE(2026,1,17)</f>
        <v>46039</v>
      </c>
      <c r="P1310" s="343"/>
    </row>
    <row r="1311" spans="1:16" x14ac:dyDescent="0.25">
      <c r="A1311" s="44" t="s">
        <v>1099</v>
      </c>
      <c r="B1311" s="44" t="s">
        <v>1370</v>
      </c>
      <c r="C1311" s="45" t="s">
        <v>6201</v>
      </c>
      <c r="D1311" s="45" t="s">
        <v>18252</v>
      </c>
      <c r="E1311" s="45" t="s">
        <v>6212</v>
      </c>
      <c r="F1311" s="45" t="s">
        <v>1384</v>
      </c>
      <c r="G1311" s="45" t="s">
        <v>1385</v>
      </c>
      <c r="P1311" s="343"/>
    </row>
    <row r="1312" spans="1:16" x14ac:dyDescent="0.25">
      <c r="A1312" s="44" t="s">
        <v>12006</v>
      </c>
      <c r="B1312" s="44" t="s">
        <v>12007</v>
      </c>
      <c r="C1312" s="45" t="s">
        <v>12766</v>
      </c>
      <c r="D1312" s="45" t="s">
        <v>4574</v>
      </c>
      <c r="E1312" s="275">
        <f>DATE(2025,4,13)</f>
        <v>45760</v>
      </c>
      <c r="F1312" s="32"/>
      <c r="G1312" s="32"/>
      <c r="H1312" s="32"/>
      <c r="I1312" s="31"/>
      <c r="J1312" s="31"/>
      <c r="K1312" s="31"/>
      <c r="L1312" s="31"/>
      <c r="M1312" s="31"/>
      <c r="N1312" s="31"/>
      <c r="P1312" s="343"/>
    </row>
    <row r="1313" spans="1:16" x14ac:dyDescent="0.25">
      <c r="A1313" s="44" t="s">
        <v>7301</v>
      </c>
      <c r="B1313" s="44" t="s">
        <v>15317</v>
      </c>
      <c r="C1313" s="45" t="s">
        <v>7299</v>
      </c>
      <c r="D1313" s="45" t="s">
        <v>16294</v>
      </c>
      <c r="E1313" s="46">
        <v>45688</v>
      </c>
      <c r="F1313" s="338"/>
      <c r="G1313" s="44"/>
      <c r="H1313" s="44"/>
      <c r="I1313" s="44"/>
      <c r="J1313" s="44"/>
      <c r="K1313" s="44"/>
      <c r="L1313" s="31"/>
      <c r="M1313" s="31"/>
      <c r="N1313" s="31"/>
      <c r="P1313" s="343"/>
    </row>
    <row r="1314" spans="1:16" x14ac:dyDescent="0.25">
      <c r="A1314" s="44" t="s">
        <v>5982</v>
      </c>
      <c r="B1314" s="44" t="s">
        <v>6179</v>
      </c>
      <c r="C1314" s="45" t="s">
        <v>6199</v>
      </c>
      <c r="D1314" s="45" t="s">
        <v>18252</v>
      </c>
      <c r="E1314" s="45" t="s">
        <v>6212</v>
      </c>
      <c r="F1314" s="45" t="s">
        <v>1384</v>
      </c>
      <c r="G1314" s="45" t="s">
        <v>1385</v>
      </c>
      <c r="P1314" s="343"/>
    </row>
    <row r="1315" spans="1:16" x14ac:dyDescent="0.25">
      <c r="A1315" s="262" t="s">
        <v>11558</v>
      </c>
      <c r="B1315" s="262" t="s">
        <v>7349</v>
      </c>
      <c r="C1315" s="53" t="s">
        <v>11667</v>
      </c>
      <c r="D1315" s="93" t="s">
        <v>7330</v>
      </c>
      <c r="E1315" s="263">
        <v>46935</v>
      </c>
      <c r="F1315" s="93"/>
      <c r="G1315" s="93"/>
      <c r="H1315" s="93"/>
      <c r="I1315" s="99"/>
      <c r="J1315" s="99"/>
      <c r="K1315" s="99"/>
      <c r="P1315" s="343"/>
    </row>
    <row r="1316" spans="1:16" x14ac:dyDescent="0.25">
      <c r="A1316" s="262" t="s">
        <v>11559</v>
      </c>
      <c r="B1316" s="262" t="s">
        <v>7340</v>
      </c>
      <c r="C1316" s="53" t="s">
        <v>11668</v>
      </c>
      <c r="D1316" s="93" t="s">
        <v>7330</v>
      </c>
      <c r="E1316" s="263">
        <v>46707</v>
      </c>
      <c r="F1316" s="93"/>
      <c r="G1316" s="93"/>
      <c r="H1316" s="93"/>
      <c r="I1316" s="99"/>
      <c r="J1316" s="99"/>
      <c r="K1316" s="99"/>
      <c r="P1316" s="343"/>
    </row>
    <row r="1317" spans="1:16" x14ac:dyDescent="0.25">
      <c r="A1317" s="91" t="s">
        <v>1698</v>
      </c>
      <c r="B1317" s="68" t="s">
        <v>1583</v>
      </c>
      <c r="C1317" s="45" t="s">
        <v>8268</v>
      </c>
      <c r="D1317" s="45" t="s">
        <v>1699</v>
      </c>
      <c r="E1317" s="46">
        <v>45838</v>
      </c>
      <c r="F1317" s="93"/>
      <c r="G1317" s="93"/>
      <c r="H1317" s="93"/>
      <c r="I1317" s="99"/>
      <c r="J1317" s="99"/>
      <c r="K1317" s="99"/>
      <c r="L1317" s="31"/>
      <c r="M1317" s="31"/>
      <c r="N1317" s="31"/>
      <c r="P1317" s="343"/>
    </row>
    <row r="1318" spans="1:16" x14ac:dyDescent="0.3">
      <c r="A1318" s="92" t="s">
        <v>1698</v>
      </c>
      <c r="B1318" s="92" t="s">
        <v>1532</v>
      </c>
      <c r="C1318" s="93" t="s">
        <v>14151</v>
      </c>
      <c r="D1318" s="93" t="s">
        <v>1398</v>
      </c>
      <c r="E1318" s="94">
        <v>45860</v>
      </c>
      <c r="F1318" s="93" t="s">
        <v>1534</v>
      </c>
      <c r="G1318" s="93"/>
      <c r="H1318" s="93" t="s">
        <v>1533</v>
      </c>
      <c r="I1318" s="99"/>
      <c r="J1318" s="99"/>
      <c r="K1318" s="99"/>
      <c r="L1318" s="31"/>
      <c r="M1318" s="31"/>
      <c r="N1318" s="31"/>
      <c r="P1318" s="343"/>
    </row>
    <row r="1319" spans="1:16" x14ac:dyDescent="0.25">
      <c r="A1319" s="102" t="s">
        <v>10535</v>
      </c>
      <c r="B1319" s="92" t="s">
        <v>4085</v>
      </c>
      <c r="C1319" s="93" t="s">
        <v>4084</v>
      </c>
      <c r="D1319" s="93" t="s">
        <v>1398</v>
      </c>
      <c r="E1319" s="94">
        <v>45794</v>
      </c>
      <c r="F1319" s="93"/>
      <c r="G1319" s="93" t="s">
        <v>1385</v>
      </c>
      <c r="H1319" s="93" t="s">
        <v>1385</v>
      </c>
      <c r="I1319" s="99"/>
      <c r="J1319" s="99"/>
      <c r="K1319" s="99"/>
      <c r="L1319" s="31"/>
      <c r="M1319" s="31"/>
      <c r="N1319" s="31"/>
      <c r="P1319" s="343"/>
    </row>
    <row r="1320" spans="1:16" x14ac:dyDescent="0.25">
      <c r="A1320" s="100" t="s">
        <v>10535</v>
      </c>
      <c r="B1320" s="92" t="s">
        <v>4153</v>
      </c>
      <c r="C1320" s="93" t="s">
        <v>4154</v>
      </c>
      <c r="D1320" s="93" t="s">
        <v>1398</v>
      </c>
      <c r="E1320" s="94">
        <v>45766</v>
      </c>
      <c r="F1320" s="93"/>
      <c r="G1320" s="93"/>
      <c r="H1320" s="93"/>
      <c r="I1320" s="99"/>
      <c r="J1320" s="99"/>
      <c r="K1320" s="99"/>
      <c r="L1320" s="31"/>
      <c r="M1320" s="31"/>
      <c r="N1320" s="31"/>
      <c r="P1320" s="343"/>
    </row>
    <row r="1321" spans="1:16" s="355" customFormat="1" x14ac:dyDescent="0.25">
      <c r="A1321" s="264" t="s">
        <v>10649</v>
      </c>
      <c r="B1321" s="264" t="s">
        <v>1067</v>
      </c>
      <c r="C1321" s="265">
        <v>230703</v>
      </c>
      <c r="D1321" s="265" t="s">
        <v>15953</v>
      </c>
      <c r="E1321" s="266" t="s">
        <v>5273</v>
      </c>
      <c r="F1321" s="30"/>
      <c r="G1321" s="30"/>
      <c r="H1321" s="30"/>
      <c r="I1321" s="29"/>
      <c r="J1321" s="29"/>
      <c r="K1321" s="29"/>
      <c r="L1321" s="29"/>
      <c r="M1321" s="29"/>
      <c r="N1321" s="29"/>
      <c r="O1321" s="29"/>
      <c r="P1321" s="356"/>
    </row>
    <row r="1322" spans="1:16" x14ac:dyDescent="0.25">
      <c r="A1322" s="264" t="s">
        <v>10649</v>
      </c>
      <c r="B1322" s="264" t="s">
        <v>14586</v>
      </c>
      <c r="C1322" s="265">
        <v>240403</v>
      </c>
      <c r="D1322" s="265" t="s">
        <v>15953</v>
      </c>
      <c r="E1322" s="266" t="s">
        <v>6492</v>
      </c>
      <c r="P1322" s="343"/>
    </row>
    <row r="1323" spans="1:16" s="359" customFormat="1" x14ac:dyDescent="0.25">
      <c r="A1323" s="264" t="s">
        <v>6708</v>
      </c>
      <c r="B1323" s="264" t="s">
        <v>17682</v>
      </c>
      <c r="C1323" s="265">
        <v>25010501</v>
      </c>
      <c r="D1323" s="265" t="s">
        <v>15953</v>
      </c>
      <c r="E1323" s="266" t="s">
        <v>17681</v>
      </c>
      <c r="F1323" s="30"/>
      <c r="G1323" s="30"/>
      <c r="H1323" s="30"/>
      <c r="I1323" s="29"/>
      <c r="J1323" s="29"/>
      <c r="K1323" s="29"/>
      <c r="L1323" s="29"/>
      <c r="M1323" s="29"/>
      <c r="N1323" s="29"/>
      <c r="O1323" s="29"/>
      <c r="P1323" s="360"/>
    </row>
    <row r="1324" spans="1:16" x14ac:dyDescent="0.25">
      <c r="A1324" s="264" t="s">
        <v>14632</v>
      </c>
      <c r="B1324" s="264" t="s">
        <v>4181</v>
      </c>
      <c r="C1324" s="265">
        <v>210305</v>
      </c>
      <c r="D1324" s="265" t="s">
        <v>15953</v>
      </c>
      <c r="E1324" s="266" t="s">
        <v>3754</v>
      </c>
      <c r="P1324" s="343"/>
    </row>
    <row r="1325" spans="1:16" x14ac:dyDescent="0.25">
      <c r="A1325" s="264" t="s">
        <v>14632</v>
      </c>
      <c r="B1325" s="264" t="s">
        <v>1069</v>
      </c>
      <c r="C1325" s="265">
        <v>230103</v>
      </c>
      <c r="D1325" s="265" t="s">
        <v>15953</v>
      </c>
      <c r="E1325" s="266" t="s">
        <v>6809</v>
      </c>
      <c r="P1325" s="343"/>
    </row>
    <row r="1326" spans="1:16" x14ac:dyDescent="0.25">
      <c r="A1326" s="264" t="s">
        <v>14632</v>
      </c>
      <c r="B1326" s="264" t="s">
        <v>14577</v>
      </c>
      <c r="C1326" s="265">
        <v>240501</v>
      </c>
      <c r="D1326" s="265" t="s">
        <v>15953</v>
      </c>
      <c r="E1326" s="266" t="s">
        <v>14578</v>
      </c>
      <c r="P1326" s="343"/>
    </row>
    <row r="1327" spans="1:16" x14ac:dyDescent="0.25">
      <c r="A1327" s="264" t="s">
        <v>6709</v>
      </c>
      <c r="B1327" s="264" t="s">
        <v>4180</v>
      </c>
      <c r="C1327" s="265">
        <v>220605</v>
      </c>
      <c r="D1327" s="265" t="s">
        <v>15953</v>
      </c>
      <c r="E1327" s="266" t="s">
        <v>6710</v>
      </c>
      <c r="P1327" s="343"/>
    </row>
    <row r="1328" spans="1:16" x14ac:dyDescent="0.25">
      <c r="A1328" s="264" t="s">
        <v>6709</v>
      </c>
      <c r="B1328" s="264" t="s">
        <v>2751</v>
      </c>
      <c r="C1328" s="265">
        <v>230105</v>
      </c>
      <c r="D1328" s="265" t="s">
        <v>15953</v>
      </c>
      <c r="E1328" s="266" t="s">
        <v>6877</v>
      </c>
      <c r="P1328" s="343"/>
    </row>
    <row r="1329" spans="1:16" x14ac:dyDescent="0.25">
      <c r="A1329" s="92" t="s">
        <v>4610</v>
      </c>
      <c r="B1329" s="92" t="s">
        <v>1583</v>
      </c>
      <c r="C1329" s="93" t="s">
        <v>4627</v>
      </c>
      <c r="D1329" s="93" t="s">
        <v>1398</v>
      </c>
      <c r="E1329" s="94">
        <v>45886</v>
      </c>
      <c r="F1329" s="93"/>
      <c r="G1329" s="93" t="s">
        <v>1385</v>
      </c>
      <c r="H1329" s="45" t="s">
        <v>1533</v>
      </c>
      <c r="I1329" s="99"/>
      <c r="J1329" s="99"/>
      <c r="K1329" s="99"/>
      <c r="L1329" s="31"/>
      <c r="M1329" s="31"/>
      <c r="N1329" s="31"/>
      <c r="P1329" s="343"/>
    </row>
    <row r="1330" spans="1:16" x14ac:dyDescent="0.25">
      <c r="A1330" s="264" t="s">
        <v>17746</v>
      </c>
      <c r="B1330" s="264" t="s">
        <v>1068</v>
      </c>
      <c r="C1330" s="265">
        <v>230202</v>
      </c>
      <c r="D1330" s="265" t="s">
        <v>15953</v>
      </c>
      <c r="E1330" s="266" t="s">
        <v>8836</v>
      </c>
      <c r="P1330" s="343"/>
    </row>
    <row r="1331" spans="1:16" x14ac:dyDescent="0.25">
      <c r="A1331" s="264" t="s">
        <v>17746</v>
      </c>
      <c r="B1331" s="264" t="s">
        <v>236</v>
      </c>
      <c r="C1331" s="265">
        <v>241001</v>
      </c>
      <c r="D1331" s="265" t="s">
        <v>15953</v>
      </c>
      <c r="E1331" s="266" t="s">
        <v>11352</v>
      </c>
      <c r="P1331" s="343"/>
    </row>
    <row r="1332" spans="1:16" x14ac:dyDescent="0.25">
      <c r="A1332" s="264" t="s">
        <v>17746</v>
      </c>
      <c r="B1332" s="264" t="s">
        <v>6711</v>
      </c>
      <c r="C1332" s="265">
        <v>22050102</v>
      </c>
      <c r="D1332" s="265" t="s">
        <v>15953</v>
      </c>
      <c r="E1332" s="266" t="s">
        <v>6673</v>
      </c>
      <c r="P1332" s="343"/>
    </row>
    <row r="1333" spans="1:16" x14ac:dyDescent="0.25">
      <c r="A1333" s="264" t="s">
        <v>17746</v>
      </c>
      <c r="B1333" s="264" t="s">
        <v>6966</v>
      </c>
      <c r="C1333" s="265">
        <v>23010401</v>
      </c>
      <c r="D1333" s="265" t="s">
        <v>15953</v>
      </c>
      <c r="E1333" s="266" t="s">
        <v>6967</v>
      </c>
      <c r="P1333" s="343"/>
    </row>
    <row r="1334" spans="1:16" x14ac:dyDescent="0.25">
      <c r="A1334" s="264" t="s">
        <v>17746</v>
      </c>
      <c r="B1334" s="264" t="s">
        <v>3782</v>
      </c>
      <c r="C1334" s="265">
        <v>23010402</v>
      </c>
      <c r="D1334" s="265" t="s">
        <v>15953</v>
      </c>
      <c r="E1334" s="266" t="s">
        <v>8836</v>
      </c>
      <c r="P1334" s="343"/>
    </row>
    <row r="1335" spans="1:16" x14ac:dyDescent="0.25">
      <c r="A1335" s="44" t="s">
        <v>4948</v>
      </c>
      <c r="B1335" s="44" t="s">
        <v>15302</v>
      </c>
      <c r="C1335" s="45" t="s">
        <v>4964</v>
      </c>
      <c r="D1335" s="45" t="s">
        <v>16294</v>
      </c>
      <c r="E1335" s="46">
        <v>45900</v>
      </c>
      <c r="F1335" s="338"/>
      <c r="G1335" s="44"/>
      <c r="H1335" s="44"/>
      <c r="I1335" s="44"/>
      <c r="J1335" s="44"/>
      <c r="K1335" s="44"/>
      <c r="L1335" s="31"/>
      <c r="M1335" s="31"/>
      <c r="N1335" s="31"/>
      <c r="P1335" s="343"/>
    </row>
    <row r="1336" spans="1:16" x14ac:dyDescent="0.25">
      <c r="A1336" s="264" t="s">
        <v>8508</v>
      </c>
      <c r="B1336" s="264" t="s">
        <v>1068</v>
      </c>
      <c r="C1336" s="265">
        <v>230202</v>
      </c>
      <c r="D1336" s="265" t="s">
        <v>15953</v>
      </c>
      <c r="E1336" s="266" t="s">
        <v>8836</v>
      </c>
      <c r="P1336" s="343"/>
    </row>
    <row r="1337" spans="1:16" x14ac:dyDescent="0.25">
      <c r="A1337" s="264" t="s">
        <v>16920</v>
      </c>
      <c r="B1337" s="264" t="s">
        <v>6713</v>
      </c>
      <c r="C1337" s="265">
        <v>220604</v>
      </c>
      <c r="D1337" s="265" t="s">
        <v>15953</v>
      </c>
      <c r="E1337" s="266" t="s">
        <v>6714</v>
      </c>
      <c r="P1337" s="343"/>
    </row>
    <row r="1338" spans="1:16" x14ac:dyDescent="0.25">
      <c r="A1338" s="264" t="s">
        <v>16920</v>
      </c>
      <c r="B1338" s="264" t="s">
        <v>6966</v>
      </c>
      <c r="C1338" s="265">
        <v>23010401</v>
      </c>
      <c r="D1338" s="265" t="s">
        <v>15953</v>
      </c>
      <c r="E1338" s="266" t="s">
        <v>6967</v>
      </c>
      <c r="P1338" s="343"/>
    </row>
    <row r="1339" spans="1:16" x14ac:dyDescent="0.25">
      <c r="A1339" s="264" t="s">
        <v>16920</v>
      </c>
      <c r="B1339" s="264" t="s">
        <v>3782</v>
      </c>
      <c r="C1339" s="265">
        <v>23010402</v>
      </c>
      <c r="D1339" s="265" t="s">
        <v>15953</v>
      </c>
      <c r="E1339" s="266" t="s">
        <v>8836</v>
      </c>
      <c r="P1339" s="343"/>
    </row>
    <row r="1340" spans="1:16" x14ac:dyDescent="0.25">
      <c r="A1340" s="264" t="s">
        <v>6712</v>
      </c>
      <c r="B1340" s="264" t="s">
        <v>1056</v>
      </c>
      <c r="C1340" s="265">
        <v>220601</v>
      </c>
      <c r="D1340" s="265" t="s">
        <v>15953</v>
      </c>
      <c r="E1340" s="266" t="s">
        <v>6412</v>
      </c>
      <c r="P1340" s="343"/>
    </row>
    <row r="1341" spans="1:16" x14ac:dyDescent="0.25">
      <c r="A1341" s="264" t="s">
        <v>6712</v>
      </c>
      <c r="B1341" s="264" t="s">
        <v>14580</v>
      </c>
      <c r="C1341" s="265">
        <v>24020301</v>
      </c>
      <c r="D1341" s="265" t="s">
        <v>15953</v>
      </c>
      <c r="E1341" s="266" t="s">
        <v>12997</v>
      </c>
      <c r="P1341" s="343"/>
    </row>
    <row r="1342" spans="1:16" ht="14.4" x14ac:dyDescent="0.3">
      <c r="A1342" s="57" t="s">
        <v>5865</v>
      </c>
      <c r="B1342" s="57" t="s">
        <v>1493</v>
      </c>
      <c r="C1342" s="62" t="s">
        <v>1520</v>
      </c>
      <c r="D1342" s="62" t="s">
        <v>5966</v>
      </c>
      <c r="E1342" s="341" t="s">
        <v>13531</v>
      </c>
      <c r="F1342" s="339"/>
      <c r="G1342" s="339"/>
      <c r="H1342" s="57"/>
      <c r="I1342" s="57"/>
      <c r="J1342" s="57"/>
      <c r="K1342" s="57"/>
      <c r="P1342" s="343"/>
    </row>
    <row r="1343" spans="1:16" x14ac:dyDescent="0.25">
      <c r="A1343" s="264" t="s">
        <v>1100</v>
      </c>
      <c r="B1343" s="264" t="s">
        <v>4191</v>
      </c>
      <c r="C1343" s="265">
        <v>240401</v>
      </c>
      <c r="D1343" s="265" t="s">
        <v>15953</v>
      </c>
      <c r="E1343" s="266" t="s">
        <v>6492</v>
      </c>
      <c r="P1343" s="343"/>
    </row>
    <row r="1344" spans="1:16" x14ac:dyDescent="0.25">
      <c r="A1344" s="1" t="s">
        <v>2142</v>
      </c>
      <c r="B1344" s="432" t="s">
        <v>6224</v>
      </c>
      <c r="C1344" s="433" t="s">
        <v>6225</v>
      </c>
      <c r="D1344" s="434" t="s">
        <v>17016</v>
      </c>
      <c r="E1344" s="434">
        <v>45869</v>
      </c>
      <c r="P1344" s="343"/>
    </row>
    <row r="1345" spans="1:16" x14ac:dyDescent="0.25">
      <c r="A1345" s="44" t="s">
        <v>15435</v>
      </c>
      <c r="B1345" s="44" t="s">
        <v>1349</v>
      </c>
      <c r="C1345" s="45" t="s">
        <v>15422</v>
      </c>
      <c r="D1345" s="45" t="s">
        <v>18252</v>
      </c>
      <c r="E1345" s="45" t="s">
        <v>3064</v>
      </c>
      <c r="F1345" s="45" t="s">
        <v>1384</v>
      </c>
      <c r="G1345" s="45" t="s">
        <v>1385</v>
      </c>
      <c r="P1345" s="343"/>
    </row>
    <row r="1346" spans="1:16" x14ac:dyDescent="0.25">
      <c r="A1346" s="44" t="s">
        <v>9100</v>
      </c>
      <c r="B1346" s="44" t="s">
        <v>1361</v>
      </c>
      <c r="C1346" s="45" t="s">
        <v>9087</v>
      </c>
      <c r="D1346" s="45" t="s">
        <v>18252</v>
      </c>
      <c r="E1346" s="45" t="s">
        <v>6809</v>
      </c>
      <c r="F1346" s="45" t="s">
        <v>1384</v>
      </c>
      <c r="G1346" s="45" t="s">
        <v>1385</v>
      </c>
      <c r="P1346" s="343"/>
    </row>
    <row r="1347" spans="1:16" x14ac:dyDescent="0.25">
      <c r="A1347" s="264" t="s">
        <v>709</v>
      </c>
      <c r="B1347" s="264" t="s">
        <v>236</v>
      </c>
      <c r="C1347" s="265">
        <v>241001</v>
      </c>
      <c r="D1347" s="265" t="s">
        <v>15953</v>
      </c>
      <c r="E1347" s="266" t="s">
        <v>11352</v>
      </c>
      <c r="P1347" s="343"/>
    </row>
    <row r="1348" spans="1:16" x14ac:dyDescent="0.25">
      <c r="A1348" s="44" t="s">
        <v>3410</v>
      </c>
      <c r="B1348" s="44" t="s">
        <v>10976</v>
      </c>
      <c r="C1348" s="45" t="s">
        <v>10977</v>
      </c>
      <c r="D1348" s="45" t="s">
        <v>18252</v>
      </c>
      <c r="E1348" s="45" t="s">
        <v>10715</v>
      </c>
      <c r="F1348" s="45" t="s">
        <v>1384</v>
      </c>
      <c r="G1348" s="45" t="s">
        <v>1385</v>
      </c>
      <c r="P1348" s="343"/>
    </row>
    <row r="1349" spans="1:16" x14ac:dyDescent="0.25">
      <c r="A1349" s="1" t="s">
        <v>11913</v>
      </c>
      <c r="B1349" s="432" t="s">
        <v>2628</v>
      </c>
      <c r="C1349" s="433" t="s">
        <v>11914</v>
      </c>
      <c r="D1349" s="434" t="s">
        <v>17016</v>
      </c>
      <c r="E1349" s="434">
        <v>46038</v>
      </c>
      <c r="P1349" s="343"/>
    </row>
    <row r="1350" spans="1:16" x14ac:dyDescent="0.25">
      <c r="A1350" s="1" t="s">
        <v>13885</v>
      </c>
      <c r="B1350" s="432" t="s">
        <v>14391</v>
      </c>
      <c r="C1350" s="433" t="s">
        <v>13886</v>
      </c>
      <c r="D1350" s="434" t="s">
        <v>17016</v>
      </c>
      <c r="E1350" s="434">
        <v>45763</v>
      </c>
      <c r="P1350" s="343"/>
    </row>
    <row r="1351" spans="1:16" x14ac:dyDescent="0.25">
      <c r="A1351" s="44" t="s">
        <v>15436</v>
      </c>
      <c r="B1351" s="44" t="s">
        <v>1349</v>
      </c>
      <c r="C1351" s="45" t="s">
        <v>15422</v>
      </c>
      <c r="D1351" s="45" t="s">
        <v>18252</v>
      </c>
      <c r="E1351" s="45" t="s">
        <v>3064</v>
      </c>
      <c r="F1351" s="45" t="s">
        <v>1384</v>
      </c>
      <c r="G1351" s="45" t="s">
        <v>1385</v>
      </c>
      <c r="P1351" s="343"/>
    </row>
    <row r="1352" spans="1:16" x14ac:dyDescent="0.25">
      <c r="A1352" s="1" t="s">
        <v>6302</v>
      </c>
      <c r="B1352" s="432" t="s">
        <v>181</v>
      </c>
      <c r="C1352" s="433" t="s">
        <v>4426</v>
      </c>
      <c r="D1352" s="434" t="s">
        <v>17016</v>
      </c>
      <c r="E1352" s="434">
        <v>45823</v>
      </c>
      <c r="P1352" s="343"/>
    </row>
    <row r="1353" spans="1:16" x14ac:dyDescent="0.25">
      <c r="A1353" s="404" t="s">
        <v>17176</v>
      </c>
      <c r="B1353" s="403" t="s">
        <v>17135</v>
      </c>
      <c r="C1353" s="413">
        <v>21.22</v>
      </c>
      <c r="D1353" s="43" t="s">
        <v>17679</v>
      </c>
      <c r="E1353" s="43">
        <v>45838</v>
      </c>
      <c r="F1353" s="88"/>
      <c r="P1353" s="343"/>
    </row>
    <row r="1354" spans="1:16" x14ac:dyDescent="0.25">
      <c r="A1354" s="44" t="s">
        <v>17035</v>
      </c>
      <c r="B1354" s="353" t="s">
        <v>17063</v>
      </c>
      <c r="C1354" s="32" t="s">
        <v>17033</v>
      </c>
      <c r="D1354" s="32" t="s">
        <v>1398</v>
      </c>
      <c r="E1354" s="33">
        <v>47208</v>
      </c>
      <c r="F1354" s="32"/>
      <c r="G1354" s="32"/>
      <c r="H1354" s="32"/>
      <c r="I1354" s="31"/>
      <c r="J1354" s="31"/>
      <c r="K1354" s="31"/>
      <c r="L1354" s="31"/>
      <c r="M1354" s="31"/>
      <c r="N1354" s="31"/>
      <c r="P1354" s="343"/>
    </row>
    <row r="1355" spans="1:16" x14ac:dyDescent="0.25">
      <c r="A1355" s="44" t="s">
        <v>17036</v>
      </c>
      <c r="B1355" s="353" t="s">
        <v>17063</v>
      </c>
      <c r="C1355" s="32" t="s">
        <v>17033</v>
      </c>
      <c r="D1355" s="32" t="s">
        <v>1398</v>
      </c>
      <c r="E1355" s="33">
        <v>47208</v>
      </c>
      <c r="F1355" s="32"/>
      <c r="G1355" s="32"/>
      <c r="H1355" s="32"/>
      <c r="I1355" s="31"/>
      <c r="J1355" s="31"/>
      <c r="K1355" s="31"/>
      <c r="L1355" s="31"/>
      <c r="M1355" s="31"/>
      <c r="N1355" s="31"/>
      <c r="P1355" s="343"/>
    </row>
    <row r="1356" spans="1:16" x14ac:dyDescent="0.3">
      <c r="A1356" s="329" t="s">
        <v>15344</v>
      </c>
      <c r="B1356" s="330" t="s">
        <v>15343</v>
      </c>
      <c r="C1356" s="328" t="s">
        <v>15346</v>
      </c>
      <c r="D1356" s="93" t="s">
        <v>1593</v>
      </c>
      <c r="E1356" s="331">
        <v>46388</v>
      </c>
      <c r="F1356" s="328"/>
      <c r="G1356" s="328"/>
      <c r="H1356" s="328"/>
      <c r="I1356" s="329"/>
      <c r="J1356" s="329"/>
      <c r="K1356" s="329"/>
      <c r="P1356" s="343"/>
    </row>
    <row r="1357" spans="1:16" x14ac:dyDescent="0.25">
      <c r="A1357" s="44" t="s">
        <v>4558</v>
      </c>
      <c r="B1357" s="44" t="s">
        <v>15302</v>
      </c>
      <c r="C1357" s="45" t="s">
        <v>4964</v>
      </c>
      <c r="D1357" s="45" t="s">
        <v>16294</v>
      </c>
      <c r="E1357" s="46">
        <v>45900</v>
      </c>
      <c r="F1357" s="338"/>
      <c r="G1357" s="44"/>
      <c r="H1357" s="44"/>
      <c r="I1357" s="44"/>
      <c r="J1357" s="44"/>
      <c r="K1357" s="44"/>
      <c r="L1357" s="31"/>
      <c r="M1357" s="31"/>
      <c r="N1357" s="31"/>
      <c r="P1357" s="343"/>
    </row>
    <row r="1358" spans="1:16" s="355" customFormat="1" x14ac:dyDescent="0.25">
      <c r="A1358" s="264" t="s">
        <v>10650</v>
      </c>
      <c r="B1358" s="264" t="s">
        <v>1056</v>
      </c>
      <c r="C1358" s="265">
        <v>230601</v>
      </c>
      <c r="D1358" s="265" t="s">
        <v>15953</v>
      </c>
      <c r="E1358" s="266" t="s">
        <v>10533</v>
      </c>
      <c r="F1358" s="30"/>
      <c r="G1358" s="30"/>
      <c r="H1358" s="30"/>
      <c r="I1358" s="29"/>
      <c r="J1358" s="29"/>
      <c r="K1358" s="29"/>
      <c r="L1358" s="29"/>
      <c r="M1358" s="29"/>
      <c r="N1358" s="29"/>
      <c r="O1358" s="29"/>
      <c r="P1358" s="356"/>
    </row>
    <row r="1359" spans="1:16" x14ac:dyDescent="0.25">
      <c r="A1359" s="264" t="s">
        <v>14633</v>
      </c>
      <c r="B1359" s="264" t="s">
        <v>1076</v>
      </c>
      <c r="C1359" s="265">
        <v>240303</v>
      </c>
      <c r="D1359" s="265" t="s">
        <v>15953</v>
      </c>
      <c r="E1359" s="266" t="s">
        <v>3064</v>
      </c>
      <c r="P1359" s="343"/>
    </row>
    <row r="1360" spans="1:16" x14ac:dyDescent="0.25">
      <c r="A1360" s="44" t="s">
        <v>12008</v>
      </c>
      <c r="B1360" s="44" t="s">
        <v>12009</v>
      </c>
      <c r="C1360" s="45" t="s">
        <v>12767</v>
      </c>
      <c r="D1360" s="45" t="s">
        <v>4574</v>
      </c>
      <c r="E1360" s="275">
        <f>DATE(2027,5,29)</f>
        <v>46536</v>
      </c>
      <c r="P1360" s="343"/>
    </row>
    <row r="1361" spans="1:16" s="359" customFormat="1" x14ac:dyDescent="0.25">
      <c r="A1361" s="44" t="s">
        <v>15437</v>
      </c>
      <c r="B1361" s="44" t="s">
        <v>4157</v>
      </c>
      <c r="C1361" s="45" t="s">
        <v>15418</v>
      </c>
      <c r="D1361" s="45" t="s">
        <v>18252</v>
      </c>
      <c r="E1361" s="45" t="s">
        <v>3064</v>
      </c>
      <c r="F1361" s="45" t="s">
        <v>1384</v>
      </c>
      <c r="G1361" s="45" t="s">
        <v>1385</v>
      </c>
      <c r="H1361" s="30"/>
      <c r="I1361" s="29"/>
      <c r="J1361" s="29"/>
      <c r="K1361" s="29"/>
      <c r="L1361" s="29"/>
      <c r="M1361" s="29"/>
      <c r="N1361" s="29"/>
      <c r="O1361" s="29"/>
      <c r="P1361" s="360"/>
    </row>
    <row r="1362" spans="1:16" x14ac:dyDescent="0.25">
      <c r="A1362" s="264" t="s">
        <v>14634</v>
      </c>
      <c r="B1362" s="264" t="s">
        <v>14577</v>
      </c>
      <c r="C1362" s="265">
        <v>240501</v>
      </c>
      <c r="D1362" s="265" t="s">
        <v>15953</v>
      </c>
      <c r="E1362" s="266" t="s">
        <v>14578</v>
      </c>
      <c r="P1362" s="343"/>
    </row>
    <row r="1363" spans="1:16" x14ac:dyDescent="0.25">
      <c r="A1363" s="264" t="s">
        <v>14634</v>
      </c>
      <c r="B1363" s="264" t="s">
        <v>1056</v>
      </c>
      <c r="C1363" s="265">
        <v>240601</v>
      </c>
      <c r="D1363" s="265" t="s">
        <v>15953</v>
      </c>
      <c r="E1363" s="266" t="s">
        <v>13753</v>
      </c>
      <c r="P1363" s="343"/>
    </row>
    <row r="1364" spans="1:16" x14ac:dyDescent="0.25">
      <c r="A1364" s="264" t="s">
        <v>14634</v>
      </c>
      <c r="B1364" s="264" t="s">
        <v>236</v>
      </c>
      <c r="C1364" s="265">
        <v>241001</v>
      </c>
      <c r="D1364" s="265" t="s">
        <v>15953</v>
      </c>
      <c r="E1364" s="266" t="s">
        <v>11352</v>
      </c>
      <c r="P1364" s="343"/>
    </row>
    <row r="1365" spans="1:16" x14ac:dyDescent="0.25">
      <c r="A1365" s="44" t="s">
        <v>12010</v>
      </c>
      <c r="B1365" s="44" t="s">
        <v>12011</v>
      </c>
      <c r="C1365" s="45" t="s">
        <v>3625</v>
      </c>
      <c r="D1365" s="45" t="s">
        <v>4574</v>
      </c>
      <c r="E1365" s="275">
        <f>DATE(2025,12,28)</f>
        <v>46019</v>
      </c>
      <c r="F1365" s="32"/>
      <c r="G1365" s="32"/>
      <c r="H1365" s="32"/>
      <c r="I1365" s="31"/>
      <c r="J1365" s="31"/>
      <c r="K1365" s="31"/>
      <c r="L1365" s="31"/>
      <c r="M1365" s="31"/>
      <c r="N1365" s="31"/>
      <c r="P1365" s="343"/>
    </row>
    <row r="1366" spans="1:16" x14ac:dyDescent="0.25">
      <c r="A1366" s="44" t="s">
        <v>7272</v>
      </c>
      <c r="B1366" s="44" t="s">
        <v>13527</v>
      </c>
      <c r="C1366" s="45" t="s">
        <v>7271</v>
      </c>
      <c r="D1366" s="45" t="s">
        <v>16294</v>
      </c>
      <c r="E1366" s="46">
        <v>45900</v>
      </c>
      <c r="F1366" s="338" t="s">
        <v>2055</v>
      </c>
      <c r="G1366" s="44"/>
      <c r="H1366" s="44"/>
      <c r="I1366" s="44"/>
      <c r="J1366" s="44"/>
      <c r="K1366" s="44"/>
      <c r="L1366" s="31"/>
      <c r="M1366" s="31"/>
      <c r="N1366" s="31"/>
      <c r="P1366" s="343"/>
    </row>
    <row r="1367" spans="1:16" x14ac:dyDescent="0.25">
      <c r="A1367" s="44" t="s">
        <v>5567</v>
      </c>
      <c r="B1367" s="44" t="s">
        <v>229</v>
      </c>
      <c r="C1367" s="45" t="s">
        <v>10319</v>
      </c>
      <c r="D1367" s="45" t="s">
        <v>15765</v>
      </c>
      <c r="E1367" s="45" t="s">
        <v>8836</v>
      </c>
      <c r="F1367" s="328"/>
      <c r="G1367" s="328"/>
      <c r="H1367" s="328"/>
      <c r="I1367" s="329"/>
      <c r="J1367" s="329"/>
      <c r="K1367" s="329"/>
      <c r="P1367" s="343"/>
    </row>
    <row r="1368" spans="1:16" x14ac:dyDescent="0.25">
      <c r="A1368" s="346" t="s">
        <v>5567</v>
      </c>
      <c r="B1368" s="346" t="s">
        <v>229</v>
      </c>
      <c r="C1368" s="347" t="s">
        <v>10319</v>
      </c>
      <c r="D1368" s="347" t="s">
        <v>15765</v>
      </c>
      <c r="E1368" s="347" t="s">
        <v>6967</v>
      </c>
      <c r="F1368" s="346"/>
      <c r="G1368" s="346"/>
      <c r="H1368" s="346"/>
      <c r="I1368" s="346"/>
      <c r="J1368" s="346"/>
      <c r="K1368" s="346"/>
      <c r="L1368" s="346"/>
      <c r="M1368" s="346"/>
      <c r="P1368" s="343"/>
    </row>
    <row r="1369" spans="1:16" x14ac:dyDescent="0.25">
      <c r="A1369" s="44" t="s">
        <v>5567</v>
      </c>
      <c r="B1369" s="44" t="s">
        <v>229</v>
      </c>
      <c r="C1369" s="45" t="s">
        <v>10319</v>
      </c>
      <c r="D1369" s="45" t="s">
        <v>13812</v>
      </c>
      <c r="E1369" s="45" t="s">
        <v>8836</v>
      </c>
      <c r="F1369" s="93"/>
      <c r="G1369" s="93"/>
      <c r="H1369" s="93"/>
      <c r="I1369" s="99"/>
      <c r="J1369" s="99"/>
      <c r="K1369" s="99"/>
      <c r="P1369" s="343"/>
    </row>
    <row r="1370" spans="1:16" x14ac:dyDescent="0.25">
      <c r="A1370" s="264" t="s">
        <v>4196</v>
      </c>
      <c r="B1370" s="264" t="s">
        <v>4181</v>
      </c>
      <c r="C1370" s="265">
        <v>210305</v>
      </c>
      <c r="D1370" s="265" t="s">
        <v>15953</v>
      </c>
      <c r="E1370" s="266" t="s">
        <v>3754</v>
      </c>
      <c r="P1370" s="343"/>
    </row>
    <row r="1371" spans="1:16" s="355" customFormat="1" x14ac:dyDescent="0.25">
      <c r="A1371" s="264" t="s">
        <v>14635</v>
      </c>
      <c r="B1371" s="264" t="s">
        <v>3782</v>
      </c>
      <c r="C1371" s="265">
        <v>210205</v>
      </c>
      <c r="D1371" s="265" t="s">
        <v>15953</v>
      </c>
      <c r="E1371" s="266" t="s">
        <v>8836</v>
      </c>
      <c r="F1371" s="30"/>
      <c r="G1371" s="30"/>
      <c r="H1371" s="30"/>
      <c r="I1371" s="29"/>
      <c r="J1371" s="29"/>
      <c r="K1371" s="29"/>
      <c r="L1371" s="29"/>
      <c r="M1371" s="29"/>
      <c r="N1371" s="29"/>
      <c r="O1371" s="29"/>
      <c r="P1371" s="356"/>
    </row>
    <row r="1372" spans="1:16" x14ac:dyDescent="0.25">
      <c r="A1372" s="264" t="s">
        <v>14635</v>
      </c>
      <c r="B1372" s="264" t="s">
        <v>4844</v>
      </c>
      <c r="C1372" s="265">
        <v>24060401</v>
      </c>
      <c r="D1372" s="265" t="s">
        <v>15953</v>
      </c>
      <c r="E1372" s="266" t="s">
        <v>6412</v>
      </c>
      <c r="P1372" s="343"/>
    </row>
    <row r="1373" spans="1:16" x14ac:dyDescent="0.25">
      <c r="A1373" s="273" t="s">
        <v>2763</v>
      </c>
      <c r="B1373" s="273" t="s">
        <v>11788</v>
      </c>
      <c r="C1373" s="274">
        <v>791202303001</v>
      </c>
      <c r="D1373" s="274" t="s">
        <v>8356</v>
      </c>
      <c r="E1373" s="276" t="s">
        <v>3754</v>
      </c>
      <c r="F1373" s="328"/>
      <c r="G1373" s="328"/>
      <c r="H1373" s="328"/>
      <c r="I1373" s="329"/>
      <c r="J1373" s="329"/>
      <c r="K1373" s="329"/>
      <c r="P1373" s="343"/>
    </row>
    <row r="1374" spans="1:16" x14ac:dyDescent="0.25">
      <c r="A1374" s="264" t="s">
        <v>2763</v>
      </c>
      <c r="B1374" s="264" t="s">
        <v>3753</v>
      </c>
      <c r="C1374" s="265">
        <v>210101</v>
      </c>
      <c r="D1374" s="265" t="s">
        <v>15953</v>
      </c>
      <c r="E1374" s="266" t="s">
        <v>3754</v>
      </c>
      <c r="P1374" s="343"/>
    </row>
    <row r="1375" spans="1:16" x14ac:dyDescent="0.25">
      <c r="A1375" s="264" t="s">
        <v>2763</v>
      </c>
      <c r="B1375" s="264" t="s">
        <v>1068</v>
      </c>
      <c r="C1375" s="265">
        <v>230202</v>
      </c>
      <c r="D1375" s="265" t="s">
        <v>15953</v>
      </c>
      <c r="E1375" s="266" t="s">
        <v>8836</v>
      </c>
      <c r="P1375" s="343"/>
    </row>
    <row r="1376" spans="1:16" x14ac:dyDescent="0.25">
      <c r="A1376" s="44" t="s">
        <v>12012</v>
      </c>
      <c r="B1376" s="44" t="s">
        <v>12013</v>
      </c>
      <c r="C1376" s="45" t="s">
        <v>12768</v>
      </c>
      <c r="D1376" s="45" t="s">
        <v>4574</v>
      </c>
      <c r="E1376" s="275">
        <f>DATE(2027,8,18)</f>
        <v>46617</v>
      </c>
      <c r="P1376" s="343"/>
    </row>
    <row r="1377" spans="1:16" x14ac:dyDescent="0.25">
      <c r="A1377" s="403" t="s">
        <v>4197</v>
      </c>
      <c r="B1377" s="403" t="s">
        <v>17103</v>
      </c>
      <c r="C1377" s="413">
        <v>22.23</v>
      </c>
      <c r="D1377" s="43" t="s">
        <v>17679</v>
      </c>
      <c r="E1377" s="43">
        <v>46934</v>
      </c>
      <c r="F1377" s="88"/>
      <c r="P1377" s="343"/>
    </row>
    <row r="1378" spans="1:16" x14ac:dyDescent="0.25">
      <c r="A1378" s="264" t="s">
        <v>4197</v>
      </c>
      <c r="B1378" s="264" t="s">
        <v>3753</v>
      </c>
      <c r="C1378" s="265">
        <v>210101</v>
      </c>
      <c r="D1378" s="265" t="s">
        <v>15953</v>
      </c>
      <c r="E1378" s="266" t="s">
        <v>3754</v>
      </c>
      <c r="P1378" s="343"/>
    </row>
    <row r="1379" spans="1:16" x14ac:dyDescent="0.25">
      <c r="A1379" s="264" t="s">
        <v>4197</v>
      </c>
      <c r="B1379" s="264" t="s">
        <v>6669</v>
      </c>
      <c r="C1379" s="265">
        <v>240804</v>
      </c>
      <c r="D1379" s="265" t="s">
        <v>15953</v>
      </c>
      <c r="E1379" s="266" t="s">
        <v>15826</v>
      </c>
      <c r="P1379" s="343"/>
    </row>
    <row r="1380" spans="1:16" x14ac:dyDescent="0.25">
      <c r="A1380" s="44" t="s">
        <v>3449</v>
      </c>
      <c r="B1380" s="44" t="s">
        <v>15257</v>
      </c>
      <c r="C1380" s="45" t="s">
        <v>13518</v>
      </c>
      <c r="D1380" s="45" t="s">
        <v>16294</v>
      </c>
      <c r="E1380" s="46">
        <v>46022</v>
      </c>
      <c r="F1380" s="338"/>
      <c r="G1380" s="44"/>
      <c r="H1380" s="44"/>
      <c r="I1380" s="44"/>
      <c r="J1380" s="44"/>
      <c r="K1380" s="44"/>
      <c r="L1380" s="31"/>
      <c r="M1380" s="31"/>
      <c r="N1380" s="31"/>
      <c r="P1380" s="343"/>
    </row>
    <row r="1381" spans="1:16" x14ac:dyDescent="0.25">
      <c r="A1381" s="44" t="s">
        <v>3449</v>
      </c>
      <c r="B1381" s="44" t="s">
        <v>15317</v>
      </c>
      <c r="C1381" s="45" t="s">
        <v>3459</v>
      </c>
      <c r="D1381" s="45" t="s">
        <v>16294</v>
      </c>
      <c r="E1381" s="46">
        <v>45688</v>
      </c>
      <c r="F1381" s="338"/>
      <c r="G1381" s="44"/>
      <c r="H1381" s="44"/>
      <c r="I1381" s="44"/>
      <c r="J1381" s="44"/>
      <c r="K1381" s="44"/>
      <c r="L1381" s="31"/>
      <c r="M1381" s="31"/>
      <c r="N1381" s="31"/>
      <c r="P1381" s="343"/>
    </row>
    <row r="1382" spans="1:16" x14ac:dyDescent="0.25">
      <c r="A1382" s="264" t="s">
        <v>4198</v>
      </c>
      <c r="B1382" s="264" t="s">
        <v>14575</v>
      </c>
      <c r="C1382" s="265">
        <v>240402</v>
      </c>
      <c r="D1382" s="265" t="s">
        <v>15953</v>
      </c>
      <c r="E1382" s="266" t="s">
        <v>6492</v>
      </c>
      <c r="P1382" s="343"/>
    </row>
    <row r="1383" spans="1:16" x14ac:dyDescent="0.25">
      <c r="A1383" s="264" t="s">
        <v>14636</v>
      </c>
      <c r="B1383" s="264" t="s">
        <v>14586</v>
      </c>
      <c r="C1383" s="265">
        <v>240403</v>
      </c>
      <c r="D1383" s="265" t="s">
        <v>15953</v>
      </c>
      <c r="E1383" s="266" t="s">
        <v>6492</v>
      </c>
      <c r="P1383" s="343"/>
    </row>
    <row r="1384" spans="1:16" x14ac:dyDescent="0.25">
      <c r="A1384" s="44" t="s">
        <v>13147</v>
      </c>
      <c r="B1384" s="92" t="s">
        <v>13392</v>
      </c>
      <c r="C1384" s="77" t="s">
        <v>13124</v>
      </c>
      <c r="D1384" s="93" t="s">
        <v>13391</v>
      </c>
      <c r="E1384" s="94">
        <v>45838</v>
      </c>
      <c r="F1384" s="93"/>
      <c r="G1384" s="93"/>
      <c r="H1384" s="93"/>
      <c r="I1384" s="99"/>
      <c r="J1384" s="99"/>
      <c r="K1384" s="99"/>
      <c r="L1384" s="31"/>
      <c r="M1384" s="31"/>
      <c r="N1384" s="31"/>
      <c r="P1384" s="343"/>
    </row>
    <row r="1385" spans="1:16" x14ac:dyDescent="0.25">
      <c r="A1385" s="102" t="s">
        <v>1101</v>
      </c>
      <c r="B1385" s="92" t="s">
        <v>4085</v>
      </c>
      <c r="C1385" s="93" t="s">
        <v>4084</v>
      </c>
      <c r="D1385" s="93" t="s">
        <v>1398</v>
      </c>
      <c r="E1385" s="94">
        <v>45794</v>
      </c>
      <c r="F1385" s="93"/>
      <c r="G1385" s="93" t="s">
        <v>1385</v>
      </c>
      <c r="H1385" s="93" t="s">
        <v>1385</v>
      </c>
      <c r="I1385" s="99"/>
      <c r="J1385" s="99"/>
      <c r="K1385" s="99"/>
      <c r="L1385" s="31"/>
      <c r="M1385" s="31"/>
      <c r="N1385" s="31"/>
      <c r="P1385" s="343"/>
    </row>
    <row r="1386" spans="1:16" s="355" customFormat="1" x14ac:dyDescent="0.25">
      <c r="A1386" s="44" t="s">
        <v>2109</v>
      </c>
      <c r="B1386" s="44" t="s">
        <v>9963</v>
      </c>
      <c r="C1386" s="45" t="s">
        <v>7283</v>
      </c>
      <c r="D1386" s="45" t="s">
        <v>16294</v>
      </c>
      <c r="E1386" s="46">
        <v>46053</v>
      </c>
      <c r="F1386" s="338"/>
      <c r="G1386" s="44"/>
      <c r="H1386" s="44"/>
      <c r="I1386" s="44"/>
      <c r="J1386" s="44"/>
      <c r="K1386" s="44"/>
      <c r="L1386" s="29"/>
      <c r="M1386" s="29"/>
      <c r="N1386" s="29"/>
      <c r="O1386" s="29"/>
      <c r="P1386" s="356"/>
    </row>
    <row r="1387" spans="1:16" x14ac:dyDescent="0.25">
      <c r="A1387" s="44" t="s">
        <v>6516</v>
      </c>
      <c r="B1387" s="44" t="s">
        <v>11987</v>
      </c>
      <c r="C1387" s="45" t="s">
        <v>8844</v>
      </c>
      <c r="D1387" s="45" t="s">
        <v>4574</v>
      </c>
      <c r="E1387" s="275">
        <f>DATE(2027,2,3)</f>
        <v>46421</v>
      </c>
      <c r="P1387" s="343"/>
    </row>
    <row r="1388" spans="1:16" s="361" customFormat="1" x14ac:dyDescent="0.25">
      <c r="A1388" s="44" t="s">
        <v>6516</v>
      </c>
      <c r="B1388" s="44" t="s">
        <v>12014</v>
      </c>
      <c r="C1388" s="45" t="s">
        <v>6535</v>
      </c>
      <c r="D1388" s="45" t="s">
        <v>4574</v>
      </c>
      <c r="E1388" s="275">
        <f>DATE(2026,8,15)</f>
        <v>46249</v>
      </c>
      <c r="F1388" s="30"/>
      <c r="G1388" s="30"/>
      <c r="H1388" s="30"/>
      <c r="I1388" s="29"/>
      <c r="J1388" s="29"/>
      <c r="K1388" s="29"/>
      <c r="L1388" s="29"/>
      <c r="M1388" s="29"/>
      <c r="N1388" s="29"/>
      <c r="O1388" s="29"/>
      <c r="P1388" s="362"/>
    </row>
    <row r="1389" spans="1:16" x14ac:dyDescent="0.25">
      <c r="A1389" s="44" t="s">
        <v>710</v>
      </c>
      <c r="B1389" s="44" t="s">
        <v>15963</v>
      </c>
      <c r="C1389" s="45" t="s">
        <v>15964</v>
      </c>
      <c r="D1389" s="45" t="s">
        <v>18252</v>
      </c>
      <c r="E1389" s="45" t="s">
        <v>6214</v>
      </c>
      <c r="F1389" s="45" t="s">
        <v>1384</v>
      </c>
      <c r="G1389" s="45" t="s">
        <v>1385</v>
      </c>
      <c r="P1389" s="343"/>
    </row>
    <row r="1390" spans="1:16" x14ac:dyDescent="0.25">
      <c r="A1390" s="44" t="s">
        <v>710</v>
      </c>
      <c r="B1390" s="44" t="s">
        <v>15965</v>
      </c>
      <c r="C1390" s="45" t="s">
        <v>15966</v>
      </c>
      <c r="D1390" s="45" t="s">
        <v>18252</v>
      </c>
      <c r="E1390" s="45" t="s">
        <v>6214</v>
      </c>
      <c r="F1390" s="45" t="s">
        <v>1384</v>
      </c>
      <c r="G1390" s="45" t="s">
        <v>1385</v>
      </c>
      <c r="P1390" s="343"/>
    </row>
    <row r="1391" spans="1:16" x14ac:dyDescent="0.25">
      <c r="A1391" s="264" t="s">
        <v>710</v>
      </c>
      <c r="B1391" s="264" t="s">
        <v>6662</v>
      </c>
      <c r="C1391" s="265">
        <v>22010601</v>
      </c>
      <c r="D1391" s="265" t="s">
        <v>15953</v>
      </c>
      <c r="E1391" s="266" t="s">
        <v>6211</v>
      </c>
      <c r="P1391" s="343"/>
    </row>
    <row r="1392" spans="1:16" s="359" customFormat="1" x14ac:dyDescent="0.25">
      <c r="A1392" s="264" t="s">
        <v>710</v>
      </c>
      <c r="B1392" s="264" t="s">
        <v>6966</v>
      </c>
      <c r="C1392" s="265">
        <v>23010401</v>
      </c>
      <c r="D1392" s="265" t="s">
        <v>15953</v>
      </c>
      <c r="E1392" s="266" t="s">
        <v>6967</v>
      </c>
      <c r="F1392" s="30"/>
      <c r="G1392" s="30"/>
      <c r="H1392" s="30"/>
      <c r="I1392" s="29"/>
      <c r="J1392" s="29"/>
      <c r="K1392" s="29"/>
      <c r="L1392" s="29"/>
      <c r="M1392" s="29"/>
      <c r="N1392" s="29"/>
      <c r="O1392" s="29"/>
      <c r="P1392" s="360"/>
    </row>
    <row r="1393" spans="1:16" x14ac:dyDescent="0.25">
      <c r="A1393" s="264" t="s">
        <v>710</v>
      </c>
      <c r="B1393" s="264" t="s">
        <v>3782</v>
      </c>
      <c r="C1393" s="265">
        <v>23010402</v>
      </c>
      <c r="D1393" s="265" t="s">
        <v>15953</v>
      </c>
      <c r="E1393" s="266" t="s">
        <v>8836</v>
      </c>
      <c r="P1393" s="343"/>
    </row>
    <row r="1394" spans="1:16" x14ac:dyDescent="0.25">
      <c r="A1394" s="44" t="s">
        <v>13148</v>
      </c>
      <c r="B1394" s="92" t="s">
        <v>13392</v>
      </c>
      <c r="C1394" s="77" t="s">
        <v>13124</v>
      </c>
      <c r="D1394" s="93" t="s">
        <v>13391</v>
      </c>
      <c r="E1394" s="94">
        <v>45838</v>
      </c>
      <c r="F1394" s="93"/>
      <c r="G1394" s="93"/>
      <c r="H1394" s="93"/>
      <c r="I1394" s="99"/>
      <c r="J1394" s="99"/>
      <c r="K1394" s="99"/>
      <c r="L1394" s="31"/>
      <c r="M1394" s="31"/>
      <c r="N1394" s="31"/>
      <c r="P1394" s="343"/>
    </row>
    <row r="1395" spans="1:16" x14ac:dyDescent="0.25">
      <c r="A1395" s="262" t="s">
        <v>11560</v>
      </c>
      <c r="B1395" s="262" t="s">
        <v>11553</v>
      </c>
      <c r="C1395" s="53" t="s">
        <v>11669</v>
      </c>
      <c r="D1395" s="93" t="s">
        <v>7330</v>
      </c>
      <c r="E1395" s="263">
        <v>47059</v>
      </c>
      <c r="F1395" s="93"/>
      <c r="G1395" s="93"/>
      <c r="H1395" s="93"/>
      <c r="I1395" s="99"/>
      <c r="J1395" s="99"/>
      <c r="K1395" s="99"/>
      <c r="P1395" s="343"/>
    </row>
    <row r="1396" spans="1:16" x14ac:dyDescent="0.25">
      <c r="A1396" s="44" t="s">
        <v>15438</v>
      </c>
      <c r="B1396" s="44" t="s">
        <v>15970</v>
      </c>
      <c r="C1396" s="45" t="s">
        <v>15775</v>
      </c>
      <c r="D1396" s="45" t="s">
        <v>18252</v>
      </c>
      <c r="E1396" s="45" t="s">
        <v>6416</v>
      </c>
      <c r="F1396" s="45" t="s">
        <v>1384</v>
      </c>
      <c r="G1396" s="45" t="s">
        <v>1385</v>
      </c>
      <c r="P1396" s="343"/>
    </row>
    <row r="1397" spans="1:16" x14ac:dyDescent="0.25">
      <c r="A1397" s="1" t="s">
        <v>8380</v>
      </c>
      <c r="B1397" s="432" t="s">
        <v>8379</v>
      </c>
      <c r="C1397" s="433" t="s">
        <v>13887</v>
      </c>
      <c r="D1397" s="434" t="s">
        <v>17016</v>
      </c>
      <c r="E1397" s="434">
        <v>45838</v>
      </c>
      <c r="P1397" s="343"/>
    </row>
    <row r="1398" spans="1:16" s="355" customFormat="1" x14ac:dyDescent="0.25">
      <c r="A1398" s="1" t="s">
        <v>166</v>
      </c>
      <c r="B1398" s="432" t="s">
        <v>2180</v>
      </c>
      <c r="C1398" s="433" t="s">
        <v>6318</v>
      </c>
      <c r="D1398" s="434" t="s">
        <v>17016</v>
      </c>
      <c r="E1398" s="434">
        <v>45920</v>
      </c>
      <c r="F1398" s="30"/>
      <c r="G1398" s="30"/>
      <c r="H1398" s="30"/>
      <c r="I1398" s="29"/>
      <c r="J1398" s="29"/>
      <c r="K1398" s="29"/>
      <c r="L1398" s="29"/>
      <c r="M1398" s="29"/>
      <c r="N1398" s="29"/>
      <c r="O1398" s="29"/>
      <c r="P1398" s="356"/>
    </row>
    <row r="1399" spans="1:16" x14ac:dyDescent="0.25">
      <c r="A1399" s="264" t="s">
        <v>2764</v>
      </c>
      <c r="B1399" s="264" t="s">
        <v>2751</v>
      </c>
      <c r="C1399" s="265">
        <v>230105</v>
      </c>
      <c r="D1399" s="265" t="s">
        <v>15953</v>
      </c>
      <c r="E1399" s="266" t="s">
        <v>6877</v>
      </c>
      <c r="P1399" s="343"/>
    </row>
    <row r="1400" spans="1:16" s="359" customFormat="1" x14ac:dyDescent="0.25">
      <c r="A1400" s="1" t="s">
        <v>6354</v>
      </c>
      <c r="B1400" s="432" t="s">
        <v>2185</v>
      </c>
      <c r="C1400" s="433" t="s">
        <v>6355</v>
      </c>
      <c r="D1400" s="434" t="s">
        <v>17016</v>
      </c>
      <c r="E1400" s="434">
        <v>45885</v>
      </c>
      <c r="F1400" s="30"/>
      <c r="G1400" s="30"/>
      <c r="H1400" s="30"/>
      <c r="I1400" s="29"/>
      <c r="J1400" s="29"/>
      <c r="K1400" s="29"/>
      <c r="L1400" s="29"/>
      <c r="M1400" s="29"/>
      <c r="N1400" s="29"/>
      <c r="O1400" s="29"/>
      <c r="P1400" s="360"/>
    </row>
    <row r="1401" spans="1:16" x14ac:dyDescent="0.25">
      <c r="A1401" s="1" t="s">
        <v>6354</v>
      </c>
      <c r="B1401" s="432" t="s">
        <v>13878</v>
      </c>
      <c r="C1401" s="433" t="s">
        <v>14415</v>
      </c>
      <c r="D1401" s="434" t="s">
        <v>17016</v>
      </c>
      <c r="E1401" s="434">
        <v>45791</v>
      </c>
      <c r="P1401" s="343"/>
    </row>
    <row r="1402" spans="1:16" s="355" customFormat="1" x14ac:dyDescent="0.25">
      <c r="A1402" s="44" t="s">
        <v>8307</v>
      </c>
      <c r="B1402" s="44" t="s">
        <v>9963</v>
      </c>
      <c r="C1402" s="45" t="s">
        <v>11131</v>
      </c>
      <c r="D1402" s="45" t="s">
        <v>16294</v>
      </c>
      <c r="E1402" s="46">
        <v>46053</v>
      </c>
      <c r="F1402" s="338"/>
      <c r="G1402" s="44"/>
      <c r="H1402" s="44"/>
      <c r="I1402" s="44"/>
      <c r="J1402" s="44"/>
      <c r="K1402" s="44"/>
      <c r="L1402" s="29"/>
      <c r="M1402" s="29"/>
      <c r="N1402" s="29"/>
      <c r="O1402" s="29"/>
      <c r="P1402" s="356"/>
    </row>
    <row r="1403" spans="1:16" x14ac:dyDescent="0.25">
      <c r="A1403" s="264" t="s">
        <v>10403</v>
      </c>
      <c r="B1403" s="264" t="s">
        <v>9688</v>
      </c>
      <c r="C1403" s="265">
        <v>230504</v>
      </c>
      <c r="D1403" s="265" t="s">
        <v>15953</v>
      </c>
      <c r="E1403" s="266" t="s">
        <v>9689</v>
      </c>
      <c r="P1403" s="343"/>
    </row>
    <row r="1404" spans="1:16" s="359" customFormat="1" x14ac:dyDescent="0.25">
      <c r="A1404" s="264" t="s">
        <v>17747</v>
      </c>
      <c r="B1404" s="264" t="s">
        <v>6966</v>
      </c>
      <c r="C1404" s="265">
        <v>23010401</v>
      </c>
      <c r="D1404" s="265" t="s">
        <v>15953</v>
      </c>
      <c r="E1404" s="266" t="s">
        <v>6967</v>
      </c>
      <c r="F1404" s="30"/>
      <c r="G1404" s="30"/>
      <c r="H1404" s="30"/>
      <c r="I1404" s="29"/>
      <c r="J1404" s="29"/>
      <c r="K1404" s="29"/>
      <c r="L1404" s="29"/>
      <c r="M1404" s="29"/>
      <c r="N1404" s="29"/>
      <c r="O1404" s="29"/>
      <c r="P1404" s="360"/>
    </row>
    <row r="1405" spans="1:16" x14ac:dyDescent="0.25">
      <c r="A1405" s="264" t="s">
        <v>17747</v>
      </c>
      <c r="B1405" s="264" t="s">
        <v>3782</v>
      </c>
      <c r="C1405" s="265">
        <v>23010402</v>
      </c>
      <c r="D1405" s="265" t="s">
        <v>15953</v>
      </c>
      <c r="E1405" s="266" t="s">
        <v>8836</v>
      </c>
      <c r="P1405" s="343"/>
    </row>
    <row r="1406" spans="1:16" x14ac:dyDescent="0.25">
      <c r="A1406" s="264" t="s">
        <v>14637</v>
      </c>
      <c r="B1406" s="264" t="s">
        <v>1056</v>
      </c>
      <c r="C1406" s="265">
        <v>240601</v>
      </c>
      <c r="D1406" s="265" t="s">
        <v>15953</v>
      </c>
      <c r="E1406" s="266" t="s">
        <v>13753</v>
      </c>
      <c r="P1406" s="343"/>
    </row>
    <row r="1407" spans="1:16" x14ac:dyDescent="0.25">
      <c r="A1407" s="264" t="s">
        <v>17748</v>
      </c>
      <c r="B1407" s="264" t="s">
        <v>14589</v>
      </c>
      <c r="C1407" s="265">
        <v>240502</v>
      </c>
      <c r="D1407" s="265" t="s">
        <v>15953</v>
      </c>
      <c r="E1407" s="266" t="s">
        <v>6710</v>
      </c>
      <c r="P1407" s="343"/>
    </row>
    <row r="1408" spans="1:16" x14ac:dyDescent="0.25">
      <c r="A1408" s="262" t="s">
        <v>11561</v>
      </c>
      <c r="B1408" s="262" t="s">
        <v>7482</v>
      </c>
      <c r="C1408" s="53" t="s">
        <v>11670</v>
      </c>
      <c r="D1408" s="93" t="s">
        <v>7330</v>
      </c>
      <c r="E1408" s="263">
        <v>46569</v>
      </c>
      <c r="F1408" s="93"/>
      <c r="G1408" s="93"/>
      <c r="H1408" s="93"/>
      <c r="I1408" s="99"/>
      <c r="J1408" s="99"/>
      <c r="K1408" s="99"/>
      <c r="P1408" s="343"/>
    </row>
    <row r="1409" spans="1:16" x14ac:dyDescent="0.25">
      <c r="A1409" s="44" t="s">
        <v>13758</v>
      </c>
      <c r="B1409" s="44" t="s">
        <v>201</v>
      </c>
      <c r="C1409" s="45" t="s">
        <v>5573</v>
      </c>
      <c r="D1409" s="45" t="s">
        <v>15765</v>
      </c>
      <c r="E1409" s="45" t="s">
        <v>6422</v>
      </c>
      <c r="F1409" s="328"/>
      <c r="G1409" s="328"/>
      <c r="H1409" s="328"/>
      <c r="I1409" s="329"/>
      <c r="J1409" s="329"/>
      <c r="K1409" s="329"/>
      <c r="P1409" s="343"/>
    </row>
    <row r="1410" spans="1:16" s="355" customFormat="1" x14ac:dyDescent="0.25">
      <c r="A1410" s="346" t="s">
        <v>13758</v>
      </c>
      <c r="B1410" s="346" t="s">
        <v>201</v>
      </c>
      <c r="C1410" s="347" t="s">
        <v>5573</v>
      </c>
      <c r="D1410" s="347" t="s">
        <v>15765</v>
      </c>
      <c r="E1410" s="347" t="s">
        <v>8836</v>
      </c>
      <c r="F1410" s="346"/>
      <c r="G1410" s="346"/>
      <c r="H1410" s="346"/>
      <c r="I1410" s="346"/>
      <c r="J1410" s="346"/>
      <c r="K1410" s="346"/>
      <c r="L1410" s="346"/>
      <c r="M1410" s="346"/>
      <c r="N1410" s="29"/>
      <c r="O1410" s="29"/>
      <c r="P1410" s="356"/>
    </row>
    <row r="1411" spans="1:16" x14ac:dyDescent="0.25">
      <c r="A1411" s="44" t="s">
        <v>13758</v>
      </c>
      <c r="B1411" s="44" t="s">
        <v>201</v>
      </c>
      <c r="C1411" s="45" t="s">
        <v>5573</v>
      </c>
      <c r="D1411" s="45" t="s">
        <v>13812</v>
      </c>
      <c r="E1411" s="45" t="s">
        <v>6422</v>
      </c>
      <c r="F1411" s="93"/>
      <c r="G1411" s="93"/>
      <c r="H1411" s="93"/>
      <c r="I1411" s="99"/>
      <c r="J1411" s="99"/>
      <c r="K1411" s="99"/>
      <c r="P1411" s="343"/>
    </row>
    <row r="1412" spans="1:16" s="359" customFormat="1" x14ac:dyDescent="0.25">
      <c r="A1412" s="44" t="s">
        <v>12015</v>
      </c>
      <c r="B1412" s="44" t="s">
        <v>12016</v>
      </c>
      <c r="C1412" s="45" t="s">
        <v>12769</v>
      </c>
      <c r="D1412" s="45" t="s">
        <v>4574</v>
      </c>
      <c r="E1412" s="275">
        <f>DATE(2027,8,8)</f>
        <v>46607</v>
      </c>
      <c r="F1412" s="30"/>
      <c r="G1412" s="30"/>
      <c r="H1412" s="30"/>
      <c r="I1412" s="29"/>
      <c r="J1412" s="29"/>
      <c r="K1412" s="29"/>
      <c r="L1412" s="29"/>
      <c r="M1412" s="29"/>
      <c r="N1412" s="29"/>
      <c r="O1412" s="29"/>
      <c r="P1412" s="360"/>
    </row>
    <row r="1413" spans="1:16" x14ac:dyDescent="0.25">
      <c r="A1413" s="264" t="s">
        <v>14638</v>
      </c>
      <c r="B1413" s="264" t="s">
        <v>14631</v>
      </c>
      <c r="C1413" s="265">
        <v>24020201</v>
      </c>
      <c r="D1413" s="265" t="s">
        <v>15953</v>
      </c>
      <c r="E1413" s="266" t="s">
        <v>12997</v>
      </c>
      <c r="P1413" s="343"/>
    </row>
    <row r="1414" spans="1:16" s="359" customFormat="1" x14ac:dyDescent="0.25">
      <c r="A1414" s="264" t="s">
        <v>11369</v>
      </c>
      <c r="B1414" s="264" t="s">
        <v>1059</v>
      </c>
      <c r="C1414" s="265">
        <v>231104</v>
      </c>
      <c r="D1414" s="265" t="s">
        <v>15953</v>
      </c>
      <c r="E1414" s="266" t="s">
        <v>11352</v>
      </c>
      <c r="F1414" s="30"/>
      <c r="G1414" s="30"/>
      <c r="H1414" s="30"/>
      <c r="I1414" s="29"/>
      <c r="J1414" s="29"/>
      <c r="K1414" s="29"/>
      <c r="L1414" s="29"/>
      <c r="M1414" s="29"/>
      <c r="N1414" s="29"/>
      <c r="O1414" s="29"/>
      <c r="P1414" s="360"/>
    </row>
    <row r="1415" spans="1:16" x14ac:dyDescent="0.25">
      <c r="A1415" s="44" t="s">
        <v>15439</v>
      </c>
      <c r="B1415" s="44" t="s">
        <v>6176</v>
      </c>
      <c r="C1415" s="45" t="s">
        <v>6189</v>
      </c>
      <c r="D1415" s="45" t="s">
        <v>18252</v>
      </c>
      <c r="E1415" s="45" t="s">
        <v>6210</v>
      </c>
      <c r="F1415" s="45" t="s">
        <v>1384</v>
      </c>
      <c r="G1415" s="45" t="s">
        <v>1384</v>
      </c>
      <c r="P1415" s="343"/>
    </row>
    <row r="1416" spans="1:16" x14ac:dyDescent="0.25">
      <c r="A1416" s="44" t="s">
        <v>15439</v>
      </c>
      <c r="B1416" s="44" t="s">
        <v>6180</v>
      </c>
      <c r="C1416" s="45" t="s">
        <v>6202</v>
      </c>
      <c r="D1416" s="45" t="s">
        <v>18252</v>
      </c>
      <c r="E1416" s="45" t="s">
        <v>6210</v>
      </c>
      <c r="F1416" s="45" t="s">
        <v>1384</v>
      </c>
      <c r="G1416" s="45" t="s">
        <v>1384</v>
      </c>
      <c r="P1416" s="343"/>
    </row>
    <row r="1417" spans="1:16" x14ac:dyDescent="0.25">
      <c r="A1417" s="44" t="s">
        <v>15439</v>
      </c>
      <c r="B1417" s="44" t="s">
        <v>4865</v>
      </c>
      <c r="C1417" s="45" t="s">
        <v>15432</v>
      </c>
      <c r="D1417" s="45" t="s">
        <v>18252</v>
      </c>
      <c r="E1417" s="45" t="s">
        <v>6492</v>
      </c>
      <c r="F1417" s="45" t="s">
        <v>1384</v>
      </c>
      <c r="G1417" s="45" t="s">
        <v>1384</v>
      </c>
      <c r="P1417" s="343"/>
    </row>
    <row r="1418" spans="1:16" x14ac:dyDescent="0.25">
      <c r="A1418" s="264" t="s">
        <v>14639</v>
      </c>
      <c r="B1418" s="264" t="s">
        <v>2446</v>
      </c>
      <c r="C1418" s="265">
        <v>240505</v>
      </c>
      <c r="D1418" s="265" t="s">
        <v>15953</v>
      </c>
      <c r="E1418" s="266" t="s">
        <v>6710</v>
      </c>
      <c r="P1418" s="343"/>
    </row>
    <row r="1419" spans="1:16" s="355" customFormat="1" x14ac:dyDescent="0.25">
      <c r="A1419" s="262" t="s">
        <v>11562</v>
      </c>
      <c r="B1419" s="262" t="s">
        <v>11553</v>
      </c>
      <c r="C1419" s="53" t="s">
        <v>11671</v>
      </c>
      <c r="D1419" s="93" t="s">
        <v>7330</v>
      </c>
      <c r="E1419" s="263">
        <v>47059</v>
      </c>
      <c r="F1419" s="93"/>
      <c r="G1419" s="93"/>
      <c r="H1419" s="93"/>
      <c r="I1419" s="99"/>
      <c r="J1419" s="99"/>
      <c r="K1419" s="99"/>
      <c r="L1419" s="29"/>
      <c r="M1419" s="29"/>
      <c r="N1419" s="29"/>
      <c r="O1419" s="29"/>
      <c r="P1419" s="356"/>
    </row>
    <row r="1420" spans="1:16" x14ac:dyDescent="0.25">
      <c r="A1420" s="44" t="s">
        <v>17037</v>
      </c>
      <c r="B1420" s="353" t="s">
        <v>17063</v>
      </c>
      <c r="C1420" s="32" t="s">
        <v>17033</v>
      </c>
      <c r="D1420" s="32" t="s">
        <v>1398</v>
      </c>
      <c r="E1420" s="33">
        <v>47208</v>
      </c>
      <c r="F1420" s="32"/>
      <c r="G1420" s="32"/>
      <c r="H1420" s="32"/>
      <c r="I1420" s="31"/>
      <c r="J1420" s="31"/>
      <c r="K1420" s="31"/>
      <c r="L1420" s="31"/>
      <c r="M1420" s="31"/>
      <c r="N1420" s="31"/>
      <c r="P1420" s="343"/>
    </row>
    <row r="1421" spans="1:16" x14ac:dyDescent="0.25">
      <c r="A1421" s="44" t="s">
        <v>13393</v>
      </c>
      <c r="B1421" s="44" t="s">
        <v>13515</v>
      </c>
      <c r="C1421" s="45" t="s">
        <v>13516</v>
      </c>
      <c r="D1421" s="45" t="s">
        <v>16294</v>
      </c>
      <c r="E1421" s="46">
        <v>45808</v>
      </c>
      <c r="F1421" s="338"/>
      <c r="G1421" s="44"/>
      <c r="H1421" s="44"/>
      <c r="I1421" s="44"/>
      <c r="J1421" s="44"/>
      <c r="K1421" s="44"/>
      <c r="L1421" s="31"/>
      <c r="M1421" s="31"/>
      <c r="N1421" s="31"/>
      <c r="P1421" s="343"/>
    </row>
    <row r="1422" spans="1:16" s="359" customFormat="1" x14ac:dyDescent="0.3">
      <c r="A1422" s="135" t="s">
        <v>7697</v>
      </c>
      <c r="B1422" s="131" t="s">
        <v>1399</v>
      </c>
      <c r="C1422" s="96" t="s">
        <v>7695</v>
      </c>
      <c r="D1422" s="96" t="s">
        <v>1398</v>
      </c>
      <c r="E1422" s="112">
        <v>45863</v>
      </c>
      <c r="F1422" s="93"/>
      <c r="G1422" s="93"/>
      <c r="H1422" s="93"/>
      <c r="I1422" s="99"/>
      <c r="J1422" s="99"/>
      <c r="K1422" s="99"/>
      <c r="L1422" s="31"/>
      <c r="M1422" s="31"/>
      <c r="N1422" s="31"/>
      <c r="O1422" s="29"/>
      <c r="P1422" s="360"/>
    </row>
    <row r="1423" spans="1:16" x14ac:dyDescent="0.25">
      <c r="A1423" s="44" t="s">
        <v>1605</v>
      </c>
      <c r="B1423" s="44" t="s">
        <v>1347</v>
      </c>
      <c r="C1423" s="45" t="s">
        <v>14267</v>
      </c>
      <c r="D1423" s="45" t="s">
        <v>18252</v>
      </c>
      <c r="E1423" s="45" t="s">
        <v>6677</v>
      </c>
      <c r="F1423" s="45" t="s">
        <v>1385</v>
      </c>
      <c r="G1423" s="45" t="s">
        <v>1384</v>
      </c>
      <c r="P1423" s="343"/>
    </row>
    <row r="1424" spans="1:16" x14ac:dyDescent="0.3">
      <c r="A1424" s="135" t="s">
        <v>7698</v>
      </c>
      <c r="B1424" s="131" t="s">
        <v>7692</v>
      </c>
      <c r="C1424" s="96" t="s">
        <v>7693</v>
      </c>
      <c r="D1424" s="96" t="s">
        <v>1398</v>
      </c>
      <c r="E1424" s="94">
        <v>45869</v>
      </c>
      <c r="F1424" s="93"/>
      <c r="G1424" s="93"/>
      <c r="H1424" s="93"/>
      <c r="I1424" s="99"/>
      <c r="J1424" s="99"/>
      <c r="K1424" s="99"/>
      <c r="L1424" s="31"/>
      <c r="M1424" s="31"/>
      <c r="N1424" s="31"/>
      <c r="P1424" s="343"/>
    </row>
    <row r="1425" spans="1:16" x14ac:dyDescent="0.3">
      <c r="A1425" s="135" t="s">
        <v>3177</v>
      </c>
      <c r="B1425" s="131" t="s">
        <v>7692</v>
      </c>
      <c r="C1425" s="96" t="s">
        <v>7693</v>
      </c>
      <c r="D1425" s="96" t="s">
        <v>1398</v>
      </c>
      <c r="E1425" s="94">
        <v>45869</v>
      </c>
      <c r="F1425" s="93"/>
      <c r="G1425" s="93"/>
      <c r="H1425" s="93"/>
      <c r="I1425" s="99"/>
      <c r="J1425" s="99"/>
      <c r="K1425" s="99"/>
      <c r="L1425" s="31"/>
      <c r="M1425" s="31"/>
      <c r="N1425" s="31"/>
      <c r="P1425" s="343"/>
    </row>
    <row r="1426" spans="1:16" x14ac:dyDescent="0.25">
      <c r="A1426" s="264" t="s">
        <v>14640</v>
      </c>
      <c r="B1426" s="264" t="s">
        <v>14575</v>
      </c>
      <c r="C1426" s="265">
        <v>240402</v>
      </c>
      <c r="D1426" s="265" t="s">
        <v>15953</v>
      </c>
      <c r="E1426" s="266" t="s">
        <v>6492</v>
      </c>
      <c r="P1426" s="343"/>
    </row>
    <row r="1427" spans="1:16" x14ac:dyDescent="0.25">
      <c r="A1427" s="264" t="s">
        <v>14640</v>
      </c>
      <c r="B1427" s="264" t="s">
        <v>14586</v>
      </c>
      <c r="C1427" s="265">
        <v>240403</v>
      </c>
      <c r="D1427" s="265" t="s">
        <v>15953</v>
      </c>
      <c r="E1427" s="266" t="s">
        <v>6492</v>
      </c>
      <c r="P1427" s="343"/>
    </row>
    <row r="1428" spans="1:16" x14ac:dyDescent="0.25">
      <c r="A1428" s="264" t="s">
        <v>14640</v>
      </c>
      <c r="B1428" s="264" t="s">
        <v>4845</v>
      </c>
      <c r="C1428" s="265">
        <v>240506</v>
      </c>
      <c r="D1428" s="265" t="s">
        <v>15953</v>
      </c>
      <c r="E1428" s="266" t="s">
        <v>6710</v>
      </c>
      <c r="P1428" s="343"/>
    </row>
    <row r="1429" spans="1:16" x14ac:dyDescent="0.25">
      <c r="A1429" s="44" t="s">
        <v>12017</v>
      </c>
      <c r="B1429" s="44" t="s">
        <v>12018</v>
      </c>
      <c r="C1429" s="45" t="s">
        <v>6536</v>
      </c>
      <c r="D1429" s="45" t="s">
        <v>4574</v>
      </c>
      <c r="E1429" s="275">
        <f>DATE(2026,8,1)</f>
        <v>46235</v>
      </c>
      <c r="P1429" s="343"/>
    </row>
    <row r="1430" spans="1:16" x14ac:dyDescent="0.25">
      <c r="A1430" s="44" t="s">
        <v>11145</v>
      </c>
      <c r="B1430" s="44" t="s">
        <v>15259</v>
      </c>
      <c r="C1430" s="45" t="s">
        <v>11129</v>
      </c>
      <c r="D1430" s="45" t="s">
        <v>16294</v>
      </c>
      <c r="E1430" s="46">
        <v>46022</v>
      </c>
      <c r="F1430" s="338"/>
      <c r="G1430" s="44"/>
      <c r="H1430" s="44"/>
      <c r="I1430" s="44"/>
      <c r="J1430" s="44"/>
      <c r="K1430" s="44"/>
      <c r="L1430" s="31"/>
      <c r="M1430" s="31"/>
      <c r="N1430" s="31"/>
      <c r="P1430" s="343"/>
    </row>
    <row r="1431" spans="1:16" x14ac:dyDescent="0.25">
      <c r="A1431" s="44" t="s">
        <v>15440</v>
      </c>
      <c r="B1431" s="44" t="s">
        <v>15970</v>
      </c>
      <c r="C1431" s="45" t="s">
        <v>15775</v>
      </c>
      <c r="D1431" s="45" t="s">
        <v>18252</v>
      </c>
      <c r="E1431" s="45" t="s">
        <v>6416</v>
      </c>
      <c r="F1431" s="45" t="s">
        <v>1384</v>
      </c>
      <c r="G1431" s="45" t="s">
        <v>1385</v>
      </c>
      <c r="P1431" s="343"/>
    </row>
    <row r="1432" spans="1:16" x14ac:dyDescent="0.3">
      <c r="A1432" s="57" t="s">
        <v>5866</v>
      </c>
      <c r="B1432" s="57" t="s">
        <v>2495</v>
      </c>
      <c r="C1432" s="62">
        <v>21030</v>
      </c>
      <c r="D1432" s="62" t="s">
        <v>5966</v>
      </c>
      <c r="E1432" s="60">
        <v>45961</v>
      </c>
      <c r="F1432" s="339" t="s">
        <v>16267</v>
      </c>
      <c r="G1432" s="339" t="s">
        <v>16268</v>
      </c>
      <c r="H1432" s="57"/>
      <c r="I1432" s="57"/>
      <c r="J1432" s="57"/>
      <c r="K1432" s="57"/>
      <c r="L1432" s="31"/>
      <c r="M1432" s="31"/>
      <c r="N1432" s="31"/>
      <c r="P1432" s="343"/>
    </row>
    <row r="1433" spans="1:16" x14ac:dyDescent="0.25">
      <c r="A1433" s="403" t="s">
        <v>17177</v>
      </c>
      <c r="B1433" s="403" t="s">
        <v>17112</v>
      </c>
      <c r="C1433" s="413">
        <v>26.23</v>
      </c>
      <c r="D1433" s="43" t="s">
        <v>17679</v>
      </c>
      <c r="E1433" s="43">
        <v>46934</v>
      </c>
      <c r="F1433" s="88"/>
      <c r="P1433" s="343"/>
    </row>
    <row r="1434" spans="1:16" x14ac:dyDescent="0.25">
      <c r="A1434" s="44" t="s">
        <v>711</v>
      </c>
      <c r="B1434" s="44" t="s">
        <v>12019</v>
      </c>
      <c r="C1434" s="45" t="s">
        <v>6537</v>
      </c>
      <c r="D1434" s="45" t="s">
        <v>4574</v>
      </c>
      <c r="E1434" s="275">
        <f>DATE(2026,5,26)</f>
        <v>46168</v>
      </c>
      <c r="P1434" s="343"/>
    </row>
    <row r="1435" spans="1:16" x14ac:dyDescent="0.25">
      <c r="A1435" s="44" t="s">
        <v>711</v>
      </c>
      <c r="B1435" s="44" t="s">
        <v>12020</v>
      </c>
      <c r="C1435" s="45" t="s">
        <v>6538</v>
      </c>
      <c r="D1435" s="45" t="s">
        <v>4574</v>
      </c>
      <c r="E1435" s="275">
        <f>DATE(2026,5,26)</f>
        <v>46168</v>
      </c>
      <c r="P1435" s="343"/>
    </row>
    <row r="1436" spans="1:16" x14ac:dyDescent="0.25">
      <c r="A1436" s="44" t="s">
        <v>1102</v>
      </c>
      <c r="B1436" s="44" t="s">
        <v>6441</v>
      </c>
      <c r="C1436" s="45" t="s">
        <v>6442</v>
      </c>
      <c r="D1436" s="45" t="s">
        <v>15765</v>
      </c>
      <c r="E1436" s="45" t="s">
        <v>6211</v>
      </c>
      <c r="F1436" s="328"/>
      <c r="G1436" s="328"/>
      <c r="H1436" s="328"/>
      <c r="I1436" s="329"/>
      <c r="J1436" s="329"/>
      <c r="K1436" s="329"/>
      <c r="P1436" s="343"/>
    </row>
    <row r="1437" spans="1:16" x14ac:dyDescent="0.25">
      <c r="A1437" s="346" t="s">
        <v>1102</v>
      </c>
      <c r="B1437" s="346" t="s">
        <v>6441</v>
      </c>
      <c r="C1437" s="347" t="s">
        <v>6442</v>
      </c>
      <c r="D1437" s="347" t="s">
        <v>15765</v>
      </c>
      <c r="E1437" s="347" t="s">
        <v>6677</v>
      </c>
      <c r="F1437" s="346"/>
      <c r="G1437" s="346"/>
      <c r="H1437" s="346"/>
      <c r="I1437" s="346"/>
      <c r="J1437" s="346"/>
      <c r="K1437" s="346"/>
      <c r="L1437" s="346"/>
      <c r="M1437" s="346"/>
      <c r="P1437" s="343"/>
    </row>
    <row r="1438" spans="1:16" x14ac:dyDescent="0.25">
      <c r="A1438" s="44" t="s">
        <v>1102</v>
      </c>
      <c r="B1438" s="44" t="s">
        <v>6441</v>
      </c>
      <c r="C1438" s="45" t="s">
        <v>6442</v>
      </c>
      <c r="D1438" s="45" t="s">
        <v>13812</v>
      </c>
      <c r="E1438" s="45" t="s">
        <v>6211</v>
      </c>
      <c r="F1438" s="93"/>
      <c r="G1438" s="93"/>
      <c r="H1438" s="93"/>
      <c r="I1438" s="99"/>
      <c r="J1438" s="99"/>
      <c r="K1438" s="99"/>
      <c r="P1438" s="343"/>
    </row>
    <row r="1439" spans="1:16" x14ac:dyDescent="0.3">
      <c r="A1439" s="57" t="s">
        <v>712</v>
      </c>
      <c r="B1439" s="57" t="s">
        <v>2495</v>
      </c>
      <c r="C1439" s="62">
        <v>21030</v>
      </c>
      <c r="D1439" s="62" t="s">
        <v>5966</v>
      </c>
      <c r="E1439" s="60">
        <v>45961</v>
      </c>
      <c r="F1439" s="339" t="s">
        <v>16267</v>
      </c>
      <c r="G1439" s="339" t="s">
        <v>16268</v>
      </c>
      <c r="H1439" s="57"/>
      <c r="I1439" s="57"/>
      <c r="J1439" s="57"/>
      <c r="K1439" s="57"/>
      <c r="L1439" s="31"/>
      <c r="M1439" s="31"/>
      <c r="N1439" s="31"/>
      <c r="P1439" s="343"/>
    </row>
    <row r="1440" spans="1:16" s="355" customFormat="1" x14ac:dyDescent="0.25">
      <c r="A1440" s="264" t="s">
        <v>712</v>
      </c>
      <c r="B1440" s="264" t="s">
        <v>6669</v>
      </c>
      <c r="C1440" s="265">
        <v>240804</v>
      </c>
      <c r="D1440" s="265" t="s">
        <v>15953</v>
      </c>
      <c r="E1440" s="266" t="s">
        <v>15826</v>
      </c>
      <c r="F1440" s="30"/>
      <c r="G1440" s="30"/>
      <c r="H1440" s="30"/>
      <c r="I1440" s="29"/>
      <c r="J1440" s="29"/>
      <c r="K1440" s="29"/>
      <c r="L1440" s="29"/>
      <c r="M1440" s="29"/>
      <c r="N1440" s="29"/>
      <c r="O1440" s="29"/>
      <c r="P1440" s="356"/>
    </row>
    <row r="1441" spans="1:16" x14ac:dyDescent="0.25">
      <c r="A1441" s="403" t="s">
        <v>17178</v>
      </c>
      <c r="B1441" s="403" t="s">
        <v>17114</v>
      </c>
      <c r="C1441" s="413">
        <v>13.24</v>
      </c>
      <c r="D1441" s="43" t="s">
        <v>17679</v>
      </c>
      <c r="E1441" s="43">
        <v>47299</v>
      </c>
      <c r="F1441" s="88"/>
      <c r="P1441" s="343"/>
    </row>
    <row r="1442" spans="1:16" s="359" customFormat="1" x14ac:dyDescent="0.25">
      <c r="A1442" s="44" t="s">
        <v>12021</v>
      </c>
      <c r="B1442" s="44" t="s">
        <v>16516</v>
      </c>
      <c r="C1442" s="45" t="s">
        <v>15403</v>
      </c>
      <c r="D1442" s="45" t="s">
        <v>4574</v>
      </c>
      <c r="E1442" s="275">
        <f>DATE(2028,5,8)</f>
        <v>46881</v>
      </c>
      <c r="F1442" s="30"/>
      <c r="G1442" s="30"/>
      <c r="H1442" s="30"/>
      <c r="I1442" s="29"/>
      <c r="J1442" s="29"/>
      <c r="K1442" s="29"/>
      <c r="L1442" s="29"/>
      <c r="M1442" s="29"/>
      <c r="N1442" s="29"/>
      <c r="O1442" s="29"/>
      <c r="P1442" s="360"/>
    </row>
    <row r="1443" spans="1:16" x14ac:dyDescent="0.25">
      <c r="A1443" s="44" t="s">
        <v>5289</v>
      </c>
      <c r="B1443" s="44" t="s">
        <v>5290</v>
      </c>
      <c r="C1443" s="45" t="s">
        <v>5291</v>
      </c>
      <c r="D1443" s="45" t="s">
        <v>15765</v>
      </c>
      <c r="E1443" s="45" t="s">
        <v>6673</v>
      </c>
      <c r="F1443" s="328"/>
      <c r="G1443" s="328"/>
      <c r="H1443" s="328"/>
      <c r="I1443" s="329"/>
      <c r="J1443" s="329"/>
      <c r="K1443" s="329"/>
      <c r="P1443" s="343"/>
    </row>
    <row r="1444" spans="1:16" x14ac:dyDescent="0.25">
      <c r="A1444" s="346" t="s">
        <v>5289</v>
      </c>
      <c r="B1444" s="346" t="s">
        <v>5290</v>
      </c>
      <c r="C1444" s="347" t="s">
        <v>5291</v>
      </c>
      <c r="D1444" s="347" t="s">
        <v>15765</v>
      </c>
      <c r="E1444" s="347" t="s">
        <v>10364</v>
      </c>
      <c r="F1444" s="346"/>
      <c r="G1444" s="346"/>
      <c r="H1444" s="346"/>
      <c r="I1444" s="346"/>
      <c r="J1444" s="346"/>
      <c r="K1444" s="346"/>
      <c r="L1444" s="346"/>
      <c r="M1444" s="346"/>
      <c r="P1444" s="343"/>
    </row>
    <row r="1445" spans="1:16" x14ac:dyDescent="0.25">
      <c r="A1445" s="44" t="s">
        <v>10335</v>
      </c>
      <c r="B1445" s="44" t="s">
        <v>13762</v>
      </c>
      <c r="C1445" s="45" t="s">
        <v>10336</v>
      </c>
      <c r="D1445" s="45" t="s">
        <v>15765</v>
      </c>
      <c r="E1445" s="45" t="s">
        <v>8836</v>
      </c>
      <c r="F1445" s="328"/>
      <c r="G1445" s="328"/>
      <c r="H1445" s="328"/>
      <c r="I1445" s="329"/>
      <c r="J1445" s="329"/>
      <c r="K1445" s="329"/>
      <c r="P1445" s="343"/>
    </row>
    <row r="1446" spans="1:16" x14ac:dyDescent="0.25">
      <c r="A1446" s="346" t="s">
        <v>10335</v>
      </c>
      <c r="B1446" s="346" t="s">
        <v>13762</v>
      </c>
      <c r="C1446" s="347" t="s">
        <v>10336</v>
      </c>
      <c r="D1446" s="347" t="s">
        <v>15765</v>
      </c>
      <c r="E1446" s="347" t="s">
        <v>6967</v>
      </c>
      <c r="F1446" s="346"/>
      <c r="G1446" s="346"/>
      <c r="H1446" s="346"/>
      <c r="I1446" s="346"/>
      <c r="J1446" s="346"/>
      <c r="K1446" s="346"/>
      <c r="L1446" s="346"/>
      <c r="M1446" s="346"/>
      <c r="P1446" s="343"/>
    </row>
    <row r="1447" spans="1:16" x14ac:dyDescent="0.25">
      <c r="A1447" s="44" t="s">
        <v>10335</v>
      </c>
      <c r="B1447" s="44" t="s">
        <v>13762</v>
      </c>
      <c r="C1447" s="45" t="s">
        <v>10336</v>
      </c>
      <c r="D1447" s="45" t="s">
        <v>13812</v>
      </c>
      <c r="E1447" s="45" t="s">
        <v>8836</v>
      </c>
      <c r="F1447" s="93"/>
      <c r="G1447" s="93"/>
      <c r="H1447" s="93"/>
      <c r="I1447" s="99"/>
      <c r="J1447" s="99"/>
      <c r="K1447" s="99"/>
      <c r="P1447" s="343"/>
    </row>
    <row r="1448" spans="1:16" x14ac:dyDescent="0.3">
      <c r="A1448" s="135" t="s">
        <v>7699</v>
      </c>
      <c r="B1448" s="131" t="s">
        <v>7692</v>
      </c>
      <c r="C1448" s="96" t="s">
        <v>7693</v>
      </c>
      <c r="D1448" s="96" t="s">
        <v>1398</v>
      </c>
      <c r="E1448" s="94">
        <v>45869</v>
      </c>
      <c r="F1448" s="93"/>
      <c r="G1448" s="93"/>
      <c r="H1448" s="93"/>
      <c r="I1448" s="99"/>
      <c r="J1448" s="99"/>
      <c r="K1448" s="99"/>
      <c r="L1448" s="31"/>
      <c r="M1448" s="31"/>
      <c r="N1448" s="31"/>
      <c r="P1448" s="343"/>
    </row>
    <row r="1449" spans="1:16" x14ac:dyDescent="0.25">
      <c r="A1449" s="44" t="s">
        <v>15441</v>
      </c>
      <c r="B1449" s="44" t="s">
        <v>3711</v>
      </c>
      <c r="C1449" s="45" t="s">
        <v>15434</v>
      </c>
      <c r="D1449" s="45" t="s">
        <v>18252</v>
      </c>
      <c r="E1449" s="45" t="s">
        <v>6677</v>
      </c>
      <c r="F1449" s="45" t="s">
        <v>1384</v>
      </c>
      <c r="G1449" s="45" t="s">
        <v>1384</v>
      </c>
      <c r="P1449" s="343"/>
    </row>
    <row r="1450" spans="1:16" x14ac:dyDescent="0.25">
      <c r="A1450" s="264" t="s">
        <v>14641</v>
      </c>
      <c r="B1450" s="264" t="s">
        <v>3597</v>
      </c>
      <c r="C1450" s="265">
        <v>230902</v>
      </c>
      <c r="D1450" s="265" t="s">
        <v>15953</v>
      </c>
      <c r="E1450" s="266" t="s">
        <v>6210</v>
      </c>
      <c r="P1450" s="343"/>
    </row>
    <row r="1451" spans="1:16" x14ac:dyDescent="0.25">
      <c r="A1451" s="264" t="s">
        <v>14641</v>
      </c>
      <c r="B1451" s="264" t="s">
        <v>14631</v>
      </c>
      <c r="C1451" s="265">
        <v>24020201</v>
      </c>
      <c r="D1451" s="265" t="s">
        <v>15953</v>
      </c>
      <c r="E1451" s="266" t="s">
        <v>12997</v>
      </c>
      <c r="P1451" s="343"/>
    </row>
    <row r="1452" spans="1:16" x14ac:dyDescent="0.25">
      <c r="A1452" s="264" t="s">
        <v>14641</v>
      </c>
      <c r="B1452" s="264" t="s">
        <v>3598</v>
      </c>
      <c r="C1452" s="265">
        <v>24020202</v>
      </c>
      <c r="D1452" s="265" t="s">
        <v>15953</v>
      </c>
      <c r="E1452" s="266" t="s">
        <v>8836</v>
      </c>
      <c r="P1452" s="343"/>
    </row>
    <row r="1453" spans="1:16" x14ac:dyDescent="0.25">
      <c r="A1453" s="44" t="s">
        <v>15983</v>
      </c>
      <c r="B1453" s="44" t="s">
        <v>15965</v>
      </c>
      <c r="C1453" s="45" t="s">
        <v>15966</v>
      </c>
      <c r="D1453" s="45" t="s">
        <v>18252</v>
      </c>
      <c r="E1453" s="45" t="s">
        <v>6214</v>
      </c>
      <c r="F1453" s="45" t="s">
        <v>1384</v>
      </c>
      <c r="G1453" s="45" t="s">
        <v>1385</v>
      </c>
      <c r="P1453" s="343"/>
    </row>
    <row r="1454" spans="1:16" x14ac:dyDescent="0.25">
      <c r="A1454" s="44" t="s">
        <v>5983</v>
      </c>
      <c r="B1454" s="44" t="s">
        <v>6174</v>
      </c>
      <c r="C1454" s="45" t="s">
        <v>6186</v>
      </c>
      <c r="D1454" s="45" t="s">
        <v>18252</v>
      </c>
      <c r="E1454" s="45" t="s">
        <v>6210</v>
      </c>
      <c r="F1454" s="45" t="s">
        <v>1384</v>
      </c>
      <c r="G1454" s="45" t="s">
        <v>1385</v>
      </c>
      <c r="P1454" s="343"/>
    </row>
    <row r="1455" spans="1:16" x14ac:dyDescent="0.25">
      <c r="A1455" s="1" t="s">
        <v>5983</v>
      </c>
      <c r="B1455" s="432" t="s">
        <v>14391</v>
      </c>
      <c r="C1455" s="433" t="s">
        <v>13875</v>
      </c>
      <c r="D1455" s="434" t="s">
        <v>17016</v>
      </c>
      <c r="E1455" s="434">
        <v>45763</v>
      </c>
      <c r="P1455" s="343"/>
    </row>
    <row r="1456" spans="1:16" s="355" customFormat="1" x14ac:dyDescent="0.25">
      <c r="A1456" s="403" t="s">
        <v>17179</v>
      </c>
      <c r="B1456" s="403" t="s">
        <v>17089</v>
      </c>
      <c r="C1456" s="413">
        <v>7.25</v>
      </c>
      <c r="D1456" s="43" t="s">
        <v>17679</v>
      </c>
      <c r="E1456" s="43">
        <v>47422</v>
      </c>
      <c r="F1456" s="88"/>
      <c r="G1456" s="30"/>
      <c r="H1456" s="30"/>
      <c r="I1456" s="29"/>
      <c r="J1456" s="29"/>
      <c r="K1456" s="29"/>
      <c r="L1456" s="29"/>
      <c r="M1456" s="29"/>
      <c r="N1456" s="29"/>
      <c r="O1456" s="29"/>
      <c r="P1456" s="356"/>
    </row>
    <row r="1457" spans="1:16" s="359" customFormat="1" x14ac:dyDescent="0.25">
      <c r="A1457" s="44" t="s">
        <v>15442</v>
      </c>
      <c r="B1457" s="44" t="s">
        <v>4157</v>
      </c>
      <c r="C1457" s="45" t="s">
        <v>15418</v>
      </c>
      <c r="D1457" s="45" t="s">
        <v>18252</v>
      </c>
      <c r="E1457" s="45" t="s">
        <v>3064</v>
      </c>
      <c r="F1457" s="45" t="s">
        <v>1384</v>
      </c>
      <c r="G1457" s="45" t="s">
        <v>1385</v>
      </c>
      <c r="H1457" s="30"/>
      <c r="I1457" s="29"/>
      <c r="J1457" s="29"/>
      <c r="K1457" s="29"/>
      <c r="L1457" s="29"/>
      <c r="M1457" s="29"/>
      <c r="N1457" s="29"/>
      <c r="O1457" s="29"/>
      <c r="P1457" s="360"/>
    </row>
    <row r="1458" spans="1:16" x14ac:dyDescent="0.25">
      <c r="A1458" s="264" t="s">
        <v>8509</v>
      </c>
      <c r="B1458" s="264" t="s">
        <v>2751</v>
      </c>
      <c r="C1458" s="265">
        <v>230105</v>
      </c>
      <c r="D1458" s="265" t="s">
        <v>15953</v>
      </c>
      <c r="E1458" s="266" t="s">
        <v>6877</v>
      </c>
      <c r="P1458" s="343"/>
    </row>
    <row r="1459" spans="1:16" x14ac:dyDescent="0.25">
      <c r="A1459" s="264" t="s">
        <v>8509</v>
      </c>
      <c r="B1459" s="264" t="s">
        <v>8832</v>
      </c>
      <c r="C1459" s="265">
        <v>230203</v>
      </c>
      <c r="D1459" s="265" t="s">
        <v>15953</v>
      </c>
      <c r="E1459" s="266" t="s">
        <v>8836</v>
      </c>
      <c r="P1459" s="343"/>
    </row>
    <row r="1460" spans="1:16" x14ac:dyDescent="0.25">
      <c r="A1460" s="44" t="s">
        <v>1103</v>
      </c>
      <c r="B1460" s="44" t="s">
        <v>4157</v>
      </c>
      <c r="C1460" s="45" t="s">
        <v>15418</v>
      </c>
      <c r="D1460" s="45" t="s">
        <v>18252</v>
      </c>
      <c r="E1460" s="45" t="s">
        <v>3064</v>
      </c>
      <c r="F1460" s="45" t="s">
        <v>1384</v>
      </c>
      <c r="G1460" s="45" t="s">
        <v>1385</v>
      </c>
      <c r="P1460" s="343"/>
    </row>
    <row r="1461" spans="1:16" x14ac:dyDescent="0.25">
      <c r="A1461" s="100" t="s">
        <v>4121</v>
      </c>
      <c r="B1461" s="92" t="s">
        <v>4153</v>
      </c>
      <c r="C1461" s="93" t="s">
        <v>4154</v>
      </c>
      <c r="D1461" s="93" t="s">
        <v>1398</v>
      </c>
      <c r="E1461" s="94">
        <v>45766</v>
      </c>
      <c r="F1461" s="93"/>
      <c r="G1461" s="93"/>
      <c r="H1461" s="93" t="s">
        <v>1385</v>
      </c>
      <c r="I1461" s="99"/>
      <c r="J1461" s="99"/>
      <c r="K1461" s="99"/>
      <c r="L1461" s="31"/>
      <c r="M1461" s="31"/>
      <c r="N1461" s="31"/>
      <c r="P1461" s="343"/>
    </row>
    <row r="1462" spans="1:16" x14ac:dyDescent="0.25">
      <c r="A1462" s="44" t="s">
        <v>5984</v>
      </c>
      <c r="B1462" s="44" t="s">
        <v>1358</v>
      </c>
      <c r="C1462" s="45" t="s">
        <v>6197</v>
      </c>
      <c r="D1462" s="45" t="s">
        <v>18252</v>
      </c>
      <c r="E1462" s="45" t="s">
        <v>6211</v>
      </c>
      <c r="F1462" s="45" t="s">
        <v>1384</v>
      </c>
      <c r="G1462" s="45" t="s">
        <v>1385</v>
      </c>
      <c r="P1462" s="343"/>
    </row>
    <row r="1463" spans="1:16" x14ac:dyDescent="0.25">
      <c r="A1463" s="44" t="s">
        <v>5984</v>
      </c>
      <c r="B1463" s="44" t="s">
        <v>1840</v>
      </c>
      <c r="C1463" s="45" t="s">
        <v>6194</v>
      </c>
      <c r="D1463" s="45" t="s">
        <v>18252</v>
      </c>
      <c r="E1463" s="45" t="s">
        <v>6213</v>
      </c>
      <c r="F1463" s="45" t="s">
        <v>1384</v>
      </c>
      <c r="G1463" s="45" t="s">
        <v>1385</v>
      </c>
      <c r="P1463" s="343"/>
    </row>
    <row r="1464" spans="1:16" x14ac:dyDescent="0.25">
      <c r="A1464" s="44" t="s">
        <v>12022</v>
      </c>
      <c r="B1464" s="44" t="s">
        <v>12023</v>
      </c>
      <c r="C1464" s="45" t="s">
        <v>4739</v>
      </c>
      <c r="D1464" s="45" t="s">
        <v>4574</v>
      </c>
      <c r="E1464" s="275">
        <f>DATE(2026,1,8)</f>
        <v>46030</v>
      </c>
      <c r="P1464" s="343"/>
    </row>
    <row r="1465" spans="1:16" x14ac:dyDescent="0.25">
      <c r="A1465" s="264" t="s">
        <v>3769</v>
      </c>
      <c r="B1465" s="264" t="s">
        <v>12991</v>
      </c>
      <c r="C1465" s="265">
        <v>240102</v>
      </c>
      <c r="D1465" s="265" t="s">
        <v>15953</v>
      </c>
      <c r="E1465" s="266" t="s">
        <v>6677</v>
      </c>
      <c r="P1465" s="343"/>
    </row>
    <row r="1466" spans="1:16" x14ac:dyDescent="0.25">
      <c r="A1466" s="264" t="s">
        <v>3769</v>
      </c>
      <c r="B1466" s="264" t="s">
        <v>6672</v>
      </c>
      <c r="C1466" s="265">
        <v>22050101</v>
      </c>
      <c r="D1466" s="265" t="s">
        <v>15953</v>
      </c>
      <c r="E1466" s="266" t="s">
        <v>6673</v>
      </c>
      <c r="P1466" s="343"/>
    </row>
    <row r="1467" spans="1:16" x14ac:dyDescent="0.25">
      <c r="A1467" s="264" t="s">
        <v>3769</v>
      </c>
      <c r="B1467" s="264" t="s">
        <v>6711</v>
      </c>
      <c r="C1467" s="265">
        <v>22050102</v>
      </c>
      <c r="D1467" s="265" t="s">
        <v>15953</v>
      </c>
      <c r="E1467" s="266" t="s">
        <v>6673</v>
      </c>
      <c r="P1467" s="343"/>
    </row>
    <row r="1468" spans="1:16" x14ac:dyDescent="0.25">
      <c r="A1468" s="264" t="s">
        <v>3769</v>
      </c>
      <c r="B1468" s="264" t="s">
        <v>6661</v>
      </c>
      <c r="C1468" s="265">
        <v>22100201</v>
      </c>
      <c r="D1468" s="265" t="s">
        <v>15953</v>
      </c>
      <c r="E1468" s="266" t="s">
        <v>5198</v>
      </c>
      <c r="P1468" s="343"/>
    </row>
    <row r="1469" spans="1:16" x14ac:dyDescent="0.25">
      <c r="A1469" s="264" t="s">
        <v>3769</v>
      </c>
      <c r="B1469" s="264" t="s">
        <v>3594</v>
      </c>
      <c r="C1469" s="265">
        <v>22100202</v>
      </c>
      <c r="D1469" s="265" t="s">
        <v>15953</v>
      </c>
      <c r="E1469" s="266" t="s">
        <v>5198</v>
      </c>
      <c r="P1469" s="343"/>
    </row>
    <row r="1470" spans="1:16" x14ac:dyDescent="0.25">
      <c r="A1470" s="44" t="s">
        <v>5298</v>
      </c>
      <c r="B1470" s="44" t="s">
        <v>5299</v>
      </c>
      <c r="C1470" s="45" t="s">
        <v>5300</v>
      </c>
      <c r="D1470" s="45" t="s">
        <v>15765</v>
      </c>
      <c r="E1470" s="45" t="s">
        <v>5301</v>
      </c>
      <c r="F1470" s="328"/>
      <c r="G1470" s="328"/>
      <c r="H1470" s="328"/>
      <c r="I1470" s="329"/>
      <c r="J1470" s="329"/>
      <c r="K1470" s="329"/>
      <c r="P1470" s="343"/>
    </row>
    <row r="1471" spans="1:16" s="359" customFormat="1" x14ac:dyDescent="0.25">
      <c r="A1471" s="346" t="s">
        <v>5298</v>
      </c>
      <c r="B1471" s="346" t="s">
        <v>5299</v>
      </c>
      <c r="C1471" s="347" t="s">
        <v>5300</v>
      </c>
      <c r="D1471" s="347" t="s">
        <v>15765</v>
      </c>
      <c r="E1471" s="347" t="s">
        <v>16812</v>
      </c>
      <c r="F1471" s="346"/>
      <c r="G1471" s="346"/>
      <c r="H1471" s="346"/>
      <c r="I1471" s="346"/>
      <c r="J1471" s="346"/>
      <c r="K1471" s="346"/>
      <c r="L1471" s="346"/>
      <c r="M1471" s="346"/>
      <c r="N1471" s="29"/>
      <c r="O1471" s="29"/>
      <c r="P1471" s="360"/>
    </row>
    <row r="1472" spans="1:16" s="355" customFormat="1" x14ac:dyDescent="0.25">
      <c r="A1472" s="44" t="s">
        <v>5298</v>
      </c>
      <c r="B1472" s="44" t="s">
        <v>5299</v>
      </c>
      <c r="C1472" s="45" t="s">
        <v>5300</v>
      </c>
      <c r="D1472" s="45" t="s">
        <v>13812</v>
      </c>
      <c r="E1472" s="45" t="s">
        <v>5301</v>
      </c>
      <c r="F1472" s="93"/>
      <c r="G1472" s="93"/>
      <c r="H1472" s="93"/>
      <c r="I1472" s="99"/>
      <c r="J1472" s="99"/>
      <c r="K1472" s="99"/>
      <c r="L1472" s="29"/>
      <c r="M1472" s="29"/>
      <c r="N1472" s="29"/>
      <c r="O1472" s="29"/>
      <c r="P1472" s="356"/>
    </row>
    <row r="1473" spans="1:16" x14ac:dyDescent="0.25">
      <c r="A1473" s="44" t="s">
        <v>11840</v>
      </c>
      <c r="B1473" s="44" t="s">
        <v>11838</v>
      </c>
      <c r="C1473" s="45" t="s">
        <v>11839</v>
      </c>
      <c r="D1473" s="45" t="s">
        <v>18252</v>
      </c>
      <c r="E1473" s="45" t="s">
        <v>10715</v>
      </c>
      <c r="F1473" s="45" t="s">
        <v>1384</v>
      </c>
      <c r="G1473" s="45" t="s">
        <v>1384</v>
      </c>
      <c r="P1473" s="343"/>
    </row>
    <row r="1474" spans="1:16" s="359" customFormat="1" x14ac:dyDescent="0.25">
      <c r="A1474" s="44" t="s">
        <v>12024</v>
      </c>
      <c r="B1474" s="44" t="s">
        <v>12025</v>
      </c>
      <c r="C1474" s="45" t="s">
        <v>4740</v>
      </c>
      <c r="D1474" s="45" t="s">
        <v>4574</v>
      </c>
      <c r="E1474" s="275">
        <f>DATE(2025,7,27)</f>
        <v>45865</v>
      </c>
      <c r="F1474" s="32"/>
      <c r="G1474" s="32"/>
      <c r="H1474" s="32"/>
      <c r="I1474" s="31"/>
      <c r="J1474" s="31"/>
      <c r="K1474" s="31"/>
      <c r="L1474" s="31"/>
      <c r="M1474" s="31"/>
      <c r="N1474" s="31"/>
      <c r="O1474" s="29"/>
      <c r="P1474" s="360"/>
    </row>
    <row r="1475" spans="1:16" x14ac:dyDescent="0.25">
      <c r="A1475" s="264" t="s">
        <v>14642</v>
      </c>
      <c r="B1475" s="264" t="s">
        <v>4844</v>
      </c>
      <c r="C1475" s="265">
        <v>24060401</v>
      </c>
      <c r="D1475" s="265" t="s">
        <v>15953</v>
      </c>
      <c r="E1475" s="266" t="s">
        <v>6412</v>
      </c>
      <c r="P1475" s="343"/>
    </row>
    <row r="1476" spans="1:16" s="355" customFormat="1" x14ac:dyDescent="0.25">
      <c r="A1476" s="264" t="s">
        <v>14643</v>
      </c>
      <c r="B1476" s="264" t="s">
        <v>12996</v>
      </c>
      <c r="C1476" s="265">
        <v>24010401</v>
      </c>
      <c r="D1476" s="265" t="s">
        <v>15953</v>
      </c>
      <c r="E1476" s="266" t="s">
        <v>12997</v>
      </c>
      <c r="F1476" s="30"/>
      <c r="G1476" s="30"/>
      <c r="H1476" s="30"/>
      <c r="I1476" s="29"/>
      <c r="J1476" s="29"/>
      <c r="K1476" s="29"/>
      <c r="L1476" s="29"/>
      <c r="M1476" s="29"/>
      <c r="N1476" s="29"/>
      <c r="O1476" s="29"/>
      <c r="P1476" s="356"/>
    </row>
    <row r="1477" spans="1:16" x14ac:dyDescent="0.25">
      <c r="A1477" s="264" t="s">
        <v>14643</v>
      </c>
      <c r="B1477" s="264" t="s">
        <v>3782</v>
      </c>
      <c r="C1477" s="265">
        <v>24010402</v>
      </c>
      <c r="D1477" s="265" t="s">
        <v>15953</v>
      </c>
      <c r="E1477" s="266" t="s">
        <v>8836</v>
      </c>
      <c r="P1477" s="343"/>
    </row>
    <row r="1478" spans="1:16" x14ac:dyDescent="0.25">
      <c r="A1478" s="264" t="s">
        <v>14643</v>
      </c>
      <c r="B1478" s="264" t="s">
        <v>4844</v>
      </c>
      <c r="C1478" s="265">
        <v>24060401</v>
      </c>
      <c r="D1478" s="265" t="s">
        <v>15953</v>
      </c>
      <c r="E1478" s="266" t="s">
        <v>6412</v>
      </c>
      <c r="P1478" s="343"/>
    </row>
    <row r="1479" spans="1:16" x14ac:dyDescent="0.25">
      <c r="A1479" s="264" t="s">
        <v>14643</v>
      </c>
      <c r="B1479" s="264" t="s">
        <v>1057</v>
      </c>
      <c r="C1479" s="265">
        <v>24060402</v>
      </c>
      <c r="D1479" s="265" t="s">
        <v>15953</v>
      </c>
      <c r="E1479" s="266" t="s">
        <v>5410</v>
      </c>
      <c r="P1479" s="343"/>
    </row>
    <row r="1480" spans="1:16" x14ac:dyDescent="0.25">
      <c r="A1480" s="264" t="s">
        <v>8510</v>
      </c>
      <c r="B1480" s="264" t="s">
        <v>1062</v>
      </c>
      <c r="C1480" s="265">
        <v>230101</v>
      </c>
      <c r="D1480" s="265" t="s">
        <v>15953</v>
      </c>
      <c r="E1480" s="266" t="s">
        <v>6809</v>
      </c>
      <c r="P1480" s="343"/>
    </row>
    <row r="1481" spans="1:16" x14ac:dyDescent="0.25">
      <c r="A1481" s="264" t="s">
        <v>8510</v>
      </c>
      <c r="B1481" s="264" t="s">
        <v>2751</v>
      </c>
      <c r="C1481" s="265">
        <v>230105</v>
      </c>
      <c r="D1481" s="265" t="s">
        <v>15953</v>
      </c>
      <c r="E1481" s="266" t="s">
        <v>6877</v>
      </c>
      <c r="P1481" s="343"/>
    </row>
    <row r="1482" spans="1:16" x14ac:dyDescent="0.25">
      <c r="A1482" s="44" t="s">
        <v>12026</v>
      </c>
      <c r="B1482" s="44" t="s">
        <v>12027</v>
      </c>
      <c r="C1482" s="45" t="s">
        <v>12770</v>
      </c>
      <c r="D1482" s="45" t="s">
        <v>4574</v>
      </c>
      <c r="E1482" s="275">
        <f>DATE(2027,8,18)</f>
        <v>46617</v>
      </c>
      <c r="P1482" s="343"/>
    </row>
    <row r="1483" spans="1:16" x14ac:dyDescent="0.25">
      <c r="A1483" s="44" t="s">
        <v>15443</v>
      </c>
      <c r="B1483" s="44" t="s">
        <v>3711</v>
      </c>
      <c r="C1483" s="45" t="s">
        <v>15434</v>
      </c>
      <c r="D1483" s="45" t="s">
        <v>18252</v>
      </c>
      <c r="E1483" s="45" t="s">
        <v>6677</v>
      </c>
      <c r="F1483" s="45" t="s">
        <v>1384</v>
      </c>
      <c r="G1483" s="45" t="s">
        <v>1384</v>
      </c>
      <c r="P1483" s="343"/>
    </row>
    <row r="1484" spans="1:16" x14ac:dyDescent="0.25">
      <c r="A1484" s="44" t="s">
        <v>5985</v>
      </c>
      <c r="B1484" s="44" t="s">
        <v>1351</v>
      </c>
      <c r="C1484" s="45" t="s">
        <v>6192</v>
      </c>
      <c r="D1484" s="45" t="s">
        <v>18252</v>
      </c>
      <c r="E1484" s="45" t="s">
        <v>6210</v>
      </c>
      <c r="F1484" s="45" t="s">
        <v>1384</v>
      </c>
      <c r="G1484" s="45" t="s">
        <v>1385</v>
      </c>
      <c r="P1484" s="343"/>
    </row>
    <row r="1485" spans="1:16" x14ac:dyDescent="0.25">
      <c r="A1485" s="44" t="s">
        <v>13149</v>
      </c>
      <c r="B1485" s="92" t="s">
        <v>13392</v>
      </c>
      <c r="C1485" s="45" t="s">
        <v>13126</v>
      </c>
      <c r="D1485" s="93" t="s">
        <v>13391</v>
      </c>
      <c r="E1485" s="94">
        <v>45838</v>
      </c>
      <c r="F1485" s="93"/>
      <c r="G1485" s="93"/>
      <c r="H1485" s="93"/>
      <c r="I1485" s="99"/>
      <c r="J1485" s="99"/>
      <c r="K1485" s="99"/>
      <c r="L1485" s="31"/>
      <c r="M1485" s="31"/>
      <c r="N1485" s="31"/>
      <c r="P1485" s="343"/>
    </row>
    <row r="1486" spans="1:16" s="359" customFormat="1" x14ac:dyDescent="0.25">
      <c r="A1486" s="264" t="s">
        <v>17749</v>
      </c>
      <c r="B1486" s="264" t="s">
        <v>236</v>
      </c>
      <c r="C1486" s="265">
        <v>241001</v>
      </c>
      <c r="D1486" s="265" t="s">
        <v>15953</v>
      </c>
      <c r="E1486" s="266" t="s">
        <v>11352</v>
      </c>
      <c r="F1486" s="30"/>
      <c r="G1486" s="30"/>
      <c r="H1486" s="30"/>
      <c r="I1486" s="29"/>
      <c r="J1486" s="29"/>
      <c r="K1486" s="29"/>
      <c r="L1486" s="29"/>
      <c r="M1486" s="29"/>
      <c r="N1486" s="29"/>
      <c r="O1486" s="29"/>
      <c r="P1486" s="360"/>
    </row>
    <row r="1487" spans="1:16" x14ac:dyDescent="0.25">
      <c r="A1487" s="264" t="s">
        <v>17749</v>
      </c>
      <c r="B1487" s="264" t="s">
        <v>1065</v>
      </c>
      <c r="C1487" s="265">
        <v>25010201</v>
      </c>
      <c r="D1487" s="265" t="s">
        <v>15953</v>
      </c>
      <c r="E1487" s="266" t="s">
        <v>17681</v>
      </c>
      <c r="P1487" s="343"/>
    </row>
    <row r="1488" spans="1:16" x14ac:dyDescent="0.25">
      <c r="A1488" s="264" t="s">
        <v>17749</v>
      </c>
      <c r="B1488" s="264" t="s">
        <v>6682</v>
      </c>
      <c r="C1488" s="265">
        <v>25010202</v>
      </c>
      <c r="D1488" s="265" t="s">
        <v>15953</v>
      </c>
      <c r="E1488" s="266" t="s">
        <v>6677</v>
      </c>
      <c r="P1488" s="343"/>
    </row>
    <row r="1489" spans="1:16" x14ac:dyDescent="0.25">
      <c r="A1489" s="44" t="s">
        <v>2426</v>
      </c>
      <c r="B1489" s="44" t="s">
        <v>6178</v>
      </c>
      <c r="C1489" s="45" t="s">
        <v>6193</v>
      </c>
      <c r="D1489" s="45" t="s">
        <v>18252</v>
      </c>
      <c r="E1489" s="45" t="s">
        <v>6212</v>
      </c>
      <c r="F1489" s="45" t="s">
        <v>1384</v>
      </c>
      <c r="G1489" s="45" t="s">
        <v>1385</v>
      </c>
      <c r="P1489" s="343"/>
    </row>
    <row r="1490" spans="1:16" x14ac:dyDescent="0.25">
      <c r="A1490" s="44" t="s">
        <v>16517</v>
      </c>
      <c r="B1490" s="44" t="s">
        <v>5040</v>
      </c>
      <c r="C1490" s="45" t="s">
        <v>16518</v>
      </c>
      <c r="D1490" s="45" t="s">
        <v>4574</v>
      </c>
      <c r="E1490" s="275">
        <f>DATE(2028,7,23)</f>
        <v>46957</v>
      </c>
      <c r="P1490" s="343"/>
    </row>
    <row r="1491" spans="1:16" x14ac:dyDescent="0.25">
      <c r="A1491" s="1" t="s">
        <v>124</v>
      </c>
      <c r="B1491" s="432" t="s">
        <v>9746</v>
      </c>
      <c r="C1491" s="433" t="s">
        <v>6367</v>
      </c>
      <c r="D1491" s="434" t="s">
        <v>17016</v>
      </c>
      <c r="E1491" s="434">
        <v>46131</v>
      </c>
      <c r="P1491" s="343"/>
    </row>
    <row r="1492" spans="1:16" x14ac:dyDescent="0.25">
      <c r="A1492" s="44" t="s">
        <v>13150</v>
      </c>
      <c r="B1492" s="92" t="s">
        <v>13392</v>
      </c>
      <c r="C1492" s="77" t="s">
        <v>13124</v>
      </c>
      <c r="D1492" s="93" t="s">
        <v>13391</v>
      </c>
      <c r="E1492" s="94">
        <v>45838</v>
      </c>
      <c r="F1492" s="93"/>
      <c r="G1492" s="93"/>
      <c r="H1492" s="93"/>
      <c r="I1492" s="99"/>
      <c r="J1492" s="99"/>
      <c r="K1492" s="99"/>
      <c r="L1492" s="31"/>
      <c r="M1492" s="31"/>
      <c r="N1492" s="31"/>
      <c r="P1492" s="343"/>
    </row>
    <row r="1493" spans="1:16" x14ac:dyDescent="0.25">
      <c r="A1493" s="44" t="s">
        <v>2925</v>
      </c>
      <c r="B1493" s="44" t="s">
        <v>9313</v>
      </c>
      <c r="C1493" s="45" t="s">
        <v>9314</v>
      </c>
      <c r="D1493" s="45" t="s">
        <v>18252</v>
      </c>
      <c r="E1493" s="45" t="s">
        <v>3754</v>
      </c>
      <c r="F1493" s="45" t="s">
        <v>1384</v>
      </c>
      <c r="G1493" s="45" t="s">
        <v>1385</v>
      </c>
      <c r="P1493" s="343"/>
    </row>
    <row r="1494" spans="1:16" s="355" customFormat="1" x14ac:dyDescent="0.25">
      <c r="A1494" s="262" t="s">
        <v>11563</v>
      </c>
      <c r="B1494" s="262" t="s">
        <v>7349</v>
      </c>
      <c r="C1494" s="53" t="s">
        <v>11672</v>
      </c>
      <c r="D1494" s="93" t="s">
        <v>7330</v>
      </c>
      <c r="E1494" s="263">
        <v>46935</v>
      </c>
      <c r="F1494" s="93"/>
      <c r="G1494" s="93"/>
      <c r="H1494" s="93"/>
      <c r="I1494" s="99"/>
      <c r="J1494" s="99"/>
      <c r="K1494" s="99"/>
      <c r="L1494" s="29"/>
      <c r="M1494" s="29"/>
      <c r="N1494" s="29"/>
      <c r="O1494" s="29"/>
      <c r="P1494" s="356"/>
    </row>
    <row r="1495" spans="1:16" x14ac:dyDescent="0.25">
      <c r="A1495" s="44" t="s">
        <v>7208</v>
      </c>
      <c r="B1495" s="44" t="s">
        <v>15276</v>
      </c>
      <c r="C1495" s="45" t="s">
        <v>3874</v>
      </c>
      <c r="D1495" s="45" t="s">
        <v>16294</v>
      </c>
      <c r="E1495" s="46">
        <v>45777</v>
      </c>
      <c r="F1495" s="338"/>
      <c r="G1495" s="44"/>
      <c r="H1495" s="44"/>
      <c r="I1495" s="44"/>
      <c r="J1495" s="44"/>
      <c r="K1495" s="44"/>
      <c r="L1495" s="31"/>
      <c r="M1495" s="31"/>
      <c r="N1495" s="31"/>
      <c r="P1495" s="343"/>
    </row>
    <row r="1496" spans="1:16" s="359" customFormat="1" x14ac:dyDescent="0.25">
      <c r="A1496" s="264" t="s">
        <v>6715</v>
      </c>
      <c r="B1496" s="264" t="s">
        <v>2751</v>
      </c>
      <c r="C1496" s="265">
        <v>220105</v>
      </c>
      <c r="D1496" s="265" t="s">
        <v>15953</v>
      </c>
      <c r="E1496" s="266" t="s">
        <v>3064</v>
      </c>
      <c r="F1496" s="30"/>
      <c r="G1496" s="30"/>
      <c r="H1496" s="30"/>
      <c r="I1496" s="29"/>
      <c r="J1496" s="29"/>
      <c r="K1496" s="29"/>
      <c r="L1496" s="29"/>
      <c r="M1496" s="29"/>
      <c r="N1496" s="29"/>
      <c r="O1496" s="29"/>
      <c r="P1496" s="360"/>
    </row>
    <row r="1497" spans="1:16" s="355" customFormat="1" x14ac:dyDescent="0.25">
      <c r="A1497" s="102" t="s">
        <v>1104</v>
      </c>
      <c r="B1497" s="102" t="s">
        <v>7778</v>
      </c>
      <c r="C1497" s="97" t="s">
        <v>7779</v>
      </c>
      <c r="D1497" s="96" t="s">
        <v>1398</v>
      </c>
      <c r="E1497" s="64">
        <v>45975</v>
      </c>
      <c r="F1497" s="93"/>
      <c r="G1497" s="93"/>
      <c r="H1497" s="93"/>
      <c r="I1497" s="99"/>
      <c r="J1497" s="99"/>
      <c r="K1497" s="99"/>
      <c r="L1497" s="31"/>
      <c r="M1497" s="31"/>
      <c r="N1497" s="31"/>
      <c r="O1497" s="29"/>
      <c r="P1497" s="356"/>
    </row>
    <row r="1498" spans="1:16" x14ac:dyDescent="0.25">
      <c r="A1498" s="102" t="s">
        <v>1104</v>
      </c>
      <c r="B1498" s="92" t="s">
        <v>4085</v>
      </c>
      <c r="C1498" s="93" t="s">
        <v>4084</v>
      </c>
      <c r="D1498" s="93" t="s">
        <v>1398</v>
      </c>
      <c r="E1498" s="94">
        <v>45794</v>
      </c>
      <c r="F1498" s="93"/>
      <c r="G1498" s="93" t="s">
        <v>1385</v>
      </c>
      <c r="H1498" s="93" t="s">
        <v>1385</v>
      </c>
      <c r="I1498" s="99"/>
      <c r="J1498" s="99"/>
      <c r="K1498" s="99"/>
      <c r="L1498" s="31"/>
      <c r="M1498" s="31"/>
      <c r="N1498" s="31"/>
      <c r="P1498" s="343"/>
    </row>
    <row r="1499" spans="1:16" s="359" customFormat="1" x14ac:dyDescent="0.25">
      <c r="A1499" s="102" t="s">
        <v>1104</v>
      </c>
      <c r="B1499" s="92" t="s">
        <v>15819</v>
      </c>
      <c r="C1499" s="93" t="s">
        <v>15820</v>
      </c>
      <c r="D1499" s="93" t="s">
        <v>1398</v>
      </c>
      <c r="E1499" s="94">
        <v>45952</v>
      </c>
      <c r="F1499" s="93"/>
      <c r="G1499" s="93"/>
      <c r="H1499" s="93"/>
      <c r="I1499" s="99"/>
      <c r="J1499" s="99"/>
      <c r="K1499" s="99"/>
      <c r="L1499" s="31"/>
      <c r="M1499" s="31"/>
      <c r="N1499" s="31"/>
      <c r="O1499" s="29"/>
      <c r="P1499" s="360"/>
    </row>
    <row r="1500" spans="1:16" x14ac:dyDescent="0.25">
      <c r="A1500" s="264" t="s">
        <v>713</v>
      </c>
      <c r="B1500" s="264" t="s">
        <v>3753</v>
      </c>
      <c r="C1500" s="265">
        <v>210101</v>
      </c>
      <c r="D1500" s="265" t="s">
        <v>15953</v>
      </c>
      <c r="E1500" s="266" t="s">
        <v>3754</v>
      </c>
      <c r="P1500" s="343"/>
    </row>
    <row r="1501" spans="1:16" x14ac:dyDescent="0.25">
      <c r="A1501" s="264" t="s">
        <v>713</v>
      </c>
      <c r="B1501" s="264" t="s">
        <v>1062</v>
      </c>
      <c r="C1501" s="265">
        <v>230101</v>
      </c>
      <c r="D1501" s="265" t="s">
        <v>15953</v>
      </c>
      <c r="E1501" s="266" t="s">
        <v>6809</v>
      </c>
      <c r="P1501" s="343"/>
    </row>
    <row r="1502" spans="1:16" x14ac:dyDescent="0.3">
      <c r="A1502" s="57" t="s">
        <v>13535</v>
      </c>
      <c r="B1502" s="57" t="s">
        <v>5938</v>
      </c>
      <c r="C1502" s="62">
        <v>2417</v>
      </c>
      <c r="D1502" s="62" t="s">
        <v>5966</v>
      </c>
      <c r="E1502" s="60">
        <v>46022</v>
      </c>
      <c r="F1502" s="339" t="s">
        <v>16267</v>
      </c>
      <c r="G1502" s="339" t="s">
        <v>16268</v>
      </c>
      <c r="H1502" s="57"/>
      <c r="I1502" s="57"/>
      <c r="J1502" s="57"/>
      <c r="K1502" s="57"/>
      <c r="L1502" s="31"/>
      <c r="M1502" s="31"/>
      <c r="N1502" s="31"/>
      <c r="P1502" s="343"/>
    </row>
    <row r="1503" spans="1:16" x14ac:dyDescent="0.3">
      <c r="A1503" s="57" t="s">
        <v>659</v>
      </c>
      <c r="B1503" s="57" t="s">
        <v>2495</v>
      </c>
      <c r="C1503" s="62">
        <v>21030</v>
      </c>
      <c r="D1503" s="62" t="s">
        <v>5966</v>
      </c>
      <c r="E1503" s="60">
        <v>45961</v>
      </c>
      <c r="F1503" s="339" t="s">
        <v>16267</v>
      </c>
      <c r="G1503" s="339" t="s">
        <v>16268</v>
      </c>
      <c r="H1503" s="57"/>
      <c r="I1503" s="57"/>
      <c r="J1503" s="57"/>
      <c r="K1503" s="57"/>
      <c r="L1503" s="31"/>
      <c r="M1503" s="31"/>
      <c r="N1503" s="31"/>
      <c r="P1503" s="343"/>
    </row>
    <row r="1504" spans="1:16" x14ac:dyDescent="0.25">
      <c r="A1504" s="403" t="s">
        <v>659</v>
      </c>
      <c r="B1504" s="403" t="s">
        <v>17175</v>
      </c>
      <c r="C1504" s="413">
        <v>13.22</v>
      </c>
      <c r="D1504" s="43" t="s">
        <v>17679</v>
      </c>
      <c r="E1504" s="43">
        <v>45838</v>
      </c>
      <c r="F1504" s="88"/>
      <c r="P1504" s="343"/>
    </row>
    <row r="1505" spans="1:16" x14ac:dyDescent="0.25">
      <c r="A1505" s="44" t="s">
        <v>659</v>
      </c>
      <c r="B1505" s="44" t="s">
        <v>15311</v>
      </c>
      <c r="C1505" s="45" t="s">
        <v>3656</v>
      </c>
      <c r="D1505" s="45" t="s">
        <v>16294</v>
      </c>
      <c r="E1505" s="46">
        <v>46081</v>
      </c>
      <c r="F1505" s="338"/>
      <c r="G1505" s="44"/>
      <c r="H1505" s="44"/>
      <c r="I1505" s="44"/>
      <c r="J1505" s="44"/>
      <c r="K1505" s="44"/>
      <c r="P1505" s="343"/>
    </row>
    <row r="1506" spans="1:16" x14ac:dyDescent="0.25">
      <c r="A1506" s="44" t="s">
        <v>12028</v>
      </c>
      <c r="B1506" s="44" t="s">
        <v>12029</v>
      </c>
      <c r="C1506" s="45" t="s">
        <v>6539</v>
      </c>
      <c r="D1506" s="45" t="s">
        <v>4574</v>
      </c>
      <c r="E1506" s="275">
        <f>DATE(2026,5,26)</f>
        <v>46168</v>
      </c>
      <c r="P1506" s="343"/>
    </row>
    <row r="1507" spans="1:16" x14ac:dyDescent="0.25">
      <c r="A1507" s="264" t="s">
        <v>8511</v>
      </c>
      <c r="B1507" s="264" t="s">
        <v>8833</v>
      </c>
      <c r="C1507" s="265">
        <v>23020101</v>
      </c>
      <c r="D1507" s="265" t="s">
        <v>15953</v>
      </c>
      <c r="E1507" s="266" t="s">
        <v>8836</v>
      </c>
      <c r="P1507" s="343"/>
    </row>
    <row r="1508" spans="1:16" x14ac:dyDescent="0.25">
      <c r="A1508" s="264" t="s">
        <v>8511</v>
      </c>
      <c r="B1508" s="264" t="s">
        <v>8834</v>
      </c>
      <c r="C1508" s="265">
        <v>23020102</v>
      </c>
      <c r="D1508" s="265" t="s">
        <v>15953</v>
      </c>
      <c r="E1508" s="266" t="s">
        <v>8836</v>
      </c>
      <c r="P1508" s="343"/>
    </row>
    <row r="1509" spans="1:16" x14ac:dyDescent="0.25">
      <c r="A1509" s="403" t="s">
        <v>17180</v>
      </c>
      <c r="B1509" s="403" t="s">
        <v>17087</v>
      </c>
      <c r="C1509" s="413">
        <v>9.24</v>
      </c>
      <c r="D1509" s="43" t="s">
        <v>17679</v>
      </c>
      <c r="E1509" s="43">
        <v>47299</v>
      </c>
      <c r="F1509" s="88"/>
      <c r="P1509" s="343"/>
    </row>
    <row r="1510" spans="1:16" x14ac:dyDescent="0.25">
      <c r="A1510" s="264" t="s">
        <v>6716</v>
      </c>
      <c r="B1510" s="264" t="s">
        <v>6701</v>
      </c>
      <c r="C1510" s="265">
        <v>220801</v>
      </c>
      <c r="D1510" s="265" t="s">
        <v>15953</v>
      </c>
      <c r="E1510" s="266" t="s">
        <v>5195</v>
      </c>
      <c r="P1510" s="343"/>
    </row>
    <row r="1511" spans="1:16" x14ac:dyDescent="0.25">
      <c r="A1511" s="44" t="s">
        <v>15444</v>
      </c>
      <c r="B1511" s="44" t="s">
        <v>1354</v>
      </c>
      <c r="C1511" s="45" t="s">
        <v>14385</v>
      </c>
      <c r="D1511" s="45" t="s">
        <v>18252</v>
      </c>
      <c r="E1511" s="45" t="s">
        <v>3064</v>
      </c>
      <c r="F1511" s="45" t="s">
        <v>1384</v>
      </c>
      <c r="G1511" s="45" t="s">
        <v>1385</v>
      </c>
      <c r="P1511" s="343"/>
    </row>
    <row r="1512" spans="1:16" x14ac:dyDescent="0.25">
      <c r="A1512" s="264" t="s">
        <v>15444</v>
      </c>
      <c r="B1512" s="264" t="s">
        <v>1053</v>
      </c>
      <c r="C1512" s="265">
        <v>210902</v>
      </c>
      <c r="D1512" s="265" t="s">
        <v>15953</v>
      </c>
      <c r="E1512" s="266" t="s">
        <v>5195</v>
      </c>
      <c r="P1512" s="343"/>
    </row>
    <row r="1513" spans="1:16" x14ac:dyDescent="0.25">
      <c r="A1513" s="264" t="s">
        <v>15444</v>
      </c>
      <c r="B1513" s="264" t="s">
        <v>2751</v>
      </c>
      <c r="C1513" s="265">
        <v>220105</v>
      </c>
      <c r="D1513" s="265" t="s">
        <v>15953</v>
      </c>
      <c r="E1513" s="266" t="s">
        <v>3064</v>
      </c>
      <c r="P1513" s="343"/>
    </row>
    <row r="1514" spans="1:16" x14ac:dyDescent="0.25">
      <c r="A1514" s="264" t="s">
        <v>15444</v>
      </c>
      <c r="B1514" s="264" t="s">
        <v>6669</v>
      </c>
      <c r="C1514" s="265">
        <v>220802</v>
      </c>
      <c r="D1514" s="265" t="s">
        <v>15953</v>
      </c>
      <c r="E1514" s="266" t="s">
        <v>6416</v>
      </c>
      <c r="P1514" s="343"/>
    </row>
    <row r="1515" spans="1:16" x14ac:dyDescent="0.25">
      <c r="A1515" s="264" t="s">
        <v>15444</v>
      </c>
      <c r="B1515" s="264" t="s">
        <v>1062</v>
      </c>
      <c r="C1515" s="265">
        <v>230101</v>
      </c>
      <c r="D1515" s="265" t="s">
        <v>15953</v>
      </c>
      <c r="E1515" s="266" t="s">
        <v>6809</v>
      </c>
      <c r="P1515" s="343"/>
    </row>
    <row r="1516" spans="1:16" x14ac:dyDescent="0.25">
      <c r="A1516" s="264" t="s">
        <v>15444</v>
      </c>
      <c r="B1516" s="264" t="s">
        <v>3591</v>
      </c>
      <c r="C1516" s="265">
        <v>230901</v>
      </c>
      <c r="D1516" s="265" t="s">
        <v>15953</v>
      </c>
      <c r="E1516" s="266" t="s">
        <v>10715</v>
      </c>
      <c r="P1516" s="343"/>
    </row>
    <row r="1517" spans="1:16" x14ac:dyDescent="0.25">
      <c r="A1517" s="264" t="s">
        <v>15444</v>
      </c>
      <c r="B1517" s="264" t="s">
        <v>1921</v>
      </c>
      <c r="C1517" s="265">
        <v>250101</v>
      </c>
      <c r="D1517" s="265" t="s">
        <v>15953</v>
      </c>
      <c r="E1517" s="266" t="s">
        <v>17681</v>
      </c>
      <c r="P1517" s="343"/>
    </row>
    <row r="1518" spans="1:16" x14ac:dyDescent="0.25">
      <c r="A1518" s="403" t="s">
        <v>7302</v>
      </c>
      <c r="B1518" s="403" t="s">
        <v>17102</v>
      </c>
      <c r="C1518" s="413">
        <v>21.24</v>
      </c>
      <c r="D1518" s="43" t="s">
        <v>17679</v>
      </c>
      <c r="E1518" s="43">
        <v>47299</v>
      </c>
      <c r="F1518" s="88"/>
      <c r="P1518" s="343"/>
    </row>
    <row r="1519" spans="1:16" x14ac:dyDescent="0.25">
      <c r="A1519" s="403" t="s">
        <v>7302</v>
      </c>
      <c r="B1519" s="403" t="s">
        <v>17097</v>
      </c>
      <c r="C1519" s="413">
        <v>28.22</v>
      </c>
      <c r="D1519" s="43" t="s">
        <v>17679</v>
      </c>
      <c r="E1519" s="43">
        <v>45838</v>
      </c>
      <c r="F1519" s="88"/>
      <c r="P1519" s="343"/>
    </row>
    <row r="1520" spans="1:16" x14ac:dyDescent="0.25">
      <c r="A1520" s="44" t="s">
        <v>7302</v>
      </c>
      <c r="B1520" s="44" t="s">
        <v>15317</v>
      </c>
      <c r="C1520" s="45" t="s">
        <v>7299</v>
      </c>
      <c r="D1520" s="45" t="s">
        <v>16294</v>
      </c>
      <c r="E1520" s="46">
        <v>45688</v>
      </c>
      <c r="F1520" s="338"/>
      <c r="G1520" s="44"/>
      <c r="H1520" s="44"/>
      <c r="I1520" s="44"/>
      <c r="J1520" s="44"/>
      <c r="K1520" s="44"/>
      <c r="L1520" s="31"/>
      <c r="M1520" s="31"/>
      <c r="N1520" s="31"/>
      <c r="P1520" s="343"/>
    </row>
    <row r="1521" spans="1:16" x14ac:dyDescent="0.25">
      <c r="A1521" s="264" t="s">
        <v>714</v>
      </c>
      <c r="B1521" s="264" t="s">
        <v>1062</v>
      </c>
      <c r="C1521" s="265">
        <v>230101</v>
      </c>
      <c r="D1521" s="265" t="s">
        <v>15953</v>
      </c>
      <c r="E1521" s="266" t="s">
        <v>6809</v>
      </c>
      <c r="P1521" s="343"/>
    </row>
    <row r="1522" spans="1:16" x14ac:dyDescent="0.25">
      <c r="A1522" s="264" t="s">
        <v>714</v>
      </c>
      <c r="B1522" s="264" t="s">
        <v>13009</v>
      </c>
      <c r="C1522" s="265">
        <v>240101</v>
      </c>
      <c r="D1522" s="265" t="s">
        <v>15953</v>
      </c>
      <c r="E1522" s="266" t="s">
        <v>13010</v>
      </c>
      <c r="P1522" s="343"/>
    </row>
    <row r="1523" spans="1:16" x14ac:dyDescent="0.25">
      <c r="A1523" s="403" t="s">
        <v>3731</v>
      </c>
      <c r="B1523" s="403" t="s">
        <v>17132</v>
      </c>
      <c r="C1523" s="413">
        <v>20.239999999999998</v>
      </c>
      <c r="D1523" s="43" t="s">
        <v>17679</v>
      </c>
      <c r="E1523" s="43">
        <v>47299</v>
      </c>
      <c r="F1523" s="88"/>
      <c r="P1523" s="343"/>
    </row>
    <row r="1524" spans="1:16" x14ac:dyDescent="0.25">
      <c r="A1524" s="44" t="s">
        <v>3731</v>
      </c>
      <c r="B1524" s="44" t="s">
        <v>15311</v>
      </c>
      <c r="C1524" s="45" t="s">
        <v>3656</v>
      </c>
      <c r="D1524" s="45" t="s">
        <v>16294</v>
      </c>
      <c r="E1524" s="46">
        <v>46081</v>
      </c>
      <c r="F1524" s="338"/>
      <c r="G1524" s="44"/>
      <c r="H1524" s="44"/>
      <c r="I1524" s="44"/>
      <c r="J1524" s="44"/>
      <c r="K1524" s="44"/>
      <c r="P1524" s="343"/>
    </row>
    <row r="1525" spans="1:16" s="355" customFormat="1" x14ac:dyDescent="0.25">
      <c r="A1525" s="264" t="s">
        <v>466</v>
      </c>
      <c r="B1525" s="264" t="s">
        <v>1053</v>
      </c>
      <c r="C1525" s="265">
        <v>210902</v>
      </c>
      <c r="D1525" s="265" t="s">
        <v>15953</v>
      </c>
      <c r="E1525" s="266" t="s">
        <v>5195</v>
      </c>
      <c r="F1525" s="30"/>
      <c r="G1525" s="30"/>
      <c r="H1525" s="30"/>
      <c r="I1525" s="29"/>
      <c r="J1525" s="29"/>
      <c r="K1525" s="29"/>
      <c r="L1525" s="29"/>
      <c r="M1525" s="29"/>
      <c r="N1525" s="29"/>
      <c r="O1525" s="29"/>
      <c r="P1525" s="356"/>
    </row>
    <row r="1526" spans="1:16" x14ac:dyDescent="0.25">
      <c r="A1526" s="264" t="s">
        <v>466</v>
      </c>
      <c r="B1526" s="264" t="s">
        <v>3591</v>
      </c>
      <c r="C1526" s="265">
        <v>230901</v>
      </c>
      <c r="D1526" s="265" t="s">
        <v>15953</v>
      </c>
      <c r="E1526" s="266" t="s">
        <v>10715</v>
      </c>
      <c r="P1526" s="343"/>
    </row>
    <row r="1527" spans="1:16" x14ac:dyDescent="0.25">
      <c r="A1527" s="264" t="s">
        <v>466</v>
      </c>
      <c r="B1527" s="264" t="s">
        <v>5412</v>
      </c>
      <c r="C1527" s="265">
        <v>241002</v>
      </c>
      <c r="D1527" s="265" t="s">
        <v>15953</v>
      </c>
      <c r="E1527" s="266" t="s">
        <v>6985</v>
      </c>
      <c r="P1527" s="343"/>
    </row>
    <row r="1528" spans="1:16" x14ac:dyDescent="0.25">
      <c r="A1528" s="403" t="s">
        <v>17181</v>
      </c>
      <c r="B1528" s="403" t="s">
        <v>17102</v>
      </c>
      <c r="C1528" s="413">
        <v>21.23</v>
      </c>
      <c r="D1528" s="43" t="s">
        <v>17679</v>
      </c>
      <c r="E1528" s="43">
        <v>46934</v>
      </c>
      <c r="F1528" s="88"/>
      <c r="P1528" s="343"/>
    </row>
    <row r="1529" spans="1:16" x14ac:dyDescent="0.25">
      <c r="A1529" s="403" t="s">
        <v>17181</v>
      </c>
      <c r="B1529" s="403" t="s">
        <v>17097</v>
      </c>
      <c r="C1529" s="413">
        <v>28.24</v>
      </c>
      <c r="D1529" s="43" t="s">
        <v>17679</v>
      </c>
      <c r="E1529" s="43">
        <v>47299</v>
      </c>
      <c r="F1529" s="88"/>
      <c r="P1529" s="343"/>
    </row>
    <row r="1530" spans="1:16" x14ac:dyDescent="0.25">
      <c r="A1530" s="264" t="s">
        <v>8308</v>
      </c>
      <c r="B1530" s="264" t="s">
        <v>13009</v>
      </c>
      <c r="C1530" s="265">
        <v>240101</v>
      </c>
      <c r="D1530" s="265" t="s">
        <v>15953</v>
      </c>
      <c r="E1530" s="266" t="s">
        <v>13010</v>
      </c>
      <c r="P1530" s="343"/>
    </row>
    <row r="1531" spans="1:16" x14ac:dyDescent="0.25">
      <c r="A1531" s="44" t="s">
        <v>15445</v>
      </c>
      <c r="B1531" s="44" t="s">
        <v>1354</v>
      </c>
      <c r="C1531" s="45" t="s">
        <v>14385</v>
      </c>
      <c r="D1531" s="45" t="s">
        <v>18252</v>
      </c>
      <c r="E1531" s="45" t="s">
        <v>3064</v>
      </c>
      <c r="F1531" s="45" t="s">
        <v>1384</v>
      </c>
      <c r="G1531" s="45" t="s">
        <v>1385</v>
      </c>
      <c r="P1531" s="343"/>
    </row>
    <row r="1532" spans="1:16" x14ac:dyDescent="0.25">
      <c r="A1532" s="44" t="s">
        <v>13834</v>
      </c>
      <c r="B1532" s="44" t="s">
        <v>13835</v>
      </c>
      <c r="C1532" s="45" t="s">
        <v>13836</v>
      </c>
      <c r="D1532" s="45" t="s">
        <v>7330</v>
      </c>
      <c r="E1532" s="46">
        <v>46023</v>
      </c>
      <c r="F1532" s="93"/>
      <c r="G1532" s="93"/>
      <c r="H1532" s="93"/>
      <c r="I1532" s="99"/>
      <c r="J1532" s="99"/>
      <c r="K1532" s="99"/>
      <c r="L1532" s="31"/>
      <c r="M1532" s="31"/>
      <c r="N1532" s="31"/>
      <c r="P1532" s="343"/>
    </row>
    <row r="1533" spans="1:16" x14ac:dyDescent="0.25">
      <c r="A1533" s="264" t="s">
        <v>11370</v>
      </c>
      <c r="B1533" s="264" t="s">
        <v>2751</v>
      </c>
      <c r="C1533" s="265">
        <v>230105</v>
      </c>
      <c r="D1533" s="265" t="s">
        <v>15953</v>
      </c>
      <c r="E1533" s="266" t="s">
        <v>6877</v>
      </c>
      <c r="P1533" s="343"/>
    </row>
    <row r="1534" spans="1:16" x14ac:dyDescent="0.25">
      <c r="A1534" s="264" t="s">
        <v>11370</v>
      </c>
      <c r="B1534" s="264" t="s">
        <v>3591</v>
      </c>
      <c r="C1534" s="265">
        <v>230901</v>
      </c>
      <c r="D1534" s="265" t="s">
        <v>15953</v>
      </c>
      <c r="E1534" s="266" t="s">
        <v>10715</v>
      </c>
      <c r="P1534" s="343"/>
    </row>
    <row r="1535" spans="1:16" x14ac:dyDescent="0.25">
      <c r="A1535" s="264" t="s">
        <v>3481</v>
      </c>
      <c r="B1535" s="264" t="s">
        <v>1062</v>
      </c>
      <c r="C1535" s="265">
        <v>230101</v>
      </c>
      <c r="D1535" s="265" t="s">
        <v>15953</v>
      </c>
      <c r="E1535" s="266" t="s">
        <v>6809</v>
      </c>
      <c r="P1535" s="343"/>
    </row>
    <row r="1536" spans="1:16" x14ac:dyDescent="0.25">
      <c r="A1536" s="264" t="s">
        <v>5420</v>
      </c>
      <c r="B1536" s="264" t="s">
        <v>5409</v>
      </c>
      <c r="C1536" s="265">
        <v>210602</v>
      </c>
      <c r="D1536" s="265" t="s">
        <v>15953</v>
      </c>
      <c r="E1536" s="266" t="s">
        <v>5410</v>
      </c>
      <c r="P1536" s="343"/>
    </row>
    <row r="1537" spans="1:16" x14ac:dyDescent="0.25">
      <c r="A1537" s="44" t="s">
        <v>2672</v>
      </c>
      <c r="B1537" s="44" t="s">
        <v>1361</v>
      </c>
      <c r="C1537" s="45" t="s">
        <v>9087</v>
      </c>
      <c r="D1537" s="45" t="s">
        <v>18252</v>
      </c>
      <c r="E1537" s="45" t="s">
        <v>6809</v>
      </c>
      <c r="F1537" s="45" t="s">
        <v>1384</v>
      </c>
      <c r="G1537" s="45" t="s">
        <v>1385</v>
      </c>
      <c r="P1537" s="343"/>
    </row>
    <row r="1538" spans="1:16" x14ac:dyDescent="0.25">
      <c r="A1538" s="264" t="s">
        <v>6717</v>
      </c>
      <c r="B1538" s="264" t="s">
        <v>2751</v>
      </c>
      <c r="C1538" s="265">
        <v>220105</v>
      </c>
      <c r="D1538" s="265" t="s">
        <v>15953</v>
      </c>
      <c r="E1538" s="266" t="s">
        <v>3064</v>
      </c>
      <c r="P1538" s="343"/>
    </row>
    <row r="1539" spans="1:16" s="355" customFormat="1" x14ac:dyDescent="0.25">
      <c r="A1539" s="44" t="s">
        <v>9002</v>
      </c>
      <c r="B1539" s="44" t="s">
        <v>8995</v>
      </c>
      <c r="C1539" s="45" t="s">
        <v>9003</v>
      </c>
      <c r="D1539" s="45" t="s">
        <v>15765</v>
      </c>
      <c r="E1539" s="45" t="s">
        <v>6212</v>
      </c>
      <c r="F1539" s="328"/>
      <c r="G1539" s="328"/>
      <c r="H1539" s="328"/>
      <c r="I1539" s="329"/>
      <c r="J1539" s="329"/>
      <c r="K1539" s="329"/>
      <c r="L1539" s="29"/>
      <c r="M1539" s="29"/>
      <c r="N1539" s="29"/>
      <c r="O1539" s="29"/>
      <c r="P1539" s="356"/>
    </row>
    <row r="1540" spans="1:16" x14ac:dyDescent="0.25">
      <c r="A1540" s="346" t="s">
        <v>9002</v>
      </c>
      <c r="B1540" s="346" t="s">
        <v>8995</v>
      </c>
      <c r="C1540" s="347" t="s">
        <v>9003</v>
      </c>
      <c r="D1540" s="347" t="s">
        <v>15765</v>
      </c>
      <c r="E1540" s="347" t="s">
        <v>10069</v>
      </c>
      <c r="F1540" s="346"/>
      <c r="G1540" s="346"/>
      <c r="H1540" s="346"/>
      <c r="I1540" s="346"/>
      <c r="J1540" s="346"/>
      <c r="K1540" s="346"/>
      <c r="L1540" s="346"/>
      <c r="M1540" s="346"/>
      <c r="P1540" s="343"/>
    </row>
    <row r="1541" spans="1:16" s="359" customFormat="1" x14ac:dyDescent="0.25">
      <c r="A1541" s="44" t="s">
        <v>9002</v>
      </c>
      <c r="B1541" s="44" t="s">
        <v>8995</v>
      </c>
      <c r="C1541" s="45" t="s">
        <v>9003</v>
      </c>
      <c r="D1541" s="45" t="s">
        <v>13812</v>
      </c>
      <c r="E1541" s="45" t="s">
        <v>6212</v>
      </c>
      <c r="F1541" s="93"/>
      <c r="G1541" s="93"/>
      <c r="H1541" s="93"/>
      <c r="I1541" s="99"/>
      <c r="J1541" s="99"/>
      <c r="K1541" s="99"/>
      <c r="L1541" s="29"/>
      <c r="M1541" s="29"/>
      <c r="N1541" s="29"/>
      <c r="O1541" s="29"/>
      <c r="P1541" s="360"/>
    </row>
    <row r="1542" spans="1:16" x14ac:dyDescent="0.25">
      <c r="A1542" s="264" t="s">
        <v>9416</v>
      </c>
      <c r="B1542" s="264" t="s">
        <v>4181</v>
      </c>
      <c r="C1542" s="265">
        <v>230301</v>
      </c>
      <c r="D1542" s="265" t="s">
        <v>15953</v>
      </c>
      <c r="E1542" s="266" t="s">
        <v>6877</v>
      </c>
      <c r="P1542" s="343"/>
    </row>
    <row r="1543" spans="1:16" x14ac:dyDescent="0.25">
      <c r="A1543" s="264" t="s">
        <v>8512</v>
      </c>
      <c r="B1543" s="264" t="s">
        <v>2751</v>
      </c>
      <c r="C1543" s="265">
        <v>230105</v>
      </c>
      <c r="D1543" s="265" t="s">
        <v>15953</v>
      </c>
      <c r="E1543" s="266" t="s">
        <v>6877</v>
      </c>
      <c r="P1543" s="343"/>
    </row>
    <row r="1544" spans="1:16" x14ac:dyDescent="0.25">
      <c r="A1544" s="264" t="s">
        <v>6718</v>
      </c>
      <c r="B1544" s="264" t="s">
        <v>10628</v>
      </c>
      <c r="C1544" s="265">
        <v>230701</v>
      </c>
      <c r="D1544" s="265" t="s">
        <v>15953</v>
      </c>
      <c r="E1544" s="266" t="s">
        <v>5273</v>
      </c>
      <c r="P1544" s="343"/>
    </row>
    <row r="1545" spans="1:16" x14ac:dyDescent="0.25">
      <c r="A1545" s="264" t="s">
        <v>6718</v>
      </c>
      <c r="B1545" s="264" t="s">
        <v>17682</v>
      </c>
      <c r="C1545" s="265">
        <v>25010501</v>
      </c>
      <c r="D1545" s="265" t="s">
        <v>15953</v>
      </c>
      <c r="E1545" s="266" t="s">
        <v>17681</v>
      </c>
      <c r="P1545" s="343"/>
    </row>
    <row r="1546" spans="1:16" x14ac:dyDescent="0.25">
      <c r="A1546" s="273" t="s">
        <v>11794</v>
      </c>
      <c r="B1546" s="273" t="s">
        <v>11795</v>
      </c>
      <c r="C1546" s="274">
        <v>791202303005</v>
      </c>
      <c r="D1546" s="274" t="s">
        <v>8356</v>
      </c>
      <c r="E1546" s="276" t="s">
        <v>6213</v>
      </c>
      <c r="F1546" s="328"/>
      <c r="G1546" s="328"/>
      <c r="H1546" s="328"/>
      <c r="I1546" s="329"/>
      <c r="J1546" s="329"/>
      <c r="K1546" s="329"/>
      <c r="P1546" s="343"/>
    </row>
    <row r="1547" spans="1:16" x14ac:dyDescent="0.25">
      <c r="A1547" s="44" t="s">
        <v>5986</v>
      </c>
      <c r="B1547" s="44" t="s">
        <v>2040</v>
      </c>
      <c r="C1547" s="45" t="s">
        <v>6198</v>
      </c>
      <c r="D1547" s="45" t="s">
        <v>18252</v>
      </c>
      <c r="E1547" s="45" t="s">
        <v>5183</v>
      </c>
      <c r="F1547" s="45" t="s">
        <v>1384</v>
      </c>
      <c r="G1547" s="45" t="s">
        <v>1385</v>
      </c>
      <c r="P1547" s="343"/>
    </row>
    <row r="1548" spans="1:16" x14ac:dyDescent="0.25">
      <c r="A1548" s="264" t="s">
        <v>6719</v>
      </c>
      <c r="B1548" s="264" t="s">
        <v>1056</v>
      </c>
      <c r="C1548" s="265">
        <v>220601</v>
      </c>
      <c r="D1548" s="265" t="s">
        <v>15953</v>
      </c>
      <c r="E1548" s="266" t="s">
        <v>6412</v>
      </c>
      <c r="P1548" s="343"/>
    </row>
    <row r="1549" spans="1:16" x14ac:dyDescent="0.25">
      <c r="A1549" s="264" t="s">
        <v>715</v>
      </c>
      <c r="B1549" s="264" t="s">
        <v>1053</v>
      </c>
      <c r="C1549" s="265">
        <v>210902</v>
      </c>
      <c r="D1549" s="265" t="s">
        <v>15953</v>
      </c>
      <c r="E1549" s="266" t="s">
        <v>5195</v>
      </c>
      <c r="P1549" s="343"/>
    </row>
    <row r="1550" spans="1:16" x14ac:dyDescent="0.25">
      <c r="A1550" s="264" t="s">
        <v>715</v>
      </c>
      <c r="B1550" s="264" t="s">
        <v>5421</v>
      </c>
      <c r="C1550" s="265">
        <v>240906</v>
      </c>
      <c r="D1550" s="265" t="s">
        <v>15953</v>
      </c>
      <c r="E1550" s="266" t="s">
        <v>6214</v>
      </c>
      <c r="P1550" s="343"/>
    </row>
    <row r="1551" spans="1:16" x14ac:dyDescent="0.25">
      <c r="A1551" s="44" t="s">
        <v>15984</v>
      </c>
      <c r="B1551" s="44" t="s">
        <v>1355</v>
      </c>
      <c r="C1551" s="45" t="s">
        <v>10974</v>
      </c>
      <c r="D1551" s="45" t="s">
        <v>18252</v>
      </c>
      <c r="E1551" s="45" t="s">
        <v>10715</v>
      </c>
      <c r="F1551" s="45" t="s">
        <v>1384</v>
      </c>
      <c r="G1551" s="45" t="s">
        <v>1385</v>
      </c>
      <c r="P1551" s="343"/>
    </row>
    <row r="1552" spans="1:16" x14ac:dyDescent="0.25">
      <c r="A1552" s="44" t="s">
        <v>15984</v>
      </c>
      <c r="B1552" s="44" t="s">
        <v>15965</v>
      </c>
      <c r="C1552" s="45" t="s">
        <v>15966</v>
      </c>
      <c r="D1552" s="45" t="s">
        <v>18252</v>
      </c>
      <c r="E1552" s="45" t="s">
        <v>6214</v>
      </c>
      <c r="F1552" s="45" t="s">
        <v>1384</v>
      </c>
      <c r="G1552" s="45" t="s">
        <v>1385</v>
      </c>
      <c r="P1552" s="343"/>
    </row>
    <row r="1553" spans="1:16" x14ac:dyDescent="0.25">
      <c r="A1553" s="44" t="s">
        <v>13151</v>
      </c>
      <c r="B1553" s="92" t="s">
        <v>13392</v>
      </c>
      <c r="C1553" s="45" t="s">
        <v>13122</v>
      </c>
      <c r="D1553" s="93" t="s">
        <v>13391</v>
      </c>
      <c r="E1553" s="94">
        <v>45838</v>
      </c>
      <c r="F1553" s="93"/>
      <c r="G1553" s="93"/>
      <c r="H1553" s="93"/>
      <c r="I1553" s="99"/>
      <c r="J1553" s="99"/>
      <c r="K1553" s="99"/>
      <c r="L1553" s="31"/>
      <c r="M1553" s="31"/>
      <c r="N1553" s="31"/>
      <c r="P1553" s="343"/>
    </row>
    <row r="1554" spans="1:16" x14ac:dyDescent="0.25">
      <c r="A1554" s="44" t="s">
        <v>2029</v>
      </c>
      <c r="B1554" s="44" t="s">
        <v>2039</v>
      </c>
      <c r="C1554" s="45" t="s">
        <v>6190</v>
      </c>
      <c r="D1554" s="45" t="s">
        <v>18252</v>
      </c>
      <c r="E1554" s="45" t="s">
        <v>5183</v>
      </c>
      <c r="F1554" s="45" t="s">
        <v>1384</v>
      </c>
      <c r="G1554" s="45" t="s">
        <v>1385</v>
      </c>
      <c r="P1554" s="343"/>
    </row>
    <row r="1555" spans="1:16" x14ac:dyDescent="0.25">
      <c r="A1555" s="403" t="s">
        <v>2029</v>
      </c>
      <c r="B1555" s="403" t="s">
        <v>17101</v>
      </c>
      <c r="C1555" s="413">
        <v>11.22</v>
      </c>
      <c r="D1555" s="43" t="s">
        <v>17679</v>
      </c>
      <c r="E1555" s="43">
        <v>45838</v>
      </c>
      <c r="F1555" s="88"/>
      <c r="P1555" s="343"/>
    </row>
    <row r="1556" spans="1:16" x14ac:dyDescent="0.25">
      <c r="A1556" s="403" t="s">
        <v>2029</v>
      </c>
      <c r="B1556" s="403" t="s">
        <v>17091</v>
      </c>
      <c r="C1556" s="413">
        <v>12.22</v>
      </c>
      <c r="D1556" s="43" t="s">
        <v>17679</v>
      </c>
      <c r="E1556" s="43">
        <v>45838</v>
      </c>
      <c r="F1556" s="88"/>
      <c r="P1556" s="343"/>
    </row>
    <row r="1557" spans="1:16" x14ac:dyDescent="0.25">
      <c r="A1557" s="44" t="s">
        <v>4949</v>
      </c>
      <c r="B1557" s="44" t="s">
        <v>15302</v>
      </c>
      <c r="C1557" s="45" t="s">
        <v>4964</v>
      </c>
      <c r="D1557" s="45" t="s">
        <v>16294</v>
      </c>
      <c r="E1557" s="46">
        <v>45900</v>
      </c>
      <c r="F1557" s="338"/>
      <c r="G1557" s="44"/>
      <c r="H1557" s="44"/>
      <c r="I1557" s="44"/>
      <c r="J1557" s="44"/>
      <c r="K1557" s="44"/>
      <c r="L1557" s="31"/>
      <c r="M1557" s="31"/>
      <c r="N1557" s="31"/>
      <c r="P1557" s="343"/>
    </row>
    <row r="1558" spans="1:16" x14ac:dyDescent="0.25">
      <c r="A1558" s="92" t="s">
        <v>2029</v>
      </c>
      <c r="B1558" s="92" t="s">
        <v>1583</v>
      </c>
      <c r="C1558" s="93" t="s">
        <v>4627</v>
      </c>
      <c r="D1558" s="93" t="s">
        <v>1398</v>
      </c>
      <c r="E1558" s="94">
        <v>45886</v>
      </c>
      <c r="F1558" s="93"/>
      <c r="G1558" s="93" t="s">
        <v>1385</v>
      </c>
      <c r="H1558" s="45" t="s">
        <v>1533</v>
      </c>
      <c r="I1558" s="99"/>
      <c r="J1558" s="99"/>
      <c r="K1558" s="99"/>
      <c r="L1558" s="31"/>
      <c r="M1558" s="31"/>
      <c r="N1558" s="31"/>
      <c r="P1558" s="343"/>
    </row>
    <row r="1559" spans="1:16" x14ac:dyDescent="0.25">
      <c r="A1559" s="264" t="s">
        <v>2029</v>
      </c>
      <c r="B1559" s="264" t="s">
        <v>1070</v>
      </c>
      <c r="C1559" s="265">
        <v>241202</v>
      </c>
      <c r="D1559" s="265" t="s">
        <v>15953</v>
      </c>
      <c r="E1559" s="266" t="s">
        <v>17687</v>
      </c>
      <c r="P1559" s="343"/>
    </row>
    <row r="1560" spans="1:16" x14ac:dyDescent="0.25">
      <c r="A1560" s="264" t="s">
        <v>4199</v>
      </c>
      <c r="B1560" s="264" t="s">
        <v>3782</v>
      </c>
      <c r="C1560" s="265">
        <v>210205</v>
      </c>
      <c r="D1560" s="265" t="s">
        <v>15953</v>
      </c>
      <c r="E1560" s="266" t="s">
        <v>8836</v>
      </c>
      <c r="P1560" s="343"/>
    </row>
    <row r="1561" spans="1:16" x14ac:dyDescent="0.25">
      <c r="A1561" s="264" t="s">
        <v>4199</v>
      </c>
      <c r="B1561" s="264" t="s">
        <v>236</v>
      </c>
      <c r="C1561" s="265">
        <v>241001</v>
      </c>
      <c r="D1561" s="265" t="s">
        <v>15953</v>
      </c>
      <c r="E1561" s="266" t="s">
        <v>11352</v>
      </c>
      <c r="P1561" s="343"/>
    </row>
    <row r="1562" spans="1:16" x14ac:dyDescent="0.25">
      <c r="A1562" s="264" t="s">
        <v>3482</v>
      </c>
      <c r="B1562" s="264" t="s">
        <v>1069</v>
      </c>
      <c r="C1562" s="265">
        <v>230103</v>
      </c>
      <c r="D1562" s="265" t="s">
        <v>15953</v>
      </c>
      <c r="E1562" s="266" t="s">
        <v>6809</v>
      </c>
      <c r="P1562" s="343"/>
    </row>
    <row r="1563" spans="1:16" x14ac:dyDescent="0.25">
      <c r="A1563" s="44" t="s">
        <v>13827</v>
      </c>
      <c r="B1563" s="44" t="s">
        <v>13828</v>
      </c>
      <c r="C1563" s="45" t="s">
        <v>13829</v>
      </c>
      <c r="D1563" s="45" t="s">
        <v>7330</v>
      </c>
      <c r="E1563" s="46">
        <v>47300</v>
      </c>
      <c r="F1563" s="93"/>
      <c r="G1563" s="93"/>
      <c r="H1563" s="93"/>
      <c r="I1563" s="99"/>
      <c r="J1563" s="99"/>
      <c r="K1563" s="99"/>
      <c r="P1563" s="343"/>
    </row>
    <row r="1564" spans="1:16" x14ac:dyDescent="0.25">
      <c r="A1564" s="44" t="s">
        <v>13152</v>
      </c>
      <c r="B1564" s="92" t="s">
        <v>13392</v>
      </c>
      <c r="C1564" s="45" t="s">
        <v>13122</v>
      </c>
      <c r="D1564" s="93" t="s">
        <v>13391</v>
      </c>
      <c r="E1564" s="94">
        <v>45838</v>
      </c>
      <c r="F1564" s="93"/>
      <c r="G1564" s="93"/>
      <c r="H1564" s="93"/>
      <c r="I1564" s="99"/>
      <c r="J1564" s="99"/>
      <c r="K1564" s="99"/>
      <c r="L1564" s="31"/>
      <c r="M1564" s="31"/>
      <c r="N1564" s="31"/>
      <c r="P1564" s="343"/>
    </row>
    <row r="1565" spans="1:16" x14ac:dyDescent="0.25">
      <c r="A1565" s="44" t="s">
        <v>10992</v>
      </c>
      <c r="B1565" s="44" t="s">
        <v>10976</v>
      </c>
      <c r="C1565" s="45" t="s">
        <v>10977</v>
      </c>
      <c r="D1565" s="45" t="s">
        <v>18252</v>
      </c>
      <c r="E1565" s="45" t="s">
        <v>10715</v>
      </c>
      <c r="F1565" s="45" t="s">
        <v>1384</v>
      </c>
      <c r="G1565" s="45" t="s">
        <v>1385</v>
      </c>
      <c r="P1565" s="343"/>
    </row>
    <row r="1566" spans="1:16" x14ac:dyDescent="0.25">
      <c r="A1566" s="44" t="s">
        <v>12030</v>
      </c>
      <c r="B1566" s="44" t="s">
        <v>12031</v>
      </c>
      <c r="C1566" s="45" t="s">
        <v>16519</v>
      </c>
      <c r="D1566" s="45" t="s">
        <v>4574</v>
      </c>
      <c r="E1566" s="275">
        <f>DATE(2028,7,9)</f>
        <v>46943</v>
      </c>
      <c r="P1566" s="343"/>
    </row>
    <row r="1567" spans="1:16" x14ac:dyDescent="0.25">
      <c r="A1567" s="1" t="s">
        <v>2143</v>
      </c>
      <c r="B1567" s="432" t="s">
        <v>6224</v>
      </c>
      <c r="C1567" s="433" t="s">
        <v>6226</v>
      </c>
      <c r="D1567" s="434" t="s">
        <v>17016</v>
      </c>
      <c r="E1567" s="434">
        <v>45869</v>
      </c>
      <c r="P1567" s="343"/>
    </row>
    <row r="1568" spans="1:16" s="359" customFormat="1" x14ac:dyDescent="0.25">
      <c r="A1568" s="1" t="s">
        <v>2143</v>
      </c>
      <c r="B1568" s="432" t="s">
        <v>188</v>
      </c>
      <c r="C1568" s="433" t="s">
        <v>6234</v>
      </c>
      <c r="D1568" s="434" t="s">
        <v>17016</v>
      </c>
      <c r="E1568" s="434">
        <v>45920</v>
      </c>
      <c r="F1568" s="30"/>
      <c r="G1568" s="30"/>
      <c r="H1568" s="30"/>
      <c r="I1568" s="29"/>
      <c r="J1568" s="29"/>
      <c r="K1568" s="29"/>
      <c r="L1568" s="29"/>
      <c r="M1568" s="29"/>
      <c r="N1568" s="29"/>
      <c r="O1568" s="29"/>
      <c r="P1568" s="360"/>
    </row>
    <row r="1569" spans="1:16" x14ac:dyDescent="0.25">
      <c r="A1569" s="264" t="s">
        <v>17750</v>
      </c>
      <c r="B1569" s="264" t="s">
        <v>17682</v>
      </c>
      <c r="C1569" s="265">
        <v>25010501</v>
      </c>
      <c r="D1569" s="265" t="s">
        <v>15953</v>
      </c>
      <c r="E1569" s="266" t="s">
        <v>17681</v>
      </c>
      <c r="P1569" s="343"/>
    </row>
    <row r="1570" spans="1:16" x14ac:dyDescent="0.25">
      <c r="A1570" s="44" t="s">
        <v>5087</v>
      </c>
      <c r="B1570" s="44" t="s">
        <v>1355</v>
      </c>
      <c r="C1570" s="45" t="s">
        <v>10974</v>
      </c>
      <c r="D1570" s="45" t="s">
        <v>18252</v>
      </c>
      <c r="E1570" s="45" t="s">
        <v>10715</v>
      </c>
      <c r="F1570" s="45" t="s">
        <v>1384</v>
      </c>
      <c r="G1570" s="45" t="s">
        <v>1385</v>
      </c>
      <c r="P1570" s="343"/>
    </row>
    <row r="1571" spans="1:16" x14ac:dyDescent="0.25">
      <c r="A1571" s="1" t="s">
        <v>16448</v>
      </c>
      <c r="B1571" s="432" t="s">
        <v>2141</v>
      </c>
      <c r="C1571" s="433" t="s">
        <v>16449</v>
      </c>
      <c r="D1571" s="434" t="s">
        <v>17016</v>
      </c>
      <c r="E1571" s="434">
        <v>45917</v>
      </c>
      <c r="P1571" s="343"/>
    </row>
    <row r="1572" spans="1:16" x14ac:dyDescent="0.25">
      <c r="A1572" s="44" t="s">
        <v>11226</v>
      </c>
      <c r="B1572" s="44" t="s">
        <v>9963</v>
      </c>
      <c r="C1572" s="45" t="s">
        <v>11131</v>
      </c>
      <c r="D1572" s="45" t="s">
        <v>16294</v>
      </c>
      <c r="E1572" s="46">
        <v>46053</v>
      </c>
      <c r="F1572" s="338"/>
      <c r="G1572" s="44"/>
      <c r="H1572" s="44"/>
      <c r="I1572" s="44"/>
      <c r="J1572" s="44"/>
      <c r="K1572" s="44"/>
      <c r="P1572" s="343"/>
    </row>
    <row r="1573" spans="1:16" x14ac:dyDescent="0.25">
      <c r="A1573" s="44" t="s">
        <v>3703</v>
      </c>
      <c r="B1573" s="44" t="s">
        <v>1347</v>
      </c>
      <c r="C1573" s="45" t="s">
        <v>14267</v>
      </c>
      <c r="D1573" s="45" t="s">
        <v>18252</v>
      </c>
      <c r="E1573" s="45" t="s">
        <v>6677</v>
      </c>
      <c r="F1573" s="45" t="s">
        <v>1384</v>
      </c>
      <c r="G1573" s="45" t="s">
        <v>1384</v>
      </c>
      <c r="P1573" s="343"/>
    </row>
    <row r="1574" spans="1:16" x14ac:dyDescent="0.25">
      <c r="A1574" s="44" t="s">
        <v>10092</v>
      </c>
      <c r="B1574" s="44" t="s">
        <v>10093</v>
      </c>
      <c r="C1574" s="45" t="s">
        <v>10094</v>
      </c>
      <c r="D1574" s="45" t="s">
        <v>15765</v>
      </c>
      <c r="E1574" s="45" t="s">
        <v>6212</v>
      </c>
      <c r="F1574" s="328"/>
      <c r="G1574" s="328"/>
      <c r="H1574" s="328"/>
      <c r="I1574" s="329"/>
      <c r="J1574" s="329"/>
      <c r="K1574" s="329"/>
      <c r="P1574" s="343"/>
    </row>
    <row r="1575" spans="1:16" x14ac:dyDescent="0.25">
      <c r="A1575" s="346" t="s">
        <v>10092</v>
      </c>
      <c r="B1575" s="346" t="s">
        <v>10093</v>
      </c>
      <c r="C1575" s="347" t="s">
        <v>10094</v>
      </c>
      <c r="D1575" s="347" t="s">
        <v>15765</v>
      </c>
      <c r="E1575" s="347" t="s">
        <v>10069</v>
      </c>
      <c r="F1575" s="346"/>
      <c r="G1575" s="346"/>
      <c r="H1575" s="346"/>
      <c r="I1575" s="346"/>
      <c r="J1575" s="346"/>
      <c r="K1575" s="346"/>
      <c r="L1575" s="346"/>
      <c r="M1575" s="346"/>
      <c r="P1575" s="343"/>
    </row>
    <row r="1576" spans="1:16" x14ac:dyDescent="0.25">
      <c r="A1576" s="44" t="s">
        <v>10092</v>
      </c>
      <c r="B1576" s="44" t="s">
        <v>12032</v>
      </c>
      <c r="C1576" s="45" t="s">
        <v>12771</v>
      </c>
      <c r="D1576" s="45" t="s">
        <v>4574</v>
      </c>
      <c r="E1576" s="275">
        <f>DATE(2028,1,15)</f>
        <v>46767</v>
      </c>
      <c r="P1576" s="343"/>
    </row>
    <row r="1577" spans="1:16" x14ac:dyDescent="0.25">
      <c r="A1577" s="44" t="s">
        <v>10092</v>
      </c>
      <c r="B1577" s="44" t="s">
        <v>10093</v>
      </c>
      <c r="C1577" s="45" t="s">
        <v>10094</v>
      </c>
      <c r="D1577" s="45" t="s">
        <v>13812</v>
      </c>
      <c r="E1577" s="45" t="s">
        <v>6212</v>
      </c>
      <c r="F1577" s="93"/>
      <c r="G1577" s="93"/>
      <c r="H1577" s="93"/>
      <c r="I1577" s="99"/>
      <c r="J1577" s="99"/>
      <c r="K1577" s="99"/>
      <c r="P1577" s="343"/>
    </row>
    <row r="1578" spans="1:16" x14ac:dyDescent="0.25">
      <c r="A1578" s="44" t="s">
        <v>13153</v>
      </c>
      <c r="B1578" s="92" t="s">
        <v>13392</v>
      </c>
      <c r="C1578" s="45" t="s">
        <v>13122</v>
      </c>
      <c r="D1578" s="93" t="s">
        <v>13391</v>
      </c>
      <c r="E1578" s="94">
        <v>45838</v>
      </c>
      <c r="F1578" s="93"/>
      <c r="G1578" s="93"/>
      <c r="H1578" s="93"/>
      <c r="I1578" s="99"/>
      <c r="J1578" s="99"/>
      <c r="K1578" s="99"/>
      <c r="L1578" s="31"/>
      <c r="M1578" s="31"/>
      <c r="N1578" s="31"/>
      <c r="P1578" s="343"/>
    </row>
    <row r="1579" spans="1:16" x14ac:dyDescent="0.25">
      <c r="A1579" s="44" t="s">
        <v>1708</v>
      </c>
      <c r="B1579" s="44" t="s">
        <v>1767</v>
      </c>
      <c r="C1579" s="45" t="s">
        <v>5368</v>
      </c>
      <c r="D1579" s="45" t="s">
        <v>15765</v>
      </c>
      <c r="E1579" s="45" t="s">
        <v>5246</v>
      </c>
      <c r="F1579" s="328"/>
      <c r="G1579" s="328"/>
      <c r="H1579" s="328"/>
      <c r="I1579" s="329"/>
      <c r="J1579" s="329"/>
      <c r="K1579" s="329"/>
      <c r="P1579" s="343"/>
    </row>
    <row r="1580" spans="1:16" x14ac:dyDescent="0.25">
      <c r="A1580" s="346" t="s">
        <v>1708</v>
      </c>
      <c r="B1580" s="346" t="s">
        <v>1767</v>
      </c>
      <c r="C1580" s="347" t="s">
        <v>5368</v>
      </c>
      <c r="D1580" s="347" t="s">
        <v>15765</v>
      </c>
      <c r="E1580" s="347" t="s">
        <v>2980</v>
      </c>
      <c r="F1580" s="346"/>
      <c r="G1580" s="346"/>
      <c r="H1580" s="346"/>
      <c r="I1580" s="346"/>
      <c r="J1580" s="346"/>
      <c r="K1580" s="346"/>
      <c r="L1580" s="346"/>
      <c r="M1580" s="346"/>
      <c r="P1580" s="343"/>
    </row>
    <row r="1581" spans="1:16" x14ac:dyDescent="0.25">
      <c r="A1581" s="44" t="s">
        <v>10993</v>
      </c>
      <c r="B1581" s="44" t="s">
        <v>10976</v>
      </c>
      <c r="C1581" s="45" t="s">
        <v>10977</v>
      </c>
      <c r="D1581" s="45" t="s">
        <v>18252</v>
      </c>
      <c r="E1581" s="45" t="s">
        <v>10715</v>
      </c>
      <c r="F1581" s="45" t="s">
        <v>1384</v>
      </c>
      <c r="G1581" s="45" t="s">
        <v>1385</v>
      </c>
      <c r="P1581" s="343"/>
    </row>
    <row r="1582" spans="1:16" x14ac:dyDescent="0.25">
      <c r="A1582" s="264" t="s">
        <v>14644</v>
      </c>
      <c r="B1582" s="264" t="s">
        <v>1076</v>
      </c>
      <c r="C1582" s="265">
        <v>240303</v>
      </c>
      <c r="D1582" s="265" t="s">
        <v>15953</v>
      </c>
      <c r="E1582" s="266" t="s">
        <v>3064</v>
      </c>
      <c r="P1582" s="343"/>
    </row>
    <row r="1583" spans="1:16" x14ac:dyDescent="0.25">
      <c r="A1583" s="44" t="s">
        <v>15446</v>
      </c>
      <c r="B1583" s="44" t="s">
        <v>1354</v>
      </c>
      <c r="C1583" s="45" t="s">
        <v>14385</v>
      </c>
      <c r="D1583" s="45" t="s">
        <v>18252</v>
      </c>
      <c r="E1583" s="45" t="s">
        <v>3064</v>
      </c>
      <c r="F1583" s="45" t="s">
        <v>1384</v>
      </c>
      <c r="G1583" s="45" t="s">
        <v>1385</v>
      </c>
      <c r="P1583" s="343"/>
    </row>
    <row r="1584" spans="1:16" x14ac:dyDescent="0.25">
      <c r="A1584" s="264" t="s">
        <v>14645</v>
      </c>
      <c r="B1584" s="264" t="s">
        <v>12996</v>
      </c>
      <c r="C1584" s="265">
        <v>24010401</v>
      </c>
      <c r="D1584" s="265" t="s">
        <v>15953</v>
      </c>
      <c r="E1584" s="266" t="s">
        <v>12997</v>
      </c>
      <c r="P1584" s="343"/>
    </row>
    <row r="1585" spans="1:16" x14ac:dyDescent="0.25">
      <c r="A1585" s="44" t="s">
        <v>510</v>
      </c>
      <c r="B1585" s="44" t="s">
        <v>13515</v>
      </c>
      <c r="C1585" s="45" t="s">
        <v>13516</v>
      </c>
      <c r="D1585" s="45" t="s">
        <v>16294</v>
      </c>
      <c r="E1585" s="46">
        <v>45808</v>
      </c>
      <c r="F1585" s="338"/>
      <c r="G1585" s="44"/>
      <c r="H1585" s="44"/>
      <c r="I1585" s="44"/>
      <c r="J1585" s="44"/>
      <c r="K1585" s="44"/>
      <c r="L1585" s="31"/>
      <c r="M1585" s="31"/>
      <c r="N1585" s="31"/>
      <c r="P1585" s="343"/>
    </row>
    <row r="1586" spans="1:16" x14ac:dyDescent="0.25">
      <c r="A1586" s="44" t="s">
        <v>10994</v>
      </c>
      <c r="B1586" s="44" t="s">
        <v>10981</v>
      </c>
      <c r="C1586" s="45" t="s">
        <v>10982</v>
      </c>
      <c r="D1586" s="45" t="s">
        <v>18252</v>
      </c>
      <c r="E1586" s="45" t="s">
        <v>10715</v>
      </c>
      <c r="F1586" s="45" t="s">
        <v>1385</v>
      </c>
      <c r="G1586" s="45" t="s">
        <v>1385</v>
      </c>
      <c r="P1586" s="343"/>
    </row>
    <row r="1587" spans="1:16" x14ac:dyDescent="0.25">
      <c r="A1587" s="264" t="s">
        <v>8513</v>
      </c>
      <c r="B1587" s="264" t="s">
        <v>3782</v>
      </c>
      <c r="C1587" s="265">
        <v>23010402</v>
      </c>
      <c r="D1587" s="265" t="s">
        <v>15953</v>
      </c>
      <c r="E1587" s="266" t="s">
        <v>8836</v>
      </c>
      <c r="P1587" s="343"/>
    </row>
    <row r="1588" spans="1:16" x14ac:dyDescent="0.25">
      <c r="A1588" s="403" t="s">
        <v>10651</v>
      </c>
      <c r="B1588" s="403" t="s">
        <v>17121</v>
      </c>
      <c r="C1588" s="413">
        <v>13.23</v>
      </c>
      <c r="D1588" s="43" t="s">
        <v>17679</v>
      </c>
      <c r="E1588" s="43">
        <v>46934</v>
      </c>
      <c r="F1588" s="88"/>
      <c r="P1588" s="343"/>
    </row>
    <row r="1589" spans="1:16" x14ac:dyDescent="0.25">
      <c r="A1589" s="404" t="s">
        <v>10651</v>
      </c>
      <c r="B1589" s="403" t="s">
        <v>17093</v>
      </c>
      <c r="C1589" s="413">
        <v>33.229999999999997</v>
      </c>
      <c r="D1589" s="43" t="s">
        <v>17679</v>
      </c>
      <c r="E1589" s="43">
        <v>46934</v>
      </c>
      <c r="F1589" s="88"/>
      <c r="P1589" s="343"/>
    </row>
    <row r="1590" spans="1:16" x14ac:dyDescent="0.25">
      <c r="A1590" s="44" t="s">
        <v>10651</v>
      </c>
      <c r="B1590" s="44" t="s">
        <v>15259</v>
      </c>
      <c r="C1590" s="45" t="s">
        <v>11129</v>
      </c>
      <c r="D1590" s="45" t="s">
        <v>16294</v>
      </c>
      <c r="E1590" s="46">
        <v>46022</v>
      </c>
      <c r="F1590" s="338"/>
      <c r="G1590" s="44"/>
      <c r="H1590" s="44"/>
      <c r="I1590" s="44"/>
      <c r="J1590" s="44"/>
      <c r="K1590" s="44"/>
      <c r="L1590" s="31"/>
      <c r="M1590" s="31"/>
      <c r="N1590" s="31"/>
      <c r="P1590" s="343"/>
    </row>
    <row r="1591" spans="1:16" x14ac:dyDescent="0.25">
      <c r="A1591" s="264" t="s">
        <v>10651</v>
      </c>
      <c r="B1591" s="264" t="s">
        <v>6669</v>
      </c>
      <c r="C1591" s="265">
        <v>230807</v>
      </c>
      <c r="D1591" s="265" t="s">
        <v>15953</v>
      </c>
      <c r="E1591" s="266" t="s">
        <v>6877</v>
      </c>
      <c r="P1591" s="343"/>
    </row>
    <row r="1592" spans="1:16" x14ac:dyDescent="0.25">
      <c r="A1592" s="44" t="s">
        <v>12033</v>
      </c>
      <c r="B1592" s="44" t="s">
        <v>12034</v>
      </c>
      <c r="C1592" s="45" t="s">
        <v>8845</v>
      </c>
      <c r="D1592" s="45" t="s">
        <v>4574</v>
      </c>
      <c r="E1592" s="275">
        <f>DATE(2027,4,17)</f>
        <v>46494</v>
      </c>
      <c r="P1592" s="343"/>
    </row>
    <row r="1593" spans="1:16" x14ac:dyDescent="0.25">
      <c r="A1593" s="264" t="s">
        <v>14646</v>
      </c>
      <c r="B1593" s="264" t="s">
        <v>13009</v>
      </c>
      <c r="C1593" s="265">
        <v>240101</v>
      </c>
      <c r="D1593" s="265" t="s">
        <v>15953</v>
      </c>
      <c r="E1593" s="266" t="s">
        <v>13010</v>
      </c>
      <c r="P1593" s="343"/>
    </row>
    <row r="1594" spans="1:16" x14ac:dyDescent="0.25">
      <c r="A1594" s="44" t="s">
        <v>13865</v>
      </c>
      <c r="B1594" s="44" t="s">
        <v>13866</v>
      </c>
      <c r="C1594" s="45" t="s">
        <v>13867</v>
      </c>
      <c r="D1594" s="45" t="s">
        <v>1593</v>
      </c>
      <c r="E1594" s="46">
        <v>46934</v>
      </c>
      <c r="F1594" s="93"/>
      <c r="G1594" s="93"/>
      <c r="H1594" s="93"/>
      <c r="I1594" s="99"/>
      <c r="J1594" s="99"/>
      <c r="K1594" s="99"/>
      <c r="P1594" s="343"/>
    </row>
    <row r="1595" spans="1:16" x14ac:dyDescent="0.25">
      <c r="A1595" s="44" t="s">
        <v>9330</v>
      </c>
      <c r="B1595" s="44" t="s">
        <v>1364</v>
      </c>
      <c r="C1595" s="45" t="s">
        <v>9321</v>
      </c>
      <c r="D1595" s="45" t="s">
        <v>18252</v>
      </c>
      <c r="E1595" s="45" t="s">
        <v>3754</v>
      </c>
      <c r="F1595" s="45" t="s">
        <v>1385</v>
      </c>
      <c r="G1595" s="45" t="s">
        <v>1385</v>
      </c>
      <c r="P1595" s="343"/>
    </row>
    <row r="1596" spans="1:16" x14ac:dyDescent="0.25">
      <c r="A1596" s="44" t="s">
        <v>5577</v>
      </c>
      <c r="B1596" s="44" t="s">
        <v>12035</v>
      </c>
      <c r="C1596" s="45" t="s">
        <v>8846</v>
      </c>
      <c r="D1596" s="45" t="s">
        <v>4574</v>
      </c>
      <c r="E1596" s="275">
        <f>DATE(2027,3,17)</f>
        <v>46463</v>
      </c>
      <c r="P1596" s="343"/>
    </row>
    <row r="1597" spans="1:16" x14ac:dyDescent="0.25">
      <c r="A1597" s="264" t="s">
        <v>138</v>
      </c>
      <c r="B1597" s="264" t="s">
        <v>3753</v>
      </c>
      <c r="C1597" s="265">
        <v>210101</v>
      </c>
      <c r="D1597" s="265" t="s">
        <v>15953</v>
      </c>
      <c r="E1597" s="266" t="s">
        <v>3754</v>
      </c>
      <c r="P1597" s="343"/>
    </row>
    <row r="1598" spans="1:16" s="355" customFormat="1" x14ac:dyDescent="0.25">
      <c r="A1598" s="44" t="s">
        <v>11272</v>
      </c>
      <c r="B1598" s="44" t="s">
        <v>5544</v>
      </c>
      <c r="C1598" s="45" t="s">
        <v>5578</v>
      </c>
      <c r="D1598" s="45" t="s">
        <v>15765</v>
      </c>
      <c r="E1598" s="45" t="s">
        <v>5246</v>
      </c>
      <c r="F1598" s="328"/>
      <c r="G1598" s="328"/>
      <c r="H1598" s="328"/>
      <c r="I1598" s="329"/>
      <c r="J1598" s="329"/>
      <c r="K1598" s="329"/>
      <c r="L1598" s="29"/>
      <c r="M1598" s="29"/>
      <c r="N1598" s="29"/>
      <c r="O1598" s="29"/>
      <c r="P1598" s="356"/>
    </row>
    <row r="1599" spans="1:16" x14ac:dyDescent="0.25">
      <c r="A1599" s="346" t="s">
        <v>11272</v>
      </c>
      <c r="B1599" s="346" t="s">
        <v>5544</v>
      </c>
      <c r="C1599" s="347" t="s">
        <v>5578</v>
      </c>
      <c r="D1599" s="347" t="s">
        <v>15765</v>
      </c>
      <c r="E1599" s="347" t="s">
        <v>5246</v>
      </c>
      <c r="F1599" s="346"/>
      <c r="G1599" s="346"/>
      <c r="H1599" s="346"/>
      <c r="I1599" s="346"/>
      <c r="J1599" s="346"/>
      <c r="K1599" s="346"/>
      <c r="L1599" s="346"/>
      <c r="M1599" s="346"/>
      <c r="P1599" s="343"/>
    </row>
    <row r="1600" spans="1:16" s="359" customFormat="1" x14ac:dyDescent="0.25">
      <c r="A1600" s="264" t="s">
        <v>10652</v>
      </c>
      <c r="B1600" s="264" t="s">
        <v>10638</v>
      </c>
      <c r="C1600" s="265">
        <v>230702</v>
      </c>
      <c r="D1600" s="265" t="s">
        <v>15953</v>
      </c>
      <c r="E1600" s="266" t="s">
        <v>5273</v>
      </c>
      <c r="F1600" s="30"/>
      <c r="G1600" s="30"/>
      <c r="H1600" s="30"/>
      <c r="I1600" s="29"/>
      <c r="J1600" s="29"/>
      <c r="K1600" s="29"/>
      <c r="L1600" s="29"/>
      <c r="M1600" s="29"/>
      <c r="N1600" s="29"/>
      <c r="O1600" s="29"/>
      <c r="P1600" s="360"/>
    </row>
    <row r="1601" spans="1:16" x14ac:dyDescent="0.25">
      <c r="A1601" s="99" t="s">
        <v>3259</v>
      </c>
      <c r="B1601" s="111" t="s">
        <v>1363</v>
      </c>
      <c r="C1601" s="56" t="s">
        <v>3258</v>
      </c>
      <c r="D1601" s="146" t="s">
        <v>2528</v>
      </c>
      <c r="E1601" s="69">
        <v>45227</v>
      </c>
      <c r="F1601" s="93"/>
      <c r="G1601" s="93"/>
      <c r="H1601" s="93"/>
      <c r="I1601" s="99"/>
      <c r="J1601" s="99"/>
      <c r="K1601" s="99"/>
      <c r="P1601" s="343"/>
    </row>
    <row r="1602" spans="1:16" x14ac:dyDescent="0.25">
      <c r="A1602" s="44" t="s">
        <v>15985</v>
      </c>
      <c r="B1602" s="44" t="s">
        <v>3186</v>
      </c>
      <c r="C1602" s="45" t="s">
        <v>10544</v>
      </c>
      <c r="D1602" s="45" t="s">
        <v>18252</v>
      </c>
      <c r="E1602" s="45" t="s">
        <v>5410</v>
      </c>
      <c r="F1602" s="45" t="s">
        <v>1385</v>
      </c>
      <c r="G1602" s="45" t="s">
        <v>1384</v>
      </c>
      <c r="P1602" s="343"/>
    </row>
    <row r="1603" spans="1:16" s="355" customFormat="1" x14ac:dyDescent="0.25">
      <c r="A1603" s="44" t="s">
        <v>15985</v>
      </c>
      <c r="B1603" s="44" t="s">
        <v>1354</v>
      </c>
      <c r="C1603" s="45" t="s">
        <v>14385</v>
      </c>
      <c r="D1603" s="45" t="s">
        <v>18252</v>
      </c>
      <c r="E1603" s="45" t="s">
        <v>3064</v>
      </c>
      <c r="F1603" s="45" t="s">
        <v>1385</v>
      </c>
      <c r="G1603" s="45" t="s">
        <v>1384</v>
      </c>
      <c r="H1603" s="30"/>
      <c r="I1603" s="29"/>
      <c r="J1603" s="29"/>
      <c r="K1603" s="29"/>
      <c r="L1603" s="29"/>
      <c r="M1603" s="29"/>
      <c r="N1603" s="29"/>
      <c r="O1603" s="29"/>
      <c r="P1603" s="356"/>
    </row>
    <row r="1604" spans="1:16" x14ac:dyDescent="0.25">
      <c r="A1604" s="44" t="s">
        <v>15985</v>
      </c>
      <c r="B1604" s="44" t="s">
        <v>5083</v>
      </c>
      <c r="C1604" s="45" t="s">
        <v>15961</v>
      </c>
      <c r="D1604" s="45" t="s">
        <v>18252</v>
      </c>
      <c r="E1604" s="45" t="s">
        <v>6214</v>
      </c>
      <c r="F1604" s="45" t="s">
        <v>1385</v>
      </c>
      <c r="G1604" s="45" t="s">
        <v>1384</v>
      </c>
      <c r="P1604" s="343"/>
    </row>
    <row r="1605" spans="1:16" x14ac:dyDescent="0.25">
      <c r="A1605" s="44" t="s">
        <v>15985</v>
      </c>
      <c r="B1605" s="44" t="s">
        <v>18102</v>
      </c>
      <c r="C1605" s="45" t="s">
        <v>18103</v>
      </c>
      <c r="D1605" s="45" t="s">
        <v>18252</v>
      </c>
      <c r="E1605" s="45" t="s">
        <v>6985</v>
      </c>
      <c r="F1605" s="45" t="s">
        <v>1385</v>
      </c>
      <c r="G1605" s="45" t="s">
        <v>1384</v>
      </c>
      <c r="P1605" s="343"/>
    </row>
    <row r="1606" spans="1:16" s="359" customFormat="1" x14ac:dyDescent="0.25">
      <c r="A1606" s="403" t="s">
        <v>17182</v>
      </c>
      <c r="B1606" s="403" t="s">
        <v>17114</v>
      </c>
      <c r="C1606" s="413">
        <v>13.24</v>
      </c>
      <c r="D1606" s="43" t="s">
        <v>17679</v>
      </c>
      <c r="E1606" s="43">
        <v>47299</v>
      </c>
      <c r="F1606" s="88" t="s">
        <v>1533</v>
      </c>
      <c r="G1606" s="30"/>
      <c r="H1606" s="30"/>
      <c r="I1606" s="29"/>
      <c r="J1606" s="29"/>
      <c r="K1606" s="29"/>
      <c r="L1606" s="29"/>
      <c r="M1606" s="29"/>
      <c r="N1606" s="29"/>
      <c r="O1606" s="29"/>
      <c r="P1606" s="360"/>
    </row>
    <row r="1607" spans="1:16" x14ac:dyDescent="0.25">
      <c r="A1607" s="403" t="s">
        <v>17182</v>
      </c>
      <c r="B1607" s="403" t="s">
        <v>17097</v>
      </c>
      <c r="C1607" s="413">
        <v>28.24</v>
      </c>
      <c r="D1607" s="43" t="s">
        <v>17679</v>
      </c>
      <c r="E1607" s="43">
        <v>47299</v>
      </c>
      <c r="F1607" s="88" t="s">
        <v>1533</v>
      </c>
      <c r="P1607" s="343"/>
    </row>
    <row r="1608" spans="1:16" x14ac:dyDescent="0.25">
      <c r="A1608" s="264" t="s">
        <v>14647</v>
      </c>
      <c r="B1608" s="264" t="s">
        <v>1053</v>
      </c>
      <c r="C1608" s="265">
        <v>210902</v>
      </c>
      <c r="D1608" s="265" t="s">
        <v>15953</v>
      </c>
      <c r="E1608" s="266" t="s">
        <v>5195</v>
      </c>
      <c r="P1608" s="343"/>
    </row>
    <row r="1609" spans="1:16" x14ac:dyDescent="0.25">
      <c r="A1609" s="264" t="s">
        <v>14647</v>
      </c>
      <c r="B1609" s="264" t="s">
        <v>1062</v>
      </c>
      <c r="C1609" s="265">
        <v>230101</v>
      </c>
      <c r="D1609" s="265" t="s">
        <v>15953</v>
      </c>
      <c r="E1609" s="266" t="s">
        <v>6809</v>
      </c>
      <c r="P1609" s="343"/>
    </row>
    <row r="1610" spans="1:16" x14ac:dyDescent="0.25">
      <c r="A1610" s="264" t="s">
        <v>14647</v>
      </c>
      <c r="B1610" s="264" t="s">
        <v>2751</v>
      </c>
      <c r="C1610" s="265">
        <v>230105</v>
      </c>
      <c r="D1610" s="265" t="s">
        <v>15953</v>
      </c>
      <c r="E1610" s="266" t="s">
        <v>6877</v>
      </c>
      <c r="P1610" s="343"/>
    </row>
    <row r="1611" spans="1:16" x14ac:dyDescent="0.25">
      <c r="A1611" s="264" t="s">
        <v>14647</v>
      </c>
      <c r="B1611" s="264" t="s">
        <v>3591</v>
      </c>
      <c r="C1611" s="265">
        <v>230901</v>
      </c>
      <c r="D1611" s="265" t="s">
        <v>15953</v>
      </c>
      <c r="E1611" s="266" t="s">
        <v>10715</v>
      </c>
      <c r="P1611" s="343"/>
    </row>
    <row r="1612" spans="1:16" x14ac:dyDescent="0.25">
      <c r="A1612" s="264" t="s">
        <v>14647</v>
      </c>
      <c r="B1612" s="264" t="s">
        <v>14575</v>
      </c>
      <c r="C1612" s="265">
        <v>240402</v>
      </c>
      <c r="D1612" s="265" t="s">
        <v>15953</v>
      </c>
      <c r="E1612" s="266" t="s">
        <v>6492</v>
      </c>
      <c r="P1612" s="343"/>
    </row>
    <row r="1613" spans="1:16" x14ac:dyDescent="0.25">
      <c r="A1613" s="264" t="s">
        <v>14647</v>
      </c>
      <c r="B1613" s="264" t="s">
        <v>1072</v>
      </c>
      <c r="C1613" s="265">
        <v>241102</v>
      </c>
      <c r="D1613" s="265" t="s">
        <v>15953</v>
      </c>
      <c r="E1613" s="266" t="s">
        <v>6985</v>
      </c>
      <c r="P1613" s="343"/>
    </row>
    <row r="1614" spans="1:16" x14ac:dyDescent="0.25">
      <c r="A1614" s="44" t="s">
        <v>660</v>
      </c>
      <c r="B1614" s="44" t="s">
        <v>9963</v>
      </c>
      <c r="C1614" s="45" t="s">
        <v>7283</v>
      </c>
      <c r="D1614" s="45" t="s">
        <v>16294</v>
      </c>
      <c r="E1614" s="46">
        <v>46053</v>
      </c>
      <c r="F1614" s="338" t="s">
        <v>2055</v>
      </c>
      <c r="G1614" s="44"/>
      <c r="H1614" s="44"/>
      <c r="I1614" s="44"/>
      <c r="J1614" s="44"/>
      <c r="K1614" s="44"/>
      <c r="P1614" s="343"/>
    </row>
    <row r="1615" spans="1:16" x14ac:dyDescent="0.25">
      <c r="A1615" s="44" t="s">
        <v>660</v>
      </c>
      <c r="B1615" s="44" t="s">
        <v>9963</v>
      </c>
      <c r="C1615" s="45" t="s">
        <v>11131</v>
      </c>
      <c r="D1615" s="45" t="s">
        <v>16294</v>
      </c>
      <c r="E1615" s="46">
        <v>46053</v>
      </c>
      <c r="F1615" s="338" t="s">
        <v>2055</v>
      </c>
      <c r="G1615" s="44"/>
      <c r="H1615" s="44"/>
      <c r="I1615" s="44"/>
      <c r="J1615" s="44"/>
      <c r="K1615" s="44"/>
      <c r="P1615" s="343"/>
    </row>
    <row r="1616" spans="1:16" x14ac:dyDescent="0.25">
      <c r="A1616" s="44" t="s">
        <v>660</v>
      </c>
      <c r="B1616" s="44" t="s">
        <v>13515</v>
      </c>
      <c r="C1616" s="45" t="s">
        <v>13516</v>
      </c>
      <c r="D1616" s="45" t="s">
        <v>16294</v>
      </c>
      <c r="E1616" s="46">
        <v>45808</v>
      </c>
      <c r="F1616" s="338" t="s">
        <v>2055</v>
      </c>
      <c r="G1616" s="44"/>
      <c r="H1616" s="44"/>
      <c r="I1616" s="44"/>
      <c r="J1616" s="44"/>
      <c r="K1616" s="44"/>
      <c r="L1616" s="31"/>
      <c r="M1616" s="31"/>
      <c r="N1616" s="31"/>
      <c r="P1616" s="343"/>
    </row>
    <row r="1617" spans="1:16" x14ac:dyDescent="0.25">
      <c r="A1617" s="403" t="s">
        <v>17183</v>
      </c>
      <c r="B1617" s="403" t="s">
        <v>17099</v>
      </c>
      <c r="C1617" s="413">
        <v>8.25</v>
      </c>
      <c r="D1617" s="43" t="s">
        <v>17679</v>
      </c>
      <c r="E1617" s="43">
        <v>47057</v>
      </c>
      <c r="F1617" s="88"/>
      <c r="P1617" s="343"/>
    </row>
    <row r="1618" spans="1:16" x14ac:dyDescent="0.25">
      <c r="A1618" s="403" t="s">
        <v>17183</v>
      </c>
      <c r="B1618" s="403" t="s">
        <v>17102</v>
      </c>
      <c r="C1618" s="413">
        <v>21.24</v>
      </c>
      <c r="D1618" s="43" t="s">
        <v>17679</v>
      </c>
      <c r="E1618" s="43">
        <v>47299</v>
      </c>
      <c r="F1618" s="88" t="s">
        <v>1533</v>
      </c>
      <c r="P1618" s="343"/>
    </row>
    <row r="1619" spans="1:16" x14ac:dyDescent="0.25">
      <c r="A1619" s="264" t="s">
        <v>716</v>
      </c>
      <c r="B1619" s="264" t="s">
        <v>3591</v>
      </c>
      <c r="C1619" s="265">
        <v>230901</v>
      </c>
      <c r="D1619" s="265" t="s">
        <v>15953</v>
      </c>
      <c r="E1619" s="266" t="s">
        <v>10715</v>
      </c>
      <c r="P1619" s="343"/>
    </row>
    <row r="1620" spans="1:16" x14ac:dyDescent="0.25">
      <c r="A1620" s="264" t="s">
        <v>717</v>
      </c>
      <c r="B1620" s="264" t="s">
        <v>3591</v>
      </c>
      <c r="C1620" s="265">
        <v>230901</v>
      </c>
      <c r="D1620" s="265" t="s">
        <v>15953</v>
      </c>
      <c r="E1620" s="266" t="s">
        <v>10715</v>
      </c>
      <c r="P1620" s="343"/>
    </row>
    <row r="1621" spans="1:16" x14ac:dyDescent="0.25">
      <c r="A1621" s="264" t="s">
        <v>717</v>
      </c>
      <c r="B1621" s="264" t="s">
        <v>1076</v>
      </c>
      <c r="C1621" s="265">
        <v>240303</v>
      </c>
      <c r="D1621" s="265" t="s">
        <v>15953</v>
      </c>
      <c r="E1621" s="266" t="s">
        <v>3064</v>
      </c>
      <c r="P1621" s="343"/>
    </row>
    <row r="1622" spans="1:16" x14ac:dyDescent="0.25">
      <c r="A1622" s="264" t="s">
        <v>3742</v>
      </c>
      <c r="B1622" s="264" t="s">
        <v>2751</v>
      </c>
      <c r="C1622" s="265">
        <v>230105</v>
      </c>
      <c r="D1622" s="265" t="s">
        <v>15953</v>
      </c>
      <c r="E1622" s="266" t="s">
        <v>6877</v>
      </c>
      <c r="P1622" s="343"/>
    </row>
    <row r="1623" spans="1:16" s="355" customFormat="1" x14ac:dyDescent="0.25">
      <c r="A1623" s="264" t="s">
        <v>3742</v>
      </c>
      <c r="B1623" s="264" t="s">
        <v>3591</v>
      </c>
      <c r="C1623" s="265">
        <v>230901</v>
      </c>
      <c r="D1623" s="265" t="s">
        <v>15953</v>
      </c>
      <c r="E1623" s="266" t="s">
        <v>10715</v>
      </c>
      <c r="F1623" s="30"/>
      <c r="G1623" s="30"/>
      <c r="H1623" s="30"/>
      <c r="I1623" s="29"/>
      <c r="J1623" s="29"/>
      <c r="K1623" s="29"/>
      <c r="L1623" s="29"/>
      <c r="M1623" s="29"/>
      <c r="N1623" s="29"/>
      <c r="O1623" s="29"/>
      <c r="P1623" s="356"/>
    </row>
    <row r="1624" spans="1:16" x14ac:dyDescent="0.3">
      <c r="A1624" s="123" t="s">
        <v>1613</v>
      </c>
      <c r="B1624" s="124" t="s">
        <v>1614</v>
      </c>
      <c r="C1624" s="313" t="s">
        <v>1615</v>
      </c>
      <c r="D1624" s="146" t="s">
        <v>1616</v>
      </c>
      <c r="E1624" s="269">
        <v>45169</v>
      </c>
      <c r="F1624" s="125"/>
      <c r="G1624" s="125" t="s">
        <v>1385</v>
      </c>
      <c r="H1624" s="93" t="s">
        <v>1385</v>
      </c>
      <c r="I1624" s="99"/>
      <c r="J1624" s="99"/>
      <c r="K1624" s="99"/>
      <c r="P1624" s="343"/>
    </row>
    <row r="1625" spans="1:16" s="359" customFormat="1" x14ac:dyDescent="0.25">
      <c r="A1625" s="44" t="s">
        <v>5302</v>
      </c>
      <c r="B1625" s="44" t="s">
        <v>5271</v>
      </c>
      <c r="C1625" s="45" t="s">
        <v>5303</v>
      </c>
      <c r="D1625" s="45" t="s">
        <v>15765</v>
      </c>
      <c r="E1625" s="45" t="s">
        <v>5273</v>
      </c>
      <c r="F1625" s="328"/>
      <c r="G1625" s="328"/>
      <c r="H1625" s="328"/>
      <c r="I1625" s="329"/>
      <c r="J1625" s="329"/>
      <c r="K1625" s="329"/>
      <c r="L1625" s="29"/>
      <c r="M1625" s="29"/>
      <c r="N1625" s="29"/>
      <c r="O1625" s="29"/>
      <c r="P1625" s="360"/>
    </row>
    <row r="1626" spans="1:16" x14ac:dyDescent="0.25">
      <c r="A1626" s="346" t="s">
        <v>5302</v>
      </c>
      <c r="B1626" s="346" t="s">
        <v>5271</v>
      </c>
      <c r="C1626" s="347" t="s">
        <v>5303</v>
      </c>
      <c r="D1626" s="347" t="s">
        <v>15765</v>
      </c>
      <c r="E1626" s="347" t="s">
        <v>16813</v>
      </c>
      <c r="F1626" s="346"/>
      <c r="G1626" s="346"/>
      <c r="H1626" s="346"/>
      <c r="I1626" s="346"/>
      <c r="J1626" s="346"/>
      <c r="K1626" s="346"/>
      <c r="L1626" s="346"/>
      <c r="M1626" s="346"/>
      <c r="P1626" s="343"/>
    </row>
    <row r="1627" spans="1:16" x14ac:dyDescent="0.25">
      <c r="A1627" s="44" t="s">
        <v>5302</v>
      </c>
      <c r="B1627" s="44" t="s">
        <v>5271</v>
      </c>
      <c r="C1627" s="45" t="s">
        <v>5303</v>
      </c>
      <c r="D1627" s="45" t="s">
        <v>13812</v>
      </c>
      <c r="E1627" s="45" t="s">
        <v>5273</v>
      </c>
      <c r="F1627" s="93"/>
      <c r="G1627" s="93"/>
      <c r="H1627" s="93"/>
      <c r="I1627" s="99"/>
      <c r="J1627" s="99"/>
      <c r="K1627" s="99"/>
      <c r="P1627" s="343"/>
    </row>
    <row r="1628" spans="1:16" x14ac:dyDescent="0.3">
      <c r="A1628" s="135" t="s">
        <v>7665</v>
      </c>
      <c r="B1628" s="131" t="s">
        <v>7666</v>
      </c>
      <c r="C1628" s="96" t="s">
        <v>7667</v>
      </c>
      <c r="D1628" s="96" t="s">
        <v>1398</v>
      </c>
      <c r="E1628" s="112">
        <v>45976</v>
      </c>
      <c r="F1628" s="93"/>
      <c r="G1628" s="93"/>
      <c r="H1628" s="93"/>
      <c r="I1628" s="99"/>
      <c r="J1628" s="99"/>
      <c r="K1628" s="99"/>
      <c r="L1628" s="31"/>
      <c r="M1628" s="31"/>
      <c r="N1628" s="31"/>
      <c r="P1628" s="343"/>
    </row>
    <row r="1629" spans="1:16" x14ac:dyDescent="0.25">
      <c r="A1629" s="264" t="s">
        <v>5868</v>
      </c>
      <c r="B1629" s="264" t="s">
        <v>13009</v>
      </c>
      <c r="C1629" s="265">
        <v>240101</v>
      </c>
      <c r="D1629" s="265" t="s">
        <v>15953</v>
      </c>
      <c r="E1629" s="266" t="s">
        <v>13010</v>
      </c>
      <c r="P1629" s="343"/>
    </row>
    <row r="1630" spans="1:16" x14ac:dyDescent="0.25">
      <c r="A1630" s="44" t="s">
        <v>15447</v>
      </c>
      <c r="B1630" s="44" t="s">
        <v>1354</v>
      </c>
      <c r="C1630" s="45" t="s">
        <v>14385</v>
      </c>
      <c r="D1630" s="45" t="s">
        <v>18252</v>
      </c>
      <c r="E1630" s="45" t="s">
        <v>3064</v>
      </c>
      <c r="F1630" s="45" t="s">
        <v>1384</v>
      </c>
      <c r="G1630" s="45" t="s">
        <v>1385</v>
      </c>
      <c r="P1630" s="343"/>
    </row>
    <row r="1631" spans="1:16" x14ac:dyDescent="0.25">
      <c r="A1631" s="403" t="s">
        <v>718</v>
      </c>
      <c r="B1631" s="403" t="s">
        <v>17102</v>
      </c>
      <c r="C1631" s="413">
        <v>21.24</v>
      </c>
      <c r="D1631" s="43" t="s">
        <v>17679</v>
      </c>
      <c r="E1631" s="43">
        <v>47299</v>
      </c>
      <c r="F1631" s="88" t="s">
        <v>1533</v>
      </c>
      <c r="P1631" s="343"/>
    </row>
    <row r="1632" spans="1:16" x14ac:dyDescent="0.25">
      <c r="A1632" s="403" t="s">
        <v>718</v>
      </c>
      <c r="B1632" s="403" t="s">
        <v>17097</v>
      </c>
      <c r="C1632" s="413">
        <v>28.24</v>
      </c>
      <c r="D1632" s="43" t="s">
        <v>17679</v>
      </c>
      <c r="E1632" s="43">
        <v>47299</v>
      </c>
      <c r="F1632" s="88" t="s">
        <v>1533</v>
      </c>
      <c r="P1632" s="343"/>
    </row>
    <row r="1633" spans="1:16" x14ac:dyDescent="0.25">
      <c r="A1633" s="264" t="s">
        <v>718</v>
      </c>
      <c r="B1633" s="264" t="s">
        <v>3753</v>
      </c>
      <c r="C1633" s="265">
        <v>210101</v>
      </c>
      <c r="D1633" s="265" t="s">
        <v>15953</v>
      </c>
      <c r="E1633" s="266" t="s">
        <v>3754</v>
      </c>
      <c r="P1633" s="343"/>
    </row>
    <row r="1634" spans="1:16" x14ac:dyDescent="0.25">
      <c r="A1634" s="264" t="s">
        <v>718</v>
      </c>
      <c r="B1634" s="264" t="s">
        <v>1068</v>
      </c>
      <c r="C1634" s="265">
        <v>230202</v>
      </c>
      <c r="D1634" s="265" t="s">
        <v>15953</v>
      </c>
      <c r="E1634" s="266" t="s">
        <v>8836</v>
      </c>
      <c r="P1634" s="343"/>
    </row>
    <row r="1635" spans="1:16" x14ac:dyDescent="0.25">
      <c r="A1635" s="44" t="s">
        <v>2581</v>
      </c>
      <c r="B1635" s="44" t="s">
        <v>13868</v>
      </c>
      <c r="C1635" s="45" t="s">
        <v>5140</v>
      </c>
      <c r="D1635" s="45" t="s">
        <v>1593</v>
      </c>
      <c r="E1635" s="46">
        <v>46053</v>
      </c>
      <c r="F1635" s="93"/>
      <c r="G1635" s="93"/>
      <c r="H1635" s="93"/>
      <c r="I1635" s="99"/>
      <c r="J1635" s="99"/>
      <c r="K1635" s="99"/>
      <c r="P1635" s="343"/>
    </row>
    <row r="1636" spans="1:16" x14ac:dyDescent="0.3">
      <c r="A1636" s="329" t="s">
        <v>2581</v>
      </c>
      <c r="B1636" s="330" t="s">
        <v>15341</v>
      </c>
      <c r="C1636" s="328" t="s">
        <v>5140</v>
      </c>
      <c r="D1636" s="93" t="s">
        <v>1593</v>
      </c>
      <c r="E1636" s="331">
        <v>46053</v>
      </c>
      <c r="F1636" s="328"/>
      <c r="G1636" s="328"/>
      <c r="H1636" s="328"/>
      <c r="I1636" s="329"/>
      <c r="J1636" s="329"/>
      <c r="K1636" s="329"/>
      <c r="P1636" s="343"/>
    </row>
    <row r="1637" spans="1:16" x14ac:dyDescent="0.25">
      <c r="A1637" s="44" t="s">
        <v>2581</v>
      </c>
      <c r="B1637" s="44" t="s">
        <v>5199</v>
      </c>
      <c r="C1637" s="45" t="s">
        <v>5288</v>
      </c>
      <c r="D1637" s="45" t="s">
        <v>15765</v>
      </c>
      <c r="E1637" s="45" t="s">
        <v>6211</v>
      </c>
      <c r="F1637" s="328"/>
      <c r="G1637" s="328"/>
      <c r="H1637" s="328"/>
      <c r="I1637" s="329"/>
      <c r="J1637" s="329"/>
      <c r="K1637" s="329"/>
      <c r="P1637" s="343"/>
    </row>
    <row r="1638" spans="1:16" x14ac:dyDescent="0.25">
      <c r="A1638" s="346" t="s">
        <v>2581</v>
      </c>
      <c r="B1638" s="346" t="s">
        <v>2582</v>
      </c>
      <c r="C1638" s="347" t="s">
        <v>2583</v>
      </c>
      <c r="D1638" s="347" t="s">
        <v>15765</v>
      </c>
      <c r="E1638" s="347" t="s">
        <v>16801</v>
      </c>
      <c r="F1638" s="346"/>
      <c r="G1638" s="346"/>
      <c r="H1638" s="346"/>
      <c r="I1638" s="346"/>
      <c r="J1638" s="346"/>
      <c r="K1638" s="346"/>
      <c r="L1638" s="346"/>
      <c r="M1638" s="346"/>
      <c r="P1638" s="343"/>
    </row>
    <row r="1639" spans="1:16" s="355" customFormat="1" x14ac:dyDescent="0.25">
      <c r="A1639" s="346" t="s">
        <v>2581</v>
      </c>
      <c r="B1639" s="346" t="s">
        <v>5199</v>
      </c>
      <c r="C1639" s="347" t="s">
        <v>5288</v>
      </c>
      <c r="D1639" s="347" t="s">
        <v>15765</v>
      </c>
      <c r="E1639" s="347" t="s">
        <v>6809</v>
      </c>
      <c r="F1639" s="346"/>
      <c r="G1639" s="346"/>
      <c r="H1639" s="346"/>
      <c r="I1639" s="346"/>
      <c r="J1639" s="346"/>
      <c r="K1639" s="346"/>
      <c r="L1639" s="346"/>
      <c r="M1639" s="346"/>
      <c r="N1639" s="29"/>
      <c r="O1639" s="29"/>
      <c r="P1639" s="356"/>
    </row>
    <row r="1640" spans="1:16" x14ac:dyDescent="0.25">
      <c r="A1640" s="44" t="s">
        <v>2581</v>
      </c>
      <c r="B1640" s="44" t="s">
        <v>5199</v>
      </c>
      <c r="C1640" s="45" t="s">
        <v>5288</v>
      </c>
      <c r="D1640" s="45" t="s">
        <v>13812</v>
      </c>
      <c r="E1640" s="45" t="s">
        <v>6211</v>
      </c>
      <c r="F1640" s="93"/>
      <c r="G1640" s="93"/>
      <c r="H1640" s="93"/>
      <c r="I1640" s="99"/>
      <c r="J1640" s="99"/>
      <c r="K1640" s="99"/>
      <c r="P1640" s="343"/>
    </row>
    <row r="1641" spans="1:16" s="359" customFormat="1" x14ac:dyDescent="0.25">
      <c r="A1641" s="264" t="s">
        <v>14648</v>
      </c>
      <c r="B1641" s="264" t="s">
        <v>1076</v>
      </c>
      <c r="C1641" s="265">
        <v>240303</v>
      </c>
      <c r="D1641" s="265" t="s">
        <v>15953</v>
      </c>
      <c r="E1641" s="266" t="s">
        <v>3064</v>
      </c>
      <c r="F1641" s="30"/>
      <c r="G1641" s="30"/>
      <c r="H1641" s="30"/>
      <c r="I1641" s="29"/>
      <c r="J1641" s="29"/>
      <c r="K1641" s="29"/>
      <c r="L1641" s="29"/>
      <c r="M1641" s="29"/>
      <c r="N1641" s="29"/>
      <c r="O1641" s="29"/>
      <c r="P1641" s="360"/>
    </row>
    <row r="1642" spans="1:16" x14ac:dyDescent="0.25">
      <c r="A1642" s="264" t="s">
        <v>14648</v>
      </c>
      <c r="B1642" s="264" t="s">
        <v>14586</v>
      </c>
      <c r="C1642" s="265">
        <v>240403</v>
      </c>
      <c r="D1642" s="265" t="s">
        <v>15953</v>
      </c>
      <c r="E1642" s="266" t="s">
        <v>6492</v>
      </c>
      <c r="P1642" s="343"/>
    </row>
    <row r="1643" spans="1:16" x14ac:dyDescent="0.25">
      <c r="A1643" s="264" t="s">
        <v>17751</v>
      </c>
      <c r="B1643" s="264" t="s">
        <v>3591</v>
      </c>
      <c r="C1643" s="265">
        <v>230901</v>
      </c>
      <c r="D1643" s="265" t="s">
        <v>15953</v>
      </c>
      <c r="E1643" s="266" t="s">
        <v>10715</v>
      </c>
      <c r="P1643" s="343"/>
    </row>
    <row r="1644" spans="1:16" x14ac:dyDescent="0.25">
      <c r="A1644" s="264" t="s">
        <v>2765</v>
      </c>
      <c r="B1644" s="264" t="s">
        <v>2751</v>
      </c>
      <c r="C1644" s="265">
        <v>230105</v>
      </c>
      <c r="D1644" s="265" t="s">
        <v>15953</v>
      </c>
      <c r="E1644" s="266" t="s">
        <v>6877</v>
      </c>
      <c r="P1644" s="343"/>
    </row>
    <row r="1645" spans="1:16" x14ac:dyDescent="0.25">
      <c r="A1645" s="44" t="s">
        <v>11133</v>
      </c>
      <c r="B1645" s="44" t="s">
        <v>9963</v>
      </c>
      <c r="C1645" s="45" t="s">
        <v>11131</v>
      </c>
      <c r="D1645" s="45" t="s">
        <v>16294</v>
      </c>
      <c r="E1645" s="46">
        <v>46053</v>
      </c>
      <c r="F1645" s="338"/>
      <c r="G1645" s="44"/>
      <c r="H1645" s="44"/>
      <c r="I1645" s="44"/>
      <c r="J1645" s="44"/>
      <c r="K1645" s="44"/>
      <c r="P1645" s="343"/>
    </row>
    <row r="1646" spans="1:16" s="355" customFormat="1" x14ac:dyDescent="0.25">
      <c r="A1646" s="44" t="s">
        <v>11133</v>
      </c>
      <c r="B1646" s="44" t="s">
        <v>13515</v>
      </c>
      <c r="C1646" s="45" t="s">
        <v>13516</v>
      </c>
      <c r="D1646" s="45" t="s">
        <v>16294</v>
      </c>
      <c r="E1646" s="46">
        <v>45808</v>
      </c>
      <c r="F1646" s="338"/>
      <c r="G1646" s="44"/>
      <c r="H1646" s="44"/>
      <c r="I1646" s="44"/>
      <c r="J1646" s="44"/>
      <c r="K1646" s="44"/>
      <c r="L1646" s="31"/>
      <c r="M1646" s="31"/>
      <c r="N1646" s="31"/>
      <c r="O1646" s="29"/>
      <c r="P1646" s="356"/>
    </row>
    <row r="1647" spans="1:16" x14ac:dyDescent="0.25">
      <c r="A1647" s="44" t="s">
        <v>5987</v>
      </c>
      <c r="B1647" s="44" t="s">
        <v>2040</v>
      </c>
      <c r="C1647" s="45" t="s">
        <v>6198</v>
      </c>
      <c r="D1647" s="45" t="s">
        <v>18252</v>
      </c>
      <c r="E1647" s="45" t="s">
        <v>5183</v>
      </c>
      <c r="F1647" s="45" t="s">
        <v>1384</v>
      </c>
      <c r="G1647" s="45" t="s">
        <v>1385</v>
      </c>
      <c r="P1647" s="343"/>
    </row>
    <row r="1648" spans="1:16" s="359" customFormat="1" x14ac:dyDescent="0.25">
      <c r="A1648" s="44" t="s">
        <v>2030</v>
      </c>
      <c r="B1648" s="44" t="s">
        <v>2039</v>
      </c>
      <c r="C1648" s="45" t="s">
        <v>6190</v>
      </c>
      <c r="D1648" s="45" t="s">
        <v>18252</v>
      </c>
      <c r="E1648" s="45" t="s">
        <v>5183</v>
      </c>
      <c r="F1648" s="45" t="s">
        <v>1384</v>
      </c>
      <c r="G1648" s="45" t="s">
        <v>1385</v>
      </c>
      <c r="H1648" s="30"/>
      <c r="I1648" s="29"/>
      <c r="J1648" s="29"/>
      <c r="K1648" s="29"/>
      <c r="L1648" s="29"/>
      <c r="M1648" s="29"/>
      <c r="N1648" s="29"/>
      <c r="O1648" s="29"/>
      <c r="P1648" s="360"/>
    </row>
    <row r="1649" spans="1:16" x14ac:dyDescent="0.25">
      <c r="A1649" s="403" t="s">
        <v>17184</v>
      </c>
      <c r="B1649" s="403" t="s">
        <v>17126</v>
      </c>
      <c r="C1649" s="413">
        <v>11.23</v>
      </c>
      <c r="D1649" s="43" t="s">
        <v>17679</v>
      </c>
      <c r="E1649" s="43">
        <v>46934</v>
      </c>
      <c r="F1649" s="88"/>
      <c r="P1649" s="343"/>
    </row>
    <row r="1650" spans="1:16" x14ac:dyDescent="0.25">
      <c r="A1650" s="44" t="s">
        <v>8895</v>
      </c>
      <c r="B1650" s="44" t="s">
        <v>8896</v>
      </c>
      <c r="C1650" s="45" t="s">
        <v>8935</v>
      </c>
      <c r="D1650" s="45" t="s">
        <v>15765</v>
      </c>
      <c r="E1650" s="45" t="s">
        <v>8946</v>
      </c>
      <c r="F1650" s="328"/>
      <c r="G1650" s="328"/>
      <c r="H1650" s="328"/>
      <c r="I1650" s="329"/>
      <c r="J1650" s="329"/>
      <c r="K1650" s="329"/>
      <c r="P1650" s="343"/>
    </row>
    <row r="1651" spans="1:16" x14ac:dyDescent="0.25">
      <c r="A1651" s="346" t="s">
        <v>8895</v>
      </c>
      <c r="B1651" s="346" t="s">
        <v>8896</v>
      </c>
      <c r="C1651" s="347" t="s">
        <v>8935</v>
      </c>
      <c r="D1651" s="347" t="s">
        <v>15765</v>
      </c>
      <c r="E1651" s="347" t="s">
        <v>16820</v>
      </c>
      <c r="F1651" s="346"/>
      <c r="G1651" s="346"/>
      <c r="H1651" s="346"/>
      <c r="I1651" s="346"/>
      <c r="J1651" s="346"/>
      <c r="K1651" s="346"/>
      <c r="L1651" s="346"/>
      <c r="M1651" s="346"/>
      <c r="P1651" s="343"/>
    </row>
    <row r="1652" spans="1:16" x14ac:dyDescent="0.25">
      <c r="A1652" s="44" t="s">
        <v>8895</v>
      </c>
      <c r="B1652" s="44" t="s">
        <v>8896</v>
      </c>
      <c r="C1652" s="45" t="s">
        <v>8935</v>
      </c>
      <c r="D1652" s="45" t="s">
        <v>13812</v>
      </c>
      <c r="E1652" s="45" t="s">
        <v>8946</v>
      </c>
      <c r="F1652" s="93"/>
      <c r="G1652" s="93"/>
      <c r="H1652" s="93"/>
      <c r="I1652" s="99"/>
      <c r="J1652" s="99"/>
      <c r="K1652" s="99"/>
      <c r="P1652" s="343"/>
    </row>
    <row r="1653" spans="1:16" x14ac:dyDescent="0.25">
      <c r="A1653" s="264" t="s">
        <v>6720</v>
      </c>
      <c r="B1653" s="264" t="s">
        <v>2751</v>
      </c>
      <c r="C1653" s="265">
        <v>220105</v>
      </c>
      <c r="D1653" s="265" t="s">
        <v>15953</v>
      </c>
      <c r="E1653" s="266" t="s">
        <v>3064</v>
      </c>
      <c r="P1653" s="343"/>
    </row>
    <row r="1654" spans="1:16" x14ac:dyDescent="0.25">
      <c r="A1654" s="264" t="s">
        <v>6720</v>
      </c>
      <c r="B1654" s="264" t="s">
        <v>14623</v>
      </c>
      <c r="C1654" s="265">
        <v>24050301</v>
      </c>
      <c r="D1654" s="265" t="s">
        <v>15953</v>
      </c>
      <c r="E1654" s="266" t="s">
        <v>6710</v>
      </c>
      <c r="P1654" s="343"/>
    </row>
    <row r="1655" spans="1:16" x14ac:dyDescent="0.25">
      <c r="A1655" s="1" t="s">
        <v>16450</v>
      </c>
      <c r="B1655" s="432" t="s">
        <v>2179</v>
      </c>
      <c r="C1655" s="433" t="s">
        <v>16451</v>
      </c>
      <c r="D1655" s="434" t="s">
        <v>17016</v>
      </c>
      <c r="E1655" s="434">
        <v>45917</v>
      </c>
      <c r="P1655" s="343"/>
    </row>
    <row r="1656" spans="1:16" x14ac:dyDescent="0.25">
      <c r="A1656" s="1" t="s">
        <v>16450</v>
      </c>
      <c r="B1656" s="432" t="s">
        <v>2179</v>
      </c>
      <c r="C1656" s="433" t="s">
        <v>16451</v>
      </c>
      <c r="D1656" s="434" t="s">
        <v>17016</v>
      </c>
      <c r="E1656" s="434">
        <v>45917</v>
      </c>
      <c r="P1656" s="343"/>
    </row>
    <row r="1657" spans="1:16" x14ac:dyDescent="0.25">
      <c r="A1657" s="102" t="s">
        <v>15808</v>
      </c>
      <c r="B1657" s="92" t="s">
        <v>15809</v>
      </c>
      <c r="C1657" s="93" t="s">
        <v>15813</v>
      </c>
      <c r="D1657" s="93" t="s">
        <v>1398</v>
      </c>
      <c r="E1657" s="94">
        <v>45952</v>
      </c>
      <c r="F1657" s="93"/>
      <c r="G1657" s="93"/>
      <c r="H1657" s="93"/>
      <c r="I1657" s="99"/>
      <c r="J1657" s="99"/>
      <c r="K1657" s="99"/>
      <c r="L1657" s="31"/>
      <c r="M1657" s="31"/>
      <c r="N1657" s="31"/>
      <c r="P1657" s="343"/>
    </row>
    <row r="1658" spans="1:16" x14ac:dyDescent="0.25">
      <c r="A1658" s="264" t="s">
        <v>15838</v>
      </c>
      <c r="B1658" s="264" t="s">
        <v>6669</v>
      </c>
      <c r="C1658" s="265">
        <v>240804</v>
      </c>
      <c r="D1658" s="265" t="s">
        <v>15953</v>
      </c>
      <c r="E1658" s="266" t="s">
        <v>15826</v>
      </c>
      <c r="P1658" s="343"/>
    </row>
    <row r="1659" spans="1:16" x14ac:dyDescent="0.3">
      <c r="A1659" s="57" t="s">
        <v>7225</v>
      </c>
      <c r="B1659" s="57" t="s">
        <v>2495</v>
      </c>
      <c r="C1659" s="62" t="s">
        <v>14563</v>
      </c>
      <c r="D1659" s="62" t="s">
        <v>5966</v>
      </c>
      <c r="E1659" s="60">
        <v>45961</v>
      </c>
      <c r="F1659" s="339" t="s">
        <v>16267</v>
      </c>
      <c r="G1659" s="339" t="s">
        <v>16268</v>
      </c>
      <c r="H1659" s="57"/>
      <c r="I1659" s="57"/>
      <c r="J1659" s="57"/>
      <c r="K1659" s="57"/>
      <c r="L1659" s="31"/>
      <c r="M1659" s="31"/>
      <c r="N1659" s="31"/>
      <c r="P1659" s="343"/>
    </row>
    <row r="1660" spans="1:16" x14ac:dyDescent="0.25">
      <c r="A1660" s="44" t="s">
        <v>7225</v>
      </c>
      <c r="B1660" s="44" t="s">
        <v>16337</v>
      </c>
      <c r="C1660" s="45" t="s">
        <v>16338</v>
      </c>
      <c r="D1660" s="45" t="s">
        <v>16294</v>
      </c>
      <c r="E1660" s="46">
        <v>46022</v>
      </c>
      <c r="F1660" s="338"/>
      <c r="G1660" s="44"/>
      <c r="H1660" s="44"/>
      <c r="I1660" s="44"/>
      <c r="J1660" s="44"/>
      <c r="K1660" s="44"/>
      <c r="L1660" s="31"/>
      <c r="M1660" s="31"/>
      <c r="N1660" s="31"/>
      <c r="P1660" s="343"/>
    </row>
    <row r="1661" spans="1:16" x14ac:dyDescent="0.25">
      <c r="A1661" s="262" t="s">
        <v>11564</v>
      </c>
      <c r="B1661" s="262" t="s">
        <v>11553</v>
      </c>
      <c r="C1661" s="53" t="s">
        <v>11673</v>
      </c>
      <c r="D1661" s="93" t="s">
        <v>7330</v>
      </c>
      <c r="E1661" s="263">
        <v>47059</v>
      </c>
      <c r="F1661" s="93"/>
      <c r="G1661" s="93"/>
      <c r="H1661" s="93"/>
      <c r="I1661" s="99"/>
      <c r="J1661" s="99"/>
      <c r="K1661" s="99"/>
      <c r="P1661" s="343"/>
    </row>
    <row r="1662" spans="1:16" x14ac:dyDescent="0.25">
      <c r="A1662" s="44" t="s">
        <v>5988</v>
      </c>
      <c r="B1662" s="44" t="s">
        <v>1383</v>
      </c>
      <c r="C1662" s="45" t="s">
        <v>6204</v>
      </c>
      <c r="D1662" s="45" t="s">
        <v>18252</v>
      </c>
      <c r="E1662" s="45" t="s">
        <v>6211</v>
      </c>
      <c r="F1662" s="45" t="s">
        <v>1384</v>
      </c>
      <c r="G1662" s="45" t="s">
        <v>1385</v>
      </c>
      <c r="P1662" s="343"/>
    </row>
    <row r="1663" spans="1:16" x14ac:dyDescent="0.25">
      <c r="A1663" s="44" t="s">
        <v>15448</v>
      </c>
      <c r="B1663" s="44" t="s">
        <v>4865</v>
      </c>
      <c r="C1663" s="45" t="s">
        <v>15432</v>
      </c>
      <c r="D1663" s="45" t="s">
        <v>18252</v>
      </c>
      <c r="E1663" s="45" t="s">
        <v>6492</v>
      </c>
      <c r="F1663" s="45" t="s">
        <v>1384</v>
      </c>
      <c r="G1663" s="45" t="s">
        <v>1384</v>
      </c>
      <c r="P1663" s="343"/>
    </row>
    <row r="1664" spans="1:16" s="355" customFormat="1" x14ac:dyDescent="0.25">
      <c r="A1664" s="264" t="s">
        <v>719</v>
      </c>
      <c r="B1664" s="264" t="s">
        <v>14591</v>
      </c>
      <c r="C1664" s="265">
        <v>24020101</v>
      </c>
      <c r="D1664" s="265" t="s">
        <v>15953</v>
      </c>
      <c r="E1664" s="266" t="s">
        <v>12997</v>
      </c>
      <c r="F1664" s="30"/>
      <c r="G1664" s="30"/>
      <c r="H1664" s="30"/>
      <c r="I1664" s="29"/>
      <c r="J1664" s="29"/>
      <c r="K1664" s="29"/>
      <c r="L1664" s="29"/>
      <c r="M1664" s="29"/>
      <c r="N1664" s="29"/>
      <c r="O1664" s="29"/>
      <c r="P1664" s="356"/>
    </row>
    <row r="1665" spans="1:16" x14ac:dyDescent="0.25">
      <c r="A1665" s="44" t="s">
        <v>6443</v>
      </c>
      <c r="B1665" s="44" t="s">
        <v>6444</v>
      </c>
      <c r="C1665" s="45" t="s">
        <v>6445</v>
      </c>
      <c r="D1665" s="45" t="s">
        <v>15765</v>
      </c>
      <c r="E1665" s="45" t="s">
        <v>11271</v>
      </c>
      <c r="F1665" s="328"/>
      <c r="G1665" s="328"/>
      <c r="H1665" s="328"/>
      <c r="I1665" s="329"/>
      <c r="J1665" s="329"/>
      <c r="K1665" s="329"/>
      <c r="P1665" s="343"/>
    </row>
    <row r="1666" spans="1:16" x14ac:dyDescent="0.25">
      <c r="A1666" s="346" t="s">
        <v>6443</v>
      </c>
      <c r="B1666" s="346" t="s">
        <v>6444</v>
      </c>
      <c r="C1666" s="347" t="s">
        <v>6445</v>
      </c>
      <c r="D1666" s="347" t="s">
        <v>15765</v>
      </c>
      <c r="E1666" s="347" t="s">
        <v>11271</v>
      </c>
      <c r="F1666" s="346"/>
      <c r="G1666" s="346"/>
      <c r="H1666" s="346"/>
      <c r="I1666" s="346"/>
      <c r="J1666" s="346"/>
      <c r="K1666" s="346"/>
      <c r="L1666" s="346"/>
      <c r="M1666" s="346"/>
      <c r="P1666" s="343"/>
    </row>
    <row r="1667" spans="1:16" x14ac:dyDescent="0.25">
      <c r="A1667" s="44" t="s">
        <v>6443</v>
      </c>
      <c r="B1667" s="44" t="s">
        <v>6444</v>
      </c>
      <c r="C1667" s="45" t="s">
        <v>6445</v>
      </c>
      <c r="D1667" s="45" t="s">
        <v>13812</v>
      </c>
      <c r="E1667" s="45" t="s">
        <v>11271</v>
      </c>
      <c r="F1667" s="93"/>
      <c r="G1667" s="93"/>
      <c r="H1667" s="93"/>
      <c r="I1667" s="99"/>
      <c r="J1667" s="99"/>
      <c r="K1667" s="99"/>
      <c r="P1667" s="343"/>
    </row>
    <row r="1668" spans="1:16" x14ac:dyDescent="0.25">
      <c r="A1668" s="44" t="s">
        <v>12036</v>
      </c>
      <c r="B1668" s="44" t="s">
        <v>12037</v>
      </c>
      <c r="C1668" s="45" t="s">
        <v>8847</v>
      </c>
      <c r="D1668" s="45" t="s">
        <v>4574</v>
      </c>
      <c r="E1668" s="275">
        <f>DATE(2026,11,21)</f>
        <v>46347</v>
      </c>
      <c r="P1668" s="343"/>
    </row>
    <row r="1669" spans="1:16" x14ac:dyDescent="0.25">
      <c r="A1669" s="44" t="s">
        <v>12036</v>
      </c>
      <c r="B1669" s="44" t="s">
        <v>12038</v>
      </c>
      <c r="C1669" s="45" t="s">
        <v>12772</v>
      </c>
      <c r="D1669" s="45" t="s">
        <v>4574</v>
      </c>
      <c r="E1669" s="275">
        <f>DATE(2027,12,15)</f>
        <v>46736</v>
      </c>
      <c r="P1669" s="343"/>
    </row>
    <row r="1670" spans="1:16" x14ac:dyDescent="0.25">
      <c r="A1670" s="44" t="s">
        <v>15449</v>
      </c>
      <c r="B1670" s="44" t="s">
        <v>1361</v>
      </c>
      <c r="C1670" s="45" t="s">
        <v>9087</v>
      </c>
      <c r="D1670" s="45" t="s">
        <v>18252</v>
      </c>
      <c r="E1670" s="45" t="s">
        <v>6809</v>
      </c>
      <c r="F1670" s="45" t="s">
        <v>1384</v>
      </c>
      <c r="G1670" s="45" t="s">
        <v>1385</v>
      </c>
      <c r="P1670" s="343"/>
    </row>
    <row r="1671" spans="1:16" x14ac:dyDescent="0.25">
      <c r="A1671" s="44" t="s">
        <v>15449</v>
      </c>
      <c r="B1671" s="44" t="s">
        <v>1374</v>
      </c>
      <c r="C1671" s="45" t="s">
        <v>10983</v>
      </c>
      <c r="D1671" s="45" t="s">
        <v>18252</v>
      </c>
      <c r="E1671" s="45" t="s">
        <v>10715</v>
      </c>
      <c r="F1671" s="45" t="s">
        <v>1384</v>
      </c>
      <c r="G1671" s="45" t="s">
        <v>1385</v>
      </c>
      <c r="P1671" s="343"/>
    </row>
    <row r="1672" spans="1:16" x14ac:dyDescent="0.25">
      <c r="A1672" s="44" t="s">
        <v>15449</v>
      </c>
      <c r="B1672" s="44" t="s">
        <v>1373</v>
      </c>
      <c r="C1672" s="45" t="s">
        <v>14333</v>
      </c>
      <c r="D1672" s="45" t="s">
        <v>18252</v>
      </c>
      <c r="E1672" s="45" t="s">
        <v>10069</v>
      </c>
      <c r="F1672" s="45" t="s">
        <v>1384</v>
      </c>
      <c r="G1672" s="45" t="s">
        <v>1385</v>
      </c>
      <c r="P1672" s="343"/>
    </row>
    <row r="1673" spans="1:16" s="355" customFormat="1" x14ac:dyDescent="0.25">
      <c r="A1673" s="264" t="s">
        <v>8514</v>
      </c>
      <c r="B1673" s="264" t="s">
        <v>1062</v>
      </c>
      <c r="C1673" s="265">
        <v>230101</v>
      </c>
      <c r="D1673" s="265" t="s">
        <v>15953</v>
      </c>
      <c r="E1673" s="266" t="s">
        <v>6809</v>
      </c>
      <c r="F1673" s="30"/>
      <c r="G1673" s="30"/>
      <c r="H1673" s="30"/>
      <c r="I1673" s="29"/>
      <c r="J1673" s="29"/>
      <c r="K1673" s="29"/>
      <c r="L1673" s="29"/>
      <c r="M1673" s="29"/>
      <c r="N1673" s="29"/>
      <c r="O1673" s="29"/>
      <c r="P1673" s="356"/>
    </row>
    <row r="1674" spans="1:16" s="359" customFormat="1" x14ac:dyDescent="0.25">
      <c r="A1674" s="264" t="s">
        <v>8514</v>
      </c>
      <c r="B1674" s="264" t="s">
        <v>2751</v>
      </c>
      <c r="C1674" s="265">
        <v>230105</v>
      </c>
      <c r="D1674" s="265" t="s">
        <v>15953</v>
      </c>
      <c r="E1674" s="266" t="s">
        <v>6877</v>
      </c>
      <c r="F1674" s="30"/>
      <c r="G1674" s="30"/>
      <c r="H1674" s="30"/>
      <c r="I1674" s="29"/>
      <c r="J1674" s="29"/>
      <c r="K1674" s="29"/>
      <c r="L1674" s="29"/>
      <c r="M1674" s="29"/>
      <c r="N1674" s="29"/>
      <c r="O1674" s="29"/>
      <c r="P1674" s="360"/>
    </row>
    <row r="1675" spans="1:16" x14ac:dyDescent="0.25">
      <c r="A1675" s="264" t="s">
        <v>8514</v>
      </c>
      <c r="B1675" s="264" t="s">
        <v>8832</v>
      </c>
      <c r="C1675" s="265">
        <v>230203</v>
      </c>
      <c r="D1675" s="265" t="s">
        <v>15953</v>
      </c>
      <c r="E1675" s="266" t="s">
        <v>8836</v>
      </c>
      <c r="P1675" s="343"/>
    </row>
    <row r="1676" spans="1:16" s="355" customFormat="1" x14ac:dyDescent="0.25">
      <c r="A1676" s="264" t="s">
        <v>9417</v>
      </c>
      <c r="B1676" s="264" t="s">
        <v>2754</v>
      </c>
      <c r="C1676" s="265">
        <v>230205</v>
      </c>
      <c r="D1676" s="265" t="s">
        <v>15953</v>
      </c>
      <c r="E1676" s="266" t="s">
        <v>8836</v>
      </c>
      <c r="F1676" s="30"/>
      <c r="G1676" s="30"/>
      <c r="H1676" s="30"/>
      <c r="I1676" s="29"/>
      <c r="J1676" s="29"/>
      <c r="K1676" s="29"/>
      <c r="L1676" s="29"/>
      <c r="M1676" s="29"/>
      <c r="N1676" s="29"/>
      <c r="O1676" s="29"/>
      <c r="P1676" s="356"/>
    </row>
    <row r="1677" spans="1:16" x14ac:dyDescent="0.25">
      <c r="A1677" s="44" t="s">
        <v>10995</v>
      </c>
      <c r="B1677" s="44" t="s">
        <v>10985</v>
      </c>
      <c r="C1677" s="45" t="s">
        <v>10986</v>
      </c>
      <c r="D1677" s="45" t="s">
        <v>18252</v>
      </c>
      <c r="E1677" s="45" t="s">
        <v>10715</v>
      </c>
      <c r="F1677" s="45" t="s">
        <v>1384</v>
      </c>
      <c r="G1677" s="45" t="s">
        <v>1385</v>
      </c>
      <c r="P1677" s="343"/>
    </row>
    <row r="1678" spans="1:16" s="359" customFormat="1" x14ac:dyDescent="0.25">
      <c r="A1678" s="44" t="s">
        <v>10995</v>
      </c>
      <c r="B1678" s="44" t="s">
        <v>1367</v>
      </c>
      <c r="C1678" s="45" t="s">
        <v>10990</v>
      </c>
      <c r="D1678" s="45" t="s">
        <v>18252</v>
      </c>
      <c r="E1678" s="45" t="s">
        <v>10715</v>
      </c>
      <c r="F1678" s="45" t="s">
        <v>1384</v>
      </c>
      <c r="G1678" s="45" t="s">
        <v>1385</v>
      </c>
      <c r="H1678" s="30"/>
      <c r="I1678" s="29"/>
      <c r="J1678" s="29"/>
      <c r="K1678" s="29"/>
      <c r="L1678" s="29"/>
      <c r="M1678" s="29"/>
      <c r="N1678" s="29"/>
      <c r="O1678" s="29"/>
      <c r="P1678" s="360"/>
    </row>
    <row r="1679" spans="1:16" x14ac:dyDescent="0.25">
      <c r="A1679" s="44" t="s">
        <v>7206</v>
      </c>
      <c r="B1679" s="44" t="s">
        <v>15253</v>
      </c>
      <c r="C1679" s="45" t="s">
        <v>4959</v>
      </c>
      <c r="D1679" s="45" t="s">
        <v>16294</v>
      </c>
      <c r="E1679" s="46">
        <v>45869</v>
      </c>
      <c r="F1679" s="338"/>
      <c r="G1679" s="44"/>
      <c r="H1679" s="44"/>
      <c r="I1679" s="44"/>
      <c r="J1679" s="44"/>
      <c r="K1679" s="44"/>
      <c r="L1679" s="31"/>
      <c r="M1679" s="31"/>
      <c r="N1679" s="31"/>
      <c r="P1679" s="343"/>
    </row>
    <row r="1680" spans="1:16" x14ac:dyDescent="0.25">
      <c r="A1680" s="264" t="s">
        <v>10653</v>
      </c>
      <c r="B1680" s="264" t="s">
        <v>1056</v>
      </c>
      <c r="C1680" s="265">
        <v>230601</v>
      </c>
      <c r="D1680" s="265" t="s">
        <v>15953</v>
      </c>
      <c r="E1680" s="266" t="s">
        <v>10533</v>
      </c>
      <c r="P1680" s="343"/>
    </row>
    <row r="1681" spans="1:16" s="355" customFormat="1" x14ac:dyDescent="0.25">
      <c r="A1681" s="44" t="s">
        <v>604</v>
      </c>
      <c r="B1681" s="44" t="s">
        <v>15285</v>
      </c>
      <c r="C1681" s="45" t="s">
        <v>13522</v>
      </c>
      <c r="D1681" s="45" t="s">
        <v>16294</v>
      </c>
      <c r="E1681" s="46">
        <v>45838</v>
      </c>
      <c r="F1681" s="338" t="s">
        <v>2055</v>
      </c>
      <c r="G1681" s="44"/>
      <c r="H1681" s="44"/>
      <c r="I1681" s="44"/>
      <c r="J1681" s="44"/>
      <c r="K1681" s="44"/>
      <c r="L1681" s="31"/>
      <c r="M1681" s="31"/>
      <c r="N1681" s="31"/>
      <c r="O1681" s="29"/>
      <c r="P1681" s="356"/>
    </row>
    <row r="1682" spans="1:16" ht="14.4" x14ac:dyDescent="0.3">
      <c r="A1682" s="57" t="s">
        <v>16269</v>
      </c>
      <c r="B1682" s="57" t="s">
        <v>16270</v>
      </c>
      <c r="C1682" s="62" t="s">
        <v>16271</v>
      </c>
      <c r="D1682" s="62" t="s">
        <v>5966</v>
      </c>
      <c r="E1682" s="341" t="s">
        <v>13531</v>
      </c>
      <c r="F1682" s="339"/>
      <c r="G1682" s="339"/>
      <c r="H1682" s="57"/>
      <c r="I1682" s="57"/>
      <c r="J1682" s="57"/>
      <c r="K1682" s="57"/>
      <c r="P1682" s="343"/>
    </row>
    <row r="1683" spans="1:16" x14ac:dyDescent="0.25">
      <c r="A1683" s="403" t="s">
        <v>15839</v>
      </c>
      <c r="B1683" s="403" t="s">
        <v>17099</v>
      </c>
      <c r="C1683" s="413">
        <v>8.25</v>
      </c>
      <c r="D1683" s="43" t="s">
        <v>17679</v>
      </c>
      <c r="E1683" s="43">
        <v>47057</v>
      </c>
      <c r="F1683" s="88"/>
      <c r="P1683" s="343"/>
    </row>
    <row r="1684" spans="1:16" x14ac:dyDescent="0.25">
      <c r="A1684" s="264" t="s">
        <v>15839</v>
      </c>
      <c r="B1684" s="264" t="s">
        <v>1053</v>
      </c>
      <c r="C1684" s="265">
        <v>210902</v>
      </c>
      <c r="D1684" s="265" t="s">
        <v>15953</v>
      </c>
      <c r="E1684" s="266" t="s">
        <v>5195</v>
      </c>
      <c r="P1684" s="343"/>
    </row>
    <row r="1685" spans="1:16" x14ac:dyDescent="0.25">
      <c r="A1685" s="264" t="s">
        <v>16921</v>
      </c>
      <c r="B1685" s="264" t="s">
        <v>236</v>
      </c>
      <c r="C1685" s="265">
        <v>241001</v>
      </c>
      <c r="D1685" s="265" t="s">
        <v>15953</v>
      </c>
      <c r="E1685" s="266" t="s">
        <v>11352</v>
      </c>
      <c r="P1685" s="343"/>
    </row>
    <row r="1686" spans="1:16" x14ac:dyDescent="0.25">
      <c r="A1686" s="264" t="s">
        <v>16921</v>
      </c>
      <c r="B1686" s="264" t="s">
        <v>11351</v>
      </c>
      <c r="C1686" s="265">
        <v>23110101</v>
      </c>
      <c r="D1686" s="265" t="s">
        <v>15953</v>
      </c>
      <c r="E1686" s="266" t="s">
        <v>11352</v>
      </c>
      <c r="P1686" s="343"/>
    </row>
    <row r="1687" spans="1:16" x14ac:dyDescent="0.25">
      <c r="A1687" s="264" t="s">
        <v>16921</v>
      </c>
      <c r="B1687" s="264" t="s">
        <v>11353</v>
      </c>
      <c r="C1687" s="265">
        <v>23110102</v>
      </c>
      <c r="D1687" s="265" t="s">
        <v>15953</v>
      </c>
      <c r="E1687" s="266" t="s">
        <v>5198</v>
      </c>
      <c r="P1687" s="343"/>
    </row>
    <row r="1688" spans="1:16" x14ac:dyDescent="0.25">
      <c r="A1688" s="264" t="s">
        <v>16921</v>
      </c>
      <c r="B1688" s="264" t="s">
        <v>16922</v>
      </c>
      <c r="C1688" s="265">
        <v>24090701</v>
      </c>
      <c r="D1688" s="265" t="s">
        <v>15953</v>
      </c>
      <c r="E1688" s="266" t="s">
        <v>6214</v>
      </c>
      <c r="P1688" s="343"/>
    </row>
    <row r="1689" spans="1:16" x14ac:dyDescent="0.25">
      <c r="A1689" s="44" t="s">
        <v>15986</v>
      </c>
      <c r="B1689" s="44" t="s">
        <v>4156</v>
      </c>
      <c r="C1689" s="45" t="s">
        <v>15413</v>
      </c>
      <c r="D1689" s="45" t="s">
        <v>18252</v>
      </c>
      <c r="E1689" s="45" t="s">
        <v>3064</v>
      </c>
      <c r="F1689" s="45" t="s">
        <v>1385</v>
      </c>
      <c r="G1689" s="45" t="s">
        <v>1385</v>
      </c>
      <c r="P1689" s="343"/>
    </row>
    <row r="1690" spans="1:16" x14ac:dyDescent="0.25">
      <c r="A1690" s="44" t="s">
        <v>15986</v>
      </c>
      <c r="B1690" s="44" t="s">
        <v>15965</v>
      </c>
      <c r="C1690" s="45" t="s">
        <v>15966</v>
      </c>
      <c r="D1690" s="45" t="s">
        <v>18252</v>
      </c>
      <c r="E1690" s="45" t="s">
        <v>6214</v>
      </c>
      <c r="F1690" s="45" t="s">
        <v>1385</v>
      </c>
      <c r="G1690" s="45" t="s">
        <v>1385</v>
      </c>
      <c r="P1690" s="343"/>
    </row>
    <row r="1691" spans="1:16" x14ac:dyDescent="0.25">
      <c r="A1691" s="1" t="s">
        <v>16419</v>
      </c>
      <c r="B1691" s="432" t="s">
        <v>2170</v>
      </c>
      <c r="C1691" s="433" t="s">
        <v>16420</v>
      </c>
      <c r="D1691" s="434" t="s">
        <v>17016</v>
      </c>
      <c r="E1691" s="434">
        <v>45917</v>
      </c>
      <c r="P1691" s="343"/>
    </row>
    <row r="1692" spans="1:16" x14ac:dyDescent="0.25">
      <c r="A1692" s="264" t="s">
        <v>720</v>
      </c>
      <c r="B1692" s="264" t="s">
        <v>1064</v>
      </c>
      <c r="C1692" s="265">
        <v>240701</v>
      </c>
      <c r="D1692" s="265" t="s">
        <v>15953</v>
      </c>
      <c r="E1692" s="266" t="s">
        <v>10069</v>
      </c>
      <c r="P1692" s="343"/>
    </row>
    <row r="1693" spans="1:16" x14ac:dyDescent="0.25">
      <c r="A1693" s="403" t="s">
        <v>17185</v>
      </c>
      <c r="B1693" s="403" t="s">
        <v>17102</v>
      </c>
      <c r="C1693" s="413">
        <v>21.24</v>
      </c>
      <c r="D1693" s="43" t="s">
        <v>17679</v>
      </c>
      <c r="E1693" s="43">
        <v>47299</v>
      </c>
      <c r="F1693" s="88"/>
      <c r="P1693" s="343"/>
    </row>
    <row r="1694" spans="1:16" x14ac:dyDescent="0.25">
      <c r="A1694" s="403" t="s">
        <v>17185</v>
      </c>
      <c r="B1694" s="403" t="s">
        <v>17103</v>
      </c>
      <c r="C1694" s="413">
        <v>22.24</v>
      </c>
      <c r="D1694" s="43" t="s">
        <v>17679</v>
      </c>
      <c r="E1694" s="43">
        <v>47299</v>
      </c>
      <c r="F1694" s="88"/>
      <c r="P1694" s="343"/>
    </row>
    <row r="1695" spans="1:16" x14ac:dyDescent="0.25">
      <c r="A1695" s="403" t="s">
        <v>17185</v>
      </c>
      <c r="B1695" s="403" t="s">
        <v>17097</v>
      </c>
      <c r="C1695" s="413">
        <v>28.22</v>
      </c>
      <c r="D1695" s="43" t="s">
        <v>17679</v>
      </c>
      <c r="E1695" s="43">
        <v>45838</v>
      </c>
      <c r="F1695" s="88"/>
      <c r="P1695" s="343"/>
    </row>
    <row r="1696" spans="1:16" x14ac:dyDescent="0.25">
      <c r="A1696" s="264" t="s">
        <v>721</v>
      </c>
      <c r="B1696" s="264" t="s">
        <v>3782</v>
      </c>
      <c r="C1696" s="265">
        <v>23010402</v>
      </c>
      <c r="D1696" s="265" t="s">
        <v>15953</v>
      </c>
      <c r="E1696" s="266" t="s">
        <v>8836</v>
      </c>
      <c r="P1696" s="343"/>
    </row>
    <row r="1697" spans="1:16" x14ac:dyDescent="0.25">
      <c r="A1697" s="264" t="s">
        <v>17752</v>
      </c>
      <c r="B1697" s="264" t="s">
        <v>2751</v>
      </c>
      <c r="C1697" s="265">
        <v>230105</v>
      </c>
      <c r="D1697" s="265" t="s">
        <v>15953</v>
      </c>
      <c r="E1697" s="266" t="s">
        <v>6877</v>
      </c>
      <c r="P1697" s="343"/>
    </row>
    <row r="1698" spans="1:16" x14ac:dyDescent="0.25">
      <c r="A1698" s="264" t="s">
        <v>17752</v>
      </c>
      <c r="B1698" s="264" t="s">
        <v>3591</v>
      </c>
      <c r="C1698" s="265">
        <v>230901</v>
      </c>
      <c r="D1698" s="265" t="s">
        <v>15953</v>
      </c>
      <c r="E1698" s="266" t="s">
        <v>10715</v>
      </c>
      <c r="P1698" s="343"/>
    </row>
    <row r="1699" spans="1:16" x14ac:dyDescent="0.25">
      <c r="A1699" s="264" t="s">
        <v>6721</v>
      </c>
      <c r="B1699" s="264" t="s">
        <v>1074</v>
      </c>
      <c r="C1699" s="265">
        <v>220701</v>
      </c>
      <c r="D1699" s="265" t="s">
        <v>15953</v>
      </c>
      <c r="E1699" s="266" t="s">
        <v>6212</v>
      </c>
      <c r="P1699" s="343"/>
    </row>
    <row r="1700" spans="1:16" x14ac:dyDescent="0.25">
      <c r="A1700" s="264" t="s">
        <v>4200</v>
      </c>
      <c r="B1700" s="264" t="s">
        <v>6669</v>
      </c>
      <c r="C1700" s="265">
        <v>240804</v>
      </c>
      <c r="D1700" s="265" t="s">
        <v>15953</v>
      </c>
      <c r="E1700" s="266" t="s">
        <v>15826</v>
      </c>
      <c r="P1700" s="343"/>
    </row>
    <row r="1701" spans="1:16" x14ac:dyDescent="0.25">
      <c r="A1701" s="44" t="s">
        <v>11841</v>
      </c>
      <c r="B1701" s="44" t="s">
        <v>1365</v>
      </c>
      <c r="C1701" s="45" t="s">
        <v>15417</v>
      </c>
      <c r="D1701" s="45" t="s">
        <v>18252</v>
      </c>
      <c r="E1701" s="45" t="s">
        <v>11309</v>
      </c>
      <c r="F1701" s="45" t="s">
        <v>1384</v>
      </c>
      <c r="G1701" s="45" t="s">
        <v>1385</v>
      </c>
      <c r="P1701" s="343"/>
    </row>
    <row r="1702" spans="1:16" x14ac:dyDescent="0.25">
      <c r="A1702" s="262" t="s">
        <v>11565</v>
      </c>
      <c r="B1702" s="262" t="s">
        <v>11566</v>
      </c>
      <c r="C1702" s="53" t="s">
        <v>11674</v>
      </c>
      <c r="D1702" s="93" t="s">
        <v>7330</v>
      </c>
      <c r="E1702" s="263">
        <v>47104</v>
      </c>
      <c r="F1702" s="93"/>
      <c r="G1702" s="93"/>
      <c r="H1702" s="93"/>
      <c r="I1702" s="99"/>
      <c r="J1702" s="99"/>
      <c r="K1702" s="99"/>
      <c r="P1702" s="343"/>
    </row>
    <row r="1703" spans="1:16" x14ac:dyDescent="0.25">
      <c r="A1703" s="44" t="s">
        <v>9331</v>
      </c>
      <c r="B1703" s="44" t="s">
        <v>1841</v>
      </c>
      <c r="C1703" s="45" t="s">
        <v>6196</v>
      </c>
      <c r="D1703" s="45" t="s">
        <v>18252</v>
      </c>
      <c r="E1703" s="45" t="s">
        <v>6213</v>
      </c>
      <c r="F1703" s="45" t="s">
        <v>1385</v>
      </c>
      <c r="G1703" s="45" t="s">
        <v>1385</v>
      </c>
      <c r="P1703" s="343"/>
    </row>
    <row r="1704" spans="1:16" s="359" customFormat="1" x14ac:dyDescent="0.25">
      <c r="A1704" s="44" t="s">
        <v>9331</v>
      </c>
      <c r="B1704" s="44" t="s">
        <v>1362</v>
      </c>
      <c r="C1704" s="45" t="s">
        <v>9308</v>
      </c>
      <c r="D1704" s="45" t="s">
        <v>18252</v>
      </c>
      <c r="E1704" s="45" t="s">
        <v>3754</v>
      </c>
      <c r="F1704" s="45" t="s">
        <v>1385</v>
      </c>
      <c r="G1704" s="45" t="s">
        <v>1385</v>
      </c>
      <c r="H1704" s="30"/>
      <c r="I1704" s="29"/>
      <c r="J1704" s="29"/>
      <c r="K1704" s="29"/>
      <c r="L1704" s="29"/>
      <c r="M1704" s="29"/>
      <c r="N1704" s="29"/>
      <c r="O1704" s="29"/>
      <c r="P1704" s="360"/>
    </row>
    <row r="1705" spans="1:16" x14ac:dyDescent="0.25">
      <c r="A1705" s="264" t="s">
        <v>17753</v>
      </c>
      <c r="B1705" s="264" t="s">
        <v>12991</v>
      </c>
      <c r="C1705" s="265">
        <v>240102</v>
      </c>
      <c r="D1705" s="265" t="s">
        <v>15953</v>
      </c>
      <c r="E1705" s="266" t="s">
        <v>6677</v>
      </c>
      <c r="P1705" s="343"/>
    </row>
    <row r="1706" spans="1:16" x14ac:dyDescent="0.25">
      <c r="A1706" s="264" t="s">
        <v>17753</v>
      </c>
      <c r="B1706" s="264" t="s">
        <v>1921</v>
      </c>
      <c r="C1706" s="265">
        <v>250101</v>
      </c>
      <c r="D1706" s="265" t="s">
        <v>15953</v>
      </c>
      <c r="E1706" s="266" t="s">
        <v>17681</v>
      </c>
      <c r="P1706" s="343"/>
    </row>
    <row r="1707" spans="1:16" x14ac:dyDescent="0.25">
      <c r="A1707" s="44" t="s">
        <v>15987</v>
      </c>
      <c r="B1707" s="262" t="s">
        <v>9229</v>
      </c>
      <c r="C1707" s="53" t="s">
        <v>9258</v>
      </c>
      <c r="D1707" s="93" t="s">
        <v>7330</v>
      </c>
      <c r="E1707" s="263">
        <v>46824</v>
      </c>
      <c r="F1707" s="93"/>
      <c r="G1707" s="93"/>
      <c r="H1707" s="93"/>
      <c r="I1707" s="99"/>
      <c r="J1707" s="99"/>
      <c r="K1707" s="99"/>
      <c r="P1707" s="343"/>
    </row>
    <row r="1708" spans="1:16" x14ac:dyDescent="0.25">
      <c r="A1708" s="44" t="s">
        <v>15987</v>
      </c>
      <c r="B1708" s="44" t="s">
        <v>1354</v>
      </c>
      <c r="C1708" s="45" t="s">
        <v>14385</v>
      </c>
      <c r="D1708" s="45" t="s">
        <v>18252</v>
      </c>
      <c r="E1708" s="45" t="s">
        <v>3064</v>
      </c>
      <c r="F1708" s="45" t="s">
        <v>1384</v>
      </c>
      <c r="G1708" s="45" t="s">
        <v>1385</v>
      </c>
      <c r="P1708" s="343"/>
    </row>
    <row r="1709" spans="1:16" x14ac:dyDescent="0.25">
      <c r="A1709" s="44" t="s">
        <v>15987</v>
      </c>
      <c r="B1709" s="44" t="s">
        <v>18102</v>
      </c>
      <c r="C1709" s="45" t="s">
        <v>18103</v>
      </c>
      <c r="D1709" s="45" t="s">
        <v>18252</v>
      </c>
      <c r="E1709" s="45" t="s">
        <v>6985</v>
      </c>
      <c r="F1709" s="45" t="s">
        <v>1384</v>
      </c>
      <c r="G1709" s="45" t="s">
        <v>1385</v>
      </c>
      <c r="P1709" s="343"/>
    </row>
    <row r="1710" spans="1:16" x14ac:dyDescent="0.25">
      <c r="A1710" s="44" t="s">
        <v>15987</v>
      </c>
      <c r="B1710" s="114" t="s">
        <v>2244</v>
      </c>
      <c r="C1710" s="106" t="s">
        <v>10375</v>
      </c>
      <c r="D1710" s="93" t="s">
        <v>1593</v>
      </c>
      <c r="E1710" s="119">
        <v>46660</v>
      </c>
      <c r="F1710" s="93"/>
      <c r="G1710" s="93"/>
      <c r="H1710" s="93"/>
      <c r="I1710" s="99"/>
      <c r="J1710" s="99"/>
      <c r="K1710" s="99"/>
      <c r="P1710" s="343"/>
    </row>
    <row r="1711" spans="1:16" x14ac:dyDescent="0.25">
      <c r="A1711" s="44" t="s">
        <v>15987</v>
      </c>
      <c r="B1711" s="44" t="s">
        <v>15315</v>
      </c>
      <c r="C1711" s="45" t="s">
        <v>2596</v>
      </c>
      <c r="D1711" s="45" t="s">
        <v>16294</v>
      </c>
      <c r="E1711" s="46">
        <v>45688</v>
      </c>
      <c r="F1711" s="338"/>
      <c r="G1711" s="44"/>
      <c r="H1711" s="44"/>
      <c r="I1711" s="44"/>
      <c r="J1711" s="44"/>
      <c r="K1711" s="44"/>
      <c r="L1711" s="31"/>
      <c r="M1711" s="31"/>
      <c r="N1711" s="31"/>
      <c r="P1711" s="343"/>
    </row>
    <row r="1712" spans="1:16" x14ac:dyDescent="0.25">
      <c r="A1712" s="44" t="s">
        <v>15987</v>
      </c>
      <c r="B1712" s="44" t="s">
        <v>5199</v>
      </c>
      <c r="C1712" s="45" t="s">
        <v>5122</v>
      </c>
      <c r="D1712" s="45" t="s">
        <v>15765</v>
      </c>
      <c r="E1712" s="45" t="s">
        <v>6211</v>
      </c>
      <c r="F1712" s="328"/>
      <c r="G1712" s="328"/>
      <c r="H1712" s="328"/>
      <c r="I1712" s="329"/>
      <c r="J1712" s="329"/>
      <c r="K1712" s="329"/>
      <c r="P1712" s="343"/>
    </row>
    <row r="1713" spans="1:16" x14ac:dyDescent="0.25">
      <c r="A1713" s="44" t="s">
        <v>15987</v>
      </c>
      <c r="B1713" s="346" t="s">
        <v>5199</v>
      </c>
      <c r="C1713" s="347" t="s">
        <v>5122</v>
      </c>
      <c r="D1713" s="347" t="s">
        <v>15765</v>
      </c>
      <c r="E1713" s="347" t="s">
        <v>6809</v>
      </c>
      <c r="F1713" s="346"/>
      <c r="G1713" s="346"/>
      <c r="H1713" s="346"/>
      <c r="I1713" s="346"/>
      <c r="J1713" s="346"/>
      <c r="K1713" s="346"/>
      <c r="L1713" s="346"/>
      <c r="M1713" s="346"/>
      <c r="P1713" s="343"/>
    </row>
    <row r="1714" spans="1:16" x14ac:dyDescent="0.25">
      <c r="A1714" s="44" t="s">
        <v>15987</v>
      </c>
      <c r="B1714" s="44" t="s">
        <v>5199</v>
      </c>
      <c r="C1714" s="45" t="s">
        <v>5122</v>
      </c>
      <c r="D1714" s="45" t="s">
        <v>13812</v>
      </c>
      <c r="E1714" s="45" t="s">
        <v>6211</v>
      </c>
      <c r="F1714" s="93"/>
      <c r="G1714" s="93"/>
      <c r="H1714" s="93"/>
      <c r="I1714" s="99"/>
      <c r="J1714" s="99"/>
      <c r="K1714" s="99"/>
      <c r="P1714" s="343"/>
    </row>
    <row r="1715" spans="1:16" x14ac:dyDescent="0.25">
      <c r="A1715" s="264" t="s">
        <v>14649</v>
      </c>
      <c r="B1715" s="264" t="s">
        <v>13009</v>
      </c>
      <c r="C1715" s="265">
        <v>240101</v>
      </c>
      <c r="D1715" s="265" t="s">
        <v>15953</v>
      </c>
      <c r="E1715" s="266" t="s">
        <v>13010</v>
      </c>
      <c r="P1715" s="343"/>
    </row>
    <row r="1716" spans="1:16" x14ac:dyDescent="0.25">
      <c r="A1716" s="44" t="s">
        <v>9055</v>
      </c>
      <c r="B1716" s="44" t="s">
        <v>15288</v>
      </c>
      <c r="C1716" s="45" t="s">
        <v>9052</v>
      </c>
      <c r="D1716" s="45" t="s">
        <v>16294</v>
      </c>
      <c r="E1716" s="46">
        <v>45777</v>
      </c>
      <c r="F1716" s="338"/>
      <c r="G1716" s="44"/>
      <c r="H1716" s="44"/>
      <c r="I1716" s="44"/>
      <c r="J1716" s="44"/>
      <c r="K1716" s="44"/>
      <c r="L1716" s="31"/>
      <c r="M1716" s="31"/>
      <c r="N1716" s="31"/>
      <c r="P1716" s="343"/>
    </row>
    <row r="1717" spans="1:16" x14ac:dyDescent="0.25">
      <c r="A1717" s="44" t="s">
        <v>11842</v>
      </c>
      <c r="B1717" s="44" t="s">
        <v>11838</v>
      </c>
      <c r="C1717" s="45" t="s">
        <v>11839</v>
      </c>
      <c r="D1717" s="45" t="s">
        <v>18252</v>
      </c>
      <c r="E1717" s="45" t="s">
        <v>10715</v>
      </c>
      <c r="F1717" s="45" t="s">
        <v>1384</v>
      </c>
      <c r="G1717" s="45" t="s">
        <v>1384</v>
      </c>
      <c r="P1717" s="343"/>
    </row>
    <row r="1718" spans="1:16" x14ac:dyDescent="0.25">
      <c r="A1718" s="102" t="s">
        <v>3907</v>
      </c>
      <c r="B1718" s="92" t="s">
        <v>4085</v>
      </c>
      <c r="C1718" s="93" t="s">
        <v>4084</v>
      </c>
      <c r="D1718" s="93" t="s">
        <v>1398</v>
      </c>
      <c r="E1718" s="94">
        <v>45794</v>
      </c>
      <c r="F1718" s="93"/>
      <c r="G1718" s="93" t="s">
        <v>1385</v>
      </c>
      <c r="H1718" s="93" t="s">
        <v>1385</v>
      </c>
      <c r="I1718" s="99"/>
      <c r="J1718" s="99"/>
      <c r="K1718" s="99"/>
      <c r="L1718" s="31"/>
      <c r="M1718" s="31"/>
      <c r="N1718" s="31"/>
      <c r="P1718" s="343"/>
    </row>
    <row r="1719" spans="1:16" x14ac:dyDescent="0.3">
      <c r="A1719" s="63" t="s">
        <v>1106</v>
      </c>
      <c r="B1719" s="57" t="s">
        <v>2495</v>
      </c>
      <c r="C1719" s="62">
        <v>21030</v>
      </c>
      <c r="D1719" s="62" t="s">
        <v>5966</v>
      </c>
      <c r="E1719" s="60">
        <v>45961</v>
      </c>
      <c r="F1719" s="339" t="s">
        <v>16267</v>
      </c>
      <c r="G1719" s="339" t="s">
        <v>16268</v>
      </c>
      <c r="H1719" s="57"/>
      <c r="I1719" s="57"/>
      <c r="J1719" s="57"/>
      <c r="K1719" s="57"/>
      <c r="L1719" s="31"/>
      <c r="M1719" s="31"/>
      <c r="N1719" s="31"/>
      <c r="P1719" s="343"/>
    </row>
    <row r="1720" spans="1:16" x14ac:dyDescent="0.3">
      <c r="A1720" s="57" t="s">
        <v>1106</v>
      </c>
      <c r="B1720" s="92" t="s">
        <v>4550</v>
      </c>
      <c r="C1720" s="93" t="s">
        <v>4548</v>
      </c>
      <c r="D1720" s="93" t="s">
        <v>4549</v>
      </c>
      <c r="E1720" s="94">
        <v>46203</v>
      </c>
      <c r="F1720" s="93"/>
      <c r="G1720" s="93"/>
      <c r="H1720" s="93"/>
      <c r="I1720" s="99"/>
      <c r="J1720" s="99"/>
      <c r="K1720" s="99"/>
      <c r="P1720" s="343"/>
    </row>
    <row r="1721" spans="1:16" x14ac:dyDescent="0.25">
      <c r="A1721" s="403" t="s">
        <v>1106</v>
      </c>
      <c r="B1721" s="403" t="s">
        <v>17099</v>
      </c>
      <c r="C1721" s="413">
        <v>8.23</v>
      </c>
      <c r="D1721" s="43" t="s">
        <v>17679</v>
      </c>
      <c r="E1721" s="43">
        <v>45961</v>
      </c>
      <c r="F1721" s="88"/>
      <c r="P1721" s="343"/>
    </row>
    <row r="1722" spans="1:16" x14ac:dyDescent="0.25">
      <c r="A1722" s="403" t="s">
        <v>1106</v>
      </c>
      <c r="B1722" s="403" t="s">
        <v>17113</v>
      </c>
      <c r="C1722" s="413">
        <v>14.22</v>
      </c>
      <c r="D1722" s="43" t="s">
        <v>17679</v>
      </c>
      <c r="E1722" s="43">
        <v>45838</v>
      </c>
      <c r="F1722" s="88"/>
      <c r="P1722" s="343"/>
    </row>
    <row r="1723" spans="1:16" x14ac:dyDescent="0.25">
      <c r="A1723" s="44" t="s">
        <v>1106</v>
      </c>
      <c r="B1723" s="44" t="s">
        <v>15259</v>
      </c>
      <c r="C1723" s="45" t="s">
        <v>11129</v>
      </c>
      <c r="D1723" s="45" t="s">
        <v>16294</v>
      </c>
      <c r="E1723" s="46">
        <v>46022</v>
      </c>
      <c r="F1723" s="338"/>
      <c r="G1723" s="44"/>
      <c r="H1723" s="44"/>
      <c r="I1723" s="44"/>
      <c r="J1723" s="44"/>
      <c r="K1723" s="44"/>
      <c r="L1723" s="31"/>
      <c r="M1723" s="31"/>
      <c r="N1723" s="31"/>
      <c r="P1723" s="343"/>
    </row>
    <row r="1724" spans="1:16" x14ac:dyDescent="0.25">
      <c r="A1724" s="264" t="s">
        <v>6722</v>
      </c>
      <c r="B1724" s="264" t="s">
        <v>6669</v>
      </c>
      <c r="C1724" s="265">
        <v>220802</v>
      </c>
      <c r="D1724" s="265" t="s">
        <v>15953</v>
      </c>
      <c r="E1724" s="266" t="s">
        <v>6416</v>
      </c>
      <c r="P1724" s="343"/>
    </row>
    <row r="1725" spans="1:16" x14ac:dyDescent="0.25">
      <c r="A1725" s="264" t="s">
        <v>6722</v>
      </c>
      <c r="B1725" s="264" t="s">
        <v>6697</v>
      </c>
      <c r="C1725" s="265">
        <v>221003</v>
      </c>
      <c r="D1725" s="265" t="s">
        <v>15953</v>
      </c>
      <c r="E1725" s="266" t="s">
        <v>5198</v>
      </c>
      <c r="P1725" s="343"/>
    </row>
    <row r="1726" spans="1:16" x14ac:dyDescent="0.25">
      <c r="A1726" s="264" t="s">
        <v>6722</v>
      </c>
      <c r="B1726" s="264" t="s">
        <v>2751</v>
      </c>
      <c r="C1726" s="265">
        <v>230105</v>
      </c>
      <c r="D1726" s="265" t="s">
        <v>15953</v>
      </c>
      <c r="E1726" s="266" t="s">
        <v>6877</v>
      </c>
      <c r="P1726" s="343"/>
    </row>
    <row r="1727" spans="1:16" x14ac:dyDescent="0.25">
      <c r="A1727" s="264" t="s">
        <v>2733</v>
      </c>
      <c r="B1727" s="264" t="s">
        <v>6966</v>
      </c>
      <c r="C1727" s="265">
        <v>23010401</v>
      </c>
      <c r="D1727" s="265" t="s">
        <v>15953</v>
      </c>
      <c r="E1727" s="266" t="s">
        <v>6967</v>
      </c>
      <c r="P1727" s="343"/>
    </row>
    <row r="1728" spans="1:16" x14ac:dyDescent="0.25">
      <c r="A1728" s="264" t="s">
        <v>2733</v>
      </c>
      <c r="B1728" s="264" t="s">
        <v>3782</v>
      </c>
      <c r="C1728" s="265">
        <v>23010402</v>
      </c>
      <c r="D1728" s="265" t="s">
        <v>15953</v>
      </c>
      <c r="E1728" s="266" t="s">
        <v>8836</v>
      </c>
      <c r="P1728" s="343"/>
    </row>
    <row r="1729" spans="1:16" x14ac:dyDescent="0.25">
      <c r="A1729" s="44" t="s">
        <v>17038</v>
      </c>
      <c r="B1729" s="44" t="s">
        <v>15288</v>
      </c>
      <c r="C1729" s="45" t="s">
        <v>13104</v>
      </c>
      <c r="D1729" s="45" t="s">
        <v>16294</v>
      </c>
      <c r="E1729" s="46">
        <v>45777</v>
      </c>
      <c r="F1729" s="338" t="s">
        <v>2055</v>
      </c>
      <c r="G1729" s="44"/>
      <c r="H1729" s="44"/>
      <c r="I1729" s="44"/>
      <c r="J1729" s="44"/>
      <c r="K1729" s="44"/>
      <c r="L1729" s="31"/>
      <c r="M1729" s="31"/>
      <c r="N1729" s="31"/>
      <c r="P1729" s="343"/>
    </row>
    <row r="1730" spans="1:16" x14ac:dyDescent="0.25">
      <c r="A1730" s="44" t="s">
        <v>17038</v>
      </c>
      <c r="B1730" s="353" t="s">
        <v>17063</v>
      </c>
      <c r="C1730" s="32" t="s">
        <v>17033</v>
      </c>
      <c r="D1730" s="32" t="s">
        <v>1398</v>
      </c>
      <c r="E1730" s="33">
        <v>47208</v>
      </c>
      <c r="F1730" s="32"/>
      <c r="G1730" s="32"/>
      <c r="H1730" s="32"/>
      <c r="I1730" s="31"/>
      <c r="J1730" s="31"/>
      <c r="K1730" s="31"/>
      <c r="L1730" s="31"/>
      <c r="M1730" s="31"/>
      <c r="N1730" s="31"/>
      <c r="P1730" s="343"/>
    </row>
    <row r="1731" spans="1:16" x14ac:dyDescent="0.25">
      <c r="A1731" s="44" t="s">
        <v>9040</v>
      </c>
      <c r="B1731" s="44" t="s">
        <v>15259</v>
      </c>
      <c r="C1731" s="45" t="s">
        <v>11129</v>
      </c>
      <c r="D1731" s="45" t="s">
        <v>16294</v>
      </c>
      <c r="E1731" s="46">
        <v>46022</v>
      </c>
      <c r="F1731" s="338"/>
      <c r="G1731" s="44"/>
      <c r="H1731" s="44"/>
      <c r="I1731" s="44"/>
      <c r="J1731" s="44"/>
      <c r="K1731" s="44"/>
      <c r="L1731" s="31"/>
      <c r="M1731" s="31"/>
      <c r="N1731" s="31"/>
      <c r="P1731" s="343"/>
    </row>
    <row r="1732" spans="1:16" x14ac:dyDescent="0.25">
      <c r="A1732" s="264" t="s">
        <v>14650</v>
      </c>
      <c r="B1732" s="264" t="s">
        <v>13009</v>
      </c>
      <c r="C1732" s="265">
        <v>240101</v>
      </c>
      <c r="D1732" s="265" t="s">
        <v>15953</v>
      </c>
      <c r="E1732" s="266" t="s">
        <v>13010</v>
      </c>
      <c r="P1732" s="343"/>
    </row>
    <row r="1733" spans="1:16" s="355" customFormat="1" x14ac:dyDescent="0.25">
      <c r="A1733" s="264" t="s">
        <v>8515</v>
      </c>
      <c r="B1733" s="264" t="s">
        <v>8833</v>
      </c>
      <c r="C1733" s="265">
        <v>23020101</v>
      </c>
      <c r="D1733" s="265" t="s">
        <v>15953</v>
      </c>
      <c r="E1733" s="266" t="s">
        <v>8836</v>
      </c>
      <c r="F1733" s="30"/>
      <c r="G1733" s="30"/>
      <c r="H1733" s="30"/>
      <c r="I1733" s="29"/>
      <c r="J1733" s="29"/>
      <c r="K1733" s="29"/>
      <c r="L1733" s="29"/>
      <c r="M1733" s="29"/>
      <c r="N1733" s="29"/>
      <c r="O1733" s="29"/>
      <c r="P1733" s="356"/>
    </row>
    <row r="1734" spans="1:16" x14ac:dyDescent="0.25">
      <c r="A1734" s="264" t="s">
        <v>8516</v>
      </c>
      <c r="B1734" s="264" t="s">
        <v>3782</v>
      </c>
      <c r="C1734" s="265">
        <v>23010402</v>
      </c>
      <c r="D1734" s="265" t="s">
        <v>15953</v>
      </c>
      <c r="E1734" s="266" t="s">
        <v>8836</v>
      </c>
      <c r="P1734" s="343"/>
    </row>
    <row r="1735" spans="1:16" s="359" customFormat="1" x14ac:dyDescent="0.25">
      <c r="A1735" s="100" t="s">
        <v>4127</v>
      </c>
      <c r="B1735" s="92" t="s">
        <v>4153</v>
      </c>
      <c r="C1735" s="93" t="s">
        <v>4154</v>
      </c>
      <c r="D1735" s="93" t="s">
        <v>1398</v>
      </c>
      <c r="E1735" s="94">
        <v>45766</v>
      </c>
      <c r="F1735" s="93"/>
      <c r="G1735" s="93"/>
      <c r="H1735" s="93"/>
      <c r="I1735" s="99"/>
      <c r="J1735" s="99"/>
      <c r="K1735" s="99"/>
      <c r="L1735" s="31"/>
      <c r="M1735" s="31"/>
      <c r="N1735" s="31"/>
      <c r="O1735" s="29"/>
      <c r="P1735" s="360"/>
    </row>
    <row r="1736" spans="1:16" x14ac:dyDescent="0.25">
      <c r="A1736" s="264" t="s">
        <v>8517</v>
      </c>
      <c r="B1736" s="264" t="s">
        <v>2751</v>
      </c>
      <c r="C1736" s="265">
        <v>230105</v>
      </c>
      <c r="D1736" s="265" t="s">
        <v>15953</v>
      </c>
      <c r="E1736" s="266" t="s">
        <v>6877</v>
      </c>
      <c r="P1736" s="343"/>
    </row>
    <row r="1737" spans="1:16" x14ac:dyDescent="0.25">
      <c r="A1737" s="264" t="s">
        <v>722</v>
      </c>
      <c r="B1737" s="264" t="s">
        <v>10526</v>
      </c>
      <c r="C1737" s="265">
        <v>230501</v>
      </c>
      <c r="D1737" s="265" t="s">
        <v>15953</v>
      </c>
      <c r="E1737" s="266" t="s">
        <v>10364</v>
      </c>
      <c r="P1737" s="343"/>
    </row>
    <row r="1738" spans="1:16" x14ac:dyDescent="0.25">
      <c r="A1738" s="264" t="s">
        <v>722</v>
      </c>
      <c r="B1738" s="264" t="s">
        <v>14577</v>
      </c>
      <c r="C1738" s="265">
        <v>240501</v>
      </c>
      <c r="D1738" s="265" t="s">
        <v>15953</v>
      </c>
      <c r="E1738" s="266" t="s">
        <v>14578</v>
      </c>
      <c r="P1738" s="343"/>
    </row>
    <row r="1739" spans="1:16" x14ac:dyDescent="0.25">
      <c r="A1739" s="264" t="s">
        <v>16923</v>
      </c>
      <c r="B1739" s="264" t="s">
        <v>236</v>
      </c>
      <c r="C1739" s="265">
        <v>241001</v>
      </c>
      <c r="D1739" s="265" t="s">
        <v>15953</v>
      </c>
      <c r="E1739" s="266" t="s">
        <v>11352</v>
      </c>
      <c r="P1739" s="343"/>
    </row>
    <row r="1740" spans="1:16" x14ac:dyDescent="0.25">
      <c r="A1740" s="264" t="s">
        <v>16923</v>
      </c>
      <c r="B1740" s="264" t="s">
        <v>6681</v>
      </c>
      <c r="C1740" s="265">
        <v>22010201</v>
      </c>
      <c r="D1740" s="265" t="s">
        <v>15953</v>
      </c>
      <c r="E1740" s="266" t="s">
        <v>6211</v>
      </c>
      <c r="P1740" s="343"/>
    </row>
    <row r="1741" spans="1:16" x14ac:dyDescent="0.25">
      <c r="A1741" s="44" t="s">
        <v>1107</v>
      </c>
      <c r="B1741" s="44" t="s">
        <v>1353</v>
      </c>
      <c r="C1741" s="45" t="s">
        <v>15395</v>
      </c>
      <c r="D1741" s="45" t="s">
        <v>18252</v>
      </c>
      <c r="E1741" s="45" t="s">
        <v>10069</v>
      </c>
      <c r="F1741" s="45" t="s">
        <v>1384</v>
      </c>
      <c r="G1741" s="45" t="s">
        <v>1385</v>
      </c>
      <c r="P1741" s="343"/>
    </row>
    <row r="1742" spans="1:16" x14ac:dyDescent="0.25">
      <c r="A1742" s="264" t="s">
        <v>8518</v>
      </c>
      <c r="B1742" s="264" t="s">
        <v>1069</v>
      </c>
      <c r="C1742" s="265">
        <v>230103</v>
      </c>
      <c r="D1742" s="265" t="s">
        <v>15953</v>
      </c>
      <c r="E1742" s="266" t="s">
        <v>6809</v>
      </c>
      <c r="P1742" s="343"/>
    </row>
    <row r="1743" spans="1:16" x14ac:dyDescent="0.25">
      <c r="A1743" s="1" t="s">
        <v>13888</v>
      </c>
      <c r="B1743" s="432" t="s">
        <v>8379</v>
      </c>
      <c r="C1743" s="433" t="s">
        <v>13889</v>
      </c>
      <c r="D1743" s="434" t="s">
        <v>17016</v>
      </c>
      <c r="E1743" s="434">
        <v>45838</v>
      </c>
      <c r="P1743" s="343"/>
    </row>
    <row r="1744" spans="1:16" x14ac:dyDescent="0.25">
      <c r="A1744" s="1" t="s">
        <v>13888</v>
      </c>
      <c r="B1744" s="432" t="s">
        <v>8379</v>
      </c>
      <c r="C1744" s="433" t="s">
        <v>13889</v>
      </c>
      <c r="D1744" s="434" t="s">
        <v>17016</v>
      </c>
      <c r="E1744" s="434">
        <v>45838</v>
      </c>
      <c r="P1744" s="343"/>
    </row>
    <row r="1745" spans="1:16" x14ac:dyDescent="0.25">
      <c r="A1745" s="44" t="s">
        <v>13468</v>
      </c>
      <c r="B1745" s="44" t="s">
        <v>15288</v>
      </c>
      <c r="C1745" s="45" t="s">
        <v>13104</v>
      </c>
      <c r="D1745" s="45" t="s">
        <v>16294</v>
      </c>
      <c r="E1745" s="46">
        <v>45777</v>
      </c>
      <c r="F1745" s="338"/>
      <c r="G1745" s="44"/>
      <c r="H1745" s="44"/>
      <c r="I1745" s="44"/>
      <c r="J1745" s="44"/>
      <c r="K1745" s="44"/>
      <c r="L1745" s="31"/>
      <c r="M1745" s="31"/>
      <c r="N1745" s="31"/>
      <c r="P1745" s="343"/>
    </row>
    <row r="1746" spans="1:16" x14ac:dyDescent="0.25">
      <c r="A1746" s="44" t="s">
        <v>10996</v>
      </c>
      <c r="B1746" s="44" t="s">
        <v>1355</v>
      </c>
      <c r="C1746" s="45" t="s">
        <v>10974</v>
      </c>
      <c r="D1746" s="45" t="s">
        <v>18252</v>
      </c>
      <c r="E1746" s="45" t="s">
        <v>10715</v>
      </c>
      <c r="F1746" s="45" t="s">
        <v>1384</v>
      </c>
      <c r="G1746" s="45" t="s">
        <v>1385</v>
      </c>
      <c r="P1746" s="343"/>
    </row>
    <row r="1747" spans="1:16" x14ac:dyDescent="0.25">
      <c r="A1747" s="44" t="s">
        <v>593</v>
      </c>
      <c r="B1747" s="44" t="s">
        <v>15290</v>
      </c>
      <c r="C1747" s="45" t="s">
        <v>7249</v>
      </c>
      <c r="D1747" s="45" t="s">
        <v>16294</v>
      </c>
      <c r="E1747" s="46">
        <v>45777</v>
      </c>
      <c r="F1747" s="338"/>
      <c r="G1747" s="44"/>
      <c r="H1747" s="44"/>
      <c r="I1747" s="44"/>
      <c r="J1747" s="44"/>
      <c r="K1747" s="44"/>
      <c r="L1747" s="31"/>
      <c r="M1747" s="31"/>
      <c r="N1747" s="31"/>
      <c r="P1747" s="343"/>
    </row>
    <row r="1748" spans="1:16" x14ac:dyDescent="0.25">
      <c r="A1748" s="264" t="s">
        <v>1848</v>
      </c>
      <c r="B1748" s="264" t="s">
        <v>6664</v>
      </c>
      <c r="C1748" s="265">
        <v>22010701</v>
      </c>
      <c r="D1748" s="265" t="s">
        <v>15953</v>
      </c>
      <c r="E1748" s="266" t="s">
        <v>6665</v>
      </c>
      <c r="P1748" s="343"/>
    </row>
    <row r="1749" spans="1:16" x14ac:dyDescent="0.25">
      <c r="A1749" s="264" t="s">
        <v>1848</v>
      </c>
      <c r="B1749" s="264" t="s">
        <v>1055</v>
      </c>
      <c r="C1749" s="265">
        <v>22010702</v>
      </c>
      <c r="D1749" s="265" t="s">
        <v>15953</v>
      </c>
      <c r="E1749" s="266" t="s">
        <v>8836</v>
      </c>
      <c r="P1749" s="343"/>
    </row>
    <row r="1750" spans="1:16" x14ac:dyDescent="0.3">
      <c r="A1750" s="57" t="s">
        <v>4448</v>
      </c>
      <c r="B1750" s="92" t="s">
        <v>4550</v>
      </c>
      <c r="C1750" s="93" t="s">
        <v>4548</v>
      </c>
      <c r="D1750" s="93" t="s">
        <v>4549</v>
      </c>
      <c r="E1750" s="94">
        <v>46203</v>
      </c>
      <c r="F1750" s="93"/>
      <c r="G1750" s="93"/>
      <c r="H1750" s="93"/>
      <c r="I1750" s="99"/>
      <c r="J1750" s="99"/>
      <c r="K1750" s="99"/>
      <c r="P1750" s="343"/>
    </row>
    <row r="1751" spans="1:16" x14ac:dyDescent="0.25">
      <c r="A1751" s="1" t="s">
        <v>8381</v>
      </c>
      <c r="B1751" s="432" t="s">
        <v>2162</v>
      </c>
      <c r="C1751" s="433" t="s">
        <v>8382</v>
      </c>
      <c r="D1751" s="434" t="s">
        <v>17016</v>
      </c>
      <c r="E1751" s="434">
        <v>46039</v>
      </c>
      <c r="P1751" s="343"/>
    </row>
    <row r="1752" spans="1:16" x14ac:dyDescent="0.25">
      <c r="A1752" s="1" t="s">
        <v>8381</v>
      </c>
      <c r="B1752" s="432" t="s">
        <v>13874</v>
      </c>
      <c r="C1752" s="433" t="s">
        <v>14416</v>
      </c>
      <c r="D1752" s="434" t="s">
        <v>17016</v>
      </c>
      <c r="E1752" s="434">
        <v>45866</v>
      </c>
      <c r="P1752" s="343"/>
    </row>
    <row r="1753" spans="1:16" x14ac:dyDescent="0.25">
      <c r="A1753" s="264" t="s">
        <v>723</v>
      </c>
      <c r="B1753" s="264" t="s">
        <v>236</v>
      </c>
      <c r="C1753" s="265">
        <v>241001</v>
      </c>
      <c r="D1753" s="265" t="s">
        <v>15953</v>
      </c>
      <c r="E1753" s="266" t="s">
        <v>11352</v>
      </c>
      <c r="P1753" s="343"/>
    </row>
    <row r="1754" spans="1:16" x14ac:dyDescent="0.25">
      <c r="A1754" s="264" t="s">
        <v>17754</v>
      </c>
      <c r="B1754" s="264" t="s">
        <v>6669</v>
      </c>
      <c r="C1754" s="265">
        <v>240804</v>
      </c>
      <c r="D1754" s="265" t="s">
        <v>15953</v>
      </c>
      <c r="E1754" s="266" t="s">
        <v>15826</v>
      </c>
      <c r="P1754" s="343"/>
    </row>
    <row r="1755" spans="1:16" x14ac:dyDescent="0.25">
      <c r="A1755" s="403" t="s">
        <v>17186</v>
      </c>
      <c r="B1755" s="403" t="s">
        <v>17175</v>
      </c>
      <c r="C1755" s="413">
        <v>13.22</v>
      </c>
      <c r="D1755" s="43" t="s">
        <v>17679</v>
      </c>
      <c r="E1755" s="43">
        <v>45838</v>
      </c>
      <c r="F1755" s="88"/>
      <c r="P1755" s="343"/>
    </row>
    <row r="1756" spans="1:16" x14ac:dyDescent="0.25">
      <c r="A1756" s="403" t="s">
        <v>17186</v>
      </c>
      <c r="B1756" s="403" t="s">
        <v>17113</v>
      </c>
      <c r="C1756" s="413">
        <v>14.23</v>
      </c>
      <c r="D1756" s="43" t="s">
        <v>17679</v>
      </c>
      <c r="E1756" s="43">
        <v>46934</v>
      </c>
      <c r="F1756" s="88"/>
      <c r="P1756" s="343"/>
    </row>
    <row r="1757" spans="1:16" x14ac:dyDescent="0.25">
      <c r="A1757" s="44" t="s">
        <v>11146</v>
      </c>
      <c r="B1757" s="44" t="s">
        <v>15259</v>
      </c>
      <c r="C1757" s="45" t="s">
        <v>11129</v>
      </c>
      <c r="D1757" s="45" t="s">
        <v>16294</v>
      </c>
      <c r="E1757" s="46">
        <v>46022</v>
      </c>
      <c r="F1757" s="338"/>
      <c r="G1757" s="44"/>
      <c r="H1757" s="44"/>
      <c r="I1757" s="44"/>
      <c r="J1757" s="44"/>
      <c r="K1757" s="44"/>
      <c r="L1757" s="31"/>
      <c r="M1757" s="31"/>
      <c r="N1757" s="31"/>
      <c r="P1757" s="343"/>
    </row>
    <row r="1758" spans="1:16" x14ac:dyDescent="0.25">
      <c r="A1758" s="1" t="s">
        <v>6313</v>
      </c>
      <c r="B1758" s="432" t="s">
        <v>2171</v>
      </c>
      <c r="C1758" s="433" t="s">
        <v>6314</v>
      </c>
      <c r="D1758" s="434" t="s">
        <v>17016</v>
      </c>
      <c r="E1758" s="434">
        <v>45920</v>
      </c>
      <c r="P1758" s="343"/>
    </row>
    <row r="1759" spans="1:16" x14ac:dyDescent="0.25">
      <c r="A1759" s="100" t="s">
        <v>4106</v>
      </c>
      <c r="B1759" s="92" t="s">
        <v>4153</v>
      </c>
      <c r="C1759" s="93" t="s">
        <v>4154</v>
      </c>
      <c r="D1759" s="93" t="s">
        <v>1398</v>
      </c>
      <c r="E1759" s="94">
        <v>45766</v>
      </c>
      <c r="F1759" s="93"/>
      <c r="G1759" s="93"/>
      <c r="H1759" s="93"/>
      <c r="I1759" s="99"/>
      <c r="J1759" s="99"/>
      <c r="K1759" s="99"/>
      <c r="L1759" s="31"/>
      <c r="M1759" s="31"/>
      <c r="N1759" s="31"/>
      <c r="P1759" s="343"/>
    </row>
    <row r="1760" spans="1:16" x14ac:dyDescent="0.25">
      <c r="A1760" s="403" t="s">
        <v>8519</v>
      </c>
      <c r="B1760" s="403" t="s">
        <v>17187</v>
      </c>
      <c r="C1760" s="413">
        <v>10.24</v>
      </c>
      <c r="D1760" s="43" t="s">
        <v>17679</v>
      </c>
      <c r="E1760" s="43">
        <v>47299</v>
      </c>
      <c r="F1760" s="88"/>
      <c r="P1760" s="343"/>
    </row>
    <row r="1761" spans="1:16" x14ac:dyDescent="0.25">
      <c r="A1761" s="264" t="s">
        <v>8519</v>
      </c>
      <c r="B1761" s="264" t="s">
        <v>8832</v>
      </c>
      <c r="C1761" s="265">
        <v>230203</v>
      </c>
      <c r="D1761" s="265" t="s">
        <v>15953</v>
      </c>
      <c r="E1761" s="266" t="s">
        <v>8836</v>
      </c>
      <c r="P1761" s="343"/>
    </row>
    <row r="1762" spans="1:16" x14ac:dyDescent="0.25">
      <c r="A1762" s="403" t="s">
        <v>17188</v>
      </c>
      <c r="B1762" s="403" t="s">
        <v>17187</v>
      </c>
      <c r="C1762" s="413">
        <v>10.24</v>
      </c>
      <c r="D1762" s="43" t="s">
        <v>17679</v>
      </c>
      <c r="E1762" s="43">
        <v>47299</v>
      </c>
      <c r="F1762" s="88"/>
      <c r="P1762" s="343"/>
    </row>
    <row r="1763" spans="1:16" x14ac:dyDescent="0.25">
      <c r="A1763" s="403" t="s">
        <v>17188</v>
      </c>
      <c r="B1763" s="403" t="s">
        <v>17091</v>
      </c>
      <c r="C1763" s="413">
        <v>12.24</v>
      </c>
      <c r="D1763" s="43" t="s">
        <v>17679</v>
      </c>
      <c r="E1763" s="43">
        <v>47299</v>
      </c>
      <c r="F1763" s="88"/>
      <c r="P1763" s="343"/>
    </row>
    <row r="1764" spans="1:16" x14ac:dyDescent="0.25">
      <c r="A1764" s="403" t="s">
        <v>17188</v>
      </c>
      <c r="B1764" s="403" t="s">
        <v>17189</v>
      </c>
      <c r="C1764" s="413">
        <v>35.24</v>
      </c>
      <c r="D1764" s="43" t="s">
        <v>17679</v>
      </c>
      <c r="E1764" s="43">
        <v>47299</v>
      </c>
      <c r="F1764" s="88"/>
      <c r="P1764" s="343"/>
    </row>
    <row r="1765" spans="1:16" x14ac:dyDescent="0.25">
      <c r="A1765" s="127" t="s">
        <v>7530</v>
      </c>
      <c r="B1765" s="44" t="s">
        <v>2897</v>
      </c>
      <c r="C1765" s="97" t="s">
        <v>14335</v>
      </c>
      <c r="D1765" s="96" t="s">
        <v>1971</v>
      </c>
      <c r="E1765" s="64">
        <v>45809</v>
      </c>
      <c r="F1765" s="45"/>
      <c r="G1765" s="45"/>
      <c r="H1765" s="45"/>
      <c r="I1765" s="99"/>
      <c r="J1765" s="99"/>
      <c r="K1765" s="99"/>
      <c r="L1765" s="31"/>
      <c r="M1765" s="31"/>
      <c r="N1765" s="31"/>
      <c r="P1765" s="343"/>
    </row>
    <row r="1766" spans="1:16" x14ac:dyDescent="0.25">
      <c r="A1766" s="264" t="s">
        <v>14651</v>
      </c>
      <c r="B1766" s="264" t="s">
        <v>14597</v>
      </c>
      <c r="C1766" s="265">
        <v>240302</v>
      </c>
      <c r="D1766" s="265" t="s">
        <v>15953</v>
      </c>
      <c r="E1766" s="266" t="s">
        <v>3064</v>
      </c>
      <c r="P1766" s="343"/>
    </row>
    <row r="1767" spans="1:16" x14ac:dyDescent="0.25">
      <c r="A1767" s="44" t="s">
        <v>1108</v>
      </c>
      <c r="B1767" s="44" t="s">
        <v>6176</v>
      </c>
      <c r="C1767" s="45" t="s">
        <v>6189</v>
      </c>
      <c r="D1767" s="45" t="s">
        <v>18252</v>
      </c>
      <c r="E1767" s="45" t="s">
        <v>6210</v>
      </c>
      <c r="F1767" s="45" t="s">
        <v>1384</v>
      </c>
      <c r="G1767" s="45" t="s">
        <v>1385</v>
      </c>
      <c r="P1767" s="343"/>
    </row>
    <row r="1768" spans="1:16" x14ac:dyDescent="0.25">
      <c r="A1768" s="44" t="s">
        <v>3483</v>
      </c>
      <c r="B1768" s="44" t="s">
        <v>15318</v>
      </c>
      <c r="C1768" s="45" t="s">
        <v>10944</v>
      </c>
      <c r="D1768" s="45" t="s">
        <v>16294</v>
      </c>
      <c r="E1768" s="46">
        <v>45930</v>
      </c>
      <c r="F1768" s="338" t="s">
        <v>2055</v>
      </c>
      <c r="G1768" s="44"/>
      <c r="H1768" s="44"/>
      <c r="I1768" s="44"/>
      <c r="J1768" s="44"/>
      <c r="K1768" s="44"/>
      <c r="L1768" s="31"/>
      <c r="M1768" s="31"/>
      <c r="N1768" s="31"/>
      <c r="P1768" s="343"/>
    </row>
    <row r="1769" spans="1:16" x14ac:dyDescent="0.25">
      <c r="A1769" s="264" t="s">
        <v>3483</v>
      </c>
      <c r="B1769" s="264" t="s">
        <v>1067</v>
      </c>
      <c r="C1769" s="265">
        <v>230703</v>
      </c>
      <c r="D1769" s="265" t="s">
        <v>15953</v>
      </c>
      <c r="E1769" s="266" t="s">
        <v>5273</v>
      </c>
      <c r="P1769" s="343"/>
    </row>
    <row r="1770" spans="1:16" x14ac:dyDescent="0.25">
      <c r="A1770" s="44" t="s">
        <v>15988</v>
      </c>
      <c r="B1770" s="44" t="s">
        <v>5083</v>
      </c>
      <c r="C1770" s="45" t="s">
        <v>15961</v>
      </c>
      <c r="D1770" s="45" t="s">
        <v>18252</v>
      </c>
      <c r="E1770" s="45" t="s">
        <v>6214</v>
      </c>
      <c r="F1770" s="45" t="s">
        <v>1384</v>
      </c>
      <c r="G1770" s="45" t="s">
        <v>1385</v>
      </c>
      <c r="P1770" s="343"/>
    </row>
    <row r="1771" spans="1:16" x14ac:dyDescent="0.25">
      <c r="A1771" s="264" t="s">
        <v>14652</v>
      </c>
      <c r="B1771" s="264" t="s">
        <v>3591</v>
      </c>
      <c r="C1771" s="265">
        <v>230901</v>
      </c>
      <c r="D1771" s="265" t="s">
        <v>15953</v>
      </c>
      <c r="E1771" s="266" t="s">
        <v>10715</v>
      </c>
      <c r="P1771" s="343"/>
    </row>
    <row r="1772" spans="1:16" x14ac:dyDescent="0.25">
      <c r="A1772" s="264" t="s">
        <v>10404</v>
      </c>
      <c r="B1772" s="264" t="s">
        <v>9688</v>
      </c>
      <c r="C1772" s="265">
        <v>230504</v>
      </c>
      <c r="D1772" s="265" t="s">
        <v>15953</v>
      </c>
      <c r="E1772" s="266" t="s">
        <v>9689</v>
      </c>
      <c r="P1772" s="343"/>
    </row>
    <row r="1773" spans="1:16" x14ac:dyDescent="0.25">
      <c r="A1773" s="264" t="s">
        <v>8520</v>
      </c>
      <c r="B1773" s="264" t="s">
        <v>2751</v>
      </c>
      <c r="C1773" s="265">
        <v>230105</v>
      </c>
      <c r="D1773" s="265" t="s">
        <v>15953</v>
      </c>
      <c r="E1773" s="266" t="s">
        <v>6877</v>
      </c>
      <c r="P1773" s="343"/>
    </row>
    <row r="1774" spans="1:16" x14ac:dyDescent="0.25">
      <c r="A1774" s="44" t="s">
        <v>5989</v>
      </c>
      <c r="B1774" s="44" t="s">
        <v>1840</v>
      </c>
      <c r="C1774" s="45" t="s">
        <v>6194</v>
      </c>
      <c r="D1774" s="45" t="s">
        <v>18252</v>
      </c>
      <c r="E1774" s="45" t="s">
        <v>6213</v>
      </c>
      <c r="F1774" s="45" t="s">
        <v>1384</v>
      </c>
      <c r="G1774" s="45" t="s">
        <v>1385</v>
      </c>
      <c r="P1774" s="343"/>
    </row>
    <row r="1775" spans="1:16" x14ac:dyDescent="0.25">
      <c r="A1775" s="44" t="s">
        <v>12040</v>
      </c>
      <c r="B1775" s="44" t="s">
        <v>12041</v>
      </c>
      <c r="C1775" s="45" t="s">
        <v>6541</v>
      </c>
      <c r="D1775" s="45" t="s">
        <v>4574</v>
      </c>
      <c r="E1775" s="275">
        <f>DATE(2026,8,3)</f>
        <v>46237</v>
      </c>
      <c r="P1775" s="343"/>
    </row>
    <row r="1776" spans="1:16" x14ac:dyDescent="0.25">
      <c r="A1776" s="264" t="s">
        <v>3770</v>
      </c>
      <c r="B1776" s="264" t="s">
        <v>3753</v>
      </c>
      <c r="C1776" s="265">
        <v>210101</v>
      </c>
      <c r="D1776" s="265" t="s">
        <v>15953</v>
      </c>
      <c r="E1776" s="266" t="s">
        <v>3754</v>
      </c>
      <c r="P1776" s="343"/>
    </row>
    <row r="1777" spans="1:16" x14ac:dyDescent="0.3">
      <c r="A1777" s="57" t="s">
        <v>1109</v>
      </c>
      <c r="B1777" s="57" t="s">
        <v>2495</v>
      </c>
      <c r="C1777" s="62">
        <v>21030</v>
      </c>
      <c r="D1777" s="62" t="s">
        <v>5966</v>
      </c>
      <c r="E1777" s="60">
        <v>45961</v>
      </c>
      <c r="F1777" s="339" t="s">
        <v>16267</v>
      </c>
      <c r="G1777" s="339" t="s">
        <v>16268</v>
      </c>
      <c r="H1777" s="57"/>
      <c r="I1777" s="57"/>
      <c r="J1777" s="57"/>
      <c r="K1777" s="57"/>
      <c r="L1777" s="31"/>
      <c r="M1777" s="31"/>
      <c r="N1777" s="31"/>
      <c r="P1777" s="343"/>
    </row>
    <row r="1778" spans="1:16" x14ac:dyDescent="0.25">
      <c r="A1778" s="44" t="s">
        <v>1109</v>
      </c>
      <c r="B1778" s="44" t="s">
        <v>1352</v>
      </c>
      <c r="C1778" s="45" t="s">
        <v>9319</v>
      </c>
      <c r="D1778" s="45" t="s">
        <v>18252</v>
      </c>
      <c r="E1778" s="45" t="s">
        <v>3754</v>
      </c>
      <c r="F1778" s="45" t="s">
        <v>1384</v>
      </c>
      <c r="G1778" s="45" t="s">
        <v>1385</v>
      </c>
      <c r="P1778" s="343"/>
    </row>
    <row r="1779" spans="1:16" x14ac:dyDescent="0.3">
      <c r="A1779" s="57" t="s">
        <v>1109</v>
      </c>
      <c r="B1779" s="92" t="s">
        <v>4550</v>
      </c>
      <c r="C1779" s="93" t="s">
        <v>4548</v>
      </c>
      <c r="D1779" s="93" t="s">
        <v>4549</v>
      </c>
      <c r="E1779" s="94">
        <v>46203</v>
      </c>
      <c r="F1779" s="93"/>
      <c r="G1779" s="93"/>
      <c r="H1779" s="93"/>
      <c r="I1779" s="99"/>
      <c r="J1779" s="99"/>
      <c r="K1779" s="99"/>
      <c r="P1779" s="343"/>
    </row>
    <row r="1780" spans="1:16" x14ac:dyDescent="0.25">
      <c r="A1780" s="403" t="s">
        <v>1109</v>
      </c>
      <c r="B1780" s="403" t="s">
        <v>17099</v>
      </c>
      <c r="C1780" s="413">
        <v>8.25</v>
      </c>
      <c r="D1780" s="43" t="s">
        <v>17679</v>
      </c>
      <c r="E1780" s="43">
        <v>47057</v>
      </c>
      <c r="F1780" s="88"/>
      <c r="P1780" s="343"/>
    </row>
    <row r="1781" spans="1:16" x14ac:dyDescent="0.25">
      <c r="A1781" s="346" t="s">
        <v>17190</v>
      </c>
      <c r="B1781" s="403" t="s">
        <v>17114</v>
      </c>
      <c r="C1781" s="413">
        <v>13.24</v>
      </c>
      <c r="D1781" s="43" t="s">
        <v>17679</v>
      </c>
      <c r="E1781" s="43">
        <v>47299</v>
      </c>
      <c r="F1781" s="88"/>
      <c r="P1781" s="343"/>
    </row>
    <row r="1782" spans="1:16" x14ac:dyDescent="0.25">
      <c r="A1782" s="74" t="s">
        <v>17190</v>
      </c>
      <c r="B1782" s="403" t="s">
        <v>17113</v>
      </c>
      <c r="C1782" s="413">
        <v>14.24</v>
      </c>
      <c r="D1782" s="43" t="s">
        <v>17679</v>
      </c>
      <c r="E1782" s="43">
        <v>47299</v>
      </c>
      <c r="F1782" s="88"/>
      <c r="P1782" s="343"/>
    </row>
    <row r="1783" spans="1:16" x14ac:dyDescent="0.25">
      <c r="A1783" s="44" t="s">
        <v>1109</v>
      </c>
      <c r="B1783" s="44" t="s">
        <v>15257</v>
      </c>
      <c r="C1783" s="45" t="s">
        <v>13518</v>
      </c>
      <c r="D1783" s="45" t="s">
        <v>16294</v>
      </c>
      <c r="E1783" s="46">
        <v>46022</v>
      </c>
      <c r="F1783" s="338"/>
      <c r="G1783" s="44"/>
      <c r="H1783" s="44"/>
      <c r="I1783" s="44"/>
      <c r="J1783" s="44"/>
      <c r="K1783" s="44"/>
      <c r="L1783" s="31"/>
      <c r="M1783" s="31"/>
      <c r="N1783" s="31"/>
      <c r="P1783" s="343"/>
    </row>
    <row r="1784" spans="1:16" x14ac:dyDescent="0.25">
      <c r="A1784" s="264" t="s">
        <v>4201</v>
      </c>
      <c r="B1784" s="264" t="s">
        <v>3587</v>
      </c>
      <c r="C1784" s="265">
        <v>230904</v>
      </c>
      <c r="D1784" s="265" t="s">
        <v>15953</v>
      </c>
      <c r="E1784" s="266" t="s">
        <v>10715</v>
      </c>
      <c r="P1784" s="343"/>
    </row>
    <row r="1785" spans="1:16" x14ac:dyDescent="0.25">
      <c r="A1785" s="264" t="s">
        <v>4201</v>
      </c>
      <c r="B1785" s="264" t="s">
        <v>6669</v>
      </c>
      <c r="C1785" s="265">
        <v>240804</v>
      </c>
      <c r="D1785" s="265" t="s">
        <v>15953</v>
      </c>
      <c r="E1785" s="266" t="s">
        <v>15826</v>
      </c>
      <c r="P1785" s="343"/>
    </row>
    <row r="1786" spans="1:16" s="355" customFormat="1" x14ac:dyDescent="0.25">
      <c r="A1786" s="44" t="s">
        <v>16300</v>
      </c>
      <c r="B1786" s="44" t="s">
        <v>16296</v>
      </c>
      <c r="C1786" s="45" t="s">
        <v>16297</v>
      </c>
      <c r="D1786" s="45" t="s">
        <v>16294</v>
      </c>
      <c r="E1786" s="46">
        <v>46022</v>
      </c>
      <c r="F1786" s="338" t="s">
        <v>2055</v>
      </c>
      <c r="G1786" s="44"/>
      <c r="H1786" s="44"/>
      <c r="I1786" s="44"/>
      <c r="J1786" s="44"/>
      <c r="K1786" s="44"/>
      <c r="L1786" s="31"/>
      <c r="M1786" s="31"/>
      <c r="N1786" s="31"/>
      <c r="O1786" s="29"/>
      <c r="P1786" s="356"/>
    </row>
    <row r="1787" spans="1:16" s="359" customFormat="1" x14ac:dyDescent="0.25">
      <c r="A1787" s="44" t="s">
        <v>16300</v>
      </c>
      <c r="B1787" s="44" t="s">
        <v>9961</v>
      </c>
      <c r="C1787" s="45" t="s">
        <v>3457</v>
      </c>
      <c r="D1787" s="45" t="s">
        <v>16294</v>
      </c>
      <c r="E1787" s="46">
        <v>46022</v>
      </c>
      <c r="F1787" s="338" t="s">
        <v>2055</v>
      </c>
      <c r="G1787" s="44"/>
      <c r="H1787" s="44"/>
      <c r="I1787" s="44"/>
      <c r="J1787" s="44"/>
      <c r="K1787" s="44"/>
      <c r="L1787" s="31"/>
      <c r="M1787" s="31"/>
      <c r="N1787" s="31"/>
      <c r="O1787" s="29"/>
      <c r="P1787" s="360"/>
    </row>
    <row r="1788" spans="1:16" x14ac:dyDescent="0.3">
      <c r="A1788" s="99" t="s">
        <v>7606</v>
      </c>
      <c r="B1788" s="92" t="s">
        <v>7637</v>
      </c>
      <c r="C1788" s="93" t="s">
        <v>7638</v>
      </c>
      <c r="D1788" s="93" t="s">
        <v>1398</v>
      </c>
      <c r="E1788" s="94">
        <v>46961</v>
      </c>
      <c r="F1788" s="93"/>
      <c r="G1788" s="93"/>
      <c r="H1788" s="93"/>
      <c r="I1788" s="99"/>
      <c r="J1788" s="99"/>
      <c r="K1788" s="99"/>
      <c r="P1788" s="343"/>
    </row>
    <row r="1789" spans="1:16" x14ac:dyDescent="0.25">
      <c r="A1789" s="102" t="s">
        <v>15818</v>
      </c>
      <c r="B1789" s="92" t="s">
        <v>15819</v>
      </c>
      <c r="C1789" s="93" t="s">
        <v>15820</v>
      </c>
      <c r="D1789" s="93" t="s">
        <v>1398</v>
      </c>
      <c r="E1789" s="94">
        <v>45952</v>
      </c>
      <c r="F1789" s="93"/>
      <c r="G1789" s="93"/>
      <c r="H1789" s="93"/>
      <c r="I1789" s="99"/>
      <c r="J1789" s="99"/>
      <c r="K1789" s="99"/>
      <c r="L1789" s="31"/>
      <c r="M1789" s="31"/>
      <c r="N1789" s="31"/>
      <c r="P1789" s="343"/>
    </row>
    <row r="1790" spans="1:16" x14ac:dyDescent="0.25">
      <c r="A1790" s="264" t="s">
        <v>14653</v>
      </c>
      <c r="B1790" s="264" t="s">
        <v>14586</v>
      </c>
      <c r="C1790" s="265">
        <v>240403</v>
      </c>
      <c r="D1790" s="265" t="s">
        <v>15953</v>
      </c>
      <c r="E1790" s="266" t="s">
        <v>6492</v>
      </c>
      <c r="P1790" s="343"/>
    </row>
    <row r="1791" spans="1:16" x14ac:dyDescent="0.25">
      <c r="A1791" s="264" t="s">
        <v>14653</v>
      </c>
      <c r="B1791" s="264" t="s">
        <v>1056</v>
      </c>
      <c r="C1791" s="265">
        <v>240601</v>
      </c>
      <c r="D1791" s="265" t="s">
        <v>15953</v>
      </c>
      <c r="E1791" s="266" t="s">
        <v>13753</v>
      </c>
      <c r="P1791" s="343"/>
    </row>
    <row r="1792" spans="1:16" x14ac:dyDescent="0.25">
      <c r="A1792" s="264" t="s">
        <v>14653</v>
      </c>
      <c r="B1792" s="264" t="s">
        <v>14623</v>
      </c>
      <c r="C1792" s="265">
        <v>24050301</v>
      </c>
      <c r="D1792" s="265" t="s">
        <v>15953</v>
      </c>
      <c r="E1792" s="266" t="s">
        <v>6710</v>
      </c>
      <c r="P1792" s="343"/>
    </row>
    <row r="1793" spans="1:16" x14ac:dyDescent="0.3">
      <c r="A1793" s="99" t="s">
        <v>14273</v>
      </c>
      <c r="B1793" s="92" t="s">
        <v>3179</v>
      </c>
      <c r="C1793" s="93" t="s">
        <v>14158</v>
      </c>
      <c r="D1793" s="93" t="s">
        <v>1398</v>
      </c>
      <c r="E1793" s="94">
        <v>45860</v>
      </c>
      <c r="F1793" s="93"/>
      <c r="G1793" s="93"/>
      <c r="H1793" s="93" t="s">
        <v>2055</v>
      </c>
      <c r="I1793" s="99"/>
      <c r="J1793" s="99"/>
      <c r="K1793" s="99"/>
      <c r="L1793" s="31"/>
      <c r="M1793" s="31"/>
      <c r="N1793" s="31"/>
      <c r="P1793" s="343"/>
    </row>
    <row r="1794" spans="1:16" x14ac:dyDescent="0.3">
      <c r="A1794" s="99" t="s">
        <v>1945</v>
      </c>
      <c r="B1794" s="92" t="s">
        <v>3657</v>
      </c>
      <c r="C1794" s="93" t="s">
        <v>14307</v>
      </c>
      <c r="D1794" s="93" t="s">
        <v>1814</v>
      </c>
      <c r="E1794" s="94">
        <v>47118</v>
      </c>
      <c r="F1794" s="93"/>
      <c r="G1794" s="93"/>
      <c r="H1794" s="93"/>
      <c r="I1794" s="99"/>
      <c r="J1794" s="99"/>
      <c r="K1794" s="99"/>
      <c r="P1794" s="343"/>
    </row>
    <row r="1795" spans="1:16" s="355" customFormat="1" x14ac:dyDescent="0.3">
      <c r="A1795" s="278" t="s">
        <v>14065</v>
      </c>
      <c r="B1795" s="278" t="s">
        <v>7639</v>
      </c>
      <c r="C1795" s="59" t="s">
        <v>14158</v>
      </c>
      <c r="D1795" s="93" t="s">
        <v>1398</v>
      </c>
      <c r="E1795" s="94">
        <v>45860</v>
      </c>
      <c r="F1795" s="93"/>
      <c r="G1795" s="93"/>
      <c r="H1795" s="146" t="s">
        <v>1609</v>
      </c>
      <c r="I1795" s="99"/>
      <c r="J1795" s="99"/>
      <c r="K1795" s="99"/>
      <c r="L1795" s="31"/>
      <c r="M1795" s="31"/>
      <c r="N1795" s="31"/>
      <c r="O1795" s="29"/>
      <c r="P1795" s="356"/>
    </row>
    <row r="1796" spans="1:16" x14ac:dyDescent="0.25">
      <c r="A1796" s="1" t="s">
        <v>3724</v>
      </c>
      <c r="B1796" s="432" t="s">
        <v>3158</v>
      </c>
      <c r="C1796" s="433" t="s">
        <v>14417</v>
      </c>
      <c r="D1796" s="434" t="s">
        <v>17016</v>
      </c>
      <c r="E1796" s="434">
        <v>45866</v>
      </c>
      <c r="P1796" s="343"/>
    </row>
    <row r="1797" spans="1:16" x14ac:dyDescent="0.3">
      <c r="A1797" s="135" t="s">
        <v>7641</v>
      </c>
      <c r="B1797" s="131" t="s">
        <v>7692</v>
      </c>
      <c r="C1797" s="96" t="s">
        <v>7693</v>
      </c>
      <c r="D1797" s="96" t="s">
        <v>1398</v>
      </c>
      <c r="E1797" s="94">
        <v>45869</v>
      </c>
      <c r="F1797" s="93"/>
      <c r="G1797" s="93"/>
      <c r="H1797" s="93"/>
      <c r="I1797" s="99"/>
      <c r="J1797" s="99"/>
      <c r="K1797" s="99"/>
      <c r="L1797" s="31"/>
      <c r="M1797" s="31"/>
      <c r="N1797" s="31"/>
      <c r="P1797" s="343"/>
    </row>
    <row r="1798" spans="1:16" x14ac:dyDescent="0.25">
      <c r="A1798" s="264" t="s">
        <v>2734</v>
      </c>
      <c r="B1798" s="264" t="s">
        <v>6662</v>
      </c>
      <c r="C1798" s="265">
        <v>22010601</v>
      </c>
      <c r="D1798" s="265" t="s">
        <v>15953</v>
      </c>
      <c r="E1798" s="266" t="s">
        <v>6211</v>
      </c>
      <c r="P1798" s="343"/>
    </row>
    <row r="1799" spans="1:16" x14ac:dyDescent="0.25">
      <c r="A1799" s="264" t="s">
        <v>2734</v>
      </c>
      <c r="B1799" s="264" t="s">
        <v>6664</v>
      </c>
      <c r="C1799" s="265">
        <v>22010701</v>
      </c>
      <c r="D1799" s="265" t="s">
        <v>15953</v>
      </c>
      <c r="E1799" s="266" t="s">
        <v>6665</v>
      </c>
      <c r="P1799" s="343"/>
    </row>
    <row r="1800" spans="1:16" x14ac:dyDescent="0.25">
      <c r="A1800" s="264" t="s">
        <v>10405</v>
      </c>
      <c r="B1800" s="264" t="s">
        <v>10523</v>
      </c>
      <c r="C1800" s="265">
        <v>230603</v>
      </c>
      <c r="D1800" s="265" t="s">
        <v>15953</v>
      </c>
      <c r="E1800" s="266" t="s">
        <v>5410</v>
      </c>
      <c r="P1800" s="343"/>
    </row>
    <row r="1801" spans="1:16" x14ac:dyDescent="0.25">
      <c r="A1801" s="264" t="s">
        <v>10405</v>
      </c>
      <c r="B1801" s="264" t="s">
        <v>10629</v>
      </c>
      <c r="C1801" s="265">
        <v>230804</v>
      </c>
      <c r="D1801" s="265" t="s">
        <v>15953</v>
      </c>
      <c r="E1801" s="266" t="s">
        <v>5279</v>
      </c>
      <c r="P1801" s="343"/>
    </row>
    <row r="1802" spans="1:16" x14ac:dyDescent="0.25">
      <c r="A1802" s="264" t="s">
        <v>10405</v>
      </c>
      <c r="B1802" s="264" t="s">
        <v>3590</v>
      </c>
      <c r="C1802" s="265">
        <v>230903</v>
      </c>
      <c r="D1802" s="265" t="s">
        <v>15953</v>
      </c>
      <c r="E1802" s="266" t="s">
        <v>10715</v>
      </c>
      <c r="P1802" s="343"/>
    </row>
    <row r="1803" spans="1:16" x14ac:dyDescent="0.25">
      <c r="A1803" s="264" t="s">
        <v>8521</v>
      </c>
      <c r="B1803" s="264" t="s">
        <v>8832</v>
      </c>
      <c r="C1803" s="265">
        <v>230203</v>
      </c>
      <c r="D1803" s="265" t="s">
        <v>15953</v>
      </c>
      <c r="E1803" s="266" t="s">
        <v>8836</v>
      </c>
      <c r="P1803" s="343"/>
    </row>
    <row r="1804" spans="1:16" x14ac:dyDescent="0.25">
      <c r="A1804" s="1" t="s">
        <v>31</v>
      </c>
      <c r="B1804" s="432" t="s">
        <v>179</v>
      </c>
      <c r="C1804" s="433" t="s">
        <v>8383</v>
      </c>
      <c r="D1804" s="434" t="s">
        <v>17016</v>
      </c>
      <c r="E1804" s="434">
        <v>46076</v>
      </c>
      <c r="P1804" s="343"/>
    </row>
    <row r="1805" spans="1:16" x14ac:dyDescent="0.25">
      <c r="A1805" s="1" t="s">
        <v>13890</v>
      </c>
      <c r="B1805" s="432" t="s">
        <v>8379</v>
      </c>
      <c r="C1805" s="433" t="s">
        <v>13891</v>
      </c>
      <c r="D1805" s="434" t="s">
        <v>17016</v>
      </c>
      <c r="E1805" s="434">
        <v>45838</v>
      </c>
      <c r="P1805" s="343"/>
    </row>
    <row r="1806" spans="1:16" ht="14.4" x14ac:dyDescent="0.3">
      <c r="A1806" s="57" t="s">
        <v>32</v>
      </c>
      <c r="B1806" s="57" t="s">
        <v>236</v>
      </c>
      <c r="C1806" s="62" t="s">
        <v>5957</v>
      </c>
      <c r="D1806" s="62" t="s">
        <v>5966</v>
      </c>
      <c r="E1806" s="341" t="s">
        <v>13531</v>
      </c>
      <c r="F1806" s="339"/>
      <c r="G1806" s="339"/>
      <c r="H1806" s="57"/>
      <c r="I1806" s="57"/>
      <c r="J1806" s="57"/>
      <c r="K1806" s="57"/>
      <c r="P1806" s="343"/>
    </row>
    <row r="1807" spans="1:16" x14ac:dyDescent="0.25">
      <c r="A1807" s="1" t="s">
        <v>32</v>
      </c>
      <c r="B1807" s="432" t="s">
        <v>179</v>
      </c>
      <c r="C1807" s="433" t="s">
        <v>8384</v>
      </c>
      <c r="D1807" s="434" t="s">
        <v>17016</v>
      </c>
      <c r="E1807" s="434">
        <v>46076</v>
      </c>
      <c r="P1807" s="343"/>
    </row>
    <row r="1808" spans="1:16" x14ac:dyDescent="0.25">
      <c r="A1808" s="264" t="s">
        <v>724</v>
      </c>
      <c r="B1808" s="264" t="s">
        <v>236</v>
      </c>
      <c r="C1808" s="265">
        <v>241001</v>
      </c>
      <c r="D1808" s="265" t="s">
        <v>15953</v>
      </c>
      <c r="E1808" s="266" t="s">
        <v>11352</v>
      </c>
      <c r="P1808" s="343"/>
    </row>
    <row r="1809" spans="1:16" x14ac:dyDescent="0.25">
      <c r="A1809" s="264" t="s">
        <v>724</v>
      </c>
      <c r="B1809" s="264" t="s">
        <v>6672</v>
      </c>
      <c r="C1809" s="265">
        <v>22050101</v>
      </c>
      <c r="D1809" s="265" t="s">
        <v>15953</v>
      </c>
      <c r="E1809" s="266" t="s">
        <v>6673</v>
      </c>
      <c r="P1809" s="343"/>
    </row>
    <row r="1810" spans="1:16" x14ac:dyDescent="0.25">
      <c r="A1810" s="264" t="s">
        <v>724</v>
      </c>
      <c r="B1810" s="264" t="s">
        <v>6711</v>
      </c>
      <c r="C1810" s="265">
        <v>22050102</v>
      </c>
      <c r="D1810" s="265" t="s">
        <v>15953</v>
      </c>
      <c r="E1810" s="266" t="s">
        <v>6673</v>
      </c>
      <c r="P1810" s="343"/>
    </row>
    <row r="1811" spans="1:16" s="359" customFormat="1" x14ac:dyDescent="0.25">
      <c r="A1811" s="44" t="s">
        <v>11843</v>
      </c>
      <c r="B1811" s="44" t="s">
        <v>11838</v>
      </c>
      <c r="C1811" s="45" t="s">
        <v>11839</v>
      </c>
      <c r="D1811" s="45" t="s">
        <v>18252</v>
      </c>
      <c r="E1811" s="45" t="s">
        <v>10715</v>
      </c>
      <c r="F1811" s="45" t="s">
        <v>1384</v>
      </c>
      <c r="G1811" s="45" t="s">
        <v>1385</v>
      </c>
      <c r="H1811" s="30"/>
      <c r="I1811" s="29"/>
      <c r="J1811" s="29"/>
      <c r="K1811" s="29"/>
      <c r="L1811" s="29"/>
      <c r="M1811" s="29"/>
      <c r="N1811" s="29"/>
      <c r="O1811" s="29"/>
      <c r="P1811" s="360"/>
    </row>
    <row r="1812" spans="1:16" x14ac:dyDescent="0.25">
      <c r="A1812" s="44" t="s">
        <v>11843</v>
      </c>
      <c r="B1812" s="44" t="s">
        <v>1365</v>
      </c>
      <c r="C1812" s="45" t="s">
        <v>15417</v>
      </c>
      <c r="D1812" s="45" t="s">
        <v>18252</v>
      </c>
      <c r="E1812" s="45" t="s">
        <v>11309</v>
      </c>
      <c r="F1812" s="45" t="s">
        <v>1384</v>
      </c>
      <c r="G1812" s="45" t="s">
        <v>1385</v>
      </c>
      <c r="P1812" s="343"/>
    </row>
    <row r="1813" spans="1:16" x14ac:dyDescent="0.25">
      <c r="A1813" s="262" t="s">
        <v>11567</v>
      </c>
      <c r="B1813" s="262" t="s">
        <v>11566</v>
      </c>
      <c r="C1813" s="53" t="s">
        <v>11675</v>
      </c>
      <c r="D1813" s="93" t="s">
        <v>7330</v>
      </c>
      <c r="E1813" s="263">
        <v>47104</v>
      </c>
      <c r="F1813" s="93"/>
      <c r="G1813" s="93"/>
      <c r="H1813" s="93"/>
      <c r="I1813" s="99"/>
      <c r="J1813" s="99"/>
      <c r="K1813" s="99"/>
      <c r="P1813" s="343"/>
    </row>
    <row r="1814" spans="1:16" x14ac:dyDescent="0.25">
      <c r="A1814" s="403" t="s">
        <v>9418</v>
      </c>
      <c r="B1814" s="403" t="s">
        <v>17110</v>
      </c>
      <c r="C1814" s="413">
        <v>4.24</v>
      </c>
      <c r="D1814" s="43" t="s">
        <v>17679</v>
      </c>
      <c r="E1814" s="43">
        <v>47057</v>
      </c>
      <c r="F1814" s="88"/>
      <c r="P1814" s="343"/>
    </row>
    <row r="1815" spans="1:16" x14ac:dyDescent="0.25">
      <c r="A1815" s="264" t="s">
        <v>9418</v>
      </c>
      <c r="B1815" s="264" t="s">
        <v>2751</v>
      </c>
      <c r="C1815" s="265">
        <v>230105</v>
      </c>
      <c r="D1815" s="265" t="s">
        <v>15953</v>
      </c>
      <c r="E1815" s="266" t="s">
        <v>6877</v>
      </c>
      <c r="P1815" s="343"/>
    </row>
    <row r="1816" spans="1:16" x14ac:dyDescent="0.25">
      <c r="A1816" s="264" t="s">
        <v>9418</v>
      </c>
      <c r="B1816" s="264" t="s">
        <v>1068</v>
      </c>
      <c r="C1816" s="265">
        <v>230202</v>
      </c>
      <c r="D1816" s="265" t="s">
        <v>15953</v>
      </c>
      <c r="E1816" s="266" t="s">
        <v>8836</v>
      </c>
      <c r="P1816" s="343"/>
    </row>
    <row r="1817" spans="1:16" x14ac:dyDescent="0.25">
      <c r="A1817" s="264" t="s">
        <v>9418</v>
      </c>
      <c r="B1817" s="264" t="s">
        <v>3591</v>
      </c>
      <c r="C1817" s="265">
        <v>230901</v>
      </c>
      <c r="D1817" s="265" t="s">
        <v>15953</v>
      </c>
      <c r="E1817" s="266" t="s">
        <v>10715</v>
      </c>
      <c r="P1817" s="343"/>
    </row>
    <row r="1818" spans="1:16" x14ac:dyDescent="0.25">
      <c r="A1818" s="273" t="s">
        <v>11796</v>
      </c>
      <c r="B1818" s="273" t="s">
        <v>11788</v>
      </c>
      <c r="C1818" s="274">
        <v>791202303001</v>
      </c>
      <c r="D1818" s="274" t="s">
        <v>8356</v>
      </c>
      <c r="E1818" s="276" t="s">
        <v>3754</v>
      </c>
      <c r="F1818" s="328"/>
      <c r="G1818" s="328"/>
      <c r="H1818" s="328"/>
      <c r="I1818" s="329"/>
      <c r="J1818" s="329"/>
      <c r="K1818" s="329"/>
      <c r="P1818" s="343"/>
    </row>
    <row r="1819" spans="1:16" x14ac:dyDescent="0.25">
      <c r="A1819" s="273" t="s">
        <v>11796</v>
      </c>
      <c r="B1819" s="273" t="s">
        <v>11791</v>
      </c>
      <c r="C1819" s="274">
        <v>791202303002</v>
      </c>
      <c r="D1819" s="274" t="s">
        <v>8356</v>
      </c>
      <c r="E1819" s="276" t="s">
        <v>3754</v>
      </c>
      <c r="F1819" s="328"/>
      <c r="G1819" s="328"/>
      <c r="H1819" s="328"/>
      <c r="I1819" s="329"/>
      <c r="J1819" s="329"/>
      <c r="K1819" s="329"/>
      <c r="P1819" s="343"/>
    </row>
    <row r="1820" spans="1:16" x14ac:dyDescent="0.25">
      <c r="A1820" s="44" t="s">
        <v>1404</v>
      </c>
      <c r="B1820" s="44" t="s">
        <v>9963</v>
      </c>
      <c r="C1820" s="45" t="s">
        <v>7283</v>
      </c>
      <c r="D1820" s="45" t="s">
        <v>16294</v>
      </c>
      <c r="E1820" s="46">
        <v>46053</v>
      </c>
      <c r="F1820" s="338"/>
      <c r="G1820" s="44"/>
      <c r="H1820" s="44"/>
      <c r="I1820" s="44"/>
      <c r="J1820" s="44"/>
      <c r="K1820" s="44"/>
      <c r="P1820" s="343"/>
    </row>
    <row r="1821" spans="1:16" x14ac:dyDescent="0.25">
      <c r="A1821" s="1" t="s">
        <v>1404</v>
      </c>
      <c r="B1821" s="432" t="s">
        <v>9694</v>
      </c>
      <c r="C1821" s="433" t="s">
        <v>9696</v>
      </c>
      <c r="D1821" s="434" t="s">
        <v>17016</v>
      </c>
      <c r="E1821" s="434">
        <v>45793</v>
      </c>
      <c r="P1821" s="343"/>
    </row>
    <row r="1822" spans="1:16" x14ac:dyDescent="0.25">
      <c r="A1822" s="44" t="s">
        <v>11844</v>
      </c>
      <c r="B1822" s="44" t="s">
        <v>11838</v>
      </c>
      <c r="C1822" s="45" t="s">
        <v>11839</v>
      </c>
      <c r="D1822" s="45" t="s">
        <v>18252</v>
      </c>
      <c r="E1822" s="45" t="s">
        <v>10715</v>
      </c>
      <c r="F1822" s="45" t="s">
        <v>1384</v>
      </c>
      <c r="G1822" s="45" t="s">
        <v>1384</v>
      </c>
      <c r="P1822" s="343"/>
    </row>
    <row r="1823" spans="1:16" x14ac:dyDescent="0.25">
      <c r="A1823" s="264" t="s">
        <v>14654</v>
      </c>
      <c r="B1823" s="264" t="s">
        <v>4844</v>
      </c>
      <c r="C1823" s="265">
        <v>24060401</v>
      </c>
      <c r="D1823" s="265" t="s">
        <v>15953</v>
      </c>
      <c r="E1823" s="266" t="s">
        <v>6412</v>
      </c>
      <c r="P1823" s="343"/>
    </row>
    <row r="1824" spans="1:16" x14ac:dyDescent="0.25">
      <c r="A1824" s="264" t="s">
        <v>14654</v>
      </c>
      <c r="B1824" s="264" t="s">
        <v>1057</v>
      </c>
      <c r="C1824" s="265">
        <v>24060402</v>
      </c>
      <c r="D1824" s="265" t="s">
        <v>15953</v>
      </c>
      <c r="E1824" s="266" t="s">
        <v>5410</v>
      </c>
      <c r="P1824" s="343"/>
    </row>
    <row r="1825" spans="1:16" x14ac:dyDescent="0.25">
      <c r="A1825" s="44" t="s">
        <v>13154</v>
      </c>
      <c r="B1825" s="92" t="s">
        <v>13392</v>
      </c>
      <c r="C1825" s="45" t="s">
        <v>13122</v>
      </c>
      <c r="D1825" s="93" t="s">
        <v>13391</v>
      </c>
      <c r="E1825" s="94">
        <v>45838</v>
      </c>
      <c r="F1825" s="93"/>
      <c r="G1825" s="93"/>
      <c r="H1825" s="93"/>
      <c r="I1825" s="99"/>
      <c r="J1825" s="99"/>
      <c r="K1825" s="99"/>
      <c r="L1825" s="31"/>
      <c r="M1825" s="31"/>
      <c r="N1825" s="31"/>
      <c r="P1825" s="343"/>
    </row>
    <row r="1826" spans="1:16" x14ac:dyDescent="0.25">
      <c r="A1826" s="264" t="s">
        <v>17755</v>
      </c>
      <c r="B1826" s="264" t="s">
        <v>17682</v>
      </c>
      <c r="C1826" s="265">
        <v>25010501</v>
      </c>
      <c r="D1826" s="265" t="s">
        <v>15953</v>
      </c>
      <c r="E1826" s="266" t="s">
        <v>17681</v>
      </c>
      <c r="P1826" s="343"/>
    </row>
    <row r="1827" spans="1:16" s="355" customFormat="1" x14ac:dyDescent="0.25">
      <c r="A1827" s="264" t="s">
        <v>17755</v>
      </c>
      <c r="B1827" s="264" t="s">
        <v>6663</v>
      </c>
      <c r="C1827" s="265">
        <v>25010502</v>
      </c>
      <c r="D1827" s="265" t="s">
        <v>15953</v>
      </c>
      <c r="E1827" s="266" t="s">
        <v>6677</v>
      </c>
      <c r="F1827" s="30"/>
      <c r="G1827" s="30"/>
      <c r="H1827" s="30"/>
      <c r="I1827" s="29"/>
      <c r="J1827" s="29"/>
      <c r="K1827" s="29"/>
      <c r="L1827" s="29"/>
      <c r="M1827" s="29"/>
      <c r="N1827" s="29"/>
      <c r="O1827" s="29"/>
      <c r="P1827" s="356"/>
    </row>
    <row r="1828" spans="1:16" x14ac:dyDescent="0.25">
      <c r="A1828" s="264" t="s">
        <v>4202</v>
      </c>
      <c r="B1828" s="264" t="s">
        <v>3782</v>
      </c>
      <c r="C1828" s="265">
        <v>210205</v>
      </c>
      <c r="D1828" s="265" t="s">
        <v>15953</v>
      </c>
      <c r="E1828" s="266" t="s">
        <v>8836</v>
      </c>
      <c r="P1828" s="343"/>
    </row>
    <row r="1829" spans="1:16" s="361" customFormat="1" x14ac:dyDescent="0.25">
      <c r="A1829" s="44" t="s">
        <v>13155</v>
      </c>
      <c r="B1829" s="92" t="s">
        <v>13392</v>
      </c>
      <c r="C1829" s="45" t="s">
        <v>13131</v>
      </c>
      <c r="D1829" s="93" t="s">
        <v>13391</v>
      </c>
      <c r="E1829" s="94">
        <v>45838</v>
      </c>
      <c r="F1829" s="93"/>
      <c r="G1829" s="93"/>
      <c r="H1829" s="93"/>
      <c r="I1829" s="99"/>
      <c r="J1829" s="99"/>
      <c r="K1829" s="99"/>
      <c r="L1829" s="31"/>
      <c r="M1829" s="31"/>
      <c r="N1829" s="31"/>
      <c r="O1829" s="29"/>
      <c r="P1829" s="362"/>
    </row>
    <row r="1830" spans="1:16" x14ac:dyDescent="0.25">
      <c r="A1830" s="128" t="s">
        <v>2673</v>
      </c>
      <c r="B1830" s="129" t="s">
        <v>3466</v>
      </c>
      <c r="C1830" s="51" t="s">
        <v>3467</v>
      </c>
      <c r="D1830" s="93" t="s">
        <v>1593</v>
      </c>
      <c r="E1830" s="52">
        <v>46234</v>
      </c>
      <c r="F1830" s="93"/>
      <c r="G1830" s="93"/>
      <c r="H1830" s="93"/>
      <c r="I1830" s="99"/>
      <c r="J1830" s="99"/>
      <c r="K1830" s="99"/>
      <c r="P1830" s="343"/>
    </row>
    <row r="1831" spans="1:16" s="359" customFormat="1" x14ac:dyDescent="0.25">
      <c r="A1831" s="403" t="s">
        <v>17191</v>
      </c>
      <c r="B1831" s="403" t="s">
        <v>17133</v>
      </c>
      <c r="C1831" s="413">
        <v>18.23</v>
      </c>
      <c r="D1831" s="43" t="s">
        <v>17679</v>
      </c>
      <c r="E1831" s="43">
        <v>46934</v>
      </c>
      <c r="F1831" s="88" t="s">
        <v>1533</v>
      </c>
      <c r="G1831" s="30"/>
      <c r="H1831" s="30"/>
      <c r="I1831" s="29"/>
      <c r="J1831" s="29"/>
      <c r="K1831" s="29"/>
      <c r="L1831" s="29"/>
      <c r="M1831" s="29"/>
      <c r="N1831" s="29"/>
      <c r="O1831" s="29"/>
      <c r="P1831" s="360"/>
    </row>
    <row r="1832" spans="1:16" x14ac:dyDescent="0.25">
      <c r="A1832" s="403" t="s">
        <v>17191</v>
      </c>
      <c r="B1832" s="403" t="s">
        <v>17103</v>
      </c>
      <c r="C1832" s="413">
        <v>22.23</v>
      </c>
      <c r="D1832" s="43" t="s">
        <v>17679</v>
      </c>
      <c r="E1832" s="43">
        <v>46934</v>
      </c>
      <c r="F1832" s="88" t="s">
        <v>1533</v>
      </c>
      <c r="P1832" s="343"/>
    </row>
    <row r="1833" spans="1:16" x14ac:dyDescent="0.25">
      <c r="A1833" s="403" t="s">
        <v>17191</v>
      </c>
      <c r="B1833" s="403" t="s">
        <v>17154</v>
      </c>
      <c r="C1833" s="413">
        <v>27.23</v>
      </c>
      <c r="D1833" s="43" t="s">
        <v>17679</v>
      </c>
      <c r="E1833" s="43">
        <v>46934</v>
      </c>
      <c r="F1833" s="88" t="s">
        <v>1533</v>
      </c>
      <c r="P1833" s="343"/>
    </row>
    <row r="1834" spans="1:16" x14ac:dyDescent="0.25">
      <c r="A1834" s="403" t="s">
        <v>17191</v>
      </c>
      <c r="B1834" s="403" t="s">
        <v>17156</v>
      </c>
      <c r="C1834" s="413">
        <v>30.23</v>
      </c>
      <c r="D1834" s="43" t="s">
        <v>17679</v>
      </c>
      <c r="E1834" s="43">
        <v>46934</v>
      </c>
      <c r="F1834" s="88" t="s">
        <v>1533</v>
      </c>
      <c r="P1834" s="343"/>
    </row>
    <row r="1835" spans="1:16" x14ac:dyDescent="0.25">
      <c r="A1835" s="44" t="s">
        <v>13399</v>
      </c>
      <c r="B1835" s="44" t="s">
        <v>13517</v>
      </c>
      <c r="C1835" s="45" t="s">
        <v>11128</v>
      </c>
      <c r="D1835" s="45" t="s">
        <v>16294</v>
      </c>
      <c r="E1835" s="46">
        <v>46022</v>
      </c>
      <c r="F1835" s="338"/>
      <c r="G1835" s="44"/>
      <c r="H1835" s="44"/>
      <c r="I1835" s="44"/>
      <c r="J1835" s="44"/>
      <c r="K1835" s="44"/>
      <c r="L1835" s="31"/>
      <c r="M1835" s="31"/>
      <c r="N1835" s="31"/>
      <c r="P1835" s="343"/>
    </row>
    <row r="1836" spans="1:16" s="355" customFormat="1" x14ac:dyDescent="0.25">
      <c r="A1836" s="44" t="s">
        <v>13399</v>
      </c>
      <c r="B1836" s="44" t="s">
        <v>15288</v>
      </c>
      <c r="C1836" s="45" t="s">
        <v>13104</v>
      </c>
      <c r="D1836" s="45" t="s">
        <v>16294</v>
      </c>
      <c r="E1836" s="46">
        <v>45777</v>
      </c>
      <c r="F1836" s="338"/>
      <c r="G1836" s="44"/>
      <c r="H1836" s="44"/>
      <c r="I1836" s="44"/>
      <c r="J1836" s="44"/>
      <c r="K1836" s="44"/>
      <c r="L1836" s="31"/>
      <c r="M1836" s="31"/>
      <c r="N1836" s="31"/>
      <c r="O1836" s="29"/>
      <c r="P1836" s="356"/>
    </row>
    <row r="1837" spans="1:16" x14ac:dyDescent="0.25">
      <c r="A1837" s="264" t="s">
        <v>9419</v>
      </c>
      <c r="B1837" s="264" t="s">
        <v>2757</v>
      </c>
      <c r="C1837" s="265">
        <v>221001</v>
      </c>
      <c r="D1837" s="265" t="s">
        <v>15953</v>
      </c>
      <c r="E1837" s="266" t="s">
        <v>5198</v>
      </c>
      <c r="P1837" s="343"/>
    </row>
    <row r="1838" spans="1:16" s="359" customFormat="1" x14ac:dyDescent="0.25">
      <c r="A1838" s="264" t="s">
        <v>9419</v>
      </c>
      <c r="B1838" s="264" t="s">
        <v>3593</v>
      </c>
      <c r="C1838" s="265">
        <v>230803</v>
      </c>
      <c r="D1838" s="265" t="s">
        <v>15953</v>
      </c>
      <c r="E1838" s="266" t="s">
        <v>5279</v>
      </c>
      <c r="F1838" s="30"/>
      <c r="G1838" s="30"/>
      <c r="H1838" s="30"/>
      <c r="I1838" s="29"/>
      <c r="J1838" s="29"/>
      <c r="K1838" s="29"/>
      <c r="L1838" s="29"/>
      <c r="M1838" s="29"/>
      <c r="N1838" s="29"/>
      <c r="O1838" s="29"/>
      <c r="P1838" s="360"/>
    </row>
    <row r="1839" spans="1:16" x14ac:dyDescent="0.25">
      <c r="A1839" s="44" t="s">
        <v>16520</v>
      </c>
      <c r="B1839" s="44" t="s">
        <v>12042</v>
      </c>
      <c r="C1839" s="45" t="s">
        <v>16521</v>
      </c>
      <c r="D1839" s="45" t="s">
        <v>4574</v>
      </c>
      <c r="E1839" s="275">
        <f>DATE(2028,7,9)</f>
        <v>46943</v>
      </c>
      <c r="P1839" s="343"/>
    </row>
    <row r="1840" spans="1:16" x14ac:dyDescent="0.25">
      <c r="A1840" s="44" t="s">
        <v>11147</v>
      </c>
      <c r="B1840" s="44" t="s">
        <v>15259</v>
      </c>
      <c r="C1840" s="45" t="s">
        <v>11129</v>
      </c>
      <c r="D1840" s="45" t="s">
        <v>16294</v>
      </c>
      <c r="E1840" s="46">
        <v>46022</v>
      </c>
      <c r="F1840" s="338"/>
      <c r="G1840" s="44"/>
      <c r="H1840" s="44"/>
      <c r="I1840" s="44"/>
      <c r="J1840" s="44"/>
      <c r="K1840" s="44"/>
      <c r="L1840" s="31"/>
      <c r="M1840" s="31"/>
      <c r="N1840" s="31"/>
      <c r="P1840" s="343"/>
    </row>
    <row r="1841" spans="1:16" x14ac:dyDescent="0.25">
      <c r="A1841" s="264" t="s">
        <v>4203</v>
      </c>
      <c r="B1841" s="264" t="s">
        <v>3753</v>
      </c>
      <c r="C1841" s="265">
        <v>210101</v>
      </c>
      <c r="D1841" s="265" t="s">
        <v>15953</v>
      </c>
      <c r="E1841" s="266" t="s">
        <v>3754</v>
      </c>
      <c r="P1841" s="343"/>
    </row>
    <row r="1842" spans="1:16" x14ac:dyDescent="0.25">
      <c r="A1842" s="44" t="s">
        <v>15450</v>
      </c>
      <c r="B1842" s="44" t="s">
        <v>4156</v>
      </c>
      <c r="C1842" s="45" t="s">
        <v>15413</v>
      </c>
      <c r="D1842" s="45" t="s">
        <v>18252</v>
      </c>
      <c r="E1842" s="45" t="s">
        <v>3064</v>
      </c>
      <c r="F1842" s="45" t="s">
        <v>1384</v>
      </c>
      <c r="G1842" s="45" t="s">
        <v>1385</v>
      </c>
      <c r="P1842" s="343"/>
    </row>
    <row r="1843" spans="1:16" x14ac:dyDescent="0.25">
      <c r="A1843" s="44" t="s">
        <v>15450</v>
      </c>
      <c r="B1843" s="44" t="s">
        <v>4157</v>
      </c>
      <c r="C1843" s="45" t="s">
        <v>15418</v>
      </c>
      <c r="D1843" s="45" t="s">
        <v>18252</v>
      </c>
      <c r="E1843" s="45" t="s">
        <v>3064</v>
      </c>
      <c r="F1843" s="45" t="s">
        <v>1384</v>
      </c>
      <c r="G1843" s="45" t="s">
        <v>1385</v>
      </c>
      <c r="P1843" s="343"/>
    </row>
    <row r="1844" spans="1:16" s="355" customFormat="1" x14ac:dyDescent="0.25">
      <c r="A1844" s="264" t="s">
        <v>5088</v>
      </c>
      <c r="B1844" s="264" t="s">
        <v>1069</v>
      </c>
      <c r="C1844" s="265">
        <v>230103</v>
      </c>
      <c r="D1844" s="265" t="s">
        <v>15953</v>
      </c>
      <c r="E1844" s="266" t="s">
        <v>6809</v>
      </c>
      <c r="F1844" s="30"/>
      <c r="G1844" s="30"/>
      <c r="H1844" s="30"/>
      <c r="I1844" s="29"/>
      <c r="J1844" s="29"/>
      <c r="K1844" s="29"/>
      <c r="L1844" s="29"/>
      <c r="M1844" s="29"/>
      <c r="N1844" s="29"/>
      <c r="O1844" s="29"/>
      <c r="P1844" s="356"/>
    </row>
    <row r="1845" spans="1:16" x14ac:dyDescent="0.25">
      <c r="A1845" s="264" t="s">
        <v>5088</v>
      </c>
      <c r="B1845" s="264" t="s">
        <v>10524</v>
      </c>
      <c r="C1845" s="265">
        <v>230401</v>
      </c>
      <c r="D1845" s="265" t="s">
        <v>15953</v>
      </c>
      <c r="E1845" s="266" t="s">
        <v>9996</v>
      </c>
      <c r="P1845" s="343"/>
    </row>
    <row r="1846" spans="1:16" s="359" customFormat="1" x14ac:dyDescent="0.25">
      <c r="A1846" s="44" t="s">
        <v>15451</v>
      </c>
      <c r="B1846" s="44" t="s">
        <v>1353</v>
      </c>
      <c r="C1846" s="45" t="s">
        <v>15395</v>
      </c>
      <c r="D1846" s="45" t="s">
        <v>18252</v>
      </c>
      <c r="E1846" s="45" t="s">
        <v>10069</v>
      </c>
      <c r="F1846" s="45" t="s">
        <v>1384</v>
      </c>
      <c r="G1846" s="45" t="s">
        <v>1385</v>
      </c>
      <c r="H1846" s="30"/>
      <c r="I1846" s="29"/>
      <c r="J1846" s="29"/>
      <c r="K1846" s="29"/>
      <c r="L1846" s="29"/>
      <c r="M1846" s="29"/>
      <c r="N1846" s="29"/>
      <c r="O1846" s="29"/>
      <c r="P1846" s="360"/>
    </row>
    <row r="1847" spans="1:16" x14ac:dyDescent="0.25">
      <c r="A1847" s="102" t="s">
        <v>725</v>
      </c>
      <c r="B1847" s="131" t="s">
        <v>7741</v>
      </c>
      <c r="C1847" s="96" t="s">
        <v>7742</v>
      </c>
      <c r="D1847" s="96" t="s">
        <v>1398</v>
      </c>
      <c r="E1847" s="112">
        <v>45737</v>
      </c>
      <c r="F1847" s="93"/>
      <c r="G1847" s="93"/>
      <c r="H1847" s="93"/>
      <c r="I1847" s="99"/>
      <c r="J1847" s="99"/>
      <c r="K1847" s="99"/>
      <c r="L1847" s="31"/>
      <c r="M1847" s="31"/>
      <c r="N1847" s="31"/>
      <c r="P1847" s="343"/>
    </row>
    <row r="1848" spans="1:16" x14ac:dyDescent="0.25">
      <c r="A1848" s="92" t="s">
        <v>725</v>
      </c>
      <c r="B1848" s="92" t="s">
        <v>1583</v>
      </c>
      <c r="C1848" s="93" t="s">
        <v>4627</v>
      </c>
      <c r="D1848" s="93" t="s">
        <v>1398</v>
      </c>
      <c r="E1848" s="94">
        <v>45886</v>
      </c>
      <c r="F1848" s="93"/>
      <c r="G1848" s="93" t="s">
        <v>1385</v>
      </c>
      <c r="H1848" s="45" t="s">
        <v>1533</v>
      </c>
      <c r="I1848" s="99"/>
      <c r="J1848" s="99"/>
      <c r="K1848" s="99"/>
      <c r="L1848" s="31"/>
      <c r="M1848" s="31"/>
      <c r="N1848" s="31"/>
      <c r="P1848" s="343"/>
    </row>
    <row r="1849" spans="1:16" x14ac:dyDescent="0.25">
      <c r="A1849" s="44" t="s">
        <v>15989</v>
      </c>
      <c r="B1849" s="44" t="s">
        <v>15963</v>
      </c>
      <c r="C1849" s="45" t="s">
        <v>15964</v>
      </c>
      <c r="D1849" s="45" t="s">
        <v>18252</v>
      </c>
      <c r="E1849" s="45" t="s">
        <v>6214</v>
      </c>
      <c r="F1849" s="45" t="s">
        <v>1384</v>
      </c>
      <c r="G1849" s="45" t="s">
        <v>1385</v>
      </c>
      <c r="P1849" s="343"/>
    </row>
    <row r="1850" spans="1:16" x14ac:dyDescent="0.25">
      <c r="A1850" s="44" t="s">
        <v>9332</v>
      </c>
      <c r="B1850" s="44" t="s">
        <v>1364</v>
      </c>
      <c r="C1850" s="45" t="s">
        <v>9321</v>
      </c>
      <c r="D1850" s="45" t="s">
        <v>18252</v>
      </c>
      <c r="E1850" s="45" t="s">
        <v>3754</v>
      </c>
      <c r="F1850" s="45" t="s">
        <v>1384</v>
      </c>
      <c r="G1850" s="45" t="s">
        <v>1385</v>
      </c>
      <c r="P1850" s="343"/>
    </row>
    <row r="1851" spans="1:16" x14ac:dyDescent="0.25">
      <c r="A1851" s="264" t="s">
        <v>3743</v>
      </c>
      <c r="B1851" s="264" t="s">
        <v>11351</v>
      </c>
      <c r="C1851" s="265">
        <v>23110101</v>
      </c>
      <c r="D1851" s="265" t="s">
        <v>15953</v>
      </c>
      <c r="E1851" s="266" t="s">
        <v>11352</v>
      </c>
      <c r="P1851" s="343"/>
    </row>
    <row r="1852" spans="1:16" x14ac:dyDescent="0.25">
      <c r="A1852" s="264" t="s">
        <v>14655</v>
      </c>
      <c r="B1852" s="264" t="s">
        <v>12996</v>
      </c>
      <c r="C1852" s="265">
        <v>24010401</v>
      </c>
      <c r="D1852" s="265" t="s">
        <v>15953</v>
      </c>
      <c r="E1852" s="266" t="s">
        <v>12997</v>
      </c>
      <c r="P1852" s="343"/>
    </row>
    <row r="1853" spans="1:16" s="355" customFormat="1" x14ac:dyDescent="0.25">
      <c r="A1853" s="264" t="s">
        <v>14655</v>
      </c>
      <c r="B1853" s="264" t="s">
        <v>3782</v>
      </c>
      <c r="C1853" s="265">
        <v>24010402</v>
      </c>
      <c r="D1853" s="265" t="s">
        <v>15953</v>
      </c>
      <c r="E1853" s="266" t="s">
        <v>8836</v>
      </c>
      <c r="F1853" s="30"/>
      <c r="G1853" s="30"/>
      <c r="H1853" s="30"/>
      <c r="I1853" s="29"/>
      <c r="J1853" s="29"/>
      <c r="K1853" s="29"/>
      <c r="L1853" s="29"/>
      <c r="M1853" s="29"/>
      <c r="N1853" s="29"/>
      <c r="O1853" s="29"/>
      <c r="P1853" s="356"/>
    </row>
    <row r="1854" spans="1:16" s="359" customFormat="1" x14ac:dyDescent="0.25">
      <c r="A1854" s="264" t="s">
        <v>14655</v>
      </c>
      <c r="B1854" s="264" t="s">
        <v>14593</v>
      </c>
      <c r="C1854" s="265">
        <v>24060301</v>
      </c>
      <c r="D1854" s="265" t="s">
        <v>15953</v>
      </c>
      <c r="E1854" s="266" t="s">
        <v>6412</v>
      </c>
      <c r="F1854" s="30"/>
      <c r="G1854" s="30"/>
      <c r="H1854" s="30"/>
      <c r="I1854" s="29"/>
      <c r="J1854" s="29"/>
      <c r="K1854" s="29"/>
      <c r="L1854" s="29"/>
      <c r="M1854" s="29"/>
      <c r="N1854" s="29"/>
      <c r="O1854" s="29"/>
      <c r="P1854" s="360"/>
    </row>
    <row r="1855" spans="1:16" s="355" customFormat="1" x14ac:dyDescent="0.25">
      <c r="A1855" s="264" t="s">
        <v>14655</v>
      </c>
      <c r="B1855" s="264" t="s">
        <v>14594</v>
      </c>
      <c r="C1855" s="265">
        <v>24060302</v>
      </c>
      <c r="D1855" s="265" t="s">
        <v>15953</v>
      </c>
      <c r="E1855" s="266" t="s">
        <v>5410</v>
      </c>
      <c r="F1855" s="30"/>
      <c r="G1855" s="30"/>
      <c r="H1855" s="30"/>
      <c r="I1855" s="29"/>
      <c r="J1855" s="29"/>
      <c r="K1855" s="29"/>
      <c r="L1855" s="29"/>
      <c r="M1855" s="29"/>
      <c r="N1855" s="29"/>
      <c r="O1855" s="29"/>
      <c r="P1855" s="356"/>
    </row>
    <row r="1856" spans="1:16" x14ac:dyDescent="0.25">
      <c r="A1856" s="44" t="s">
        <v>16402</v>
      </c>
      <c r="B1856" s="44" t="s">
        <v>16400</v>
      </c>
      <c r="C1856" s="45" t="s">
        <v>16401</v>
      </c>
      <c r="D1856" s="45" t="s">
        <v>16294</v>
      </c>
      <c r="E1856" s="46">
        <v>45961</v>
      </c>
      <c r="F1856" s="338"/>
      <c r="G1856" s="44"/>
      <c r="H1856" s="44"/>
      <c r="I1856" s="44"/>
      <c r="J1856" s="44"/>
      <c r="K1856" s="44"/>
      <c r="L1856" s="31"/>
      <c r="M1856" s="31"/>
      <c r="N1856" s="31"/>
      <c r="P1856" s="343"/>
    </row>
    <row r="1857" spans="1:16" s="359" customFormat="1" x14ac:dyDescent="0.25">
      <c r="A1857" s="264" t="s">
        <v>726</v>
      </c>
      <c r="B1857" s="264" t="s">
        <v>1057</v>
      </c>
      <c r="C1857" s="265">
        <v>24060402</v>
      </c>
      <c r="D1857" s="265" t="s">
        <v>15953</v>
      </c>
      <c r="E1857" s="266" t="s">
        <v>5410</v>
      </c>
      <c r="F1857" s="30"/>
      <c r="G1857" s="30"/>
      <c r="H1857" s="30"/>
      <c r="I1857" s="29"/>
      <c r="J1857" s="29"/>
      <c r="K1857" s="29"/>
      <c r="L1857" s="29"/>
      <c r="M1857" s="29"/>
      <c r="N1857" s="29"/>
      <c r="O1857" s="29"/>
      <c r="P1857" s="360"/>
    </row>
    <row r="1858" spans="1:16" x14ac:dyDescent="0.25">
      <c r="A1858" s="264" t="s">
        <v>14656</v>
      </c>
      <c r="B1858" s="264" t="s">
        <v>13009</v>
      </c>
      <c r="C1858" s="265">
        <v>240101</v>
      </c>
      <c r="D1858" s="265" t="s">
        <v>15953</v>
      </c>
      <c r="E1858" s="266" t="s">
        <v>13010</v>
      </c>
      <c r="P1858" s="343"/>
    </row>
    <row r="1859" spans="1:16" x14ac:dyDescent="0.25">
      <c r="A1859" s="44" t="s">
        <v>10997</v>
      </c>
      <c r="B1859" s="44" t="s">
        <v>1355</v>
      </c>
      <c r="C1859" s="45" t="s">
        <v>10974</v>
      </c>
      <c r="D1859" s="45" t="s">
        <v>18252</v>
      </c>
      <c r="E1859" s="45" t="s">
        <v>10715</v>
      </c>
      <c r="F1859" s="45" t="s">
        <v>1384</v>
      </c>
      <c r="G1859" s="45" t="s">
        <v>1385</v>
      </c>
      <c r="P1859" s="343"/>
    </row>
    <row r="1860" spans="1:16" x14ac:dyDescent="0.25">
      <c r="A1860" s="44" t="s">
        <v>647</v>
      </c>
      <c r="B1860" s="44" t="s">
        <v>15302</v>
      </c>
      <c r="C1860" s="45" t="s">
        <v>4964</v>
      </c>
      <c r="D1860" s="45" t="s">
        <v>16294</v>
      </c>
      <c r="E1860" s="46">
        <v>45900</v>
      </c>
      <c r="F1860" s="338"/>
      <c r="G1860" s="44"/>
      <c r="H1860" s="44"/>
      <c r="I1860" s="44"/>
      <c r="J1860" s="44"/>
      <c r="K1860" s="44"/>
      <c r="L1860" s="31"/>
      <c r="M1860" s="31"/>
      <c r="N1860" s="31"/>
      <c r="P1860" s="343"/>
    </row>
    <row r="1861" spans="1:16" x14ac:dyDescent="0.25">
      <c r="A1861" s="44" t="s">
        <v>12043</v>
      </c>
      <c r="B1861" s="44" t="s">
        <v>13570</v>
      </c>
      <c r="C1861" s="45" t="s">
        <v>4742</v>
      </c>
      <c r="D1861" s="45" t="s">
        <v>4574</v>
      </c>
      <c r="E1861" s="275">
        <f>DATE(2026,2,17)</f>
        <v>46070</v>
      </c>
      <c r="P1861" s="343"/>
    </row>
    <row r="1862" spans="1:16" x14ac:dyDescent="0.25">
      <c r="A1862" s="44" t="s">
        <v>1110</v>
      </c>
      <c r="B1862" s="44" t="s">
        <v>1768</v>
      </c>
      <c r="C1862" s="45" t="s">
        <v>6438</v>
      </c>
      <c r="D1862" s="45" t="s">
        <v>15765</v>
      </c>
      <c r="E1862" s="45" t="s">
        <v>6422</v>
      </c>
      <c r="F1862" s="328"/>
      <c r="G1862" s="328"/>
      <c r="H1862" s="328"/>
      <c r="I1862" s="329"/>
      <c r="J1862" s="329"/>
      <c r="K1862" s="329"/>
      <c r="P1862" s="343"/>
    </row>
    <row r="1863" spans="1:16" x14ac:dyDescent="0.25">
      <c r="A1863" s="346" t="s">
        <v>1110</v>
      </c>
      <c r="B1863" s="346" t="s">
        <v>1768</v>
      </c>
      <c r="C1863" s="347" t="s">
        <v>6438</v>
      </c>
      <c r="D1863" s="347" t="s">
        <v>15765</v>
      </c>
      <c r="E1863" s="347" t="s">
        <v>6665</v>
      </c>
      <c r="F1863" s="346"/>
      <c r="G1863" s="346"/>
      <c r="H1863" s="346"/>
      <c r="I1863" s="346"/>
      <c r="J1863" s="346"/>
      <c r="K1863" s="346"/>
      <c r="L1863" s="346"/>
      <c r="M1863" s="346"/>
      <c r="P1863" s="343"/>
    </row>
    <row r="1864" spans="1:16" x14ac:dyDescent="0.25">
      <c r="A1864" s="44" t="s">
        <v>1110</v>
      </c>
      <c r="B1864" s="44" t="s">
        <v>1768</v>
      </c>
      <c r="C1864" s="45" t="s">
        <v>6438</v>
      </c>
      <c r="D1864" s="45" t="s">
        <v>13812</v>
      </c>
      <c r="E1864" s="45" t="s">
        <v>6422</v>
      </c>
      <c r="F1864" s="93"/>
      <c r="G1864" s="93"/>
      <c r="H1864" s="93"/>
      <c r="I1864" s="99"/>
      <c r="J1864" s="99"/>
      <c r="K1864" s="99"/>
      <c r="P1864" s="343"/>
    </row>
    <row r="1865" spans="1:16" x14ac:dyDescent="0.25">
      <c r="A1865" s="264" t="s">
        <v>9420</v>
      </c>
      <c r="B1865" s="264" t="s">
        <v>4181</v>
      </c>
      <c r="C1865" s="265">
        <v>230301</v>
      </c>
      <c r="D1865" s="265" t="s">
        <v>15953</v>
      </c>
      <c r="E1865" s="266" t="s">
        <v>6877</v>
      </c>
      <c r="P1865" s="343"/>
    </row>
    <row r="1866" spans="1:16" x14ac:dyDescent="0.25">
      <c r="A1866" s="264" t="s">
        <v>11371</v>
      </c>
      <c r="B1866" s="264" t="s">
        <v>3591</v>
      </c>
      <c r="C1866" s="265">
        <v>230901</v>
      </c>
      <c r="D1866" s="265" t="s">
        <v>15953</v>
      </c>
      <c r="E1866" s="266" t="s">
        <v>10715</v>
      </c>
      <c r="P1866" s="343"/>
    </row>
    <row r="1867" spans="1:16" x14ac:dyDescent="0.25">
      <c r="A1867" s="44" t="s">
        <v>15452</v>
      </c>
      <c r="B1867" s="44" t="s">
        <v>4865</v>
      </c>
      <c r="C1867" s="45" t="s">
        <v>15432</v>
      </c>
      <c r="D1867" s="45" t="s">
        <v>18252</v>
      </c>
      <c r="E1867" s="45" t="s">
        <v>6492</v>
      </c>
      <c r="F1867" s="45" t="s">
        <v>1384</v>
      </c>
      <c r="G1867" s="45" t="s">
        <v>1384</v>
      </c>
      <c r="P1867" s="343"/>
    </row>
    <row r="1868" spans="1:16" x14ac:dyDescent="0.25">
      <c r="A1868" s="44" t="s">
        <v>15453</v>
      </c>
      <c r="B1868" s="44" t="s">
        <v>6176</v>
      </c>
      <c r="C1868" s="45" t="s">
        <v>6189</v>
      </c>
      <c r="D1868" s="45" t="s">
        <v>18252</v>
      </c>
      <c r="E1868" s="45" t="s">
        <v>6210</v>
      </c>
      <c r="F1868" s="45" t="s">
        <v>1384</v>
      </c>
      <c r="G1868" s="45" t="s">
        <v>1384</v>
      </c>
      <c r="P1868" s="343"/>
    </row>
    <row r="1869" spans="1:16" x14ac:dyDescent="0.25">
      <c r="A1869" s="44" t="s">
        <v>15453</v>
      </c>
      <c r="B1869" s="44" t="s">
        <v>4865</v>
      </c>
      <c r="C1869" s="45" t="s">
        <v>15432</v>
      </c>
      <c r="D1869" s="45" t="s">
        <v>18252</v>
      </c>
      <c r="E1869" s="45" t="s">
        <v>6492</v>
      </c>
      <c r="F1869" s="45" t="s">
        <v>1384</v>
      </c>
      <c r="G1869" s="45" t="s">
        <v>1384</v>
      </c>
      <c r="P1869" s="343"/>
    </row>
    <row r="1870" spans="1:16" x14ac:dyDescent="0.25">
      <c r="A1870" s="44" t="s">
        <v>15454</v>
      </c>
      <c r="B1870" s="44" t="s">
        <v>6182</v>
      </c>
      <c r="C1870" s="45" t="s">
        <v>6205</v>
      </c>
      <c r="D1870" s="45" t="s">
        <v>18252</v>
      </c>
      <c r="E1870" s="45" t="s">
        <v>6210</v>
      </c>
      <c r="F1870" s="45" t="s">
        <v>1384</v>
      </c>
      <c r="G1870" s="45" t="s">
        <v>1384</v>
      </c>
      <c r="P1870" s="343"/>
    </row>
    <row r="1871" spans="1:16" x14ac:dyDescent="0.25">
      <c r="A1871" s="44" t="s">
        <v>15455</v>
      </c>
      <c r="B1871" s="44" t="s">
        <v>4865</v>
      </c>
      <c r="C1871" s="45" t="s">
        <v>15432</v>
      </c>
      <c r="D1871" s="45" t="s">
        <v>18252</v>
      </c>
      <c r="E1871" s="45" t="s">
        <v>6492</v>
      </c>
      <c r="F1871" s="45" t="s">
        <v>1384</v>
      </c>
      <c r="G1871" s="45" t="s">
        <v>1385</v>
      </c>
      <c r="P1871" s="343"/>
    </row>
    <row r="1872" spans="1:16" x14ac:dyDescent="0.25">
      <c r="A1872" s="264" t="s">
        <v>6723</v>
      </c>
      <c r="B1872" s="264" t="s">
        <v>2751</v>
      </c>
      <c r="C1872" s="265">
        <v>220105</v>
      </c>
      <c r="D1872" s="265" t="s">
        <v>15953</v>
      </c>
      <c r="E1872" s="266" t="s">
        <v>3064</v>
      </c>
      <c r="P1872" s="343"/>
    </row>
    <row r="1873" spans="1:16" x14ac:dyDescent="0.25">
      <c r="A1873" s="264" t="s">
        <v>9421</v>
      </c>
      <c r="B1873" s="264" t="s">
        <v>2751</v>
      </c>
      <c r="C1873" s="265">
        <v>230105</v>
      </c>
      <c r="D1873" s="265" t="s">
        <v>15953</v>
      </c>
      <c r="E1873" s="266" t="s">
        <v>6877</v>
      </c>
      <c r="P1873" s="343"/>
    </row>
    <row r="1874" spans="1:16" x14ac:dyDescent="0.25">
      <c r="A1874" s="44" t="s">
        <v>10095</v>
      </c>
      <c r="B1874" s="44" t="s">
        <v>307</v>
      </c>
      <c r="C1874" s="45" t="s">
        <v>10096</v>
      </c>
      <c r="D1874" s="45" t="s">
        <v>15765</v>
      </c>
      <c r="E1874" s="45" t="s">
        <v>6210</v>
      </c>
      <c r="F1874" s="328"/>
      <c r="G1874" s="328"/>
      <c r="H1874" s="328"/>
      <c r="I1874" s="329"/>
      <c r="J1874" s="329"/>
      <c r="K1874" s="329"/>
      <c r="P1874" s="343"/>
    </row>
    <row r="1875" spans="1:16" x14ac:dyDescent="0.25">
      <c r="A1875" s="346" t="s">
        <v>10095</v>
      </c>
      <c r="B1875" s="346" t="s">
        <v>307</v>
      </c>
      <c r="C1875" s="347" t="s">
        <v>10096</v>
      </c>
      <c r="D1875" s="347" t="s">
        <v>15765</v>
      </c>
      <c r="E1875" s="347" t="s">
        <v>16794</v>
      </c>
      <c r="F1875" s="346"/>
      <c r="G1875" s="346"/>
      <c r="H1875" s="346"/>
      <c r="I1875" s="346"/>
      <c r="J1875" s="346"/>
      <c r="K1875" s="346"/>
      <c r="L1875" s="346"/>
      <c r="M1875" s="346"/>
      <c r="P1875" s="343"/>
    </row>
    <row r="1876" spans="1:16" x14ac:dyDescent="0.25">
      <c r="A1876" s="44" t="s">
        <v>10095</v>
      </c>
      <c r="B1876" s="44" t="s">
        <v>307</v>
      </c>
      <c r="C1876" s="45" t="s">
        <v>10096</v>
      </c>
      <c r="D1876" s="45" t="s">
        <v>13812</v>
      </c>
      <c r="E1876" s="45" t="s">
        <v>6210</v>
      </c>
      <c r="F1876" s="93"/>
      <c r="G1876" s="93"/>
      <c r="H1876" s="93"/>
      <c r="I1876" s="99"/>
      <c r="J1876" s="99"/>
      <c r="K1876" s="99"/>
      <c r="P1876" s="343"/>
    </row>
    <row r="1877" spans="1:16" x14ac:dyDescent="0.25">
      <c r="A1877" s="44" t="s">
        <v>17039</v>
      </c>
      <c r="B1877" s="353" t="s">
        <v>17063</v>
      </c>
      <c r="C1877" s="32" t="s">
        <v>17033</v>
      </c>
      <c r="D1877" s="32" t="s">
        <v>1398</v>
      </c>
      <c r="E1877" s="33">
        <v>47208</v>
      </c>
      <c r="F1877" s="32"/>
      <c r="G1877" s="32"/>
      <c r="H1877" s="32"/>
      <c r="I1877" s="31"/>
      <c r="J1877" s="31"/>
      <c r="K1877" s="31"/>
      <c r="L1877" s="31"/>
      <c r="M1877" s="31"/>
      <c r="N1877" s="31"/>
      <c r="P1877" s="343"/>
    </row>
    <row r="1878" spans="1:16" x14ac:dyDescent="0.25">
      <c r="A1878" s="44" t="s">
        <v>2635</v>
      </c>
      <c r="B1878" s="44" t="s">
        <v>15259</v>
      </c>
      <c r="C1878" s="45" t="s">
        <v>11129</v>
      </c>
      <c r="D1878" s="45" t="s">
        <v>16294</v>
      </c>
      <c r="E1878" s="46">
        <v>46022</v>
      </c>
      <c r="F1878" s="338"/>
      <c r="G1878" s="44"/>
      <c r="H1878" s="44"/>
      <c r="I1878" s="44"/>
      <c r="J1878" s="44"/>
      <c r="K1878" s="44"/>
      <c r="L1878" s="31"/>
      <c r="M1878" s="31"/>
      <c r="N1878" s="31"/>
      <c r="P1878" s="343"/>
    </row>
    <row r="1879" spans="1:16" x14ac:dyDescent="0.25">
      <c r="A1879" s="403" t="s">
        <v>17192</v>
      </c>
      <c r="B1879" s="403" t="s">
        <v>17114</v>
      </c>
      <c r="C1879" s="413">
        <v>13.24</v>
      </c>
      <c r="D1879" s="43" t="s">
        <v>17679</v>
      </c>
      <c r="E1879" s="43">
        <v>47299</v>
      </c>
      <c r="F1879" s="88" t="s">
        <v>1533</v>
      </c>
      <c r="P1879" s="343"/>
    </row>
    <row r="1880" spans="1:16" s="359" customFormat="1" x14ac:dyDescent="0.25">
      <c r="A1880" s="264" t="s">
        <v>14657</v>
      </c>
      <c r="B1880" s="264" t="s">
        <v>13009</v>
      </c>
      <c r="C1880" s="265">
        <v>240101</v>
      </c>
      <c r="D1880" s="265" t="s">
        <v>15953</v>
      </c>
      <c r="E1880" s="266" t="s">
        <v>13010</v>
      </c>
      <c r="F1880" s="30"/>
      <c r="G1880" s="30"/>
      <c r="H1880" s="30"/>
      <c r="I1880" s="29"/>
      <c r="J1880" s="29"/>
      <c r="K1880" s="29"/>
      <c r="L1880" s="29"/>
      <c r="M1880" s="29"/>
      <c r="N1880" s="29"/>
      <c r="O1880" s="29"/>
      <c r="P1880" s="360"/>
    </row>
    <row r="1881" spans="1:16" s="355" customFormat="1" x14ac:dyDescent="0.25">
      <c r="A1881" s="44" t="s">
        <v>7211</v>
      </c>
      <c r="B1881" s="44" t="s">
        <v>15970</v>
      </c>
      <c r="C1881" s="45" t="s">
        <v>15775</v>
      </c>
      <c r="D1881" s="45" t="s">
        <v>18252</v>
      </c>
      <c r="E1881" s="45" t="s">
        <v>6416</v>
      </c>
      <c r="F1881" s="45" t="s">
        <v>1385</v>
      </c>
      <c r="G1881" s="45" t="s">
        <v>1385</v>
      </c>
      <c r="H1881" s="30"/>
      <c r="I1881" s="29"/>
      <c r="J1881" s="29"/>
      <c r="K1881" s="29"/>
      <c r="L1881" s="29"/>
      <c r="M1881" s="29"/>
      <c r="N1881" s="29"/>
      <c r="O1881" s="29"/>
      <c r="P1881" s="356"/>
    </row>
    <row r="1882" spans="1:16" x14ac:dyDescent="0.25">
      <c r="A1882" s="44" t="s">
        <v>7211</v>
      </c>
      <c r="B1882" s="44" t="s">
        <v>15257</v>
      </c>
      <c r="C1882" s="45" t="s">
        <v>13518</v>
      </c>
      <c r="D1882" s="45" t="s">
        <v>16294</v>
      </c>
      <c r="E1882" s="46">
        <v>46022</v>
      </c>
      <c r="F1882" s="338"/>
      <c r="G1882" s="44"/>
      <c r="H1882" s="44"/>
      <c r="I1882" s="44"/>
      <c r="J1882" s="44"/>
      <c r="K1882" s="44"/>
      <c r="L1882" s="31"/>
      <c r="M1882" s="31"/>
      <c r="N1882" s="31"/>
      <c r="P1882" s="343"/>
    </row>
    <row r="1883" spans="1:16" s="359" customFormat="1" x14ac:dyDescent="0.25">
      <c r="A1883" s="264" t="s">
        <v>17756</v>
      </c>
      <c r="B1883" s="264" t="s">
        <v>3753</v>
      </c>
      <c r="C1883" s="265">
        <v>210101</v>
      </c>
      <c r="D1883" s="265" t="s">
        <v>15953</v>
      </c>
      <c r="E1883" s="266" t="s">
        <v>3754</v>
      </c>
      <c r="F1883" s="30"/>
      <c r="G1883" s="30"/>
      <c r="H1883" s="30"/>
      <c r="I1883" s="29"/>
      <c r="J1883" s="29"/>
      <c r="K1883" s="29"/>
      <c r="L1883" s="29"/>
      <c r="M1883" s="29"/>
      <c r="N1883" s="29"/>
      <c r="O1883" s="29"/>
      <c r="P1883" s="360"/>
    </row>
    <row r="1884" spans="1:16" x14ac:dyDescent="0.25">
      <c r="A1884" s="44" t="s">
        <v>15990</v>
      </c>
      <c r="B1884" s="44" t="s">
        <v>15962</v>
      </c>
      <c r="C1884" s="45" t="s">
        <v>15776</v>
      </c>
      <c r="D1884" s="45" t="s">
        <v>18252</v>
      </c>
      <c r="E1884" s="45" t="s">
        <v>6416</v>
      </c>
      <c r="F1884" s="45" t="s">
        <v>1385</v>
      </c>
      <c r="G1884" s="45" t="s">
        <v>1385</v>
      </c>
      <c r="P1884" s="343"/>
    </row>
    <row r="1885" spans="1:16" x14ac:dyDescent="0.25">
      <c r="A1885" s="403" t="s">
        <v>15990</v>
      </c>
      <c r="B1885" s="403" t="s">
        <v>17121</v>
      </c>
      <c r="C1885" s="413">
        <v>13.23</v>
      </c>
      <c r="D1885" s="43" t="s">
        <v>17679</v>
      </c>
      <c r="E1885" s="43">
        <v>46934</v>
      </c>
      <c r="F1885" s="88" t="s">
        <v>1533</v>
      </c>
      <c r="P1885" s="343"/>
    </row>
    <row r="1886" spans="1:16" x14ac:dyDescent="0.25">
      <c r="A1886" s="264" t="s">
        <v>17757</v>
      </c>
      <c r="B1886" s="264" t="s">
        <v>236</v>
      </c>
      <c r="C1886" s="265">
        <v>241001</v>
      </c>
      <c r="D1886" s="265" t="s">
        <v>15953</v>
      </c>
      <c r="E1886" s="266" t="s">
        <v>11352</v>
      </c>
      <c r="P1886" s="343"/>
    </row>
    <row r="1887" spans="1:16" x14ac:dyDescent="0.25">
      <c r="A1887" s="264" t="s">
        <v>14658</v>
      </c>
      <c r="B1887" s="264" t="s">
        <v>1056</v>
      </c>
      <c r="C1887" s="265">
        <v>240601</v>
      </c>
      <c r="D1887" s="265" t="s">
        <v>15953</v>
      </c>
      <c r="E1887" s="266" t="s">
        <v>13753</v>
      </c>
      <c r="P1887" s="343"/>
    </row>
    <row r="1888" spans="1:16" x14ac:dyDescent="0.25">
      <c r="A1888" s="1" t="s">
        <v>8385</v>
      </c>
      <c r="B1888" s="432" t="s">
        <v>179</v>
      </c>
      <c r="C1888" s="433" t="s">
        <v>8386</v>
      </c>
      <c r="D1888" s="434" t="s">
        <v>17016</v>
      </c>
      <c r="E1888" s="434">
        <v>46076</v>
      </c>
      <c r="P1888" s="343"/>
    </row>
    <row r="1889" spans="1:16" x14ac:dyDescent="0.25">
      <c r="A1889" s="1" t="s">
        <v>8385</v>
      </c>
      <c r="B1889" s="432" t="s">
        <v>2151</v>
      </c>
      <c r="C1889" s="433" t="s">
        <v>16421</v>
      </c>
      <c r="D1889" s="434" t="s">
        <v>17016</v>
      </c>
      <c r="E1889" s="434">
        <v>45917</v>
      </c>
      <c r="P1889" s="343"/>
    </row>
    <row r="1890" spans="1:16" x14ac:dyDescent="0.25">
      <c r="A1890" s="44" t="s">
        <v>15456</v>
      </c>
      <c r="B1890" s="44" t="s">
        <v>1365</v>
      </c>
      <c r="C1890" s="45" t="s">
        <v>15417</v>
      </c>
      <c r="D1890" s="45" t="s">
        <v>18252</v>
      </c>
      <c r="E1890" s="45" t="s">
        <v>11309</v>
      </c>
      <c r="F1890" s="45" t="s">
        <v>1384</v>
      </c>
      <c r="G1890" s="45" t="s">
        <v>1385</v>
      </c>
      <c r="P1890" s="343"/>
    </row>
    <row r="1891" spans="1:16" x14ac:dyDescent="0.25">
      <c r="A1891" s="264" t="s">
        <v>17758</v>
      </c>
      <c r="B1891" s="264" t="s">
        <v>1921</v>
      </c>
      <c r="C1891" s="265">
        <v>250101</v>
      </c>
      <c r="D1891" s="265" t="s">
        <v>15953</v>
      </c>
      <c r="E1891" s="266" t="s">
        <v>17681</v>
      </c>
      <c r="P1891" s="343"/>
    </row>
    <row r="1892" spans="1:16" x14ac:dyDescent="0.25">
      <c r="A1892" s="44" t="s">
        <v>9101</v>
      </c>
      <c r="B1892" s="44" t="s">
        <v>2668</v>
      </c>
      <c r="C1892" s="45" t="s">
        <v>9091</v>
      </c>
      <c r="D1892" s="45" t="s">
        <v>18252</v>
      </c>
      <c r="E1892" s="45" t="s">
        <v>6809</v>
      </c>
      <c r="F1892" s="45" t="s">
        <v>1384</v>
      </c>
      <c r="G1892" s="45" t="s">
        <v>1385</v>
      </c>
      <c r="P1892" s="343"/>
    </row>
    <row r="1893" spans="1:16" x14ac:dyDescent="0.3">
      <c r="A1893" s="57" t="s">
        <v>10853</v>
      </c>
      <c r="B1893" s="57" t="s">
        <v>10846</v>
      </c>
      <c r="C1893" s="62">
        <v>2221</v>
      </c>
      <c r="D1893" s="62" t="s">
        <v>5966</v>
      </c>
      <c r="E1893" s="60">
        <v>45777</v>
      </c>
      <c r="F1893" s="339" t="s">
        <v>16267</v>
      </c>
      <c r="G1893" s="339" t="s">
        <v>16268</v>
      </c>
      <c r="H1893" s="57"/>
      <c r="I1893" s="57"/>
      <c r="J1893" s="57"/>
      <c r="K1893" s="57"/>
      <c r="L1893" s="31"/>
      <c r="M1893" s="31"/>
      <c r="N1893" s="31"/>
      <c r="P1893" s="343"/>
    </row>
    <row r="1894" spans="1:16" x14ac:dyDescent="0.25">
      <c r="A1894" s="91" t="s">
        <v>13156</v>
      </c>
      <c r="B1894" s="92" t="s">
        <v>13392</v>
      </c>
      <c r="C1894" s="45" t="s">
        <v>13137</v>
      </c>
      <c r="D1894" s="93" t="s">
        <v>13391</v>
      </c>
      <c r="E1894" s="94">
        <v>45838</v>
      </c>
      <c r="F1894" s="93"/>
      <c r="G1894" s="93"/>
      <c r="H1894" s="93"/>
      <c r="I1894" s="99"/>
      <c r="J1894" s="99"/>
      <c r="K1894" s="99"/>
      <c r="L1894" s="31"/>
      <c r="M1894" s="31"/>
      <c r="N1894" s="31"/>
      <c r="P1894" s="343"/>
    </row>
    <row r="1895" spans="1:16" x14ac:dyDescent="0.25">
      <c r="A1895" s="44" t="s">
        <v>3708</v>
      </c>
      <c r="B1895" s="44" t="s">
        <v>1366</v>
      </c>
      <c r="C1895" s="45" t="s">
        <v>11845</v>
      </c>
      <c r="D1895" s="45" t="s">
        <v>18252</v>
      </c>
      <c r="E1895" s="45" t="s">
        <v>11834</v>
      </c>
      <c r="F1895" s="45" t="s">
        <v>1384</v>
      </c>
      <c r="G1895" s="45" t="s">
        <v>1385</v>
      </c>
      <c r="P1895" s="343"/>
    </row>
    <row r="1896" spans="1:16" x14ac:dyDescent="0.25">
      <c r="A1896" s="403" t="s">
        <v>17193</v>
      </c>
      <c r="B1896" s="403" t="s">
        <v>17100</v>
      </c>
      <c r="C1896" s="413">
        <v>3.24</v>
      </c>
      <c r="D1896" s="43" t="s">
        <v>17679</v>
      </c>
      <c r="E1896" s="43">
        <v>47057</v>
      </c>
      <c r="F1896" s="88"/>
      <c r="P1896" s="343"/>
    </row>
    <row r="1897" spans="1:16" x14ac:dyDescent="0.25">
      <c r="A1897" s="264" t="s">
        <v>2766</v>
      </c>
      <c r="B1897" s="264" t="s">
        <v>4181</v>
      </c>
      <c r="C1897" s="265">
        <v>230301</v>
      </c>
      <c r="D1897" s="265" t="s">
        <v>15953</v>
      </c>
      <c r="E1897" s="266" t="s">
        <v>6877</v>
      </c>
      <c r="P1897" s="343"/>
    </row>
    <row r="1898" spans="1:16" x14ac:dyDescent="0.25">
      <c r="A1898" s="44" t="s">
        <v>12045</v>
      </c>
      <c r="B1898" s="44" t="s">
        <v>12046</v>
      </c>
      <c r="C1898" s="45" t="s">
        <v>12773</v>
      </c>
      <c r="D1898" s="45" t="s">
        <v>4574</v>
      </c>
      <c r="E1898" s="275">
        <f>DATE(2026,1,8)</f>
        <v>46030</v>
      </c>
      <c r="P1898" s="343"/>
    </row>
    <row r="1899" spans="1:16" x14ac:dyDescent="0.25">
      <c r="A1899" s="264" t="s">
        <v>11372</v>
      </c>
      <c r="B1899" s="264" t="s">
        <v>1053</v>
      </c>
      <c r="C1899" s="265">
        <v>210902</v>
      </c>
      <c r="D1899" s="265" t="s">
        <v>15953</v>
      </c>
      <c r="E1899" s="266" t="s">
        <v>5195</v>
      </c>
      <c r="P1899" s="343"/>
    </row>
    <row r="1900" spans="1:16" x14ac:dyDescent="0.25">
      <c r="A1900" s="264" t="s">
        <v>11372</v>
      </c>
      <c r="B1900" s="264" t="s">
        <v>3587</v>
      </c>
      <c r="C1900" s="265">
        <v>230904</v>
      </c>
      <c r="D1900" s="265" t="s">
        <v>15953</v>
      </c>
      <c r="E1900" s="266" t="s">
        <v>10715</v>
      </c>
      <c r="P1900" s="343"/>
    </row>
    <row r="1901" spans="1:16" x14ac:dyDescent="0.25">
      <c r="A1901" s="44" t="s">
        <v>15991</v>
      </c>
      <c r="B1901" s="44" t="s">
        <v>1381</v>
      </c>
      <c r="C1901" s="45" t="s">
        <v>15457</v>
      </c>
      <c r="D1901" s="45" t="s">
        <v>18252</v>
      </c>
      <c r="E1901" s="45" t="s">
        <v>10069</v>
      </c>
      <c r="F1901" s="45" t="s">
        <v>1384</v>
      </c>
      <c r="G1901" s="45" t="s">
        <v>1385</v>
      </c>
      <c r="P1901" s="343"/>
    </row>
    <row r="1902" spans="1:16" x14ac:dyDescent="0.25">
      <c r="A1902" s="44" t="s">
        <v>15991</v>
      </c>
      <c r="B1902" s="44" t="s">
        <v>1346</v>
      </c>
      <c r="C1902" s="45" t="s">
        <v>15960</v>
      </c>
      <c r="D1902" s="45" t="s">
        <v>18252</v>
      </c>
      <c r="E1902" s="45" t="s">
        <v>6214</v>
      </c>
      <c r="F1902" s="45" t="s">
        <v>1384</v>
      </c>
      <c r="G1902" s="45" t="s">
        <v>1385</v>
      </c>
      <c r="P1902" s="343"/>
    </row>
    <row r="1903" spans="1:16" x14ac:dyDescent="0.25">
      <c r="A1903" s="44" t="s">
        <v>3094</v>
      </c>
      <c r="B1903" s="44" t="s">
        <v>15259</v>
      </c>
      <c r="C1903" s="45" t="s">
        <v>11129</v>
      </c>
      <c r="D1903" s="45" t="s">
        <v>16294</v>
      </c>
      <c r="E1903" s="46">
        <v>46022</v>
      </c>
      <c r="F1903" s="338"/>
      <c r="G1903" s="44"/>
      <c r="H1903" s="44"/>
      <c r="I1903" s="44"/>
      <c r="J1903" s="44"/>
      <c r="K1903" s="44"/>
      <c r="L1903" s="31"/>
      <c r="M1903" s="31"/>
      <c r="N1903" s="31"/>
      <c r="P1903" s="343"/>
    </row>
    <row r="1904" spans="1:16" x14ac:dyDescent="0.25">
      <c r="A1904" s="44" t="s">
        <v>15458</v>
      </c>
      <c r="B1904" s="44" t="s">
        <v>6182</v>
      </c>
      <c r="C1904" s="45" t="s">
        <v>6205</v>
      </c>
      <c r="D1904" s="45" t="s">
        <v>18252</v>
      </c>
      <c r="E1904" s="45" t="s">
        <v>6210</v>
      </c>
      <c r="F1904" s="45" t="s">
        <v>1384</v>
      </c>
      <c r="G1904" s="45" t="s">
        <v>1384</v>
      </c>
      <c r="P1904" s="343"/>
    </row>
    <row r="1905" spans="1:16" x14ac:dyDescent="0.25">
      <c r="A1905" s="44" t="s">
        <v>15458</v>
      </c>
      <c r="B1905" s="44" t="s">
        <v>6176</v>
      </c>
      <c r="C1905" s="45" t="s">
        <v>6189</v>
      </c>
      <c r="D1905" s="45" t="s">
        <v>18252</v>
      </c>
      <c r="E1905" s="45" t="s">
        <v>6210</v>
      </c>
      <c r="F1905" s="45" t="s">
        <v>1384</v>
      </c>
      <c r="G1905" s="45" t="s">
        <v>1384</v>
      </c>
      <c r="P1905" s="343"/>
    </row>
    <row r="1906" spans="1:16" x14ac:dyDescent="0.25">
      <c r="A1906" s="44" t="s">
        <v>15458</v>
      </c>
      <c r="B1906" s="44" t="s">
        <v>4865</v>
      </c>
      <c r="C1906" s="45" t="s">
        <v>15432</v>
      </c>
      <c r="D1906" s="45" t="s">
        <v>18252</v>
      </c>
      <c r="E1906" s="45" t="s">
        <v>6492</v>
      </c>
      <c r="F1906" s="45" t="s">
        <v>1384</v>
      </c>
      <c r="G1906" s="45" t="s">
        <v>1384</v>
      </c>
      <c r="P1906" s="343"/>
    </row>
    <row r="1907" spans="1:16" x14ac:dyDescent="0.25">
      <c r="A1907" s="264" t="s">
        <v>11373</v>
      </c>
      <c r="B1907" s="264" t="s">
        <v>2770</v>
      </c>
      <c r="C1907" s="265">
        <v>221004</v>
      </c>
      <c r="D1907" s="265" t="s">
        <v>15953</v>
      </c>
      <c r="E1907" s="266" t="s">
        <v>5198</v>
      </c>
      <c r="P1907" s="343"/>
    </row>
    <row r="1908" spans="1:16" x14ac:dyDescent="0.25">
      <c r="A1908" s="264" t="s">
        <v>11373</v>
      </c>
      <c r="B1908" s="264" t="s">
        <v>11374</v>
      </c>
      <c r="C1908" s="265">
        <v>23100201</v>
      </c>
      <c r="D1908" s="265" t="s">
        <v>15953</v>
      </c>
      <c r="E1908" s="266" t="s">
        <v>2980</v>
      </c>
      <c r="P1908" s="343"/>
    </row>
    <row r="1909" spans="1:16" x14ac:dyDescent="0.25">
      <c r="A1909" s="44" t="s">
        <v>15992</v>
      </c>
      <c r="B1909" s="44" t="s">
        <v>1360</v>
      </c>
      <c r="C1909" s="45" t="s">
        <v>9307</v>
      </c>
      <c r="D1909" s="45" t="s">
        <v>18252</v>
      </c>
      <c r="E1909" s="45" t="s">
        <v>3754</v>
      </c>
      <c r="F1909" s="45" t="s">
        <v>1385</v>
      </c>
      <c r="G1909" s="45" t="s">
        <v>1385</v>
      </c>
      <c r="P1909" s="343"/>
    </row>
    <row r="1910" spans="1:16" x14ac:dyDescent="0.25">
      <c r="A1910" s="44" t="s">
        <v>15992</v>
      </c>
      <c r="B1910" s="44" t="s">
        <v>1354</v>
      </c>
      <c r="C1910" s="45" t="s">
        <v>14385</v>
      </c>
      <c r="D1910" s="45" t="s">
        <v>18252</v>
      </c>
      <c r="E1910" s="45" t="s">
        <v>3064</v>
      </c>
      <c r="F1910" s="45" t="s">
        <v>1385</v>
      </c>
      <c r="G1910" s="45" t="s">
        <v>1385</v>
      </c>
      <c r="P1910" s="343"/>
    </row>
    <row r="1911" spans="1:16" x14ac:dyDescent="0.25">
      <c r="A1911" s="44" t="s">
        <v>15992</v>
      </c>
      <c r="B1911" s="44" t="s">
        <v>1356</v>
      </c>
      <c r="C1911" s="45" t="s">
        <v>15958</v>
      </c>
      <c r="D1911" s="45" t="s">
        <v>18252</v>
      </c>
      <c r="E1911" s="45" t="s">
        <v>6214</v>
      </c>
      <c r="F1911" s="45" t="s">
        <v>1385</v>
      </c>
      <c r="G1911" s="45" t="s">
        <v>1385</v>
      </c>
      <c r="P1911" s="343"/>
    </row>
    <row r="1912" spans="1:16" x14ac:dyDescent="0.25">
      <c r="A1912" s="44" t="s">
        <v>15992</v>
      </c>
      <c r="B1912" s="44" t="s">
        <v>18102</v>
      </c>
      <c r="C1912" s="45" t="s">
        <v>18103</v>
      </c>
      <c r="D1912" s="45" t="s">
        <v>18252</v>
      </c>
      <c r="E1912" s="45" t="s">
        <v>6985</v>
      </c>
      <c r="F1912" s="45" t="s">
        <v>1385</v>
      </c>
      <c r="G1912" s="45" t="s">
        <v>1385</v>
      </c>
      <c r="P1912" s="343"/>
    </row>
    <row r="1913" spans="1:16" x14ac:dyDescent="0.25">
      <c r="A1913" s="264" t="s">
        <v>5422</v>
      </c>
      <c r="B1913" s="264" t="s">
        <v>1053</v>
      </c>
      <c r="C1913" s="265">
        <v>210902</v>
      </c>
      <c r="D1913" s="265" t="s">
        <v>15953</v>
      </c>
      <c r="E1913" s="266" t="s">
        <v>5195</v>
      </c>
      <c r="P1913" s="343"/>
    </row>
    <row r="1914" spans="1:16" x14ac:dyDescent="0.25">
      <c r="A1914" s="264" t="s">
        <v>5422</v>
      </c>
      <c r="B1914" s="264" t="s">
        <v>2751</v>
      </c>
      <c r="C1914" s="265">
        <v>230105</v>
      </c>
      <c r="D1914" s="265" t="s">
        <v>15953</v>
      </c>
      <c r="E1914" s="266" t="s">
        <v>6877</v>
      </c>
      <c r="P1914" s="343"/>
    </row>
    <row r="1915" spans="1:16" x14ac:dyDescent="0.25">
      <c r="A1915" s="44" t="s">
        <v>16340</v>
      </c>
      <c r="B1915" s="44" t="s">
        <v>16337</v>
      </c>
      <c r="C1915" s="45" t="s">
        <v>16338</v>
      </c>
      <c r="D1915" s="45" t="s">
        <v>16294</v>
      </c>
      <c r="E1915" s="46">
        <v>46022</v>
      </c>
      <c r="F1915" s="338"/>
      <c r="G1915" s="44"/>
      <c r="H1915" s="44"/>
      <c r="I1915" s="44"/>
      <c r="J1915" s="44"/>
      <c r="K1915" s="44"/>
      <c r="L1915" s="31"/>
      <c r="M1915" s="31"/>
      <c r="N1915" s="31"/>
      <c r="P1915" s="343"/>
    </row>
    <row r="1916" spans="1:16" x14ac:dyDescent="0.25">
      <c r="A1916" s="44" t="s">
        <v>16341</v>
      </c>
      <c r="B1916" s="44" t="s">
        <v>16337</v>
      </c>
      <c r="C1916" s="45" t="s">
        <v>16338</v>
      </c>
      <c r="D1916" s="45" t="s">
        <v>16294</v>
      </c>
      <c r="E1916" s="46">
        <v>46022</v>
      </c>
      <c r="F1916" s="338"/>
      <c r="G1916" s="44"/>
      <c r="H1916" s="44"/>
      <c r="I1916" s="44"/>
      <c r="J1916" s="44"/>
      <c r="K1916" s="44"/>
      <c r="L1916" s="31"/>
      <c r="M1916" s="31"/>
      <c r="N1916" s="31"/>
      <c r="P1916" s="343"/>
    </row>
    <row r="1917" spans="1:16" x14ac:dyDescent="0.25">
      <c r="A1917" s="264" t="s">
        <v>17759</v>
      </c>
      <c r="B1917" s="264" t="s">
        <v>12996</v>
      </c>
      <c r="C1917" s="265">
        <v>24010401</v>
      </c>
      <c r="D1917" s="265" t="s">
        <v>15953</v>
      </c>
      <c r="E1917" s="266" t="s">
        <v>12997</v>
      </c>
      <c r="P1917" s="343"/>
    </row>
    <row r="1918" spans="1:16" s="355" customFormat="1" x14ac:dyDescent="0.25">
      <c r="A1918" s="264" t="s">
        <v>17759</v>
      </c>
      <c r="B1918" s="264" t="s">
        <v>3782</v>
      </c>
      <c r="C1918" s="265">
        <v>24010402</v>
      </c>
      <c r="D1918" s="265" t="s">
        <v>15953</v>
      </c>
      <c r="E1918" s="266" t="s">
        <v>8836</v>
      </c>
      <c r="F1918" s="30"/>
      <c r="G1918" s="30"/>
      <c r="H1918" s="30"/>
      <c r="I1918" s="29"/>
      <c r="J1918" s="29"/>
      <c r="K1918" s="29"/>
      <c r="L1918" s="29"/>
      <c r="M1918" s="29"/>
      <c r="N1918" s="29"/>
      <c r="O1918" s="29"/>
      <c r="P1918" s="356"/>
    </row>
    <row r="1919" spans="1:16" x14ac:dyDescent="0.25">
      <c r="A1919" s="44" t="s">
        <v>8913</v>
      </c>
      <c r="B1919" s="44" t="s">
        <v>2967</v>
      </c>
      <c r="C1919" s="45" t="s">
        <v>2968</v>
      </c>
      <c r="D1919" s="45" t="s">
        <v>15765</v>
      </c>
      <c r="E1919" s="45" t="s">
        <v>6422</v>
      </c>
      <c r="F1919" s="328"/>
      <c r="G1919" s="328"/>
      <c r="H1919" s="328"/>
      <c r="I1919" s="329"/>
      <c r="J1919" s="329"/>
      <c r="K1919" s="329"/>
      <c r="P1919" s="343"/>
    </row>
    <row r="1920" spans="1:16" x14ac:dyDescent="0.25">
      <c r="A1920" s="44" t="s">
        <v>8913</v>
      </c>
      <c r="B1920" s="44" t="s">
        <v>2969</v>
      </c>
      <c r="C1920" s="45" t="s">
        <v>2970</v>
      </c>
      <c r="D1920" s="45" t="s">
        <v>15765</v>
      </c>
      <c r="E1920" s="45" t="s">
        <v>6422</v>
      </c>
      <c r="F1920" s="328"/>
      <c r="G1920" s="328"/>
      <c r="H1920" s="328"/>
      <c r="I1920" s="329"/>
      <c r="J1920" s="329"/>
      <c r="K1920" s="329"/>
      <c r="P1920" s="343"/>
    </row>
    <row r="1921" spans="1:16" x14ac:dyDescent="0.25">
      <c r="A1921" s="346" t="s">
        <v>8913</v>
      </c>
      <c r="B1921" s="346" t="s">
        <v>2967</v>
      </c>
      <c r="C1921" s="347" t="s">
        <v>2968</v>
      </c>
      <c r="D1921" s="347" t="s">
        <v>15765</v>
      </c>
      <c r="E1921" s="347" t="s">
        <v>6422</v>
      </c>
      <c r="F1921" s="346"/>
      <c r="G1921" s="346"/>
      <c r="H1921" s="346"/>
      <c r="I1921" s="346"/>
      <c r="J1921" s="346"/>
      <c r="K1921" s="346"/>
      <c r="L1921" s="346"/>
      <c r="M1921" s="346"/>
      <c r="P1921" s="343"/>
    </row>
    <row r="1922" spans="1:16" x14ac:dyDescent="0.25">
      <c r="A1922" s="346" t="s">
        <v>8913</v>
      </c>
      <c r="B1922" s="346" t="s">
        <v>2969</v>
      </c>
      <c r="C1922" s="347" t="s">
        <v>2970</v>
      </c>
      <c r="D1922" s="347" t="s">
        <v>15765</v>
      </c>
      <c r="E1922" s="347" t="s">
        <v>6422</v>
      </c>
      <c r="F1922" s="346"/>
      <c r="G1922" s="346"/>
      <c r="H1922" s="346"/>
      <c r="I1922" s="346"/>
      <c r="J1922" s="346"/>
      <c r="K1922" s="346"/>
      <c r="L1922" s="346"/>
      <c r="M1922" s="346"/>
      <c r="P1922" s="343"/>
    </row>
    <row r="1923" spans="1:16" x14ac:dyDescent="0.25">
      <c r="A1923" s="44" t="s">
        <v>8913</v>
      </c>
      <c r="B1923" s="44" t="s">
        <v>2967</v>
      </c>
      <c r="C1923" s="45" t="s">
        <v>2968</v>
      </c>
      <c r="D1923" s="45" t="s">
        <v>13812</v>
      </c>
      <c r="E1923" s="45" t="s">
        <v>6422</v>
      </c>
      <c r="F1923" s="93"/>
      <c r="G1923" s="93"/>
      <c r="H1923" s="93"/>
      <c r="I1923" s="99"/>
      <c r="J1923" s="99"/>
      <c r="K1923" s="99"/>
      <c r="P1923" s="343"/>
    </row>
    <row r="1924" spans="1:16" s="359" customFormat="1" x14ac:dyDescent="0.25">
      <c r="A1924" s="44" t="s">
        <v>8913</v>
      </c>
      <c r="B1924" s="44" t="s">
        <v>2969</v>
      </c>
      <c r="C1924" s="45" t="s">
        <v>2970</v>
      </c>
      <c r="D1924" s="45" t="s">
        <v>13812</v>
      </c>
      <c r="E1924" s="45" t="s">
        <v>6422</v>
      </c>
      <c r="F1924" s="93"/>
      <c r="G1924" s="93"/>
      <c r="H1924" s="93"/>
      <c r="I1924" s="99"/>
      <c r="J1924" s="99"/>
      <c r="K1924" s="99"/>
      <c r="L1924" s="29"/>
      <c r="M1924" s="29"/>
      <c r="N1924" s="29"/>
      <c r="O1924" s="29"/>
      <c r="P1924" s="360"/>
    </row>
    <row r="1925" spans="1:16" s="355" customFormat="1" x14ac:dyDescent="0.25">
      <c r="A1925" s="44" t="s">
        <v>9102</v>
      </c>
      <c r="B1925" s="44" t="s">
        <v>1357</v>
      </c>
      <c r="C1925" s="45" t="s">
        <v>6195</v>
      </c>
      <c r="D1925" s="45" t="s">
        <v>18252</v>
      </c>
      <c r="E1925" s="45" t="s">
        <v>6212</v>
      </c>
      <c r="F1925" s="45" t="s">
        <v>1384</v>
      </c>
      <c r="G1925" s="45" t="s">
        <v>1385</v>
      </c>
      <c r="H1925" s="30"/>
      <c r="I1925" s="29"/>
      <c r="J1925" s="29"/>
      <c r="K1925" s="29"/>
      <c r="L1925" s="29"/>
      <c r="M1925" s="29"/>
      <c r="N1925" s="29"/>
      <c r="O1925" s="29"/>
      <c r="P1925" s="356"/>
    </row>
    <row r="1926" spans="1:16" s="359" customFormat="1" ht="14.4" x14ac:dyDescent="0.3">
      <c r="A1926" s="57" t="s">
        <v>1405</v>
      </c>
      <c r="B1926" s="57" t="s">
        <v>1494</v>
      </c>
      <c r="C1926" s="62" t="s">
        <v>5946</v>
      </c>
      <c r="D1926" s="62" t="s">
        <v>5966</v>
      </c>
      <c r="E1926" s="341" t="s">
        <v>13531</v>
      </c>
      <c r="F1926" s="339"/>
      <c r="G1926" s="339"/>
      <c r="H1926" s="57"/>
      <c r="I1926" s="57"/>
      <c r="J1926" s="57"/>
      <c r="K1926" s="57"/>
      <c r="L1926" s="29"/>
      <c r="M1926" s="29"/>
      <c r="N1926" s="29"/>
      <c r="O1926" s="29"/>
      <c r="P1926" s="360"/>
    </row>
    <row r="1927" spans="1:16" x14ac:dyDescent="0.25">
      <c r="A1927" s="264" t="s">
        <v>17760</v>
      </c>
      <c r="B1927" s="264" t="s">
        <v>6664</v>
      </c>
      <c r="C1927" s="265">
        <v>22010701</v>
      </c>
      <c r="D1927" s="265" t="s">
        <v>15953</v>
      </c>
      <c r="E1927" s="266" t="s">
        <v>6665</v>
      </c>
      <c r="P1927" s="343"/>
    </row>
    <row r="1928" spans="1:16" x14ac:dyDescent="0.25">
      <c r="A1928" s="264" t="s">
        <v>17760</v>
      </c>
      <c r="B1928" s="264" t="s">
        <v>1055</v>
      </c>
      <c r="C1928" s="265">
        <v>22010702</v>
      </c>
      <c r="D1928" s="265" t="s">
        <v>15953</v>
      </c>
      <c r="E1928" s="266" t="s">
        <v>8836</v>
      </c>
      <c r="P1928" s="343"/>
    </row>
    <row r="1929" spans="1:16" x14ac:dyDescent="0.25">
      <c r="A1929" s="1" t="s">
        <v>17761</v>
      </c>
      <c r="B1929" s="432" t="s">
        <v>18263</v>
      </c>
      <c r="C1929" s="433" t="s">
        <v>14418</v>
      </c>
      <c r="D1929" s="434" t="s">
        <v>17016</v>
      </c>
      <c r="E1929" s="434">
        <v>45866</v>
      </c>
      <c r="P1929" s="343"/>
    </row>
    <row r="1930" spans="1:16" x14ac:dyDescent="0.25">
      <c r="A1930" s="1" t="s">
        <v>17761</v>
      </c>
      <c r="B1930" s="432" t="s">
        <v>14393</v>
      </c>
      <c r="C1930" s="433" t="s">
        <v>14419</v>
      </c>
      <c r="D1930" s="434" t="s">
        <v>17016</v>
      </c>
      <c r="E1930" s="434">
        <v>45889</v>
      </c>
      <c r="P1930" s="343"/>
    </row>
    <row r="1931" spans="1:16" x14ac:dyDescent="0.25">
      <c r="A1931" s="264" t="s">
        <v>17761</v>
      </c>
      <c r="B1931" s="264" t="s">
        <v>14577</v>
      </c>
      <c r="C1931" s="265">
        <v>240501</v>
      </c>
      <c r="D1931" s="265" t="s">
        <v>15953</v>
      </c>
      <c r="E1931" s="266" t="s">
        <v>14578</v>
      </c>
      <c r="P1931" s="343"/>
    </row>
    <row r="1932" spans="1:16" x14ac:dyDescent="0.25">
      <c r="A1932" s="264" t="s">
        <v>17761</v>
      </c>
      <c r="B1932" s="264" t="s">
        <v>12996</v>
      </c>
      <c r="C1932" s="265">
        <v>24010401</v>
      </c>
      <c r="D1932" s="265" t="s">
        <v>15953</v>
      </c>
      <c r="E1932" s="266" t="s">
        <v>12997</v>
      </c>
      <c r="P1932" s="343"/>
    </row>
    <row r="1933" spans="1:16" x14ac:dyDescent="0.25">
      <c r="A1933" s="264" t="s">
        <v>17761</v>
      </c>
      <c r="B1933" s="264" t="s">
        <v>3782</v>
      </c>
      <c r="C1933" s="265">
        <v>24010402</v>
      </c>
      <c r="D1933" s="265" t="s">
        <v>15953</v>
      </c>
      <c r="E1933" s="266" t="s">
        <v>8836</v>
      </c>
      <c r="P1933" s="343"/>
    </row>
    <row r="1934" spans="1:16" x14ac:dyDescent="0.3">
      <c r="A1934" s="57" t="s">
        <v>5869</v>
      </c>
      <c r="B1934" s="57" t="s">
        <v>2495</v>
      </c>
      <c r="C1934" s="62">
        <v>21030</v>
      </c>
      <c r="D1934" s="62" t="s">
        <v>5966</v>
      </c>
      <c r="E1934" s="60">
        <v>45961</v>
      </c>
      <c r="F1934" s="339" t="s">
        <v>16267</v>
      </c>
      <c r="G1934" s="339" t="s">
        <v>16268</v>
      </c>
      <c r="H1934" s="57"/>
      <c r="I1934" s="57"/>
      <c r="J1934" s="57"/>
      <c r="K1934" s="57"/>
      <c r="L1934" s="31"/>
      <c r="M1934" s="31"/>
      <c r="N1934" s="31"/>
      <c r="P1934" s="343"/>
    </row>
    <row r="1935" spans="1:16" x14ac:dyDescent="0.25">
      <c r="A1935" s="403" t="s">
        <v>5869</v>
      </c>
      <c r="B1935" s="403" t="s">
        <v>17175</v>
      </c>
      <c r="C1935" s="413">
        <v>13.22</v>
      </c>
      <c r="D1935" s="43" t="s">
        <v>17679</v>
      </c>
      <c r="E1935" s="43">
        <v>45838</v>
      </c>
      <c r="F1935" s="88"/>
      <c r="P1935" s="343"/>
    </row>
    <row r="1936" spans="1:16" s="359" customFormat="1" x14ac:dyDescent="0.25">
      <c r="A1936" s="403" t="s">
        <v>5869</v>
      </c>
      <c r="B1936" s="403" t="s">
        <v>17113</v>
      </c>
      <c r="C1936" s="413">
        <v>14.23</v>
      </c>
      <c r="D1936" s="43" t="s">
        <v>17679</v>
      </c>
      <c r="E1936" s="43">
        <v>46934</v>
      </c>
      <c r="F1936" s="88"/>
      <c r="G1936" s="30"/>
      <c r="H1936" s="30"/>
      <c r="I1936" s="29"/>
      <c r="J1936" s="29"/>
      <c r="K1936" s="29"/>
      <c r="L1936" s="29"/>
      <c r="M1936" s="29"/>
      <c r="N1936" s="29"/>
      <c r="O1936" s="29"/>
      <c r="P1936" s="360"/>
    </row>
    <row r="1937" spans="1:16" x14ac:dyDescent="0.25">
      <c r="A1937" s="44" t="s">
        <v>5869</v>
      </c>
      <c r="B1937" s="44" t="s">
        <v>15259</v>
      </c>
      <c r="C1937" s="45" t="s">
        <v>11129</v>
      </c>
      <c r="D1937" s="45" t="s">
        <v>16294</v>
      </c>
      <c r="E1937" s="46">
        <v>46022</v>
      </c>
      <c r="F1937" s="338"/>
      <c r="G1937" s="44"/>
      <c r="H1937" s="44"/>
      <c r="I1937" s="44"/>
      <c r="J1937" s="44"/>
      <c r="K1937" s="44"/>
      <c r="L1937" s="31"/>
      <c r="M1937" s="31"/>
      <c r="N1937" s="31"/>
      <c r="P1937" s="343"/>
    </row>
    <row r="1938" spans="1:16" x14ac:dyDescent="0.25">
      <c r="A1938" s="264" t="s">
        <v>6724</v>
      </c>
      <c r="B1938" s="264" t="s">
        <v>6669</v>
      </c>
      <c r="C1938" s="265">
        <v>220802</v>
      </c>
      <c r="D1938" s="265" t="s">
        <v>15953</v>
      </c>
      <c r="E1938" s="266" t="s">
        <v>6416</v>
      </c>
      <c r="P1938" s="343"/>
    </row>
    <row r="1939" spans="1:16" x14ac:dyDescent="0.25">
      <c r="A1939" s="264" t="s">
        <v>6724</v>
      </c>
      <c r="B1939" s="264" t="s">
        <v>3587</v>
      </c>
      <c r="C1939" s="265">
        <v>230904</v>
      </c>
      <c r="D1939" s="265" t="s">
        <v>15953</v>
      </c>
      <c r="E1939" s="266" t="s">
        <v>10715</v>
      </c>
      <c r="P1939" s="343"/>
    </row>
    <row r="1940" spans="1:16" x14ac:dyDescent="0.25">
      <c r="A1940" s="44" t="s">
        <v>14325</v>
      </c>
      <c r="B1940" s="278" t="s">
        <v>14326</v>
      </c>
      <c r="C1940" s="59" t="s">
        <v>14327</v>
      </c>
      <c r="D1940" s="93" t="s">
        <v>14321</v>
      </c>
      <c r="E1940" s="94">
        <v>45889</v>
      </c>
      <c r="F1940" s="93"/>
      <c r="G1940" s="93"/>
      <c r="H1940" s="93"/>
      <c r="I1940" s="99"/>
      <c r="J1940" s="99"/>
      <c r="K1940" s="99"/>
      <c r="L1940" s="31"/>
      <c r="M1940" s="31"/>
      <c r="N1940" s="31"/>
      <c r="P1940" s="343"/>
    </row>
    <row r="1941" spans="1:16" x14ac:dyDescent="0.25">
      <c r="A1941" s="44" t="s">
        <v>15459</v>
      </c>
      <c r="B1941" s="44" t="s">
        <v>1349</v>
      </c>
      <c r="C1941" s="45" t="s">
        <v>15422</v>
      </c>
      <c r="D1941" s="45" t="s">
        <v>18252</v>
      </c>
      <c r="E1941" s="45" t="s">
        <v>3064</v>
      </c>
      <c r="F1941" s="45" t="s">
        <v>1384</v>
      </c>
      <c r="G1941" s="45" t="s">
        <v>1385</v>
      </c>
      <c r="P1941" s="343"/>
    </row>
    <row r="1942" spans="1:16" x14ac:dyDescent="0.25">
      <c r="A1942" s="44" t="s">
        <v>2636</v>
      </c>
      <c r="B1942" s="44" t="s">
        <v>15290</v>
      </c>
      <c r="C1942" s="45" t="s">
        <v>7249</v>
      </c>
      <c r="D1942" s="45" t="s">
        <v>16294</v>
      </c>
      <c r="E1942" s="46">
        <v>45777</v>
      </c>
      <c r="F1942" s="338"/>
      <c r="G1942" s="44"/>
      <c r="H1942" s="44"/>
      <c r="I1942" s="44"/>
      <c r="J1942" s="44"/>
      <c r="K1942" s="44"/>
      <c r="L1942" s="31"/>
      <c r="M1942" s="31"/>
      <c r="N1942" s="31"/>
      <c r="P1942" s="343"/>
    </row>
    <row r="1943" spans="1:16" x14ac:dyDescent="0.25">
      <c r="A1943" s="44" t="s">
        <v>10114</v>
      </c>
      <c r="B1943" s="44" t="s">
        <v>10115</v>
      </c>
      <c r="C1943" s="45" t="s">
        <v>9024</v>
      </c>
      <c r="D1943" s="45" t="s">
        <v>15765</v>
      </c>
      <c r="E1943" s="45" t="s">
        <v>6210</v>
      </c>
      <c r="F1943" s="328"/>
      <c r="G1943" s="328"/>
      <c r="H1943" s="328"/>
      <c r="I1943" s="329"/>
      <c r="J1943" s="329"/>
      <c r="K1943" s="329"/>
      <c r="P1943" s="343"/>
    </row>
    <row r="1944" spans="1:16" x14ac:dyDescent="0.25">
      <c r="A1944" s="346" t="s">
        <v>10114</v>
      </c>
      <c r="B1944" s="346" t="s">
        <v>10115</v>
      </c>
      <c r="C1944" s="347" t="s">
        <v>9024</v>
      </c>
      <c r="D1944" s="347" t="s">
        <v>15765</v>
      </c>
      <c r="E1944" s="347" t="s">
        <v>6214</v>
      </c>
      <c r="F1944" s="346"/>
      <c r="G1944" s="346"/>
      <c r="H1944" s="346"/>
      <c r="I1944" s="346"/>
      <c r="J1944" s="346"/>
      <c r="K1944" s="346"/>
      <c r="L1944" s="346"/>
      <c r="M1944" s="346"/>
      <c r="P1944" s="343"/>
    </row>
    <row r="1945" spans="1:16" s="355" customFormat="1" x14ac:dyDescent="0.25">
      <c r="A1945" s="44" t="s">
        <v>10114</v>
      </c>
      <c r="B1945" s="44" t="s">
        <v>10115</v>
      </c>
      <c r="C1945" s="45" t="s">
        <v>9024</v>
      </c>
      <c r="D1945" s="45" t="s">
        <v>13812</v>
      </c>
      <c r="E1945" s="45" t="s">
        <v>6210</v>
      </c>
      <c r="F1945" s="93"/>
      <c r="G1945" s="93"/>
      <c r="H1945" s="93"/>
      <c r="I1945" s="99"/>
      <c r="J1945" s="99"/>
      <c r="K1945" s="99"/>
      <c r="L1945" s="29"/>
      <c r="M1945" s="29"/>
      <c r="N1945" s="29"/>
      <c r="O1945" s="29"/>
      <c r="P1945" s="356"/>
    </row>
    <row r="1946" spans="1:16" x14ac:dyDescent="0.3">
      <c r="A1946" s="99" t="s">
        <v>5003</v>
      </c>
      <c r="B1946" s="92" t="s">
        <v>5001</v>
      </c>
      <c r="C1946" s="93" t="s">
        <v>5000</v>
      </c>
      <c r="D1946" s="93" t="s">
        <v>1398</v>
      </c>
      <c r="E1946" s="94">
        <v>45976</v>
      </c>
      <c r="F1946" s="93"/>
      <c r="G1946" s="93"/>
      <c r="H1946" s="93" t="s">
        <v>1385</v>
      </c>
      <c r="I1946" s="99"/>
      <c r="J1946" s="99"/>
      <c r="K1946" s="99"/>
      <c r="L1946" s="31"/>
      <c r="M1946" s="31"/>
      <c r="N1946" s="31"/>
      <c r="P1946" s="343"/>
    </row>
    <row r="1947" spans="1:16" s="359" customFormat="1" x14ac:dyDescent="0.25">
      <c r="A1947" s="44" t="s">
        <v>12047</v>
      </c>
      <c r="B1947" s="44" t="s">
        <v>12048</v>
      </c>
      <c r="C1947" s="45" t="s">
        <v>6542</v>
      </c>
      <c r="D1947" s="45" t="s">
        <v>4574</v>
      </c>
      <c r="E1947" s="275">
        <f>DATE(2026,6,3)</f>
        <v>46176</v>
      </c>
      <c r="F1947" s="30"/>
      <c r="G1947" s="30"/>
      <c r="H1947" s="30"/>
      <c r="I1947" s="29"/>
      <c r="J1947" s="29"/>
      <c r="K1947" s="29"/>
      <c r="L1947" s="29"/>
      <c r="M1947" s="29"/>
      <c r="N1947" s="29"/>
      <c r="O1947" s="29"/>
      <c r="P1947" s="360"/>
    </row>
    <row r="1948" spans="1:16" x14ac:dyDescent="0.25">
      <c r="A1948" s="44" t="s">
        <v>13157</v>
      </c>
      <c r="B1948" s="92" t="s">
        <v>13392</v>
      </c>
      <c r="C1948" s="45" t="s">
        <v>13126</v>
      </c>
      <c r="D1948" s="93" t="s">
        <v>13391</v>
      </c>
      <c r="E1948" s="94">
        <v>45838</v>
      </c>
      <c r="F1948" s="93"/>
      <c r="G1948" s="93"/>
      <c r="H1948" s="93"/>
      <c r="I1948" s="99"/>
      <c r="J1948" s="99"/>
      <c r="K1948" s="99"/>
      <c r="L1948" s="31"/>
      <c r="M1948" s="31"/>
      <c r="N1948" s="31"/>
      <c r="P1948" s="343"/>
    </row>
    <row r="1949" spans="1:16" x14ac:dyDescent="0.25">
      <c r="A1949" s="403" t="s">
        <v>17194</v>
      </c>
      <c r="B1949" s="403" t="s">
        <v>17087</v>
      </c>
      <c r="C1949" s="413">
        <v>9.2200000000000006</v>
      </c>
      <c r="D1949" s="43" t="s">
        <v>17679</v>
      </c>
      <c r="E1949" s="43">
        <v>45838</v>
      </c>
      <c r="F1949" s="88"/>
      <c r="P1949" s="343"/>
    </row>
    <row r="1950" spans="1:16" x14ac:dyDescent="0.25">
      <c r="A1950" s="264" t="s">
        <v>4204</v>
      </c>
      <c r="B1950" s="264" t="s">
        <v>3753</v>
      </c>
      <c r="C1950" s="265">
        <v>210101</v>
      </c>
      <c r="D1950" s="265" t="s">
        <v>15953</v>
      </c>
      <c r="E1950" s="266" t="s">
        <v>3754</v>
      </c>
      <c r="P1950" s="343"/>
    </row>
    <row r="1951" spans="1:16" x14ac:dyDescent="0.25">
      <c r="A1951" s="264" t="s">
        <v>9422</v>
      </c>
      <c r="B1951" s="264" t="s">
        <v>4181</v>
      </c>
      <c r="C1951" s="265">
        <v>230301</v>
      </c>
      <c r="D1951" s="265" t="s">
        <v>15953</v>
      </c>
      <c r="E1951" s="266" t="s">
        <v>6877</v>
      </c>
      <c r="P1951" s="343"/>
    </row>
    <row r="1952" spans="1:16" x14ac:dyDescent="0.3">
      <c r="A1952" s="57" t="s">
        <v>2767</v>
      </c>
      <c r="B1952" s="92" t="s">
        <v>4550</v>
      </c>
      <c r="C1952" s="93" t="s">
        <v>4548</v>
      </c>
      <c r="D1952" s="93" t="s">
        <v>4549</v>
      </c>
      <c r="E1952" s="94">
        <v>46203</v>
      </c>
      <c r="F1952" s="93"/>
      <c r="G1952" s="93"/>
      <c r="H1952" s="93"/>
      <c r="I1952" s="99"/>
      <c r="J1952" s="99"/>
      <c r="K1952" s="99"/>
      <c r="P1952" s="343"/>
    </row>
    <row r="1953" spans="1:16" x14ac:dyDescent="0.25">
      <c r="A1953" s="264" t="s">
        <v>2767</v>
      </c>
      <c r="B1953" s="264" t="s">
        <v>3587</v>
      </c>
      <c r="C1953" s="265">
        <v>230904</v>
      </c>
      <c r="D1953" s="265" t="s">
        <v>15953</v>
      </c>
      <c r="E1953" s="266" t="s">
        <v>10715</v>
      </c>
      <c r="P1953" s="343"/>
    </row>
    <row r="1954" spans="1:16" x14ac:dyDescent="0.25">
      <c r="A1954" s="44" t="s">
        <v>15993</v>
      </c>
      <c r="B1954" s="44" t="s">
        <v>15970</v>
      </c>
      <c r="C1954" s="45" t="s">
        <v>15775</v>
      </c>
      <c r="D1954" s="45" t="s">
        <v>18252</v>
      </c>
      <c r="E1954" s="45" t="s">
        <v>6416</v>
      </c>
      <c r="F1954" s="45" t="s">
        <v>1384</v>
      </c>
      <c r="G1954" s="45" t="s">
        <v>1385</v>
      </c>
      <c r="P1954" s="343"/>
    </row>
    <row r="1955" spans="1:16" x14ac:dyDescent="0.3">
      <c r="A1955" s="99" t="s">
        <v>9732</v>
      </c>
      <c r="B1955" s="92" t="s">
        <v>1399</v>
      </c>
      <c r="C1955" s="93" t="s">
        <v>9935</v>
      </c>
      <c r="D1955" s="93" t="s">
        <v>1398</v>
      </c>
      <c r="E1955" s="112">
        <v>45863</v>
      </c>
      <c r="F1955" s="93"/>
      <c r="G1955" s="93"/>
      <c r="H1955" s="93"/>
      <c r="I1955" s="99"/>
      <c r="J1955" s="99"/>
      <c r="K1955" s="99"/>
      <c r="L1955" s="31"/>
      <c r="M1955" s="31"/>
      <c r="N1955" s="31"/>
      <c r="P1955" s="343"/>
    </row>
    <row r="1956" spans="1:16" x14ac:dyDescent="0.25">
      <c r="A1956" s="264" t="s">
        <v>9732</v>
      </c>
      <c r="B1956" s="264" t="s">
        <v>12996</v>
      </c>
      <c r="C1956" s="265">
        <v>24010401</v>
      </c>
      <c r="D1956" s="265" t="s">
        <v>15953</v>
      </c>
      <c r="E1956" s="266" t="s">
        <v>12997</v>
      </c>
      <c r="P1956" s="343"/>
    </row>
    <row r="1957" spans="1:16" x14ac:dyDescent="0.25">
      <c r="A1957" s="44" t="s">
        <v>13158</v>
      </c>
      <c r="B1957" s="92" t="s">
        <v>13392</v>
      </c>
      <c r="C1957" s="45" t="s">
        <v>13131</v>
      </c>
      <c r="D1957" s="93" t="s">
        <v>13391</v>
      </c>
      <c r="E1957" s="94">
        <v>45838</v>
      </c>
      <c r="F1957" s="93"/>
      <c r="G1957" s="93"/>
      <c r="H1957" s="93"/>
      <c r="I1957" s="99"/>
      <c r="J1957" s="99"/>
      <c r="K1957" s="99"/>
      <c r="L1957" s="31"/>
      <c r="M1957" s="31"/>
      <c r="N1957" s="31"/>
      <c r="P1957" s="343"/>
    </row>
    <row r="1958" spans="1:16" x14ac:dyDescent="0.25">
      <c r="A1958" s="76" t="s">
        <v>7553</v>
      </c>
      <c r="B1958" s="76" t="s">
        <v>3657</v>
      </c>
      <c r="C1958" s="97" t="s">
        <v>4856</v>
      </c>
      <c r="D1958" s="93" t="s">
        <v>1925</v>
      </c>
      <c r="E1958" s="64">
        <v>45900</v>
      </c>
      <c r="F1958" s="93"/>
      <c r="G1958" s="93"/>
      <c r="H1958" s="93"/>
      <c r="I1958" s="99"/>
      <c r="J1958" s="99"/>
      <c r="K1958" s="99"/>
      <c r="L1958" s="31"/>
      <c r="M1958" s="31"/>
      <c r="N1958" s="31"/>
      <c r="P1958" s="343"/>
    </row>
    <row r="1959" spans="1:16" x14ac:dyDescent="0.25">
      <c r="A1959" s="44" t="s">
        <v>12049</v>
      </c>
      <c r="B1959" s="44" t="s">
        <v>12050</v>
      </c>
      <c r="C1959" s="45" t="s">
        <v>12774</v>
      </c>
      <c r="D1959" s="45" t="s">
        <v>4574</v>
      </c>
      <c r="E1959" s="275">
        <f>DATE(2028,2,12)</f>
        <v>46795</v>
      </c>
      <c r="P1959" s="343"/>
    </row>
    <row r="1960" spans="1:16" x14ac:dyDescent="0.25">
      <c r="A1960" s="1" t="s">
        <v>14420</v>
      </c>
      <c r="B1960" s="432" t="s">
        <v>2139</v>
      </c>
      <c r="C1960" s="433" t="s">
        <v>14421</v>
      </c>
      <c r="D1960" s="434" t="s">
        <v>17016</v>
      </c>
      <c r="E1960" s="434">
        <v>45889</v>
      </c>
      <c r="P1960" s="343"/>
    </row>
    <row r="1961" spans="1:16" x14ac:dyDescent="0.25">
      <c r="A1961" s="264" t="s">
        <v>17762</v>
      </c>
      <c r="B1961" s="264" t="s">
        <v>1065</v>
      </c>
      <c r="C1961" s="265">
        <v>25010201</v>
      </c>
      <c r="D1961" s="265" t="s">
        <v>15953</v>
      </c>
      <c r="E1961" s="266" t="s">
        <v>17681</v>
      </c>
      <c r="P1961" s="343"/>
    </row>
    <row r="1962" spans="1:16" s="355" customFormat="1" x14ac:dyDescent="0.25">
      <c r="A1962" s="264" t="s">
        <v>17762</v>
      </c>
      <c r="B1962" s="264" t="s">
        <v>6682</v>
      </c>
      <c r="C1962" s="265">
        <v>25010202</v>
      </c>
      <c r="D1962" s="265" t="s">
        <v>15953</v>
      </c>
      <c r="E1962" s="266" t="s">
        <v>6677</v>
      </c>
      <c r="F1962" s="30"/>
      <c r="G1962" s="30"/>
      <c r="H1962" s="30"/>
      <c r="I1962" s="29"/>
      <c r="J1962" s="29"/>
      <c r="K1962" s="29"/>
      <c r="L1962" s="29"/>
      <c r="M1962" s="29"/>
      <c r="N1962" s="29"/>
      <c r="O1962" s="29"/>
      <c r="P1962" s="356"/>
    </row>
    <row r="1963" spans="1:16" x14ac:dyDescent="0.3">
      <c r="A1963" s="329" t="s">
        <v>15388</v>
      </c>
      <c r="B1963" s="330" t="s">
        <v>15391</v>
      </c>
      <c r="C1963" s="328" t="s">
        <v>15392</v>
      </c>
      <c r="D1963" s="93" t="s">
        <v>1593</v>
      </c>
      <c r="E1963" s="331">
        <v>47149</v>
      </c>
      <c r="F1963" s="328"/>
      <c r="G1963" s="328"/>
      <c r="H1963" s="328"/>
      <c r="I1963" s="329"/>
      <c r="J1963" s="329"/>
      <c r="K1963" s="329"/>
      <c r="P1963" s="343"/>
    </row>
    <row r="1964" spans="1:16" s="359" customFormat="1" x14ac:dyDescent="0.25">
      <c r="A1964" s="44" t="s">
        <v>13764</v>
      </c>
      <c r="B1964" s="44" t="s">
        <v>13765</v>
      </c>
      <c r="C1964" s="45" t="s">
        <v>13766</v>
      </c>
      <c r="D1964" s="45" t="s">
        <v>15765</v>
      </c>
      <c r="E1964" s="45" t="s">
        <v>5273</v>
      </c>
      <c r="F1964" s="328"/>
      <c r="G1964" s="328"/>
      <c r="H1964" s="328"/>
      <c r="I1964" s="329"/>
      <c r="J1964" s="329"/>
      <c r="K1964" s="329"/>
      <c r="L1964" s="29"/>
      <c r="M1964" s="29"/>
      <c r="N1964" s="29"/>
      <c r="O1964" s="29"/>
      <c r="P1964" s="360"/>
    </row>
    <row r="1965" spans="1:16" x14ac:dyDescent="0.25">
      <c r="A1965" s="346" t="s">
        <v>13764</v>
      </c>
      <c r="B1965" s="346" t="s">
        <v>13765</v>
      </c>
      <c r="C1965" s="347" t="s">
        <v>13766</v>
      </c>
      <c r="D1965" s="347" t="s">
        <v>15765</v>
      </c>
      <c r="E1965" s="347" t="s">
        <v>5273</v>
      </c>
      <c r="F1965" s="346"/>
      <c r="G1965" s="346"/>
      <c r="H1965" s="346"/>
      <c r="I1965" s="346"/>
      <c r="J1965" s="346"/>
      <c r="K1965" s="346"/>
      <c r="L1965" s="346"/>
      <c r="M1965" s="346"/>
      <c r="P1965" s="343"/>
    </row>
    <row r="1966" spans="1:16" x14ac:dyDescent="0.25">
      <c r="A1966" s="44" t="s">
        <v>13764</v>
      </c>
      <c r="B1966" s="44" t="s">
        <v>13765</v>
      </c>
      <c r="C1966" s="45" t="s">
        <v>13766</v>
      </c>
      <c r="D1966" s="45" t="s">
        <v>13812</v>
      </c>
      <c r="E1966" s="45" t="s">
        <v>5273</v>
      </c>
      <c r="F1966" s="93"/>
      <c r="G1966" s="93"/>
      <c r="H1966" s="93"/>
      <c r="I1966" s="99"/>
      <c r="J1966" s="99"/>
      <c r="K1966" s="99"/>
      <c r="P1966" s="343"/>
    </row>
    <row r="1967" spans="1:16" x14ac:dyDescent="0.25">
      <c r="A1967" s="264" t="s">
        <v>11375</v>
      </c>
      <c r="B1967" s="264" t="s">
        <v>3591</v>
      </c>
      <c r="C1967" s="265">
        <v>230901</v>
      </c>
      <c r="D1967" s="265" t="s">
        <v>15953</v>
      </c>
      <c r="E1967" s="266" t="s">
        <v>10715</v>
      </c>
      <c r="P1967" s="343"/>
    </row>
    <row r="1968" spans="1:16" x14ac:dyDescent="0.25">
      <c r="A1968" s="262" t="s">
        <v>11568</v>
      </c>
      <c r="B1968" s="262" t="s">
        <v>7446</v>
      </c>
      <c r="C1968" s="53" t="s">
        <v>11676</v>
      </c>
      <c r="D1968" s="93" t="s">
        <v>7330</v>
      </c>
      <c r="E1968" s="263">
        <v>46525</v>
      </c>
      <c r="F1968" s="93"/>
      <c r="G1968" s="93"/>
      <c r="H1968" s="93"/>
      <c r="I1968" s="99"/>
      <c r="J1968" s="99"/>
      <c r="K1968" s="99"/>
      <c r="P1968" s="343"/>
    </row>
    <row r="1969" spans="1:16" x14ac:dyDescent="0.25">
      <c r="A1969" s="262" t="s">
        <v>11569</v>
      </c>
      <c r="B1969" s="262" t="s">
        <v>7343</v>
      </c>
      <c r="C1969" s="53" t="s">
        <v>11677</v>
      </c>
      <c r="D1969" s="93" t="s">
        <v>7330</v>
      </c>
      <c r="E1969" s="263">
        <v>46143</v>
      </c>
      <c r="F1969" s="93"/>
      <c r="G1969" s="93"/>
      <c r="H1969" s="93"/>
      <c r="I1969" s="99"/>
      <c r="J1969" s="99"/>
      <c r="K1969" s="99"/>
      <c r="P1969" s="343"/>
    </row>
    <row r="1970" spans="1:16" x14ac:dyDescent="0.25">
      <c r="A1970" s="44" t="s">
        <v>1562</v>
      </c>
      <c r="B1970" s="44" t="s">
        <v>2971</v>
      </c>
      <c r="C1970" s="45" t="s">
        <v>2972</v>
      </c>
      <c r="D1970" s="45" t="s">
        <v>15765</v>
      </c>
      <c r="E1970" s="45" t="s">
        <v>2973</v>
      </c>
      <c r="F1970" s="328"/>
      <c r="G1970" s="328"/>
      <c r="H1970" s="328"/>
      <c r="I1970" s="329"/>
      <c r="J1970" s="329"/>
      <c r="K1970" s="329"/>
      <c r="P1970" s="343"/>
    </row>
    <row r="1971" spans="1:16" x14ac:dyDescent="0.25">
      <c r="A1971" s="346" t="s">
        <v>1562</v>
      </c>
      <c r="B1971" s="346" t="s">
        <v>2971</v>
      </c>
      <c r="C1971" s="347" t="s">
        <v>2972</v>
      </c>
      <c r="D1971" s="347" t="s">
        <v>15765</v>
      </c>
      <c r="E1971" s="347" t="s">
        <v>16804</v>
      </c>
      <c r="F1971" s="346"/>
      <c r="G1971" s="346"/>
      <c r="H1971" s="346"/>
      <c r="I1971" s="346"/>
      <c r="J1971" s="346"/>
      <c r="K1971" s="346"/>
      <c r="L1971" s="346"/>
      <c r="M1971" s="346"/>
      <c r="P1971" s="343"/>
    </row>
    <row r="1972" spans="1:16" x14ac:dyDescent="0.25">
      <c r="A1972" s="44" t="s">
        <v>1562</v>
      </c>
      <c r="B1972" s="44" t="s">
        <v>1514</v>
      </c>
      <c r="C1972" s="45" t="s">
        <v>12775</v>
      </c>
      <c r="D1972" s="45" t="s">
        <v>4574</v>
      </c>
      <c r="E1972" s="275">
        <f>DATE(2027,8,9)</f>
        <v>46608</v>
      </c>
      <c r="P1972" s="343"/>
    </row>
    <row r="1973" spans="1:16" x14ac:dyDescent="0.25">
      <c r="A1973" s="44" t="s">
        <v>1562</v>
      </c>
      <c r="B1973" s="44" t="s">
        <v>2971</v>
      </c>
      <c r="C1973" s="45" t="s">
        <v>2972</v>
      </c>
      <c r="D1973" s="45" t="s">
        <v>13812</v>
      </c>
      <c r="E1973" s="45" t="s">
        <v>2973</v>
      </c>
      <c r="F1973" s="93"/>
      <c r="G1973" s="93"/>
      <c r="H1973" s="93"/>
      <c r="I1973" s="99"/>
      <c r="J1973" s="99"/>
      <c r="K1973" s="99"/>
      <c r="P1973" s="343"/>
    </row>
    <row r="1974" spans="1:16" x14ac:dyDescent="0.25">
      <c r="A1974" s="264" t="s">
        <v>8522</v>
      </c>
      <c r="B1974" s="264" t="s">
        <v>6966</v>
      </c>
      <c r="C1974" s="265">
        <v>23010401</v>
      </c>
      <c r="D1974" s="265" t="s">
        <v>15953</v>
      </c>
      <c r="E1974" s="266" t="s">
        <v>6967</v>
      </c>
      <c r="P1974" s="343"/>
    </row>
    <row r="1975" spans="1:16" x14ac:dyDescent="0.25">
      <c r="A1975" s="264" t="s">
        <v>10654</v>
      </c>
      <c r="B1975" s="264" t="s">
        <v>1067</v>
      </c>
      <c r="C1975" s="265">
        <v>230703</v>
      </c>
      <c r="D1975" s="265" t="s">
        <v>15953</v>
      </c>
      <c r="E1975" s="266" t="s">
        <v>5273</v>
      </c>
      <c r="P1975" s="343"/>
    </row>
    <row r="1976" spans="1:16" s="355" customFormat="1" x14ac:dyDescent="0.25">
      <c r="A1976" s="264" t="s">
        <v>10654</v>
      </c>
      <c r="B1976" s="264" t="s">
        <v>14586</v>
      </c>
      <c r="C1976" s="265">
        <v>240403</v>
      </c>
      <c r="D1976" s="265" t="s">
        <v>15953</v>
      </c>
      <c r="E1976" s="266" t="s">
        <v>6492</v>
      </c>
      <c r="F1976" s="30"/>
      <c r="G1976" s="30"/>
      <c r="H1976" s="30"/>
      <c r="I1976" s="29"/>
      <c r="J1976" s="29"/>
      <c r="K1976" s="29"/>
      <c r="L1976" s="29"/>
      <c r="M1976" s="29"/>
      <c r="N1976" s="29"/>
      <c r="O1976" s="29"/>
      <c r="P1976" s="356"/>
    </row>
    <row r="1977" spans="1:16" x14ac:dyDescent="0.25">
      <c r="A1977" s="44" t="s">
        <v>214</v>
      </c>
      <c r="B1977" s="44" t="s">
        <v>177</v>
      </c>
      <c r="C1977" s="45" t="s">
        <v>10117</v>
      </c>
      <c r="D1977" s="45" t="s">
        <v>15765</v>
      </c>
      <c r="E1977" s="45" t="s">
        <v>6212</v>
      </c>
      <c r="F1977" s="328"/>
      <c r="G1977" s="328"/>
      <c r="H1977" s="328"/>
      <c r="I1977" s="329"/>
      <c r="J1977" s="329"/>
      <c r="K1977" s="329"/>
      <c r="P1977" s="343"/>
    </row>
    <row r="1978" spans="1:16" s="359" customFormat="1" x14ac:dyDescent="0.25">
      <c r="A1978" s="346" t="s">
        <v>214</v>
      </c>
      <c r="B1978" s="346" t="s">
        <v>177</v>
      </c>
      <c r="C1978" s="347" t="s">
        <v>10117</v>
      </c>
      <c r="D1978" s="347" t="s">
        <v>15765</v>
      </c>
      <c r="E1978" s="347" t="s">
        <v>16792</v>
      </c>
      <c r="F1978" s="346"/>
      <c r="G1978" s="346"/>
      <c r="H1978" s="346"/>
      <c r="I1978" s="346"/>
      <c r="J1978" s="346"/>
      <c r="K1978" s="346"/>
      <c r="L1978" s="346"/>
      <c r="M1978" s="346"/>
      <c r="N1978" s="29"/>
      <c r="O1978" s="29"/>
      <c r="P1978" s="360"/>
    </row>
    <row r="1979" spans="1:16" x14ac:dyDescent="0.25">
      <c r="A1979" s="44" t="s">
        <v>214</v>
      </c>
      <c r="B1979" s="44" t="s">
        <v>177</v>
      </c>
      <c r="C1979" s="45" t="s">
        <v>10117</v>
      </c>
      <c r="D1979" s="45" t="s">
        <v>13812</v>
      </c>
      <c r="E1979" s="45" t="s">
        <v>6212</v>
      </c>
      <c r="F1979" s="93"/>
      <c r="G1979" s="93"/>
      <c r="H1979" s="93"/>
      <c r="I1979" s="99"/>
      <c r="J1979" s="99"/>
      <c r="K1979" s="99"/>
      <c r="P1979" s="343"/>
    </row>
    <row r="1980" spans="1:16" x14ac:dyDescent="0.25">
      <c r="A1980" s="264" t="s">
        <v>9423</v>
      </c>
      <c r="B1980" s="264" t="s">
        <v>4181</v>
      </c>
      <c r="C1980" s="265">
        <v>230301</v>
      </c>
      <c r="D1980" s="265" t="s">
        <v>15953</v>
      </c>
      <c r="E1980" s="266" t="s">
        <v>6877</v>
      </c>
      <c r="P1980" s="343"/>
    </row>
    <row r="1981" spans="1:16" x14ac:dyDescent="0.3">
      <c r="A1981" s="135" t="s">
        <v>7700</v>
      </c>
      <c r="B1981" s="131" t="s">
        <v>7692</v>
      </c>
      <c r="C1981" s="96" t="s">
        <v>7693</v>
      </c>
      <c r="D1981" s="96" t="s">
        <v>1398</v>
      </c>
      <c r="E1981" s="94">
        <v>45869</v>
      </c>
      <c r="F1981" s="93"/>
      <c r="G1981" s="93"/>
      <c r="H1981" s="93"/>
      <c r="I1981" s="99"/>
      <c r="J1981" s="99"/>
      <c r="K1981" s="99"/>
      <c r="L1981" s="31"/>
      <c r="M1981" s="31"/>
      <c r="N1981" s="31"/>
      <c r="P1981" s="343"/>
    </row>
    <row r="1982" spans="1:16" x14ac:dyDescent="0.25">
      <c r="A1982" s="44" t="s">
        <v>1111</v>
      </c>
      <c r="B1982" s="44" t="s">
        <v>1355</v>
      </c>
      <c r="C1982" s="45" t="s">
        <v>10974</v>
      </c>
      <c r="D1982" s="45" t="s">
        <v>18252</v>
      </c>
      <c r="E1982" s="45" t="s">
        <v>10715</v>
      </c>
      <c r="F1982" s="45" t="s">
        <v>1384</v>
      </c>
      <c r="G1982" s="45" t="s">
        <v>1385</v>
      </c>
      <c r="P1982" s="343"/>
    </row>
    <row r="1983" spans="1:16" s="355" customFormat="1" x14ac:dyDescent="0.25">
      <c r="A1983" s="44" t="s">
        <v>15460</v>
      </c>
      <c r="B1983" s="44" t="s">
        <v>1349</v>
      </c>
      <c r="C1983" s="45" t="s">
        <v>15422</v>
      </c>
      <c r="D1983" s="45" t="s">
        <v>18252</v>
      </c>
      <c r="E1983" s="45" t="s">
        <v>3064</v>
      </c>
      <c r="F1983" s="45" t="s">
        <v>1384</v>
      </c>
      <c r="G1983" s="45" t="s">
        <v>1385</v>
      </c>
      <c r="H1983" s="30"/>
      <c r="I1983" s="29"/>
      <c r="J1983" s="29"/>
      <c r="K1983" s="29"/>
      <c r="L1983" s="29"/>
      <c r="M1983" s="29"/>
      <c r="N1983" s="29"/>
      <c r="O1983" s="29"/>
      <c r="P1983" s="356"/>
    </row>
    <row r="1984" spans="1:16" x14ac:dyDescent="0.25">
      <c r="A1984" s="44" t="s">
        <v>727</v>
      </c>
      <c r="B1984" s="44" t="s">
        <v>6179</v>
      </c>
      <c r="C1984" s="45" t="s">
        <v>6199</v>
      </c>
      <c r="D1984" s="45" t="s">
        <v>18252</v>
      </c>
      <c r="E1984" s="45" t="s">
        <v>6212</v>
      </c>
      <c r="F1984" s="45" t="s">
        <v>1384</v>
      </c>
      <c r="G1984" s="45" t="s">
        <v>1385</v>
      </c>
      <c r="P1984" s="343"/>
    </row>
    <row r="1985" spans="1:16" x14ac:dyDescent="0.25">
      <c r="A1985" s="264" t="s">
        <v>727</v>
      </c>
      <c r="B1985" s="264" t="s">
        <v>6725</v>
      </c>
      <c r="C1985" s="265">
        <v>24070201</v>
      </c>
      <c r="D1985" s="265" t="s">
        <v>15953</v>
      </c>
      <c r="E1985" s="266" t="s">
        <v>10069</v>
      </c>
      <c r="P1985" s="343"/>
    </row>
    <row r="1986" spans="1:16" s="359" customFormat="1" x14ac:dyDescent="0.25">
      <c r="A1986" s="44" t="s">
        <v>18126</v>
      </c>
      <c r="B1986" s="44" t="s">
        <v>1355</v>
      </c>
      <c r="C1986" s="45" t="s">
        <v>10974</v>
      </c>
      <c r="D1986" s="45" t="s">
        <v>18252</v>
      </c>
      <c r="E1986" s="45" t="s">
        <v>10715</v>
      </c>
      <c r="F1986" s="45" t="s">
        <v>1384</v>
      </c>
      <c r="G1986" s="45" t="s">
        <v>1385</v>
      </c>
      <c r="H1986" s="30"/>
      <c r="I1986" s="29"/>
      <c r="J1986" s="29"/>
      <c r="K1986" s="29"/>
      <c r="L1986" s="29"/>
      <c r="M1986" s="29"/>
      <c r="N1986" s="29"/>
      <c r="O1986" s="29"/>
      <c r="P1986" s="360"/>
    </row>
    <row r="1987" spans="1:16" x14ac:dyDescent="0.25">
      <c r="A1987" s="264" t="s">
        <v>14659</v>
      </c>
      <c r="B1987" s="264" t="s">
        <v>13009</v>
      </c>
      <c r="C1987" s="265">
        <v>240101</v>
      </c>
      <c r="D1987" s="265" t="s">
        <v>15953</v>
      </c>
      <c r="E1987" s="266" t="s">
        <v>13010</v>
      </c>
      <c r="P1987" s="343"/>
    </row>
    <row r="1988" spans="1:16" x14ac:dyDescent="0.25">
      <c r="A1988" s="264" t="s">
        <v>10655</v>
      </c>
      <c r="B1988" s="264" t="s">
        <v>2751</v>
      </c>
      <c r="C1988" s="265">
        <v>230105</v>
      </c>
      <c r="D1988" s="265" t="s">
        <v>15953</v>
      </c>
      <c r="E1988" s="266" t="s">
        <v>6877</v>
      </c>
      <c r="P1988" s="343"/>
    </row>
    <row r="1989" spans="1:16" x14ac:dyDescent="0.25">
      <c r="A1989" s="264" t="s">
        <v>10655</v>
      </c>
      <c r="B1989" s="264" t="s">
        <v>1056</v>
      </c>
      <c r="C1989" s="265">
        <v>230601</v>
      </c>
      <c r="D1989" s="265" t="s">
        <v>15953</v>
      </c>
      <c r="E1989" s="266" t="s">
        <v>10533</v>
      </c>
      <c r="P1989" s="343"/>
    </row>
    <row r="1990" spans="1:16" x14ac:dyDescent="0.25">
      <c r="A1990" s="44" t="s">
        <v>5579</v>
      </c>
      <c r="B1990" s="44" t="s">
        <v>5575</v>
      </c>
      <c r="C1990" s="45" t="s">
        <v>5580</v>
      </c>
      <c r="D1990" s="45" t="s">
        <v>15765</v>
      </c>
      <c r="E1990" s="45" t="s">
        <v>5246</v>
      </c>
      <c r="F1990" s="328"/>
      <c r="G1990" s="328"/>
      <c r="H1990" s="328"/>
      <c r="I1990" s="329"/>
      <c r="J1990" s="329"/>
      <c r="K1990" s="329"/>
      <c r="P1990" s="343"/>
    </row>
    <row r="1991" spans="1:16" x14ac:dyDescent="0.25">
      <c r="A1991" s="346" t="s">
        <v>5579</v>
      </c>
      <c r="B1991" s="346" t="s">
        <v>5575</v>
      </c>
      <c r="C1991" s="347" t="s">
        <v>5580</v>
      </c>
      <c r="D1991" s="347" t="s">
        <v>15765</v>
      </c>
      <c r="E1991" s="347" t="s">
        <v>5246</v>
      </c>
      <c r="F1991" s="346"/>
      <c r="G1991" s="346"/>
      <c r="H1991" s="346"/>
      <c r="I1991" s="346"/>
      <c r="J1991" s="346"/>
      <c r="K1991" s="346"/>
      <c r="L1991" s="346"/>
      <c r="M1991" s="346"/>
      <c r="P1991" s="343"/>
    </row>
    <row r="1992" spans="1:16" x14ac:dyDescent="0.25">
      <c r="A1992" s="44" t="s">
        <v>15994</v>
      </c>
      <c r="B1992" s="44" t="s">
        <v>15970</v>
      </c>
      <c r="C1992" s="45" t="s">
        <v>15775</v>
      </c>
      <c r="D1992" s="45" t="s">
        <v>18252</v>
      </c>
      <c r="E1992" s="45" t="s">
        <v>6416</v>
      </c>
      <c r="F1992" s="45" t="s">
        <v>1384</v>
      </c>
      <c r="G1992" s="45" t="s">
        <v>1385</v>
      </c>
      <c r="P1992" s="343"/>
    </row>
    <row r="1993" spans="1:16" x14ac:dyDescent="0.25">
      <c r="A1993" s="264" t="s">
        <v>16924</v>
      </c>
      <c r="B1993" s="264" t="s">
        <v>15882</v>
      </c>
      <c r="C1993" s="265">
        <v>240901</v>
      </c>
      <c r="D1993" s="265" t="s">
        <v>15953</v>
      </c>
      <c r="E1993" s="266" t="s">
        <v>6214</v>
      </c>
      <c r="P1993" s="343"/>
    </row>
    <row r="1994" spans="1:16" x14ac:dyDescent="0.25">
      <c r="A1994" s="44" t="s">
        <v>5230</v>
      </c>
      <c r="B1994" s="44" t="s">
        <v>5199</v>
      </c>
      <c r="C1994" s="45" t="s">
        <v>5231</v>
      </c>
      <c r="D1994" s="45" t="s">
        <v>15765</v>
      </c>
      <c r="E1994" s="45" t="s">
        <v>6211</v>
      </c>
      <c r="F1994" s="328"/>
      <c r="G1994" s="328"/>
      <c r="H1994" s="328"/>
      <c r="I1994" s="329"/>
      <c r="J1994" s="329"/>
      <c r="K1994" s="329"/>
      <c r="P1994" s="343"/>
    </row>
    <row r="1995" spans="1:16" x14ac:dyDescent="0.25">
      <c r="A1995" s="44" t="s">
        <v>5230</v>
      </c>
      <c r="B1995" s="44" t="s">
        <v>3753</v>
      </c>
      <c r="C1995" s="45" t="s">
        <v>10029</v>
      </c>
      <c r="D1995" s="45" t="s">
        <v>15765</v>
      </c>
      <c r="E1995" s="45" t="s">
        <v>6210</v>
      </c>
      <c r="F1995" s="328"/>
      <c r="G1995" s="328"/>
      <c r="H1995" s="328"/>
      <c r="I1995" s="329"/>
      <c r="J1995" s="329"/>
      <c r="K1995" s="329"/>
      <c r="P1995" s="343"/>
    </row>
    <row r="1996" spans="1:16" x14ac:dyDescent="0.25">
      <c r="A1996" s="346" t="s">
        <v>5230</v>
      </c>
      <c r="B1996" s="346" t="s">
        <v>5199</v>
      </c>
      <c r="C1996" s="347" t="s">
        <v>5231</v>
      </c>
      <c r="D1996" s="347" t="s">
        <v>15765</v>
      </c>
      <c r="E1996" s="347" t="s">
        <v>6809</v>
      </c>
      <c r="F1996" s="346"/>
      <c r="G1996" s="346"/>
      <c r="H1996" s="346"/>
      <c r="I1996" s="346"/>
      <c r="J1996" s="346"/>
      <c r="K1996" s="346"/>
      <c r="L1996" s="346"/>
      <c r="M1996" s="346"/>
      <c r="P1996" s="343"/>
    </row>
    <row r="1997" spans="1:16" x14ac:dyDescent="0.25">
      <c r="A1997" s="346" t="s">
        <v>5230</v>
      </c>
      <c r="B1997" s="346" t="s">
        <v>3753</v>
      </c>
      <c r="C1997" s="347" t="s">
        <v>10029</v>
      </c>
      <c r="D1997" s="347" t="s">
        <v>15765</v>
      </c>
      <c r="E1997" s="347" t="s">
        <v>16794</v>
      </c>
      <c r="F1997" s="346"/>
      <c r="G1997" s="346"/>
      <c r="H1997" s="346"/>
      <c r="I1997" s="346"/>
      <c r="J1997" s="346"/>
      <c r="K1997" s="346"/>
      <c r="L1997" s="346"/>
      <c r="M1997" s="346"/>
      <c r="P1997" s="343"/>
    </row>
    <row r="1998" spans="1:16" x14ac:dyDescent="0.25">
      <c r="A1998" s="44" t="s">
        <v>5230</v>
      </c>
      <c r="B1998" s="44" t="s">
        <v>5199</v>
      </c>
      <c r="C1998" s="45" t="s">
        <v>5231</v>
      </c>
      <c r="D1998" s="45" t="s">
        <v>13812</v>
      </c>
      <c r="E1998" s="45" t="s">
        <v>6211</v>
      </c>
      <c r="F1998" s="93"/>
      <c r="G1998" s="93"/>
      <c r="H1998" s="93"/>
      <c r="I1998" s="99"/>
      <c r="J1998" s="99"/>
      <c r="K1998" s="99"/>
      <c r="P1998" s="343"/>
    </row>
    <row r="1999" spans="1:16" x14ac:dyDescent="0.25">
      <c r="A1999" s="44" t="s">
        <v>5230</v>
      </c>
      <c r="B1999" s="44" t="s">
        <v>3753</v>
      </c>
      <c r="C1999" s="45" t="s">
        <v>10029</v>
      </c>
      <c r="D1999" s="45" t="s">
        <v>13812</v>
      </c>
      <c r="E1999" s="45" t="s">
        <v>6210</v>
      </c>
      <c r="F1999" s="93"/>
      <c r="G1999" s="93"/>
      <c r="H1999" s="93"/>
      <c r="I1999" s="99"/>
      <c r="J1999" s="99"/>
      <c r="K1999" s="99"/>
      <c r="P1999" s="343"/>
    </row>
    <row r="2000" spans="1:16" s="355" customFormat="1" x14ac:dyDescent="0.25">
      <c r="A2000" s="264" t="s">
        <v>17763</v>
      </c>
      <c r="B2000" s="264" t="s">
        <v>2751</v>
      </c>
      <c r="C2000" s="265">
        <v>230105</v>
      </c>
      <c r="D2000" s="265" t="s">
        <v>15953</v>
      </c>
      <c r="E2000" s="266" t="s">
        <v>6877</v>
      </c>
      <c r="F2000" s="30"/>
      <c r="G2000" s="30"/>
      <c r="H2000" s="30"/>
      <c r="I2000" s="29"/>
      <c r="J2000" s="29"/>
      <c r="K2000" s="29"/>
      <c r="L2000" s="29"/>
      <c r="M2000" s="29"/>
      <c r="N2000" s="29"/>
      <c r="O2000" s="29"/>
      <c r="P2000" s="356"/>
    </row>
    <row r="2001" spans="1:16" x14ac:dyDescent="0.25">
      <c r="A2001" s="44" t="s">
        <v>15461</v>
      </c>
      <c r="B2001" s="44" t="s">
        <v>1354</v>
      </c>
      <c r="C2001" s="45" t="s">
        <v>14385</v>
      </c>
      <c r="D2001" s="45" t="s">
        <v>18252</v>
      </c>
      <c r="E2001" s="45" t="s">
        <v>3064</v>
      </c>
      <c r="F2001" s="45" t="s">
        <v>1384</v>
      </c>
      <c r="G2001" s="45" t="s">
        <v>1385</v>
      </c>
      <c r="P2001" s="343"/>
    </row>
    <row r="2002" spans="1:16" x14ac:dyDescent="0.25">
      <c r="A2002" s="264" t="s">
        <v>6726</v>
      </c>
      <c r="B2002" s="264" t="s">
        <v>2448</v>
      </c>
      <c r="C2002" s="265">
        <v>220702</v>
      </c>
      <c r="D2002" s="265" t="s">
        <v>15953</v>
      </c>
      <c r="E2002" s="266" t="s">
        <v>6212</v>
      </c>
      <c r="P2002" s="343"/>
    </row>
    <row r="2003" spans="1:16" x14ac:dyDescent="0.25">
      <c r="A2003" s="44" t="s">
        <v>13838</v>
      </c>
      <c r="B2003" s="44" t="s">
        <v>13828</v>
      </c>
      <c r="C2003" s="45" t="s">
        <v>13839</v>
      </c>
      <c r="D2003" s="45" t="s">
        <v>7330</v>
      </c>
      <c r="E2003" s="46">
        <v>47300</v>
      </c>
      <c r="F2003" s="93"/>
      <c r="G2003" s="93"/>
      <c r="H2003" s="93"/>
      <c r="I2003" s="99"/>
      <c r="J2003" s="99"/>
      <c r="K2003" s="99"/>
      <c r="P2003" s="343"/>
    </row>
    <row r="2004" spans="1:16" x14ac:dyDescent="0.25">
      <c r="A2004" s="44" t="s">
        <v>15995</v>
      </c>
      <c r="B2004" s="44" t="s">
        <v>15965</v>
      </c>
      <c r="C2004" s="45" t="s">
        <v>15966</v>
      </c>
      <c r="D2004" s="45" t="s">
        <v>18252</v>
      </c>
      <c r="E2004" s="45" t="s">
        <v>6214</v>
      </c>
      <c r="F2004" s="45" t="s">
        <v>1384</v>
      </c>
      <c r="G2004" s="45" t="s">
        <v>1385</v>
      </c>
      <c r="P2004" s="343"/>
    </row>
    <row r="2005" spans="1:16" x14ac:dyDescent="0.25">
      <c r="A2005" s="1" t="s">
        <v>95</v>
      </c>
      <c r="B2005" s="432" t="s">
        <v>185</v>
      </c>
      <c r="C2005" s="433" t="s">
        <v>6289</v>
      </c>
      <c r="D2005" s="434" t="s">
        <v>17016</v>
      </c>
      <c r="E2005" s="434">
        <v>45794</v>
      </c>
      <c r="P2005" s="343"/>
    </row>
    <row r="2006" spans="1:16" x14ac:dyDescent="0.25">
      <c r="A2006" s="44" t="s">
        <v>13159</v>
      </c>
      <c r="B2006" s="92" t="s">
        <v>13392</v>
      </c>
      <c r="C2006" s="45" t="s">
        <v>13126</v>
      </c>
      <c r="D2006" s="93" t="s">
        <v>13391</v>
      </c>
      <c r="E2006" s="94">
        <v>45838</v>
      </c>
      <c r="F2006" s="93"/>
      <c r="G2006" s="93"/>
      <c r="H2006" s="93"/>
      <c r="I2006" s="99"/>
      <c r="J2006" s="99"/>
      <c r="K2006" s="99"/>
      <c r="L2006" s="31"/>
      <c r="M2006" s="31"/>
      <c r="N2006" s="31"/>
      <c r="P2006" s="343"/>
    </row>
    <row r="2007" spans="1:16" x14ac:dyDescent="0.25">
      <c r="A2007" s="44" t="s">
        <v>5133</v>
      </c>
      <c r="B2007" s="44" t="s">
        <v>15963</v>
      </c>
      <c r="C2007" s="45" t="s">
        <v>15964</v>
      </c>
      <c r="D2007" s="45" t="s">
        <v>18252</v>
      </c>
      <c r="E2007" s="45" t="s">
        <v>6214</v>
      </c>
      <c r="F2007" s="45" t="s">
        <v>1384</v>
      </c>
      <c r="G2007" s="45" t="s">
        <v>1385</v>
      </c>
      <c r="P2007" s="343"/>
    </row>
    <row r="2008" spans="1:16" x14ac:dyDescent="0.25">
      <c r="A2008" s="44" t="s">
        <v>13571</v>
      </c>
      <c r="B2008" s="44" t="s">
        <v>13572</v>
      </c>
      <c r="C2008" s="45" t="s">
        <v>13678</v>
      </c>
      <c r="D2008" s="45" t="s">
        <v>4574</v>
      </c>
      <c r="E2008" s="275">
        <f>DATE(2028,5,7)</f>
        <v>46880</v>
      </c>
      <c r="P2008" s="343"/>
    </row>
    <row r="2009" spans="1:16" x14ac:dyDescent="0.25">
      <c r="A2009" s="264" t="s">
        <v>15840</v>
      </c>
      <c r="B2009" s="264" t="s">
        <v>6669</v>
      </c>
      <c r="C2009" s="265">
        <v>240804</v>
      </c>
      <c r="D2009" s="265" t="s">
        <v>15953</v>
      </c>
      <c r="E2009" s="266" t="s">
        <v>15826</v>
      </c>
      <c r="P2009" s="343"/>
    </row>
    <row r="2010" spans="1:16" x14ac:dyDescent="0.25">
      <c r="A2010" s="403" t="s">
        <v>17195</v>
      </c>
      <c r="B2010" s="403" t="s">
        <v>17093</v>
      </c>
      <c r="C2010" s="413">
        <v>33.22</v>
      </c>
      <c r="D2010" s="43" t="s">
        <v>17679</v>
      </c>
      <c r="E2010" s="43">
        <v>45838</v>
      </c>
      <c r="F2010" s="88"/>
      <c r="P2010" s="343"/>
    </row>
    <row r="2011" spans="1:16" x14ac:dyDescent="0.3">
      <c r="A2011" s="57" t="s">
        <v>4449</v>
      </c>
      <c r="B2011" s="92" t="s">
        <v>4550</v>
      </c>
      <c r="C2011" s="93" t="s">
        <v>4548</v>
      </c>
      <c r="D2011" s="93" t="s">
        <v>4549</v>
      </c>
      <c r="E2011" s="94">
        <v>46203</v>
      </c>
      <c r="F2011" s="93"/>
      <c r="G2011" s="93"/>
      <c r="H2011" s="93"/>
      <c r="I2011" s="99"/>
      <c r="J2011" s="99"/>
      <c r="K2011" s="99"/>
      <c r="P2011" s="343"/>
    </row>
    <row r="2012" spans="1:16" x14ac:dyDescent="0.25">
      <c r="A2012" s="44" t="s">
        <v>13407</v>
      </c>
      <c r="B2012" s="44" t="s">
        <v>15311</v>
      </c>
      <c r="C2012" s="45" t="s">
        <v>3656</v>
      </c>
      <c r="D2012" s="45" t="s">
        <v>16294</v>
      </c>
      <c r="E2012" s="46">
        <v>46081</v>
      </c>
      <c r="F2012" s="338"/>
      <c r="G2012" s="44"/>
      <c r="H2012" s="44"/>
      <c r="I2012" s="44"/>
      <c r="J2012" s="44"/>
      <c r="K2012" s="44"/>
      <c r="P2012" s="343"/>
    </row>
    <row r="2013" spans="1:16" x14ac:dyDescent="0.25">
      <c r="A2013" s="44" t="s">
        <v>13407</v>
      </c>
      <c r="B2013" s="44" t="s">
        <v>15257</v>
      </c>
      <c r="C2013" s="45" t="s">
        <v>13518</v>
      </c>
      <c r="D2013" s="45" t="s">
        <v>16294</v>
      </c>
      <c r="E2013" s="46">
        <v>46022</v>
      </c>
      <c r="F2013" s="338"/>
      <c r="G2013" s="44"/>
      <c r="H2013" s="44"/>
      <c r="I2013" s="44"/>
      <c r="J2013" s="44"/>
      <c r="K2013" s="44"/>
      <c r="L2013" s="31"/>
      <c r="M2013" s="31"/>
      <c r="N2013" s="31"/>
      <c r="P2013" s="343"/>
    </row>
    <row r="2014" spans="1:16" x14ac:dyDescent="0.25">
      <c r="A2014" s="102" t="s">
        <v>17064</v>
      </c>
      <c r="B2014" s="353" t="s">
        <v>4153</v>
      </c>
      <c r="C2014" s="32" t="s">
        <v>17085</v>
      </c>
      <c r="D2014" s="32" t="s">
        <v>1398</v>
      </c>
      <c r="E2014" s="94">
        <v>45766</v>
      </c>
      <c r="F2014" s="32"/>
      <c r="G2014" s="32"/>
      <c r="H2014" s="32"/>
      <c r="I2014" s="31"/>
      <c r="J2014" s="31"/>
      <c r="K2014" s="31"/>
      <c r="L2014" s="31"/>
      <c r="M2014" s="31"/>
      <c r="N2014" s="31"/>
      <c r="P2014" s="343"/>
    </row>
    <row r="2015" spans="1:16" x14ac:dyDescent="0.25">
      <c r="A2015" s="264" t="s">
        <v>10656</v>
      </c>
      <c r="B2015" s="264" t="s">
        <v>1067</v>
      </c>
      <c r="C2015" s="265">
        <v>230703</v>
      </c>
      <c r="D2015" s="265" t="s">
        <v>15953</v>
      </c>
      <c r="E2015" s="266" t="s">
        <v>5273</v>
      </c>
      <c r="P2015" s="343"/>
    </row>
    <row r="2016" spans="1:16" x14ac:dyDescent="0.25">
      <c r="A2016" s="44" t="s">
        <v>15462</v>
      </c>
      <c r="B2016" s="44" t="s">
        <v>4157</v>
      </c>
      <c r="C2016" s="45" t="s">
        <v>15418</v>
      </c>
      <c r="D2016" s="45" t="s">
        <v>18252</v>
      </c>
      <c r="E2016" s="45" t="s">
        <v>3064</v>
      </c>
      <c r="F2016" s="45" t="s">
        <v>1384</v>
      </c>
      <c r="G2016" s="45" t="s">
        <v>1385</v>
      </c>
      <c r="P2016" s="343"/>
    </row>
    <row r="2017" spans="1:16" x14ac:dyDescent="0.25">
      <c r="A2017" s="264" t="s">
        <v>6727</v>
      </c>
      <c r="B2017" s="264" t="s">
        <v>1062</v>
      </c>
      <c r="C2017" s="265">
        <v>230101</v>
      </c>
      <c r="D2017" s="265" t="s">
        <v>15953</v>
      </c>
      <c r="E2017" s="266" t="s">
        <v>6809</v>
      </c>
      <c r="P2017" s="343"/>
    </row>
    <row r="2018" spans="1:16" x14ac:dyDescent="0.25">
      <c r="A2018" s="44" t="s">
        <v>3095</v>
      </c>
      <c r="B2018" s="44" t="s">
        <v>15257</v>
      </c>
      <c r="C2018" s="45" t="s">
        <v>13518</v>
      </c>
      <c r="D2018" s="45" t="s">
        <v>16294</v>
      </c>
      <c r="E2018" s="46">
        <v>46022</v>
      </c>
      <c r="F2018" s="338"/>
      <c r="G2018" s="44"/>
      <c r="H2018" s="44"/>
      <c r="I2018" s="44"/>
      <c r="J2018" s="44"/>
      <c r="K2018" s="44"/>
      <c r="L2018" s="31"/>
      <c r="M2018" s="31"/>
      <c r="N2018" s="31"/>
      <c r="P2018" s="343"/>
    </row>
    <row r="2019" spans="1:16" x14ac:dyDescent="0.3">
      <c r="A2019" s="57" t="s">
        <v>5013</v>
      </c>
      <c r="B2019" s="57" t="s">
        <v>1488</v>
      </c>
      <c r="C2019" s="62">
        <v>21027</v>
      </c>
      <c r="D2019" s="62" t="s">
        <v>5966</v>
      </c>
      <c r="E2019" s="60">
        <v>45777</v>
      </c>
      <c r="F2019" s="339" t="s">
        <v>16267</v>
      </c>
      <c r="G2019" s="339" t="s">
        <v>16268</v>
      </c>
      <c r="H2019" s="57"/>
      <c r="I2019" s="57"/>
      <c r="J2019" s="57"/>
      <c r="K2019" s="57"/>
      <c r="L2019" s="31"/>
      <c r="M2019" s="31"/>
      <c r="N2019" s="31"/>
      <c r="P2019" s="343"/>
    </row>
    <row r="2020" spans="1:16" x14ac:dyDescent="0.25">
      <c r="A2020" s="44" t="s">
        <v>9333</v>
      </c>
      <c r="B2020" s="44" t="s">
        <v>9328</v>
      </c>
      <c r="C2020" s="45" t="s">
        <v>9329</v>
      </c>
      <c r="D2020" s="45" t="s">
        <v>18252</v>
      </c>
      <c r="E2020" s="45" t="s">
        <v>3754</v>
      </c>
      <c r="F2020" s="45" t="s">
        <v>1384</v>
      </c>
      <c r="G2020" s="45" t="s">
        <v>1385</v>
      </c>
      <c r="P2020" s="343"/>
    </row>
    <row r="2021" spans="1:16" x14ac:dyDescent="0.25">
      <c r="A2021" s="44" t="s">
        <v>10998</v>
      </c>
      <c r="B2021" s="44" t="s">
        <v>10976</v>
      </c>
      <c r="C2021" s="45" t="s">
        <v>10977</v>
      </c>
      <c r="D2021" s="45" t="s">
        <v>18252</v>
      </c>
      <c r="E2021" s="45" t="s">
        <v>10715</v>
      </c>
      <c r="F2021" s="45" t="s">
        <v>1384</v>
      </c>
      <c r="G2021" s="45" t="s">
        <v>1385</v>
      </c>
      <c r="P2021" s="343"/>
    </row>
    <row r="2022" spans="1:16" x14ac:dyDescent="0.25">
      <c r="A2022" s="264" t="s">
        <v>6728</v>
      </c>
      <c r="B2022" s="264" t="s">
        <v>6692</v>
      </c>
      <c r="C2022" s="265">
        <v>220902</v>
      </c>
      <c r="D2022" s="265" t="s">
        <v>15953</v>
      </c>
      <c r="E2022" s="266" t="s">
        <v>6210</v>
      </c>
      <c r="P2022" s="343"/>
    </row>
    <row r="2023" spans="1:16" x14ac:dyDescent="0.25">
      <c r="A2023" s="44" t="s">
        <v>6446</v>
      </c>
      <c r="B2023" s="44" t="s">
        <v>6447</v>
      </c>
      <c r="C2023" s="45" t="s">
        <v>6448</v>
      </c>
      <c r="D2023" s="45" t="s">
        <v>15765</v>
      </c>
      <c r="E2023" s="45" t="s">
        <v>6449</v>
      </c>
      <c r="F2023" s="328"/>
      <c r="G2023" s="328"/>
      <c r="H2023" s="328"/>
      <c r="I2023" s="329"/>
      <c r="J2023" s="329"/>
      <c r="K2023" s="329"/>
      <c r="P2023" s="343"/>
    </row>
    <row r="2024" spans="1:16" x14ac:dyDescent="0.25">
      <c r="A2024" s="346" t="s">
        <v>6446</v>
      </c>
      <c r="B2024" s="346" t="s">
        <v>6447</v>
      </c>
      <c r="C2024" s="347" t="s">
        <v>6448</v>
      </c>
      <c r="D2024" s="347" t="s">
        <v>15765</v>
      </c>
      <c r="E2024" s="347" t="s">
        <v>16822</v>
      </c>
      <c r="F2024" s="346"/>
      <c r="G2024" s="346"/>
      <c r="H2024" s="346"/>
      <c r="I2024" s="346"/>
      <c r="J2024" s="346"/>
      <c r="K2024" s="346"/>
      <c r="L2024" s="346"/>
      <c r="M2024" s="346"/>
      <c r="P2024" s="343"/>
    </row>
    <row r="2025" spans="1:16" x14ac:dyDescent="0.25">
      <c r="A2025" s="44" t="s">
        <v>6446</v>
      </c>
      <c r="B2025" s="44" t="s">
        <v>6447</v>
      </c>
      <c r="C2025" s="45" t="s">
        <v>6448</v>
      </c>
      <c r="D2025" s="45" t="s">
        <v>13812</v>
      </c>
      <c r="E2025" s="45" t="s">
        <v>6449</v>
      </c>
      <c r="F2025" s="93"/>
      <c r="G2025" s="93"/>
      <c r="H2025" s="93"/>
      <c r="I2025" s="99"/>
      <c r="J2025" s="99"/>
      <c r="K2025" s="99"/>
      <c r="P2025" s="343"/>
    </row>
    <row r="2026" spans="1:16" x14ac:dyDescent="0.25">
      <c r="A2026" s="403" t="s">
        <v>17196</v>
      </c>
      <c r="B2026" s="403" t="s">
        <v>17103</v>
      </c>
      <c r="C2026" s="413">
        <v>22.23</v>
      </c>
      <c r="D2026" s="43" t="s">
        <v>17679</v>
      </c>
      <c r="E2026" s="43">
        <v>46934</v>
      </c>
      <c r="F2026" s="88"/>
      <c r="P2026" s="343"/>
    </row>
    <row r="2027" spans="1:16" x14ac:dyDescent="0.25">
      <c r="A2027" s="44" t="s">
        <v>15463</v>
      </c>
      <c r="B2027" s="44" t="s">
        <v>1354</v>
      </c>
      <c r="C2027" s="45" t="s">
        <v>14385</v>
      </c>
      <c r="D2027" s="45" t="s">
        <v>18252</v>
      </c>
      <c r="E2027" s="45" t="s">
        <v>3064</v>
      </c>
      <c r="F2027" s="45" t="s">
        <v>1384</v>
      </c>
      <c r="G2027" s="45" t="s">
        <v>1385</v>
      </c>
      <c r="P2027" s="343"/>
    </row>
    <row r="2028" spans="1:16" x14ac:dyDescent="0.25">
      <c r="A2028" s="264" t="s">
        <v>8523</v>
      </c>
      <c r="B2028" s="264" t="s">
        <v>4181</v>
      </c>
      <c r="C2028" s="265">
        <v>230301</v>
      </c>
      <c r="D2028" s="265" t="s">
        <v>15953</v>
      </c>
      <c r="E2028" s="266" t="s">
        <v>6877</v>
      </c>
      <c r="P2028" s="343"/>
    </row>
    <row r="2029" spans="1:16" x14ac:dyDescent="0.25">
      <c r="A2029" s="44" t="s">
        <v>1112</v>
      </c>
      <c r="B2029" s="44" t="s">
        <v>1355</v>
      </c>
      <c r="C2029" s="45" t="s">
        <v>10974</v>
      </c>
      <c r="D2029" s="45" t="s">
        <v>18252</v>
      </c>
      <c r="E2029" s="45" t="s">
        <v>10715</v>
      </c>
      <c r="F2029" s="45" t="s">
        <v>1384</v>
      </c>
      <c r="G2029" s="45" t="s">
        <v>1385</v>
      </c>
      <c r="P2029" s="343"/>
    </row>
    <row r="2030" spans="1:16" x14ac:dyDescent="0.25">
      <c r="A2030" s="44" t="s">
        <v>5375</v>
      </c>
      <c r="B2030" s="44" t="s">
        <v>5290</v>
      </c>
      <c r="C2030" s="45" t="s">
        <v>5376</v>
      </c>
      <c r="D2030" s="45" t="s">
        <v>15765</v>
      </c>
      <c r="E2030" s="45" t="s">
        <v>6673</v>
      </c>
      <c r="F2030" s="328"/>
      <c r="G2030" s="328"/>
      <c r="H2030" s="328"/>
      <c r="I2030" s="329"/>
      <c r="J2030" s="329"/>
      <c r="K2030" s="329"/>
      <c r="P2030" s="343"/>
    </row>
    <row r="2031" spans="1:16" x14ac:dyDescent="0.25">
      <c r="A2031" s="346" t="s">
        <v>5375</v>
      </c>
      <c r="B2031" s="346" t="s">
        <v>5290</v>
      </c>
      <c r="C2031" s="347" t="s">
        <v>5376</v>
      </c>
      <c r="D2031" s="347" t="s">
        <v>15765</v>
      </c>
      <c r="E2031" s="347" t="s">
        <v>10364</v>
      </c>
      <c r="F2031" s="346"/>
      <c r="G2031" s="346"/>
      <c r="H2031" s="346"/>
      <c r="I2031" s="346"/>
      <c r="J2031" s="346"/>
      <c r="K2031" s="346"/>
      <c r="L2031" s="346"/>
      <c r="M2031" s="346"/>
      <c r="P2031" s="343"/>
    </row>
    <row r="2032" spans="1:16" x14ac:dyDescent="0.25">
      <c r="A2032" s="264" t="s">
        <v>728</v>
      </c>
      <c r="B2032" s="264" t="s">
        <v>3587</v>
      </c>
      <c r="C2032" s="265">
        <v>230904</v>
      </c>
      <c r="D2032" s="265" t="s">
        <v>15953</v>
      </c>
      <c r="E2032" s="266" t="s">
        <v>10715</v>
      </c>
      <c r="P2032" s="343"/>
    </row>
    <row r="2033" spans="1:16" x14ac:dyDescent="0.3">
      <c r="A2033" s="57" t="s">
        <v>4450</v>
      </c>
      <c r="B2033" s="92" t="s">
        <v>4550</v>
      </c>
      <c r="C2033" s="93" t="s">
        <v>4548</v>
      </c>
      <c r="D2033" s="93" t="s">
        <v>4549</v>
      </c>
      <c r="E2033" s="94">
        <v>46203</v>
      </c>
      <c r="F2033" s="93"/>
      <c r="G2033" s="93"/>
      <c r="H2033" s="93"/>
      <c r="I2033" s="99"/>
      <c r="J2033" s="99"/>
      <c r="K2033" s="99"/>
      <c r="P2033" s="343"/>
    </row>
    <row r="2034" spans="1:16" x14ac:dyDescent="0.25">
      <c r="A2034" s="264" t="s">
        <v>10406</v>
      </c>
      <c r="B2034" s="264" t="s">
        <v>3600</v>
      </c>
      <c r="C2034" s="265">
        <v>230502</v>
      </c>
      <c r="D2034" s="265" t="s">
        <v>15953</v>
      </c>
      <c r="E2034" s="266" t="s">
        <v>10364</v>
      </c>
      <c r="P2034" s="343"/>
    </row>
    <row r="2035" spans="1:16" x14ac:dyDescent="0.25">
      <c r="A2035" s="264" t="s">
        <v>10406</v>
      </c>
      <c r="B2035" s="264" t="s">
        <v>10527</v>
      </c>
      <c r="C2035" s="265">
        <v>230505</v>
      </c>
      <c r="D2035" s="265" t="s">
        <v>15953</v>
      </c>
      <c r="E2035" s="266" t="s">
        <v>9689</v>
      </c>
      <c r="P2035" s="343"/>
    </row>
    <row r="2036" spans="1:16" x14ac:dyDescent="0.25">
      <c r="A2036" s="44" t="s">
        <v>9103</v>
      </c>
      <c r="B2036" s="44" t="s">
        <v>1361</v>
      </c>
      <c r="C2036" s="45" t="s">
        <v>9087</v>
      </c>
      <c r="D2036" s="45" t="s">
        <v>18252</v>
      </c>
      <c r="E2036" s="45" t="s">
        <v>6809</v>
      </c>
      <c r="F2036" s="45" t="s">
        <v>1384</v>
      </c>
      <c r="G2036" s="45" t="s">
        <v>1385</v>
      </c>
      <c r="P2036" s="343"/>
    </row>
    <row r="2037" spans="1:16" x14ac:dyDescent="0.25">
      <c r="A2037" s="403" t="s">
        <v>17197</v>
      </c>
      <c r="B2037" s="403" t="s">
        <v>17198</v>
      </c>
      <c r="C2037" s="413">
        <v>5.23</v>
      </c>
      <c r="D2037" s="43" t="s">
        <v>17679</v>
      </c>
      <c r="E2037" s="43">
        <v>45961</v>
      </c>
      <c r="F2037" s="88"/>
      <c r="P2037" s="343"/>
    </row>
    <row r="2038" spans="1:16" x14ac:dyDescent="0.25">
      <c r="A2038" s="403" t="s">
        <v>17197</v>
      </c>
      <c r="B2038" s="403" t="s">
        <v>17099</v>
      </c>
      <c r="C2038" s="413">
        <v>8.23</v>
      </c>
      <c r="D2038" s="43" t="s">
        <v>17679</v>
      </c>
      <c r="E2038" s="43">
        <v>45961</v>
      </c>
      <c r="F2038" s="88"/>
      <c r="P2038" s="343"/>
    </row>
    <row r="2039" spans="1:16" x14ac:dyDescent="0.3">
      <c r="A2039" s="99" t="s">
        <v>1538</v>
      </c>
      <c r="B2039" s="92" t="s">
        <v>7637</v>
      </c>
      <c r="C2039" s="93" t="s">
        <v>7638</v>
      </c>
      <c r="D2039" s="93" t="s">
        <v>1398</v>
      </c>
      <c r="E2039" s="94">
        <v>46961</v>
      </c>
      <c r="F2039" s="93"/>
      <c r="G2039" s="93"/>
      <c r="H2039" s="93"/>
      <c r="I2039" s="99"/>
      <c r="J2039" s="99"/>
      <c r="K2039" s="99"/>
      <c r="P2039" s="343"/>
    </row>
    <row r="2040" spans="1:16" x14ac:dyDescent="0.25">
      <c r="A2040" s="264" t="s">
        <v>14660</v>
      </c>
      <c r="B2040" s="264" t="s">
        <v>12996</v>
      </c>
      <c r="C2040" s="265">
        <v>24010401</v>
      </c>
      <c r="D2040" s="265" t="s">
        <v>15953</v>
      </c>
      <c r="E2040" s="266" t="s">
        <v>12997</v>
      </c>
      <c r="P2040" s="343"/>
    </row>
    <row r="2041" spans="1:16" x14ac:dyDescent="0.25">
      <c r="A2041" s="264" t="s">
        <v>14660</v>
      </c>
      <c r="B2041" s="264" t="s">
        <v>3782</v>
      </c>
      <c r="C2041" s="265">
        <v>24010402</v>
      </c>
      <c r="D2041" s="265" t="s">
        <v>15953</v>
      </c>
      <c r="E2041" s="266" t="s">
        <v>8836</v>
      </c>
      <c r="P2041" s="343"/>
    </row>
    <row r="2042" spans="1:16" x14ac:dyDescent="0.25">
      <c r="A2042" s="264" t="s">
        <v>8524</v>
      </c>
      <c r="B2042" s="264" t="s">
        <v>8832</v>
      </c>
      <c r="C2042" s="265">
        <v>230203</v>
      </c>
      <c r="D2042" s="265" t="s">
        <v>15953</v>
      </c>
      <c r="E2042" s="266" t="s">
        <v>8836</v>
      </c>
      <c r="P2042" s="343"/>
    </row>
    <row r="2043" spans="1:16" x14ac:dyDescent="0.25">
      <c r="A2043" s="91" t="s">
        <v>17080</v>
      </c>
      <c r="B2043" s="353" t="s">
        <v>4153</v>
      </c>
      <c r="C2043" s="32" t="s">
        <v>10622</v>
      </c>
      <c r="D2043" s="32" t="s">
        <v>1398</v>
      </c>
      <c r="E2043" s="94">
        <v>45766</v>
      </c>
      <c r="F2043" s="32"/>
      <c r="G2043" s="32"/>
      <c r="H2043" s="32"/>
      <c r="I2043" s="31"/>
      <c r="J2043" s="31"/>
      <c r="K2043" s="31"/>
      <c r="L2043" s="31"/>
      <c r="M2043" s="31"/>
      <c r="N2043" s="31"/>
      <c r="P2043" s="343"/>
    </row>
    <row r="2044" spans="1:16" x14ac:dyDescent="0.25">
      <c r="A2044" s="44" t="s">
        <v>5990</v>
      </c>
      <c r="B2044" s="44" t="s">
        <v>1358</v>
      </c>
      <c r="C2044" s="45" t="s">
        <v>6197</v>
      </c>
      <c r="D2044" s="45" t="s">
        <v>18252</v>
      </c>
      <c r="E2044" s="45" t="s">
        <v>6211</v>
      </c>
      <c r="F2044" s="45" t="s">
        <v>1384</v>
      </c>
      <c r="G2044" s="45" t="s">
        <v>1385</v>
      </c>
      <c r="P2044" s="343"/>
    </row>
    <row r="2045" spans="1:16" x14ac:dyDescent="0.25">
      <c r="A2045" s="264" t="s">
        <v>9424</v>
      </c>
      <c r="B2045" s="264" t="s">
        <v>1082</v>
      </c>
      <c r="C2045" s="265">
        <v>230303</v>
      </c>
      <c r="D2045" s="265" t="s">
        <v>15953</v>
      </c>
      <c r="E2045" s="266" t="s">
        <v>3754</v>
      </c>
      <c r="P2045" s="343"/>
    </row>
    <row r="2046" spans="1:16" x14ac:dyDescent="0.25">
      <c r="A2046" s="264" t="s">
        <v>9424</v>
      </c>
      <c r="B2046" s="264" t="s">
        <v>1056</v>
      </c>
      <c r="C2046" s="265">
        <v>230601</v>
      </c>
      <c r="D2046" s="265" t="s">
        <v>15953</v>
      </c>
      <c r="E2046" s="266" t="s">
        <v>10533</v>
      </c>
      <c r="P2046" s="343"/>
    </row>
    <row r="2047" spans="1:16" s="355" customFormat="1" x14ac:dyDescent="0.25">
      <c r="A2047" s="264" t="s">
        <v>9424</v>
      </c>
      <c r="B2047" s="264" t="s">
        <v>11360</v>
      </c>
      <c r="C2047" s="265">
        <v>231001</v>
      </c>
      <c r="D2047" s="265" t="s">
        <v>15953</v>
      </c>
      <c r="E2047" s="266" t="s">
        <v>2980</v>
      </c>
      <c r="F2047" s="30"/>
      <c r="G2047" s="30"/>
      <c r="H2047" s="30"/>
      <c r="I2047" s="29"/>
      <c r="J2047" s="29"/>
      <c r="K2047" s="29"/>
      <c r="L2047" s="29"/>
      <c r="M2047" s="29"/>
      <c r="N2047" s="29"/>
      <c r="O2047" s="29"/>
      <c r="P2047" s="356"/>
    </row>
    <row r="2048" spans="1:16" x14ac:dyDescent="0.25">
      <c r="A2048" s="102" t="s">
        <v>17070</v>
      </c>
      <c r="B2048" s="353" t="s">
        <v>4153</v>
      </c>
      <c r="C2048" s="32" t="s">
        <v>17085</v>
      </c>
      <c r="D2048" s="32" t="s">
        <v>1398</v>
      </c>
      <c r="E2048" s="94">
        <v>45766</v>
      </c>
      <c r="F2048" s="32"/>
      <c r="G2048" s="32"/>
      <c r="H2048" s="32"/>
      <c r="I2048" s="31"/>
      <c r="J2048" s="31"/>
      <c r="K2048" s="31"/>
      <c r="L2048" s="31"/>
      <c r="M2048" s="31"/>
      <c r="N2048" s="31"/>
      <c r="P2048" s="343"/>
    </row>
    <row r="2049" spans="1:16" x14ac:dyDescent="0.25">
      <c r="A2049" s="44" t="s">
        <v>15996</v>
      </c>
      <c r="B2049" s="44" t="s">
        <v>5083</v>
      </c>
      <c r="C2049" s="45" t="s">
        <v>15961</v>
      </c>
      <c r="D2049" s="45" t="s">
        <v>18252</v>
      </c>
      <c r="E2049" s="45" t="s">
        <v>6214</v>
      </c>
      <c r="F2049" s="45" t="s">
        <v>1384</v>
      </c>
      <c r="G2049" s="45" t="s">
        <v>1385</v>
      </c>
      <c r="P2049" s="343"/>
    </row>
    <row r="2050" spans="1:16" s="359" customFormat="1" x14ac:dyDescent="0.25">
      <c r="A2050" s="264" t="s">
        <v>17764</v>
      </c>
      <c r="B2050" s="264" t="s">
        <v>17682</v>
      </c>
      <c r="C2050" s="265">
        <v>25010501</v>
      </c>
      <c r="D2050" s="265" t="s">
        <v>15953</v>
      </c>
      <c r="E2050" s="266" t="s">
        <v>17681</v>
      </c>
      <c r="F2050" s="30"/>
      <c r="G2050" s="30"/>
      <c r="H2050" s="30"/>
      <c r="I2050" s="29"/>
      <c r="J2050" s="29"/>
      <c r="K2050" s="29"/>
      <c r="L2050" s="29"/>
      <c r="M2050" s="29"/>
      <c r="N2050" s="29"/>
      <c r="O2050" s="29"/>
      <c r="P2050" s="360"/>
    </row>
    <row r="2051" spans="1:16" x14ac:dyDescent="0.25">
      <c r="A2051" s="264" t="s">
        <v>17764</v>
      </c>
      <c r="B2051" s="264" t="s">
        <v>6663</v>
      </c>
      <c r="C2051" s="265">
        <v>25010502</v>
      </c>
      <c r="D2051" s="265" t="s">
        <v>15953</v>
      </c>
      <c r="E2051" s="266" t="s">
        <v>6677</v>
      </c>
      <c r="P2051" s="343"/>
    </row>
    <row r="2052" spans="1:16" x14ac:dyDescent="0.25">
      <c r="A2052" s="44" t="s">
        <v>13469</v>
      </c>
      <c r="B2052" s="44" t="s">
        <v>15288</v>
      </c>
      <c r="C2052" s="45" t="s">
        <v>13104</v>
      </c>
      <c r="D2052" s="45" t="s">
        <v>16294</v>
      </c>
      <c r="E2052" s="46">
        <v>45777</v>
      </c>
      <c r="F2052" s="338"/>
      <c r="G2052" s="44"/>
      <c r="H2052" s="44"/>
      <c r="I2052" s="44"/>
      <c r="J2052" s="44"/>
      <c r="K2052" s="44"/>
      <c r="L2052" s="31"/>
      <c r="M2052" s="31"/>
      <c r="N2052" s="31"/>
      <c r="P2052" s="343"/>
    </row>
    <row r="2053" spans="1:16" x14ac:dyDescent="0.25">
      <c r="A2053" s="44" t="s">
        <v>13469</v>
      </c>
      <c r="B2053" s="44" t="s">
        <v>15302</v>
      </c>
      <c r="C2053" s="45" t="s">
        <v>4964</v>
      </c>
      <c r="D2053" s="45" t="s">
        <v>16294</v>
      </c>
      <c r="E2053" s="46">
        <v>45900</v>
      </c>
      <c r="F2053" s="338"/>
      <c r="G2053" s="44"/>
      <c r="H2053" s="44"/>
      <c r="I2053" s="44"/>
      <c r="J2053" s="44"/>
      <c r="K2053" s="44"/>
      <c r="L2053" s="31"/>
      <c r="M2053" s="31"/>
      <c r="N2053" s="31"/>
      <c r="P2053" s="343"/>
    </row>
    <row r="2054" spans="1:16" x14ac:dyDescent="0.25">
      <c r="A2054" s="44" t="s">
        <v>1821</v>
      </c>
      <c r="B2054" s="44" t="s">
        <v>1840</v>
      </c>
      <c r="C2054" s="45" t="s">
        <v>6194</v>
      </c>
      <c r="D2054" s="45" t="s">
        <v>18252</v>
      </c>
      <c r="E2054" s="45" t="s">
        <v>6213</v>
      </c>
      <c r="F2054" s="45" t="s">
        <v>1385</v>
      </c>
      <c r="G2054" s="45" t="s">
        <v>1385</v>
      </c>
      <c r="P2054" s="343"/>
    </row>
    <row r="2055" spans="1:16" x14ac:dyDescent="0.25">
      <c r="A2055" s="44" t="s">
        <v>1821</v>
      </c>
      <c r="B2055" s="44" t="s">
        <v>2039</v>
      </c>
      <c r="C2055" s="45" t="s">
        <v>6190</v>
      </c>
      <c r="D2055" s="45" t="s">
        <v>18252</v>
      </c>
      <c r="E2055" s="45" t="s">
        <v>5183</v>
      </c>
      <c r="F2055" s="45" t="s">
        <v>1385</v>
      </c>
      <c r="G2055" s="45" t="s">
        <v>1385</v>
      </c>
      <c r="P2055" s="343"/>
    </row>
    <row r="2056" spans="1:16" x14ac:dyDescent="0.25">
      <c r="A2056" s="44" t="s">
        <v>8291</v>
      </c>
      <c r="B2056" s="44" t="s">
        <v>6182</v>
      </c>
      <c r="C2056" s="56" t="s">
        <v>8292</v>
      </c>
      <c r="D2056" s="146" t="s">
        <v>1964</v>
      </c>
      <c r="E2056" s="69">
        <v>45108</v>
      </c>
      <c r="F2056" s="45"/>
      <c r="G2056" s="45"/>
      <c r="H2056" s="93"/>
      <c r="I2056" s="99"/>
      <c r="J2056" s="99"/>
      <c r="K2056" s="99"/>
      <c r="P2056" s="343"/>
    </row>
    <row r="2057" spans="1:16" x14ac:dyDescent="0.25">
      <c r="A2057" s="44" t="s">
        <v>8923</v>
      </c>
      <c r="B2057" s="44" t="s">
        <v>1769</v>
      </c>
      <c r="C2057" s="45" t="s">
        <v>2541</v>
      </c>
      <c r="D2057" s="45" t="s">
        <v>15765</v>
      </c>
      <c r="E2057" s="45" t="s">
        <v>5195</v>
      </c>
      <c r="F2057" s="328"/>
      <c r="G2057" s="328"/>
      <c r="H2057" s="328"/>
      <c r="I2057" s="329"/>
      <c r="J2057" s="329"/>
      <c r="K2057" s="329"/>
      <c r="P2057" s="343"/>
    </row>
    <row r="2058" spans="1:16" x14ac:dyDescent="0.25">
      <c r="A2058" s="346" t="s">
        <v>8923</v>
      </c>
      <c r="B2058" s="346" t="s">
        <v>1769</v>
      </c>
      <c r="C2058" s="347" t="s">
        <v>2541</v>
      </c>
      <c r="D2058" s="347" t="s">
        <v>15765</v>
      </c>
      <c r="E2058" s="347" t="s">
        <v>6416</v>
      </c>
      <c r="F2058" s="346"/>
      <c r="G2058" s="346"/>
      <c r="H2058" s="346"/>
      <c r="I2058" s="346"/>
      <c r="J2058" s="346"/>
      <c r="K2058" s="346"/>
      <c r="L2058" s="346"/>
      <c r="M2058" s="346"/>
      <c r="P2058" s="343"/>
    </row>
    <row r="2059" spans="1:16" x14ac:dyDescent="0.25">
      <c r="A2059" s="44" t="s">
        <v>8923</v>
      </c>
      <c r="B2059" s="44" t="s">
        <v>1769</v>
      </c>
      <c r="C2059" s="45" t="s">
        <v>2541</v>
      </c>
      <c r="D2059" s="45" t="s">
        <v>13812</v>
      </c>
      <c r="E2059" s="45" t="s">
        <v>5195</v>
      </c>
      <c r="F2059" s="93"/>
      <c r="G2059" s="93"/>
      <c r="H2059" s="93"/>
      <c r="I2059" s="99"/>
      <c r="J2059" s="99"/>
      <c r="K2059" s="99"/>
      <c r="P2059" s="343"/>
    </row>
    <row r="2060" spans="1:16" x14ac:dyDescent="0.25">
      <c r="A2060" s="44" t="s">
        <v>3174</v>
      </c>
      <c r="B2060" s="44" t="s">
        <v>3176</v>
      </c>
      <c r="C2060" s="56" t="s">
        <v>3175</v>
      </c>
      <c r="D2060" s="56" t="s">
        <v>2099</v>
      </c>
      <c r="E2060" s="69">
        <v>45060</v>
      </c>
      <c r="F2060" s="93"/>
      <c r="G2060" s="93" t="s">
        <v>1533</v>
      </c>
      <c r="H2060" s="93" t="s">
        <v>1385</v>
      </c>
      <c r="I2060" s="99"/>
      <c r="J2060" s="99"/>
      <c r="K2060" s="99"/>
      <c r="P2060" s="343"/>
    </row>
    <row r="2061" spans="1:16" x14ac:dyDescent="0.25">
      <c r="A2061" s="44" t="s">
        <v>13160</v>
      </c>
      <c r="B2061" s="92" t="s">
        <v>13392</v>
      </c>
      <c r="C2061" s="77" t="s">
        <v>13124</v>
      </c>
      <c r="D2061" s="93" t="s">
        <v>13391</v>
      </c>
      <c r="E2061" s="94">
        <v>45838</v>
      </c>
      <c r="F2061" s="93"/>
      <c r="G2061" s="93"/>
      <c r="H2061" s="93"/>
      <c r="I2061" s="99"/>
      <c r="J2061" s="99"/>
      <c r="K2061" s="99"/>
      <c r="L2061" s="31"/>
      <c r="M2061" s="31"/>
      <c r="N2061" s="31"/>
      <c r="P2061" s="343"/>
    </row>
    <row r="2062" spans="1:16" x14ac:dyDescent="0.25">
      <c r="A2062" s="264" t="s">
        <v>2747</v>
      </c>
      <c r="B2062" s="264" t="s">
        <v>8832</v>
      </c>
      <c r="C2062" s="265">
        <v>230203</v>
      </c>
      <c r="D2062" s="265" t="s">
        <v>15953</v>
      </c>
      <c r="E2062" s="266" t="s">
        <v>8836</v>
      </c>
      <c r="P2062" s="343"/>
    </row>
    <row r="2063" spans="1:16" x14ac:dyDescent="0.25">
      <c r="A2063" s="44" t="s">
        <v>15997</v>
      </c>
      <c r="B2063" s="44" t="s">
        <v>15970</v>
      </c>
      <c r="C2063" s="45" t="s">
        <v>15775</v>
      </c>
      <c r="D2063" s="45" t="s">
        <v>18252</v>
      </c>
      <c r="E2063" s="45" t="s">
        <v>6416</v>
      </c>
      <c r="F2063" s="45" t="s">
        <v>1384</v>
      </c>
      <c r="G2063" s="45" t="s">
        <v>1385</v>
      </c>
      <c r="P2063" s="343"/>
    </row>
    <row r="2064" spans="1:16" x14ac:dyDescent="0.25">
      <c r="A2064" s="264" t="s">
        <v>4205</v>
      </c>
      <c r="B2064" s="264" t="s">
        <v>6669</v>
      </c>
      <c r="C2064" s="265">
        <v>240804</v>
      </c>
      <c r="D2064" s="265" t="s">
        <v>15953</v>
      </c>
      <c r="E2064" s="266" t="s">
        <v>15826</v>
      </c>
      <c r="P2064" s="343"/>
    </row>
    <row r="2065" spans="1:16" x14ac:dyDescent="0.25">
      <c r="A2065" s="44" t="s">
        <v>522</v>
      </c>
      <c r="B2065" s="44" t="s">
        <v>16337</v>
      </c>
      <c r="C2065" s="45" t="s">
        <v>16338</v>
      </c>
      <c r="D2065" s="45" t="s">
        <v>16294</v>
      </c>
      <c r="E2065" s="46">
        <v>46022</v>
      </c>
      <c r="F2065" s="338" t="s">
        <v>2055</v>
      </c>
      <c r="G2065" s="44"/>
      <c r="H2065" s="44"/>
      <c r="I2065" s="44"/>
      <c r="J2065" s="44"/>
      <c r="K2065" s="44"/>
      <c r="L2065" s="31"/>
      <c r="M2065" s="31"/>
      <c r="N2065" s="31"/>
      <c r="P2065" s="343"/>
    </row>
    <row r="2066" spans="1:16" x14ac:dyDescent="0.25">
      <c r="A2066" s="264" t="s">
        <v>8525</v>
      </c>
      <c r="B2066" s="264" t="s">
        <v>2754</v>
      </c>
      <c r="C2066" s="265">
        <v>230205</v>
      </c>
      <c r="D2066" s="265" t="s">
        <v>15953</v>
      </c>
      <c r="E2066" s="266" t="s">
        <v>8836</v>
      </c>
      <c r="P2066" s="343"/>
    </row>
    <row r="2067" spans="1:16" x14ac:dyDescent="0.25">
      <c r="A2067" s="264" t="s">
        <v>8525</v>
      </c>
      <c r="B2067" s="264" t="s">
        <v>14577</v>
      </c>
      <c r="C2067" s="265">
        <v>240501</v>
      </c>
      <c r="D2067" s="265" t="s">
        <v>15953</v>
      </c>
      <c r="E2067" s="266" t="s">
        <v>14578</v>
      </c>
      <c r="P2067" s="343"/>
    </row>
    <row r="2068" spans="1:16" x14ac:dyDescent="0.25">
      <c r="A2068" s="76" t="s">
        <v>7561</v>
      </c>
      <c r="B2068" s="76" t="s">
        <v>7562</v>
      </c>
      <c r="C2068" s="97" t="s">
        <v>7563</v>
      </c>
      <c r="D2068" s="97" t="s">
        <v>2099</v>
      </c>
      <c r="E2068" s="64">
        <v>46537</v>
      </c>
      <c r="F2068" s="93"/>
      <c r="G2068" s="93"/>
      <c r="H2068" s="93"/>
      <c r="I2068" s="99"/>
      <c r="J2068" s="99"/>
      <c r="K2068" s="99"/>
      <c r="P2068" s="343"/>
    </row>
    <row r="2069" spans="1:16" x14ac:dyDescent="0.25">
      <c r="A2069" s="44" t="s">
        <v>9104</v>
      </c>
      <c r="B2069" s="44" t="s">
        <v>4156</v>
      </c>
      <c r="C2069" s="45" t="s">
        <v>15413</v>
      </c>
      <c r="D2069" s="45" t="s">
        <v>18252</v>
      </c>
      <c r="E2069" s="45" t="s">
        <v>3064</v>
      </c>
      <c r="F2069" s="45" t="s">
        <v>1385</v>
      </c>
      <c r="G2069" s="45" t="s">
        <v>1385</v>
      </c>
      <c r="P2069" s="343"/>
    </row>
    <row r="2070" spans="1:16" x14ac:dyDescent="0.3">
      <c r="A2070" s="57" t="s">
        <v>1406</v>
      </c>
      <c r="B2070" s="57" t="s">
        <v>1488</v>
      </c>
      <c r="C2070" s="62">
        <v>21027</v>
      </c>
      <c r="D2070" s="62" t="s">
        <v>5966</v>
      </c>
      <c r="E2070" s="60">
        <v>45777</v>
      </c>
      <c r="F2070" s="339" t="s">
        <v>16267</v>
      </c>
      <c r="G2070" s="339" t="s">
        <v>16268</v>
      </c>
      <c r="H2070" s="57"/>
      <c r="I2070" s="57"/>
      <c r="J2070" s="57"/>
      <c r="K2070" s="57"/>
      <c r="L2070" s="31"/>
      <c r="M2070" s="31"/>
      <c r="N2070" s="31"/>
      <c r="P2070" s="343"/>
    </row>
    <row r="2071" spans="1:16" x14ac:dyDescent="0.3">
      <c r="A2071" s="57" t="s">
        <v>729</v>
      </c>
      <c r="B2071" s="92" t="s">
        <v>4550</v>
      </c>
      <c r="C2071" s="93" t="s">
        <v>4548</v>
      </c>
      <c r="D2071" s="93" t="s">
        <v>4549</v>
      </c>
      <c r="E2071" s="94">
        <v>46203</v>
      </c>
      <c r="F2071" s="93"/>
      <c r="G2071" s="93"/>
      <c r="H2071" s="93"/>
      <c r="I2071" s="99"/>
      <c r="J2071" s="99"/>
      <c r="K2071" s="99"/>
      <c r="P2071" s="343"/>
    </row>
    <row r="2072" spans="1:16" x14ac:dyDescent="0.25">
      <c r="A2072" s="264" t="s">
        <v>729</v>
      </c>
      <c r="B2072" s="264" t="s">
        <v>3587</v>
      </c>
      <c r="C2072" s="265">
        <v>230904</v>
      </c>
      <c r="D2072" s="265" t="s">
        <v>15953</v>
      </c>
      <c r="E2072" s="266" t="s">
        <v>10715</v>
      </c>
      <c r="P2072" s="343"/>
    </row>
    <row r="2073" spans="1:16" x14ac:dyDescent="0.25">
      <c r="A2073" s="264" t="s">
        <v>1849</v>
      </c>
      <c r="B2073" s="264" t="s">
        <v>3782</v>
      </c>
      <c r="C2073" s="265">
        <v>23010402</v>
      </c>
      <c r="D2073" s="265" t="s">
        <v>15953</v>
      </c>
      <c r="E2073" s="266" t="s">
        <v>8836</v>
      </c>
      <c r="P2073" s="343"/>
    </row>
    <row r="2074" spans="1:16" x14ac:dyDescent="0.25">
      <c r="A2074" s="44" t="s">
        <v>15464</v>
      </c>
      <c r="B2074" s="44" t="s">
        <v>1354</v>
      </c>
      <c r="C2074" s="45" t="s">
        <v>14385</v>
      </c>
      <c r="D2074" s="45" t="s">
        <v>18252</v>
      </c>
      <c r="E2074" s="45" t="s">
        <v>3064</v>
      </c>
      <c r="F2074" s="45" t="s">
        <v>1384</v>
      </c>
      <c r="G2074" s="45" t="s">
        <v>1385</v>
      </c>
      <c r="P2074" s="343"/>
    </row>
    <row r="2075" spans="1:16" s="355" customFormat="1" x14ac:dyDescent="0.25">
      <c r="A2075" s="264" t="s">
        <v>9425</v>
      </c>
      <c r="B2075" s="264" t="s">
        <v>9690</v>
      </c>
      <c r="C2075" s="265">
        <v>230304</v>
      </c>
      <c r="D2075" s="265" t="s">
        <v>15953</v>
      </c>
      <c r="E2075" s="266" t="s">
        <v>3754</v>
      </c>
      <c r="F2075" s="30"/>
      <c r="G2075" s="30"/>
      <c r="H2075" s="30"/>
      <c r="I2075" s="29"/>
      <c r="J2075" s="29"/>
      <c r="K2075" s="29"/>
      <c r="L2075" s="29"/>
      <c r="M2075" s="29"/>
      <c r="N2075" s="29"/>
      <c r="O2075" s="29"/>
      <c r="P2075" s="356"/>
    </row>
    <row r="2076" spans="1:16" x14ac:dyDescent="0.25">
      <c r="A2076" s="1" t="s">
        <v>16452</v>
      </c>
      <c r="B2076" s="432" t="s">
        <v>2151</v>
      </c>
      <c r="C2076" s="433" t="s">
        <v>16453</v>
      </c>
      <c r="D2076" s="434" t="s">
        <v>17016</v>
      </c>
      <c r="E2076" s="434">
        <v>45917</v>
      </c>
      <c r="P2076" s="343"/>
    </row>
    <row r="2077" spans="1:16" x14ac:dyDescent="0.25">
      <c r="A2077" s="135" t="s">
        <v>730</v>
      </c>
      <c r="B2077" s="135" t="s">
        <v>8283</v>
      </c>
      <c r="C2077" s="97" t="s">
        <v>8288</v>
      </c>
      <c r="D2077" s="93" t="s">
        <v>1398</v>
      </c>
      <c r="E2077" s="94">
        <v>46447</v>
      </c>
      <c r="F2077" s="93"/>
      <c r="G2077" s="93"/>
      <c r="H2077" s="93"/>
      <c r="I2077" s="99"/>
      <c r="J2077" s="99"/>
      <c r="K2077" s="99"/>
      <c r="P2077" s="343"/>
    </row>
    <row r="2078" spans="1:16" s="359" customFormat="1" x14ac:dyDescent="0.25">
      <c r="A2078" s="44" t="s">
        <v>730</v>
      </c>
      <c r="B2078" s="44" t="s">
        <v>8974</v>
      </c>
      <c r="C2078" s="45" t="s">
        <v>8975</v>
      </c>
      <c r="D2078" s="45" t="s">
        <v>15765</v>
      </c>
      <c r="E2078" s="45" t="s">
        <v>6422</v>
      </c>
      <c r="F2078" s="328"/>
      <c r="G2078" s="328"/>
      <c r="H2078" s="328"/>
      <c r="I2078" s="329"/>
      <c r="J2078" s="329"/>
      <c r="K2078" s="329"/>
      <c r="L2078" s="29"/>
      <c r="M2078" s="29"/>
      <c r="N2078" s="29"/>
      <c r="O2078" s="29"/>
      <c r="P2078" s="360"/>
    </row>
    <row r="2079" spans="1:16" s="355" customFormat="1" x14ac:dyDescent="0.25">
      <c r="A2079" s="346" t="s">
        <v>730</v>
      </c>
      <c r="B2079" s="346" t="s">
        <v>8974</v>
      </c>
      <c r="C2079" s="347" t="s">
        <v>8975</v>
      </c>
      <c r="D2079" s="347" t="s">
        <v>15765</v>
      </c>
      <c r="E2079" s="347" t="s">
        <v>6665</v>
      </c>
      <c r="F2079" s="346"/>
      <c r="G2079" s="346"/>
      <c r="H2079" s="346"/>
      <c r="I2079" s="346"/>
      <c r="J2079" s="346"/>
      <c r="K2079" s="346"/>
      <c r="L2079" s="346"/>
      <c r="M2079" s="346"/>
      <c r="N2079" s="29"/>
      <c r="O2079" s="29"/>
      <c r="P2079" s="356"/>
    </row>
    <row r="2080" spans="1:16" x14ac:dyDescent="0.25">
      <c r="A2080" s="264" t="s">
        <v>730</v>
      </c>
      <c r="B2080" s="264" t="s">
        <v>6713</v>
      </c>
      <c r="C2080" s="265">
        <v>220604</v>
      </c>
      <c r="D2080" s="265" t="s">
        <v>15953</v>
      </c>
      <c r="E2080" s="266" t="s">
        <v>6714</v>
      </c>
      <c r="P2080" s="343"/>
    </row>
    <row r="2081" spans="1:16" x14ac:dyDescent="0.25">
      <c r="A2081" s="264" t="s">
        <v>730</v>
      </c>
      <c r="B2081" s="264" t="s">
        <v>6966</v>
      </c>
      <c r="C2081" s="265">
        <v>23010401</v>
      </c>
      <c r="D2081" s="265" t="s">
        <v>15953</v>
      </c>
      <c r="E2081" s="266" t="s">
        <v>6967</v>
      </c>
      <c r="P2081" s="343"/>
    </row>
    <row r="2082" spans="1:16" x14ac:dyDescent="0.25">
      <c r="A2082" s="264" t="s">
        <v>730</v>
      </c>
      <c r="B2082" s="264" t="s">
        <v>3782</v>
      </c>
      <c r="C2082" s="265">
        <v>23010402</v>
      </c>
      <c r="D2082" s="265" t="s">
        <v>15953</v>
      </c>
      <c r="E2082" s="266" t="s">
        <v>8836</v>
      </c>
      <c r="P2082" s="343"/>
    </row>
    <row r="2083" spans="1:16" x14ac:dyDescent="0.25">
      <c r="A2083" s="44" t="s">
        <v>730</v>
      </c>
      <c r="B2083" s="44" t="s">
        <v>8974</v>
      </c>
      <c r="C2083" s="45" t="s">
        <v>8975</v>
      </c>
      <c r="D2083" s="45" t="s">
        <v>13812</v>
      </c>
      <c r="E2083" s="45" t="s">
        <v>6422</v>
      </c>
      <c r="F2083" s="93"/>
      <c r="G2083" s="93"/>
      <c r="H2083" s="93"/>
      <c r="I2083" s="99"/>
      <c r="J2083" s="99"/>
      <c r="K2083" s="99"/>
      <c r="P2083" s="343"/>
    </row>
    <row r="2084" spans="1:16" x14ac:dyDescent="0.25">
      <c r="A2084" s="44" t="s">
        <v>13161</v>
      </c>
      <c r="B2084" s="92" t="s">
        <v>13392</v>
      </c>
      <c r="C2084" s="45" t="s">
        <v>13134</v>
      </c>
      <c r="D2084" s="93" t="s">
        <v>13391</v>
      </c>
      <c r="E2084" s="94">
        <v>45838</v>
      </c>
      <c r="F2084" s="93"/>
      <c r="G2084" s="93"/>
      <c r="H2084" s="93"/>
      <c r="I2084" s="99"/>
      <c r="J2084" s="99"/>
      <c r="K2084" s="99"/>
      <c r="L2084" s="31"/>
      <c r="M2084" s="31"/>
      <c r="N2084" s="31"/>
      <c r="P2084" s="343"/>
    </row>
    <row r="2085" spans="1:16" x14ac:dyDescent="0.25">
      <c r="A2085" s="44" t="s">
        <v>15998</v>
      </c>
      <c r="B2085" s="44" t="s">
        <v>15963</v>
      </c>
      <c r="C2085" s="45" t="s">
        <v>15964</v>
      </c>
      <c r="D2085" s="45" t="s">
        <v>18252</v>
      </c>
      <c r="E2085" s="45" t="s">
        <v>6214</v>
      </c>
      <c r="F2085" s="45" t="s">
        <v>1384</v>
      </c>
      <c r="G2085" s="45" t="s">
        <v>1385</v>
      </c>
      <c r="P2085" s="343"/>
    </row>
    <row r="2086" spans="1:16" ht="14.4" x14ac:dyDescent="0.3">
      <c r="A2086" s="57" t="s">
        <v>4206</v>
      </c>
      <c r="B2086" s="57" t="s">
        <v>1510</v>
      </c>
      <c r="C2086" s="62" t="s">
        <v>13536</v>
      </c>
      <c r="D2086" s="62" t="s">
        <v>5966</v>
      </c>
      <c r="E2086" s="341" t="s">
        <v>13531</v>
      </c>
      <c r="F2086" s="339"/>
      <c r="G2086" s="339"/>
      <c r="H2086" s="57"/>
      <c r="I2086" s="57"/>
      <c r="J2086" s="57"/>
      <c r="K2086" s="57"/>
      <c r="P2086" s="343"/>
    </row>
    <row r="2087" spans="1:16" x14ac:dyDescent="0.25">
      <c r="A2087" s="264" t="s">
        <v>4206</v>
      </c>
      <c r="B2087" s="264" t="s">
        <v>13009</v>
      </c>
      <c r="C2087" s="265">
        <v>240101</v>
      </c>
      <c r="D2087" s="265" t="s">
        <v>15953</v>
      </c>
      <c r="E2087" s="266" t="s">
        <v>13010</v>
      </c>
      <c r="P2087" s="343"/>
    </row>
    <row r="2088" spans="1:16" s="355" customFormat="1" x14ac:dyDescent="0.25">
      <c r="A2088" s="264" t="s">
        <v>4206</v>
      </c>
      <c r="B2088" s="264" t="s">
        <v>1076</v>
      </c>
      <c r="C2088" s="265">
        <v>240303</v>
      </c>
      <c r="D2088" s="265" t="s">
        <v>15953</v>
      </c>
      <c r="E2088" s="266" t="s">
        <v>3064</v>
      </c>
      <c r="F2088" s="30"/>
      <c r="G2088" s="30"/>
      <c r="H2088" s="30"/>
      <c r="I2088" s="29"/>
      <c r="J2088" s="29"/>
      <c r="K2088" s="29"/>
      <c r="L2088" s="29"/>
      <c r="M2088" s="29"/>
      <c r="N2088" s="29"/>
      <c r="O2088" s="29"/>
      <c r="P2088" s="356"/>
    </row>
    <row r="2089" spans="1:16" x14ac:dyDescent="0.25">
      <c r="A2089" s="44" t="s">
        <v>3117</v>
      </c>
      <c r="B2089" s="44" t="s">
        <v>9963</v>
      </c>
      <c r="C2089" s="45" t="s">
        <v>11131</v>
      </c>
      <c r="D2089" s="45" t="s">
        <v>16294</v>
      </c>
      <c r="E2089" s="46">
        <v>46053</v>
      </c>
      <c r="F2089" s="338"/>
      <c r="G2089" s="44"/>
      <c r="H2089" s="44"/>
      <c r="I2089" s="44"/>
      <c r="J2089" s="44"/>
      <c r="K2089" s="44"/>
      <c r="P2089" s="343"/>
    </row>
    <row r="2090" spans="1:16" s="359" customFormat="1" x14ac:dyDescent="0.3">
      <c r="A2090" s="135" t="s">
        <v>3117</v>
      </c>
      <c r="B2090" s="131" t="s">
        <v>7666</v>
      </c>
      <c r="C2090" s="96" t="s">
        <v>7667</v>
      </c>
      <c r="D2090" s="96" t="s">
        <v>1398</v>
      </c>
      <c r="E2090" s="112">
        <v>45976</v>
      </c>
      <c r="F2090" s="93"/>
      <c r="G2090" s="93"/>
      <c r="H2090" s="93"/>
      <c r="I2090" s="99"/>
      <c r="J2090" s="99"/>
      <c r="K2090" s="99"/>
      <c r="L2090" s="31"/>
      <c r="M2090" s="31"/>
      <c r="N2090" s="31"/>
      <c r="O2090" s="29"/>
      <c r="P2090" s="360"/>
    </row>
    <row r="2091" spans="1:16" x14ac:dyDescent="0.3">
      <c r="A2091" s="57" t="s">
        <v>1113</v>
      </c>
      <c r="B2091" s="92" t="s">
        <v>4550</v>
      </c>
      <c r="C2091" s="93" t="s">
        <v>4548</v>
      </c>
      <c r="D2091" s="93" t="s">
        <v>4549</v>
      </c>
      <c r="E2091" s="94">
        <v>46203</v>
      </c>
      <c r="F2091" s="93"/>
      <c r="G2091" s="93"/>
      <c r="H2091" s="93"/>
      <c r="I2091" s="99"/>
      <c r="J2091" s="99"/>
      <c r="K2091" s="99"/>
      <c r="P2091" s="343"/>
    </row>
    <row r="2092" spans="1:16" x14ac:dyDescent="0.25">
      <c r="A2092" s="44" t="s">
        <v>9056</v>
      </c>
      <c r="B2092" s="44" t="s">
        <v>15288</v>
      </c>
      <c r="C2092" s="45" t="s">
        <v>9052</v>
      </c>
      <c r="D2092" s="45" t="s">
        <v>16294</v>
      </c>
      <c r="E2092" s="46">
        <v>45777</v>
      </c>
      <c r="F2092" s="338"/>
      <c r="G2092" s="44"/>
      <c r="H2092" s="44"/>
      <c r="I2092" s="44"/>
      <c r="J2092" s="44"/>
      <c r="K2092" s="44"/>
      <c r="L2092" s="31"/>
      <c r="M2092" s="31"/>
      <c r="N2092" s="31"/>
      <c r="P2092" s="343"/>
    </row>
    <row r="2093" spans="1:16" s="359" customFormat="1" x14ac:dyDescent="0.25">
      <c r="A2093" s="44" t="s">
        <v>9056</v>
      </c>
      <c r="B2093" s="44" t="s">
        <v>15321</v>
      </c>
      <c r="C2093" s="45" t="s">
        <v>9964</v>
      </c>
      <c r="D2093" s="45" t="s">
        <v>16294</v>
      </c>
      <c r="E2093" s="46">
        <v>45869</v>
      </c>
      <c r="F2093" s="338"/>
      <c r="G2093" s="44"/>
      <c r="H2093" s="44"/>
      <c r="I2093" s="44"/>
      <c r="J2093" s="44"/>
      <c r="K2093" s="44"/>
      <c r="L2093" s="31"/>
      <c r="M2093" s="31"/>
      <c r="N2093" s="31"/>
      <c r="O2093" s="29"/>
      <c r="P2093" s="360"/>
    </row>
    <row r="2094" spans="1:16" x14ac:dyDescent="0.25">
      <c r="A2094" s="264" t="s">
        <v>2769</v>
      </c>
      <c r="B2094" s="264" t="s">
        <v>4181</v>
      </c>
      <c r="C2094" s="265">
        <v>230301</v>
      </c>
      <c r="D2094" s="265" t="s">
        <v>15953</v>
      </c>
      <c r="E2094" s="266" t="s">
        <v>6877</v>
      </c>
      <c r="P2094" s="343"/>
    </row>
    <row r="2095" spans="1:16" x14ac:dyDescent="0.25">
      <c r="A2095" s="264" t="s">
        <v>2769</v>
      </c>
      <c r="B2095" s="264" t="s">
        <v>1059</v>
      </c>
      <c r="C2095" s="265">
        <v>231104</v>
      </c>
      <c r="D2095" s="265" t="s">
        <v>15953</v>
      </c>
      <c r="E2095" s="266" t="s">
        <v>11352</v>
      </c>
      <c r="P2095" s="343"/>
    </row>
    <row r="2096" spans="1:16" x14ac:dyDescent="0.25">
      <c r="A2096" s="264" t="s">
        <v>5423</v>
      </c>
      <c r="B2096" s="264" t="s">
        <v>1053</v>
      </c>
      <c r="C2096" s="265">
        <v>210902</v>
      </c>
      <c r="D2096" s="265" t="s">
        <v>15953</v>
      </c>
      <c r="E2096" s="266" t="s">
        <v>5195</v>
      </c>
      <c r="P2096" s="343"/>
    </row>
    <row r="2097" spans="1:16" x14ac:dyDescent="0.25">
      <c r="A2097" s="264" t="s">
        <v>15841</v>
      </c>
      <c r="B2097" s="264" t="s">
        <v>1064</v>
      </c>
      <c r="C2097" s="265">
        <v>240701</v>
      </c>
      <c r="D2097" s="265" t="s">
        <v>15953</v>
      </c>
      <c r="E2097" s="266" t="s">
        <v>10069</v>
      </c>
      <c r="P2097" s="343"/>
    </row>
    <row r="2098" spans="1:16" x14ac:dyDescent="0.25">
      <c r="A2098" s="264" t="s">
        <v>731</v>
      </c>
      <c r="B2098" s="264" t="s">
        <v>2751</v>
      </c>
      <c r="C2098" s="265">
        <v>220105</v>
      </c>
      <c r="D2098" s="265" t="s">
        <v>15953</v>
      </c>
      <c r="E2098" s="266" t="s">
        <v>3064</v>
      </c>
      <c r="P2098" s="343"/>
    </row>
    <row r="2099" spans="1:16" x14ac:dyDescent="0.25">
      <c r="A2099" s="1" t="s">
        <v>6335</v>
      </c>
      <c r="B2099" s="432" t="s">
        <v>2184</v>
      </c>
      <c r="C2099" s="433" t="s">
        <v>6336</v>
      </c>
      <c r="D2099" s="434" t="s">
        <v>17016</v>
      </c>
      <c r="E2099" s="434">
        <v>45885</v>
      </c>
      <c r="P2099" s="343"/>
    </row>
    <row r="2100" spans="1:16" x14ac:dyDescent="0.25">
      <c r="A2100" s="264" t="s">
        <v>8526</v>
      </c>
      <c r="B2100" s="264" t="s">
        <v>2751</v>
      </c>
      <c r="C2100" s="265">
        <v>230105</v>
      </c>
      <c r="D2100" s="265" t="s">
        <v>15953</v>
      </c>
      <c r="E2100" s="266" t="s">
        <v>6877</v>
      </c>
      <c r="P2100" s="343"/>
    </row>
    <row r="2101" spans="1:16" s="355" customFormat="1" x14ac:dyDescent="0.25">
      <c r="A2101" s="264" t="s">
        <v>11376</v>
      </c>
      <c r="B2101" s="264" t="s">
        <v>3591</v>
      </c>
      <c r="C2101" s="265">
        <v>230901</v>
      </c>
      <c r="D2101" s="265" t="s">
        <v>15953</v>
      </c>
      <c r="E2101" s="266" t="s">
        <v>10715</v>
      </c>
      <c r="F2101" s="30"/>
      <c r="G2101" s="30"/>
      <c r="H2101" s="30"/>
      <c r="I2101" s="29"/>
      <c r="J2101" s="29"/>
      <c r="K2101" s="29"/>
      <c r="L2101" s="29"/>
      <c r="M2101" s="29"/>
      <c r="N2101" s="29"/>
      <c r="O2101" s="29"/>
      <c r="P2101" s="356"/>
    </row>
    <row r="2102" spans="1:16" x14ac:dyDescent="0.25">
      <c r="A2102" s="264" t="s">
        <v>8527</v>
      </c>
      <c r="B2102" s="264" t="s">
        <v>3782</v>
      </c>
      <c r="C2102" s="265">
        <v>23010402</v>
      </c>
      <c r="D2102" s="265" t="s">
        <v>15953</v>
      </c>
      <c r="E2102" s="266" t="s">
        <v>8836</v>
      </c>
      <c r="P2102" s="343"/>
    </row>
    <row r="2103" spans="1:16" x14ac:dyDescent="0.25">
      <c r="A2103" s="264" t="s">
        <v>732</v>
      </c>
      <c r="B2103" s="264" t="s">
        <v>2751</v>
      </c>
      <c r="C2103" s="265">
        <v>230105</v>
      </c>
      <c r="D2103" s="265" t="s">
        <v>15953</v>
      </c>
      <c r="E2103" s="266" t="s">
        <v>6877</v>
      </c>
      <c r="P2103" s="343"/>
    </row>
    <row r="2104" spans="1:16" x14ac:dyDescent="0.25">
      <c r="A2104" s="403" t="s">
        <v>17199</v>
      </c>
      <c r="B2104" s="403" t="s">
        <v>17105</v>
      </c>
      <c r="C2104" s="413">
        <v>39.25</v>
      </c>
      <c r="D2104" s="43" t="s">
        <v>17679</v>
      </c>
      <c r="E2104" s="43">
        <v>47514</v>
      </c>
      <c r="F2104" s="88"/>
      <c r="P2104" s="343"/>
    </row>
    <row r="2105" spans="1:16" x14ac:dyDescent="0.25">
      <c r="A2105" s="264" t="s">
        <v>8528</v>
      </c>
      <c r="B2105" s="264" t="s">
        <v>2751</v>
      </c>
      <c r="C2105" s="265">
        <v>230105</v>
      </c>
      <c r="D2105" s="265" t="s">
        <v>15953</v>
      </c>
      <c r="E2105" s="266" t="s">
        <v>6877</v>
      </c>
      <c r="P2105" s="343"/>
    </row>
    <row r="2106" spans="1:16" s="355" customFormat="1" x14ac:dyDescent="0.25">
      <c r="A2106" s="264" t="s">
        <v>8528</v>
      </c>
      <c r="B2106" s="264" t="s">
        <v>3591</v>
      </c>
      <c r="C2106" s="265">
        <v>230901</v>
      </c>
      <c r="D2106" s="265" t="s">
        <v>15953</v>
      </c>
      <c r="E2106" s="266" t="s">
        <v>10715</v>
      </c>
      <c r="F2106" s="30"/>
      <c r="G2106" s="30"/>
      <c r="H2106" s="30"/>
      <c r="I2106" s="29"/>
      <c r="J2106" s="29"/>
      <c r="K2106" s="29"/>
      <c r="L2106" s="29"/>
      <c r="M2106" s="29"/>
      <c r="N2106" s="29"/>
      <c r="O2106" s="29"/>
      <c r="P2106" s="356"/>
    </row>
    <row r="2107" spans="1:16" x14ac:dyDescent="0.25">
      <c r="A2107" s="44" t="s">
        <v>15465</v>
      </c>
      <c r="B2107" s="44" t="s">
        <v>1354</v>
      </c>
      <c r="C2107" s="45" t="s">
        <v>14385</v>
      </c>
      <c r="D2107" s="45" t="s">
        <v>18252</v>
      </c>
      <c r="E2107" s="45" t="s">
        <v>3064</v>
      </c>
      <c r="F2107" s="45" t="s">
        <v>1385</v>
      </c>
      <c r="G2107" s="45" t="s">
        <v>1385</v>
      </c>
      <c r="P2107" s="343"/>
    </row>
    <row r="2108" spans="1:16" x14ac:dyDescent="0.25">
      <c r="A2108" s="102" t="s">
        <v>15814</v>
      </c>
      <c r="B2108" s="92" t="s">
        <v>15819</v>
      </c>
      <c r="C2108" s="93" t="s">
        <v>15820</v>
      </c>
      <c r="D2108" s="93" t="s">
        <v>1398</v>
      </c>
      <c r="E2108" s="94">
        <v>45952</v>
      </c>
      <c r="F2108" s="93"/>
      <c r="G2108" s="93"/>
      <c r="H2108" s="93"/>
      <c r="I2108" s="99"/>
      <c r="J2108" s="99"/>
      <c r="K2108" s="99"/>
      <c r="L2108" s="31"/>
      <c r="M2108" s="31"/>
      <c r="N2108" s="31"/>
      <c r="P2108" s="343"/>
    </row>
    <row r="2109" spans="1:16" x14ac:dyDescent="0.25">
      <c r="A2109" s="44" t="s">
        <v>2427</v>
      </c>
      <c r="B2109" s="44" t="s">
        <v>6179</v>
      </c>
      <c r="C2109" s="45" t="s">
        <v>6199</v>
      </c>
      <c r="D2109" s="45" t="s">
        <v>18252</v>
      </c>
      <c r="E2109" s="45" t="s">
        <v>6212</v>
      </c>
      <c r="F2109" s="45" t="s">
        <v>1385</v>
      </c>
      <c r="G2109" s="45" t="s">
        <v>1385</v>
      </c>
      <c r="P2109" s="343"/>
    </row>
    <row r="2110" spans="1:16" s="355" customFormat="1" x14ac:dyDescent="0.25">
      <c r="A2110" s="44" t="s">
        <v>13779</v>
      </c>
      <c r="B2110" s="44" t="s">
        <v>11253</v>
      </c>
      <c r="C2110" s="45" t="s">
        <v>13780</v>
      </c>
      <c r="D2110" s="45" t="s">
        <v>15765</v>
      </c>
      <c r="E2110" s="45" t="s">
        <v>13781</v>
      </c>
      <c r="F2110" s="328"/>
      <c r="G2110" s="328"/>
      <c r="H2110" s="328"/>
      <c r="I2110" s="329"/>
      <c r="J2110" s="329"/>
      <c r="K2110" s="329"/>
      <c r="L2110" s="29"/>
      <c r="M2110" s="29"/>
      <c r="N2110" s="29"/>
      <c r="O2110" s="29"/>
      <c r="P2110" s="356"/>
    </row>
    <row r="2111" spans="1:16" x14ac:dyDescent="0.25">
      <c r="A2111" s="346" t="s">
        <v>13779</v>
      </c>
      <c r="B2111" s="346" t="s">
        <v>11253</v>
      </c>
      <c r="C2111" s="347" t="s">
        <v>13780</v>
      </c>
      <c r="D2111" s="347" t="s">
        <v>15765</v>
      </c>
      <c r="E2111" s="347" t="s">
        <v>16845</v>
      </c>
      <c r="F2111" s="346"/>
      <c r="G2111" s="346"/>
      <c r="H2111" s="346"/>
      <c r="I2111" s="346"/>
      <c r="J2111" s="346"/>
      <c r="K2111" s="346"/>
      <c r="L2111" s="346"/>
      <c r="M2111" s="346"/>
      <c r="P2111" s="343"/>
    </row>
    <row r="2112" spans="1:16" x14ac:dyDescent="0.25">
      <c r="A2112" s="44" t="s">
        <v>13779</v>
      </c>
      <c r="B2112" s="44" t="s">
        <v>11253</v>
      </c>
      <c r="C2112" s="45" t="s">
        <v>13780</v>
      </c>
      <c r="D2112" s="45" t="s">
        <v>13812</v>
      </c>
      <c r="E2112" s="45" t="s">
        <v>13781</v>
      </c>
      <c r="F2112" s="93"/>
      <c r="G2112" s="93"/>
      <c r="H2112" s="93"/>
      <c r="I2112" s="99"/>
      <c r="J2112" s="99"/>
      <c r="K2112" s="99"/>
      <c r="P2112" s="343"/>
    </row>
    <row r="2113" spans="1:16" s="359" customFormat="1" x14ac:dyDescent="0.25">
      <c r="A2113" s="264" t="s">
        <v>5424</v>
      </c>
      <c r="B2113" s="264" t="s">
        <v>17689</v>
      </c>
      <c r="C2113" s="265">
        <v>241101</v>
      </c>
      <c r="D2113" s="265" t="s">
        <v>15953</v>
      </c>
      <c r="E2113" s="266" t="s">
        <v>6985</v>
      </c>
      <c r="F2113" s="30"/>
      <c r="G2113" s="30"/>
      <c r="H2113" s="30"/>
      <c r="I2113" s="29"/>
      <c r="J2113" s="29"/>
      <c r="K2113" s="29"/>
      <c r="L2113" s="29"/>
      <c r="M2113" s="29"/>
      <c r="N2113" s="29"/>
      <c r="O2113" s="29"/>
      <c r="P2113" s="360"/>
    </row>
    <row r="2114" spans="1:16" x14ac:dyDescent="0.25">
      <c r="A2114" s="1" t="s">
        <v>13892</v>
      </c>
      <c r="B2114" s="432" t="s">
        <v>2152</v>
      </c>
      <c r="C2114" s="433" t="s">
        <v>13893</v>
      </c>
      <c r="D2114" s="434" t="s">
        <v>17016</v>
      </c>
      <c r="E2114" s="434">
        <v>46080</v>
      </c>
      <c r="P2114" s="343"/>
    </row>
    <row r="2115" spans="1:16" x14ac:dyDescent="0.25">
      <c r="A2115" s="1" t="s">
        <v>13892</v>
      </c>
      <c r="B2115" s="432" t="s">
        <v>14398</v>
      </c>
      <c r="C2115" s="433" t="s">
        <v>14422</v>
      </c>
      <c r="D2115" s="434" t="s">
        <v>17016</v>
      </c>
      <c r="E2115" s="434">
        <v>45866</v>
      </c>
      <c r="P2115" s="343"/>
    </row>
    <row r="2116" spans="1:16" x14ac:dyDescent="0.25">
      <c r="A2116" s="44" t="s">
        <v>16522</v>
      </c>
      <c r="B2116" s="44" t="s">
        <v>16523</v>
      </c>
      <c r="C2116" s="45" t="s">
        <v>16524</v>
      </c>
      <c r="D2116" s="45" t="s">
        <v>4574</v>
      </c>
      <c r="E2116" s="275">
        <f>DATE(2028,12,23)</f>
        <v>47110</v>
      </c>
      <c r="P2116" s="343"/>
    </row>
    <row r="2117" spans="1:16" x14ac:dyDescent="0.25">
      <c r="A2117" s="44" t="s">
        <v>9050</v>
      </c>
      <c r="B2117" s="44" t="s">
        <v>13515</v>
      </c>
      <c r="C2117" s="45" t="s">
        <v>13516</v>
      </c>
      <c r="D2117" s="45" t="s">
        <v>16294</v>
      </c>
      <c r="E2117" s="46">
        <v>45808</v>
      </c>
      <c r="F2117" s="338"/>
      <c r="G2117" s="44"/>
      <c r="H2117" s="44"/>
      <c r="I2117" s="44"/>
      <c r="J2117" s="44"/>
      <c r="K2117" s="44"/>
      <c r="L2117" s="31"/>
      <c r="M2117" s="31"/>
      <c r="N2117" s="31"/>
      <c r="P2117" s="343"/>
    </row>
    <row r="2118" spans="1:16" x14ac:dyDescent="0.25">
      <c r="A2118" s="403" t="s">
        <v>1114</v>
      </c>
      <c r="B2118" s="403" t="s">
        <v>17103</v>
      </c>
      <c r="C2118" s="413">
        <v>22.24</v>
      </c>
      <c r="D2118" s="43" t="s">
        <v>17679</v>
      </c>
      <c r="E2118" s="43">
        <v>47299</v>
      </c>
      <c r="F2118" s="88"/>
      <c r="P2118" s="343"/>
    </row>
    <row r="2119" spans="1:16" x14ac:dyDescent="0.25">
      <c r="A2119" s="264" t="s">
        <v>1114</v>
      </c>
      <c r="B2119" s="264" t="s">
        <v>2751</v>
      </c>
      <c r="C2119" s="265">
        <v>230105</v>
      </c>
      <c r="D2119" s="265" t="s">
        <v>15953</v>
      </c>
      <c r="E2119" s="266" t="s">
        <v>6877</v>
      </c>
      <c r="P2119" s="343"/>
    </row>
    <row r="2120" spans="1:16" s="355" customFormat="1" x14ac:dyDescent="0.25">
      <c r="A2120" s="44" t="s">
        <v>9051</v>
      </c>
      <c r="B2120" s="44" t="s">
        <v>15288</v>
      </c>
      <c r="C2120" s="45" t="s">
        <v>9052</v>
      </c>
      <c r="D2120" s="45" t="s">
        <v>16294</v>
      </c>
      <c r="E2120" s="46">
        <v>45777</v>
      </c>
      <c r="F2120" s="338" t="s">
        <v>2055</v>
      </c>
      <c r="G2120" s="44"/>
      <c r="H2120" s="44"/>
      <c r="I2120" s="44"/>
      <c r="J2120" s="44"/>
      <c r="K2120" s="44"/>
      <c r="L2120" s="31"/>
      <c r="M2120" s="31"/>
      <c r="N2120" s="31"/>
      <c r="O2120" s="29"/>
      <c r="P2120" s="356"/>
    </row>
    <row r="2121" spans="1:16" x14ac:dyDescent="0.25">
      <c r="A2121" s="44" t="s">
        <v>9051</v>
      </c>
      <c r="B2121" s="44" t="s">
        <v>15293</v>
      </c>
      <c r="C2121" s="45" t="s">
        <v>7263</v>
      </c>
      <c r="D2121" s="45" t="s">
        <v>16294</v>
      </c>
      <c r="E2121" s="46">
        <v>45869</v>
      </c>
      <c r="F2121" s="338" t="s">
        <v>2055</v>
      </c>
      <c r="G2121" s="44"/>
      <c r="H2121" s="44"/>
      <c r="I2121" s="44"/>
      <c r="J2121" s="44"/>
      <c r="K2121" s="44"/>
      <c r="L2121" s="31"/>
      <c r="M2121" s="31"/>
      <c r="N2121" s="31"/>
      <c r="P2121" s="343"/>
    </row>
    <row r="2122" spans="1:16" s="359" customFormat="1" x14ac:dyDescent="0.25">
      <c r="A2122" s="44" t="s">
        <v>9051</v>
      </c>
      <c r="B2122" s="44" t="s">
        <v>15294</v>
      </c>
      <c r="C2122" s="45" t="s">
        <v>3237</v>
      </c>
      <c r="D2122" s="45" t="s">
        <v>16294</v>
      </c>
      <c r="E2122" s="46">
        <v>45869</v>
      </c>
      <c r="F2122" s="338" t="s">
        <v>2055</v>
      </c>
      <c r="G2122" s="44"/>
      <c r="H2122" s="44"/>
      <c r="I2122" s="44"/>
      <c r="J2122" s="44"/>
      <c r="K2122" s="44"/>
      <c r="L2122" s="31"/>
      <c r="M2122" s="31"/>
      <c r="N2122" s="31"/>
      <c r="O2122" s="29"/>
      <c r="P2122" s="360"/>
    </row>
    <row r="2123" spans="1:16" x14ac:dyDescent="0.25">
      <c r="A2123" s="264" t="s">
        <v>14661</v>
      </c>
      <c r="B2123" s="264" t="s">
        <v>4844</v>
      </c>
      <c r="C2123" s="265">
        <v>24060401</v>
      </c>
      <c r="D2123" s="265" t="s">
        <v>15953</v>
      </c>
      <c r="E2123" s="266" t="s">
        <v>6412</v>
      </c>
      <c r="P2123" s="343"/>
    </row>
    <row r="2124" spans="1:16" x14ac:dyDescent="0.25">
      <c r="A2124" s="264" t="s">
        <v>14661</v>
      </c>
      <c r="B2124" s="264" t="s">
        <v>1057</v>
      </c>
      <c r="C2124" s="265">
        <v>24060402</v>
      </c>
      <c r="D2124" s="265" t="s">
        <v>15953</v>
      </c>
      <c r="E2124" s="266" t="s">
        <v>5410</v>
      </c>
      <c r="P2124" s="343"/>
    </row>
    <row r="2125" spans="1:16" x14ac:dyDescent="0.25">
      <c r="A2125" s="44" t="s">
        <v>13513</v>
      </c>
      <c r="B2125" s="44" t="s">
        <v>15317</v>
      </c>
      <c r="C2125" s="45" t="s">
        <v>7299</v>
      </c>
      <c r="D2125" s="45" t="s">
        <v>16294</v>
      </c>
      <c r="E2125" s="46">
        <v>45688</v>
      </c>
      <c r="F2125" s="338"/>
      <c r="G2125" s="44"/>
      <c r="H2125" s="44"/>
      <c r="I2125" s="44"/>
      <c r="J2125" s="44"/>
      <c r="K2125" s="44"/>
      <c r="L2125" s="31"/>
      <c r="M2125" s="31"/>
      <c r="N2125" s="31"/>
      <c r="P2125" s="343"/>
    </row>
    <row r="2126" spans="1:16" x14ac:dyDescent="0.25">
      <c r="A2126" s="44" t="s">
        <v>7654</v>
      </c>
      <c r="B2126" s="92" t="s">
        <v>13392</v>
      </c>
      <c r="C2126" s="45" t="s">
        <v>13131</v>
      </c>
      <c r="D2126" s="93" t="s">
        <v>13391</v>
      </c>
      <c r="E2126" s="94">
        <v>45838</v>
      </c>
      <c r="F2126" s="93"/>
      <c r="G2126" s="93"/>
      <c r="H2126" s="93"/>
      <c r="I2126" s="99"/>
      <c r="J2126" s="99"/>
      <c r="K2126" s="99"/>
      <c r="L2126" s="31"/>
      <c r="M2126" s="31"/>
      <c r="N2126" s="31"/>
      <c r="P2126" s="343"/>
    </row>
    <row r="2127" spans="1:16" x14ac:dyDescent="0.3">
      <c r="A2127" s="135" t="s">
        <v>7654</v>
      </c>
      <c r="B2127" s="135" t="s">
        <v>7655</v>
      </c>
      <c r="C2127" s="96" t="s">
        <v>14154</v>
      </c>
      <c r="D2127" s="94" t="s">
        <v>1398</v>
      </c>
      <c r="E2127" s="112">
        <v>46559</v>
      </c>
      <c r="F2127" s="93"/>
      <c r="G2127" s="93"/>
      <c r="H2127" s="93"/>
      <c r="I2127" s="99"/>
      <c r="J2127" s="99"/>
      <c r="K2127" s="99"/>
      <c r="P2127" s="343"/>
    </row>
    <row r="2128" spans="1:16" x14ac:dyDescent="0.25">
      <c r="A2128" s="403" t="s">
        <v>17200</v>
      </c>
      <c r="B2128" s="403" t="s">
        <v>17137</v>
      </c>
      <c r="C2128" s="413">
        <v>37.25</v>
      </c>
      <c r="D2128" s="43" t="s">
        <v>17679</v>
      </c>
      <c r="E2128" s="43">
        <v>47514</v>
      </c>
      <c r="F2128" s="88"/>
      <c r="P2128" s="343"/>
    </row>
    <row r="2129" spans="1:16" x14ac:dyDescent="0.25">
      <c r="A2129" s="264" t="s">
        <v>10657</v>
      </c>
      <c r="B2129" s="264" t="s">
        <v>6672</v>
      </c>
      <c r="C2129" s="265">
        <v>22050101</v>
      </c>
      <c r="D2129" s="265" t="s">
        <v>15953</v>
      </c>
      <c r="E2129" s="266" t="s">
        <v>6673</v>
      </c>
      <c r="P2129" s="343"/>
    </row>
    <row r="2130" spans="1:16" x14ac:dyDescent="0.25">
      <c r="A2130" s="1" t="s">
        <v>11915</v>
      </c>
      <c r="B2130" s="432" t="s">
        <v>2197</v>
      </c>
      <c r="C2130" s="433" t="s">
        <v>11916</v>
      </c>
      <c r="D2130" s="434" t="s">
        <v>17016</v>
      </c>
      <c r="E2130" s="434">
        <v>45919</v>
      </c>
      <c r="P2130" s="343"/>
    </row>
    <row r="2131" spans="1:16" x14ac:dyDescent="0.25">
      <c r="A2131" s="403" t="s">
        <v>17201</v>
      </c>
      <c r="B2131" s="403" t="s">
        <v>17099</v>
      </c>
      <c r="C2131" s="413">
        <v>8.25</v>
      </c>
      <c r="D2131" s="43" t="s">
        <v>17679</v>
      </c>
      <c r="E2131" s="43">
        <v>47057</v>
      </c>
      <c r="F2131" s="88"/>
      <c r="P2131" s="343"/>
    </row>
    <row r="2132" spans="1:16" s="355" customFormat="1" x14ac:dyDescent="0.25">
      <c r="A2132" s="264" t="s">
        <v>8529</v>
      </c>
      <c r="B2132" s="264" t="s">
        <v>2751</v>
      </c>
      <c r="C2132" s="265">
        <v>230105</v>
      </c>
      <c r="D2132" s="265" t="s">
        <v>15953</v>
      </c>
      <c r="E2132" s="266" t="s">
        <v>6877</v>
      </c>
      <c r="F2132" s="30"/>
      <c r="G2132" s="30"/>
      <c r="H2132" s="30"/>
      <c r="I2132" s="29"/>
      <c r="J2132" s="29"/>
      <c r="K2132" s="29"/>
      <c r="L2132" s="29"/>
      <c r="M2132" s="29"/>
      <c r="N2132" s="29"/>
      <c r="O2132" s="29"/>
      <c r="P2132" s="356"/>
    </row>
    <row r="2133" spans="1:16" x14ac:dyDescent="0.25">
      <c r="A2133" s="264" t="s">
        <v>8529</v>
      </c>
      <c r="B2133" s="264" t="s">
        <v>1068</v>
      </c>
      <c r="C2133" s="265">
        <v>230202</v>
      </c>
      <c r="D2133" s="265" t="s">
        <v>15953</v>
      </c>
      <c r="E2133" s="266" t="s">
        <v>8836</v>
      </c>
      <c r="P2133" s="343"/>
    </row>
    <row r="2134" spans="1:16" x14ac:dyDescent="0.25">
      <c r="A2134" s="264" t="s">
        <v>8529</v>
      </c>
      <c r="B2134" s="264" t="s">
        <v>9688</v>
      </c>
      <c r="C2134" s="265">
        <v>230504</v>
      </c>
      <c r="D2134" s="265" t="s">
        <v>15953</v>
      </c>
      <c r="E2134" s="266" t="s">
        <v>9689</v>
      </c>
      <c r="P2134" s="343"/>
    </row>
    <row r="2135" spans="1:16" s="359" customFormat="1" x14ac:dyDescent="0.25">
      <c r="A2135" s="264" t="s">
        <v>8529</v>
      </c>
      <c r="B2135" s="264" t="s">
        <v>1056</v>
      </c>
      <c r="C2135" s="265">
        <v>230601</v>
      </c>
      <c r="D2135" s="265" t="s">
        <v>15953</v>
      </c>
      <c r="E2135" s="266" t="s">
        <v>10533</v>
      </c>
      <c r="F2135" s="30"/>
      <c r="G2135" s="30"/>
      <c r="H2135" s="30"/>
      <c r="I2135" s="29"/>
      <c r="J2135" s="29"/>
      <c r="K2135" s="29"/>
      <c r="L2135" s="29"/>
      <c r="M2135" s="29"/>
      <c r="N2135" s="29"/>
      <c r="O2135" s="29"/>
      <c r="P2135" s="360"/>
    </row>
    <row r="2136" spans="1:16" x14ac:dyDescent="0.25">
      <c r="A2136" s="44" t="s">
        <v>10554</v>
      </c>
      <c r="B2136" s="44" t="s">
        <v>9328</v>
      </c>
      <c r="C2136" s="45" t="s">
        <v>9329</v>
      </c>
      <c r="D2136" s="45" t="s">
        <v>18252</v>
      </c>
      <c r="E2136" s="45" t="s">
        <v>3754</v>
      </c>
      <c r="F2136" s="45" t="s">
        <v>1384</v>
      </c>
      <c r="G2136" s="45" t="s">
        <v>1385</v>
      </c>
      <c r="P2136" s="343"/>
    </row>
    <row r="2137" spans="1:16" x14ac:dyDescent="0.25">
      <c r="A2137" s="264" t="s">
        <v>10554</v>
      </c>
      <c r="B2137" s="264" t="s">
        <v>1084</v>
      </c>
      <c r="C2137" s="265">
        <v>240905</v>
      </c>
      <c r="D2137" s="265" t="s">
        <v>15953</v>
      </c>
      <c r="E2137" s="266" t="s">
        <v>6214</v>
      </c>
      <c r="P2137" s="343"/>
    </row>
    <row r="2138" spans="1:16" s="355" customFormat="1" x14ac:dyDescent="0.25">
      <c r="A2138" s="1" t="s">
        <v>13894</v>
      </c>
      <c r="B2138" s="432" t="s">
        <v>185</v>
      </c>
      <c r="C2138" s="433" t="s">
        <v>13895</v>
      </c>
      <c r="D2138" s="434" t="s">
        <v>17016</v>
      </c>
      <c r="E2138" s="434">
        <v>45763</v>
      </c>
      <c r="F2138" s="30"/>
      <c r="G2138" s="30"/>
      <c r="H2138" s="30"/>
      <c r="I2138" s="29"/>
      <c r="J2138" s="29"/>
      <c r="K2138" s="29"/>
      <c r="L2138" s="29"/>
      <c r="M2138" s="29"/>
      <c r="N2138" s="29"/>
      <c r="O2138" s="29"/>
      <c r="P2138" s="356"/>
    </row>
    <row r="2139" spans="1:16" x14ac:dyDescent="0.25">
      <c r="A2139" s="44" t="s">
        <v>12051</v>
      </c>
      <c r="B2139" s="44" t="s">
        <v>13573</v>
      </c>
      <c r="C2139" s="45" t="s">
        <v>13679</v>
      </c>
      <c r="D2139" s="45" t="s">
        <v>4574</v>
      </c>
      <c r="E2139" s="275">
        <f>DATE(2028,3,25)</f>
        <v>46837</v>
      </c>
      <c r="P2139" s="343"/>
    </row>
    <row r="2140" spans="1:16" x14ac:dyDescent="0.25">
      <c r="A2140" s="264" t="s">
        <v>4207</v>
      </c>
      <c r="B2140" s="264" t="s">
        <v>6664</v>
      </c>
      <c r="C2140" s="265">
        <v>22010701</v>
      </c>
      <c r="D2140" s="265" t="s">
        <v>15953</v>
      </c>
      <c r="E2140" s="266" t="s">
        <v>6665</v>
      </c>
      <c r="P2140" s="343"/>
    </row>
    <row r="2141" spans="1:16" s="359" customFormat="1" x14ac:dyDescent="0.25">
      <c r="A2141" s="264" t="s">
        <v>4207</v>
      </c>
      <c r="B2141" s="264" t="s">
        <v>17682</v>
      </c>
      <c r="C2141" s="265">
        <v>25010501</v>
      </c>
      <c r="D2141" s="265" t="s">
        <v>15953</v>
      </c>
      <c r="E2141" s="266" t="s">
        <v>17681</v>
      </c>
      <c r="F2141" s="30"/>
      <c r="G2141" s="30"/>
      <c r="H2141" s="30"/>
      <c r="I2141" s="29"/>
      <c r="J2141" s="29"/>
      <c r="K2141" s="29"/>
      <c r="L2141" s="29"/>
      <c r="M2141" s="29"/>
      <c r="N2141" s="29"/>
      <c r="O2141" s="29"/>
      <c r="P2141" s="360"/>
    </row>
    <row r="2142" spans="1:16" x14ac:dyDescent="0.25">
      <c r="A2142" s="264" t="s">
        <v>4207</v>
      </c>
      <c r="B2142" s="264" t="s">
        <v>6663</v>
      </c>
      <c r="C2142" s="265">
        <v>25010502</v>
      </c>
      <c r="D2142" s="265" t="s">
        <v>15953</v>
      </c>
      <c r="E2142" s="266" t="s">
        <v>6677</v>
      </c>
      <c r="P2142" s="343"/>
    </row>
    <row r="2143" spans="1:16" s="355" customFormat="1" x14ac:dyDescent="0.25">
      <c r="A2143" s="44" t="s">
        <v>13162</v>
      </c>
      <c r="B2143" s="92" t="s">
        <v>13392</v>
      </c>
      <c r="C2143" s="45" t="s">
        <v>13122</v>
      </c>
      <c r="D2143" s="93" t="s">
        <v>13391</v>
      </c>
      <c r="E2143" s="94">
        <v>45838</v>
      </c>
      <c r="F2143" s="93"/>
      <c r="G2143" s="93"/>
      <c r="H2143" s="93"/>
      <c r="I2143" s="99"/>
      <c r="J2143" s="99"/>
      <c r="K2143" s="99"/>
      <c r="L2143" s="31"/>
      <c r="M2143" s="31"/>
      <c r="N2143" s="31"/>
      <c r="O2143" s="29"/>
      <c r="P2143" s="356"/>
    </row>
    <row r="2144" spans="1:16" x14ac:dyDescent="0.25">
      <c r="A2144" s="264" t="s">
        <v>10658</v>
      </c>
      <c r="B2144" s="264" t="s">
        <v>10638</v>
      </c>
      <c r="C2144" s="265">
        <v>230702</v>
      </c>
      <c r="D2144" s="265" t="s">
        <v>15953</v>
      </c>
      <c r="E2144" s="266" t="s">
        <v>5273</v>
      </c>
      <c r="P2144" s="343"/>
    </row>
    <row r="2145" spans="1:16" x14ac:dyDescent="0.25">
      <c r="A2145" s="1" t="s">
        <v>106</v>
      </c>
      <c r="B2145" s="432" t="s">
        <v>186</v>
      </c>
      <c r="C2145" s="433" t="s">
        <v>8371</v>
      </c>
      <c r="D2145" s="434" t="s">
        <v>17016</v>
      </c>
      <c r="E2145" s="434">
        <v>46076</v>
      </c>
      <c r="P2145" s="343"/>
    </row>
    <row r="2146" spans="1:16" x14ac:dyDescent="0.25">
      <c r="A2146" s="1" t="s">
        <v>106</v>
      </c>
      <c r="B2146" s="432" t="s">
        <v>1815</v>
      </c>
      <c r="C2146" s="433" t="s">
        <v>8387</v>
      </c>
      <c r="D2146" s="434" t="s">
        <v>17016</v>
      </c>
      <c r="E2146" s="434">
        <v>45765</v>
      </c>
      <c r="P2146" s="343"/>
    </row>
    <row r="2147" spans="1:16" s="355" customFormat="1" x14ac:dyDescent="0.25">
      <c r="A2147" s="44" t="s">
        <v>3096</v>
      </c>
      <c r="B2147" s="44" t="s">
        <v>15257</v>
      </c>
      <c r="C2147" s="45" t="s">
        <v>13518</v>
      </c>
      <c r="D2147" s="45" t="s">
        <v>16294</v>
      </c>
      <c r="E2147" s="46">
        <v>46022</v>
      </c>
      <c r="F2147" s="338"/>
      <c r="G2147" s="44"/>
      <c r="H2147" s="44"/>
      <c r="I2147" s="44"/>
      <c r="J2147" s="44"/>
      <c r="K2147" s="44"/>
      <c r="L2147" s="31"/>
      <c r="M2147" s="31"/>
      <c r="N2147" s="31"/>
      <c r="O2147" s="29"/>
      <c r="P2147" s="356"/>
    </row>
    <row r="2148" spans="1:16" x14ac:dyDescent="0.25">
      <c r="A2148" s="44" t="s">
        <v>3096</v>
      </c>
      <c r="B2148" s="44" t="s">
        <v>15275</v>
      </c>
      <c r="C2148" s="45" t="s">
        <v>13521</v>
      </c>
      <c r="D2148" s="45" t="s">
        <v>16294</v>
      </c>
      <c r="E2148" s="46">
        <v>45777</v>
      </c>
      <c r="F2148" s="338"/>
      <c r="G2148" s="44"/>
      <c r="H2148" s="44"/>
      <c r="I2148" s="44"/>
      <c r="J2148" s="44"/>
      <c r="K2148" s="44"/>
      <c r="L2148" s="31"/>
      <c r="M2148" s="31"/>
      <c r="N2148" s="31"/>
      <c r="P2148" s="343"/>
    </row>
    <row r="2149" spans="1:16" x14ac:dyDescent="0.25">
      <c r="A2149" s="262" t="s">
        <v>1407</v>
      </c>
      <c r="B2149" s="262" t="s">
        <v>9229</v>
      </c>
      <c r="C2149" s="53" t="s">
        <v>9259</v>
      </c>
      <c r="D2149" s="93" t="s">
        <v>7330</v>
      </c>
      <c r="E2149" s="263">
        <v>46824</v>
      </c>
      <c r="F2149" s="93"/>
      <c r="G2149" s="93"/>
      <c r="H2149" s="93"/>
      <c r="I2149" s="99"/>
      <c r="J2149" s="99"/>
      <c r="K2149" s="99"/>
      <c r="P2149" s="343"/>
    </row>
    <row r="2150" spans="1:16" s="359" customFormat="1" x14ac:dyDescent="0.3">
      <c r="A2150" s="57" t="s">
        <v>1407</v>
      </c>
      <c r="B2150" s="92" t="s">
        <v>4550</v>
      </c>
      <c r="C2150" s="93" t="s">
        <v>4548</v>
      </c>
      <c r="D2150" s="93" t="s">
        <v>4549</v>
      </c>
      <c r="E2150" s="94">
        <v>46203</v>
      </c>
      <c r="F2150" s="93"/>
      <c r="G2150" s="93"/>
      <c r="H2150" s="93"/>
      <c r="I2150" s="99"/>
      <c r="J2150" s="99"/>
      <c r="K2150" s="99"/>
      <c r="L2150" s="29"/>
      <c r="M2150" s="29"/>
      <c r="N2150" s="29"/>
      <c r="O2150" s="29"/>
      <c r="P2150" s="360"/>
    </row>
    <row r="2151" spans="1:16" x14ac:dyDescent="0.25">
      <c r="A2151" s="403" t="s">
        <v>1407</v>
      </c>
      <c r="B2151" s="403" t="s">
        <v>17114</v>
      </c>
      <c r="C2151" s="413">
        <v>13.24</v>
      </c>
      <c r="D2151" s="43" t="s">
        <v>17679</v>
      </c>
      <c r="E2151" s="43">
        <v>47299</v>
      </c>
      <c r="F2151" s="88"/>
      <c r="P2151" s="343"/>
    </row>
    <row r="2152" spans="1:16" x14ac:dyDescent="0.25">
      <c r="A2152" s="403" t="s">
        <v>1407</v>
      </c>
      <c r="B2152" s="403" t="s">
        <v>17124</v>
      </c>
      <c r="C2152" s="413">
        <v>16.239999999999998</v>
      </c>
      <c r="D2152" s="43" t="s">
        <v>17679</v>
      </c>
      <c r="E2152" s="43">
        <v>47299</v>
      </c>
      <c r="F2152" s="88"/>
      <c r="P2152" s="343"/>
    </row>
    <row r="2153" spans="1:16" x14ac:dyDescent="0.25">
      <c r="A2153" s="403" t="s">
        <v>1407</v>
      </c>
      <c r="B2153" s="403" t="s">
        <v>17123</v>
      </c>
      <c r="C2153" s="413">
        <v>41.25</v>
      </c>
      <c r="D2153" s="43" t="s">
        <v>17679</v>
      </c>
      <c r="E2153" s="43">
        <v>47514</v>
      </c>
      <c r="F2153" s="88"/>
      <c r="P2153" s="343"/>
    </row>
    <row r="2154" spans="1:16" x14ac:dyDescent="0.25">
      <c r="A2154" s="264" t="s">
        <v>1407</v>
      </c>
      <c r="B2154" s="264" t="s">
        <v>14575</v>
      </c>
      <c r="C2154" s="265">
        <v>240402</v>
      </c>
      <c r="D2154" s="265" t="s">
        <v>15953</v>
      </c>
      <c r="E2154" s="266" t="s">
        <v>6492</v>
      </c>
      <c r="P2154" s="343"/>
    </row>
    <row r="2155" spans="1:16" x14ac:dyDescent="0.25">
      <c r="A2155" s="44" t="s">
        <v>18127</v>
      </c>
      <c r="B2155" s="44" t="s">
        <v>15962</v>
      </c>
      <c r="C2155" s="45" t="s">
        <v>15776</v>
      </c>
      <c r="D2155" s="45" t="s">
        <v>18252</v>
      </c>
      <c r="E2155" s="45" t="s">
        <v>6416</v>
      </c>
      <c r="F2155" s="45" t="s">
        <v>1384</v>
      </c>
      <c r="G2155" s="45" t="s">
        <v>1384</v>
      </c>
      <c r="P2155" s="343"/>
    </row>
    <row r="2156" spans="1:16" x14ac:dyDescent="0.25">
      <c r="A2156" s="44" t="s">
        <v>13788</v>
      </c>
      <c r="B2156" s="44" t="s">
        <v>13789</v>
      </c>
      <c r="C2156" s="45" t="s">
        <v>13790</v>
      </c>
      <c r="D2156" s="45" t="s">
        <v>15765</v>
      </c>
      <c r="E2156" s="45" t="s">
        <v>13791</v>
      </c>
      <c r="F2156" s="328"/>
      <c r="G2156" s="328"/>
      <c r="H2156" s="328"/>
      <c r="I2156" s="329"/>
      <c r="J2156" s="329"/>
      <c r="K2156" s="329"/>
      <c r="P2156" s="343"/>
    </row>
    <row r="2157" spans="1:16" x14ac:dyDescent="0.25">
      <c r="A2157" s="346" t="s">
        <v>13788</v>
      </c>
      <c r="B2157" s="346" t="s">
        <v>13789</v>
      </c>
      <c r="C2157" s="347" t="s">
        <v>13790</v>
      </c>
      <c r="D2157" s="347" t="s">
        <v>15765</v>
      </c>
      <c r="E2157" s="347" t="s">
        <v>16829</v>
      </c>
      <c r="F2157" s="346"/>
      <c r="G2157" s="346"/>
      <c r="H2157" s="346"/>
      <c r="I2157" s="346"/>
      <c r="J2157" s="346"/>
      <c r="K2157" s="346"/>
      <c r="L2157" s="346"/>
      <c r="M2157" s="346"/>
      <c r="P2157" s="343"/>
    </row>
    <row r="2158" spans="1:16" s="355" customFormat="1" x14ac:dyDescent="0.25">
      <c r="A2158" s="44" t="s">
        <v>13788</v>
      </c>
      <c r="B2158" s="44" t="s">
        <v>13789</v>
      </c>
      <c r="C2158" s="45" t="s">
        <v>13790</v>
      </c>
      <c r="D2158" s="45" t="s">
        <v>13812</v>
      </c>
      <c r="E2158" s="45" t="s">
        <v>13791</v>
      </c>
      <c r="F2158" s="93"/>
      <c r="G2158" s="93"/>
      <c r="H2158" s="93"/>
      <c r="I2158" s="99"/>
      <c r="J2158" s="99"/>
      <c r="K2158" s="99"/>
      <c r="L2158" s="29"/>
      <c r="M2158" s="29"/>
      <c r="N2158" s="29"/>
      <c r="O2158" s="29"/>
      <c r="P2158" s="356"/>
    </row>
    <row r="2159" spans="1:16" x14ac:dyDescent="0.25">
      <c r="A2159" s="44" t="s">
        <v>12052</v>
      </c>
      <c r="B2159" s="44" t="s">
        <v>12053</v>
      </c>
      <c r="C2159" s="45" t="s">
        <v>4808</v>
      </c>
      <c r="D2159" s="45" t="s">
        <v>4574</v>
      </c>
      <c r="E2159" s="275">
        <f>DATE(2026,7,20)</f>
        <v>46223</v>
      </c>
      <c r="P2159" s="343"/>
    </row>
    <row r="2160" spans="1:16" s="361" customFormat="1" x14ac:dyDescent="0.25">
      <c r="A2160" s="1" t="s">
        <v>4599</v>
      </c>
      <c r="B2160" s="432" t="s">
        <v>4589</v>
      </c>
      <c r="C2160" s="433" t="s">
        <v>4600</v>
      </c>
      <c r="D2160" s="434" t="s">
        <v>17016</v>
      </c>
      <c r="E2160" s="434">
        <v>45858</v>
      </c>
      <c r="F2160" s="30"/>
      <c r="G2160" s="30"/>
      <c r="H2160" s="30"/>
      <c r="I2160" s="29"/>
      <c r="J2160" s="29"/>
      <c r="K2160" s="29"/>
      <c r="L2160" s="29"/>
      <c r="M2160" s="29"/>
      <c r="N2160" s="29"/>
      <c r="O2160" s="29"/>
      <c r="P2160" s="362"/>
    </row>
    <row r="2161" spans="1:16" x14ac:dyDescent="0.25">
      <c r="A2161" s="44" t="s">
        <v>12054</v>
      </c>
      <c r="B2161" s="44" t="s">
        <v>12055</v>
      </c>
      <c r="C2161" s="45" t="s">
        <v>12776</v>
      </c>
      <c r="D2161" s="45" t="s">
        <v>4574</v>
      </c>
      <c r="E2161" s="275">
        <f>DATE(2028,1,15)</f>
        <v>46767</v>
      </c>
      <c r="P2161" s="343"/>
    </row>
    <row r="2162" spans="1:16" s="359" customFormat="1" x14ac:dyDescent="0.3">
      <c r="A2162" s="99" t="s">
        <v>7607</v>
      </c>
      <c r="B2162" s="92" t="s">
        <v>7637</v>
      </c>
      <c r="C2162" s="93" t="s">
        <v>7638</v>
      </c>
      <c r="D2162" s="93" t="s">
        <v>1398</v>
      </c>
      <c r="E2162" s="94">
        <v>46961</v>
      </c>
      <c r="F2162" s="93"/>
      <c r="G2162" s="93"/>
      <c r="H2162" s="93"/>
      <c r="I2162" s="99"/>
      <c r="J2162" s="99"/>
      <c r="K2162" s="99"/>
      <c r="L2162" s="29"/>
      <c r="M2162" s="29"/>
      <c r="N2162" s="29"/>
      <c r="O2162" s="29"/>
      <c r="P2162" s="360"/>
    </row>
    <row r="2163" spans="1:16" x14ac:dyDescent="0.3">
      <c r="A2163" s="99" t="s">
        <v>10605</v>
      </c>
      <c r="B2163" s="92" t="s">
        <v>4153</v>
      </c>
      <c r="C2163" s="93" t="s">
        <v>10622</v>
      </c>
      <c r="D2163" s="93" t="s">
        <v>1398</v>
      </c>
      <c r="E2163" s="94">
        <v>46498</v>
      </c>
      <c r="F2163" s="93"/>
      <c r="G2163" s="93"/>
      <c r="H2163" s="93"/>
      <c r="I2163" s="99"/>
      <c r="J2163" s="99"/>
      <c r="K2163" s="99"/>
      <c r="P2163" s="343"/>
    </row>
    <row r="2164" spans="1:16" x14ac:dyDescent="0.25">
      <c r="A2164" s="91" t="s">
        <v>17081</v>
      </c>
      <c r="B2164" s="353" t="s">
        <v>4153</v>
      </c>
      <c r="C2164" s="32" t="s">
        <v>10622</v>
      </c>
      <c r="D2164" s="32" t="s">
        <v>1398</v>
      </c>
      <c r="E2164" s="94">
        <v>45766</v>
      </c>
      <c r="F2164" s="32"/>
      <c r="G2164" s="32"/>
      <c r="H2164" s="32"/>
      <c r="I2164" s="31"/>
      <c r="J2164" s="31"/>
      <c r="K2164" s="31"/>
      <c r="L2164" s="31"/>
      <c r="M2164" s="31"/>
      <c r="N2164" s="31"/>
      <c r="P2164" s="343"/>
    </row>
    <row r="2165" spans="1:16" x14ac:dyDescent="0.25">
      <c r="A2165" s="44" t="s">
        <v>16342</v>
      </c>
      <c r="B2165" s="44" t="s">
        <v>16337</v>
      </c>
      <c r="C2165" s="45" t="s">
        <v>16338</v>
      </c>
      <c r="D2165" s="45" t="s">
        <v>16294</v>
      </c>
      <c r="E2165" s="46">
        <v>46022</v>
      </c>
      <c r="F2165" s="338"/>
      <c r="G2165" s="44"/>
      <c r="H2165" s="44"/>
      <c r="I2165" s="44"/>
      <c r="J2165" s="44"/>
      <c r="K2165" s="44"/>
      <c r="L2165" s="31"/>
      <c r="M2165" s="31"/>
      <c r="N2165" s="31"/>
      <c r="P2165" s="343"/>
    </row>
    <row r="2166" spans="1:16" x14ac:dyDescent="0.25">
      <c r="A2166" s="264" t="s">
        <v>9426</v>
      </c>
      <c r="B2166" s="264" t="s">
        <v>4181</v>
      </c>
      <c r="C2166" s="265">
        <v>230301</v>
      </c>
      <c r="D2166" s="265" t="s">
        <v>15953</v>
      </c>
      <c r="E2166" s="266" t="s">
        <v>6877</v>
      </c>
      <c r="P2166" s="343"/>
    </row>
    <row r="2167" spans="1:16" s="355" customFormat="1" x14ac:dyDescent="0.25">
      <c r="A2167" s="44" t="s">
        <v>4208</v>
      </c>
      <c r="B2167" s="44" t="s">
        <v>1345</v>
      </c>
      <c r="C2167" s="45" t="s">
        <v>18105</v>
      </c>
      <c r="D2167" s="45" t="s">
        <v>18252</v>
      </c>
      <c r="E2167" s="45" t="s">
        <v>6985</v>
      </c>
      <c r="F2167" s="45" t="s">
        <v>1384</v>
      </c>
      <c r="G2167" s="45" t="s">
        <v>1385</v>
      </c>
      <c r="H2167" s="30"/>
      <c r="I2167" s="29"/>
      <c r="J2167" s="29"/>
      <c r="K2167" s="29"/>
      <c r="L2167" s="29"/>
      <c r="M2167" s="29"/>
      <c r="N2167" s="29"/>
      <c r="O2167" s="29"/>
      <c r="P2167" s="356"/>
    </row>
    <row r="2168" spans="1:16" x14ac:dyDescent="0.25">
      <c r="A2168" s="264" t="s">
        <v>4208</v>
      </c>
      <c r="B2168" s="264" t="s">
        <v>1076</v>
      </c>
      <c r="C2168" s="265">
        <v>240303</v>
      </c>
      <c r="D2168" s="265" t="s">
        <v>15953</v>
      </c>
      <c r="E2168" s="266" t="s">
        <v>3064</v>
      </c>
      <c r="P2168" s="343"/>
    </row>
    <row r="2169" spans="1:16" s="359" customFormat="1" x14ac:dyDescent="0.25">
      <c r="A2169" s="264" t="s">
        <v>4209</v>
      </c>
      <c r="B2169" s="264" t="s">
        <v>3753</v>
      </c>
      <c r="C2169" s="265">
        <v>210101</v>
      </c>
      <c r="D2169" s="265" t="s">
        <v>15953</v>
      </c>
      <c r="E2169" s="266" t="s">
        <v>3754</v>
      </c>
      <c r="F2169" s="30"/>
      <c r="G2169" s="30"/>
      <c r="H2169" s="30"/>
      <c r="I2169" s="29"/>
      <c r="J2169" s="29"/>
      <c r="K2169" s="29"/>
      <c r="L2169" s="29"/>
      <c r="M2169" s="29"/>
      <c r="N2169" s="29"/>
      <c r="O2169" s="29"/>
      <c r="P2169" s="360"/>
    </row>
    <row r="2170" spans="1:16" x14ac:dyDescent="0.25">
      <c r="A2170" s="44" t="s">
        <v>12056</v>
      </c>
      <c r="B2170" s="44" t="s">
        <v>12057</v>
      </c>
      <c r="C2170" s="45" t="s">
        <v>3626</v>
      </c>
      <c r="D2170" s="45" t="s">
        <v>4574</v>
      </c>
      <c r="E2170" s="275">
        <f>DATE(2025,8,15)</f>
        <v>45884</v>
      </c>
      <c r="F2170" s="32"/>
      <c r="G2170" s="32"/>
      <c r="H2170" s="32"/>
      <c r="I2170" s="31"/>
      <c r="J2170" s="31"/>
      <c r="K2170" s="31"/>
      <c r="L2170" s="31"/>
      <c r="M2170" s="31"/>
      <c r="N2170" s="31"/>
      <c r="P2170" s="343"/>
    </row>
    <row r="2171" spans="1:16" x14ac:dyDescent="0.3">
      <c r="A2171" s="135" t="s">
        <v>7672</v>
      </c>
      <c r="B2171" s="131" t="s">
        <v>7673</v>
      </c>
      <c r="C2171" s="96" t="s">
        <v>7674</v>
      </c>
      <c r="D2171" s="96" t="s">
        <v>1398</v>
      </c>
      <c r="E2171" s="112">
        <v>45976</v>
      </c>
      <c r="F2171" s="93"/>
      <c r="G2171" s="93"/>
      <c r="H2171" s="93"/>
      <c r="I2171" s="99"/>
      <c r="J2171" s="99"/>
      <c r="K2171" s="99"/>
      <c r="L2171" s="31"/>
      <c r="M2171" s="31"/>
      <c r="N2171" s="31"/>
      <c r="P2171" s="343"/>
    </row>
    <row r="2172" spans="1:16" x14ac:dyDescent="0.25">
      <c r="A2172" s="264" t="s">
        <v>733</v>
      </c>
      <c r="B2172" s="264" t="s">
        <v>2751</v>
      </c>
      <c r="C2172" s="265">
        <v>230105</v>
      </c>
      <c r="D2172" s="265" t="s">
        <v>15953</v>
      </c>
      <c r="E2172" s="266" t="s">
        <v>6877</v>
      </c>
      <c r="P2172" s="343"/>
    </row>
    <row r="2173" spans="1:16" x14ac:dyDescent="0.25">
      <c r="A2173" s="1" t="s">
        <v>173</v>
      </c>
      <c r="B2173" s="432" t="s">
        <v>2181</v>
      </c>
      <c r="C2173" s="433" t="s">
        <v>6324</v>
      </c>
      <c r="D2173" s="434" t="s">
        <v>17016</v>
      </c>
      <c r="E2173" s="434">
        <v>45857</v>
      </c>
      <c r="P2173" s="343"/>
    </row>
    <row r="2174" spans="1:16" x14ac:dyDescent="0.25">
      <c r="A2174" s="44" t="s">
        <v>3431</v>
      </c>
      <c r="B2174" s="44" t="s">
        <v>9961</v>
      </c>
      <c r="C2174" s="45" t="s">
        <v>3457</v>
      </c>
      <c r="D2174" s="45" t="s">
        <v>16294</v>
      </c>
      <c r="E2174" s="46">
        <v>46022</v>
      </c>
      <c r="F2174" s="338"/>
      <c r="G2174" s="44"/>
      <c r="H2174" s="44"/>
      <c r="I2174" s="44"/>
      <c r="J2174" s="44"/>
      <c r="K2174" s="44"/>
      <c r="L2174" s="31"/>
      <c r="M2174" s="31"/>
      <c r="N2174" s="31"/>
      <c r="P2174" s="343"/>
    </row>
    <row r="2175" spans="1:16" x14ac:dyDescent="0.25">
      <c r="A2175" s="264" t="s">
        <v>16925</v>
      </c>
      <c r="B2175" s="264" t="s">
        <v>9688</v>
      </c>
      <c r="C2175" s="265">
        <v>230504</v>
      </c>
      <c r="D2175" s="265" t="s">
        <v>15953</v>
      </c>
      <c r="E2175" s="266" t="s">
        <v>9689</v>
      </c>
      <c r="P2175" s="343"/>
    </row>
    <row r="2176" spans="1:16" x14ac:dyDescent="0.25">
      <c r="A2176" s="1" t="s">
        <v>3725</v>
      </c>
      <c r="B2176" s="432" t="s">
        <v>179</v>
      </c>
      <c r="C2176" s="433" t="s">
        <v>4591</v>
      </c>
      <c r="D2176" s="434" t="s">
        <v>17016</v>
      </c>
      <c r="E2176" s="434">
        <v>45858</v>
      </c>
      <c r="P2176" s="343"/>
    </row>
    <row r="2177" spans="1:16" x14ac:dyDescent="0.25">
      <c r="A2177" s="264" t="s">
        <v>6729</v>
      </c>
      <c r="B2177" s="264" t="s">
        <v>2751</v>
      </c>
      <c r="C2177" s="265">
        <v>220105</v>
      </c>
      <c r="D2177" s="265" t="s">
        <v>15953</v>
      </c>
      <c r="E2177" s="266" t="s">
        <v>3064</v>
      </c>
      <c r="P2177" s="343"/>
    </row>
    <row r="2178" spans="1:16" x14ac:dyDescent="0.25">
      <c r="A2178" s="92" t="s">
        <v>4611</v>
      </c>
      <c r="B2178" s="92" t="s">
        <v>1583</v>
      </c>
      <c r="C2178" s="93" t="s">
        <v>4627</v>
      </c>
      <c r="D2178" s="93" t="s">
        <v>1398</v>
      </c>
      <c r="E2178" s="94">
        <v>45886</v>
      </c>
      <c r="F2178" s="93"/>
      <c r="G2178" s="93" t="s">
        <v>1385</v>
      </c>
      <c r="H2178" s="45" t="s">
        <v>1533</v>
      </c>
      <c r="I2178" s="99"/>
      <c r="J2178" s="99"/>
      <c r="K2178" s="99"/>
      <c r="L2178" s="31"/>
      <c r="M2178" s="31"/>
      <c r="N2178" s="31"/>
      <c r="P2178" s="343"/>
    </row>
    <row r="2179" spans="1:16" x14ac:dyDescent="0.25">
      <c r="A2179" s="44" t="s">
        <v>9965</v>
      </c>
      <c r="B2179" s="44" t="s">
        <v>15302</v>
      </c>
      <c r="C2179" s="45" t="s">
        <v>4964</v>
      </c>
      <c r="D2179" s="45" t="s">
        <v>16294</v>
      </c>
      <c r="E2179" s="46">
        <v>45900</v>
      </c>
      <c r="F2179" s="338" t="s">
        <v>2055</v>
      </c>
      <c r="G2179" s="44"/>
      <c r="H2179" s="44"/>
      <c r="I2179" s="44"/>
      <c r="J2179" s="44"/>
      <c r="K2179" s="44"/>
      <c r="L2179" s="31"/>
      <c r="M2179" s="31"/>
      <c r="N2179" s="31"/>
      <c r="P2179" s="343"/>
    </row>
    <row r="2180" spans="1:16" x14ac:dyDescent="0.25">
      <c r="A2180" s="264" t="s">
        <v>8530</v>
      </c>
      <c r="B2180" s="264" t="s">
        <v>6966</v>
      </c>
      <c r="C2180" s="265">
        <v>23010401</v>
      </c>
      <c r="D2180" s="265" t="s">
        <v>15953</v>
      </c>
      <c r="E2180" s="266" t="s">
        <v>6967</v>
      </c>
      <c r="P2180" s="343"/>
    </row>
    <row r="2181" spans="1:16" x14ac:dyDescent="0.25">
      <c r="A2181" s="264" t="s">
        <v>8530</v>
      </c>
      <c r="B2181" s="264" t="s">
        <v>3782</v>
      </c>
      <c r="C2181" s="265">
        <v>23010402</v>
      </c>
      <c r="D2181" s="265" t="s">
        <v>15953</v>
      </c>
      <c r="E2181" s="266" t="s">
        <v>8836</v>
      </c>
      <c r="P2181" s="343"/>
    </row>
    <row r="2182" spans="1:16" x14ac:dyDescent="0.25">
      <c r="A2182" s="403" t="s">
        <v>17202</v>
      </c>
      <c r="B2182" s="403" t="s">
        <v>17091</v>
      </c>
      <c r="C2182" s="413">
        <v>12.23</v>
      </c>
      <c r="D2182" s="43" t="s">
        <v>17679</v>
      </c>
      <c r="E2182" s="43">
        <v>46934</v>
      </c>
      <c r="F2182" s="88"/>
      <c r="P2182" s="343"/>
    </row>
    <row r="2183" spans="1:16" x14ac:dyDescent="0.25">
      <c r="A2183" s="264" t="s">
        <v>734</v>
      </c>
      <c r="B2183" s="264" t="s">
        <v>11360</v>
      </c>
      <c r="C2183" s="265">
        <v>231001</v>
      </c>
      <c r="D2183" s="265" t="s">
        <v>15953</v>
      </c>
      <c r="E2183" s="266" t="s">
        <v>2980</v>
      </c>
      <c r="P2183" s="343"/>
    </row>
    <row r="2184" spans="1:16" x14ac:dyDescent="0.25">
      <c r="A2184" s="264" t="s">
        <v>14662</v>
      </c>
      <c r="B2184" s="264" t="s">
        <v>1067</v>
      </c>
      <c r="C2184" s="265">
        <v>230703</v>
      </c>
      <c r="D2184" s="265" t="s">
        <v>15953</v>
      </c>
      <c r="E2184" s="266" t="s">
        <v>5273</v>
      </c>
      <c r="P2184" s="343"/>
    </row>
    <row r="2185" spans="1:16" x14ac:dyDescent="0.25">
      <c r="A2185" s="264" t="s">
        <v>14662</v>
      </c>
      <c r="B2185" s="264" t="s">
        <v>13009</v>
      </c>
      <c r="C2185" s="265">
        <v>240101</v>
      </c>
      <c r="D2185" s="265" t="s">
        <v>15953</v>
      </c>
      <c r="E2185" s="266" t="s">
        <v>13010</v>
      </c>
      <c r="P2185" s="343"/>
    </row>
    <row r="2186" spans="1:16" x14ac:dyDescent="0.25">
      <c r="A2186" s="264" t="s">
        <v>14662</v>
      </c>
      <c r="B2186" s="264" t="s">
        <v>14586</v>
      </c>
      <c r="C2186" s="265">
        <v>240403</v>
      </c>
      <c r="D2186" s="265" t="s">
        <v>15953</v>
      </c>
      <c r="E2186" s="266" t="s">
        <v>6492</v>
      </c>
      <c r="P2186" s="343"/>
    </row>
    <row r="2187" spans="1:16" x14ac:dyDescent="0.25">
      <c r="A2187" s="44" t="s">
        <v>7193</v>
      </c>
      <c r="B2187" s="44" t="s">
        <v>15249</v>
      </c>
      <c r="C2187" s="45" t="s">
        <v>7192</v>
      </c>
      <c r="D2187" s="45" t="s">
        <v>16294</v>
      </c>
      <c r="E2187" s="46">
        <v>45869</v>
      </c>
      <c r="F2187" s="338"/>
      <c r="G2187" s="44"/>
      <c r="H2187" s="44"/>
      <c r="I2187" s="44"/>
      <c r="J2187" s="44"/>
      <c r="K2187" s="44"/>
      <c r="L2187" s="31"/>
      <c r="M2187" s="31"/>
      <c r="N2187" s="31"/>
      <c r="P2187" s="343"/>
    </row>
    <row r="2188" spans="1:16" x14ac:dyDescent="0.25">
      <c r="A2188" s="44" t="s">
        <v>7193</v>
      </c>
      <c r="B2188" s="44" t="s">
        <v>13527</v>
      </c>
      <c r="C2188" s="45" t="s">
        <v>7271</v>
      </c>
      <c r="D2188" s="45" t="s">
        <v>16294</v>
      </c>
      <c r="E2188" s="46">
        <v>45900</v>
      </c>
      <c r="F2188" s="338"/>
      <c r="G2188" s="44"/>
      <c r="H2188" s="44"/>
      <c r="I2188" s="44"/>
      <c r="J2188" s="44"/>
      <c r="K2188" s="44"/>
      <c r="L2188" s="31"/>
      <c r="M2188" s="31"/>
      <c r="N2188" s="31"/>
      <c r="P2188" s="343"/>
    </row>
    <row r="2189" spans="1:16" x14ac:dyDescent="0.25">
      <c r="A2189" s="264" t="s">
        <v>6730</v>
      </c>
      <c r="B2189" s="264" t="s">
        <v>6669</v>
      </c>
      <c r="C2189" s="265">
        <v>220802</v>
      </c>
      <c r="D2189" s="265" t="s">
        <v>15953</v>
      </c>
      <c r="E2189" s="266" t="s">
        <v>6416</v>
      </c>
      <c r="P2189" s="343"/>
    </row>
    <row r="2190" spans="1:16" x14ac:dyDescent="0.25">
      <c r="A2190" s="44" t="s">
        <v>12058</v>
      </c>
      <c r="B2190" s="44" t="s">
        <v>12059</v>
      </c>
      <c r="C2190" s="45" t="s">
        <v>12777</v>
      </c>
      <c r="D2190" s="45" t="s">
        <v>4574</v>
      </c>
      <c r="E2190" s="275">
        <f>DATE(2028,1,15)</f>
        <v>46767</v>
      </c>
      <c r="P2190" s="343"/>
    </row>
    <row r="2191" spans="1:16" x14ac:dyDescent="0.25">
      <c r="A2191" s="1" t="s">
        <v>6222</v>
      </c>
      <c r="B2191" s="432" t="s">
        <v>4443</v>
      </c>
      <c r="C2191" s="433" t="s">
        <v>4444</v>
      </c>
      <c r="D2191" s="434" t="s">
        <v>17016</v>
      </c>
      <c r="E2191" s="434">
        <v>45827</v>
      </c>
      <c r="P2191" s="343"/>
    </row>
    <row r="2192" spans="1:16" x14ac:dyDescent="0.25">
      <c r="A2192" s="44" t="s">
        <v>4729</v>
      </c>
      <c r="B2192" s="44" t="s">
        <v>12060</v>
      </c>
      <c r="C2192" s="45" t="s">
        <v>16525</v>
      </c>
      <c r="D2192" s="45" t="s">
        <v>4574</v>
      </c>
      <c r="E2192" s="275">
        <f>DATE(2028,11,18)</f>
        <v>47075</v>
      </c>
      <c r="P2192" s="343"/>
    </row>
    <row r="2193" spans="1:16" x14ac:dyDescent="0.25">
      <c r="A2193" s="264" t="s">
        <v>14663</v>
      </c>
      <c r="B2193" s="264" t="s">
        <v>14577</v>
      </c>
      <c r="C2193" s="265">
        <v>240501</v>
      </c>
      <c r="D2193" s="265" t="s">
        <v>15953</v>
      </c>
      <c r="E2193" s="266" t="s">
        <v>14578</v>
      </c>
      <c r="P2193" s="343"/>
    </row>
    <row r="2194" spans="1:16" x14ac:dyDescent="0.25">
      <c r="A2194" s="264" t="s">
        <v>14663</v>
      </c>
      <c r="B2194" s="264" t="s">
        <v>5421</v>
      </c>
      <c r="C2194" s="265">
        <v>240906</v>
      </c>
      <c r="D2194" s="265" t="s">
        <v>15953</v>
      </c>
      <c r="E2194" s="266" t="s">
        <v>6214</v>
      </c>
      <c r="P2194" s="343"/>
    </row>
    <row r="2195" spans="1:16" x14ac:dyDescent="0.25">
      <c r="A2195" s="44" t="s">
        <v>13574</v>
      </c>
      <c r="B2195" s="44" t="s">
        <v>13575</v>
      </c>
      <c r="C2195" s="45" t="s">
        <v>13680</v>
      </c>
      <c r="D2195" s="45" t="s">
        <v>4574</v>
      </c>
      <c r="E2195" s="275">
        <f>DATE(2028,4,3)</f>
        <v>46846</v>
      </c>
      <c r="P2195" s="343"/>
    </row>
    <row r="2196" spans="1:16" x14ac:dyDescent="0.25">
      <c r="A2196" s="264" t="s">
        <v>8531</v>
      </c>
      <c r="B2196" s="264" t="s">
        <v>2751</v>
      </c>
      <c r="C2196" s="265">
        <v>230105</v>
      </c>
      <c r="D2196" s="265" t="s">
        <v>15953</v>
      </c>
      <c r="E2196" s="266" t="s">
        <v>6877</v>
      </c>
      <c r="P2196" s="343"/>
    </row>
    <row r="2197" spans="1:16" x14ac:dyDescent="0.25">
      <c r="A2197" s="264" t="s">
        <v>8531</v>
      </c>
      <c r="B2197" s="264" t="s">
        <v>9691</v>
      </c>
      <c r="C2197" s="265">
        <v>230302</v>
      </c>
      <c r="D2197" s="265" t="s">
        <v>15953</v>
      </c>
      <c r="E2197" s="266" t="s">
        <v>3754</v>
      </c>
      <c r="P2197" s="343"/>
    </row>
    <row r="2198" spans="1:16" x14ac:dyDescent="0.25">
      <c r="A2198" s="264" t="s">
        <v>8531</v>
      </c>
      <c r="B2198" s="264" t="s">
        <v>1056</v>
      </c>
      <c r="C2198" s="265">
        <v>230601</v>
      </c>
      <c r="D2198" s="265" t="s">
        <v>15953</v>
      </c>
      <c r="E2198" s="266" t="s">
        <v>10533</v>
      </c>
      <c r="P2198" s="343"/>
    </row>
    <row r="2199" spans="1:16" x14ac:dyDescent="0.25">
      <c r="A2199" s="264" t="s">
        <v>8531</v>
      </c>
      <c r="B2199" s="264" t="s">
        <v>1067</v>
      </c>
      <c r="C2199" s="265">
        <v>230703</v>
      </c>
      <c r="D2199" s="265" t="s">
        <v>15953</v>
      </c>
      <c r="E2199" s="266" t="s">
        <v>5273</v>
      </c>
      <c r="P2199" s="343"/>
    </row>
    <row r="2200" spans="1:16" x14ac:dyDescent="0.25">
      <c r="A2200" s="403" t="s">
        <v>17203</v>
      </c>
      <c r="B2200" s="403" t="s">
        <v>17102</v>
      </c>
      <c r="C2200" s="413">
        <v>21.23</v>
      </c>
      <c r="D2200" s="43" t="s">
        <v>17679</v>
      </c>
      <c r="E2200" s="43">
        <v>46934</v>
      </c>
      <c r="F2200" s="88"/>
      <c r="P2200" s="343"/>
    </row>
    <row r="2201" spans="1:16" x14ac:dyDescent="0.25">
      <c r="A2201" s="403" t="s">
        <v>17203</v>
      </c>
      <c r="B2201" s="403" t="s">
        <v>17103</v>
      </c>
      <c r="C2201" s="413">
        <v>22.23</v>
      </c>
      <c r="D2201" s="43" t="s">
        <v>17679</v>
      </c>
      <c r="E2201" s="43">
        <v>46934</v>
      </c>
      <c r="F2201" s="88"/>
      <c r="P2201" s="343"/>
    </row>
    <row r="2202" spans="1:16" x14ac:dyDescent="0.25">
      <c r="A2202" s="404" t="s">
        <v>17203</v>
      </c>
      <c r="B2202" s="403" t="s">
        <v>17093</v>
      </c>
      <c r="C2202" s="413">
        <v>33.229999999999997</v>
      </c>
      <c r="D2202" s="43" t="s">
        <v>17679</v>
      </c>
      <c r="E2202" s="43">
        <v>46934</v>
      </c>
      <c r="F2202" s="88"/>
      <c r="P2202" s="343"/>
    </row>
    <row r="2203" spans="1:16" x14ac:dyDescent="0.25">
      <c r="A2203" s="44" t="s">
        <v>12061</v>
      </c>
      <c r="B2203" s="44" t="s">
        <v>12062</v>
      </c>
      <c r="C2203" s="45" t="s">
        <v>6543</v>
      </c>
      <c r="D2203" s="45" t="s">
        <v>4574</v>
      </c>
      <c r="E2203" s="275">
        <f>DATE(2027,1,6)</f>
        <v>46393</v>
      </c>
      <c r="P2203" s="343"/>
    </row>
    <row r="2204" spans="1:16" x14ac:dyDescent="0.25">
      <c r="A2204" s="264" t="s">
        <v>6731</v>
      </c>
      <c r="B2204" s="264" t="s">
        <v>2770</v>
      </c>
      <c r="C2204" s="265">
        <v>221004</v>
      </c>
      <c r="D2204" s="265" t="s">
        <v>15953</v>
      </c>
      <c r="E2204" s="266" t="s">
        <v>5198</v>
      </c>
      <c r="P2204" s="343"/>
    </row>
    <row r="2205" spans="1:16" x14ac:dyDescent="0.25">
      <c r="A2205" s="264" t="s">
        <v>6731</v>
      </c>
      <c r="B2205" s="264" t="s">
        <v>2751</v>
      </c>
      <c r="C2205" s="265">
        <v>230105</v>
      </c>
      <c r="D2205" s="265" t="s">
        <v>15953</v>
      </c>
      <c r="E2205" s="266" t="s">
        <v>6877</v>
      </c>
      <c r="P2205" s="343"/>
    </row>
    <row r="2206" spans="1:16" x14ac:dyDescent="0.25">
      <c r="A2206" s="264" t="s">
        <v>6731</v>
      </c>
      <c r="B2206" s="264" t="s">
        <v>1068</v>
      </c>
      <c r="C2206" s="265">
        <v>230202</v>
      </c>
      <c r="D2206" s="265" t="s">
        <v>15953</v>
      </c>
      <c r="E2206" s="266" t="s">
        <v>8836</v>
      </c>
      <c r="P2206" s="343"/>
    </row>
    <row r="2207" spans="1:16" x14ac:dyDescent="0.25">
      <c r="A2207" s="264" t="s">
        <v>6731</v>
      </c>
      <c r="B2207" s="264" t="s">
        <v>10628</v>
      </c>
      <c r="C2207" s="265">
        <v>230701</v>
      </c>
      <c r="D2207" s="265" t="s">
        <v>15953</v>
      </c>
      <c r="E2207" s="266" t="s">
        <v>5273</v>
      </c>
      <c r="P2207" s="343"/>
    </row>
    <row r="2208" spans="1:16" x14ac:dyDescent="0.25">
      <c r="A2208" s="264" t="s">
        <v>6731</v>
      </c>
      <c r="B2208" s="264" t="s">
        <v>1076</v>
      </c>
      <c r="C2208" s="265">
        <v>240303</v>
      </c>
      <c r="D2208" s="265" t="s">
        <v>15953</v>
      </c>
      <c r="E2208" s="266" t="s">
        <v>3064</v>
      </c>
      <c r="P2208" s="343"/>
    </row>
    <row r="2209" spans="1:16" x14ac:dyDescent="0.25">
      <c r="A2209" s="264" t="s">
        <v>11377</v>
      </c>
      <c r="B2209" s="264" t="s">
        <v>3590</v>
      </c>
      <c r="C2209" s="265">
        <v>230903</v>
      </c>
      <c r="D2209" s="265" t="s">
        <v>15953</v>
      </c>
      <c r="E2209" s="266" t="s">
        <v>10715</v>
      </c>
      <c r="P2209" s="343"/>
    </row>
    <row r="2210" spans="1:16" x14ac:dyDescent="0.25">
      <c r="A2210" s="44" t="s">
        <v>11148</v>
      </c>
      <c r="B2210" s="44" t="s">
        <v>15259</v>
      </c>
      <c r="C2210" s="45" t="s">
        <v>11129</v>
      </c>
      <c r="D2210" s="45" t="s">
        <v>16294</v>
      </c>
      <c r="E2210" s="46">
        <v>46022</v>
      </c>
      <c r="F2210" s="338"/>
      <c r="G2210" s="44"/>
      <c r="H2210" s="44"/>
      <c r="I2210" s="44"/>
      <c r="J2210" s="44"/>
      <c r="K2210" s="44"/>
      <c r="L2210" s="31"/>
      <c r="M2210" s="31"/>
      <c r="N2210" s="31"/>
      <c r="P2210" s="343"/>
    </row>
    <row r="2211" spans="1:16" x14ac:dyDescent="0.25">
      <c r="A2211" s="403" t="s">
        <v>17204</v>
      </c>
      <c r="B2211" s="403" t="s">
        <v>17121</v>
      </c>
      <c r="C2211" s="413">
        <v>13.23</v>
      </c>
      <c r="D2211" s="43" t="s">
        <v>17679</v>
      </c>
      <c r="E2211" s="43">
        <v>46934</v>
      </c>
      <c r="F2211" s="88"/>
      <c r="P2211" s="343"/>
    </row>
    <row r="2212" spans="1:16" x14ac:dyDescent="0.25">
      <c r="A2212" s="403" t="s">
        <v>17204</v>
      </c>
      <c r="B2212" s="403" t="s">
        <v>17205</v>
      </c>
      <c r="C2212" s="413">
        <v>15.23</v>
      </c>
      <c r="D2212" s="43" t="s">
        <v>17679</v>
      </c>
      <c r="E2212" s="43">
        <v>46934</v>
      </c>
      <c r="F2212" s="88"/>
      <c r="P2212" s="343"/>
    </row>
    <row r="2213" spans="1:16" x14ac:dyDescent="0.25">
      <c r="A2213" s="403" t="s">
        <v>17204</v>
      </c>
      <c r="B2213" s="403" t="s">
        <v>17206</v>
      </c>
      <c r="C2213" s="413">
        <v>16.23</v>
      </c>
      <c r="D2213" s="43" t="s">
        <v>17679</v>
      </c>
      <c r="E2213" s="43">
        <v>46934</v>
      </c>
      <c r="F2213" s="88"/>
      <c r="P2213" s="343"/>
    </row>
    <row r="2214" spans="1:16" x14ac:dyDescent="0.25">
      <c r="A2214" s="403" t="s">
        <v>17204</v>
      </c>
      <c r="B2214" s="403" t="s">
        <v>17102</v>
      </c>
      <c r="C2214" s="413">
        <v>21.23</v>
      </c>
      <c r="D2214" s="43" t="s">
        <v>17679</v>
      </c>
      <c r="E2214" s="43">
        <v>46934</v>
      </c>
      <c r="F2214" s="88"/>
      <c r="P2214" s="343"/>
    </row>
    <row r="2215" spans="1:16" x14ac:dyDescent="0.25">
      <c r="A2215" s="403" t="s">
        <v>17204</v>
      </c>
      <c r="B2215" s="403" t="s">
        <v>17103</v>
      </c>
      <c r="C2215" s="413">
        <v>22.23</v>
      </c>
      <c r="D2215" s="43" t="s">
        <v>17679</v>
      </c>
      <c r="E2215" s="43">
        <v>46934</v>
      </c>
      <c r="F2215" s="88"/>
      <c r="P2215" s="343"/>
    </row>
    <row r="2216" spans="1:16" x14ac:dyDescent="0.25">
      <c r="A2216" s="403" t="s">
        <v>17204</v>
      </c>
      <c r="B2216" s="403" t="s">
        <v>17097</v>
      </c>
      <c r="C2216" s="413">
        <v>28.23</v>
      </c>
      <c r="D2216" s="43" t="s">
        <v>17679</v>
      </c>
      <c r="E2216" s="43">
        <v>46934</v>
      </c>
      <c r="F2216" s="88"/>
      <c r="P2216" s="343"/>
    </row>
    <row r="2217" spans="1:16" x14ac:dyDescent="0.3">
      <c r="A2217" s="57" t="s">
        <v>14561</v>
      </c>
      <c r="B2217" s="58" t="s">
        <v>4914</v>
      </c>
      <c r="C2217" s="62">
        <v>23022</v>
      </c>
      <c r="D2217" s="62" t="s">
        <v>5966</v>
      </c>
      <c r="E2217" s="60">
        <v>46630</v>
      </c>
      <c r="F2217" s="339" t="s">
        <v>16267</v>
      </c>
      <c r="G2217" s="339" t="s">
        <v>16268</v>
      </c>
      <c r="H2217" s="57"/>
      <c r="I2217" s="57"/>
      <c r="J2217" s="57"/>
      <c r="K2217" s="57"/>
      <c r="P2217" s="343"/>
    </row>
    <row r="2218" spans="1:16" x14ac:dyDescent="0.25">
      <c r="A2218" s="44" t="s">
        <v>15999</v>
      </c>
      <c r="B2218" s="44" t="s">
        <v>1354</v>
      </c>
      <c r="C2218" s="45" t="s">
        <v>14385</v>
      </c>
      <c r="D2218" s="45" t="s">
        <v>18252</v>
      </c>
      <c r="E2218" s="45" t="s">
        <v>3064</v>
      </c>
      <c r="F2218" s="45" t="s">
        <v>1384</v>
      </c>
      <c r="G2218" s="45" t="s">
        <v>1385</v>
      </c>
      <c r="P2218" s="343"/>
    </row>
    <row r="2219" spans="1:16" x14ac:dyDescent="0.25">
      <c r="A2219" s="44" t="s">
        <v>15999</v>
      </c>
      <c r="B2219" s="44" t="s">
        <v>18102</v>
      </c>
      <c r="C2219" s="45" t="s">
        <v>18103</v>
      </c>
      <c r="D2219" s="45" t="s">
        <v>18252</v>
      </c>
      <c r="E2219" s="45" t="s">
        <v>6985</v>
      </c>
      <c r="F2219" s="45" t="s">
        <v>1384</v>
      </c>
      <c r="G2219" s="45" t="s">
        <v>1385</v>
      </c>
      <c r="P2219" s="343"/>
    </row>
    <row r="2220" spans="1:16" x14ac:dyDescent="0.25">
      <c r="A2220" s="264" t="s">
        <v>14664</v>
      </c>
      <c r="B2220" s="264" t="s">
        <v>9688</v>
      </c>
      <c r="C2220" s="265">
        <v>230504</v>
      </c>
      <c r="D2220" s="265" t="s">
        <v>15953</v>
      </c>
      <c r="E2220" s="266" t="s">
        <v>9689</v>
      </c>
      <c r="P2220" s="343"/>
    </row>
    <row r="2221" spans="1:16" x14ac:dyDescent="0.25">
      <c r="A2221" s="264" t="s">
        <v>14664</v>
      </c>
      <c r="B2221" s="264" t="s">
        <v>10628</v>
      </c>
      <c r="C2221" s="265">
        <v>230701</v>
      </c>
      <c r="D2221" s="265" t="s">
        <v>15953</v>
      </c>
      <c r="E2221" s="266" t="s">
        <v>5273</v>
      </c>
      <c r="P2221" s="343"/>
    </row>
    <row r="2222" spans="1:16" x14ac:dyDescent="0.25">
      <c r="A2222" s="264" t="s">
        <v>14664</v>
      </c>
      <c r="B2222" s="264" t="s">
        <v>10629</v>
      </c>
      <c r="C2222" s="265">
        <v>230804</v>
      </c>
      <c r="D2222" s="265" t="s">
        <v>15953</v>
      </c>
      <c r="E2222" s="266" t="s">
        <v>5279</v>
      </c>
      <c r="P2222" s="343"/>
    </row>
    <row r="2223" spans="1:16" x14ac:dyDescent="0.25">
      <c r="A2223" s="264" t="s">
        <v>14664</v>
      </c>
      <c r="B2223" s="264" t="s">
        <v>1066</v>
      </c>
      <c r="C2223" s="265">
        <v>230805</v>
      </c>
      <c r="D2223" s="265" t="s">
        <v>15953</v>
      </c>
      <c r="E2223" s="266" t="s">
        <v>5279</v>
      </c>
      <c r="P2223" s="343"/>
    </row>
    <row r="2224" spans="1:16" x14ac:dyDescent="0.25">
      <c r="A2224" s="264" t="s">
        <v>14664</v>
      </c>
      <c r="B2224" s="264" t="s">
        <v>6669</v>
      </c>
      <c r="C2224" s="265">
        <v>230807</v>
      </c>
      <c r="D2224" s="265" t="s">
        <v>15953</v>
      </c>
      <c r="E2224" s="266" t="s">
        <v>6877</v>
      </c>
      <c r="P2224" s="343"/>
    </row>
    <row r="2225" spans="1:16" x14ac:dyDescent="0.25">
      <c r="A2225" s="264" t="s">
        <v>14664</v>
      </c>
      <c r="B2225" s="264" t="s">
        <v>3591</v>
      </c>
      <c r="C2225" s="265">
        <v>230901</v>
      </c>
      <c r="D2225" s="265" t="s">
        <v>15953</v>
      </c>
      <c r="E2225" s="266" t="s">
        <v>10715</v>
      </c>
      <c r="P2225" s="343"/>
    </row>
    <row r="2226" spans="1:16" x14ac:dyDescent="0.25">
      <c r="A2226" s="264" t="s">
        <v>14664</v>
      </c>
      <c r="B2226" s="264" t="s">
        <v>11355</v>
      </c>
      <c r="C2226" s="265">
        <v>230905</v>
      </c>
      <c r="D2226" s="265" t="s">
        <v>15953</v>
      </c>
      <c r="E2226" s="266" t="s">
        <v>10715</v>
      </c>
      <c r="P2226" s="343"/>
    </row>
    <row r="2227" spans="1:16" x14ac:dyDescent="0.25">
      <c r="A2227" s="264" t="s">
        <v>14664</v>
      </c>
      <c r="B2227" s="264" t="s">
        <v>13009</v>
      </c>
      <c r="C2227" s="265">
        <v>240101</v>
      </c>
      <c r="D2227" s="265" t="s">
        <v>15953</v>
      </c>
      <c r="E2227" s="266" t="s">
        <v>13010</v>
      </c>
      <c r="P2227" s="343"/>
    </row>
    <row r="2228" spans="1:16" x14ac:dyDescent="0.25">
      <c r="A2228" s="264" t="s">
        <v>14664</v>
      </c>
      <c r="B2228" s="264" t="s">
        <v>12989</v>
      </c>
      <c r="C2228" s="265">
        <v>240103</v>
      </c>
      <c r="D2228" s="265" t="s">
        <v>15953</v>
      </c>
      <c r="E2228" s="266" t="s">
        <v>6677</v>
      </c>
      <c r="P2228" s="343"/>
    </row>
    <row r="2229" spans="1:16" x14ac:dyDescent="0.25">
      <c r="A2229" s="264" t="s">
        <v>14664</v>
      </c>
      <c r="B2229" s="264" t="s">
        <v>4181</v>
      </c>
      <c r="C2229" s="265">
        <v>240301</v>
      </c>
      <c r="D2229" s="265" t="s">
        <v>15953</v>
      </c>
      <c r="E2229" s="266" t="s">
        <v>13010</v>
      </c>
      <c r="P2229" s="343"/>
    </row>
    <row r="2230" spans="1:16" x14ac:dyDescent="0.25">
      <c r="A2230" s="264" t="s">
        <v>14664</v>
      </c>
      <c r="B2230" s="264" t="s">
        <v>14575</v>
      </c>
      <c r="C2230" s="265">
        <v>240402</v>
      </c>
      <c r="D2230" s="265" t="s">
        <v>15953</v>
      </c>
      <c r="E2230" s="266" t="s">
        <v>6492</v>
      </c>
      <c r="P2230" s="343"/>
    </row>
    <row r="2231" spans="1:16" s="355" customFormat="1" x14ac:dyDescent="0.25">
      <c r="A2231" s="264" t="s">
        <v>14664</v>
      </c>
      <c r="B2231" s="264" t="s">
        <v>2446</v>
      </c>
      <c r="C2231" s="265">
        <v>240505</v>
      </c>
      <c r="D2231" s="265" t="s">
        <v>15953</v>
      </c>
      <c r="E2231" s="266" t="s">
        <v>6710</v>
      </c>
      <c r="F2231" s="30"/>
      <c r="G2231" s="30"/>
      <c r="H2231" s="30"/>
      <c r="I2231" s="29"/>
      <c r="J2231" s="29"/>
      <c r="K2231" s="29"/>
      <c r="L2231" s="29"/>
      <c r="M2231" s="29"/>
      <c r="N2231" s="29"/>
      <c r="O2231" s="29"/>
      <c r="P2231" s="356"/>
    </row>
    <row r="2232" spans="1:16" x14ac:dyDescent="0.25">
      <c r="A2232" s="264" t="s">
        <v>14664</v>
      </c>
      <c r="B2232" s="264" t="s">
        <v>14580</v>
      </c>
      <c r="C2232" s="265">
        <v>24020301</v>
      </c>
      <c r="D2232" s="265" t="s">
        <v>15953</v>
      </c>
      <c r="E2232" s="266" t="s">
        <v>12997</v>
      </c>
      <c r="P2232" s="343"/>
    </row>
    <row r="2233" spans="1:16" x14ac:dyDescent="0.25">
      <c r="A2233" s="264" t="s">
        <v>14664</v>
      </c>
      <c r="B2233" s="264" t="s">
        <v>3783</v>
      </c>
      <c r="C2233" s="265">
        <v>24020302</v>
      </c>
      <c r="D2233" s="265" t="s">
        <v>15953</v>
      </c>
      <c r="E2233" s="266" t="s">
        <v>8836</v>
      </c>
      <c r="P2233" s="343"/>
    </row>
    <row r="2234" spans="1:16" x14ac:dyDescent="0.25">
      <c r="A2234" s="264" t="s">
        <v>14664</v>
      </c>
      <c r="B2234" s="264" t="s">
        <v>14623</v>
      </c>
      <c r="C2234" s="265">
        <v>24050301</v>
      </c>
      <c r="D2234" s="265" t="s">
        <v>15953</v>
      </c>
      <c r="E2234" s="266" t="s">
        <v>6710</v>
      </c>
      <c r="P2234" s="343"/>
    </row>
    <row r="2235" spans="1:16" x14ac:dyDescent="0.25">
      <c r="A2235" s="264" t="s">
        <v>14664</v>
      </c>
      <c r="B2235" s="264" t="s">
        <v>4843</v>
      </c>
      <c r="C2235" s="265">
        <v>24050302</v>
      </c>
      <c r="D2235" s="265" t="s">
        <v>15953</v>
      </c>
      <c r="E2235" s="266" t="s">
        <v>10364</v>
      </c>
      <c r="P2235" s="343"/>
    </row>
    <row r="2236" spans="1:16" x14ac:dyDescent="0.25">
      <c r="A2236" s="264" t="s">
        <v>14664</v>
      </c>
      <c r="B2236" s="264" t="s">
        <v>1065</v>
      </c>
      <c r="C2236" s="265">
        <v>25010201</v>
      </c>
      <c r="D2236" s="265" t="s">
        <v>15953</v>
      </c>
      <c r="E2236" s="266" t="s">
        <v>17681</v>
      </c>
      <c r="P2236" s="343"/>
    </row>
    <row r="2237" spans="1:16" x14ac:dyDescent="0.25">
      <c r="A2237" s="264" t="s">
        <v>14664</v>
      </c>
      <c r="B2237" s="264" t="s">
        <v>6682</v>
      </c>
      <c r="C2237" s="265">
        <v>25010202</v>
      </c>
      <c r="D2237" s="265" t="s">
        <v>15953</v>
      </c>
      <c r="E2237" s="266" t="s">
        <v>6677</v>
      </c>
      <c r="P2237" s="343"/>
    </row>
    <row r="2238" spans="1:16" x14ac:dyDescent="0.25">
      <c r="A2238" s="44" t="s">
        <v>10032</v>
      </c>
      <c r="B2238" s="44" t="s">
        <v>3753</v>
      </c>
      <c r="C2238" s="45" t="s">
        <v>10033</v>
      </c>
      <c r="D2238" s="45" t="s">
        <v>15765</v>
      </c>
      <c r="E2238" s="45" t="s">
        <v>6210</v>
      </c>
      <c r="F2238" s="328"/>
      <c r="G2238" s="328"/>
      <c r="H2238" s="328"/>
      <c r="I2238" s="329"/>
      <c r="J2238" s="329"/>
      <c r="K2238" s="329"/>
      <c r="P2238" s="343"/>
    </row>
    <row r="2239" spans="1:16" x14ac:dyDescent="0.25">
      <c r="A2239" s="346" t="s">
        <v>10032</v>
      </c>
      <c r="B2239" s="346" t="s">
        <v>3753</v>
      </c>
      <c r="C2239" s="347" t="s">
        <v>10033</v>
      </c>
      <c r="D2239" s="347" t="s">
        <v>15765</v>
      </c>
      <c r="E2239" s="347" t="s">
        <v>16794</v>
      </c>
      <c r="F2239" s="346"/>
      <c r="G2239" s="346"/>
      <c r="H2239" s="346"/>
      <c r="I2239" s="346"/>
      <c r="J2239" s="346"/>
      <c r="K2239" s="346"/>
      <c r="L2239" s="346"/>
      <c r="M2239" s="346"/>
      <c r="P2239" s="343"/>
    </row>
    <row r="2240" spans="1:16" s="359" customFormat="1" x14ac:dyDescent="0.25">
      <c r="A2240" s="44" t="s">
        <v>10032</v>
      </c>
      <c r="B2240" s="44" t="s">
        <v>3753</v>
      </c>
      <c r="C2240" s="45" t="s">
        <v>10033</v>
      </c>
      <c r="D2240" s="45" t="s">
        <v>13812</v>
      </c>
      <c r="E2240" s="45" t="s">
        <v>6210</v>
      </c>
      <c r="F2240" s="93"/>
      <c r="G2240" s="93"/>
      <c r="H2240" s="93"/>
      <c r="I2240" s="99"/>
      <c r="J2240" s="99"/>
      <c r="K2240" s="99"/>
      <c r="L2240" s="29"/>
      <c r="M2240" s="29"/>
      <c r="N2240" s="29"/>
      <c r="O2240" s="29"/>
      <c r="P2240" s="360"/>
    </row>
    <row r="2241" spans="1:16" x14ac:dyDescent="0.25">
      <c r="A2241" s="262" t="s">
        <v>8388</v>
      </c>
      <c r="B2241" s="262" t="s">
        <v>7349</v>
      </c>
      <c r="C2241" s="53" t="s">
        <v>11678</v>
      </c>
      <c r="D2241" s="93" t="s">
        <v>7330</v>
      </c>
      <c r="E2241" s="263">
        <v>46935</v>
      </c>
      <c r="F2241" s="93"/>
      <c r="G2241" s="93"/>
      <c r="H2241" s="93"/>
      <c r="I2241" s="99"/>
      <c r="J2241" s="99"/>
      <c r="K2241" s="99"/>
      <c r="P2241" s="343"/>
    </row>
    <row r="2242" spans="1:16" s="355" customFormat="1" x14ac:dyDescent="0.25">
      <c r="A2242" s="44" t="s">
        <v>8388</v>
      </c>
      <c r="B2242" s="44" t="s">
        <v>16337</v>
      </c>
      <c r="C2242" s="45" t="s">
        <v>16338</v>
      </c>
      <c r="D2242" s="45" t="s">
        <v>16294</v>
      </c>
      <c r="E2242" s="46">
        <v>46022</v>
      </c>
      <c r="F2242" s="338"/>
      <c r="G2242" s="44"/>
      <c r="H2242" s="44"/>
      <c r="I2242" s="44"/>
      <c r="J2242" s="44"/>
      <c r="K2242" s="44"/>
      <c r="L2242" s="31"/>
      <c r="M2242" s="31"/>
      <c r="N2242" s="31"/>
      <c r="O2242" s="29"/>
      <c r="P2242" s="356"/>
    </row>
    <row r="2243" spans="1:16" x14ac:dyDescent="0.25">
      <c r="A2243" s="1" t="s">
        <v>8388</v>
      </c>
      <c r="B2243" s="432" t="s">
        <v>2954</v>
      </c>
      <c r="C2243" s="433" t="s">
        <v>4419</v>
      </c>
      <c r="D2243" s="434" t="s">
        <v>17016</v>
      </c>
      <c r="E2243" s="434">
        <v>45823</v>
      </c>
      <c r="P2243" s="343"/>
    </row>
    <row r="2244" spans="1:16" s="359" customFormat="1" x14ac:dyDescent="0.25">
      <c r="A2244" s="262" t="s">
        <v>9230</v>
      </c>
      <c r="B2244" s="262" t="s">
        <v>7350</v>
      </c>
      <c r="C2244" s="53" t="s">
        <v>7351</v>
      </c>
      <c r="D2244" s="93" t="s">
        <v>7330</v>
      </c>
      <c r="E2244" s="263">
        <v>46364</v>
      </c>
      <c r="F2244" s="93"/>
      <c r="G2244" s="93"/>
      <c r="H2244" s="93"/>
      <c r="I2244" s="99"/>
      <c r="J2244" s="99"/>
      <c r="K2244" s="99"/>
      <c r="L2244" s="29"/>
      <c r="M2244" s="29"/>
      <c r="N2244" s="29"/>
      <c r="O2244" s="29"/>
      <c r="P2244" s="360"/>
    </row>
    <row r="2245" spans="1:16" x14ac:dyDescent="0.25">
      <c r="A2245" s="44" t="s">
        <v>12063</v>
      </c>
      <c r="B2245" s="44" t="s">
        <v>12009</v>
      </c>
      <c r="C2245" s="45" t="s">
        <v>12778</v>
      </c>
      <c r="D2245" s="45" t="s">
        <v>4574</v>
      </c>
      <c r="E2245" s="275">
        <f>DATE(2027,5,29)</f>
        <v>46536</v>
      </c>
      <c r="P2245" s="343"/>
    </row>
    <row r="2246" spans="1:16" x14ac:dyDescent="0.25">
      <c r="A2246" s="44" t="s">
        <v>14665</v>
      </c>
      <c r="B2246" s="44" t="s">
        <v>18102</v>
      </c>
      <c r="C2246" s="45" t="s">
        <v>18103</v>
      </c>
      <c r="D2246" s="45" t="s">
        <v>18252</v>
      </c>
      <c r="E2246" s="45" t="s">
        <v>6985</v>
      </c>
      <c r="F2246" s="45" t="s">
        <v>1384</v>
      </c>
      <c r="G2246" s="45" t="s">
        <v>1385</v>
      </c>
      <c r="P2246" s="343"/>
    </row>
    <row r="2247" spans="1:16" x14ac:dyDescent="0.25">
      <c r="A2247" s="264" t="s">
        <v>14665</v>
      </c>
      <c r="B2247" s="264" t="s">
        <v>2751</v>
      </c>
      <c r="C2247" s="265">
        <v>230105</v>
      </c>
      <c r="D2247" s="265" t="s">
        <v>15953</v>
      </c>
      <c r="E2247" s="266" t="s">
        <v>6877</v>
      </c>
      <c r="P2247" s="343"/>
    </row>
    <row r="2248" spans="1:16" x14ac:dyDescent="0.25">
      <c r="A2248" s="264" t="s">
        <v>14666</v>
      </c>
      <c r="B2248" s="264" t="s">
        <v>12996</v>
      </c>
      <c r="C2248" s="265">
        <v>24010401</v>
      </c>
      <c r="D2248" s="265" t="s">
        <v>15953</v>
      </c>
      <c r="E2248" s="266" t="s">
        <v>12997</v>
      </c>
      <c r="P2248" s="343"/>
    </row>
    <row r="2249" spans="1:16" s="359" customFormat="1" x14ac:dyDescent="0.25">
      <c r="A2249" s="264" t="s">
        <v>14666</v>
      </c>
      <c r="B2249" s="264" t="s">
        <v>3782</v>
      </c>
      <c r="C2249" s="265">
        <v>24010402</v>
      </c>
      <c r="D2249" s="265" t="s">
        <v>15953</v>
      </c>
      <c r="E2249" s="266" t="s">
        <v>8836</v>
      </c>
      <c r="F2249" s="30"/>
      <c r="G2249" s="30"/>
      <c r="H2249" s="30"/>
      <c r="I2249" s="29"/>
      <c r="J2249" s="29"/>
      <c r="K2249" s="29"/>
      <c r="L2249" s="29"/>
      <c r="M2249" s="29"/>
      <c r="N2249" s="29"/>
      <c r="O2249" s="29"/>
      <c r="P2249" s="360"/>
    </row>
    <row r="2250" spans="1:16" x14ac:dyDescent="0.25">
      <c r="A2250" s="264" t="s">
        <v>2735</v>
      </c>
      <c r="B2250" s="264" t="s">
        <v>3782</v>
      </c>
      <c r="C2250" s="265">
        <v>23010402</v>
      </c>
      <c r="D2250" s="265" t="s">
        <v>15953</v>
      </c>
      <c r="E2250" s="266" t="s">
        <v>8836</v>
      </c>
      <c r="P2250" s="343"/>
    </row>
    <row r="2251" spans="1:16" x14ac:dyDescent="0.25">
      <c r="A2251" s="264" t="s">
        <v>2735</v>
      </c>
      <c r="B2251" s="264" t="s">
        <v>12996</v>
      </c>
      <c r="C2251" s="265">
        <v>24010401</v>
      </c>
      <c r="D2251" s="265" t="s">
        <v>15953</v>
      </c>
      <c r="E2251" s="266" t="s">
        <v>12997</v>
      </c>
      <c r="P2251" s="343"/>
    </row>
    <row r="2252" spans="1:16" x14ac:dyDescent="0.25">
      <c r="A2252" s="44" t="s">
        <v>16000</v>
      </c>
      <c r="B2252" s="44" t="s">
        <v>1375</v>
      </c>
      <c r="C2252" s="45" t="s">
        <v>16001</v>
      </c>
      <c r="D2252" s="45" t="s">
        <v>18252</v>
      </c>
      <c r="E2252" s="45" t="s">
        <v>6214</v>
      </c>
      <c r="F2252" s="45" t="s">
        <v>1384</v>
      </c>
      <c r="G2252" s="45" t="s">
        <v>1384</v>
      </c>
      <c r="P2252" s="343"/>
    </row>
    <row r="2253" spans="1:16" x14ac:dyDescent="0.25">
      <c r="A2253" s="44" t="s">
        <v>1710</v>
      </c>
      <c r="B2253" s="44" t="s">
        <v>1770</v>
      </c>
      <c r="C2253" s="45" t="s">
        <v>2975</v>
      </c>
      <c r="D2253" s="45" t="s">
        <v>15765</v>
      </c>
      <c r="E2253" s="45" t="s">
        <v>15711</v>
      </c>
      <c r="F2253" s="328"/>
      <c r="G2253" s="328"/>
      <c r="H2253" s="328"/>
      <c r="I2253" s="329"/>
      <c r="J2253" s="329"/>
      <c r="K2253" s="329"/>
      <c r="P2253" s="343"/>
    </row>
    <row r="2254" spans="1:16" x14ac:dyDescent="0.25">
      <c r="A2254" s="346" t="s">
        <v>1710</v>
      </c>
      <c r="B2254" s="346" t="s">
        <v>1770</v>
      </c>
      <c r="C2254" s="347" t="s">
        <v>2975</v>
      </c>
      <c r="D2254" s="347" t="s">
        <v>15765</v>
      </c>
      <c r="E2254" s="347" t="s">
        <v>15711</v>
      </c>
      <c r="F2254" s="346"/>
      <c r="G2254" s="346"/>
      <c r="H2254" s="346"/>
      <c r="I2254" s="346"/>
      <c r="J2254" s="346"/>
      <c r="K2254" s="346"/>
      <c r="L2254" s="346"/>
      <c r="M2254" s="346"/>
      <c r="P2254" s="343"/>
    </row>
    <row r="2255" spans="1:16" x14ac:dyDescent="0.25">
      <c r="A2255" s="44" t="s">
        <v>4161</v>
      </c>
      <c r="B2255" s="44" t="s">
        <v>1841</v>
      </c>
      <c r="C2255" s="45" t="s">
        <v>6196</v>
      </c>
      <c r="D2255" s="45" t="s">
        <v>18252</v>
      </c>
      <c r="E2255" s="45" t="s">
        <v>6213</v>
      </c>
      <c r="F2255" s="45" t="s">
        <v>1384</v>
      </c>
      <c r="G2255" s="45" t="s">
        <v>1385</v>
      </c>
      <c r="P2255" s="343"/>
    </row>
    <row r="2256" spans="1:16" x14ac:dyDescent="0.25">
      <c r="A2256" s="264" t="s">
        <v>8532</v>
      </c>
      <c r="B2256" s="264" t="s">
        <v>3782</v>
      </c>
      <c r="C2256" s="265">
        <v>23010402</v>
      </c>
      <c r="D2256" s="265" t="s">
        <v>15953</v>
      </c>
      <c r="E2256" s="266" t="s">
        <v>8836</v>
      </c>
      <c r="P2256" s="343"/>
    </row>
    <row r="2257" spans="1:16" x14ac:dyDescent="0.25">
      <c r="A2257" s="264" t="s">
        <v>8533</v>
      </c>
      <c r="B2257" s="264" t="s">
        <v>6966</v>
      </c>
      <c r="C2257" s="265">
        <v>23010401</v>
      </c>
      <c r="D2257" s="265" t="s">
        <v>15953</v>
      </c>
      <c r="E2257" s="266" t="s">
        <v>6967</v>
      </c>
      <c r="P2257" s="343"/>
    </row>
    <row r="2258" spans="1:16" x14ac:dyDescent="0.25">
      <c r="A2258" s="264" t="s">
        <v>8533</v>
      </c>
      <c r="B2258" s="264" t="s">
        <v>3782</v>
      </c>
      <c r="C2258" s="265">
        <v>23010402</v>
      </c>
      <c r="D2258" s="265" t="s">
        <v>15953</v>
      </c>
      <c r="E2258" s="266" t="s">
        <v>8836</v>
      </c>
      <c r="P2258" s="343"/>
    </row>
    <row r="2259" spans="1:16" x14ac:dyDescent="0.25">
      <c r="A2259" s="44" t="s">
        <v>6518</v>
      </c>
      <c r="B2259" s="44" t="s">
        <v>12034</v>
      </c>
      <c r="C2259" s="45" t="s">
        <v>8848</v>
      </c>
      <c r="D2259" s="45" t="s">
        <v>4574</v>
      </c>
      <c r="E2259" s="275">
        <f>DATE(2027,4,17)</f>
        <v>46494</v>
      </c>
      <c r="P2259" s="343"/>
    </row>
    <row r="2260" spans="1:16" x14ac:dyDescent="0.25">
      <c r="A2260" s="44" t="s">
        <v>6518</v>
      </c>
      <c r="B2260" s="44" t="s">
        <v>12064</v>
      </c>
      <c r="C2260" s="45" t="s">
        <v>8849</v>
      </c>
      <c r="D2260" s="45" t="s">
        <v>4574</v>
      </c>
      <c r="E2260" s="275">
        <f>DATE(2027,4,20)</f>
        <v>46497</v>
      </c>
      <c r="P2260" s="343"/>
    </row>
    <row r="2261" spans="1:16" x14ac:dyDescent="0.25">
      <c r="A2261" s="44" t="s">
        <v>6518</v>
      </c>
      <c r="B2261" s="44" t="s">
        <v>12065</v>
      </c>
      <c r="C2261" s="45" t="s">
        <v>4743</v>
      </c>
      <c r="D2261" s="45" t="s">
        <v>4574</v>
      </c>
      <c r="E2261" s="275">
        <f>DATE(2025,4,30)</f>
        <v>45777</v>
      </c>
      <c r="F2261" s="32"/>
      <c r="G2261" s="32"/>
      <c r="H2261" s="32"/>
      <c r="I2261" s="31"/>
      <c r="J2261" s="31"/>
      <c r="K2261" s="31"/>
      <c r="L2261" s="31"/>
      <c r="M2261" s="31"/>
      <c r="N2261" s="31"/>
      <c r="P2261" s="343"/>
    </row>
    <row r="2262" spans="1:16" x14ac:dyDescent="0.25">
      <c r="A2262" s="264" t="s">
        <v>17765</v>
      </c>
      <c r="B2262" s="264" t="s">
        <v>1921</v>
      </c>
      <c r="C2262" s="265">
        <v>250101</v>
      </c>
      <c r="D2262" s="265" t="s">
        <v>15953</v>
      </c>
      <c r="E2262" s="266" t="s">
        <v>17681</v>
      </c>
      <c r="P2262" s="343"/>
    </row>
    <row r="2263" spans="1:16" x14ac:dyDescent="0.25">
      <c r="A2263" s="99" t="s">
        <v>3260</v>
      </c>
      <c r="B2263" s="111" t="s">
        <v>1363</v>
      </c>
      <c r="C2263" s="56" t="s">
        <v>3258</v>
      </c>
      <c r="D2263" s="146" t="s">
        <v>2528</v>
      </c>
      <c r="E2263" s="69">
        <v>45227</v>
      </c>
      <c r="F2263" s="93"/>
      <c r="G2263" s="93"/>
      <c r="H2263" s="93"/>
      <c r="I2263" s="99"/>
      <c r="J2263" s="99"/>
      <c r="K2263" s="99"/>
      <c r="P2263" s="343"/>
    </row>
    <row r="2264" spans="1:16" x14ac:dyDescent="0.25">
      <c r="A2264" s="44" t="s">
        <v>3187</v>
      </c>
      <c r="B2264" s="44" t="s">
        <v>3186</v>
      </c>
      <c r="C2264" s="45" t="s">
        <v>10544</v>
      </c>
      <c r="D2264" s="45" t="s">
        <v>18252</v>
      </c>
      <c r="E2264" s="45" t="s">
        <v>5410</v>
      </c>
      <c r="F2264" s="45" t="s">
        <v>1384</v>
      </c>
      <c r="G2264" s="45" t="s">
        <v>1385</v>
      </c>
      <c r="P2264" s="343"/>
    </row>
    <row r="2265" spans="1:16" x14ac:dyDescent="0.25">
      <c r="A2265" s="264" t="s">
        <v>10659</v>
      </c>
      <c r="B2265" s="264" t="s">
        <v>6669</v>
      </c>
      <c r="C2265" s="265">
        <v>230807</v>
      </c>
      <c r="D2265" s="265" t="s">
        <v>15953</v>
      </c>
      <c r="E2265" s="266" t="s">
        <v>6877</v>
      </c>
      <c r="P2265" s="343"/>
    </row>
    <row r="2266" spans="1:16" x14ac:dyDescent="0.25">
      <c r="A2266" s="264" t="s">
        <v>16926</v>
      </c>
      <c r="B2266" s="264" t="s">
        <v>5412</v>
      </c>
      <c r="C2266" s="265">
        <v>241002</v>
      </c>
      <c r="D2266" s="265" t="s">
        <v>15953</v>
      </c>
      <c r="E2266" s="266" t="s">
        <v>6985</v>
      </c>
      <c r="P2266" s="343"/>
    </row>
    <row r="2267" spans="1:16" x14ac:dyDescent="0.25">
      <c r="A2267" s="264" t="s">
        <v>1850</v>
      </c>
      <c r="B2267" s="264" t="s">
        <v>1921</v>
      </c>
      <c r="C2267" s="265">
        <v>220101</v>
      </c>
      <c r="D2267" s="265" t="s">
        <v>15953</v>
      </c>
      <c r="E2267" s="266" t="s">
        <v>6211</v>
      </c>
      <c r="P2267" s="343"/>
    </row>
    <row r="2268" spans="1:16" x14ac:dyDescent="0.25">
      <c r="A2268" s="264" t="s">
        <v>1850</v>
      </c>
      <c r="B2268" s="264" t="s">
        <v>14580</v>
      </c>
      <c r="C2268" s="265">
        <v>24020301</v>
      </c>
      <c r="D2268" s="265" t="s">
        <v>15953</v>
      </c>
      <c r="E2268" s="266" t="s">
        <v>12997</v>
      </c>
      <c r="P2268" s="343"/>
    </row>
    <row r="2269" spans="1:16" x14ac:dyDescent="0.25">
      <c r="A2269" s="264" t="s">
        <v>15842</v>
      </c>
      <c r="B2269" s="264" t="s">
        <v>1061</v>
      </c>
      <c r="C2269" s="265">
        <v>240803</v>
      </c>
      <c r="D2269" s="265" t="s">
        <v>15953</v>
      </c>
      <c r="E2269" s="266" t="s">
        <v>6416</v>
      </c>
      <c r="P2269" s="343"/>
    </row>
    <row r="2270" spans="1:16" x14ac:dyDescent="0.25">
      <c r="A2270" s="44" t="s">
        <v>5991</v>
      </c>
      <c r="B2270" s="44" t="s">
        <v>1358</v>
      </c>
      <c r="C2270" s="45" t="s">
        <v>6197</v>
      </c>
      <c r="D2270" s="45" t="s">
        <v>18252</v>
      </c>
      <c r="E2270" s="45" t="s">
        <v>6211</v>
      </c>
      <c r="F2270" s="45" t="s">
        <v>1384</v>
      </c>
      <c r="G2270" s="45" t="s">
        <v>1385</v>
      </c>
      <c r="P2270" s="343"/>
    </row>
    <row r="2271" spans="1:16" x14ac:dyDescent="0.25">
      <c r="A2271" s="44" t="s">
        <v>12066</v>
      </c>
      <c r="B2271" s="44" t="s">
        <v>16526</v>
      </c>
      <c r="C2271" s="45" t="s">
        <v>6544</v>
      </c>
      <c r="D2271" s="45" t="s">
        <v>4574</v>
      </c>
      <c r="E2271" s="275">
        <f>DATE(2026,8,1)</f>
        <v>46235</v>
      </c>
      <c r="P2271" s="343"/>
    </row>
    <row r="2272" spans="1:16" x14ac:dyDescent="0.25">
      <c r="A2272" s="44" t="s">
        <v>12068</v>
      </c>
      <c r="B2272" s="44" t="s">
        <v>11989</v>
      </c>
      <c r="C2272" s="45" t="s">
        <v>5049</v>
      </c>
      <c r="D2272" s="45" t="s">
        <v>4574</v>
      </c>
      <c r="E2272" s="275">
        <f>DATE(2025,8,9)</f>
        <v>45878</v>
      </c>
      <c r="F2272" s="32"/>
      <c r="G2272" s="32"/>
      <c r="H2272" s="32"/>
      <c r="I2272" s="31"/>
      <c r="J2272" s="31"/>
      <c r="K2272" s="31"/>
      <c r="L2272" s="31"/>
      <c r="M2272" s="31"/>
      <c r="N2272" s="31"/>
      <c r="P2272" s="343"/>
    </row>
    <row r="2273" spans="1:16" x14ac:dyDescent="0.25">
      <c r="A2273" s="44" t="s">
        <v>10034</v>
      </c>
      <c r="B2273" s="44" t="s">
        <v>284</v>
      </c>
      <c r="C2273" s="45" t="s">
        <v>8980</v>
      </c>
      <c r="D2273" s="45" t="s">
        <v>15765</v>
      </c>
      <c r="E2273" s="45" t="s">
        <v>6422</v>
      </c>
      <c r="F2273" s="328"/>
      <c r="G2273" s="328"/>
      <c r="H2273" s="328"/>
      <c r="I2273" s="329"/>
      <c r="J2273" s="329"/>
      <c r="K2273" s="329"/>
      <c r="P2273" s="343"/>
    </row>
    <row r="2274" spans="1:16" x14ac:dyDescent="0.25">
      <c r="A2274" s="346" t="s">
        <v>10034</v>
      </c>
      <c r="B2274" s="346" t="s">
        <v>284</v>
      </c>
      <c r="C2274" s="347" t="s">
        <v>8980</v>
      </c>
      <c r="D2274" s="347" t="s">
        <v>15765</v>
      </c>
      <c r="E2274" s="347" t="s">
        <v>6665</v>
      </c>
      <c r="F2274" s="346"/>
      <c r="G2274" s="346"/>
      <c r="H2274" s="346"/>
      <c r="I2274" s="346"/>
      <c r="J2274" s="346"/>
      <c r="K2274" s="346"/>
      <c r="L2274" s="346"/>
      <c r="M2274" s="346"/>
      <c r="P2274" s="343"/>
    </row>
    <row r="2275" spans="1:16" x14ac:dyDescent="0.25">
      <c r="A2275" s="44" t="s">
        <v>10034</v>
      </c>
      <c r="B2275" s="44" t="s">
        <v>284</v>
      </c>
      <c r="C2275" s="45" t="s">
        <v>8980</v>
      </c>
      <c r="D2275" s="45" t="s">
        <v>13812</v>
      </c>
      <c r="E2275" s="45" t="s">
        <v>6422</v>
      </c>
      <c r="F2275" s="93"/>
      <c r="G2275" s="93"/>
      <c r="H2275" s="93"/>
      <c r="I2275" s="99"/>
      <c r="J2275" s="99"/>
      <c r="K2275" s="99"/>
      <c r="P2275" s="343"/>
    </row>
    <row r="2276" spans="1:16" x14ac:dyDescent="0.25">
      <c r="A2276" s="44" t="s">
        <v>10999</v>
      </c>
      <c r="B2276" s="44" t="s">
        <v>11000</v>
      </c>
      <c r="C2276" s="45" t="s">
        <v>11001</v>
      </c>
      <c r="D2276" s="45" t="s">
        <v>18252</v>
      </c>
      <c r="E2276" s="45" t="s">
        <v>10715</v>
      </c>
      <c r="F2276" s="45" t="s">
        <v>1384</v>
      </c>
      <c r="G2276" s="45" t="s">
        <v>1385</v>
      </c>
      <c r="P2276" s="343"/>
    </row>
    <row r="2277" spans="1:16" x14ac:dyDescent="0.25">
      <c r="A2277" s="1" t="s">
        <v>8389</v>
      </c>
      <c r="B2277" s="432" t="s">
        <v>8379</v>
      </c>
      <c r="C2277" s="433" t="s">
        <v>13896</v>
      </c>
      <c r="D2277" s="434" t="s">
        <v>17016</v>
      </c>
      <c r="E2277" s="434">
        <v>45838</v>
      </c>
      <c r="P2277" s="343"/>
    </row>
    <row r="2278" spans="1:16" x14ac:dyDescent="0.25">
      <c r="A2278" s="44" t="s">
        <v>6519</v>
      </c>
      <c r="B2278" s="44" t="s">
        <v>12014</v>
      </c>
      <c r="C2278" s="45" t="s">
        <v>6545</v>
      </c>
      <c r="D2278" s="45" t="s">
        <v>4574</v>
      </c>
      <c r="E2278" s="275">
        <f>DATE(2026,8,15)</f>
        <v>46249</v>
      </c>
      <c r="P2278" s="343"/>
    </row>
    <row r="2279" spans="1:16" x14ac:dyDescent="0.25">
      <c r="A2279" s="264" t="s">
        <v>8534</v>
      </c>
      <c r="B2279" s="264" t="s">
        <v>3782</v>
      </c>
      <c r="C2279" s="265">
        <v>23010402</v>
      </c>
      <c r="D2279" s="265" t="s">
        <v>15953</v>
      </c>
      <c r="E2279" s="266" t="s">
        <v>8836</v>
      </c>
      <c r="P2279" s="343"/>
    </row>
    <row r="2280" spans="1:16" x14ac:dyDescent="0.25">
      <c r="A2280" s="44" t="s">
        <v>9105</v>
      </c>
      <c r="B2280" s="44" t="s">
        <v>2667</v>
      </c>
      <c r="C2280" s="45" t="s">
        <v>9088</v>
      </c>
      <c r="D2280" s="45" t="s">
        <v>18252</v>
      </c>
      <c r="E2280" s="45" t="s">
        <v>6809</v>
      </c>
      <c r="F2280" s="45" t="s">
        <v>1384</v>
      </c>
      <c r="G2280" s="45" t="s">
        <v>1385</v>
      </c>
      <c r="P2280" s="343"/>
    </row>
    <row r="2281" spans="1:16" s="355" customFormat="1" x14ac:dyDescent="0.25">
      <c r="A2281" s="264" t="s">
        <v>6732</v>
      </c>
      <c r="B2281" s="264" t="s">
        <v>6669</v>
      </c>
      <c r="C2281" s="265">
        <v>220802</v>
      </c>
      <c r="D2281" s="265" t="s">
        <v>15953</v>
      </c>
      <c r="E2281" s="266" t="s">
        <v>6416</v>
      </c>
      <c r="F2281" s="30"/>
      <c r="G2281" s="30"/>
      <c r="H2281" s="30"/>
      <c r="I2281" s="29"/>
      <c r="J2281" s="29"/>
      <c r="K2281" s="29"/>
      <c r="L2281" s="29"/>
      <c r="M2281" s="29"/>
      <c r="N2281" s="29"/>
      <c r="O2281" s="29"/>
      <c r="P2281" s="356"/>
    </row>
    <row r="2282" spans="1:16" x14ac:dyDescent="0.25">
      <c r="A2282" s="44" t="s">
        <v>13408</v>
      </c>
      <c r="B2282" s="44" t="s">
        <v>15257</v>
      </c>
      <c r="C2282" s="45" t="s">
        <v>13518</v>
      </c>
      <c r="D2282" s="45" t="s">
        <v>16294</v>
      </c>
      <c r="E2282" s="46">
        <v>46022</v>
      </c>
      <c r="F2282" s="338"/>
      <c r="G2282" s="44"/>
      <c r="H2282" s="44"/>
      <c r="I2282" s="44"/>
      <c r="J2282" s="44"/>
      <c r="K2282" s="44"/>
      <c r="L2282" s="31"/>
      <c r="M2282" s="31"/>
      <c r="N2282" s="31"/>
      <c r="P2282" s="343"/>
    </row>
    <row r="2283" spans="1:16" s="359" customFormat="1" x14ac:dyDescent="0.25">
      <c r="A2283" s="403" t="s">
        <v>17207</v>
      </c>
      <c r="B2283" s="403" t="s">
        <v>17113</v>
      </c>
      <c r="C2283" s="413">
        <v>14.22</v>
      </c>
      <c r="D2283" s="43" t="s">
        <v>17679</v>
      </c>
      <c r="E2283" s="43">
        <v>45838</v>
      </c>
      <c r="F2283" s="88"/>
      <c r="G2283" s="30"/>
      <c r="H2283" s="30"/>
      <c r="I2283" s="29"/>
      <c r="J2283" s="29"/>
      <c r="K2283" s="29"/>
      <c r="L2283" s="29"/>
      <c r="M2283" s="29"/>
      <c r="N2283" s="29"/>
      <c r="O2283" s="29"/>
      <c r="P2283" s="360"/>
    </row>
    <row r="2284" spans="1:16" x14ac:dyDescent="0.25">
      <c r="A2284" s="403" t="s">
        <v>17207</v>
      </c>
      <c r="B2284" s="403" t="s">
        <v>17093</v>
      </c>
      <c r="C2284" s="413">
        <v>33.22</v>
      </c>
      <c r="D2284" s="43" t="s">
        <v>17679</v>
      </c>
      <c r="E2284" s="43">
        <v>45838</v>
      </c>
      <c r="F2284" s="88"/>
      <c r="P2284" s="343"/>
    </row>
    <row r="2285" spans="1:16" x14ac:dyDescent="0.25">
      <c r="A2285" s="264" t="s">
        <v>10407</v>
      </c>
      <c r="B2285" s="264" t="s">
        <v>2751</v>
      </c>
      <c r="C2285" s="265">
        <v>230105</v>
      </c>
      <c r="D2285" s="265" t="s">
        <v>15953</v>
      </c>
      <c r="E2285" s="266" t="s">
        <v>6877</v>
      </c>
      <c r="P2285" s="343"/>
    </row>
    <row r="2286" spans="1:16" x14ac:dyDescent="0.25">
      <c r="A2286" s="264" t="s">
        <v>10407</v>
      </c>
      <c r="B2286" s="264" t="s">
        <v>6669</v>
      </c>
      <c r="C2286" s="265">
        <v>230807</v>
      </c>
      <c r="D2286" s="265" t="s">
        <v>15953</v>
      </c>
      <c r="E2286" s="266" t="s">
        <v>6877</v>
      </c>
      <c r="P2286" s="343"/>
    </row>
    <row r="2287" spans="1:16" x14ac:dyDescent="0.25">
      <c r="A2287" s="44" t="s">
        <v>11149</v>
      </c>
      <c r="B2287" s="44" t="s">
        <v>15259</v>
      </c>
      <c r="C2287" s="45" t="s">
        <v>11129</v>
      </c>
      <c r="D2287" s="45" t="s">
        <v>16294</v>
      </c>
      <c r="E2287" s="46">
        <v>46022</v>
      </c>
      <c r="F2287" s="338"/>
      <c r="G2287" s="44"/>
      <c r="H2287" s="44"/>
      <c r="I2287" s="44"/>
      <c r="J2287" s="44"/>
      <c r="K2287" s="44"/>
      <c r="L2287" s="31"/>
      <c r="M2287" s="31"/>
      <c r="N2287" s="31"/>
      <c r="P2287" s="343"/>
    </row>
    <row r="2288" spans="1:16" x14ac:dyDescent="0.3">
      <c r="A2288" s="57" t="s">
        <v>4451</v>
      </c>
      <c r="B2288" s="92" t="s">
        <v>4550</v>
      </c>
      <c r="C2288" s="93" t="s">
        <v>4548</v>
      </c>
      <c r="D2288" s="93" t="s">
        <v>4549</v>
      </c>
      <c r="E2288" s="94">
        <v>46203</v>
      </c>
      <c r="F2288" s="93"/>
      <c r="G2288" s="93"/>
      <c r="H2288" s="93"/>
      <c r="I2288" s="99"/>
      <c r="J2288" s="99"/>
      <c r="K2288" s="99"/>
      <c r="P2288" s="343"/>
    </row>
    <row r="2289" spans="1:16" x14ac:dyDescent="0.25">
      <c r="A2289" s="264" t="s">
        <v>11378</v>
      </c>
      <c r="B2289" s="264" t="s">
        <v>3587</v>
      </c>
      <c r="C2289" s="265">
        <v>230904</v>
      </c>
      <c r="D2289" s="265" t="s">
        <v>15953</v>
      </c>
      <c r="E2289" s="266" t="s">
        <v>10715</v>
      </c>
      <c r="P2289" s="343"/>
    </row>
    <row r="2290" spans="1:16" x14ac:dyDescent="0.25">
      <c r="A2290" s="44" t="s">
        <v>13409</v>
      </c>
      <c r="B2290" s="44" t="s">
        <v>15257</v>
      </c>
      <c r="C2290" s="45" t="s">
        <v>13518</v>
      </c>
      <c r="D2290" s="45" t="s">
        <v>16294</v>
      </c>
      <c r="E2290" s="46">
        <v>46022</v>
      </c>
      <c r="F2290" s="338"/>
      <c r="G2290" s="44"/>
      <c r="H2290" s="44"/>
      <c r="I2290" s="44"/>
      <c r="J2290" s="44"/>
      <c r="K2290" s="44"/>
      <c r="L2290" s="31"/>
      <c r="M2290" s="31"/>
      <c r="N2290" s="31"/>
      <c r="P2290" s="343"/>
    </row>
    <row r="2291" spans="1:16" x14ac:dyDescent="0.25">
      <c r="A2291" s="44" t="s">
        <v>1115</v>
      </c>
      <c r="B2291" s="44" t="s">
        <v>1352</v>
      </c>
      <c r="C2291" s="45" t="s">
        <v>9319</v>
      </c>
      <c r="D2291" s="45" t="s">
        <v>18252</v>
      </c>
      <c r="E2291" s="45" t="s">
        <v>3754</v>
      </c>
      <c r="F2291" s="45" t="s">
        <v>1384</v>
      </c>
      <c r="G2291" s="45" t="s">
        <v>1385</v>
      </c>
      <c r="P2291" s="343"/>
    </row>
    <row r="2292" spans="1:16" x14ac:dyDescent="0.25">
      <c r="A2292" s="403" t="s">
        <v>1115</v>
      </c>
      <c r="B2292" s="403" t="s">
        <v>17113</v>
      </c>
      <c r="C2292" s="413">
        <v>14.23</v>
      </c>
      <c r="D2292" s="43" t="s">
        <v>17679</v>
      </c>
      <c r="E2292" s="43">
        <v>46934</v>
      </c>
      <c r="F2292" s="88"/>
      <c r="P2292" s="343"/>
    </row>
    <row r="2293" spans="1:16" x14ac:dyDescent="0.25">
      <c r="A2293" s="1" t="s">
        <v>6244</v>
      </c>
      <c r="B2293" s="432" t="s">
        <v>6242</v>
      </c>
      <c r="C2293" s="433" t="s">
        <v>10891</v>
      </c>
      <c r="D2293" s="434" t="s">
        <v>17016</v>
      </c>
      <c r="E2293" s="434">
        <v>45885</v>
      </c>
      <c r="P2293" s="343"/>
    </row>
    <row r="2294" spans="1:16" x14ac:dyDescent="0.25">
      <c r="A2294" s="264" t="s">
        <v>6244</v>
      </c>
      <c r="B2294" s="264" t="s">
        <v>2751</v>
      </c>
      <c r="C2294" s="265">
        <v>220105</v>
      </c>
      <c r="D2294" s="265" t="s">
        <v>15953</v>
      </c>
      <c r="E2294" s="266" t="s">
        <v>3064</v>
      </c>
      <c r="P2294" s="343"/>
    </row>
    <row r="2295" spans="1:16" x14ac:dyDescent="0.25">
      <c r="A2295" s="264" t="s">
        <v>6244</v>
      </c>
      <c r="B2295" s="264" t="s">
        <v>6669</v>
      </c>
      <c r="C2295" s="265">
        <v>240804</v>
      </c>
      <c r="D2295" s="265" t="s">
        <v>15953</v>
      </c>
      <c r="E2295" s="266" t="s">
        <v>15826</v>
      </c>
      <c r="P2295" s="343"/>
    </row>
    <row r="2296" spans="1:16" x14ac:dyDescent="0.25">
      <c r="A2296" s="44" t="s">
        <v>2118</v>
      </c>
      <c r="B2296" s="44" t="s">
        <v>15247</v>
      </c>
      <c r="C2296" s="45" t="s">
        <v>7190</v>
      </c>
      <c r="D2296" s="45" t="s">
        <v>16294</v>
      </c>
      <c r="E2296" s="46">
        <v>45838</v>
      </c>
      <c r="F2296" s="338" t="s">
        <v>2055</v>
      </c>
      <c r="G2296" s="44"/>
      <c r="H2296" s="44"/>
      <c r="I2296" s="44"/>
      <c r="J2296" s="44"/>
      <c r="K2296" s="44"/>
      <c r="L2296" s="31"/>
      <c r="M2296" s="31"/>
      <c r="N2296" s="31"/>
      <c r="P2296" s="343"/>
    </row>
    <row r="2297" spans="1:16" s="359" customFormat="1" x14ac:dyDescent="0.25">
      <c r="A2297" s="44" t="s">
        <v>11135</v>
      </c>
      <c r="B2297" s="44" t="s">
        <v>13517</v>
      </c>
      <c r="C2297" s="45" t="s">
        <v>11128</v>
      </c>
      <c r="D2297" s="45" t="s">
        <v>16294</v>
      </c>
      <c r="E2297" s="46">
        <v>46022</v>
      </c>
      <c r="F2297" s="338"/>
      <c r="G2297" s="44"/>
      <c r="H2297" s="44"/>
      <c r="I2297" s="44"/>
      <c r="J2297" s="44"/>
      <c r="K2297" s="44"/>
      <c r="L2297" s="31"/>
      <c r="M2297" s="31"/>
      <c r="N2297" s="31"/>
      <c r="O2297" s="29"/>
      <c r="P2297" s="360"/>
    </row>
    <row r="2298" spans="1:16" x14ac:dyDescent="0.25">
      <c r="A2298" s="44" t="s">
        <v>2128</v>
      </c>
      <c r="B2298" s="44" t="s">
        <v>15290</v>
      </c>
      <c r="C2298" s="45" t="s">
        <v>7249</v>
      </c>
      <c r="D2298" s="45" t="s">
        <v>16294</v>
      </c>
      <c r="E2298" s="46">
        <v>45777</v>
      </c>
      <c r="F2298" s="338"/>
      <c r="G2298" s="44"/>
      <c r="H2298" s="44"/>
      <c r="I2298" s="44"/>
      <c r="J2298" s="44"/>
      <c r="K2298" s="44"/>
      <c r="L2298" s="31"/>
      <c r="M2298" s="31"/>
      <c r="N2298" s="31"/>
      <c r="P2298" s="343"/>
    </row>
    <row r="2299" spans="1:16" x14ac:dyDescent="0.25">
      <c r="A2299" s="264" t="s">
        <v>1851</v>
      </c>
      <c r="B2299" s="264" t="s">
        <v>3753</v>
      </c>
      <c r="C2299" s="265">
        <v>210101</v>
      </c>
      <c r="D2299" s="265" t="s">
        <v>15953</v>
      </c>
      <c r="E2299" s="266" t="s">
        <v>3754</v>
      </c>
      <c r="P2299" s="343"/>
    </row>
    <row r="2300" spans="1:16" x14ac:dyDescent="0.25">
      <c r="A2300" s="264" t="s">
        <v>10660</v>
      </c>
      <c r="B2300" s="264" t="s">
        <v>6669</v>
      </c>
      <c r="C2300" s="265">
        <v>230807</v>
      </c>
      <c r="D2300" s="265" t="s">
        <v>15953</v>
      </c>
      <c r="E2300" s="266" t="s">
        <v>6877</v>
      </c>
      <c r="P2300" s="343"/>
    </row>
    <row r="2301" spans="1:16" x14ac:dyDescent="0.25">
      <c r="A2301" s="44" t="s">
        <v>10097</v>
      </c>
      <c r="B2301" s="44" t="s">
        <v>177</v>
      </c>
      <c r="C2301" s="45" t="s">
        <v>10098</v>
      </c>
      <c r="D2301" s="45" t="s">
        <v>15765</v>
      </c>
      <c r="E2301" s="45" t="s">
        <v>6212</v>
      </c>
      <c r="F2301" s="328"/>
      <c r="G2301" s="328"/>
      <c r="H2301" s="328"/>
      <c r="I2301" s="329"/>
      <c r="J2301" s="329"/>
      <c r="K2301" s="329"/>
      <c r="P2301" s="343"/>
    </row>
    <row r="2302" spans="1:16" x14ac:dyDescent="0.25">
      <c r="A2302" s="346" t="s">
        <v>10097</v>
      </c>
      <c r="B2302" s="346" t="s">
        <v>177</v>
      </c>
      <c r="C2302" s="347" t="s">
        <v>10098</v>
      </c>
      <c r="D2302" s="347" t="s">
        <v>15765</v>
      </c>
      <c r="E2302" s="347" t="s">
        <v>16792</v>
      </c>
      <c r="F2302" s="346"/>
      <c r="G2302" s="346"/>
      <c r="H2302" s="346"/>
      <c r="I2302" s="346"/>
      <c r="J2302" s="346"/>
      <c r="K2302" s="346"/>
      <c r="L2302" s="346"/>
      <c r="M2302" s="346"/>
      <c r="P2302" s="343"/>
    </row>
    <row r="2303" spans="1:16" x14ac:dyDescent="0.25">
      <c r="A2303" s="44" t="s">
        <v>10097</v>
      </c>
      <c r="B2303" s="44" t="s">
        <v>177</v>
      </c>
      <c r="C2303" s="45" t="s">
        <v>10098</v>
      </c>
      <c r="D2303" s="45" t="s">
        <v>13812</v>
      </c>
      <c r="E2303" s="45" t="s">
        <v>6212</v>
      </c>
      <c r="F2303" s="93"/>
      <c r="G2303" s="93"/>
      <c r="H2303" s="93"/>
      <c r="I2303" s="99"/>
      <c r="J2303" s="99"/>
      <c r="K2303" s="99"/>
      <c r="P2303" s="343"/>
    </row>
    <row r="2304" spans="1:16" s="355" customFormat="1" x14ac:dyDescent="0.25">
      <c r="A2304" s="264" t="s">
        <v>9427</v>
      </c>
      <c r="B2304" s="264" t="s">
        <v>4181</v>
      </c>
      <c r="C2304" s="265">
        <v>230301</v>
      </c>
      <c r="D2304" s="265" t="s">
        <v>15953</v>
      </c>
      <c r="E2304" s="266" t="s">
        <v>6877</v>
      </c>
      <c r="F2304" s="30"/>
      <c r="G2304" s="30"/>
      <c r="H2304" s="30"/>
      <c r="I2304" s="29"/>
      <c r="J2304" s="29"/>
      <c r="K2304" s="29"/>
      <c r="L2304" s="29"/>
      <c r="M2304" s="29"/>
      <c r="N2304" s="29"/>
      <c r="O2304" s="29"/>
      <c r="P2304" s="356"/>
    </row>
    <row r="2305" spans="1:16" x14ac:dyDescent="0.25">
      <c r="A2305" s="44" t="s">
        <v>13094</v>
      </c>
      <c r="B2305" s="44" t="s">
        <v>15297</v>
      </c>
      <c r="C2305" s="45" t="s">
        <v>13093</v>
      </c>
      <c r="D2305" s="45" t="s">
        <v>16294</v>
      </c>
      <c r="E2305" s="46">
        <v>46081</v>
      </c>
      <c r="F2305" s="338"/>
      <c r="G2305" s="44"/>
      <c r="H2305" s="44"/>
      <c r="I2305" s="44"/>
      <c r="J2305" s="44"/>
      <c r="K2305" s="44"/>
      <c r="P2305" s="343"/>
    </row>
    <row r="2306" spans="1:16" s="359" customFormat="1" x14ac:dyDescent="0.25">
      <c r="A2306" s="403" t="s">
        <v>17208</v>
      </c>
      <c r="B2306" s="403" t="s">
        <v>17100</v>
      </c>
      <c r="C2306" s="413">
        <v>3.23</v>
      </c>
      <c r="D2306" s="43" t="s">
        <v>17679</v>
      </c>
      <c r="E2306" s="43">
        <v>45961</v>
      </c>
      <c r="F2306" s="88"/>
      <c r="G2306" s="30"/>
      <c r="H2306" s="30"/>
      <c r="I2306" s="29"/>
      <c r="J2306" s="29"/>
      <c r="K2306" s="29"/>
      <c r="L2306" s="29"/>
      <c r="M2306" s="29"/>
      <c r="N2306" s="29"/>
      <c r="O2306" s="29"/>
      <c r="P2306" s="360"/>
    </row>
    <row r="2307" spans="1:16" x14ac:dyDescent="0.25">
      <c r="A2307" s="403" t="s">
        <v>17208</v>
      </c>
      <c r="B2307" s="403" t="s">
        <v>17091</v>
      </c>
      <c r="C2307" s="413">
        <v>12.23</v>
      </c>
      <c r="D2307" s="43" t="s">
        <v>17679</v>
      </c>
      <c r="E2307" s="43">
        <v>46934</v>
      </c>
      <c r="F2307" s="88"/>
      <c r="P2307" s="343"/>
    </row>
    <row r="2308" spans="1:16" x14ac:dyDescent="0.25">
      <c r="A2308" s="44" t="s">
        <v>10121</v>
      </c>
      <c r="B2308" s="44" t="s">
        <v>10049</v>
      </c>
      <c r="C2308" s="45" t="s">
        <v>10122</v>
      </c>
      <c r="D2308" s="45" t="s">
        <v>15765</v>
      </c>
      <c r="E2308" s="45" t="s">
        <v>6422</v>
      </c>
      <c r="F2308" s="328"/>
      <c r="G2308" s="328"/>
      <c r="H2308" s="328"/>
      <c r="I2308" s="329"/>
      <c r="J2308" s="329"/>
      <c r="K2308" s="329"/>
      <c r="P2308" s="343"/>
    </row>
    <row r="2309" spans="1:16" x14ac:dyDescent="0.25">
      <c r="A2309" s="346" t="s">
        <v>10121</v>
      </c>
      <c r="B2309" s="346" t="s">
        <v>10049</v>
      </c>
      <c r="C2309" s="347" t="s">
        <v>10122</v>
      </c>
      <c r="D2309" s="347" t="s">
        <v>15765</v>
      </c>
      <c r="E2309" s="347" t="s">
        <v>6665</v>
      </c>
      <c r="F2309" s="346"/>
      <c r="G2309" s="346"/>
      <c r="H2309" s="346"/>
      <c r="I2309" s="346"/>
      <c r="J2309" s="346"/>
      <c r="K2309" s="346"/>
      <c r="L2309" s="346"/>
      <c r="M2309" s="346"/>
      <c r="P2309" s="343"/>
    </row>
    <row r="2310" spans="1:16" x14ac:dyDescent="0.25">
      <c r="A2310" s="44" t="s">
        <v>10121</v>
      </c>
      <c r="B2310" s="44" t="s">
        <v>10049</v>
      </c>
      <c r="C2310" s="45" t="s">
        <v>10122</v>
      </c>
      <c r="D2310" s="45" t="s">
        <v>13812</v>
      </c>
      <c r="E2310" s="45" t="s">
        <v>6422</v>
      </c>
      <c r="F2310" s="93"/>
      <c r="G2310" s="93"/>
      <c r="H2310" s="93"/>
      <c r="I2310" s="99"/>
      <c r="J2310" s="99"/>
      <c r="K2310" s="99"/>
      <c r="P2310" s="343"/>
    </row>
    <row r="2311" spans="1:16" x14ac:dyDescent="0.25">
      <c r="A2311" s="264" t="s">
        <v>9428</v>
      </c>
      <c r="B2311" s="264" t="s">
        <v>4181</v>
      </c>
      <c r="C2311" s="265">
        <v>230301</v>
      </c>
      <c r="D2311" s="265" t="s">
        <v>15953</v>
      </c>
      <c r="E2311" s="266" t="s">
        <v>6877</v>
      </c>
      <c r="P2311" s="343"/>
    </row>
    <row r="2312" spans="1:16" x14ac:dyDescent="0.25">
      <c r="A2312" s="264" t="s">
        <v>15843</v>
      </c>
      <c r="B2312" s="264" t="s">
        <v>4181</v>
      </c>
      <c r="C2312" s="265">
        <v>240301</v>
      </c>
      <c r="D2312" s="265" t="s">
        <v>15953</v>
      </c>
      <c r="E2312" s="266" t="s">
        <v>13010</v>
      </c>
      <c r="P2312" s="343"/>
    </row>
    <row r="2313" spans="1:16" x14ac:dyDescent="0.25">
      <c r="A2313" s="264" t="s">
        <v>15844</v>
      </c>
      <c r="B2313" s="264" t="s">
        <v>4181</v>
      </c>
      <c r="C2313" s="265">
        <v>230301</v>
      </c>
      <c r="D2313" s="265" t="s">
        <v>15953</v>
      </c>
      <c r="E2313" s="266" t="s">
        <v>6877</v>
      </c>
      <c r="P2313" s="343"/>
    </row>
    <row r="2314" spans="1:16" x14ac:dyDescent="0.25">
      <c r="A2314" s="44" t="s">
        <v>16527</v>
      </c>
      <c r="B2314" s="44" t="s">
        <v>16528</v>
      </c>
      <c r="C2314" s="45" t="s">
        <v>16529</v>
      </c>
      <c r="D2314" s="45" t="s">
        <v>4574</v>
      </c>
      <c r="E2314" s="275">
        <f>DATE(2026,4,30)</f>
        <v>46142</v>
      </c>
      <c r="P2314" s="343"/>
    </row>
    <row r="2315" spans="1:16" x14ac:dyDescent="0.25">
      <c r="A2315" s="44" t="s">
        <v>10922</v>
      </c>
      <c r="B2315" s="44" t="s">
        <v>15254</v>
      </c>
      <c r="C2315" s="45" t="s">
        <v>10921</v>
      </c>
      <c r="D2315" s="45" t="s">
        <v>16294</v>
      </c>
      <c r="E2315" s="46">
        <v>45961</v>
      </c>
      <c r="F2315" s="338"/>
      <c r="G2315" s="44"/>
      <c r="H2315" s="44"/>
      <c r="I2315" s="44"/>
      <c r="J2315" s="44"/>
      <c r="K2315" s="44"/>
      <c r="L2315" s="31"/>
      <c r="M2315" s="31"/>
      <c r="N2315" s="31"/>
      <c r="P2315" s="343"/>
    </row>
    <row r="2316" spans="1:16" x14ac:dyDescent="0.25">
      <c r="A2316" s="44" t="s">
        <v>10232</v>
      </c>
      <c r="B2316" s="44" t="s">
        <v>307</v>
      </c>
      <c r="C2316" s="45" t="s">
        <v>10233</v>
      </c>
      <c r="D2316" s="45" t="s">
        <v>15765</v>
      </c>
      <c r="E2316" s="45" t="s">
        <v>6210</v>
      </c>
      <c r="F2316" s="328"/>
      <c r="G2316" s="328"/>
      <c r="H2316" s="328"/>
      <c r="I2316" s="329"/>
      <c r="J2316" s="329"/>
      <c r="K2316" s="329"/>
      <c r="P2316" s="343"/>
    </row>
    <row r="2317" spans="1:16" x14ac:dyDescent="0.25">
      <c r="A2317" s="346" t="s">
        <v>10232</v>
      </c>
      <c r="B2317" s="346" t="s">
        <v>307</v>
      </c>
      <c r="C2317" s="347" t="s">
        <v>10233</v>
      </c>
      <c r="D2317" s="347" t="s">
        <v>15765</v>
      </c>
      <c r="E2317" s="347" t="s">
        <v>16794</v>
      </c>
      <c r="F2317" s="346"/>
      <c r="G2317" s="346"/>
      <c r="H2317" s="346"/>
      <c r="I2317" s="346"/>
      <c r="J2317" s="346"/>
      <c r="K2317" s="346"/>
      <c r="L2317" s="346"/>
      <c r="M2317" s="346"/>
      <c r="P2317" s="343"/>
    </row>
    <row r="2318" spans="1:16" x14ac:dyDescent="0.25">
      <c r="A2318" s="44" t="s">
        <v>10232</v>
      </c>
      <c r="B2318" s="44" t="s">
        <v>307</v>
      </c>
      <c r="C2318" s="45" t="s">
        <v>10233</v>
      </c>
      <c r="D2318" s="45" t="s">
        <v>13812</v>
      </c>
      <c r="E2318" s="45" t="s">
        <v>6210</v>
      </c>
      <c r="F2318" s="93"/>
      <c r="G2318" s="93"/>
      <c r="H2318" s="93"/>
      <c r="I2318" s="99"/>
      <c r="J2318" s="99"/>
      <c r="K2318" s="99"/>
      <c r="P2318" s="343"/>
    </row>
    <row r="2319" spans="1:16" x14ac:dyDescent="0.25">
      <c r="A2319" s="264" t="s">
        <v>16927</v>
      </c>
      <c r="B2319" s="264" t="s">
        <v>15882</v>
      </c>
      <c r="C2319" s="265">
        <v>240901</v>
      </c>
      <c r="D2319" s="265" t="s">
        <v>15953</v>
      </c>
      <c r="E2319" s="266" t="s">
        <v>6214</v>
      </c>
      <c r="P2319" s="343"/>
    </row>
    <row r="2320" spans="1:16" x14ac:dyDescent="0.25">
      <c r="A2320" s="1" t="s">
        <v>3719</v>
      </c>
      <c r="B2320" s="432" t="s">
        <v>18264</v>
      </c>
      <c r="C2320" s="433" t="s">
        <v>18265</v>
      </c>
      <c r="D2320" s="434" t="s">
        <v>17016</v>
      </c>
      <c r="E2320" s="434">
        <v>46036</v>
      </c>
      <c r="P2320" s="343"/>
    </row>
    <row r="2321" spans="1:16" x14ac:dyDescent="0.25">
      <c r="A2321" s="264" t="s">
        <v>17766</v>
      </c>
      <c r="B2321" s="264" t="s">
        <v>4181</v>
      </c>
      <c r="C2321" s="265">
        <v>240301</v>
      </c>
      <c r="D2321" s="265" t="s">
        <v>15953</v>
      </c>
      <c r="E2321" s="266" t="s">
        <v>13010</v>
      </c>
      <c r="P2321" s="343"/>
    </row>
    <row r="2322" spans="1:16" x14ac:dyDescent="0.25">
      <c r="A2322" s="264" t="s">
        <v>6733</v>
      </c>
      <c r="B2322" s="264" t="s">
        <v>6681</v>
      </c>
      <c r="C2322" s="265">
        <v>22010201</v>
      </c>
      <c r="D2322" s="265" t="s">
        <v>15953</v>
      </c>
      <c r="E2322" s="266" t="s">
        <v>6211</v>
      </c>
      <c r="P2322" s="343"/>
    </row>
    <row r="2323" spans="1:16" x14ac:dyDescent="0.25">
      <c r="A2323" s="264" t="s">
        <v>6733</v>
      </c>
      <c r="B2323" s="264" t="s">
        <v>6682</v>
      </c>
      <c r="C2323" s="265">
        <v>22010202</v>
      </c>
      <c r="D2323" s="265" t="s">
        <v>15953</v>
      </c>
      <c r="E2323" s="266" t="s">
        <v>6211</v>
      </c>
      <c r="P2323" s="343"/>
    </row>
    <row r="2324" spans="1:16" x14ac:dyDescent="0.25">
      <c r="A2324" s="264" t="s">
        <v>14667</v>
      </c>
      <c r="B2324" s="264" t="s">
        <v>14575</v>
      </c>
      <c r="C2324" s="265">
        <v>240402</v>
      </c>
      <c r="D2324" s="265" t="s">
        <v>15953</v>
      </c>
      <c r="E2324" s="266" t="s">
        <v>6492</v>
      </c>
      <c r="P2324" s="343"/>
    </row>
    <row r="2325" spans="1:16" x14ac:dyDescent="0.3">
      <c r="A2325" s="57" t="s">
        <v>2477</v>
      </c>
      <c r="B2325" s="57" t="s">
        <v>2495</v>
      </c>
      <c r="C2325" s="62">
        <v>21030</v>
      </c>
      <c r="D2325" s="62" t="s">
        <v>5966</v>
      </c>
      <c r="E2325" s="60">
        <v>45961</v>
      </c>
      <c r="F2325" s="339" t="s">
        <v>16267</v>
      </c>
      <c r="G2325" s="339" t="s">
        <v>16268</v>
      </c>
      <c r="H2325" s="57"/>
      <c r="I2325" s="57"/>
      <c r="J2325" s="57"/>
      <c r="K2325" s="57"/>
      <c r="L2325" s="31"/>
      <c r="M2325" s="31"/>
      <c r="N2325" s="31"/>
      <c r="P2325" s="343"/>
    </row>
    <row r="2326" spans="1:16" x14ac:dyDescent="0.25">
      <c r="A2326" s="264" t="s">
        <v>15845</v>
      </c>
      <c r="B2326" s="264" t="s">
        <v>3587</v>
      </c>
      <c r="C2326" s="265">
        <v>230904</v>
      </c>
      <c r="D2326" s="265" t="s">
        <v>15953</v>
      </c>
      <c r="E2326" s="266" t="s">
        <v>10715</v>
      </c>
      <c r="P2326" s="343"/>
    </row>
    <row r="2327" spans="1:16" x14ac:dyDescent="0.25">
      <c r="A2327" s="264" t="s">
        <v>15845</v>
      </c>
      <c r="B2327" s="264" t="s">
        <v>6669</v>
      </c>
      <c r="C2327" s="265">
        <v>240804</v>
      </c>
      <c r="D2327" s="265" t="s">
        <v>15953</v>
      </c>
      <c r="E2327" s="266" t="s">
        <v>15826</v>
      </c>
      <c r="P2327" s="343"/>
    </row>
    <row r="2328" spans="1:16" x14ac:dyDescent="0.25">
      <c r="A2328" s="44" t="s">
        <v>1116</v>
      </c>
      <c r="B2328" s="44" t="s">
        <v>1352</v>
      </c>
      <c r="C2328" s="45" t="s">
        <v>9319</v>
      </c>
      <c r="D2328" s="45" t="s">
        <v>18252</v>
      </c>
      <c r="E2328" s="45" t="s">
        <v>3754</v>
      </c>
      <c r="F2328" s="45" t="s">
        <v>1384</v>
      </c>
      <c r="G2328" s="45" t="s">
        <v>1385</v>
      </c>
      <c r="P2328" s="343"/>
    </row>
    <row r="2329" spans="1:16" s="359" customFormat="1" x14ac:dyDescent="0.3">
      <c r="A2329" s="57" t="s">
        <v>4452</v>
      </c>
      <c r="B2329" s="92" t="s">
        <v>4550</v>
      </c>
      <c r="C2329" s="93" t="s">
        <v>4548</v>
      </c>
      <c r="D2329" s="93" t="s">
        <v>4549</v>
      </c>
      <c r="E2329" s="94">
        <v>46203</v>
      </c>
      <c r="F2329" s="93"/>
      <c r="G2329" s="93"/>
      <c r="H2329" s="93"/>
      <c r="I2329" s="99"/>
      <c r="J2329" s="99"/>
      <c r="K2329" s="99"/>
      <c r="L2329" s="29"/>
      <c r="M2329" s="29"/>
      <c r="N2329" s="29"/>
      <c r="O2329" s="29"/>
      <c r="P2329" s="360"/>
    </row>
    <row r="2330" spans="1:16" x14ac:dyDescent="0.25">
      <c r="A2330" s="403" t="s">
        <v>1116</v>
      </c>
      <c r="B2330" s="403" t="s">
        <v>17113</v>
      </c>
      <c r="C2330" s="413">
        <v>14.23</v>
      </c>
      <c r="D2330" s="43" t="s">
        <v>17679</v>
      </c>
      <c r="E2330" s="43">
        <v>46934</v>
      </c>
      <c r="F2330" s="88"/>
      <c r="P2330" s="343"/>
    </row>
    <row r="2331" spans="1:16" x14ac:dyDescent="0.25">
      <c r="A2331" s="44" t="s">
        <v>479</v>
      </c>
      <c r="B2331" s="44" t="s">
        <v>15259</v>
      </c>
      <c r="C2331" s="45" t="s">
        <v>11129</v>
      </c>
      <c r="D2331" s="45" t="s">
        <v>16294</v>
      </c>
      <c r="E2331" s="46">
        <v>46022</v>
      </c>
      <c r="F2331" s="338"/>
      <c r="G2331" s="44"/>
      <c r="H2331" s="44"/>
      <c r="I2331" s="44"/>
      <c r="J2331" s="44"/>
      <c r="K2331" s="44"/>
      <c r="L2331" s="31"/>
      <c r="M2331" s="31"/>
      <c r="N2331" s="31"/>
      <c r="P2331" s="343"/>
    </row>
    <row r="2332" spans="1:16" x14ac:dyDescent="0.25">
      <c r="A2332" s="44" t="s">
        <v>9334</v>
      </c>
      <c r="B2332" s="44" t="s">
        <v>1362</v>
      </c>
      <c r="C2332" s="45" t="s">
        <v>9308</v>
      </c>
      <c r="D2332" s="45" t="s">
        <v>18252</v>
      </c>
      <c r="E2332" s="45" t="s">
        <v>3754</v>
      </c>
      <c r="F2332" s="45" t="s">
        <v>1384</v>
      </c>
      <c r="G2332" s="45" t="s">
        <v>1385</v>
      </c>
      <c r="P2332" s="343"/>
    </row>
    <row r="2333" spans="1:16" x14ac:dyDescent="0.25">
      <c r="A2333" s="44" t="s">
        <v>3732</v>
      </c>
      <c r="B2333" s="44" t="s">
        <v>15311</v>
      </c>
      <c r="C2333" s="45" t="s">
        <v>3656</v>
      </c>
      <c r="D2333" s="45" t="s">
        <v>16294</v>
      </c>
      <c r="E2333" s="46">
        <v>46081</v>
      </c>
      <c r="F2333" s="338"/>
      <c r="G2333" s="44"/>
      <c r="H2333" s="44"/>
      <c r="I2333" s="44"/>
      <c r="J2333" s="44"/>
      <c r="K2333" s="44"/>
      <c r="P2333" s="343"/>
    </row>
    <row r="2334" spans="1:16" x14ac:dyDescent="0.25">
      <c r="A2334" s="44" t="s">
        <v>12069</v>
      </c>
      <c r="B2334" s="44" t="s">
        <v>12070</v>
      </c>
      <c r="C2334" s="45" t="s">
        <v>4744</v>
      </c>
      <c r="D2334" s="45" t="s">
        <v>4574</v>
      </c>
      <c r="E2334" s="275">
        <f>DATE(2025,6,2)</f>
        <v>45810</v>
      </c>
      <c r="F2334" s="32"/>
      <c r="G2334" s="32"/>
      <c r="H2334" s="32"/>
      <c r="I2334" s="31"/>
      <c r="J2334" s="31"/>
      <c r="K2334" s="31"/>
      <c r="L2334" s="31"/>
      <c r="M2334" s="31"/>
      <c r="N2334" s="31"/>
      <c r="P2334" s="343"/>
    </row>
    <row r="2335" spans="1:16" x14ac:dyDescent="0.25">
      <c r="A2335" s="44" t="s">
        <v>9106</v>
      </c>
      <c r="B2335" s="44" t="s">
        <v>6183</v>
      </c>
      <c r="C2335" s="45" t="s">
        <v>6206</v>
      </c>
      <c r="D2335" s="45" t="s">
        <v>18252</v>
      </c>
      <c r="E2335" s="45" t="s">
        <v>6210</v>
      </c>
      <c r="F2335" s="45" t="s">
        <v>1385</v>
      </c>
      <c r="G2335" s="45" t="s">
        <v>1385</v>
      </c>
      <c r="P2335" s="343"/>
    </row>
    <row r="2336" spans="1:16" x14ac:dyDescent="0.25">
      <c r="A2336" s="44" t="s">
        <v>9106</v>
      </c>
      <c r="B2336" s="44" t="s">
        <v>9107</v>
      </c>
      <c r="C2336" s="45" t="s">
        <v>9108</v>
      </c>
      <c r="D2336" s="45" t="s">
        <v>18252</v>
      </c>
      <c r="E2336" s="45" t="s">
        <v>6809</v>
      </c>
      <c r="F2336" s="45" t="s">
        <v>1385</v>
      </c>
      <c r="G2336" s="45" t="s">
        <v>1385</v>
      </c>
      <c r="P2336" s="343"/>
    </row>
    <row r="2337" spans="1:16" s="359" customFormat="1" x14ac:dyDescent="0.25">
      <c r="A2337" s="264" t="s">
        <v>6734</v>
      </c>
      <c r="B2337" s="264" t="s">
        <v>1056</v>
      </c>
      <c r="C2337" s="265">
        <v>220601</v>
      </c>
      <c r="D2337" s="265" t="s">
        <v>15953</v>
      </c>
      <c r="E2337" s="266" t="s">
        <v>6412</v>
      </c>
      <c r="F2337" s="30"/>
      <c r="G2337" s="30"/>
      <c r="H2337" s="30"/>
      <c r="I2337" s="29"/>
      <c r="J2337" s="29"/>
      <c r="K2337" s="29"/>
      <c r="L2337" s="29"/>
      <c r="M2337" s="29"/>
      <c r="N2337" s="29"/>
      <c r="O2337" s="29"/>
      <c r="P2337" s="360"/>
    </row>
    <row r="2338" spans="1:16" s="355" customFormat="1" x14ac:dyDescent="0.25">
      <c r="A2338" s="44" t="s">
        <v>220</v>
      </c>
      <c r="B2338" s="44" t="s">
        <v>221</v>
      </c>
      <c r="C2338" s="45" t="s">
        <v>4972</v>
      </c>
      <c r="D2338" s="45" t="s">
        <v>15765</v>
      </c>
      <c r="E2338" s="45" t="s">
        <v>6422</v>
      </c>
      <c r="F2338" s="328"/>
      <c r="G2338" s="328"/>
      <c r="H2338" s="328"/>
      <c r="I2338" s="329"/>
      <c r="J2338" s="329"/>
      <c r="K2338" s="329"/>
      <c r="L2338" s="29"/>
      <c r="M2338" s="29"/>
      <c r="N2338" s="29"/>
      <c r="O2338" s="29"/>
      <c r="P2338" s="356"/>
    </row>
    <row r="2339" spans="1:16" x14ac:dyDescent="0.25">
      <c r="A2339" s="346" t="s">
        <v>220</v>
      </c>
      <c r="B2339" s="346" t="s">
        <v>221</v>
      </c>
      <c r="C2339" s="347" t="s">
        <v>4972</v>
      </c>
      <c r="D2339" s="347" t="s">
        <v>15765</v>
      </c>
      <c r="E2339" s="347" t="s">
        <v>8836</v>
      </c>
      <c r="F2339" s="346"/>
      <c r="G2339" s="346"/>
      <c r="H2339" s="346"/>
      <c r="I2339" s="346"/>
      <c r="J2339" s="346"/>
      <c r="K2339" s="346"/>
      <c r="L2339" s="346"/>
      <c r="M2339" s="346"/>
      <c r="P2339" s="343"/>
    </row>
    <row r="2340" spans="1:16" s="359" customFormat="1" x14ac:dyDescent="0.25">
      <c r="A2340" s="44" t="s">
        <v>220</v>
      </c>
      <c r="B2340" s="44" t="s">
        <v>12071</v>
      </c>
      <c r="C2340" s="45" t="s">
        <v>12779</v>
      </c>
      <c r="D2340" s="45" t="s">
        <v>4574</v>
      </c>
      <c r="E2340" s="275">
        <f>DATE(2027,2,24)</f>
        <v>46442</v>
      </c>
      <c r="F2340" s="30"/>
      <c r="G2340" s="30"/>
      <c r="H2340" s="30"/>
      <c r="I2340" s="29"/>
      <c r="J2340" s="29"/>
      <c r="K2340" s="29"/>
      <c r="L2340" s="29"/>
      <c r="M2340" s="29"/>
      <c r="N2340" s="29"/>
      <c r="O2340" s="29"/>
      <c r="P2340" s="360"/>
    </row>
    <row r="2341" spans="1:16" x14ac:dyDescent="0.25">
      <c r="A2341" s="44" t="s">
        <v>220</v>
      </c>
      <c r="B2341" s="44" t="s">
        <v>221</v>
      </c>
      <c r="C2341" s="45" t="s">
        <v>4972</v>
      </c>
      <c r="D2341" s="45" t="s">
        <v>13812</v>
      </c>
      <c r="E2341" s="45" t="s">
        <v>6422</v>
      </c>
      <c r="F2341" s="93"/>
      <c r="G2341" s="93"/>
      <c r="H2341" s="93"/>
      <c r="I2341" s="99"/>
      <c r="J2341" s="99"/>
      <c r="K2341" s="99"/>
      <c r="P2341" s="343"/>
    </row>
    <row r="2342" spans="1:16" x14ac:dyDescent="0.25">
      <c r="A2342" s="264" t="s">
        <v>11379</v>
      </c>
      <c r="B2342" s="264" t="s">
        <v>3597</v>
      </c>
      <c r="C2342" s="265">
        <v>230902</v>
      </c>
      <c r="D2342" s="265" t="s">
        <v>15953</v>
      </c>
      <c r="E2342" s="266" t="s">
        <v>6210</v>
      </c>
      <c r="P2342" s="343"/>
    </row>
    <row r="2343" spans="1:16" x14ac:dyDescent="0.25">
      <c r="A2343" s="264" t="s">
        <v>11379</v>
      </c>
      <c r="B2343" s="264" t="s">
        <v>14631</v>
      </c>
      <c r="C2343" s="265">
        <v>24020201</v>
      </c>
      <c r="D2343" s="265" t="s">
        <v>15953</v>
      </c>
      <c r="E2343" s="266" t="s">
        <v>12997</v>
      </c>
      <c r="P2343" s="343"/>
    </row>
    <row r="2344" spans="1:16" x14ac:dyDescent="0.25">
      <c r="A2344" s="264" t="s">
        <v>11379</v>
      </c>
      <c r="B2344" s="264" t="s">
        <v>3598</v>
      </c>
      <c r="C2344" s="265">
        <v>24020202</v>
      </c>
      <c r="D2344" s="265" t="s">
        <v>15953</v>
      </c>
      <c r="E2344" s="266" t="s">
        <v>8836</v>
      </c>
      <c r="P2344" s="343"/>
    </row>
    <row r="2345" spans="1:16" x14ac:dyDescent="0.25">
      <c r="A2345" s="44" t="s">
        <v>16002</v>
      </c>
      <c r="B2345" s="44" t="s">
        <v>15963</v>
      </c>
      <c r="C2345" s="45" t="s">
        <v>15964</v>
      </c>
      <c r="D2345" s="45" t="s">
        <v>18252</v>
      </c>
      <c r="E2345" s="45" t="s">
        <v>6214</v>
      </c>
      <c r="F2345" s="45" t="s">
        <v>1384</v>
      </c>
      <c r="G2345" s="45" t="s">
        <v>1385</v>
      </c>
      <c r="P2345" s="343"/>
    </row>
    <row r="2346" spans="1:16" x14ac:dyDescent="0.25">
      <c r="A2346" s="264" t="s">
        <v>10408</v>
      </c>
      <c r="B2346" s="264" t="s">
        <v>10523</v>
      </c>
      <c r="C2346" s="265">
        <v>230603</v>
      </c>
      <c r="D2346" s="265" t="s">
        <v>15953</v>
      </c>
      <c r="E2346" s="266" t="s">
        <v>5410</v>
      </c>
      <c r="P2346" s="343"/>
    </row>
    <row r="2347" spans="1:16" x14ac:dyDescent="0.25">
      <c r="A2347" s="264" t="s">
        <v>10408</v>
      </c>
      <c r="B2347" s="264" t="s">
        <v>11351</v>
      </c>
      <c r="C2347" s="265">
        <v>23110101</v>
      </c>
      <c r="D2347" s="265" t="s">
        <v>15953</v>
      </c>
      <c r="E2347" s="266" t="s">
        <v>11352</v>
      </c>
      <c r="P2347" s="343"/>
    </row>
    <row r="2348" spans="1:16" x14ac:dyDescent="0.25">
      <c r="A2348" s="44" t="s">
        <v>5992</v>
      </c>
      <c r="B2348" s="44" t="s">
        <v>6180</v>
      </c>
      <c r="C2348" s="45" t="s">
        <v>6202</v>
      </c>
      <c r="D2348" s="45" t="s">
        <v>18252</v>
      </c>
      <c r="E2348" s="45" t="s">
        <v>6210</v>
      </c>
      <c r="F2348" s="45" t="s">
        <v>1384</v>
      </c>
      <c r="G2348" s="45" t="s">
        <v>1385</v>
      </c>
      <c r="P2348" s="343"/>
    </row>
    <row r="2349" spans="1:16" x14ac:dyDescent="0.25">
      <c r="A2349" s="264" t="s">
        <v>10661</v>
      </c>
      <c r="B2349" s="264" t="s">
        <v>1067</v>
      </c>
      <c r="C2349" s="265">
        <v>230703</v>
      </c>
      <c r="D2349" s="265" t="s">
        <v>15953</v>
      </c>
      <c r="E2349" s="266" t="s">
        <v>5273</v>
      </c>
      <c r="P2349" s="343"/>
    </row>
    <row r="2350" spans="1:16" s="355" customFormat="1" x14ac:dyDescent="0.25">
      <c r="A2350" s="264" t="s">
        <v>10661</v>
      </c>
      <c r="B2350" s="264" t="s">
        <v>1056</v>
      </c>
      <c r="C2350" s="265">
        <v>240601</v>
      </c>
      <c r="D2350" s="265" t="s">
        <v>15953</v>
      </c>
      <c r="E2350" s="266" t="s">
        <v>13753</v>
      </c>
      <c r="F2350" s="30"/>
      <c r="G2350" s="30"/>
      <c r="H2350" s="30"/>
      <c r="I2350" s="29"/>
      <c r="J2350" s="29"/>
      <c r="K2350" s="29"/>
      <c r="L2350" s="29"/>
      <c r="M2350" s="29"/>
      <c r="N2350" s="29"/>
      <c r="O2350" s="29"/>
      <c r="P2350" s="356"/>
    </row>
    <row r="2351" spans="1:16" x14ac:dyDescent="0.25">
      <c r="A2351" s="264" t="s">
        <v>14668</v>
      </c>
      <c r="B2351" s="264" t="s">
        <v>12996</v>
      </c>
      <c r="C2351" s="265">
        <v>24010401</v>
      </c>
      <c r="D2351" s="265" t="s">
        <v>15953</v>
      </c>
      <c r="E2351" s="266" t="s">
        <v>12997</v>
      </c>
      <c r="P2351" s="343"/>
    </row>
    <row r="2352" spans="1:16" x14ac:dyDescent="0.25">
      <c r="A2352" s="264" t="s">
        <v>14668</v>
      </c>
      <c r="B2352" s="264" t="s">
        <v>3782</v>
      </c>
      <c r="C2352" s="265">
        <v>24010402</v>
      </c>
      <c r="D2352" s="265" t="s">
        <v>15953</v>
      </c>
      <c r="E2352" s="266" t="s">
        <v>8836</v>
      </c>
      <c r="P2352" s="343"/>
    </row>
    <row r="2353" spans="1:16" s="359" customFormat="1" x14ac:dyDescent="0.25">
      <c r="A2353" s="262" t="s">
        <v>11570</v>
      </c>
      <c r="B2353" s="262" t="s">
        <v>7408</v>
      </c>
      <c r="C2353" s="53" t="s">
        <v>11679</v>
      </c>
      <c r="D2353" s="93" t="s">
        <v>7330</v>
      </c>
      <c r="E2353" s="263">
        <v>47062</v>
      </c>
      <c r="F2353" s="93"/>
      <c r="G2353" s="93"/>
      <c r="H2353" s="93"/>
      <c r="I2353" s="99"/>
      <c r="J2353" s="99"/>
      <c r="K2353" s="99"/>
      <c r="L2353" s="29"/>
      <c r="M2353" s="29"/>
      <c r="N2353" s="29"/>
      <c r="O2353" s="29"/>
      <c r="P2353" s="360"/>
    </row>
    <row r="2354" spans="1:16" x14ac:dyDescent="0.25">
      <c r="A2354" s="264" t="s">
        <v>6735</v>
      </c>
      <c r="B2354" s="264" t="s">
        <v>1056</v>
      </c>
      <c r="C2354" s="265">
        <v>230601</v>
      </c>
      <c r="D2354" s="265" t="s">
        <v>15953</v>
      </c>
      <c r="E2354" s="266" t="s">
        <v>10533</v>
      </c>
      <c r="P2354" s="343"/>
    </row>
    <row r="2355" spans="1:16" x14ac:dyDescent="0.25">
      <c r="A2355" s="264" t="s">
        <v>10409</v>
      </c>
      <c r="B2355" s="264" t="s">
        <v>1069</v>
      </c>
      <c r="C2355" s="265">
        <v>230103</v>
      </c>
      <c r="D2355" s="265" t="s">
        <v>15953</v>
      </c>
      <c r="E2355" s="266" t="s">
        <v>6809</v>
      </c>
      <c r="P2355" s="343"/>
    </row>
    <row r="2356" spans="1:16" x14ac:dyDescent="0.25">
      <c r="A2356" s="264" t="s">
        <v>10409</v>
      </c>
      <c r="B2356" s="264" t="s">
        <v>10524</v>
      </c>
      <c r="C2356" s="265">
        <v>230401</v>
      </c>
      <c r="D2356" s="265" t="s">
        <v>15953</v>
      </c>
      <c r="E2356" s="266" t="s">
        <v>9996</v>
      </c>
      <c r="P2356" s="343"/>
    </row>
    <row r="2357" spans="1:16" s="361" customFormat="1" x14ac:dyDescent="0.25">
      <c r="A2357" s="44" t="s">
        <v>569</v>
      </c>
      <c r="B2357" s="44" t="s">
        <v>15263</v>
      </c>
      <c r="C2357" s="45" t="s">
        <v>3458</v>
      </c>
      <c r="D2357" s="45" t="s">
        <v>16294</v>
      </c>
      <c r="E2357" s="46">
        <v>46053</v>
      </c>
      <c r="F2357" s="338"/>
      <c r="G2357" s="44"/>
      <c r="H2357" s="44"/>
      <c r="I2357" s="44"/>
      <c r="J2357" s="44"/>
      <c r="K2357" s="44"/>
      <c r="L2357" s="29"/>
      <c r="M2357" s="29"/>
      <c r="N2357" s="29"/>
      <c r="O2357" s="29"/>
      <c r="P2357" s="362"/>
    </row>
    <row r="2358" spans="1:16" x14ac:dyDescent="0.25">
      <c r="A2358" s="44" t="s">
        <v>16003</v>
      </c>
      <c r="B2358" s="44" t="s">
        <v>1353</v>
      </c>
      <c r="C2358" s="45" t="s">
        <v>15395</v>
      </c>
      <c r="D2358" s="45" t="s">
        <v>18252</v>
      </c>
      <c r="E2358" s="45" t="s">
        <v>10069</v>
      </c>
      <c r="F2358" s="45" t="s">
        <v>1384</v>
      </c>
      <c r="G2358" s="45" t="s">
        <v>1385</v>
      </c>
      <c r="P2358" s="343"/>
    </row>
    <row r="2359" spans="1:16" s="355" customFormat="1" x14ac:dyDescent="0.25">
      <c r="A2359" s="44" t="s">
        <v>16003</v>
      </c>
      <c r="B2359" s="44" t="s">
        <v>1356</v>
      </c>
      <c r="C2359" s="45" t="s">
        <v>15958</v>
      </c>
      <c r="D2359" s="45" t="s">
        <v>18252</v>
      </c>
      <c r="E2359" s="45" t="s">
        <v>6214</v>
      </c>
      <c r="F2359" s="45" t="s">
        <v>1384</v>
      </c>
      <c r="G2359" s="45" t="s">
        <v>1385</v>
      </c>
      <c r="H2359" s="30"/>
      <c r="I2359" s="29"/>
      <c r="J2359" s="29"/>
      <c r="K2359" s="29"/>
      <c r="L2359" s="29"/>
      <c r="M2359" s="29"/>
      <c r="N2359" s="29"/>
      <c r="O2359" s="29"/>
      <c r="P2359" s="356"/>
    </row>
    <row r="2360" spans="1:16" x14ac:dyDescent="0.25">
      <c r="A2360" s="44" t="s">
        <v>11273</v>
      </c>
      <c r="B2360" s="44" t="s">
        <v>357</v>
      </c>
      <c r="C2360" s="45" t="s">
        <v>433</v>
      </c>
      <c r="D2360" s="45" t="s">
        <v>15765</v>
      </c>
      <c r="E2360" s="45" t="s">
        <v>6422</v>
      </c>
      <c r="F2360" s="328"/>
      <c r="G2360" s="328"/>
      <c r="H2360" s="328"/>
      <c r="I2360" s="329"/>
      <c r="J2360" s="329"/>
      <c r="K2360" s="329"/>
      <c r="P2360" s="343"/>
    </row>
    <row r="2361" spans="1:16" s="359" customFormat="1" x14ac:dyDescent="0.25">
      <c r="A2361" s="44" t="s">
        <v>11273</v>
      </c>
      <c r="B2361" s="44" t="s">
        <v>11300</v>
      </c>
      <c r="C2361" s="45" t="s">
        <v>11301</v>
      </c>
      <c r="D2361" s="45" t="s">
        <v>15765</v>
      </c>
      <c r="E2361" s="45" t="s">
        <v>3754</v>
      </c>
      <c r="F2361" s="328"/>
      <c r="G2361" s="328"/>
      <c r="H2361" s="328"/>
      <c r="I2361" s="329"/>
      <c r="J2361" s="329"/>
      <c r="K2361" s="329"/>
      <c r="L2361" s="29"/>
      <c r="M2361" s="29"/>
      <c r="N2361" s="29"/>
      <c r="O2361" s="29"/>
      <c r="P2361" s="360"/>
    </row>
    <row r="2362" spans="1:16" x14ac:dyDescent="0.25">
      <c r="A2362" s="44" t="s">
        <v>11273</v>
      </c>
      <c r="B2362" s="44" t="s">
        <v>13805</v>
      </c>
      <c r="C2362" s="45" t="s">
        <v>13808</v>
      </c>
      <c r="D2362" s="45" t="s">
        <v>15765</v>
      </c>
      <c r="E2362" s="45" t="s">
        <v>3064</v>
      </c>
      <c r="F2362" s="328"/>
      <c r="G2362" s="328"/>
      <c r="H2362" s="328"/>
      <c r="I2362" s="329"/>
      <c r="J2362" s="329"/>
      <c r="K2362" s="329"/>
      <c r="P2362" s="343"/>
    </row>
    <row r="2363" spans="1:16" x14ac:dyDescent="0.25">
      <c r="A2363" s="346" t="s">
        <v>11273</v>
      </c>
      <c r="B2363" s="346" t="s">
        <v>357</v>
      </c>
      <c r="C2363" s="347" t="s">
        <v>433</v>
      </c>
      <c r="D2363" s="347" t="s">
        <v>15765</v>
      </c>
      <c r="E2363" s="347" t="s">
        <v>6422</v>
      </c>
      <c r="F2363" s="346"/>
      <c r="G2363" s="346"/>
      <c r="H2363" s="346"/>
      <c r="I2363" s="346"/>
      <c r="J2363" s="346"/>
      <c r="K2363" s="346"/>
      <c r="L2363" s="346"/>
      <c r="M2363" s="346"/>
      <c r="P2363" s="343"/>
    </row>
    <row r="2364" spans="1:16" x14ac:dyDescent="0.25">
      <c r="A2364" s="346" t="s">
        <v>11273</v>
      </c>
      <c r="B2364" s="346" t="s">
        <v>11300</v>
      </c>
      <c r="C2364" s="347" t="s">
        <v>11301</v>
      </c>
      <c r="D2364" s="347" t="s">
        <v>15765</v>
      </c>
      <c r="E2364" s="347" t="s">
        <v>13010</v>
      </c>
      <c r="F2364" s="346"/>
      <c r="G2364" s="346"/>
      <c r="H2364" s="346"/>
      <c r="I2364" s="346"/>
      <c r="J2364" s="346"/>
      <c r="K2364" s="346"/>
      <c r="L2364" s="346"/>
      <c r="M2364" s="346"/>
      <c r="P2364" s="343"/>
    </row>
    <row r="2365" spans="1:16" s="355" customFormat="1" x14ac:dyDescent="0.25">
      <c r="A2365" s="346" t="s">
        <v>11273</v>
      </c>
      <c r="B2365" s="346" t="s">
        <v>13805</v>
      </c>
      <c r="C2365" s="347" t="s">
        <v>13808</v>
      </c>
      <c r="D2365" s="347" t="s">
        <v>15765</v>
      </c>
      <c r="E2365" s="347" t="s">
        <v>13010</v>
      </c>
      <c r="F2365" s="346"/>
      <c r="G2365" s="346"/>
      <c r="H2365" s="346"/>
      <c r="I2365" s="346"/>
      <c r="J2365" s="346"/>
      <c r="K2365" s="346"/>
      <c r="L2365" s="346"/>
      <c r="M2365" s="346"/>
      <c r="N2365" s="29"/>
      <c r="O2365" s="29"/>
      <c r="P2365" s="356"/>
    </row>
    <row r="2366" spans="1:16" x14ac:dyDescent="0.25">
      <c r="A2366" s="44" t="s">
        <v>11273</v>
      </c>
      <c r="B2366" s="44" t="s">
        <v>357</v>
      </c>
      <c r="C2366" s="45" t="s">
        <v>433</v>
      </c>
      <c r="D2366" s="45" t="s">
        <v>13812</v>
      </c>
      <c r="E2366" s="45" t="s">
        <v>6422</v>
      </c>
      <c r="F2366" s="93"/>
      <c r="G2366" s="93"/>
      <c r="H2366" s="93"/>
      <c r="I2366" s="99"/>
      <c r="J2366" s="99"/>
      <c r="K2366" s="99"/>
      <c r="P2366" s="343"/>
    </row>
    <row r="2367" spans="1:16" s="359" customFormat="1" x14ac:dyDescent="0.25">
      <c r="A2367" s="44" t="s">
        <v>11273</v>
      </c>
      <c r="B2367" s="44" t="s">
        <v>11300</v>
      </c>
      <c r="C2367" s="45" t="s">
        <v>11301</v>
      </c>
      <c r="D2367" s="45" t="s">
        <v>13812</v>
      </c>
      <c r="E2367" s="45" t="s">
        <v>3754</v>
      </c>
      <c r="F2367" s="93"/>
      <c r="G2367" s="93"/>
      <c r="H2367" s="93"/>
      <c r="I2367" s="99"/>
      <c r="J2367" s="99"/>
      <c r="K2367" s="99"/>
      <c r="L2367" s="29"/>
      <c r="M2367" s="29"/>
      <c r="N2367" s="29"/>
      <c r="O2367" s="29"/>
      <c r="P2367" s="360"/>
    </row>
    <row r="2368" spans="1:16" x14ac:dyDescent="0.25">
      <c r="A2368" s="44" t="s">
        <v>11273</v>
      </c>
      <c r="B2368" s="44" t="s">
        <v>13805</v>
      </c>
      <c r="C2368" s="45" t="s">
        <v>13808</v>
      </c>
      <c r="D2368" s="45" t="s">
        <v>13812</v>
      </c>
      <c r="E2368" s="45" t="s">
        <v>3064</v>
      </c>
      <c r="F2368" s="93"/>
      <c r="G2368" s="93"/>
      <c r="H2368" s="93"/>
      <c r="I2368" s="99"/>
      <c r="J2368" s="99"/>
      <c r="K2368" s="99"/>
      <c r="P2368" s="343"/>
    </row>
    <row r="2369" spans="1:16" x14ac:dyDescent="0.25">
      <c r="A2369" s="264" t="s">
        <v>16928</v>
      </c>
      <c r="B2369" s="264" t="s">
        <v>1069</v>
      </c>
      <c r="C2369" s="265">
        <v>230103</v>
      </c>
      <c r="D2369" s="265" t="s">
        <v>15953</v>
      </c>
      <c r="E2369" s="266" t="s">
        <v>6809</v>
      </c>
      <c r="P2369" s="343"/>
    </row>
    <row r="2370" spans="1:16" x14ac:dyDescent="0.25">
      <c r="A2370" s="44" t="s">
        <v>16343</v>
      </c>
      <c r="B2370" s="44" t="s">
        <v>16337</v>
      </c>
      <c r="C2370" s="45" t="s">
        <v>16338</v>
      </c>
      <c r="D2370" s="45" t="s">
        <v>16294</v>
      </c>
      <c r="E2370" s="46">
        <v>46022</v>
      </c>
      <c r="F2370" s="338"/>
      <c r="G2370" s="44"/>
      <c r="H2370" s="44"/>
      <c r="I2370" s="44"/>
      <c r="J2370" s="44"/>
      <c r="K2370" s="44"/>
      <c r="L2370" s="31"/>
      <c r="M2370" s="31"/>
      <c r="N2370" s="31"/>
      <c r="P2370" s="343"/>
    </row>
    <row r="2371" spans="1:16" x14ac:dyDescent="0.25">
      <c r="A2371" s="264" t="s">
        <v>4210</v>
      </c>
      <c r="B2371" s="264" t="s">
        <v>3753</v>
      </c>
      <c r="C2371" s="265">
        <v>210101</v>
      </c>
      <c r="D2371" s="265" t="s">
        <v>15953</v>
      </c>
      <c r="E2371" s="266" t="s">
        <v>3754</v>
      </c>
      <c r="P2371" s="343"/>
    </row>
    <row r="2372" spans="1:16" x14ac:dyDescent="0.25">
      <c r="A2372" s="1" t="s">
        <v>9747</v>
      </c>
      <c r="B2372" s="432" t="s">
        <v>2183</v>
      </c>
      <c r="C2372" s="433" t="s">
        <v>9748</v>
      </c>
      <c r="D2372" s="434" t="s">
        <v>17016</v>
      </c>
      <c r="E2372" s="434">
        <v>45828</v>
      </c>
      <c r="P2372" s="343"/>
    </row>
    <row r="2373" spans="1:16" x14ac:dyDescent="0.25">
      <c r="A2373" s="44" t="s">
        <v>139</v>
      </c>
      <c r="B2373" s="44" t="s">
        <v>6181</v>
      </c>
      <c r="C2373" s="45" t="s">
        <v>6203</v>
      </c>
      <c r="D2373" s="45" t="s">
        <v>18252</v>
      </c>
      <c r="E2373" s="45" t="s">
        <v>6211</v>
      </c>
      <c r="F2373" s="45" t="s">
        <v>1384</v>
      </c>
      <c r="G2373" s="45" t="s">
        <v>1385</v>
      </c>
      <c r="P2373" s="343"/>
    </row>
    <row r="2374" spans="1:16" x14ac:dyDescent="0.25">
      <c r="A2374" s="264" t="s">
        <v>139</v>
      </c>
      <c r="B2374" s="264" t="s">
        <v>2751</v>
      </c>
      <c r="C2374" s="265">
        <v>230105</v>
      </c>
      <c r="D2374" s="265" t="s">
        <v>15953</v>
      </c>
      <c r="E2374" s="266" t="s">
        <v>6877</v>
      </c>
      <c r="P2374" s="343"/>
    </row>
    <row r="2375" spans="1:16" x14ac:dyDescent="0.3">
      <c r="A2375" s="92" t="s">
        <v>14344</v>
      </c>
      <c r="B2375" s="92" t="s">
        <v>14372</v>
      </c>
      <c r="C2375" s="93" t="s">
        <v>14373</v>
      </c>
      <c r="D2375" s="93" t="s">
        <v>1398</v>
      </c>
      <c r="E2375" s="94">
        <v>45916</v>
      </c>
      <c r="F2375" s="93"/>
      <c r="G2375" s="93"/>
      <c r="H2375" s="93"/>
      <c r="I2375" s="99"/>
      <c r="J2375" s="99"/>
      <c r="K2375" s="99"/>
      <c r="L2375" s="31"/>
      <c r="M2375" s="31"/>
      <c r="N2375" s="31"/>
      <c r="P2375" s="343"/>
    </row>
    <row r="2376" spans="1:16" x14ac:dyDescent="0.25">
      <c r="A2376" s="44" t="s">
        <v>16344</v>
      </c>
      <c r="B2376" s="44" t="s">
        <v>16337</v>
      </c>
      <c r="C2376" s="45" t="s">
        <v>16338</v>
      </c>
      <c r="D2376" s="45" t="s">
        <v>16294</v>
      </c>
      <c r="E2376" s="46">
        <v>46022</v>
      </c>
      <c r="F2376" s="338"/>
      <c r="G2376" s="44"/>
      <c r="H2376" s="44"/>
      <c r="I2376" s="44"/>
      <c r="J2376" s="44"/>
      <c r="K2376" s="44"/>
      <c r="L2376" s="31"/>
      <c r="M2376" s="31"/>
      <c r="N2376" s="31"/>
      <c r="P2376" s="343"/>
    </row>
    <row r="2377" spans="1:16" x14ac:dyDescent="0.3">
      <c r="A2377" s="57" t="s">
        <v>10854</v>
      </c>
      <c r="B2377" s="57" t="s">
        <v>2495</v>
      </c>
      <c r="C2377" s="62" t="s">
        <v>10848</v>
      </c>
      <c r="D2377" s="62" t="s">
        <v>5966</v>
      </c>
      <c r="E2377" s="60">
        <v>45961</v>
      </c>
      <c r="F2377" s="339" t="s">
        <v>16267</v>
      </c>
      <c r="G2377" s="339" t="s">
        <v>16268</v>
      </c>
      <c r="H2377" s="57"/>
      <c r="I2377" s="57"/>
      <c r="J2377" s="57"/>
      <c r="K2377" s="57"/>
      <c r="L2377" s="31"/>
      <c r="M2377" s="31"/>
      <c r="N2377" s="31"/>
      <c r="P2377" s="343"/>
    </row>
    <row r="2378" spans="1:16" x14ac:dyDescent="0.25">
      <c r="A2378" s="403" t="s">
        <v>17209</v>
      </c>
      <c r="B2378" s="403" t="s">
        <v>17113</v>
      </c>
      <c r="C2378" s="413">
        <v>14.23</v>
      </c>
      <c r="D2378" s="43" t="s">
        <v>17679</v>
      </c>
      <c r="E2378" s="43">
        <v>46934</v>
      </c>
      <c r="F2378" s="88"/>
      <c r="P2378" s="343"/>
    </row>
    <row r="2379" spans="1:16" x14ac:dyDescent="0.25">
      <c r="A2379" s="44" t="s">
        <v>11150</v>
      </c>
      <c r="B2379" s="44" t="s">
        <v>13840</v>
      </c>
      <c r="C2379" s="45" t="s">
        <v>13841</v>
      </c>
      <c r="D2379" s="45" t="s">
        <v>7330</v>
      </c>
      <c r="E2379" s="46">
        <v>47246</v>
      </c>
      <c r="F2379" s="93"/>
      <c r="G2379" s="93"/>
      <c r="H2379" s="93"/>
      <c r="I2379" s="99"/>
      <c r="J2379" s="99"/>
      <c r="K2379" s="99"/>
      <c r="P2379" s="343"/>
    </row>
    <row r="2380" spans="1:16" x14ac:dyDescent="0.25">
      <c r="A2380" s="44" t="s">
        <v>11150</v>
      </c>
      <c r="B2380" s="44" t="s">
        <v>15259</v>
      </c>
      <c r="C2380" s="45" t="s">
        <v>11129</v>
      </c>
      <c r="D2380" s="45" t="s">
        <v>16294</v>
      </c>
      <c r="E2380" s="46">
        <v>46022</v>
      </c>
      <c r="F2380" s="338"/>
      <c r="G2380" s="44"/>
      <c r="H2380" s="44"/>
      <c r="I2380" s="44"/>
      <c r="J2380" s="44"/>
      <c r="K2380" s="44"/>
      <c r="L2380" s="31"/>
      <c r="M2380" s="31"/>
      <c r="N2380" s="31"/>
      <c r="P2380" s="343"/>
    </row>
    <row r="2381" spans="1:16" x14ac:dyDescent="0.25">
      <c r="A2381" s="264" t="s">
        <v>15846</v>
      </c>
      <c r="B2381" s="264" t="s">
        <v>6669</v>
      </c>
      <c r="C2381" s="265">
        <v>240804</v>
      </c>
      <c r="D2381" s="265" t="s">
        <v>15953</v>
      </c>
      <c r="E2381" s="266" t="s">
        <v>15826</v>
      </c>
      <c r="P2381" s="343"/>
    </row>
    <row r="2382" spans="1:16" x14ac:dyDescent="0.25">
      <c r="A2382" s="264" t="s">
        <v>6736</v>
      </c>
      <c r="B2382" s="264" t="s">
        <v>6966</v>
      </c>
      <c r="C2382" s="265">
        <v>23010401</v>
      </c>
      <c r="D2382" s="265" t="s">
        <v>15953</v>
      </c>
      <c r="E2382" s="266" t="s">
        <v>6967</v>
      </c>
      <c r="P2382" s="343"/>
    </row>
    <row r="2383" spans="1:16" x14ac:dyDescent="0.25">
      <c r="A2383" s="264" t="s">
        <v>6736</v>
      </c>
      <c r="B2383" s="264" t="s">
        <v>3782</v>
      </c>
      <c r="C2383" s="265">
        <v>23010402</v>
      </c>
      <c r="D2383" s="265" t="s">
        <v>15953</v>
      </c>
      <c r="E2383" s="266" t="s">
        <v>8836</v>
      </c>
      <c r="P2383" s="343"/>
    </row>
    <row r="2384" spans="1:16" x14ac:dyDescent="0.25">
      <c r="A2384" s="262" t="s">
        <v>11571</v>
      </c>
      <c r="B2384" s="262" t="s">
        <v>11553</v>
      </c>
      <c r="C2384" s="53" t="s">
        <v>11680</v>
      </c>
      <c r="D2384" s="93" t="s">
        <v>7330</v>
      </c>
      <c r="E2384" s="263">
        <v>47059</v>
      </c>
      <c r="F2384" s="93"/>
      <c r="G2384" s="93"/>
      <c r="H2384" s="93"/>
      <c r="I2384" s="99"/>
      <c r="J2384" s="99"/>
      <c r="K2384" s="99"/>
      <c r="P2384" s="343"/>
    </row>
    <row r="2385" spans="1:16" x14ac:dyDescent="0.25">
      <c r="A2385" s="44" t="s">
        <v>9109</v>
      </c>
      <c r="B2385" s="44" t="s">
        <v>2667</v>
      </c>
      <c r="C2385" s="45" t="s">
        <v>9088</v>
      </c>
      <c r="D2385" s="45" t="s">
        <v>18252</v>
      </c>
      <c r="E2385" s="45" t="s">
        <v>6809</v>
      </c>
      <c r="F2385" s="45" t="s">
        <v>1384</v>
      </c>
      <c r="G2385" s="45" t="s">
        <v>1385</v>
      </c>
      <c r="P2385" s="343"/>
    </row>
    <row r="2386" spans="1:16" x14ac:dyDescent="0.25">
      <c r="A2386" s="44" t="s">
        <v>11132</v>
      </c>
      <c r="B2386" s="44" t="s">
        <v>15249</v>
      </c>
      <c r="C2386" s="45" t="s">
        <v>7192</v>
      </c>
      <c r="D2386" s="45" t="s">
        <v>16294</v>
      </c>
      <c r="E2386" s="46">
        <v>45869</v>
      </c>
      <c r="F2386" s="338"/>
      <c r="G2386" s="44"/>
      <c r="H2386" s="44"/>
      <c r="I2386" s="44"/>
      <c r="J2386" s="44"/>
      <c r="K2386" s="44"/>
      <c r="L2386" s="31"/>
      <c r="M2386" s="31"/>
      <c r="N2386" s="31"/>
      <c r="P2386" s="343"/>
    </row>
    <row r="2387" spans="1:16" x14ac:dyDescent="0.25">
      <c r="A2387" s="44" t="s">
        <v>11132</v>
      </c>
      <c r="B2387" s="44" t="s">
        <v>15302</v>
      </c>
      <c r="C2387" s="45" t="s">
        <v>4964</v>
      </c>
      <c r="D2387" s="45" t="s">
        <v>16294</v>
      </c>
      <c r="E2387" s="46">
        <v>45900</v>
      </c>
      <c r="F2387" s="338"/>
      <c r="G2387" s="44"/>
      <c r="H2387" s="44"/>
      <c r="I2387" s="44"/>
      <c r="J2387" s="44"/>
      <c r="K2387" s="44"/>
      <c r="L2387" s="31"/>
      <c r="M2387" s="31"/>
      <c r="N2387" s="31"/>
      <c r="P2387" s="343"/>
    </row>
    <row r="2388" spans="1:16" x14ac:dyDescent="0.25">
      <c r="A2388" s="47" t="s">
        <v>2945</v>
      </c>
      <c r="B2388" s="92" t="s">
        <v>1583</v>
      </c>
      <c r="C2388" s="93" t="s">
        <v>4627</v>
      </c>
      <c r="D2388" s="93" t="s">
        <v>1398</v>
      </c>
      <c r="E2388" s="94">
        <v>45886</v>
      </c>
      <c r="F2388" s="93"/>
      <c r="G2388" s="93" t="s">
        <v>1385</v>
      </c>
      <c r="H2388" s="45" t="s">
        <v>1533</v>
      </c>
      <c r="I2388" s="99"/>
      <c r="J2388" s="99"/>
      <c r="K2388" s="99"/>
      <c r="L2388" s="31"/>
      <c r="M2388" s="31"/>
      <c r="N2388" s="31"/>
      <c r="P2388" s="343"/>
    </row>
    <row r="2389" spans="1:16" x14ac:dyDescent="0.25">
      <c r="A2389" s="264" t="s">
        <v>17767</v>
      </c>
      <c r="B2389" s="264" t="s">
        <v>1070</v>
      </c>
      <c r="C2389" s="265">
        <v>241202</v>
      </c>
      <c r="D2389" s="265" t="s">
        <v>15953</v>
      </c>
      <c r="E2389" s="266" t="s">
        <v>17687</v>
      </c>
      <c r="P2389" s="343"/>
    </row>
    <row r="2390" spans="1:16" x14ac:dyDescent="0.25">
      <c r="A2390" s="44" t="s">
        <v>3188</v>
      </c>
      <c r="B2390" s="44" t="s">
        <v>3185</v>
      </c>
      <c r="C2390" s="45" t="s">
        <v>10545</v>
      </c>
      <c r="D2390" s="45" t="s">
        <v>18252</v>
      </c>
      <c r="E2390" s="45" t="s">
        <v>5410</v>
      </c>
      <c r="F2390" s="45" t="s">
        <v>1385</v>
      </c>
      <c r="G2390" s="45" t="s">
        <v>1385</v>
      </c>
      <c r="P2390" s="343"/>
    </row>
    <row r="2391" spans="1:16" x14ac:dyDescent="0.25">
      <c r="A2391" s="44" t="s">
        <v>3296</v>
      </c>
      <c r="B2391" s="44" t="s">
        <v>2039</v>
      </c>
      <c r="C2391" s="45" t="s">
        <v>6190</v>
      </c>
      <c r="D2391" s="45" t="s">
        <v>18252</v>
      </c>
      <c r="E2391" s="45" t="s">
        <v>5183</v>
      </c>
      <c r="F2391" s="45" t="s">
        <v>1384</v>
      </c>
      <c r="G2391" s="45" t="s">
        <v>1385</v>
      </c>
      <c r="P2391" s="343"/>
    </row>
    <row r="2392" spans="1:16" x14ac:dyDescent="0.25">
      <c r="A2392" s="264" t="s">
        <v>17768</v>
      </c>
      <c r="B2392" s="264" t="s">
        <v>1070</v>
      </c>
      <c r="C2392" s="265">
        <v>241202</v>
      </c>
      <c r="D2392" s="265" t="s">
        <v>15953</v>
      </c>
      <c r="E2392" s="266" t="s">
        <v>17687</v>
      </c>
      <c r="P2392" s="343"/>
    </row>
    <row r="2393" spans="1:16" x14ac:dyDescent="0.3">
      <c r="A2393" s="99" t="s">
        <v>15794</v>
      </c>
      <c r="B2393" s="92" t="s">
        <v>15799</v>
      </c>
      <c r="C2393" s="93" t="s">
        <v>15798</v>
      </c>
      <c r="D2393" s="93" t="s">
        <v>1398</v>
      </c>
      <c r="E2393" s="94">
        <v>45952</v>
      </c>
      <c r="F2393" s="93"/>
      <c r="G2393" s="93"/>
      <c r="H2393" s="93"/>
      <c r="I2393" s="99"/>
      <c r="J2393" s="99"/>
      <c r="K2393" s="99"/>
      <c r="L2393" s="31"/>
      <c r="M2393" s="31"/>
      <c r="N2393" s="31"/>
      <c r="P2393" s="343"/>
    </row>
    <row r="2394" spans="1:16" s="355" customFormat="1" x14ac:dyDescent="0.25">
      <c r="A2394" s="403" t="s">
        <v>17210</v>
      </c>
      <c r="B2394" s="403" t="s">
        <v>17091</v>
      </c>
      <c r="C2394" s="413">
        <v>12.23</v>
      </c>
      <c r="D2394" s="43" t="s">
        <v>17679</v>
      </c>
      <c r="E2394" s="43">
        <v>46934</v>
      </c>
      <c r="F2394" s="88"/>
      <c r="G2394" s="30"/>
      <c r="H2394" s="30"/>
      <c r="I2394" s="29"/>
      <c r="J2394" s="29"/>
      <c r="K2394" s="29"/>
      <c r="L2394" s="29"/>
      <c r="M2394" s="29"/>
      <c r="N2394" s="29"/>
      <c r="O2394" s="29"/>
      <c r="P2394" s="356"/>
    </row>
    <row r="2395" spans="1:16" x14ac:dyDescent="0.25">
      <c r="A2395" s="264" t="s">
        <v>14669</v>
      </c>
      <c r="B2395" s="264" t="s">
        <v>12996</v>
      </c>
      <c r="C2395" s="265">
        <v>24010401</v>
      </c>
      <c r="D2395" s="265" t="s">
        <v>15953</v>
      </c>
      <c r="E2395" s="266" t="s">
        <v>12997</v>
      </c>
      <c r="P2395" s="343"/>
    </row>
    <row r="2396" spans="1:16" s="359" customFormat="1" x14ac:dyDescent="0.25">
      <c r="A2396" s="264" t="s">
        <v>14669</v>
      </c>
      <c r="B2396" s="264" t="s">
        <v>3782</v>
      </c>
      <c r="C2396" s="265">
        <v>24010402</v>
      </c>
      <c r="D2396" s="265" t="s">
        <v>15953</v>
      </c>
      <c r="E2396" s="266" t="s">
        <v>8836</v>
      </c>
      <c r="F2396" s="30"/>
      <c r="G2396" s="30"/>
      <c r="H2396" s="30"/>
      <c r="I2396" s="29"/>
      <c r="J2396" s="29"/>
      <c r="K2396" s="29"/>
      <c r="L2396" s="29"/>
      <c r="M2396" s="29"/>
      <c r="N2396" s="29"/>
      <c r="O2396" s="29"/>
      <c r="P2396" s="360"/>
    </row>
    <row r="2397" spans="1:16" x14ac:dyDescent="0.25">
      <c r="A2397" s="403" t="s">
        <v>17211</v>
      </c>
      <c r="B2397" s="403" t="s">
        <v>17126</v>
      </c>
      <c r="C2397" s="413">
        <v>11.23</v>
      </c>
      <c r="D2397" s="43" t="s">
        <v>17679</v>
      </c>
      <c r="E2397" s="43">
        <v>46934</v>
      </c>
      <c r="F2397" s="88"/>
      <c r="P2397" s="343"/>
    </row>
    <row r="2398" spans="1:16" x14ac:dyDescent="0.25">
      <c r="A2398" s="1" t="s">
        <v>4590</v>
      </c>
      <c r="B2398" s="432" t="s">
        <v>2179</v>
      </c>
      <c r="C2398" s="433" t="s">
        <v>14423</v>
      </c>
      <c r="D2398" s="434" t="s">
        <v>17016</v>
      </c>
      <c r="E2398" s="434">
        <v>45884</v>
      </c>
      <c r="P2398" s="343"/>
    </row>
    <row r="2399" spans="1:16" x14ac:dyDescent="0.25">
      <c r="A2399" s="264" t="s">
        <v>6737</v>
      </c>
      <c r="B2399" s="264" t="s">
        <v>3782</v>
      </c>
      <c r="C2399" s="265">
        <v>210205</v>
      </c>
      <c r="D2399" s="265" t="s">
        <v>15953</v>
      </c>
      <c r="E2399" s="266" t="s">
        <v>8836</v>
      </c>
      <c r="P2399" s="343"/>
    </row>
    <row r="2400" spans="1:16" x14ac:dyDescent="0.25">
      <c r="A2400" s="44" t="s">
        <v>3484</v>
      </c>
      <c r="B2400" s="44" t="s">
        <v>1354</v>
      </c>
      <c r="C2400" s="45" t="s">
        <v>14385</v>
      </c>
      <c r="D2400" s="45" t="s">
        <v>18252</v>
      </c>
      <c r="E2400" s="45" t="s">
        <v>3064</v>
      </c>
      <c r="F2400" s="45" t="s">
        <v>1384</v>
      </c>
      <c r="G2400" s="45" t="s">
        <v>1385</v>
      </c>
      <c r="P2400" s="343"/>
    </row>
    <row r="2401" spans="1:16" x14ac:dyDescent="0.25">
      <c r="A2401" s="264" t="s">
        <v>3484</v>
      </c>
      <c r="B2401" s="264" t="s">
        <v>3591</v>
      </c>
      <c r="C2401" s="265">
        <v>230901</v>
      </c>
      <c r="D2401" s="265" t="s">
        <v>15953</v>
      </c>
      <c r="E2401" s="266" t="s">
        <v>10715</v>
      </c>
      <c r="P2401" s="343"/>
    </row>
    <row r="2402" spans="1:16" x14ac:dyDescent="0.25">
      <c r="A2402" s="44" t="s">
        <v>9335</v>
      </c>
      <c r="B2402" s="44" t="s">
        <v>9313</v>
      </c>
      <c r="C2402" s="45" t="s">
        <v>9314</v>
      </c>
      <c r="D2402" s="45" t="s">
        <v>18252</v>
      </c>
      <c r="E2402" s="45" t="s">
        <v>3754</v>
      </c>
      <c r="F2402" s="45" t="s">
        <v>1384</v>
      </c>
      <c r="G2402" s="45" t="s">
        <v>1385</v>
      </c>
      <c r="P2402" s="343"/>
    </row>
    <row r="2403" spans="1:16" x14ac:dyDescent="0.25">
      <c r="A2403" s="264" t="s">
        <v>2516</v>
      </c>
      <c r="B2403" s="264" t="s">
        <v>6692</v>
      </c>
      <c r="C2403" s="265">
        <v>220902</v>
      </c>
      <c r="D2403" s="265" t="s">
        <v>15953</v>
      </c>
      <c r="E2403" s="266" t="s">
        <v>6210</v>
      </c>
      <c r="P2403" s="343"/>
    </row>
    <row r="2404" spans="1:16" x14ac:dyDescent="0.25">
      <c r="A2404" s="44" t="s">
        <v>15466</v>
      </c>
      <c r="B2404" s="44" t="s">
        <v>6182</v>
      </c>
      <c r="C2404" s="45" t="s">
        <v>6205</v>
      </c>
      <c r="D2404" s="45" t="s">
        <v>18252</v>
      </c>
      <c r="E2404" s="45" t="s">
        <v>6210</v>
      </c>
      <c r="F2404" s="45" t="s">
        <v>1384</v>
      </c>
      <c r="G2404" s="45" t="s">
        <v>1384</v>
      </c>
      <c r="P2404" s="343"/>
    </row>
    <row r="2405" spans="1:16" x14ac:dyDescent="0.25">
      <c r="A2405" s="44" t="s">
        <v>15466</v>
      </c>
      <c r="B2405" s="44" t="s">
        <v>4865</v>
      </c>
      <c r="C2405" s="45" t="s">
        <v>15432</v>
      </c>
      <c r="D2405" s="45" t="s">
        <v>18252</v>
      </c>
      <c r="E2405" s="45" t="s">
        <v>6492</v>
      </c>
      <c r="F2405" s="45" t="s">
        <v>1384</v>
      </c>
      <c r="G2405" s="45" t="s">
        <v>1384</v>
      </c>
      <c r="P2405" s="343"/>
    </row>
    <row r="2406" spans="1:16" x14ac:dyDescent="0.3">
      <c r="A2406" s="57" t="s">
        <v>5014</v>
      </c>
      <c r="B2406" s="57" t="s">
        <v>1488</v>
      </c>
      <c r="C2406" s="62">
        <v>21027</v>
      </c>
      <c r="D2406" s="62" t="s">
        <v>5966</v>
      </c>
      <c r="E2406" s="60">
        <v>45777</v>
      </c>
      <c r="F2406" s="339" t="s">
        <v>16267</v>
      </c>
      <c r="G2406" s="339" t="s">
        <v>16268</v>
      </c>
      <c r="H2406" s="57"/>
      <c r="I2406" s="57"/>
      <c r="J2406" s="57"/>
      <c r="K2406" s="57"/>
      <c r="L2406" s="31"/>
      <c r="M2406" s="31"/>
      <c r="N2406" s="31"/>
      <c r="P2406" s="343"/>
    </row>
    <row r="2407" spans="1:16" x14ac:dyDescent="0.25">
      <c r="A2407" s="44" t="s">
        <v>13163</v>
      </c>
      <c r="B2407" s="92" t="s">
        <v>13392</v>
      </c>
      <c r="C2407" s="45" t="s">
        <v>13131</v>
      </c>
      <c r="D2407" s="93" t="s">
        <v>13391</v>
      </c>
      <c r="E2407" s="94">
        <v>45838</v>
      </c>
      <c r="F2407" s="93"/>
      <c r="G2407" s="93"/>
      <c r="H2407" s="93"/>
      <c r="I2407" s="99"/>
      <c r="J2407" s="99"/>
      <c r="K2407" s="99"/>
      <c r="L2407" s="31"/>
      <c r="M2407" s="31"/>
      <c r="N2407" s="31"/>
      <c r="P2407" s="343"/>
    </row>
    <row r="2408" spans="1:16" x14ac:dyDescent="0.3">
      <c r="A2408" s="57" t="s">
        <v>4211</v>
      </c>
      <c r="B2408" s="92" t="s">
        <v>4550</v>
      </c>
      <c r="C2408" s="93" t="s">
        <v>4548</v>
      </c>
      <c r="D2408" s="93" t="s">
        <v>4549</v>
      </c>
      <c r="E2408" s="94">
        <v>46203</v>
      </c>
      <c r="F2408" s="93"/>
      <c r="G2408" s="93"/>
      <c r="H2408" s="93"/>
      <c r="I2408" s="99"/>
      <c r="J2408" s="99"/>
      <c r="K2408" s="99"/>
      <c r="P2408" s="343"/>
    </row>
    <row r="2409" spans="1:16" x14ac:dyDescent="0.25">
      <c r="A2409" s="44" t="s">
        <v>9110</v>
      </c>
      <c r="B2409" s="44" t="s">
        <v>2668</v>
      </c>
      <c r="C2409" s="45" t="s">
        <v>9091</v>
      </c>
      <c r="D2409" s="45" t="s">
        <v>18252</v>
      </c>
      <c r="E2409" s="45" t="s">
        <v>6809</v>
      </c>
      <c r="F2409" s="45" t="s">
        <v>1384</v>
      </c>
      <c r="G2409" s="45" t="s">
        <v>1385</v>
      </c>
      <c r="P2409" s="343"/>
    </row>
    <row r="2410" spans="1:16" x14ac:dyDescent="0.25">
      <c r="A2410" s="403" t="s">
        <v>17212</v>
      </c>
      <c r="B2410" s="403" t="s">
        <v>17175</v>
      </c>
      <c r="C2410" s="413">
        <v>13.22</v>
      </c>
      <c r="D2410" s="43" t="s">
        <v>17679</v>
      </c>
      <c r="E2410" s="43">
        <v>45838</v>
      </c>
      <c r="F2410" s="88"/>
      <c r="P2410" s="343"/>
    </row>
    <row r="2411" spans="1:16" x14ac:dyDescent="0.3">
      <c r="A2411" s="99" t="s">
        <v>3222</v>
      </c>
      <c r="B2411" s="92" t="s">
        <v>3142</v>
      </c>
      <c r="C2411" s="96" t="s">
        <v>4177</v>
      </c>
      <c r="D2411" s="96" t="s">
        <v>1971</v>
      </c>
      <c r="E2411" s="112">
        <v>46194</v>
      </c>
      <c r="F2411" s="93"/>
      <c r="G2411" s="93" t="s">
        <v>1609</v>
      </c>
      <c r="H2411" s="93" t="s">
        <v>3223</v>
      </c>
      <c r="I2411" s="99"/>
      <c r="J2411" s="99"/>
      <c r="K2411" s="99"/>
      <c r="P2411" s="343"/>
    </row>
    <row r="2412" spans="1:16" x14ac:dyDescent="0.25">
      <c r="A2412" s="403" t="s">
        <v>17213</v>
      </c>
      <c r="B2412" s="403" t="s">
        <v>17108</v>
      </c>
      <c r="C2412" s="413">
        <v>10.23</v>
      </c>
      <c r="D2412" s="43" t="s">
        <v>17679</v>
      </c>
      <c r="E2412" s="43">
        <v>46934</v>
      </c>
      <c r="F2412" s="88"/>
      <c r="P2412" s="343"/>
    </row>
    <row r="2413" spans="1:16" x14ac:dyDescent="0.25">
      <c r="A2413" s="403" t="s">
        <v>17213</v>
      </c>
      <c r="B2413" s="403" t="s">
        <v>17126</v>
      </c>
      <c r="C2413" s="413">
        <v>11.23</v>
      </c>
      <c r="D2413" s="43" t="s">
        <v>17679</v>
      </c>
      <c r="E2413" s="43">
        <v>46934</v>
      </c>
      <c r="F2413" s="88"/>
      <c r="P2413" s="343"/>
    </row>
    <row r="2414" spans="1:16" x14ac:dyDescent="0.25">
      <c r="A2414" s="403" t="s">
        <v>17213</v>
      </c>
      <c r="B2414" s="403" t="s">
        <v>17091</v>
      </c>
      <c r="C2414" s="413">
        <v>12.23</v>
      </c>
      <c r="D2414" s="43" t="s">
        <v>17679</v>
      </c>
      <c r="E2414" s="43">
        <v>46934</v>
      </c>
      <c r="F2414" s="88"/>
      <c r="P2414" s="343"/>
    </row>
    <row r="2415" spans="1:16" x14ac:dyDescent="0.25">
      <c r="A2415" s="264" t="s">
        <v>11380</v>
      </c>
      <c r="B2415" s="264" t="s">
        <v>6669</v>
      </c>
      <c r="C2415" s="265">
        <v>230807</v>
      </c>
      <c r="D2415" s="265" t="s">
        <v>15953</v>
      </c>
      <c r="E2415" s="266" t="s">
        <v>6877</v>
      </c>
      <c r="P2415" s="343"/>
    </row>
    <row r="2416" spans="1:16" x14ac:dyDescent="0.25">
      <c r="A2416" s="264" t="s">
        <v>11380</v>
      </c>
      <c r="B2416" s="264" t="s">
        <v>3587</v>
      </c>
      <c r="C2416" s="265">
        <v>230904</v>
      </c>
      <c r="D2416" s="265" t="s">
        <v>15953</v>
      </c>
      <c r="E2416" s="266" t="s">
        <v>10715</v>
      </c>
      <c r="P2416" s="343"/>
    </row>
    <row r="2417" spans="1:16" x14ac:dyDescent="0.25">
      <c r="A2417" s="264" t="s">
        <v>11381</v>
      </c>
      <c r="B2417" s="264" t="s">
        <v>3587</v>
      </c>
      <c r="C2417" s="265">
        <v>230904</v>
      </c>
      <c r="D2417" s="265" t="s">
        <v>15953</v>
      </c>
      <c r="E2417" s="266" t="s">
        <v>10715</v>
      </c>
      <c r="P2417" s="343"/>
    </row>
    <row r="2418" spans="1:16" x14ac:dyDescent="0.25">
      <c r="A2418" s="264" t="s">
        <v>11382</v>
      </c>
      <c r="B2418" s="264" t="s">
        <v>14670</v>
      </c>
      <c r="C2418" s="265">
        <v>240704</v>
      </c>
      <c r="D2418" s="265" t="s">
        <v>15953</v>
      </c>
      <c r="E2418" s="266" t="s">
        <v>6677</v>
      </c>
      <c r="P2418" s="343"/>
    </row>
    <row r="2419" spans="1:16" x14ac:dyDescent="0.25">
      <c r="A2419" s="264" t="s">
        <v>11382</v>
      </c>
      <c r="B2419" s="264" t="s">
        <v>3599</v>
      </c>
      <c r="C2419" s="265">
        <v>23100202</v>
      </c>
      <c r="D2419" s="265" t="s">
        <v>15953</v>
      </c>
      <c r="E2419" s="266" t="s">
        <v>5246</v>
      </c>
      <c r="P2419" s="343"/>
    </row>
    <row r="2420" spans="1:16" x14ac:dyDescent="0.25">
      <c r="A2420" s="264" t="s">
        <v>11382</v>
      </c>
      <c r="B2420" s="264" t="s">
        <v>14592</v>
      </c>
      <c r="C2420" s="265">
        <v>24020102</v>
      </c>
      <c r="D2420" s="265" t="s">
        <v>15953</v>
      </c>
      <c r="E2420" s="266" t="s">
        <v>8836</v>
      </c>
      <c r="P2420" s="343"/>
    </row>
    <row r="2421" spans="1:16" x14ac:dyDescent="0.25">
      <c r="A2421" s="264" t="s">
        <v>8535</v>
      </c>
      <c r="B2421" s="264" t="s">
        <v>1062</v>
      </c>
      <c r="C2421" s="265">
        <v>230101</v>
      </c>
      <c r="D2421" s="265" t="s">
        <v>15953</v>
      </c>
      <c r="E2421" s="266" t="s">
        <v>6809</v>
      </c>
      <c r="P2421" s="343"/>
    </row>
    <row r="2422" spans="1:16" x14ac:dyDescent="0.25">
      <c r="A2422" s="264" t="s">
        <v>8535</v>
      </c>
      <c r="B2422" s="264" t="s">
        <v>2751</v>
      </c>
      <c r="C2422" s="265">
        <v>230105</v>
      </c>
      <c r="D2422" s="265" t="s">
        <v>15953</v>
      </c>
      <c r="E2422" s="266" t="s">
        <v>6877</v>
      </c>
      <c r="P2422" s="343"/>
    </row>
    <row r="2423" spans="1:16" x14ac:dyDescent="0.25">
      <c r="A2423" s="264" t="s">
        <v>8535</v>
      </c>
      <c r="B2423" s="264" t="s">
        <v>9690</v>
      </c>
      <c r="C2423" s="265">
        <v>230304</v>
      </c>
      <c r="D2423" s="265" t="s">
        <v>15953</v>
      </c>
      <c r="E2423" s="266" t="s">
        <v>3754</v>
      </c>
      <c r="P2423" s="343"/>
    </row>
    <row r="2424" spans="1:16" x14ac:dyDescent="0.25">
      <c r="A2424" s="264" t="s">
        <v>8535</v>
      </c>
      <c r="B2424" s="264" t="s">
        <v>5425</v>
      </c>
      <c r="C2424" s="265">
        <v>240903</v>
      </c>
      <c r="D2424" s="265" t="s">
        <v>15953</v>
      </c>
      <c r="E2424" s="266" t="s">
        <v>6214</v>
      </c>
      <c r="P2424" s="343"/>
    </row>
    <row r="2425" spans="1:16" x14ac:dyDescent="0.25">
      <c r="A2425" s="264" t="s">
        <v>8536</v>
      </c>
      <c r="B2425" s="264" t="s">
        <v>2751</v>
      </c>
      <c r="C2425" s="265">
        <v>230105</v>
      </c>
      <c r="D2425" s="265" t="s">
        <v>15953</v>
      </c>
      <c r="E2425" s="266" t="s">
        <v>6877</v>
      </c>
      <c r="P2425" s="343"/>
    </row>
    <row r="2426" spans="1:16" x14ac:dyDescent="0.25">
      <c r="A2426" s="44" t="s">
        <v>1117</v>
      </c>
      <c r="B2426" s="44" t="s">
        <v>6184</v>
      </c>
      <c r="C2426" s="45" t="s">
        <v>6207</v>
      </c>
      <c r="D2426" s="45" t="s">
        <v>18252</v>
      </c>
      <c r="E2426" s="45" t="s">
        <v>6212</v>
      </c>
      <c r="F2426" s="45" t="s">
        <v>1384</v>
      </c>
      <c r="G2426" s="45" t="s">
        <v>1385</v>
      </c>
      <c r="P2426" s="343"/>
    </row>
    <row r="2427" spans="1:16" x14ac:dyDescent="0.25">
      <c r="A2427" s="44" t="s">
        <v>1117</v>
      </c>
      <c r="B2427" s="44" t="s">
        <v>9313</v>
      </c>
      <c r="C2427" s="45" t="s">
        <v>9314</v>
      </c>
      <c r="D2427" s="45" t="s">
        <v>18252</v>
      </c>
      <c r="E2427" s="45" t="s">
        <v>3754</v>
      </c>
      <c r="F2427" s="45" t="s">
        <v>1384</v>
      </c>
      <c r="G2427" s="45" t="s">
        <v>1385</v>
      </c>
      <c r="P2427" s="343"/>
    </row>
    <row r="2428" spans="1:16" s="355" customFormat="1" x14ac:dyDescent="0.25">
      <c r="A2428" s="44" t="s">
        <v>5993</v>
      </c>
      <c r="B2428" s="44" t="s">
        <v>6176</v>
      </c>
      <c r="C2428" s="45" t="s">
        <v>6189</v>
      </c>
      <c r="D2428" s="45" t="s">
        <v>18252</v>
      </c>
      <c r="E2428" s="45" t="s">
        <v>6210</v>
      </c>
      <c r="F2428" s="45" t="s">
        <v>1384</v>
      </c>
      <c r="G2428" s="45" t="s">
        <v>1385</v>
      </c>
      <c r="H2428" s="30"/>
      <c r="I2428" s="29"/>
      <c r="J2428" s="29"/>
      <c r="K2428" s="29"/>
      <c r="L2428" s="29"/>
      <c r="M2428" s="29"/>
      <c r="N2428" s="29"/>
      <c r="O2428" s="29"/>
      <c r="P2428" s="356"/>
    </row>
    <row r="2429" spans="1:16" x14ac:dyDescent="0.25">
      <c r="A2429" s="264" t="s">
        <v>8537</v>
      </c>
      <c r="B2429" s="264" t="s">
        <v>1068</v>
      </c>
      <c r="C2429" s="265">
        <v>230202</v>
      </c>
      <c r="D2429" s="265" t="s">
        <v>15953</v>
      </c>
      <c r="E2429" s="266" t="s">
        <v>8836</v>
      </c>
      <c r="P2429" s="343"/>
    </row>
    <row r="2430" spans="1:16" x14ac:dyDescent="0.25">
      <c r="A2430" s="264" t="s">
        <v>8537</v>
      </c>
      <c r="B2430" s="264" t="s">
        <v>10527</v>
      </c>
      <c r="C2430" s="265">
        <v>230505</v>
      </c>
      <c r="D2430" s="265" t="s">
        <v>15953</v>
      </c>
      <c r="E2430" s="266" t="s">
        <v>9689</v>
      </c>
      <c r="P2430" s="343"/>
    </row>
    <row r="2431" spans="1:16" s="359" customFormat="1" x14ac:dyDescent="0.3">
      <c r="A2431" s="57" t="s">
        <v>5870</v>
      </c>
      <c r="B2431" s="57" t="s">
        <v>2495</v>
      </c>
      <c r="C2431" s="62">
        <v>21030</v>
      </c>
      <c r="D2431" s="62" t="s">
        <v>5966</v>
      </c>
      <c r="E2431" s="60">
        <v>45961</v>
      </c>
      <c r="F2431" s="339" t="s">
        <v>16267</v>
      </c>
      <c r="G2431" s="339" t="s">
        <v>16268</v>
      </c>
      <c r="H2431" s="57"/>
      <c r="I2431" s="57"/>
      <c r="J2431" s="57"/>
      <c r="K2431" s="57"/>
      <c r="L2431" s="31"/>
      <c r="M2431" s="31"/>
      <c r="N2431" s="31"/>
      <c r="O2431" s="29"/>
      <c r="P2431" s="360"/>
    </row>
    <row r="2432" spans="1:16" x14ac:dyDescent="0.25">
      <c r="A2432" s="264" t="s">
        <v>6738</v>
      </c>
      <c r="B2432" s="264" t="s">
        <v>3591</v>
      </c>
      <c r="C2432" s="265">
        <v>230901</v>
      </c>
      <c r="D2432" s="265" t="s">
        <v>15953</v>
      </c>
      <c r="E2432" s="266" t="s">
        <v>10715</v>
      </c>
      <c r="P2432" s="343"/>
    </row>
    <row r="2433" spans="1:16" x14ac:dyDescent="0.25">
      <c r="A2433" s="264" t="s">
        <v>6738</v>
      </c>
      <c r="B2433" s="264" t="s">
        <v>13009</v>
      </c>
      <c r="C2433" s="265">
        <v>240101</v>
      </c>
      <c r="D2433" s="265" t="s">
        <v>15953</v>
      </c>
      <c r="E2433" s="266" t="s">
        <v>13010</v>
      </c>
      <c r="P2433" s="343"/>
    </row>
    <row r="2434" spans="1:16" x14ac:dyDescent="0.25">
      <c r="A2434" s="44" t="s">
        <v>16004</v>
      </c>
      <c r="B2434" s="44" t="s">
        <v>15962</v>
      </c>
      <c r="C2434" s="45" t="s">
        <v>15776</v>
      </c>
      <c r="D2434" s="45" t="s">
        <v>18252</v>
      </c>
      <c r="E2434" s="45" t="s">
        <v>6416</v>
      </c>
      <c r="F2434" s="45" t="s">
        <v>1384</v>
      </c>
      <c r="G2434" s="45" t="s">
        <v>1385</v>
      </c>
      <c r="P2434" s="343"/>
    </row>
    <row r="2435" spans="1:16" x14ac:dyDescent="0.25">
      <c r="A2435" s="264" t="s">
        <v>8538</v>
      </c>
      <c r="B2435" s="264" t="s">
        <v>2751</v>
      </c>
      <c r="C2435" s="265">
        <v>230105</v>
      </c>
      <c r="D2435" s="265" t="s">
        <v>15953</v>
      </c>
      <c r="E2435" s="266" t="s">
        <v>6877</v>
      </c>
      <c r="P2435" s="343"/>
    </row>
    <row r="2436" spans="1:16" x14ac:dyDescent="0.25">
      <c r="A2436" s="264" t="s">
        <v>8538</v>
      </c>
      <c r="B2436" s="264" t="s">
        <v>1068</v>
      </c>
      <c r="C2436" s="265">
        <v>230202</v>
      </c>
      <c r="D2436" s="265" t="s">
        <v>15953</v>
      </c>
      <c r="E2436" s="266" t="s">
        <v>8836</v>
      </c>
      <c r="P2436" s="343"/>
    </row>
    <row r="2437" spans="1:16" x14ac:dyDescent="0.25">
      <c r="A2437" s="264" t="s">
        <v>8538</v>
      </c>
      <c r="B2437" s="264" t="s">
        <v>9688</v>
      </c>
      <c r="C2437" s="265">
        <v>230504</v>
      </c>
      <c r="D2437" s="265" t="s">
        <v>15953</v>
      </c>
      <c r="E2437" s="266" t="s">
        <v>9689</v>
      </c>
      <c r="P2437" s="343"/>
    </row>
    <row r="2438" spans="1:16" s="355" customFormat="1" x14ac:dyDescent="0.25">
      <c r="A2438" s="264" t="s">
        <v>1852</v>
      </c>
      <c r="B2438" s="264" t="s">
        <v>2751</v>
      </c>
      <c r="C2438" s="265">
        <v>230105</v>
      </c>
      <c r="D2438" s="265" t="s">
        <v>15953</v>
      </c>
      <c r="E2438" s="266" t="s">
        <v>6877</v>
      </c>
      <c r="F2438" s="30"/>
      <c r="G2438" s="30"/>
      <c r="H2438" s="30"/>
      <c r="I2438" s="29"/>
      <c r="J2438" s="29"/>
      <c r="K2438" s="29"/>
      <c r="L2438" s="29"/>
      <c r="M2438" s="29"/>
      <c r="N2438" s="29"/>
      <c r="O2438" s="29"/>
      <c r="P2438" s="356"/>
    </row>
    <row r="2439" spans="1:16" x14ac:dyDescent="0.25">
      <c r="A2439" s="264" t="s">
        <v>2447</v>
      </c>
      <c r="B2439" s="264" t="s">
        <v>1062</v>
      </c>
      <c r="C2439" s="265">
        <v>230101</v>
      </c>
      <c r="D2439" s="265" t="s">
        <v>15953</v>
      </c>
      <c r="E2439" s="266" t="s">
        <v>6809</v>
      </c>
      <c r="P2439" s="343"/>
    </row>
    <row r="2440" spans="1:16" x14ac:dyDescent="0.25">
      <c r="A2440" s="264" t="s">
        <v>2447</v>
      </c>
      <c r="B2440" s="264" t="s">
        <v>2751</v>
      </c>
      <c r="C2440" s="265">
        <v>230105</v>
      </c>
      <c r="D2440" s="265" t="s">
        <v>15953</v>
      </c>
      <c r="E2440" s="266" t="s">
        <v>6877</v>
      </c>
      <c r="P2440" s="343"/>
    </row>
    <row r="2441" spans="1:16" x14ac:dyDescent="0.25">
      <c r="A2441" s="44" t="s">
        <v>6462</v>
      </c>
      <c r="B2441" s="44" t="s">
        <v>1764</v>
      </c>
      <c r="C2441" s="45" t="s">
        <v>6463</v>
      </c>
      <c r="D2441" s="45" t="s">
        <v>15765</v>
      </c>
      <c r="E2441" s="45" t="s">
        <v>6211</v>
      </c>
      <c r="F2441" s="328"/>
      <c r="G2441" s="328"/>
      <c r="H2441" s="328"/>
      <c r="I2441" s="329"/>
      <c r="J2441" s="329"/>
      <c r="K2441" s="329"/>
      <c r="P2441" s="343"/>
    </row>
    <row r="2442" spans="1:16" x14ac:dyDescent="0.25">
      <c r="A2442" s="346" t="s">
        <v>6462</v>
      </c>
      <c r="B2442" s="346" t="s">
        <v>1764</v>
      </c>
      <c r="C2442" s="347" t="s">
        <v>6463</v>
      </c>
      <c r="D2442" s="347" t="s">
        <v>15765</v>
      </c>
      <c r="E2442" s="347" t="s">
        <v>6677</v>
      </c>
      <c r="F2442" s="346"/>
      <c r="G2442" s="346"/>
      <c r="H2442" s="346"/>
      <c r="I2442" s="346"/>
      <c r="J2442" s="346"/>
      <c r="K2442" s="346"/>
      <c r="L2442" s="346"/>
      <c r="M2442" s="346"/>
      <c r="P2442" s="343"/>
    </row>
    <row r="2443" spans="1:16" x14ac:dyDescent="0.25">
      <c r="A2443" s="44" t="s">
        <v>6462</v>
      </c>
      <c r="B2443" s="44" t="s">
        <v>12072</v>
      </c>
      <c r="C2443" s="45" t="s">
        <v>3605</v>
      </c>
      <c r="D2443" s="45" t="s">
        <v>4574</v>
      </c>
      <c r="E2443" s="275">
        <f>DATE(2025,11,2)</f>
        <v>45963</v>
      </c>
      <c r="F2443" s="32"/>
      <c r="G2443" s="32"/>
      <c r="H2443" s="32"/>
      <c r="I2443" s="31"/>
      <c r="J2443" s="31"/>
      <c r="K2443" s="31"/>
      <c r="L2443" s="31"/>
      <c r="M2443" s="31"/>
      <c r="N2443" s="31"/>
      <c r="P2443" s="343"/>
    </row>
    <row r="2444" spans="1:16" x14ac:dyDescent="0.25">
      <c r="A2444" s="44" t="s">
        <v>6462</v>
      </c>
      <c r="B2444" s="44" t="s">
        <v>1764</v>
      </c>
      <c r="C2444" s="45" t="s">
        <v>6463</v>
      </c>
      <c r="D2444" s="45" t="s">
        <v>13812</v>
      </c>
      <c r="E2444" s="45" t="s">
        <v>6211</v>
      </c>
      <c r="F2444" s="93"/>
      <c r="G2444" s="93"/>
      <c r="H2444" s="93"/>
      <c r="I2444" s="99"/>
      <c r="J2444" s="99"/>
      <c r="K2444" s="99"/>
      <c r="P2444" s="343"/>
    </row>
    <row r="2445" spans="1:16" x14ac:dyDescent="0.25">
      <c r="A2445" s="44" t="s">
        <v>12073</v>
      </c>
      <c r="B2445" s="44" t="s">
        <v>12009</v>
      </c>
      <c r="C2445" s="45" t="s">
        <v>12780</v>
      </c>
      <c r="D2445" s="45" t="s">
        <v>4574</v>
      </c>
      <c r="E2445" s="275">
        <f>DATE(2027,5,29)</f>
        <v>46536</v>
      </c>
      <c r="P2445" s="343"/>
    </row>
    <row r="2446" spans="1:16" x14ac:dyDescent="0.25">
      <c r="A2446" s="44" t="s">
        <v>13164</v>
      </c>
      <c r="B2446" s="92" t="s">
        <v>13392</v>
      </c>
      <c r="C2446" s="45" t="s">
        <v>13122</v>
      </c>
      <c r="D2446" s="93" t="s">
        <v>13391</v>
      </c>
      <c r="E2446" s="94">
        <v>45838</v>
      </c>
      <c r="F2446" s="93"/>
      <c r="G2446" s="93"/>
      <c r="H2446" s="93"/>
      <c r="I2446" s="99"/>
      <c r="J2446" s="99"/>
      <c r="K2446" s="99"/>
      <c r="L2446" s="31"/>
      <c r="M2446" s="31"/>
      <c r="N2446" s="31"/>
      <c r="P2446" s="343"/>
    </row>
    <row r="2447" spans="1:16" x14ac:dyDescent="0.25">
      <c r="A2447" s="264" t="s">
        <v>5426</v>
      </c>
      <c r="B2447" s="264" t="s">
        <v>1053</v>
      </c>
      <c r="C2447" s="265">
        <v>210902</v>
      </c>
      <c r="D2447" s="265" t="s">
        <v>15953</v>
      </c>
      <c r="E2447" s="266" t="s">
        <v>5195</v>
      </c>
      <c r="P2447" s="343"/>
    </row>
    <row r="2448" spans="1:16" x14ac:dyDescent="0.25">
      <c r="A2448" s="264" t="s">
        <v>5426</v>
      </c>
      <c r="B2448" s="264" t="s">
        <v>2751</v>
      </c>
      <c r="C2448" s="265">
        <v>230105</v>
      </c>
      <c r="D2448" s="265" t="s">
        <v>15953</v>
      </c>
      <c r="E2448" s="266" t="s">
        <v>6877</v>
      </c>
      <c r="P2448" s="343"/>
    </row>
    <row r="2449" spans="1:16" x14ac:dyDescent="0.25">
      <c r="A2449" s="264" t="s">
        <v>1853</v>
      </c>
      <c r="B2449" s="264" t="s">
        <v>3753</v>
      </c>
      <c r="C2449" s="265">
        <v>210101</v>
      </c>
      <c r="D2449" s="265" t="s">
        <v>15953</v>
      </c>
      <c r="E2449" s="266" t="s">
        <v>3754</v>
      </c>
      <c r="P2449" s="343"/>
    </row>
    <row r="2450" spans="1:16" x14ac:dyDescent="0.25">
      <c r="A2450" s="264" t="s">
        <v>1853</v>
      </c>
      <c r="B2450" s="264" t="s">
        <v>1068</v>
      </c>
      <c r="C2450" s="265">
        <v>230202</v>
      </c>
      <c r="D2450" s="265" t="s">
        <v>15953</v>
      </c>
      <c r="E2450" s="266" t="s">
        <v>8836</v>
      </c>
      <c r="P2450" s="343"/>
    </row>
    <row r="2451" spans="1:16" x14ac:dyDescent="0.25">
      <c r="A2451" s="264" t="s">
        <v>1853</v>
      </c>
      <c r="B2451" s="264" t="s">
        <v>3588</v>
      </c>
      <c r="C2451" s="265">
        <v>230305</v>
      </c>
      <c r="D2451" s="265" t="s">
        <v>15953</v>
      </c>
      <c r="E2451" s="266" t="s">
        <v>3754</v>
      </c>
      <c r="P2451" s="343"/>
    </row>
    <row r="2452" spans="1:16" x14ac:dyDescent="0.25">
      <c r="A2452" s="264" t="s">
        <v>14671</v>
      </c>
      <c r="B2452" s="264" t="s">
        <v>12996</v>
      </c>
      <c r="C2452" s="265">
        <v>24010401</v>
      </c>
      <c r="D2452" s="265" t="s">
        <v>15953</v>
      </c>
      <c r="E2452" s="266" t="s">
        <v>12997</v>
      </c>
      <c r="P2452" s="343"/>
    </row>
    <row r="2453" spans="1:16" x14ac:dyDescent="0.25">
      <c r="A2453" s="44" t="s">
        <v>11002</v>
      </c>
      <c r="B2453" s="44" t="s">
        <v>1374</v>
      </c>
      <c r="C2453" s="45" t="s">
        <v>10983</v>
      </c>
      <c r="D2453" s="45" t="s">
        <v>18252</v>
      </c>
      <c r="E2453" s="45" t="s">
        <v>10715</v>
      </c>
      <c r="F2453" s="45" t="s">
        <v>1384</v>
      </c>
      <c r="G2453" s="45" t="s">
        <v>1385</v>
      </c>
      <c r="P2453" s="343"/>
    </row>
    <row r="2454" spans="1:16" s="359" customFormat="1" x14ac:dyDescent="0.25">
      <c r="A2454" s="264" t="s">
        <v>11002</v>
      </c>
      <c r="B2454" s="264" t="s">
        <v>13009</v>
      </c>
      <c r="C2454" s="265">
        <v>240101</v>
      </c>
      <c r="D2454" s="265" t="s">
        <v>15953</v>
      </c>
      <c r="E2454" s="266" t="s">
        <v>13010</v>
      </c>
      <c r="F2454" s="30"/>
      <c r="G2454" s="30"/>
      <c r="H2454" s="30"/>
      <c r="I2454" s="29"/>
      <c r="J2454" s="29"/>
      <c r="K2454" s="29"/>
      <c r="L2454" s="29"/>
      <c r="M2454" s="29"/>
      <c r="N2454" s="29"/>
      <c r="O2454" s="29"/>
      <c r="P2454" s="360"/>
    </row>
    <row r="2455" spans="1:16" x14ac:dyDescent="0.25">
      <c r="A2455" s="44" t="s">
        <v>12074</v>
      </c>
      <c r="B2455" s="44" t="s">
        <v>12075</v>
      </c>
      <c r="C2455" s="45" t="s">
        <v>12781</v>
      </c>
      <c r="D2455" s="45" t="s">
        <v>4574</v>
      </c>
      <c r="E2455" s="275">
        <f>DATE(2026,1,13)</f>
        <v>46035</v>
      </c>
      <c r="P2455" s="343"/>
    </row>
    <row r="2456" spans="1:16" x14ac:dyDescent="0.25">
      <c r="A2456" s="44" t="s">
        <v>12076</v>
      </c>
      <c r="B2456" s="44" t="s">
        <v>12077</v>
      </c>
      <c r="C2456" s="45" t="s">
        <v>12782</v>
      </c>
      <c r="D2456" s="45" t="s">
        <v>4574</v>
      </c>
      <c r="E2456" s="275">
        <f>DATE(2027,5,30)</f>
        <v>46537</v>
      </c>
      <c r="P2456" s="343"/>
    </row>
    <row r="2457" spans="1:16" x14ac:dyDescent="0.25">
      <c r="A2457" s="44" t="s">
        <v>12078</v>
      </c>
      <c r="B2457" s="44" t="s">
        <v>12079</v>
      </c>
      <c r="C2457" s="45" t="s">
        <v>12783</v>
      </c>
      <c r="D2457" s="45" t="s">
        <v>4574</v>
      </c>
      <c r="E2457" s="275">
        <f>DATE(2027,8,18)</f>
        <v>46617</v>
      </c>
      <c r="P2457" s="343"/>
    </row>
    <row r="2458" spans="1:16" x14ac:dyDescent="0.25">
      <c r="A2458" s="44" t="s">
        <v>2637</v>
      </c>
      <c r="B2458" s="44" t="s">
        <v>15256</v>
      </c>
      <c r="C2458" s="45" t="s">
        <v>2664</v>
      </c>
      <c r="D2458" s="45" t="s">
        <v>16294</v>
      </c>
      <c r="E2458" s="46">
        <v>45838</v>
      </c>
      <c r="F2458" s="338"/>
      <c r="G2458" s="44"/>
      <c r="H2458" s="44"/>
      <c r="I2458" s="44"/>
      <c r="J2458" s="44"/>
      <c r="K2458" s="44"/>
      <c r="L2458" s="31"/>
      <c r="M2458" s="31"/>
      <c r="N2458" s="31"/>
      <c r="P2458" s="343"/>
    </row>
    <row r="2459" spans="1:16" x14ac:dyDescent="0.3">
      <c r="A2459" s="57" t="s">
        <v>3216</v>
      </c>
      <c r="B2459" s="57" t="s">
        <v>2471</v>
      </c>
      <c r="C2459" s="312" t="s">
        <v>4969</v>
      </c>
      <c r="D2459" s="146" t="s">
        <v>1616</v>
      </c>
      <c r="E2459" s="270">
        <v>45535</v>
      </c>
      <c r="F2459" s="93"/>
      <c r="G2459" s="93"/>
      <c r="H2459" s="93"/>
      <c r="I2459" s="99"/>
      <c r="J2459" s="99"/>
      <c r="K2459" s="99"/>
      <c r="P2459" s="343"/>
    </row>
    <row r="2460" spans="1:16" x14ac:dyDescent="0.25">
      <c r="A2460" s="264" t="s">
        <v>735</v>
      </c>
      <c r="B2460" s="264" t="s">
        <v>3591</v>
      </c>
      <c r="C2460" s="265">
        <v>230901</v>
      </c>
      <c r="D2460" s="265" t="s">
        <v>15953</v>
      </c>
      <c r="E2460" s="266" t="s">
        <v>10715</v>
      </c>
      <c r="P2460" s="343"/>
    </row>
    <row r="2461" spans="1:16" x14ac:dyDescent="0.25">
      <c r="A2461" s="44" t="s">
        <v>11846</v>
      </c>
      <c r="B2461" s="44" t="s">
        <v>1366</v>
      </c>
      <c r="C2461" s="45" t="s">
        <v>11845</v>
      </c>
      <c r="D2461" s="45" t="s">
        <v>18252</v>
      </c>
      <c r="E2461" s="45" t="s">
        <v>11834</v>
      </c>
      <c r="F2461" s="45" t="s">
        <v>1384</v>
      </c>
      <c r="G2461" s="45" t="s">
        <v>1385</v>
      </c>
      <c r="P2461" s="343"/>
    </row>
    <row r="2462" spans="1:16" x14ac:dyDescent="0.25">
      <c r="A2462" s="264" t="s">
        <v>1854</v>
      </c>
      <c r="B2462" s="264" t="s">
        <v>8832</v>
      </c>
      <c r="C2462" s="265">
        <v>230203</v>
      </c>
      <c r="D2462" s="265" t="s">
        <v>15953</v>
      </c>
      <c r="E2462" s="266" t="s">
        <v>8836</v>
      </c>
      <c r="P2462" s="343"/>
    </row>
    <row r="2463" spans="1:16" x14ac:dyDescent="0.25">
      <c r="A2463" s="264" t="s">
        <v>1854</v>
      </c>
      <c r="B2463" s="264" t="s">
        <v>8833</v>
      </c>
      <c r="C2463" s="265">
        <v>23020101</v>
      </c>
      <c r="D2463" s="265" t="s">
        <v>15953</v>
      </c>
      <c r="E2463" s="266" t="s">
        <v>8836</v>
      </c>
      <c r="P2463" s="343"/>
    </row>
    <row r="2464" spans="1:16" x14ac:dyDescent="0.25">
      <c r="A2464" s="403" t="s">
        <v>17214</v>
      </c>
      <c r="B2464" s="403" t="s">
        <v>17087</v>
      </c>
      <c r="C2464" s="413">
        <v>9.2200000000000006</v>
      </c>
      <c r="D2464" s="43" t="s">
        <v>17679</v>
      </c>
      <c r="E2464" s="43">
        <v>45838</v>
      </c>
      <c r="F2464" s="88" t="s">
        <v>1533</v>
      </c>
      <c r="P2464" s="343"/>
    </row>
    <row r="2465" spans="1:16" s="359" customFormat="1" x14ac:dyDescent="0.25">
      <c r="A2465" s="403" t="s">
        <v>17214</v>
      </c>
      <c r="B2465" s="403" t="s">
        <v>17095</v>
      </c>
      <c r="C2465" s="413">
        <v>15.22</v>
      </c>
      <c r="D2465" s="43" t="s">
        <v>17679</v>
      </c>
      <c r="E2465" s="43">
        <v>45838</v>
      </c>
      <c r="F2465" s="88" t="s">
        <v>1533</v>
      </c>
      <c r="G2465" s="30"/>
      <c r="H2465" s="30"/>
      <c r="I2465" s="29"/>
      <c r="J2465" s="29"/>
      <c r="K2465" s="29"/>
      <c r="L2465" s="29"/>
      <c r="M2465" s="29"/>
      <c r="N2465" s="29"/>
      <c r="O2465" s="29"/>
      <c r="P2465" s="360"/>
    </row>
    <row r="2466" spans="1:16" x14ac:dyDescent="0.25">
      <c r="A2466" s="403" t="s">
        <v>17214</v>
      </c>
      <c r="B2466" s="403" t="s">
        <v>17133</v>
      </c>
      <c r="C2466" s="413">
        <v>18.22</v>
      </c>
      <c r="D2466" s="43" t="s">
        <v>17679</v>
      </c>
      <c r="E2466" s="43">
        <v>45838</v>
      </c>
      <c r="F2466" s="88" t="s">
        <v>1533</v>
      </c>
      <c r="P2466" s="343"/>
    </row>
    <row r="2467" spans="1:16" x14ac:dyDescent="0.25">
      <c r="A2467" s="264" t="s">
        <v>1855</v>
      </c>
      <c r="B2467" s="264" t="s">
        <v>3587</v>
      </c>
      <c r="C2467" s="265">
        <v>230904</v>
      </c>
      <c r="D2467" s="265" t="s">
        <v>15953</v>
      </c>
      <c r="E2467" s="266" t="s">
        <v>10715</v>
      </c>
      <c r="P2467" s="343"/>
    </row>
    <row r="2468" spans="1:16" x14ac:dyDescent="0.25">
      <c r="A2468" s="264" t="s">
        <v>16929</v>
      </c>
      <c r="B2468" s="264" t="s">
        <v>5412</v>
      </c>
      <c r="C2468" s="265">
        <v>241002</v>
      </c>
      <c r="D2468" s="265" t="s">
        <v>15953</v>
      </c>
      <c r="E2468" s="266" t="s">
        <v>6985</v>
      </c>
      <c r="P2468" s="343"/>
    </row>
    <row r="2469" spans="1:16" x14ac:dyDescent="0.25">
      <c r="A2469" s="264" t="s">
        <v>11383</v>
      </c>
      <c r="B2469" s="264" t="s">
        <v>3591</v>
      </c>
      <c r="C2469" s="265">
        <v>230901</v>
      </c>
      <c r="D2469" s="265" t="s">
        <v>15953</v>
      </c>
      <c r="E2469" s="266" t="s">
        <v>10715</v>
      </c>
      <c r="P2469" s="343"/>
    </row>
    <row r="2470" spans="1:16" x14ac:dyDescent="0.25">
      <c r="A2470" s="403" t="s">
        <v>17215</v>
      </c>
      <c r="B2470" s="403" t="s">
        <v>17143</v>
      </c>
      <c r="C2470" s="413">
        <v>19.22</v>
      </c>
      <c r="D2470" s="43" t="s">
        <v>17679</v>
      </c>
      <c r="E2470" s="43">
        <v>45838</v>
      </c>
      <c r="F2470" s="88"/>
      <c r="P2470" s="343"/>
    </row>
    <row r="2471" spans="1:16" x14ac:dyDescent="0.25">
      <c r="A2471" s="403" t="s">
        <v>17215</v>
      </c>
      <c r="B2471" s="403" t="s">
        <v>17216</v>
      </c>
      <c r="C2471" s="413">
        <v>35.22</v>
      </c>
      <c r="D2471" s="43" t="s">
        <v>17679</v>
      </c>
      <c r="E2471" s="43">
        <v>45838</v>
      </c>
      <c r="F2471" s="88"/>
      <c r="P2471" s="343"/>
    </row>
    <row r="2472" spans="1:16" x14ac:dyDescent="0.25">
      <c r="A2472" s="264" t="s">
        <v>14672</v>
      </c>
      <c r="B2472" s="264" t="s">
        <v>14597</v>
      </c>
      <c r="C2472" s="265">
        <v>240302</v>
      </c>
      <c r="D2472" s="265" t="s">
        <v>15953</v>
      </c>
      <c r="E2472" s="266" t="s">
        <v>3064</v>
      </c>
      <c r="P2472" s="343"/>
    </row>
    <row r="2473" spans="1:16" x14ac:dyDescent="0.25">
      <c r="A2473" s="102" t="s">
        <v>7747</v>
      </c>
      <c r="B2473" s="131" t="s">
        <v>7741</v>
      </c>
      <c r="C2473" s="96" t="s">
        <v>7742</v>
      </c>
      <c r="D2473" s="96" t="s">
        <v>1398</v>
      </c>
      <c r="E2473" s="112">
        <v>45737</v>
      </c>
      <c r="F2473" s="93"/>
      <c r="G2473" s="93"/>
      <c r="H2473" s="93"/>
      <c r="I2473" s="99"/>
      <c r="J2473" s="99"/>
      <c r="K2473" s="99"/>
      <c r="L2473" s="31"/>
      <c r="M2473" s="31"/>
      <c r="N2473" s="31"/>
      <c r="P2473" s="343"/>
    </row>
    <row r="2474" spans="1:16" x14ac:dyDescent="0.25">
      <c r="A2474" s="44" t="s">
        <v>1118</v>
      </c>
      <c r="B2474" s="44" t="s">
        <v>15962</v>
      </c>
      <c r="C2474" s="45" t="s">
        <v>15776</v>
      </c>
      <c r="D2474" s="45" t="s">
        <v>18252</v>
      </c>
      <c r="E2474" s="45" t="s">
        <v>6416</v>
      </c>
      <c r="F2474" s="45" t="s">
        <v>1384</v>
      </c>
      <c r="G2474" s="45" t="s">
        <v>1385</v>
      </c>
      <c r="P2474" s="343"/>
    </row>
    <row r="2475" spans="1:16" x14ac:dyDescent="0.25">
      <c r="A2475" s="403" t="s">
        <v>1118</v>
      </c>
      <c r="B2475" s="403" t="s">
        <v>17121</v>
      </c>
      <c r="C2475" s="413">
        <v>13.23</v>
      </c>
      <c r="D2475" s="43" t="s">
        <v>17679</v>
      </c>
      <c r="E2475" s="43">
        <v>46934</v>
      </c>
      <c r="F2475" s="88"/>
      <c r="P2475" s="343"/>
    </row>
    <row r="2476" spans="1:16" ht="14.4" x14ac:dyDescent="0.3">
      <c r="A2476" s="57" t="s">
        <v>5871</v>
      </c>
      <c r="B2476" s="57" t="s">
        <v>5933</v>
      </c>
      <c r="C2476" s="62" t="s">
        <v>5947</v>
      </c>
      <c r="D2476" s="62" t="s">
        <v>5966</v>
      </c>
      <c r="E2476" s="341" t="s">
        <v>13531</v>
      </c>
      <c r="F2476" s="339"/>
      <c r="G2476" s="339"/>
      <c r="H2476" s="57"/>
      <c r="I2476" s="57"/>
      <c r="J2476" s="57"/>
      <c r="K2476" s="57"/>
      <c r="P2476" s="343"/>
    </row>
    <row r="2477" spans="1:16" x14ac:dyDescent="0.25">
      <c r="A2477" s="1" t="s">
        <v>13897</v>
      </c>
      <c r="B2477" s="432" t="s">
        <v>8379</v>
      </c>
      <c r="C2477" s="433" t="s">
        <v>13898</v>
      </c>
      <c r="D2477" s="434" t="s">
        <v>17016</v>
      </c>
      <c r="E2477" s="434">
        <v>45838</v>
      </c>
      <c r="P2477" s="343"/>
    </row>
    <row r="2478" spans="1:16" x14ac:dyDescent="0.25">
      <c r="A2478" s="1" t="s">
        <v>9941</v>
      </c>
      <c r="B2478" s="432" t="s">
        <v>2174</v>
      </c>
      <c r="C2478" s="433" t="s">
        <v>9942</v>
      </c>
      <c r="D2478" s="434" t="s">
        <v>17016</v>
      </c>
      <c r="E2478" s="434">
        <v>45869</v>
      </c>
      <c r="P2478" s="343"/>
    </row>
    <row r="2479" spans="1:16" x14ac:dyDescent="0.25">
      <c r="A2479" s="264" t="s">
        <v>14673</v>
      </c>
      <c r="B2479" s="264" t="s">
        <v>4191</v>
      </c>
      <c r="C2479" s="265">
        <v>240401</v>
      </c>
      <c r="D2479" s="265" t="s">
        <v>15953</v>
      </c>
      <c r="E2479" s="266" t="s">
        <v>6492</v>
      </c>
      <c r="P2479" s="343"/>
    </row>
    <row r="2480" spans="1:16" x14ac:dyDescent="0.25">
      <c r="A2480" s="1" t="s">
        <v>2173</v>
      </c>
      <c r="B2480" s="432" t="s">
        <v>2174</v>
      </c>
      <c r="C2480" s="433" t="s">
        <v>9943</v>
      </c>
      <c r="D2480" s="434" t="s">
        <v>17016</v>
      </c>
      <c r="E2480" s="434">
        <v>45869</v>
      </c>
      <c r="P2480" s="343"/>
    </row>
    <row r="2481" spans="1:16" x14ac:dyDescent="0.25">
      <c r="A2481" s="262" t="s">
        <v>11573</v>
      </c>
      <c r="B2481" s="262" t="s">
        <v>11574</v>
      </c>
      <c r="C2481" s="53" t="s">
        <v>11681</v>
      </c>
      <c r="D2481" s="93" t="s">
        <v>7330</v>
      </c>
      <c r="E2481" s="263">
        <v>47091</v>
      </c>
      <c r="F2481" s="93"/>
      <c r="G2481" s="93"/>
      <c r="H2481" s="93"/>
      <c r="I2481" s="99"/>
      <c r="J2481" s="99"/>
      <c r="K2481" s="99"/>
      <c r="P2481" s="343"/>
    </row>
    <row r="2482" spans="1:16" x14ac:dyDescent="0.25">
      <c r="A2482" s="1" t="s">
        <v>4427</v>
      </c>
      <c r="B2482" s="432" t="s">
        <v>13899</v>
      </c>
      <c r="C2482" s="433" t="s">
        <v>13900</v>
      </c>
      <c r="D2482" s="434" t="s">
        <v>17016</v>
      </c>
      <c r="E2482" s="434">
        <v>45791</v>
      </c>
      <c r="P2482" s="343"/>
    </row>
    <row r="2483" spans="1:16" x14ac:dyDescent="0.25">
      <c r="A2483" s="44" t="s">
        <v>1711</v>
      </c>
      <c r="B2483" s="44" t="s">
        <v>2969</v>
      </c>
      <c r="C2483" s="45" t="s">
        <v>2976</v>
      </c>
      <c r="D2483" s="45" t="s">
        <v>15765</v>
      </c>
      <c r="E2483" s="45" t="s">
        <v>6422</v>
      </c>
      <c r="F2483" s="328"/>
      <c r="G2483" s="328"/>
      <c r="H2483" s="328"/>
      <c r="I2483" s="329"/>
      <c r="J2483" s="329"/>
      <c r="K2483" s="329"/>
      <c r="P2483" s="343"/>
    </row>
    <row r="2484" spans="1:16" x14ac:dyDescent="0.25">
      <c r="A2484" s="44" t="s">
        <v>1711</v>
      </c>
      <c r="B2484" s="44" t="s">
        <v>2967</v>
      </c>
      <c r="C2484" s="45" t="s">
        <v>2977</v>
      </c>
      <c r="D2484" s="45" t="s">
        <v>15765</v>
      </c>
      <c r="E2484" s="45" t="s">
        <v>6422</v>
      </c>
      <c r="F2484" s="328"/>
      <c r="G2484" s="328"/>
      <c r="H2484" s="328"/>
      <c r="I2484" s="329"/>
      <c r="J2484" s="329"/>
      <c r="K2484" s="329"/>
      <c r="P2484" s="343"/>
    </row>
    <row r="2485" spans="1:16" x14ac:dyDescent="0.25">
      <c r="A2485" s="346" t="s">
        <v>1711</v>
      </c>
      <c r="B2485" s="346" t="s">
        <v>2969</v>
      </c>
      <c r="C2485" s="347" t="s">
        <v>2976</v>
      </c>
      <c r="D2485" s="347" t="s">
        <v>15765</v>
      </c>
      <c r="E2485" s="347" t="s">
        <v>6422</v>
      </c>
      <c r="F2485" s="346"/>
      <c r="G2485" s="346"/>
      <c r="H2485" s="346"/>
      <c r="I2485" s="346"/>
      <c r="J2485" s="346"/>
      <c r="K2485" s="346"/>
      <c r="L2485" s="346"/>
      <c r="M2485" s="346"/>
      <c r="P2485" s="343"/>
    </row>
    <row r="2486" spans="1:16" x14ac:dyDescent="0.25">
      <c r="A2486" s="346" t="s">
        <v>1711</v>
      </c>
      <c r="B2486" s="346" t="s">
        <v>2967</v>
      </c>
      <c r="C2486" s="347" t="s">
        <v>2977</v>
      </c>
      <c r="D2486" s="347" t="s">
        <v>15765</v>
      </c>
      <c r="E2486" s="347" t="s">
        <v>6422</v>
      </c>
      <c r="F2486" s="346"/>
      <c r="G2486" s="346"/>
      <c r="H2486" s="346"/>
      <c r="I2486" s="346"/>
      <c r="J2486" s="346"/>
      <c r="K2486" s="346"/>
      <c r="L2486" s="346"/>
      <c r="M2486" s="346"/>
      <c r="P2486" s="343"/>
    </row>
    <row r="2487" spans="1:16" x14ac:dyDescent="0.25">
      <c r="A2487" s="44" t="s">
        <v>1711</v>
      </c>
      <c r="B2487" s="44" t="s">
        <v>2969</v>
      </c>
      <c r="C2487" s="45" t="s">
        <v>2976</v>
      </c>
      <c r="D2487" s="45" t="s">
        <v>13812</v>
      </c>
      <c r="E2487" s="45" t="s">
        <v>6422</v>
      </c>
      <c r="F2487" s="93"/>
      <c r="G2487" s="93"/>
      <c r="H2487" s="93"/>
      <c r="I2487" s="99"/>
      <c r="J2487" s="99"/>
      <c r="K2487" s="99"/>
      <c r="P2487" s="343"/>
    </row>
    <row r="2488" spans="1:16" x14ac:dyDescent="0.25">
      <c r="A2488" s="44" t="s">
        <v>1711</v>
      </c>
      <c r="B2488" s="44" t="s">
        <v>2967</v>
      </c>
      <c r="C2488" s="45" t="s">
        <v>2977</v>
      </c>
      <c r="D2488" s="45" t="s">
        <v>13812</v>
      </c>
      <c r="E2488" s="45" t="s">
        <v>6422</v>
      </c>
      <c r="F2488" s="93"/>
      <c r="G2488" s="93"/>
      <c r="H2488" s="93"/>
      <c r="I2488" s="99"/>
      <c r="J2488" s="99"/>
      <c r="K2488" s="99"/>
      <c r="P2488" s="343"/>
    </row>
    <row r="2489" spans="1:16" x14ac:dyDescent="0.25">
      <c r="A2489" s="1" t="s">
        <v>60</v>
      </c>
      <c r="B2489" s="432" t="s">
        <v>179</v>
      </c>
      <c r="C2489" s="433" t="s">
        <v>4592</v>
      </c>
      <c r="D2489" s="434" t="s">
        <v>17016</v>
      </c>
      <c r="E2489" s="434">
        <v>45858</v>
      </c>
      <c r="P2489" s="343"/>
    </row>
    <row r="2490" spans="1:16" x14ac:dyDescent="0.25">
      <c r="A2490" s="264" t="s">
        <v>17769</v>
      </c>
      <c r="B2490" s="264" t="s">
        <v>236</v>
      </c>
      <c r="C2490" s="265">
        <v>241001</v>
      </c>
      <c r="D2490" s="265" t="s">
        <v>15953</v>
      </c>
      <c r="E2490" s="266" t="s">
        <v>11352</v>
      </c>
      <c r="P2490" s="343"/>
    </row>
    <row r="2491" spans="1:16" x14ac:dyDescent="0.25">
      <c r="A2491" s="44" t="s">
        <v>11847</v>
      </c>
      <c r="B2491" s="44" t="s">
        <v>1365</v>
      </c>
      <c r="C2491" s="45" t="s">
        <v>15417</v>
      </c>
      <c r="D2491" s="45" t="s">
        <v>18252</v>
      </c>
      <c r="E2491" s="45" t="s">
        <v>11309</v>
      </c>
      <c r="F2491" s="45" t="s">
        <v>1384</v>
      </c>
      <c r="G2491" s="45" t="s">
        <v>1385</v>
      </c>
      <c r="P2491" s="343"/>
    </row>
    <row r="2492" spans="1:16" x14ac:dyDescent="0.25">
      <c r="A2492" s="1" t="s">
        <v>11917</v>
      </c>
      <c r="B2492" s="432" t="s">
        <v>2197</v>
      </c>
      <c r="C2492" s="433" t="s">
        <v>11918</v>
      </c>
      <c r="D2492" s="434" t="s">
        <v>17016</v>
      </c>
      <c r="E2492" s="434">
        <v>45919</v>
      </c>
      <c r="P2492" s="343"/>
    </row>
    <row r="2493" spans="1:16" x14ac:dyDescent="0.25">
      <c r="A2493" s="1" t="s">
        <v>11917</v>
      </c>
      <c r="B2493" s="432" t="s">
        <v>179</v>
      </c>
      <c r="C2493" s="433" t="s">
        <v>11919</v>
      </c>
      <c r="D2493" s="434" t="s">
        <v>17016</v>
      </c>
      <c r="E2493" s="434">
        <v>46038</v>
      </c>
      <c r="P2493" s="343"/>
    </row>
    <row r="2494" spans="1:16" x14ac:dyDescent="0.25">
      <c r="A2494" s="44" t="s">
        <v>16345</v>
      </c>
      <c r="B2494" s="44" t="s">
        <v>16337</v>
      </c>
      <c r="C2494" s="45" t="s">
        <v>16338</v>
      </c>
      <c r="D2494" s="45" t="s">
        <v>16294</v>
      </c>
      <c r="E2494" s="46">
        <v>46022</v>
      </c>
      <c r="F2494" s="338"/>
      <c r="G2494" s="44"/>
      <c r="H2494" s="44"/>
      <c r="I2494" s="44"/>
      <c r="J2494" s="44"/>
      <c r="K2494" s="44"/>
      <c r="L2494" s="31"/>
      <c r="M2494" s="31"/>
      <c r="N2494" s="31"/>
      <c r="P2494" s="343"/>
    </row>
    <row r="2495" spans="1:16" x14ac:dyDescent="0.25">
      <c r="A2495" s="76" t="s">
        <v>7568</v>
      </c>
      <c r="B2495" s="76" t="s">
        <v>7277</v>
      </c>
      <c r="C2495" s="97" t="s">
        <v>6415</v>
      </c>
      <c r="D2495" s="97" t="s">
        <v>2468</v>
      </c>
      <c r="E2495" s="64">
        <v>45821</v>
      </c>
      <c r="F2495" s="93"/>
      <c r="G2495" s="93"/>
      <c r="H2495" s="93"/>
      <c r="I2495" s="99"/>
      <c r="J2495" s="99"/>
      <c r="K2495" s="99"/>
      <c r="L2495" s="31"/>
      <c r="M2495" s="31"/>
      <c r="N2495" s="31"/>
      <c r="P2495" s="343"/>
    </row>
    <row r="2496" spans="1:16" x14ac:dyDescent="0.25">
      <c r="A2496" s="264" t="s">
        <v>8539</v>
      </c>
      <c r="B2496" s="264" t="s">
        <v>1069</v>
      </c>
      <c r="C2496" s="265">
        <v>230103</v>
      </c>
      <c r="D2496" s="265" t="s">
        <v>15953</v>
      </c>
      <c r="E2496" s="266" t="s">
        <v>6809</v>
      </c>
      <c r="P2496" s="343"/>
    </row>
    <row r="2497" spans="1:16" x14ac:dyDescent="0.25">
      <c r="A2497" s="44" t="s">
        <v>13165</v>
      </c>
      <c r="B2497" s="92" t="s">
        <v>13392</v>
      </c>
      <c r="C2497" s="45" t="s">
        <v>13122</v>
      </c>
      <c r="D2497" s="93" t="s">
        <v>13391</v>
      </c>
      <c r="E2497" s="94">
        <v>45838</v>
      </c>
      <c r="F2497" s="93"/>
      <c r="G2497" s="93"/>
      <c r="H2497" s="93"/>
      <c r="I2497" s="99"/>
      <c r="J2497" s="99"/>
      <c r="K2497" s="99"/>
      <c r="L2497" s="31"/>
      <c r="M2497" s="31"/>
      <c r="N2497" s="31"/>
      <c r="P2497" s="343"/>
    </row>
    <row r="2498" spans="1:16" x14ac:dyDescent="0.25">
      <c r="A2498" s="1" t="s">
        <v>13901</v>
      </c>
      <c r="B2498" s="432" t="s">
        <v>13902</v>
      </c>
      <c r="C2498" s="433" t="s">
        <v>13903</v>
      </c>
      <c r="D2498" s="434" t="s">
        <v>17016</v>
      </c>
      <c r="E2498" s="434">
        <v>46080</v>
      </c>
      <c r="P2498" s="343"/>
    </row>
    <row r="2499" spans="1:16" s="355" customFormat="1" x14ac:dyDescent="0.25">
      <c r="A2499" s="44" t="s">
        <v>16005</v>
      </c>
      <c r="B2499" s="44" t="s">
        <v>15962</v>
      </c>
      <c r="C2499" s="45" t="s">
        <v>15776</v>
      </c>
      <c r="D2499" s="45" t="s">
        <v>18252</v>
      </c>
      <c r="E2499" s="45" t="s">
        <v>6416</v>
      </c>
      <c r="F2499" s="45" t="s">
        <v>1384</v>
      </c>
      <c r="G2499" s="45" t="s">
        <v>1385</v>
      </c>
      <c r="H2499" s="30"/>
      <c r="I2499" s="29"/>
      <c r="J2499" s="29"/>
      <c r="K2499" s="29"/>
      <c r="L2499" s="29"/>
      <c r="M2499" s="29"/>
      <c r="N2499" s="29"/>
      <c r="O2499" s="29"/>
      <c r="P2499" s="356"/>
    </row>
    <row r="2500" spans="1:16" x14ac:dyDescent="0.25">
      <c r="A2500" s="264" t="s">
        <v>8540</v>
      </c>
      <c r="B2500" s="264" t="s">
        <v>2751</v>
      </c>
      <c r="C2500" s="265">
        <v>230105</v>
      </c>
      <c r="D2500" s="265" t="s">
        <v>15953</v>
      </c>
      <c r="E2500" s="266" t="s">
        <v>6877</v>
      </c>
      <c r="P2500" s="343"/>
    </row>
    <row r="2501" spans="1:16" s="359" customFormat="1" x14ac:dyDescent="0.25">
      <c r="A2501" s="264" t="s">
        <v>8541</v>
      </c>
      <c r="B2501" s="264" t="s">
        <v>2751</v>
      </c>
      <c r="C2501" s="265">
        <v>230105</v>
      </c>
      <c r="D2501" s="265" t="s">
        <v>15953</v>
      </c>
      <c r="E2501" s="266" t="s">
        <v>6877</v>
      </c>
      <c r="F2501" s="30"/>
      <c r="G2501" s="30"/>
      <c r="H2501" s="30"/>
      <c r="I2501" s="29"/>
      <c r="J2501" s="29"/>
      <c r="K2501" s="29"/>
      <c r="L2501" s="29"/>
      <c r="M2501" s="29"/>
      <c r="N2501" s="29"/>
      <c r="O2501" s="29"/>
      <c r="P2501" s="360"/>
    </row>
    <row r="2502" spans="1:16" x14ac:dyDescent="0.25">
      <c r="A2502" s="264" t="s">
        <v>8541</v>
      </c>
      <c r="B2502" s="264" t="s">
        <v>1068</v>
      </c>
      <c r="C2502" s="265">
        <v>230202</v>
      </c>
      <c r="D2502" s="265" t="s">
        <v>15953</v>
      </c>
      <c r="E2502" s="266" t="s">
        <v>8836</v>
      </c>
      <c r="P2502" s="343"/>
    </row>
    <row r="2503" spans="1:16" x14ac:dyDescent="0.25">
      <c r="A2503" s="44" t="s">
        <v>13166</v>
      </c>
      <c r="B2503" s="92" t="s">
        <v>13392</v>
      </c>
      <c r="C2503" s="45" t="s">
        <v>13134</v>
      </c>
      <c r="D2503" s="93" t="s">
        <v>13391</v>
      </c>
      <c r="E2503" s="94">
        <v>45838</v>
      </c>
      <c r="F2503" s="93"/>
      <c r="G2503" s="93"/>
      <c r="H2503" s="93"/>
      <c r="I2503" s="99"/>
      <c r="J2503" s="99"/>
      <c r="K2503" s="99"/>
      <c r="L2503" s="31"/>
      <c r="M2503" s="31"/>
      <c r="N2503" s="31"/>
      <c r="P2503" s="343"/>
    </row>
    <row r="2504" spans="1:16" x14ac:dyDescent="0.3">
      <c r="A2504" s="57" t="s">
        <v>19</v>
      </c>
      <c r="B2504" s="57" t="s">
        <v>2495</v>
      </c>
      <c r="C2504" s="62">
        <v>21030</v>
      </c>
      <c r="D2504" s="62" t="s">
        <v>5966</v>
      </c>
      <c r="E2504" s="60">
        <v>45961</v>
      </c>
      <c r="F2504" s="339" t="s">
        <v>16267</v>
      </c>
      <c r="G2504" s="339" t="s">
        <v>16268</v>
      </c>
      <c r="H2504" s="57"/>
      <c r="I2504" s="57"/>
      <c r="J2504" s="57"/>
      <c r="K2504" s="57"/>
      <c r="L2504" s="31"/>
      <c r="M2504" s="31"/>
      <c r="N2504" s="31"/>
      <c r="P2504" s="343"/>
    </row>
    <row r="2505" spans="1:16" x14ac:dyDescent="0.3">
      <c r="A2505" s="57" t="s">
        <v>19</v>
      </c>
      <c r="B2505" s="57" t="s">
        <v>5934</v>
      </c>
      <c r="C2505" s="62">
        <v>2409</v>
      </c>
      <c r="D2505" s="62" t="s">
        <v>5966</v>
      </c>
      <c r="E2505" s="60">
        <v>46007</v>
      </c>
      <c r="F2505" s="339" t="s">
        <v>16267</v>
      </c>
      <c r="G2505" s="339" t="s">
        <v>16268</v>
      </c>
      <c r="H2505" s="57"/>
      <c r="I2505" s="57"/>
      <c r="J2505" s="57"/>
      <c r="K2505" s="57"/>
      <c r="L2505" s="31"/>
      <c r="M2505" s="31"/>
      <c r="N2505" s="31"/>
      <c r="P2505" s="343"/>
    </row>
    <row r="2506" spans="1:16" x14ac:dyDescent="0.25">
      <c r="A2506" s="44" t="s">
        <v>19</v>
      </c>
      <c r="B2506" s="57" t="s">
        <v>4983</v>
      </c>
      <c r="C2506" s="45" t="s">
        <v>4984</v>
      </c>
      <c r="D2506" s="93" t="s">
        <v>1398</v>
      </c>
      <c r="E2506" s="46">
        <v>45951</v>
      </c>
      <c r="F2506" s="93"/>
      <c r="G2506" s="93"/>
      <c r="H2506" s="93" t="s">
        <v>1533</v>
      </c>
      <c r="I2506" s="99"/>
      <c r="J2506" s="99"/>
      <c r="K2506" s="99"/>
      <c r="L2506" s="31"/>
      <c r="M2506" s="31"/>
      <c r="N2506" s="31"/>
      <c r="P2506" s="343"/>
    </row>
    <row r="2507" spans="1:16" x14ac:dyDescent="0.25">
      <c r="A2507" s="44" t="s">
        <v>1712</v>
      </c>
      <c r="B2507" s="44" t="s">
        <v>5203</v>
      </c>
      <c r="C2507" s="45" t="s">
        <v>5251</v>
      </c>
      <c r="D2507" s="45" t="s">
        <v>15765</v>
      </c>
      <c r="E2507" s="45" t="s">
        <v>6212</v>
      </c>
      <c r="F2507" s="328"/>
      <c r="G2507" s="328"/>
      <c r="H2507" s="328"/>
      <c r="I2507" s="329"/>
      <c r="J2507" s="329"/>
      <c r="K2507" s="329"/>
      <c r="P2507" s="343"/>
    </row>
    <row r="2508" spans="1:16" x14ac:dyDescent="0.25">
      <c r="A2508" s="346" t="s">
        <v>1712</v>
      </c>
      <c r="B2508" s="346" t="s">
        <v>5203</v>
      </c>
      <c r="C2508" s="347" t="s">
        <v>5251</v>
      </c>
      <c r="D2508" s="347" t="s">
        <v>15765</v>
      </c>
      <c r="E2508" s="347" t="s">
        <v>6212</v>
      </c>
      <c r="F2508" s="346"/>
      <c r="G2508" s="346"/>
      <c r="H2508" s="346"/>
      <c r="I2508" s="346"/>
      <c r="J2508" s="346"/>
      <c r="K2508" s="346"/>
      <c r="L2508" s="346"/>
      <c r="M2508" s="346"/>
      <c r="P2508" s="343"/>
    </row>
    <row r="2509" spans="1:16" x14ac:dyDescent="0.25">
      <c r="A2509" s="44" t="s">
        <v>1712</v>
      </c>
      <c r="B2509" s="44" t="s">
        <v>5203</v>
      </c>
      <c r="C2509" s="45" t="s">
        <v>5251</v>
      </c>
      <c r="D2509" s="45" t="s">
        <v>13812</v>
      </c>
      <c r="E2509" s="45" t="s">
        <v>6212</v>
      </c>
      <c r="F2509" s="93"/>
      <c r="G2509" s="93"/>
      <c r="H2509" s="93"/>
      <c r="I2509" s="99"/>
      <c r="J2509" s="99"/>
      <c r="K2509" s="99"/>
      <c r="P2509" s="343"/>
    </row>
    <row r="2510" spans="1:16" x14ac:dyDescent="0.25">
      <c r="A2510" s="44" t="s">
        <v>18128</v>
      </c>
      <c r="B2510" s="44" t="s">
        <v>1358</v>
      </c>
      <c r="C2510" s="45" t="s">
        <v>6197</v>
      </c>
      <c r="D2510" s="45" t="s">
        <v>18252</v>
      </c>
      <c r="E2510" s="45" t="s">
        <v>6211</v>
      </c>
      <c r="F2510" s="45" t="s">
        <v>1384</v>
      </c>
      <c r="G2510" s="45" t="s">
        <v>1384</v>
      </c>
      <c r="P2510" s="343"/>
    </row>
    <row r="2511" spans="1:16" x14ac:dyDescent="0.25">
      <c r="A2511" s="44" t="s">
        <v>18128</v>
      </c>
      <c r="B2511" s="44" t="s">
        <v>6179</v>
      </c>
      <c r="C2511" s="45" t="s">
        <v>6199</v>
      </c>
      <c r="D2511" s="45" t="s">
        <v>18252</v>
      </c>
      <c r="E2511" s="45" t="s">
        <v>6212</v>
      </c>
      <c r="F2511" s="45" t="s">
        <v>1384</v>
      </c>
      <c r="G2511" s="45" t="s">
        <v>1384</v>
      </c>
      <c r="P2511" s="343"/>
    </row>
    <row r="2512" spans="1:16" x14ac:dyDescent="0.25">
      <c r="A2512" s="44" t="s">
        <v>18128</v>
      </c>
      <c r="B2512" s="44" t="s">
        <v>9309</v>
      </c>
      <c r="C2512" s="45" t="s">
        <v>9310</v>
      </c>
      <c r="D2512" s="45" t="s">
        <v>18252</v>
      </c>
      <c r="E2512" s="45" t="s">
        <v>3754</v>
      </c>
      <c r="F2512" s="45" t="s">
        <v>1384</v>
      </c>
      <c r="G2512" s="45" t="s">
        <v>1384</v>
      </c>
      <c r="P2512" s="343"/>
    </row>
    <row r="2513" spans="1:16" x14ac:dyDescent="0.25">
      <c r="A2513" s="264" t="s">
        <v>15847</v>
      </c>
      <c r="B2513" s="264" t="s">
        <v>1061</v>
      </c>
      <c r="C2513" s="265">
        <v>240803</v>
      </c>
      <c r="D2513" s="265" t="s">
        <v>15953</v>
      </c>
      <c r="E2513" s="266" t="s">
        <v>6416</v>
      </c>
      <c r="P2513" s="343"/>
    </row>
    <row r="2514" spans="1:16" x14ac:dyDescent="0.25">
      <c r="A2514" s="44" t="s">
        <v>18129</v>
      </c>
      <c r="B2514" s="44" t="s">
        <v>1358</v>
      </c>
      <c r="C2514" s="45" t="s">
        <v>6197</v>
      </c>
      <c r="D2514" s="45" t="s">
        <v>18252</v>
      </c>
      <c r="E2514" s="45" t="s">
        <v>6211</v>
      </c>
      <c r="F2514" s="45" t="s">
        <v>1384</v>
      </c>
      <c r="G2514" s="45" t="s">
        <v>1384</v>
      </c>
      <c r="P2514" s="343"/>
    </row>
    <row r="2515" spans="1:16" x14ac:dyDescent="0.25">
      <c r="A2515" s="57" t="s">
        <v>1119</v>
      </c>
      <c r="B2515" s="57" t="s">
        <v>1488</v>
      </c>
      <c r="C2515" s="62">
        <v>21027</v>
      </c>
      <c r="D2515" s="62" t="s">
        <v>5966</v>
      </c>
      <c r="E2515" s="60">
        <v>45777</v>
      </c>
      <c r="F2515" s="342" t="s">
        <v>16267</v>
      </c>
      <c r="G2515" s="339" t="s">
        <v>16268</v>
      </c>
      <c r="H2515" s="57"/>
      <c r="I2515" s="57"/>
      <c r="J2515" s="57"/>
      <c r="K2515" s="57"/>
      <c r="L2515" s="31"/>
      <c r="M2515" s="31"/>
      <c r="N2515" s="31"/>
      <c r="P2515" s="343"/>
    </row>
    <row r="2516" spans="1:16" x14ac:dyDescent="0.25">
      <c r="A2516" s="100" t="s">
        <v>4130</v>
      </c>
      <c r="B2516" s="92" t="s">
        <v>4153</v>
      </c>
      <c r="C2516" s="93" t="s">
        <v>4154</v>
      </c>
      <c r="D2516" s="93" t="s">
        <v>1398</v>
      </c>
      <c r="E2516" s="94">
        <v>46131</v>
      </c>
      <c r="F2516" s="93"/>
      <c r="G2516" s="93"/>
      <c r="H2516" s="93"/>
      <c r="I2516" s="99"/>
      <c r="J2516" s="99"/>
      <c r="K2516" s="99"/>
      <c r="P2516" s="343"/>
    </row>
    <row r="2517" spans="1:16" x14ac:dyDescent="0.25">
      <c r="A2517" s="44" t="s">
        <v>18130</v>
      </c>
      <c r="B2517" s="44" t="s">
        <v>1358</v>
      </c>
      <c r="C2517" s="45" t="s">
        <v>6197</v>
      </c>
      <c r="D2517" s="45" t="s">
        <v>18252</v>
      </c>
      <c r="E2517" s="45" t="s">
        <v>6211</v>
      </c>
      <c r="F2517" s="45" t="s">
        <v>1384</v>
      </c>
      <c r="G2517" s="45" t="s">
        <v>1384</v>
      </c>
      <c r="P2517" s="343"/>
    </row>
    <row r="2518" spans="1:16" x14ac:dyDescent="0.25">
      <c r="A2518" s="273" t="s">
        <v>8309</v>
      </c>
      <c r="B2518" s="273" t="s">
        <v>11795</v>
      </c>
      <c r="C2518" s="274">
        <v>791202303005</v>
      </c>
      <c r="D2518" s="274" t="s">
        <v>8356</v>
      </c>
      <c r="E2518" s="276" t="s">
        <v>6213</v>
      </c>
      <c r="F2518" s="328"/>
      <c r="G2518" s="328"/>
      <c r="H2518" s="328"/>
      <c r="I2518" s="329"/>
      <c r="J2518" s="329"/>
      <c r="K2518" s="329"/>
      <c r="P2518" s="343"/>
    </row>
    <row r="2519" spans="1:16" x14ac:dyDescent="0.25">
      <c r="A2519" s="273" t="s">
        <v>8309</v>
      </c>
      <c r="B2519" s="273" t="s">
        <v>11797</v>
      </c>
      <c r="C2519" s="274">
        <v>791202303006</v>
      </c>
      <c r="D2519" s="274" t="s">
        <v>8356</v>
      </c>
      <c r="E2519" s="276" t="s">
        <v>6213</v>
      </c>
      <c r="F2519" s="328"/>
      <c r="G2519" s="328"/>
      <c r="H2519" s="328"/>
      <c r="I2519" s="329"/>
      <c r="J2519" s="329"/>
      <c r="K2519" s="329"/>
      <c r="P2519" s="343"/>
    </row>
    <row r="2520" spans="1:16" x14ac:dyDescent="0.25">
      <c r="A2520" s="273" t="s">
        <v>8309</v>
      </c>
      <c r="B2520" s="273" t="s">
        <v>8310</v>
      </c>
      <c r="C2520" s="274">
        <v>791202207008</v>
      </c>
      <c r="D2520" s="274" t="s">
        <v>8356</v>
      </c>
      <c r="E2520" s="276" t="s">
        <v>6714</v>
      </c>
      <c r="F2520" s="328"/>
      <c r="G2520" s="328"/>
      <c r="H2520" s="328"/>
      <c r="I2520" s="329"/>
      <c r="J2520" s="329"/>
      <c r="K2520" s="329"/>
      <c r="P2520" s="343"/>
    </row>
    <row r="2521" spans="1:16" x14ac:dyDescent="0.25">
      <c r="A2521" s="44" t="s">
        <v>5994</v>
      </c>
      <c r="B2521" s="44" t="s">
        <v>6183</v>
      </c>
      <c r="C2521" s="45" t="s">
        <v>6206</v>
      </c>
      <c r="D2521" s="45" t="s">
        <v>18252</v>
      </c>
      <c r="E2521" s="45" t="s">
        <v>6210</v>
      </c>
      <c r="F2521" s="45" t="s">
        <v>1384</v>
      </c>
      <c r="G2521" s="45" t="s">
        <v>1385</v>
      </c>
      <c r="P2521" s="343"/>
    </row>
    <row r="2522" spans="1:16" x14ac:dyDescent="0.25">
      <c r="A2522" s="44" t="s">
        <v>5994</v>
      </c>
      <c r="B2522" s="44" t="s">
        <v>6176</v>
      </c>
      <c r="C2522" s="45" t="s">
        <v>6189</v>
      </c>
      <c r="D2522" s="45" t="s">
        <v>18252</v>
      </c>
      <c r="E2522" s="45" t="s">
        <v>6210</v>
      </c>
      <c r="F2522" s="45" t="s">
        <v>1384</v>
      </c>
      <c r="G2522" s="45" t="s">
        <v>1385</v>
      </c>
      <c r="P2522" s="343"/>
    </row>
    <row r="2523" spans="1:16" x14ac:dyDescent="0.25">
      <c r="A2523" s="44" t="s">
        <v>7261</v>
      </c>
      <c r="B2523" s="44" t="s">
        <v>15291</v>
      </c>
      <c r="C2523" s="45" t="s">
        <v>7262</v>
      </c>
      <c r="D2523" s="45" t="s">
        <v>16294</v>
      </c>
      <c r="E2523" s="46">
        <v>45900</v>
      </c>
      <c r="F2523" s="338"/>
      <c r="G2523" s="44"/>
      <c r="H2523" s="44"/>
      <c r="I2523" s="44"/>
      <c r="J2523" s="44"/>
      <c r="K2523" s="44"/>
      <c r="L2523" s="31"/>
      <c r="M2523" s="31"/>
      <c r="N2523" s="31"/>
      <c r="P2523" s="343"/>
    </row>
    <row r="2524" spans="1:16" x14ac:dyDescent="0.25">
      <c r="A2524" s="102" t="s">
        <v>7748</v>
      </c>
      <c r="B2524" s="131" t="s">
        <v>7741</v>
      </c>
      <c r="C2524" s="96" t="s">
        <v>7742</v>
      </c>
      <c r="D2524" s="96" t="s">
        <v>1398</v>
      </c>
      <c r="E2524" s="112">
        <v>45737</v>
      </c>
      <c r="F2524" s="93"/>
      <c r="G2524" s="93"/>
      <c r="H2524" s="93"/>
      <c r="I2524" s="99"/>
      <c r="J2524" s="99"/>
      <c r="K2524" s="99"/>
      <c r="L2524" s="31"/>
      <c r="M2524" s="31"/>
      <c r="N2524" s="31"/>
      <c r="P2524" s="343"/>
    </row>
    <row r="2525" spans="1:16" x14ac:dyDescent="0.25">
      <c r="A2525" s="264" t="s">
        <v>10410</v>
      </c>
      <c r="B2525" s="264" t="s">
        <v>10527</v>
      </c>
      <c r="C2525" s="265">
        <v>230505</v>
      </c>
      <c r="D2525" s="265" t="s">
        <v>15953</v>
      </c>
      <c r="E2525" s="266" t="s">
        <v>9689</v>
      </c>
      <c r="P2525" s="343"/>
    </row>
    <row r="2526" spans="1:16" x14ac:dyDescent="0.25">
      <c r="A2526" s="44" t="s">
        <v>12080</v>
      </c>
      <c r="B2526" s="44" t="s">
        <v>12081</v>
      </c>
      <c r="C2526" s="45" t="s">
        <v>5050</v>
      </c>
      <c r="D2526" s="45" t="s">
        <v>4574</v>
      </c>
      <c r="E2526" s="275">
        <f>DATE(2025,11,16)</f>
        <v>45977</v>
      </c>
      <c r="F2526" s="32"/>
      <c r="G2526" s="32"/>
      <c r="H2526" s="32"/>
      <c r="I2526" s="31"/>
      <c r="J2526" s="31"/>
      <c r="K2526" s="31"/>
      <c r="L2526" s="31"/>
      <c r="M2526" s="31"/>
      <c r="N2526" s="31"/>
      <c r="P2526" s="343"/>
    </row>
    <row r="2527" spans="1:16" x14ac:dyDescent="0.25">
      <c r="A2527" s="1" t="s">
        <v>112</v>
      </c>
      <c r="B2527" s="432" t="s">
        <v>188</v>
      </c>
      <c r="C2527" s="433" t="s">
        <v>6235</v>
      </c>
      <c r="D2527" s="434" t="s">
        <v>17016</v>
      </c>
      <c r="E2527" s="434">
        <v>45920</v>
      </c>
      <c r="P2527" s="343"/>
    </row>
    <row r="2528" spans="1:16" x14ac:dyDescent="0.25">
      <c r="A2528" s="44" t="s">
        <v>15467</v>
      </c>
      <c r="B2528" s="44" t="s">
        <v>1353</v>
      </c>
      <c r="C2528" s="45" t="s">
        <v>15395</v>
      </c>
      <c r="D2528" s="45" t="s">
        <v>18252</v>
      </c>
      <c r="E2528" s="45" t="s">
        <v>10069</v>
      </c>
      <c r="F2528" s="45" t="s">
        <v>1384</v>
      </c>
      <c r="G2528" s="45" t="s">
        <v>1385</v>
      </c>
      <c r="P2528" s="343"/>
    </row>
    <row r="2529" spans="1:16" x14ac:dyDescent="0.3">
      <c r="A2529" s="135" t="s">
        <v>7804</v>
      </c>
      <c r="B2529" s="131" t="s">
        <v>7805</v>
      </c>
      <c r="C2529" s="96" t="s">
        <v>7806</v>
      </c>
      <c r="D2529" s="96" t="s">
        <v>1398</v>
      </c>
      <c r="E2529" s="112">
        <v>45870</v>
      </c>
      <c r="F2529" s="93"/>
      <c r="G2529" s="93"/>
      <c r="H2529" s="93"/>
      <c r="I2529" s="99"/>
      <c r="J2529" s="99"/>
      <c r="K2529" s="99"/>
      <c r="L2529" s="31"/>
      <c r="M2529" s="31"/>
      <c r="N2529" s="31"/>
      <c r="P2529" s="343"/>
    </row>
    <row r="2530" spans="1:16" x14ac:dyDescent="0.25">
      <c r="A2530" s="44" t="s">
        <v>3411</v>
      </c>
      <c r="B2530" s="92" t="s">
        <v>13392</v>
      </c>
      <c r="C2530" s="45" t="s">
        <v>13122</v>
      </c>
      <c r="D2530" s="93" t="s">
        <v>13391</v>
      </c>
      <c r="E2530" s="94">
        <v>45838</v>
      </c>
      <c r="F2530" s="93"/>
      <c r="G2530" s="93"/>
      <c r="H2530" s="93"/>
      <c r="I2530" s="99"/>
      <c r="J2530" s="99"/>
      <c r="K2530" s="99"/>
      <c r="L2530" s="31"/>
      <c r="M2530" s="31"/>
      <c r="N2530" s="31"/>
      <c r="P2530" s="343"/>
    </row>
    <row r="2531" spans="1:16" x14ac:dyDescent="0.25">
      <c r="A2531" s="346" t="s">
        <v>3411</v>
      </c>
      <c r="B2531" s="403" t="s">
        <v>17159</v>
      </c>
      <c r="C2531" s="413">
        <v>38.24</v>
      </c>
      <c r="D2531" s="43" t="s">
        <v>17679</v>
      </c>
      <c r="E2531" s="43">
        <v>47299</v>
      </c>
      <c r="F2531" s="88"/>
      <c r="P2531" s="343"/>
    </row>
    <row r="2532" spans="1:16" x14ac:dyDescent="0.25">
      <c r="A2532" s="44" t="s">
        <v>3411</v>
      </c>
      <c r="B2532" s="44" t="s">
        <v>13517</v>
      </c>
      <c r="C2532" s="45" t="s">
        <v>11128</v>
      </c>
      <c r="D2532" s="45" t="s">
        <v>16294</v>
      </c>
      <c r="E2532" s="46">
        <v>46022</v>
      </c>
      <c r="F2532" s="338"/>
      <c r="G2532" s="44"/>
      <c r="H2532" s="44"/>
      <c r="I2532" s="44"/>
      <c r="J2532" s="44"/>
      <c r="K2532" s="44"/>
      <c r="L2532" s="31"/>
      <c r="M2532" s="31"/>
      <c r="N2532" s="31"/>
      <c r="P2532" s="343"/>
    </row>
    <row r="2533" spans="1:16" x14ac:dyDescent="0.3">
      <c r="A2533" s="135" t="s">
        <v>3411</v>
      </c>
      <c r="B2533" s="131" t="s">
        <v>7684</v>
      </c>
      <c r="C2533" s="96" t="s">
        <v>7685</v>
      </c>
      <c r="D2533" s="96" t="s">
        <v>1398</v>
      </c>
      <c r="E2533" s="112">
        <v>45870</v>
      </c>
      <c r="F2533" s="93"/>
      <c r="G2533" s="93"/>
      <c r="H2533" s="93"/>
      <c r="I2533" s="99"/>
      <c r="J2533" s="99"/>
      <c r="K2533" s="99"/>
      <c r="L2533" s="31"/>
      <c r="M2533" s="31"/>
      <c r="N2533" s="31"/>
      <c r="P2533" s="343"/>
    </row>
    <row r="2534" spans="1:16" x14ac:dyDescent="0.3">
      <c r="A2534" s="268" t="s">
        <v>3411</v>
      </c>
      <c r="B2534" s="99" t="s">
        <v>7651</v>
      </c>
      <c r="C2534" s="93" t="s">
        <v>14157</v>
      </c>
      <c r="D2534" s="94" t="s">
        <v>1398</v>
      </c>
      <c r="E2534" s="94">
        <v>45977</v>
      </c>
      <c r="F2534" s="93"/>
      <c r="G2534" s="93"/>
      <c r="H2534" s="93"/>
      <c r="I2534" s="99"/>
      <c r="J2534" s="99"/>
      <c r="K2534" s="99"/>
      <c r="L2534" s="31"/>
      <c r="M2534" s="31"/>
      <c r="N2534" s="31"/>
      <c r="P2534" s="343"/>
    </row>
    <row r="2535" spans="1:16" x14ac:dyDescent="0.25">
      <c r="A2535" s="44" t="s">
        <v>11003</v>
      </c>
      <c r="B2535" s="44" t="s">
        <v>1367</v>
      </c>
      <c r="C2535" s="45" t="s">
        <v>10990</v>
      </c>
      <c r="D2535" s="45" t="s">
        <v>18252</v>
      </c>
      <c r="E2535" s="45" t="s">
        <v>10715</v>
      </c>
      <c r="F2535" s="45" t="s">
        <v>1384</v>
      </c>
      <c r="G2535" s="45" t="s">
        <v>1385</v>
      </c>
      <c r="P2535" s="343"/>
    </row>
    <row r="2536" spans="1:16" s="359" customFormat="1" x14ac:dyDescent="0.25">
      <c r="A2536" s="264" t="s">
        <v>6739</v>
      </c>
      <c r="B2536" s="264" t="s">
        <v>6692</v>
      </c>
      <c r="C2536" s="265">
        <v>220902</v>
      </c>
      <c r="D2536" s="265" t="s">
        <v>15953</v>
      </c>
      <c r="E2536" s="266" t="s">
        <v>6210</v>
      </c>
      <c r="F2536" s="30"/>
      <c r="G2536" s="30"/>
      <c r="H2536" s="30"/>
      <c r="I2536" s="29"/>
      <c r="J2536" s="29"/>
      <c r="K2536" s="29"/>
      <c r="L2536" s="29"/>
      <c r="M2536" s="29"/>
      <c r="N2536" s="29"/>
      <c r="O2536" s="29"/>
      <c r="P2536" s="360"/>
    </row>
    <row r="2537" spans="1:16" x14ac:dyDescent="0.25">
      <c r="A2537" s="1" t="s">
        <v>2156</v>
      </c>
      <c r="B2537" s="432" t="s">
        <v>2158</v>
      </c>
      <c r="C2537" s="433" t="s">
        <v>14424</v>
      </c>
      <c r="D2537" s="434" t="s">
        <v>17016</v>
      </c>
      <c r="E2537" s="434">
        <v>45869</v>
      </c>
      <c r="P2537" s="343"/>
    </row>
    <row r="2538" spans="1:16" s="355" customFormat="1" x14ac:dyDescent="0.25">
      <c r="A2538" s="1" t="s">
        <v>13904</v>
      </c>
      <c r="B2538" s="432" t="s">
        <v>8379</v>
      </c>
      <c r="C2538" s="433" t="s">
        <v>13905</v>
      </c>
      <c r="D2538" s="434" t="s">
        <v>17016</v>
      </c>
      <c r="E2538" s="434">
        <v>45838</v>
      </c>
      <c r="F2538" s="30"/>
      <c r="G2538" s="30"/>
      <c r="H2538" s="30"/>
      <c r="I2538" s="29"/>
      <c r="J2538" s="29"/>
      <c r="K2538" s="29"/>
      <c r="L2538" s="29"/>
      <c r="M2538" s="29"/>
      <c r="N2538" s="29"/>
      <c r="O2538" s="29"/>
      <c r="P2538" s="356"/>
    </row>
    <row r="2539" spans="1:16" x14ac:dyDescent="0.25">
      <c r="A2539" s="1" t="s">
        <v>65</v>
      </c>
      <c r="B2539" s="432" t="s">
        <v>4589</v>
      </c>
      <c r="C2539" s="433" t="s">
        <v>4601</v>
      </c>
      <c r="D2539" s="434" t="s">
        <v>17016</v>
      </c>
      <c r="E2539" s="434">
        <v>45858</v>
      </c>
      <c r="P2539" s="343"/>
    </row>
    <row r="2540" spans="1:16" x14ac:dyDescent="0.25">
      <c r="A2540" s="1" t="s">
        <v>65</v>
      </c>
      <c r="B2540" s="432" t="s">
        <v>13874</v>
      </c>
      <c r="C2540" s="433" t="s">
        <v>14425</v>
      </c>
      <c r="D2540" s="434" t="s">
        <v>17016</v>
      </c>
      <c r="E2540" s="434">
        <v>45866</v>
      </c>
      <c r="P2540" s="343"/>
    </row>
    <row r="2541" spans="1:16" s="359" customFormat="1" x14ac:dyDescent="0.25">
      <c r="A2541" s="44" t="s">
        <v>13501</v>
      </c>
      <c r="B2541" s="44" t="s">
        <v>15296</v>
      </c>
      <c r="C2541" s="45" t="s">
        <v>13526</v>
      </c>
      <c r="D2541" s="45" t="s">
        <v>16294</v>
      </c>
      <c r="E2541" s="46">
        <v>45808</v>
      </c>
      <c r="F2541" s="338"/>
      <c r="G2541" s="44"/>
      <c r="H2541" s="44"/>
      <c r="I2541" s="44"/>
      <c r="J2541" s="44"/>
      <c r="K2541" s="44"/>
      <c r="L2541" s="31"/>
      <c r="M2541" s="31"/>
      <c r="N2541" s="31"/>
      <c r="O2541" s="29"/>
      <c r="P2541" s="360"/>
    </row>
    <row r="2542" spans="1:16" s="355" customFormat="1" x14ac:dyDescent="0.25">
      <c r="A2542" s="264" t="s">
        <v>6740</v>
      </c>
      <c r="B2542" s="264" t="s">
        <v>1056</v>
      </c>
      <c r="C2542" s="265">
        <v>220601</v>
      </c>
      <c r="D2542" s="265" t="s">
        <v>15953</v>
      </c>
      <c r="E2542" s="266" t="s">
        <v>6412</v>
      </c>
      <c r="F2542" s="30"/>
      <c r="G2542" s="30"/>
      <c r="H2542" s="30"/>
      <c r="I2542" s="29"/>
      <c r="J2542" s="29"/>
      <c r="K2542" s="29"/>
      <c r="L2542" s="29"/>
      <c r="M2542" s="29"/>
      <c r="N2542" s="29"/>
      <c r="O2542" s="29"/>
      <c r="P2542" s="356"/>
    </row>
    <row r="2543" spans="1:16" x14ac:dyDescent="0.25">
      <c r="A2543" s="264" t="s">
        <v>3485</v>
      </c>
      <c r="B2543" s="264" t="s">
        <v>2751</v>
      </c>
      <c r="C2543" s="265">
        <v>220105</v>
      </c>
      <c r="D2543" s="265" t="s">
        <v>15953</v>
      </c>
      <c r="E2543" s="266" t="s">
        <v>3064</v>
      </c>
      <c r="P2543" s="343"/>
    </row>
    <row r="2544" spans="1:16" s="359" customFormat="1" x14ac:dyDescent="0.25">
      <c r="A2544" s="91" t="s">
        <v>13167</v>
      </c>
      <c r="B2544" s="92" t="s">
        <v>13392</v>
      </c>
      <c r="C2544" s="45" t="s">
        <v>13137</v>
      </c>
      <c r="D2544" s="93" t="s">
        <v>13391</v>
      </c>
      <c r="E2544" s="94">
        <v>45838</v>
      </c>
      <c r="F2544" s="93"/>
      <c r="G2544" s="93"/>
      <c r="H2544" s="93"/>
      <c r="I2544" s="99"/>
      <c r="J2544" s="99"/>
      <c r="K2544" s="99"/>
      <c r="L2544" s="31"/>
      <c r="M2544" s="31"/>
      <c r="N2544" s="31"/>
      <c r="O2544" s="29"/>
      <c r="P2544" s="360"/>
    </row>
    <row r="2545" spans="1:16" x14ac:dyDescent="0.3">
      <c r="A2545" s="99" t="s">
        <v>1999</v>
      </c>
      <c r="B2545" s="92" t="s">
        <v>2003</v>
      </c>
      <c r="C2545" s="146" t="s">
        <v>2004</v>
      </c>
      <c r="D2545" s="146" t="s">
        <v>2000</v>
      </c>
      <c r="E2545" s="107">
        <v>45280</v>
      </c>
      <c r="F2545" s="93"/>
      <c r="G2545" s="93"/>
      <c r="H2545" s="93"/>
      <c r="I2545" s="99"/>
      <c r="J2545" s="99"/>
      <c r="K2545" s="99"/>
      <c r="P2545" s="343"/>
    </row>
    <row r="2546" spans="1:16" x14ac:dyDescent="0.25">
      <c r="A2546" s="264" t="s">
        <v>14674</v>
      </c>
      <c r="B2546" s="264" t="s">
        <v>13009</v>
      </c>
      <c r="C2546" s="265">
        <v>240101</v>
      </c>
      <c r="D2546" s="265" t="s">
        <v>15953</v>
      </c>
      <c r="E2546" s="266" t="s">
        <v>13010</v>
      </c>
      <c r="P2546" s="343"/>
    </row>
    <row r="2547" spans="1:16" x14ac:dyDescent="0.25">
      <c r="A2547" s="264" t="s">
        <v>14674</v>
      </c>
      <c r="B2547" s="264" t="s">
        <v>12996</v>
      </c>
      <c r="C2547" s="265">
        <v>24010401</v>
      </c>
      <c r="D2547" s="265" t="s">
        <v>15953</v>
      </c>
      <c r="E2547" s="266" t="s">
        <v>12997</v>
      </c>
      <c r="P2547" s="343"/>
    </row>
    <row r="2548" spans="1:16" x14ac:dyDescent="0.25">
      <c r="A2548" s="264" t="s">
        <v>4212</v>
      </c>
      <c r="B2548" s="264" t="s">
        <v>12996</v>
      </c>
      <c r="C2548" s="265">
        <v>24010401</v>
      </c>
      <c r="D2548" s="265" t="s">
        <v>15953</v>
      </c>
      <c r="E2548" s="266" t="s">
        <v>12997</v>
      </c>
      <c r="P2548" s="343"/>
    </row>
    <row r="2549" spans="1:16" x14ac:dyDescent="0.25">
      <c r="A2549" s="264" t="s">
        <v>4212</v>
      </c>
      <c r="B2549" s="264" t="s">
        <v>3782</v>
      </c>
      <c r="C2549" s="265">
        <v>24010402</v>
      </c>
      <c r="D2549" s="265" t="s">
        <v>15953</v>
      </c>
      <c r="E2549" s="266" t="s">
        <v>8836</v>
      </c>
      <c r="P2549" s="343"/>
    </row>
    <row r="2550" spans="1:16" x14ac:dyDescent="0.25">
      <c r="A2550" s="44" t="s">
        <v>13074</v>
      </c>
      <c r="B2550" s="44" t="s">
        <v>13075</v>
      </c>
      <c r="C2550" s="45" t="s">
        <v>13076</v>
      </c>
      <c r="D2550" s="45" t="s">
        <v>13077</v>
      </c>
      <c r="E2550" s="46">
        <v>45838</v>
      </c>
      <c r="F2550" s="93"/>
      <c r="G2550" s="93"/>
      <c r="H2550" s="93"/>
      <c r="I2550" s="99"/>
      <c r="J2550" s="99"/>
      <c r="K2550" s="99"/>
      <c r="L2550" s="31"/>
      <c r="M2550" s="31"/>
      <c r="N2550" s="31"/>
      <c r="P2550" s="343"/>
    </row>
    <row r="2551" spans="1:16" x14ac:dyDescent="0.25">
      <c r="A2551" s="262" t="s">
        <v>11575</v>
      </c>
      <c r="B2551" s="262" t="s">
        <v>11576</v>
      </c>
      <c r="C2551" s="53" t="s">
        <v>11682</v>
      </c>
      <c r="D2551" s="93" t="s">
        <v>7330</v>
      </c>
      <c r="E2551" s="263">
        <v>47031</v>
      </c>
      <c r="F2551" s="93"/>
      <c r="G2551" s="93"/>
      <c r="H2551" s="93"/>
      <c r="I2551" s="99"/>
      <c r="J2551" s="99"/>
      <c r="K2551" s="99"/>
      <c r="P2551" s="343"/>
    </row>
    <row r="2552" spans="1:16" x14ac:dyDescent="0.25">
      <c r="A2552" s="264" t="s">
        <v>11384</v>
      </c>
      <c r="B2552" s="264" t="s">
        <v>11374</v>
      </c>
      <c r="C2552" s="265">
        <v>23100201</v>
      </c>
      <c r="D2552" s="265" t="s">
        <v>15953</v>
      </c>
      <c r="E2552" s="266" t="s">
        <v>2980</v>
      </c>
      <c r="P2552" s="343"/>
    </row>
    <row r="2553" spans="1:16" x14ac:dyDescent="0.25">
      <c r="A2553" s="44" t="s">
        <v>6741</v>
      </c>
      <c r="B2553" s="44" t="s">
        <v>15257</v>
      </c>
      <c r="C2553" s="45" t="s">
        <v>13518</v>
      </c>
      <c r="D2553" s="45" t="s">
        <v>16294</v>
      </c>
      <c r="E2553" s="46">
        <v>46022</v>
      </c>
      <c r="F2553" s="338"/>
      <c r="G2553" s="44"/>
      <c r="H2553" s="44"/>
      <c r="I2553" s="44"/>
      <c r="J2553" s="44"/>
      <c r="K2553" s="44"/>
      <c r="L2553" s="31"/>
      <c r="M2553" s="31"/>
      <c r="N2553" s="31"/>
      <c r="P2553" s="343"/>
    </row>
    <row r="2554" spans="1:16" x14ac:dyDescent="0.25">
      <c r="A2554" s="264" t="s">
        <v>6741</v>
      </c>
      <c r="B2554" s="264" t="s">
        <v>6669</v>
      </c>
      <c r="C2554" s="265">
        <v>220802</v>
      </c>
      <c r="D2554" s="265" t="s">
        <v>15953</v>
      </c>
      <c r="E2554" s="266" t="s">
        <v>6416</v>
      </c>
      <c r="P2554" s="343"/>
    </row>
    <row r="2555" spans="1:16" x14ac:dyDescent="0.25">
      <c r="A2555" s="264" t="s">
        <v>11385</v>
      </c>
      <c r="B2555" s="264" t="s">
        <v>1060</v>
      </c>
      <c r="C2555" s="265">
        <v>23110301</v>
      </c>
      <c r="D2555" s="265" t="s">
        <v>15953</v>
      </c>
      <c r="E2555" s="266" t="s">
        <v>11352</v>
      </c>
      <c r="P2555" s="343"/>
    </row>
    <row r="2556" spans="1:16" x14ac:dyDescent="0.25">
      <c r="A2556" s="264" t="s">
        <v>11385</v>
      </c>
      <c r="B2556" s="264" t="s">
        <v>12996</v>
      </c>
      <c r="C2556" s="265">
        <v>24010401</v>
      </c>
      <c r="D2556" s="265" t="s">
        <v>15953</v>
      </c>
      <c r="E2556" s="266" t="s">
        <v>12997</v>
      </c>
      <c r="P2556" s="343"/>
    </row>
    <row r="2557" spans="1:16" x14ac:dyDescent="0.25">
      <c r="A2557" s="264" t="s">
        <v>4213</v>
      </c>
      <c r="B2557" s="264" t="s">
        <v>9688</v>
      </c>
      <c r="C2557" s="265">
        <v>230504</v>
      </c>
      <c r="D2557" s="265" t="s">
        <v>15953</v>
      </c>
      <c r="E2557" s="266" t="s">
        <v>9689</v>
      </c>
      <c r="P2557" s="343"/>
    </row>
    <row r="2558" spans="1:16" x14ac:dyDescent="0.25">
      <c r="A2558" s="264" t="s">
        <v>10411</v>
      </c>
      <c r="B2558" s="264" t="s">
        <v>1053</v>
      </c>
      <c r="C2558" s="265">
        <v>210902</v>
      </c>
      <c r="D2558" s="265" t="s">
        <v>15953</v>
      </c>
      <c r="E2558" s="266" t="s">
        <v>5195</v>
      </c>
      <c r="P2558" s="343"/>
    </row>
    <row r="2559" spans="1:16" x14ac:dyDescent="0.25">
      <c r="A2559" s="403" t="s">
        <v>1970</v>
      </c>
      <c r="B2559" s="403" t="s">
        <v>17100</v>
      </c>
      <c r="C2559" s="413">
        <v>3.24</v>
      </c>
      <c r="D2559" s="43" t="s">
        <v>17679</v>
      </c>
      <c r="E2559" s="43">
        <v>47057</v>
      </c>
      <c r="F2559" s="88"/>
      <c r="P2559" s="343"/>
    </row>
    <row r="2560" spans="1:16" x14ac:dyDescent="0.25">
      <c r="A2560" s="403" t="s">
        <v>1970</v>
      </c>
      <c r="B2560" s="403" t="s">
        <v>17091</v>
      </c>
      <c r="C2560" s="413">
        <v>12.23</v>
      </c>
      <c r="D2560" s="43" t="s">
        <v>17679</v>
      </c>
      <c r="E2560" s="43">
        <v>46934</v>
      </c>
      <c r="F2560" s="88"/>
      <c r="P2560" s="343"/>
    </row>
    <row r="2561" spans="1:16" s="355" customFormat="1" x14ac:dyDescent="0.25">
      <c r="A2561" s="76" t="s">
        <v>1970</v>
      </c>
      <c r="B2561" s="131" t="s">
        <v>1612</v>
      </c>
      <c r="C2561" s="96" t="s">
        <v>7735</v>
      </c>
      <c r="D2561" s="96" t="s">
        <v>1398</v>
      </c>
      <c r="E2561" s="112">
        <v>46166</v>
      </c>
      <c r="F2561" s="93"/>
      <c r="G2561" s="93"/>
      <c r="H2561" s="93"/>
      <c r="I2561" s="99"/>
      <c r="J2561" s="99"/>
      <c r="K2561" s="99"/>
      <c r="L2561" s="29"/>
      <c r="M2561" s="29"/>
      <c r="N2561" s="29"/>
      <c r="O2561" s="29"/>
      <c r="P2561" s="356"/>
    </row>
    <row r="2562" spans="1:16" x14ac:dyDescent="0.25">
      <c r="A2562" s="100" t="s">
        <v>1970</v>
      </c>
      <c r="B2562" s="92" t="s">
        <v>4153</v>
      </c>
      <c r="C2562" s="93" t="s">
        <v>4154</v>
      </c>
      <c r="D2562" s="93" t="s">
        <v>1398</v>
      </c>
      <c r="E2562" s="94">
        <v>46131</v>
      </c>
      <c r="F2562" s="93"/>
      <c r="G2562" s="93"/>
      <c r="H2562" s="93"/>
      <c r="I2562" s="99"/>
      <c r="J2562" s="99"/>
      <c r="K2562" s="99"/>
      <c r="P2562" s="343"/>
    </row>
    <row r="2563" spans="1:16" x14ac:dyDescent="0.25">
      <c r="A2563" s="92" t="s">
        <v>1970</v>
      </c>
      <c r="B2563" s="92" t="s">
        <v>1583</v>
      </c>
      <c r="C2563" s="93" t="s">
        <v>4627</v>
      </c>
      <c r="D2563" s="93" t="s">
        <v>1398</v>
      </c>
      <c r="E2563" s="94">
        <v>45886</v>
      </c>
      <c r="F2563" s="93"/>
      <c r="G2563" s="93" t="s">
        <v>1385</v>
      </c>
      <c r="H2563" s="45" t="s">
        <v>1533</v>
      </c>
      <c r="I2563" s="99"/>
      <c r="J2563" s="99"/>
      <c r="K2563" s="99"/>
      <c r="L2563" s="31"/>
      <c r="M2563" s="31"/>
      <c r="N2563" s="31"/>
      <c r="P2563" s="343"/>
    </row>
    <row r="2564" spans="1:16" x14ac:dyDescent="0.3">
      <c r="A2564" s="99" t="s">
        <v>1970</v>
      </c>
      <c r="B2564" s="92" t="s">
        <v>1532</v>
      </c>
      <c r="C2564" s="93" t="s">
        <v>14151</v>
      </c>
      <c r="D2564" s="93" t="s">
        <v>1398</v>
      </c>
      <c r="E2564" s="94">
        <v>45860</v>
      </c>
      <c r="F2564" s="93" t="s">
        <v>1534</v>
      </c>
      <c r="G2564" s="93"/>
      <c r="H2564" s="93" t="s">
        <v>1533</v>
      </c>
      <c r="I2564" s="99"/>
      <c r="J2564" s="99"/>
      <c r="K2564" s="99"/>
      <c r="L2564" s="31"/>
      <c r="M2564" s="31"/>
      <c r="N2564" s="31"/>
      <c r="P2564" s="343"/>
    </row>
    <row r="2565" spans="1:16" x14ac:dyDescent="0.25">
      <c r="A2565" s="264" t="s">
        <v>1970</v>
      </c>
      <c r="B2565" s="264" t="s">
        <v>11360</v>
      </c>
      <c r="C2565" s="265">
        <v>231001</v>
      </c>
      <c r="D2565" s="265" t="s">
        <v>15953</v>
      </c>
      <c r="E2565" s="266" t="s">
        <v>2980</v>
      </c>
      <c r="P2565" s="343"/>
    </row>
    <row r="2566" spans="1:16" x14ac:dyDescent="0.25">
      <c r="A2566" s="264" t="s">
        <v>1970</v>
      </c>
      <c r="B2566" s="264" t="s">
        <v>1070</v>
      </c>
      <c r="C2566" s="265">
        <v>241202</v>
      </c>
      <c r="D2566" s="265" t="s">
        <v>15953</v>
      </c>
      <c r="E2566" s="266" t="s">
        <v>17687</v>
      </c>
      <c r="P2566" s="343"/>
    </row>
    <row r="2567" spans="1:16" x14ac:dyDescent="0.25">
      <c r="A2567" s="264" t="s">
        <v>8542</v>
      </c>
      <c r="B2567" s="264" t="s">
        <v>1068</v>
      </c>
      <c r="C2567" s="265">
        <v>230202</v>
      </c>
      <c r="D2567" s="265" t="s">
        <v>15953</v>
      </c>
      <c r="E2567" s="266" t="s">
        <v>8836</v>
      </c>
      <c r="P2567" s="343"/>
    </row>
    <row r="2568" spans="1:16" x14ac:dyDescent="0.25">
      <c r="A2568" s="264" t="s">
        <v>1856</v>
      </c>
      <c r="B2568" s="264" t="s">
        <v>2751</v>
      </c>
      <c r="C2568" s="265">
        <v>230105</v>
      </c>
      <c r="D2568" s="265" t="s">
        <v>15953</v>
      </c>
      <c r="E2568" s="266" t="s">
        <v>6877</v>
      </c>
      <c r="P2568" s="343"/>
    </row>
    <row r="2569" spans="1:16" s="355" customFormat="1" x14ac:dyDescent="0.25">
      <c r="A2569" s="1" t="s">
        <v>6494</v>
      </c>
      <c r="B2569" s="432" t="s">
        <v>2186</v>
      </c>
      <c r="C2569" s="433" t="s">
        <v>14426</v>
      </c>
      <c r="D2569" s="434" t="s">
        <v>17016</v>
      </c>
      <c r="E2569" s="434">
        <v>45889</v>
      </c>
      <c r="F2569" s="30"/>
      <c r="G2569" s="30"/>
      <c r="H2569" s="30"/>
      <c r="I2569" s="29"/>
      <c r="J2569" s="29"/>
      <c r="K2569" s="29"/>
      <c r="L2569" s="29"/>
      <c r="M2569" s="29"/>
      <c r="N2569" s="29"/>
      <c r="O2569" s="29"/>
      <c r="P2569" s="356"/>
    </row>
    <row r="2570" spans="1:16" x14ac:dyDescent="0.25">
      <c r="A2570" s="44" t="s">
        <v>6494</v>
      </c>
      <c r="B2570" s="44" t="s">
        <v>5355</v>
      </c>
      <c r="C2570" s="45" t="s">
        <v>6495</v>
      </c>
      <c r="D2570" s="45" t="s">
        <v>15765</v>
      </c>
      <c r="E2570" s="45" t="s">
        <v>5246</v>
      </c>
      <c r="F2570" s="328"/>
      <c r="G2570" s="328"/>
      <c r="H2570" s="328"/>
      <c r="I2570" s="329"/>
      <c r="J2570" s="329"/>
      <c r="K2570" s="329"/>
      <c r="P2570" s="343"/>
    </row>
    <row r="2571" spans="1:16" s="359" customFormat="1" x14ac:dyDescent="0.25">
      <c r="A2571" s="346" t="s">
        <v>6494</v>
      </c>
      <c r="B2571" s="346" t="s">
        <v>5355</v>
      </c>
      <c r="C2571" s="347" t="s">
        <v>6495</v>
      </c>
      <c r="D2571" s="347" t="s">
        <v>15765</v>
      </c>
      <c r="E2571" s="347" t="s">
        <v>8946</v>
      </c>
      <c r="F2571" s="346"/>
      <c r="G2571" s="346"/>
      <c r="H2571" s="346"/>
      <c r="I2571" s="346"/>
      <c r="J2571" s="346"/>
      <c r="K2571" s="346"/>
      <c r="L2571" s="346"/>
      <c r="M2571" s="346"/>
      <c r="N2571" s="29"/>
      <c r="O2571" s="29"/>
      <c r="P2571" s="360"/>
    </row>
    <row r="2572" spans="1:16" x14ac:dyDescent="0.25">
      <c r="A2572" s="44" t="s">
        <v>6494</v>
      </c>
      <c r="B2572" s="44" t="s">
        <v>5355</v>
      </c>
      <c r="C2572" s="45" t="s">
        <v>6495</v>
      </c>
      <c r="D2572" s="45" t="s">
        <v>13812</v>
      </c>
      <c r="E2572" s="45" t="s">
        <v>5246</v>
      </c>
      <c r="F2572" s="93"/>
      <c r="G2572" s="93"/>
      <c r="H2572" s="93"/>
      <c r="I2572" s="99"/>
      <c r="J2572" s="99"/>
      <c r="K2572" s="99"/>
      <c r="P2572" s="343"/>
    </row>
    <row r="2573" spans="1:16" x14ac:dyDescent="0.25">
      <c r="A2573" s="44" t="s">
        <v>10412</v>
      </c>
      <c r="B2573" s="92" t="s">
        <v>13392</v>
      </c>
      <c r="C2573" s="45" t="s">
        <v>13122</v>
      </c>
      <c r="D2573" s="93" t="s">
        <v>13391</v>
      </c>
      <c r="E2573" s="94">
        <v>45838</v>
      </c>
      <c r="F2573" s="93"/>
      <c r="G2573" s="93"/>
      <c r="H2573" s="93"/>
      <c r="I2573" s="99"/>
      <c r="J2573" s="99"/>
      <c r="K2573" s="99"/>
      <c r="L2573" s="31"/>
      <c r="M2573" s="31"/>
      <c r="N2573" s="31"/>
      <c r="P2573" s="343"/>
    </row>
    <row r="2574" spans="1:16" x14ac:dyDescent="0.25">
      <c r="A2574" s="264" t="s">
        <v>10412</v>
      </c>
      <c r="B2574" s="264" t="s">
        <v>10527</v>
      </c>
      <c r="C2574" s="265">
        <v>230505</v>
      </c>
      <c r="D2574" s="265" t="s">
        <v>15953</v>
      </c>
      <c r="E2574" s="266" t="s">
        <v>9689</v>
      </c>
      <c r="P2574" s="343"/>
    </row>
    <row r="2575" spans="1:16" x14ac:dyDescent="0.25">
      <c r="A2575" s="264" t="s">
        <v>6742</v>
      </c>
      <c r="B2575" s="264" t="s">
        <v>6664</v>
      </c>
      <c r="C2575" s="265">
        <v>22010701</v>
      </c>
      <c r="D2575" s="265" t="s">
        <v>15953</v>
      </c>
      <c r="E2575" s="266" t="s">
        <v>6665</v>
      </c>
      <c r="P2575" s="343"/>
    </row>
    <row r="2576" spans="1:16" x14ac:dyDescent="0.25">
      <c r="A2576" s="264" t="s">
        <v>6742</v>
      </c>
      <c r="B2576" s="264" t="s">
        <v>1055</v>
      </c>
      <c r="C2576" s="265">
        <v>22010702</v>
      </c>
      <c r="D2576" s="265" t="s">
        <v>15953</v>
      </c>
      <c r="E2576" s="266" t="s">
        <v>8836</v>
      </c>
      <c r="P2576" s="343"/>
    </row>
    <row r="2577" spans="1:16" x14ac:dyDescent="0.25">
      <c r="A2577" s="44" t="s">
        <v>13168</v>
      </c>
      <c r="B2577" s="92" t="s">
        <v>13392</v>
      </c>
      <c r="C2577" s="45" t="s">
        <v>13122</v>
      </c>
      <c r="D2577" s="93" t="s">
        <v>13391</v>
      </c>
      <c r="E2577" s="94">
        <v>45838</v>
      </c>
      <c r="F2577" s="93"/>
      <c r="G2577" s="93"/>
      <c r="H2577" s="93"/>
      <c r="I2577" s="99"/>
      <c r="J2577" s="99"/>
      <c r="K2577" s="99"/>
      <c r="L2577" s="31"/>
      <c r="M2577" s="31"/>
      <c r="N2577" s="31"/>
      <c r="P2577" s="343"/>
    </row>
    <row r="2578" spans="1:16" x14ac:dyDescent="0.25">
      <c r="A2578" s="1" t="s">
        <v>6337</v>
      </c>
      <c r="B2578" s="432" t="s">
        <v>6338</v>
      </c>
      <c r="C2578" s="433" t="s">
        <v>6339</v>
      </c>
      <c r="D2578" s="434" t="s">
        <v>17016</v>
      </c>
      <c r="E2578" s="434">
        <v>45885</v>
      </c>
      <c r="P2578" s="343"/>
    </row>
    <row r="2579" spans="1:16" x14ac:dyDescent="0.25">
      <c r="A2579" s="1" t="s">
        <v>6337</v>
      </c>
      <c r="B2579" s="432" t="s">
        <v>6338</v>
      </c>
      <c r="C2579" s="433" t="s">
        <v>6339</v>
      </c>
      <c r="D2579" s="434" t="s">
        <v>17016</v>
      </c>
      <c r="E2579" s="434">
        <v>45885</v>
      </c>
      <c r="P2579" s="343"/>
    </row>
    <row r="2580" spans="1:16" s="355" customFormat="1" x14ac:dyDescent="0.25">
      <c r="A2580" s="264" t="s">
        <v>8543</v>
      </c>
      <c r="B2580" s="264" t="s">
        <v>3782</v>
      </c>
      <c r="C2580" s="265">
        <v>23010402</v>
      </c>
      <c r="D2580" s="265" t="s">
        <v>15953</v>
      </c>
      <c r="E2580" s="266" t="s">
        <v>8836</v>
      </c>
      <c r="F2580" s="30"/>
      <c r="G2580" s="30"/>
      <c r="H2580" s="30"/>
      <c r="I2580" s="29"/>
      <c r="J2580" s="29"/>
      <c r="K2580" s="29"/>
      <c r="L2580" s="29"/>
      <c r="M2580" s="29"/>
      <c r="N2580" s="29"/>
      <c r="O2580" s="29"/>
      <c r="P2580" s="356"/>
    </row>
    <row r="2581" spans="1:16" s="359" customFormat="1" x14ac:dyDescent="0.25">
      <c r="A2581" s="44" t="s">
        <v>7251</v>
      </c>
      <c r="B2581" s="44" t="s">
        <v>15285</v>
      </c>
      <c r="C2581" s="45" t="s">
        <v>13522</v>
      </c>
      <c r="D2581" s="45" t="s">
        <v>16294</v>
      </c>
      <c r="E2581" s="46">
        <v>45838</v>
      </c>
      <c r="F2581" s="338" t="s">
        <v>2055</v>
      </c>
      <c r="G2581" s="44"/>
      <c r="H2581" s="44"/>
      <c r="I2581" s="44"/>
      <c r="J2581" s="44"/>
      <c r="K2581" s="44"/>
      <c r="L2581" s="31"/>
      <c r="M2581" s="31"/>
      <c r="N2581" s="31"/>
      <c r="O2581" s="29"/>
      <c r="P2581" s="360"/>
    </row>
    <row r="2582" spans="1:16" x14ac:dyDescent="0.25">
      <c r="A2582" s="44" t="s">
        <v>7251</v>
      </c>
      <c r="B2582" s="44" t="s">
        <v>15290</v>
      </c>
      <c r="C2582" s="45" t="s">
        <v>7249</v>
      </c>
      <c r="D2582" s="45" t="s">
        <v>16294</v>
      </c>
      <c r="E2582" s="46">
        <v>45777</v>
      </c>
      <c r="F2582" s="338" t="s">
        <v>2055</v>
      </c>
      <c r="G2582" s="44"/>
      <c r="H2582" s="44"/>
      <c r="I2582" s="44"/>
      <c r="J2582" s="44"/>
      <c r="K2582" s="44"/>
      <c r="L2582" s="31"/>
      <c r="M2582" s="31"/>
      <c r="N2582" s="31"/>
      <c r="P2582" s="343"/>
    </row>
    <row r="2583" spans="1:16" x14ac:dyDescent="0.25">
      <c r="A2583" s="1" t="s">
        <v>7251</v>
      </c>
      <c r="B2583" s="432" t="s">
        <v>179</v>
      </c>
      <c r="C2583" s="433" t="s">
        <v>8390</v>
      </c>
      <c r="D2583" s="434" t="s">
        <v>17016</v>
      </c>
      <c r="E2583" s="434">
        <v>46076</v>
      </c>
      <c r="P2583" s="343"/>
    </row>
    <row r="2584" spans="1:16" x14ac:dyDescent="0.25">
      <c r="A2584" s="44" t="s">
        <v>7315</v>
      </c>
      <c r="B2584" s="44" t="s">
        <v>15319</v>
      </c>
      <c r="C2584" s="45" t="s">
        <v>7314</v>
      </c>
      <c r="D2584" s="45" t="s">
        <v>16294</v>
      </c>
      <c r="E2584" s="46">
        <v>45930</v>
      </c>
      <c r="F2584" s="338"/>
      <c r="G2584" s="44"/>
      <c r="H2584" s="44"/>
      <c r="I2584" s="44"/>
      <c r="J2584" s="44"/>
      <c r="K2584" s="44"/>
      <c r="L2584" s="31"/>
      <c r="M2584" s="31"/>
      <c r="N2584" s="31"/>
      <c r="P2584" s="343"/>
    </row>
    <row r="2585" spans="1:16" x14ac:dyDescent="0.25">
      <c r="A2585" s="44" t="s">
        <v>16006</v>
      </c>
      <c r="B2585" s="44" t="s">
        <v>10976</v>
      </c>
      <c r="C2585" s="45" t="s">
        <v>10977</v>
      </c>
      <c r="D2585" s="45" t="s">
        <v>18252</v>
      </c>
      <c r="E2585" s="45" t="s">
        <v>10715</v>
      </c>
      <c r="F2585" s="45" t="s">
        <v>1384</v>
      </c>
      <c r="G2585" s="45" t="s">
        <v>1385</v>
      </c>
      <c r="P2585" s="343"/>
    </row>
    <row r="2586" spans="1:16" x14ac:dyDescent="0.25">
      <c r="A2586" s="44" t="s">
        <v>16006</v>
      </c>
      <c r="B2586" s="44" t="s">
        <v>15963</v>
      </c>
      <c r="C2586" s="45" t="s">
        <v>15964</v>
      </c>
      <c r="D2586" s="45" t="s">
        <v>18252</v>
      </c>
      <c r="E2586" s="45" t="s">
        <v>6214</v>
      </c>
      <c r="F2586" s="45" t="s">
        <v>1384</v>
      </c>
      <c r="G2586" s="45" t="s">
        <v>1385</v>
      </c>
      <c r="P2586" s="343"/>
    </row>
    <row r="2587" spans="1:16" x14ac:dyDescent="0.25">
      <c r="A2587" s="44" t="s">
        <v>16006</v>
      </c>
      <c r="B2587" s="44" t="s">
        <v>15965</v>
      </c>
      <c r="C2587" s="45" t="s">
        <v>15966</v>
      </c>
      <c r="D2587" s="45" t="s">
        <v>18252</v>
      </c>
      <c r="E2587" s="45" t="s">
        <v>6214</v>
      </c>
      <c r="F2587" s="45" t="s">
        <v>1384</v>
      </c>
      <c r="G2587" s="45" t="s">
        <v>1385</v>
      </c>
      <c r="P2587" s="343"/>
    </row>
    <row r="2588" spans="1:16" x14ac:dyDescent="0.25">
      <c r="A2588" s="264" t="s">
        <v>6743</v>
      </c>
      <c r="B2588" s="264" t="s">
        <v>4180</v>
      </c>
      <c r="C2588" s="265">
        <v>220605</v>
      </c>
      <c r="D2588" s="265" t="s">
        <v>15953</v>
      </c>
      <c r="E2588" s="266" t="s">
        <v>6710</v>
      </c>
      <c r="P2588" s="343"/>
    </row>
    <row r="2589" spans="1:16" x14ac:dyDescent="0.25">
      <c r="A2589" s="44" t="s">
        <v>5995</v>
      </c>
      <c r="B2589" s="44" t="s">
        <v>9313</v>
      </c>
      <c r="C2589" s="45" t="s">
        <v>9314</v>
      </c>
      <c r="D2589" s="45" t="s">
        <v>18252</v>
      </c>
      <c r="E2589" s="45" t="s">
        <v>3754</v>
      </c>
      <c r="F2589" s="45" t="s">
        <v>1384</v>
      </c>
      <c r="G2589" s="45" t="s">
        <v>1385</v>
      </c>
      <c r="P2589" s="343"/>
    </row>
    <row r="2590" spans="1:16" x14ac:dyDescent="0.25">
      <c r="A2590" s="44" t="s">
        <v>12082</v>
      </c>
      <c r="B2590" s="44" t="s">
        <v>11989</v>
      </c>
      <c r="C2590" s="45" t="s">
        <v>5051</v>
      </c>
      <c r="D2590" s="45" t="s">
        <v>4574</v>
      </c>
      <c r="E2590" s="275">
        <f>DATE(2025,8,9)</f>
        <v>45878</v>
      </c>
      <c r="F2590" s="32"/>
      <c r="G2590" s="32"/>
      <c r="H2590" s="32"/>
      <c r="I2590" s="31"/>
      <c r="J2590" s="31"/>
      <c r="K2590" s="31"/>
      <c r="L2590" s="31"/>
      <c r="M2590" s="31"/>
      <c r="N2590" s="31"/>
      <c r="P2590" s="343"/>
    </row>
    <row r="2591" spans="1:16" x14ac:dyDescent="0.25">
      <c r="A2591" s="264" t="s">
        <v>3486</v>
      </c>
      <c r="B2591" s="264" t="s">
        <v>3753</v>
      </c>
      <c r="C2591" s="265">
        <v>210101</v>
      </c>
      <c r="D2591" s="265" t="s">
        <v>15953</v>
      </c>
      <c r="E2591" s="266" t="s">
        <v>3754</v>
      </c>
      <c r="P2591" s="343"/>
    </row>
    <row r="2592" spans="1:16" s="355" customFormat="1" x14ac:dyDescent="0.25">
      <c r="A2592" s="264" t="s">
        <v>3486</v>
      </c>
      <c r="B2592" s="264" t="s">
        <v>1056</v>
      </c>
      <c r="C2592" s="265">
        <v>230601</v>
      </c>
      <c r="D2592" s="265" t="s">
        <v>15953</v>
      </c>
      <c r="E2592" s="266" t="s">
        <v>10533</v>
      </c>
      <c r="F2592" s="30"/>
      <c r="G2592" s="30"/>
      <c r="H2592" s="30"/>
      <c r="I2592" s="29"/>
      <c r="J2592" s="29"/>
      <c r="K2592" s="29"/>
      <c r="L2592" s="29"/>
      <c r="M2592" s="29"/>
      <c r="N2592" s="29"/>
      <c r="O2592" s="29"/>
      <c r="P2592" s="356"/>
    </row>
    <row r="2593" spans="1:16" x14ac:dyDescent="0.25">
      <c r="A2593" s="264" t="s">
        <v>3486</v>
      </c>
      <c r="B2593" s="264" t="s">
        <v>1067</v>
      </c>
      <c r="C2593" s="265">
        <v>230703</v>
      </c>
      <c r="D2593" s="265" t="s">
        <v>15953</v>
      </c>
      <c r="E2593" s="266" t="s">
        <v>5273</v>
      </c>
      <c r="P2593" s="343"/>
    </row>
    <row r="2594" spans="1:16" x14ac:dyDescent="0.25">
      <c r="A2594" s="57" t="s">
        <v>1408</v>
      </c>
      <c r="B2594" s="57" t="s">
        <v>1488</v>
      </c>
      <c r="C2594" s="62">
        <v>21027</v>
      </c>
      <c r="D2594" s="62" t="s">
        <v>5966</v>
      </c>
      <c r="E2594" s="60">
        <v>45777</v>
      </c>
      <c r="F2594" s="339" t="s">
        <v>16267</v>
      </c>
      <c r="G2594" s="339" t="s">
        <v>16268</v>
      </c>
      <c r="H2594" s="57"/>
      <c r="I2594" s="67"/>
      <c r="J2594" s="67"/>
      <c r="K2594" s="67"/>
      <c r="L2594" s="31"/>
      <c r="M2594" s="31"/>
      <c r="N2594" s="31"/>
      <c r="P2594" s="343"/>
    </row>
    <row r="2595" spans="1:16" s="359" customFormat="1" x14ac:dyDescent="0.25">
      <c r="A2595" s="264" t="s">
        <v>14675</v>
      </c>
      <c r="B2595" s="264" t="s">
        <v>1069</v>
      </c>
      <c r="C2595" s="265">
        <v>230103</v>
      </c>
      <c r="D2595" s="265" t="s">
        <v>15953</v>
      </c>
      <c r="E2595" s="266" t="s">
        <v>6809</v>
      </c>
      <c r="F2595" s="30"/>
      <c r="G2595" s="30"/>
      <c r="H2595" s="30"/>
      <c r="I2595" s="29"/>
      <c r="J2595" s="29"/>
      <c r="K2595" s="29"/>
      <c r="L2595" s="29"/>
      <c r="M2595" s="29"/>
      <c r="N2595" s="29"/>
      <c r="O2595" s="29"/>
      <c r="P2595" s="360"/>
    </row>
    <row r="2596" spans="1:16" x14ac:dyDescent="0.25">
      <c r="A2596" s="264" t="s">
        <v>14675</v>
      </c>
      <c r="B2596" s="264" t="s">
        <v>4181</v>
      </c>
      <c r="C2596" s="265">
        <v>230301</v>
      </c>
      <c r="D2596" s="265" t="s">
        <v>15953</v>
      </c>
      <c r="E2596" s="266" t="s">
        <v>6877</v>
      </c>
      <c r="P2596" s="343"/>
    </row>
    <row r="2597" spans="1:16" x14ac:dyDescent="0.25">
      <c r="A2597" s="264" t="s">
        <v>14675</v>
      </c>
      <c r="B2597" s="264" t="s">
        <v>14575</v>
      </c>
      <c r="C2597" s="265">
        <v>240402</v>
      </c>
      <c r="D2597" s="265" t="s">
        <v>15953</v>
      </c>
      <c r="E2597" s="266" t="s">
        <v>6492</v>
      </c>
      <c r="P2597" s="343"/>
    </row>
    <row r="2598" spans="1:16" x14ac:dyDescent="0.25">
      <c r="A2598" s="44" t="s">
        <v>15468</v>
      </c>
      <c r="B2598" s="44" t="s">
        <v>4156</v>
      </c>
      <c r="C2598" s="45" t="s">
        <v>15413</v>
      </c>
      <c r="D2598" s="45" t="s">
        <v>18252</v>
      </c>
      <c r="E2598" s="45" t="s">
        <v>3064</v>
      </c>
      <c r="F2598" s="45" t="s">
        <v>1384</v>
      </c>
      <c r="G2598" s="45" t="s">
        <v>1385</v>
      </c>
      <c r="P2598" s="343"/>
    </row>
    <row r="2599" spans="1:16" x14ac:dyDescent="0.3">
      <c r="A2599" s="135" t="s">
        <v>7675</v>
      </c>
      <c r="B2599" s="131" t="s">
        <v>7673</v>
      </c>
      <c r="C2599" s="96" t="s">
        <v>7674</v>
      </c>
      <c r="D2599" s="96" t="s">
        <v>1398</v>
      </c>
      <c r="E2599" s="112">
        <v>45976</v>
      </c>
      <c r="F2599" s="93"/>
      <c r="G2599" s="93"/>
      <c r="H2599" s="93"/>
      <c r="I2599" s="99"/>
      <c r="J2599" s="99"/>
      <c r="K2599" s="99"/>
      <c r="L2599" s="31"/>
      <c r="M2599" s="31"/>
      <c r="N2599" s="31"/>
      <c r="P2599" s="343"/>
    </row>
    <row r="2600" spans="1:16" x14ac:dyDescent="0.25">
      <c r="A2600" s="264" t="s">
        <v>8544</v>
      </c>
      <c r="B2600" s="264" t="s">
        <v>2751</v>
      </c>
      <c r="C2600" s="265">
        <v>230105</v>
      </c>
      <c r="D2600" s="265" t="s">
        <v>15953</v>
      </c>
      <c r="E2600" s="266" t="s">
        <v>6877</v>
      </c>
      <c r="P2600" s="343"/>
    </row>
    <row r="2601" spans="1:16" x14ac:dyDescent="0.25">
      <c r="A2601" s="44" t="s">
        <v>10171</v>
      </c>
      <c r="B2601" s="44" t="s">
        <v>10172</v>
      </c>
      <c r="C2601" s="45" t="s">
        <v>10173</v>
      </c>
      <c r="D2601" s="45" t="s">
        <v>15765</v>
      </c>
      <c r="E2601" s="45" t="s">
        <v>6665</v>
      </c>
      <c r="F2601" s="328"/>
      <c r="G2601" s="328"/>
      <c r="H2601" s="328"/>
      <c r="I2601" s="329"/>
      <c r="J2601" s="329"/>
      <c r="K2601" s="329"/>
      <c r="P2601" s="343"/>
    </row>
    <row r="2602" spans="1:16" s="355" customFormat="1" x14ac:dyDescent="0.25">
      <c r="A2602" s="346" t="s">
        <v>10171</v>
      </c>
      <c r="B2602" s="346" t="s">
        <v>10172</v>
      </c>
      <c r="C2602" s="347" t="s">
        <v>10173</v>
      </c>
      <c r="D2602" s="347" t="s">
        <v>15765</v>
      </c>
      <c r="E2602" s="347" t="s">
        <v>6665</v>
      </c>
      <c r="F2602" s="346"/>
      <c r="G2602" s="346"/>
      <c r="H2602" s="346"/>
      <c r="I2602" s="346"/>
      <c r="J2602" s="346"/>
      <c r="K2602" s="346"/>
      <c r="L2602" s="346"/>
      <c r="M2602" s="346"/>
      <c r="N2602" s="29"/>
      <c r="O2602" s="29"/>
      <c r="P2602" s="356"/>
    </row>
    <row r="2603" spans="1:16" x14ac:dyDescent="0.25">
      <c r="A2603" s="44" t="s">
        <v>10171</v>
      </c>
      <c r="B2603" s="44" t="s">
        <v>10172</v>
      </c>
      <c r="C2603" s="45" t="s">
        <v>10173</v>
      </c>
      <c r="D2603" s="45" t="s">
        <v>13812</v>
      </c>
      <c r="E2603" s="45" t="s">
        <v>6665</v>
      </c>
      <c r="F2603" s="93"/>
      <c r="G2603" s="93"/>
      <c r="H2603" s="93"/>
      <c r="I2603" s="99"/>
      <c r="J2603" s="99"/>
      <c r="K2603" s="99"/>
      <c r="P2603" s="343"/>
    </row>
    <row r="2604" spans="1:16" x14ac:dyDescent="0.25">
      <c r="A2604" s="44" t="s">
        <v>13410</v>
      </c>
      <c r="B2604" s="44" t="s">
        <v>15257</v>
      </c>
      <c r="C2604" s="45" t="s">
        <v>13518</v>
      </c>
      <c r="D2604" s="45" t="s">
        <v>16294</v>
      </c>
      <c r="E2604" s="46">
        <v>46022</v>
      </c>
      <c r="F2604" s="338"/>
      <c r="G2604" s="44"/>
      <c r="H2604" s="44"/>
      <c r="I2604" s="44"/>
      <c r="J2604" s="44"/>
      <c r="K2604" s="44"/>
      <c r="L2604" s="31"/>
      <c r="M2604" s="31"/>
      <c r="N2604" s="31"/>
      <c r="P2604" s="343"/>
    </row>
    <row r="2605" spans="1:16" x14ac:dyDescent="0.25">
      <c r="A2605" s="264" t="s">
        <v>10413</v>
      </c>
      <c r="B2605" s="264" t="s">
        <v>2751</v>
      </c>
      <c r="C2605" s="265">
        <v>230105</v>
      </c>
      <c r="D2605" s="265" t="s">
        <v>15953</v>
      </c>
      <c r="E2605" s="266" t="s">
        <v>6877</v>
      </c>
      <c r="P2605" s="343"/>
    </row>
    <row r="2606" spans="1:16" x14ac:dyDescent="0.25">
      <c r="A2606" s="264" t="s">
        <v>17770</v>
      </c>
      <c r="B2606" s="264" t="s">
        <v>1921</v>
      </c>
      <c r="C2606" s="265">
        <v>250101</v>
      </c>
      <c r="D2606" s="265" t="s">
        <v>15953</v>
      </c>
      <c r="E2606" s="266" t="s">
        <v>17681</v>
      </c>
      <c r="P2606" s="343"/>
    </row>
    <row r="2607" spans="1:16" s="355" customFormat="1" x14ac:dyDescent="0.25">
      <c r="A2607" s="262" t="s">
        <v>11577</v>
      </c>
      <c r="B2607" s="262" t="s">
        <v>11578</v>
      </c>
      <c r="C2607" s="53" t="s">
        <v>11683</v>
      </c>
      <c r="D2607" s="93" t="s">
        <v>7330</v>
      </c>
      <c r="E2607" s="263">
        <v>46890</v>
      </c>
      <c r="F2607" s="93"/>
      <c r="G2607" s="93"/>
      <c r="H2607" s="93"/>
      <c r="I2607" s="99"/>
      <c r="J2607" s="99"/>
      <c r="K2607" s="99"/>
      <c r="L2607" s="29"/>
      <c r="M2607" s="29"/>
      <c r="N2607" s="29"/>
      <c r="O2607" s="29"/>
      <c r="P2607" s="356"/>
    </row>
    <row r="2608" spans="1:16" x14ac:dyDescent="0.25">
      <c r="A2608" s="262" t="s">
        <v>11579</v>
      </c>
      <c r="B2608" s="262" t="s">
        <v>11578</v>
      </c>
      <c r="C2608" s="53" t="s">
        <v>11684</v>
      </c>
      <c r="D2608" s="93" t="s">
        <v>7330</v>
      </c>
      <c r="E2608" s="263">
        <v>46890</v>
      </c>
      <c r="F2608" s="93"/>
      <c r="G2608" s="93"/>
      <c r="H2608" s="93"/>
      <c r="I2608" s="99"/>
      <c r="J2608" s="99"/>
      <c r="K2608" s="99"/>
      <c r="P2608" s="343"/>
    </row>
    <row r="2609" spans="1:16" s="361" customFormat="1" x14ac:dyDescent="0.25">
      <c r="A2609" s="74" t="s">
        <v>736</v>
      </c>
      <c r="B2609" s="403" t="s">
        <v>17101</v>
      </c>
      <c r="C2609" s="413">
        <v>11.24</v>
      </c>
      <c r="D2609" s="43" t="s">
        <v>17679</v>
      </c>
      <c r="E2609" s="43">
        <v>47299</v>
      </c>
      <c r="F2609" s="88" t="s">
        <v>1533</v>
      </c>
      <c r="G2609" s="30"/>
      <c r="H2609" s="30"/>
      <c r="I2609" s="29"/>
      <c r="J2609" s="29"/>
      <c r="K2609" s="29"/>
      <c r="L2609" s="29"/>
      <c r="M2609" s="29"/>
      <c r="N2609" s="29"/>
      <c r="O2609" s="29"/>
      <c r="P2609" s="362"/>
    </row>
    <row r="2610" spans="1:16" x14ac:dyDescent="0.25">
      <c r="A2610" s="403" t="s">
        <v>736</v>
      </c>
      <c r="B2610" s="403" t="s">
        <v>17122</v>
      </c>
      <c r="C2610" s="413">
        <v>15.24</v>
      </c>
      <c r="D2610" s="43" t="s">
        <v>17679</v>
      </c>
      <c r="E2610" s="43">
        <v>47299</v>
      </c>
      <c r="F2610" s="88" t="s">
        <v>1533</v>
      </c>
      <c r="P2610" s="343"/>
    </row>
    <row r="2611" spans="1:16" s="361" customFormat="1" x14ac:dyDescent="0.25">
      <c r="A2611" s="403" t="s">
        <v>736</v>
      </c>
      <c r="B2611" s="403" t="s">
        <v>17217</v>
      </c>
      <c r="C2611" s="413">
        <v>25.24</v>
      </c>
      <c r="D2611" s="43" t="s">
        <v>17679</v>
      </c>
      <c r="E2611" s="43">
        <v>47299</v>
      </c>
      <c r="F2611" s="88" t="s">
        <v>1533</v>
      </c>
      <c r="G2611" s="30"/>
      <c r="H2611" s="30"/>
      <c r="I2611" s="29"/>
      <c r="J2611" s="29"/>
      <c r="K2611" s="29"/>
      <c r="L2611" s="29"/>
      <c r="M2611" s="29"/>
      <c r="N2611" s="29"/>
      <c r="O2611" s="29"/>
      <c r="P2611" s="362"/>
    </row>
    <row r="2612" spans="1:16" x14ac:dyDescent="0.25">
      <c r="A2612" s="44" t="s">
        <v>16007</v>
      </c>
      <c r="B2612" s="44" t="s">
        <v>1356</v>
      </c>
      <c r="C2612" s="45" t="s">
        <v>15958</v>
      </c>
      <c r="D2612" s="45" t="s">
        <v>18252</v>
      </c>
      <c r="E2612" s="45" t="s">
        <v>6214</v>
      </c>
      <c r="F2612" s="45" t="s">
        <v>1385</v>
      </c>
      <c r="G2612" s="45" t="s">
        <v>1385</v>
      </c>
      <c r="P2612" s="343"/>
    </row>
    <row r="2613" spans="1:16" s="359" customFormat="1" x14ac:dyDescent="0.25">
      <c r="A2613" s="1" t="s">
        <v>3</v>
      </c>
      <c r="B2613" s="432" t="s">
        <v>18266</v>
      </c>
      <c r="C2613" s="433" t="s">
        <v>6305</v>
      </c>
      <c r="D2613" s="434" t="s">
        <v>17016</v>
      </c>
      <c r="E2613" s="434">
        <v>45885</v>
      </c>
      <c r="F2613" s="30"/>
      <c r="G2613" s="30"/>
      <c r="H2613" s="30"/>
      <c r="I2613" s="29"/>
      <c r="J2613" s="29"/>
      <c r="K2613" s="29"/>
      <c r="L2613" s="29"/>
      <c r="M2613" s="29"/>
      <c r="N2613" s="29"/>
      <c r="O2613" s="29"/>
      <c r="P2613" s="360"/>
    </row>
    <row r="2614" spans="1:16" s="355" customFormat="1" x14ac:dyDescent="0.25">
      <c r="A2614" s="1" t="s">
        <v>3</v>
      </c>
      <c r="B2614" s="432" t="s">
        <v>189</v>
      </c>
      <c r="C2614" s="433" t="s">
        <v>8391</v>
      </c>
      <c r="D2614" s="434" t="s">
        <v>17016</v>
      </c>
      <c r="E2614" s="434">
        <v>46076</v>
      </c>
      <c r="F2614" s="30"/>
      <c r="G2614" s="30"/>
      <c r="H2614" s="30"/>
      <c r="I2614" s="29"/>
      <c r="J2614" s="29"/>
      <c r="K2614" s="29"/>
      <c r="L2614" s="29"/>
      <c r="M2614" s="29"/>
      <c r="N2614" s="29"/>
      <c r="O2614" s="29"/>
      <c r="P2614" s="356"/>
    </row>
    <row r="2615" spans="1:16" x14ac:dyDescent="0.25">
      <c r="A2615" s="1" t="s">
        <v>3</v>
      </c>
      <c r="B2615" s="432" t="s">
        <v>1815</v>
      </c>
      <c r="C2615" s="433" t="s">
        <v>8392</v>
      </c>
      <c r="D2615" s="434" t="s">
        <v>17016</v>
      </c>
      <c r="E2615" s="434">
        <v>46130</v>
      </c>
      <c r="P2615" s="343"/>
    </row>
    <row r="2616" spans="1:16" s="359" customFormat="1" x14ac:dyDescent="0.25">
      <c r="A2616" s="1" t="s">
        <v>3</v>
      </c>
      <c r="B2616" s="432" t="s">
        <v>13874</v>
      </c>
      <c r="C2616" s="433" t="s">
        <v>14427</v>
      </c>
      <c r="D2616" s="434" t="s">
        <v>17016</v>
      </c>
      <c r="E2616" s="434">
        <v>45866</v>
      </c>
      <c r="F2616" s="30"/>
      <c r="G2616" s="30"/>
      <c r="H2616" s="30"/>
      <c r="I2616" s="29"/>
      <c r="J2616" s="29"/>
      <c r="K2616" s="29"/>
      <c r="L2616" s="29"/>
      <c r="M2616" s="29"/>
      <c r="N2616" s="29"/>
      <c r="O2616" s="29"/>
      <c r="P2616" s="360"/>
    </row>
    <row r="2617" spans="1:16" x14ac:dyDescent="0.25">
      <c r="A2617" s="1" t="s">
        <v>3</v>
      </c>
      <c r="B2617" s="432" t="s">
        <v>16406</v>
      </c>
      <c r="C2617" s="433" t="s">
        <v>16407</v>
      </c>
      <c r="D2617" s="434" t="s">
        <v>17016</v>
      </c>
      <c r="E2617" s="434">
        <v>46008</v>
      </c>
      <c r="P2617" s="343"/>
    </row>
    <row r="2618" spans="1:16" x14ac:dyDescent="0.25">
      <c r="A2618" s="1" t="s">
        <v>3</v>
      </c>
      <c r="B2618" s="432" t="s">
        <v>18264</v>
      </c>
      <c r="C2618" s="433" t="s">
        <v>18267</v>
      </c>
      <c r="D2618" s="434" t="s">
        <v>17016</v>
      </c>
      <c r="E2618" s="434">
        <v>46036</v>
      </c>
      <c r="P2618" s="343"/>
    </row>
    <row r="2619" spans="1:16" x14ac:dyDescent="0.25">
      <c r="A2619" s="1" t="s">
        <v>13906</v>
      </c>
      <c r="B2619" s="432" t="s">
        <v>8379</v>
      </c>
      <c r="C2619" s="433" t="s">
        <v>13907</v>
      </c>
      <c r="D2619" s="434" t="s">
        <v>17016</v>
      </c>
      <c r="E2619" s="434">
        <v>45838</v>
      </c>
      <c r="P2619" s="343"/>
    </row>
    <row r="2620" spans="1:16" x14ac:dyDescent="0.25">
      <c r="A2620" s="44" t="s">
        <v>2674</v>
      </c>
      <c r="B2620" s="44" t="s">
        <v>1368</v>
      </c>
      <c r="C2620" s="45" t="s">
        <v>9312</v>
      </c>
      <c r="D2620" s="45" t="s">
        <v>18252</v>
      </c>
      <c r="E2620" s="45" t="s">
        <v>3754</v>
      </c>
      <c r="F2620" s="45" t="s">
        <v>1385</v>
      </c>
      <c r="G2620" s="45" t="s">
        <v>1385</v>
      </c>
      <c r="P2620" s="343"/>
    </row>
    <row r="2621" spans="1:16" x14ac:dyDescent="0.25">
      <c r="A2621" s="264" t="s">
        <v>14676</v>
      </c>
      <c r="B2621" s="264" t="s">
        <v>4181</v>
      </c>
      <c r="C2621" s="265">
        <v>240301</v>
      </c>
      <c r="D2621" s="265" t="s">
        <v>15953</v>
      </c>
      <c r="E2621" s="266" t="s">
        <v>13010</v>
      </c>
      <c r="P2621" s="343"/>
    </row>
    <row r="2622" spans="1:16" x14ac:dyDescent="0.25">
      <c r="A2622" s="44" t="s">
        <v>13169</v>
      </c>
      <c r="B2622" s="92" t="s">
        <v>13392</v>
      </c>
      <c r="C2622" s="45" t="s">
        <v>13122</v>
      </c>
      <c r="D2622" s="93" t="s">
        <v>13391</v>
      </c>
      <c r="E2622" s="94">
        <v>45838</v>
      </c>
      <c r="F2622" s="93"/>
      <c r="G2622" s="93"/>
      <c r="H2622" s="93"/>
      <c r="I2622" s="99"/>
      <c r="J2622" s="99"/>
      <c r="K2622" s="99"/>
      <c r="L2622" s="31"/>
      <c r="M2622" s="31"/>
      <c r="N2622" s="31"/>
      <c r="P2622" s="343"/>
    </row>
    <row r="2623" spans="1:16" x14ac:dyDescent="0.25">
      <c r="A2623" s="264" t="s">
        <v>737</v>
      </c>
      <c r="B2623" s="264" t="s">
        <v>4181</v>
      </c>
      <c r="C2623" s="265">
        <v>230301</v>
      </c>
      <c r="D2623" s="265" t="s">
        <v>15953</v>
      </c>
      <c r="E2623" s="266" t="s">
        <v>6877</v>
      </c>
      <c r="P2623" s="343"/>
    </row>
    <row r="2624" spans="1:16" x14ac:dyDescent="0.25">
      <c r="A2624" s="44" t="s">
        <v>3487</v>
      </c>
      <c r="B2624" s="44" t="s">
        <v>15319</v>
      </c>
      <c r="C2624" s="45" t="s">
        <v>7314</v>
      </c>
      <c r="D2624" s="45" t="s">
        <v>16294</v>
      </c>
      <c r="E2624" s="46">
        <v>45930</v>
      </c>
      <c r="F2624" s="338" t="s">
        <v>2055</v>
      </c>
      <c r="G2624" s="44"/>
      <c r="H2624" s="44"/>
      <c r="I2624" s="44"/>
      <c r="J2624" s="44"/>
      <c r="K2624" s="44"/>
      <c r="L2624" s="31"/>
      <c r="M2624" s="31"/>
      <c r="N2624" s="31"/>
      <c r="P2624" s="343"/>
    </row>
    <row r="2625" spans="1:16" x14ac:dyDescent="0.25">
      <c r="A2625" s="264" t="s">
        <v>3487</v>
      </c>
      <c r="B2625" s="264" t="s">
        <v>1067</v>
      </c>
      <c r="C2625" s="265">
        <v>230703</v>
      </c>
      <c r="D2625" s="265" t="s">
        <v>15953</v>
      </c>
      <c r="E2625" s="266" t="s">
        <v>5273</v>
      </c>
      <c r="P2625" s="343"/>
    </row>
    <row r="2626" spans="1:16" x14ac:dyDescent="0.25">
      <c r="A2626" s="403" t="s">
        <v>17218</v>
      </c>
      <c r="B2626" s="403" t="s">
        <v>17102</v>
      </c>
      <c r="C2626" s="413">
        <v>21.23</v>
      </c>
      <c r="D2626" s="43" t="s">
        <v>17679</v>
      </c>
      <c r="E2626" s="43">
        <v>46934</v>
      </c>
      <c r="F2626" s="88" t="s">
        <v>1533</v>
      </c>
      <c r="P2626" s="343"/>
    </row>
    <row r="2627" spans="1:16" x14ac:dyDescent="0.25">
      <c r="A2627" s="44" t="s">
        <v>13507</v>
      </c>
      <c r="B2627" s="44" t="s">
        <v>13527</v>
      </c>
      <c r="C2627" s="45" t="s">
        <v>13528</v>
      </c>
      <c r="D2627" s="45" t="s">
        <v>16294</v>
      </c>
      <c r="E2627" s="46">
        <v>45900</v>
      </c>
      <c r="F2627" s="338"/>
      <c r="G2627" s="44"/>
      <c r="H2627" s="44"/>
      <c r="I2627" s="44"/>
      <c r="J2627" s="44"/>
      <c r="K2627" s="44"/>
      <c r="L2627" s="31"/>
      <c r="M2627" s="31"/>
      <c r="N2627" s="31"/>
      <c r="P2627" s="343"/>
    </row>
    <row r="2628" spans="1:16" x14ac:dyDescent="0.3">
      <c r="A2628" s="99" t="s">
        <v>9733</v>
      </c>
      <c r="B2628" s="92" t="s">
        <v>1399</v>
      </c>
      <c r="C2628" s="93" t="s">
        <v>9935</v>
      </c>
      <c r="D2628" s="93" t="s">
        <v>1398</v>
      </c>
      <c r="E2628" s="112">
        <v>45863</v>
      </c>
      <c r="F2628" s="93"/>
      <c r="G2628" s="93"/>
      <c r="H2628" s="93"/>
      <c r="I2628" s="99"/>
      <c r="J2628" s="99"/>
      <c r="K2628" s="99"/>
      <c r="L2628" s="31"/>
      <c r="M2628" s="31"/>
      <c r="N2628" s="31"/>
      <c r="P2628" s="343"/>
    </row>
    <row r="2629" spans="1:16" x14ac:dyDescent="0.25">
      <c r="A2629" s="44" t="s">
        <v>8545</v>
      </c>
      <c r="B2629" s="44" t="s">
        <v>9316</v>
      </c>
      <c r="C2629" s="45" t="s">
        <v>9317</v>
      </c>
      <c r="D2629" s="45" t="s">
        <v>18252</v>
      </c>
      <c r="E2629" s="45" t="s">
        <v>3754</v>
      </c>
      <c r="F2629" s="45" t="s">
        <v>1384</v>
      </c>
      <c r="G2629" s="45" t="s">
        <v>1385</v>
      </c>
      <c r="P2629" s="343"/>
    </row>
    <row r="2630" spans="1:16" x14ac:dyDescent="0.25">
      <c r="A2630" s="264" t="s">
        <v>8545</v>
      </c>
      <c r="B2630" s="264" t="s">
        <v>6966</v>
      </c>
      <c r="C2630" s="265">
        <v>23010401</v>
      </c>
      <c r="D2630" s="265" t="s">
        <v>15953</v>
      </c>
      <c r="E2630" s="266" t="s">
        <v>6967</v>
      </c>
      <c r="P2630" s="343"/>
    </row>
    <row r="2631" spans="1:16" x14ac:dyDescent="0.25">
      <c r="A2631" s="44" t="s">
        <v>8920</v>
      </c>
      <c r="B2631" s="44" t="s">
        <v>8921</v>
      </c>
      <c r="C2631" s="45" t="s">
        <v>8941</v>
      </c>
      <c r="D2631" s="45" t="s">
        <v>15765</v>
      </c>
      <c r="E2631" s="45" t="s">
        <v>8950</v>
      </c>
      <c r="F2631" s="328"/>
      <c r="G2631" s="328"/>
      <c r="H2631" s="328"/>
      <c r="I2631" s="329"/>
      <c r="J2631" s="329"/>
      <c r="K2631" s="329"/>
      <c r="P2631" s="343"/>
    </row>
    <row r="2632" spans="1:16" x14ac:dyDescent="0.25">
      <c r="A2632" s="346" t="s">
        <v>8920</v>
      </c>
      <c r="B2632" s="346" t="s">
        <v>8921</v>
      </c>
      <c r="C2632" s="347" t="s">
        <v>8941</v>
      </c>
      <c r="D2632" s="347" t="s">
        <v>15765</v>
      </c>
      <c r="E2632" s="347" t="s">
        <v>16831</v>
      </c>
      <c r="F2632" s="346"/>
      <c r="G2632" s="346"/>
      <c r="H2632" s="346"/>
      <c r="I2632" s="346"/>
      <c r="J2632" s="346"/>
      <c r="K2632" s="346"/>
      <c r="L2632" s="346"/>
      <c r="M2632" s="346"/>
      <c r="P2632" s="343"/>
    </row>
    <row r="2633" spans="1:16" x14ac:dyDescent="0.25">
      <c r="A2633" s="44" t="s">
        <v>8920</v>
      </c>
      <c r="B2633" s="44" t="s">
        <v>8921</v>
      </c>
      <c r="C2633" s="45" t="s">
        <v>8941</v>
      </c>
      <c r="D2633" s="45" t="s">
        <v>13812</v>
      </c>
      <c r="E2633" s="45" t="s">
        <v>8950</v>
      </c>
      <c r="F2633" s="93"/>
      <c r="G2633" s="93"/>
      <c r="H2633" s="93"/>
      <c r="I2633" s="99"/>
      <c r="J2633" s="99"/>
      <c r="K2633" s="99"/>
      <c r="P2633" s="343"/>
    </row>
    <row r="2634" spans="1:16" x14ac:dyDescent="0.25">
      <c r="A2634" s="102" t="s">
        <v>7749</v>
      </c>
      <c r="B2634" s="131" t="s">
        <v>7741</v>
      </c>
      <c r="C2634" s="96" t="s">
        <v>7742</v>
      </c>
      <c r="D2634" s="96" t="s">
        <v>1398</v>
      </c>
      <c r="E2634" s="112">
        <v>45737</v>
      </c>
      <c r="F2634" s="93"/>
      <c r="G2634" s="93"/>
      <c r="H2634" s="93"/>
      <c r="I2634" s="99"/>
      <c r="J2634" s="99"/>
      <c r="K2634" s="99"/>
      <c r="L2634" s="31"/>
      <c r="M2634" s="31"/>
      <c r="N2634" s="31"/>
      <c r="P2634" s="343"/>
    </row>
    <row r="2635" spans="1:16" x14ac:dyDescent="0.25">
      <c r="A2635" s="264" t="s">
        <v>14677</v>
      </c>
      <c r="B2635" s="264" t="s">
        <v>6725</v>
      </c>
      <c r="C2635" s="265">
        <v>24070201</v>
      </c>
      <c r="D2635" s="265" t="s">
        <v>15953</v>
      </c>
      <c r="E2635" s="266" t="s">
        <v>10069</v>
      </c>
      <c r="P2635" s="343"/>
    </row>
    <row r="2636" spans="1:16" x14ac:dyDescent="0.25">
      <c r="A2636" s="403" t="s">
        <v>17219</v>
      </c>
      <c r="B2636" s="403" t="s">
        <v>17102</v>
      </c>
      <c r="C2636" s="413">
        <v>21.23</v>
      </c>
      <c r="D2636" s="43" t="s">
        <v>17679</v>
      </c>
      <c r="E2636" s="43">
        <v>46934</v>
      </c>
      <c r="F2636" s="88"/>
      <c r="P2636" s="343"/>
    </row>
    <row r="2637" spans="1:16" x14ac:dyDescent="0.25">
      <c r="A2637" s="403" t="s">
        <v>17219</v>
      </c>
      <c r="B2637" s="403" t="s">
        <v>17103</v>
      </c>
      <c r="C2637" s="413">
        <v>22.23</v>
      </c>
      <c r="D2637" s="43" t="s">
        <v>17679</v>
      </c>
      <c r="E2637" s="43">
        <v>46934</v>
      </c>
      <c r="F2637" s="88"/>
      <c r="P2637" s="343"/>
    </row>
    <row r="2638" spans="1:16" x14ac:dyDescent="0.25">
      <c r="A2638" s="264" t="s">
        <v>1120</v>
      </c>
      <c r="B2638" s="264" t="s">
        <v>2751</v>
      </c>
      <c r="C2638" s="265">
        <v>230105</v>
      </c>
      <c r="D2638" s="265" t="s">
        <v>15953</v>
      </c>
      <c r="E2638" s="266" t="s">
        <v>6877</v>
      </c>
      <c r="P2638" s="343"/>
    </row>
    <row r="2639" spans="1:16" x14ac:dyDescent="0.25">
      <c r="A2639" s="264" t="s">
        <v>1120</v>
      </c>
      <c r="B2639" s="264" t="s">
        <v>3588</v>
      </c>
      <c r="C2639" s="265">
        <v>230305</v>
      </c>
      <c r="D2639" s="265" t="s">
        <v>15953</v>
      </c>
      <c r="E2639" s="266" t="s">
        <v>3754</v>
      </c>
      <c r="P2639" s="343"/>
    </row>
    <row r="2640" spans="1:16" x14ac:dyDescent="0.25">
      <c r="A2640" s="264" t="s">
        <v>1120</v>
      </c>
      <c r="B2640" s="264" t="s">
        <v>11355</v>
      </c>
      <c r="C2640" s="265">
        <v>230905</v>
      </c>
      <c r="D2640" s="265" t="s">
        <v>15953</v>
      </c>
      <c r="E2640" s="266" t="s">
        <v>10715</v>
      </c>
      <c r="P2640" s="343"/>
    </row>
    <row r="2641" spans="1:16" x14ac:dyDescent="0.25">
      <c r="A2641" s="44" t="s">
        <v>9111</v>
      </c>
      <c r="B2641" s="44" t="s">
        <v>2667</v>
      </c>
      <c r="C2641" s="45" t="s">
        <v>9088</v>
      </c>
      <c r="D2641" s="45" t="s">
        <v>18252</v>
      </c>
      <c r="E2641" s="45" t="s">
        <v>6809</v>
      </c>
      <c r="F2641" s="45" t="s">
        <v>1384</v>
      </c>
      <c r="G2641" s="45" t="s">
        <v>1385</v>
      </c>
      <c r="P2641" s="343"/>
    </row>
    <row r="2642" spans="1:16" x14ac:dyDescent="0.25">
      <c r="A2642" s="44" t="s">
        <v>9111</v>
      </c>
      <c r="B2642" s="44" t="s">
        <v>18102</v>
      </c>
      <c r="C2642" s="45" t="s">
        <v>18103</v>
      </c>
      <c r="D2642" s="45" t="s">
        <v>18252</v>
      </c>
      <c r="E2642" s="45" t="s">
        <v>6985</v>
      </c>
      <c r="F2642" s="45" t="s">
        <v>1384</v>
      </c>
      <c r="G2642" s="45" t="s">
        <v>1385</v>
      </c>
      <c r="P2642" s="343"/>
    </row>
    <row r="2643" spans="1:16" x14ac:dyDescent="0.25">
      <c r="A2643" s="264" t="s">
        <v>4214</v>
      </c>
      <c r="B2643" s="264" t="s">
        <v>6697</v>
      </c>
      <c r="C2643" s="265">
        <v>221003</v>
      </c>
      <c r="D2643" s="265" t="s">
        <v>15953</v>
      </c>
      <c r="E2643" s="266" t="s">
        <v>5198</v>
      </c>
      <c r="P2643" s="343"/>
    </row>
    <row r="2644" spans="1:16" x14ac:dyDescent="0.25">
      <c r="A2644" s="264" t="s">
        <v>4214</v>
      </c>
      <c r="B2644" s="264" t="s">
        <v>1069</v>
      </c>
      <c r="C2644" s="265">
        <v>230103</v>
      </c>
      <c r="D2644" s="265" t="s">
        <v>15953</v>
      </c>
      <c r="E2644" s="266" t="s">
        <v>6809</v>
      </c>
      <c r="P2644" s="343"/>
    </row>
    <row r="2645" spans="1:16" x14ac:dyDescent="0.25">
      <c r="A2645" s="264" t="s">
        <v>4214</v>
      </c>
      <c r="B2645" s="264" t="s">
        <v>2751</v>
      </c>
      <c r="C2645" s="265">
        <v>230105</v>
      </c>
      <c r="D2645" s="265" t="s">
        <v>15953</v>
      </c>
      <c r="E2645" s="266" t="s">
        <v>6877</v>
      </c>
      <c r="P2645" s="343"/>
    </row>
    <row r="2646" spans="1:16" x14ac:dyDescent="0.25">
      <c r="A2646" s="264" t="s">
        <v>4214</v>
      </c>
      <c r="B2646" s="264" t="s">
        <v>8832</v>
      </c>
      <c r="C2646" s="265">
        <v>230203</v>
      </c>
      <c r="D2646" s="265" t="s">
        <v>15953</v>
      </c>
      <c r="E2646" s="266" t="s">
        <v>8836</v>
      </c>
      <c r="P2646" s="343"/>
    </row>
    <row r="2647" spans="1:16" s="355" customFormat="1" x14ac:dyDescent="0.25">
      <c r="A2647" s="264" t="s">
        <v>11386</v>
      </c>
      <c r="B2647" s="264" t="s">
        <v>4180</v>
      </c>
      <c r="C2647" s="265">
        <v>220605</v>
      </c>
      <c r="D2647" s="265" t="s">
        <v>15953</v>
      </c>
      <c r="E2647" s="266" t="s">
        <v>6710</v>
      </c>
      <c r="F2647" s="30"/>
      <c r="G2647" s="30"/>
      <c r="H2647" s="30"/>
      <c r="I2647" s="29"/>
      <c r="J2647" s="29"/>
      <c r="K2647" s="29"/>
      <c r="L2647" s="29"/>
      <c r="M2647" s="29"/>
      <c r="N2647" s="29"/>
      <c r="O2647" s="29"/>
      <c r="P2647" s="356"/>
    </row>
    <row r="2648" spans="1:16" x14ac:dyDescent="0.25">
      <c r="A2648" s="264" t="s">
        <v>11386</v>
      </c>
      <c r="B2648" s="264" t="s">
        <v>11351</v>
      </c>
      <c r="C2648" s="265">
        <v>23110101</v>
      </c>
      <c r="D2648" s="265" t="s">
        <v>15953</v>
      </c>
      <c r="E2648" s="266" t="s">
        <v>11352</v>
      </c>
      <c r="P2648" s="343"/>
    </row>
    <row r="2649" spans="1:16" x14ac:dyDescent="0.25">
      <c r="A2649" s="44" t="s">
        <v>13842</v>
      </c>
      <c r="B2649" s="44" t="s">
        <v>13843</v>
      </c>
      <c r="C2649" s="45" t="s">
        <v>16260</v>
      </c>
      <c r="D2649" s="45" t="s">
        <v>7330</v>
      </c>
      <c r="E2649" s="46">
        <v>47447</v>
      </c>
      <c r="F2649" s="93"/>
      <c r="G2649" s="93"/>
      <c r="H2649" s="93"/>
      <c r="I2649" s="99"/>
      <c r="J2649" s="99"/>
      <c r="K2649" s="99"/>
      <c r="P2649" s="343"/>
    </row>
    <row r="2650" spans="1:16" s="355" customFormat="1" x14ac:dyDescent="0.25">
      <c r="A2650" s="264" t="s">
        <v>14678</v>
      </c>
      <c r="B2650" s="264" t="s">
        <v>1076</v>
      </c>
      <c r="C2650" s="265">
        <v>240303</v>
      </c>
      <c r="D2650" s="265" t="s">
        <v>15953</v>
      </c>
      <c r="E2650" s="266" t="s">
        <v>3064</v>
      </c>
      <c r="F2650" s="30"/>
      <c r="G2650" s="30"/>
      <c r="H2650" s="30"/>
      <c r="I2650" s="29"/>
      <c r="J2650" s="29"/>
      <c r="K2650" s="29"/>
      <c r="L2650" s="29"/>
      <c r="M2650" s="29"/>
      <c r="N2650" s="29"/>
      <c r="O2650" s="29"/>
      <c r="P2650" s="356"/>
    </row>
    <row r="2651" spans="1:16" x14ac:dyDescent="0.25">
      <c r="A2651" s="44" t="s">
        <v>1121</v>
      </c>
      <c r="B2651" s="44" t="s">
        <v>1358</v>
      </c>
      <c r="C2651" s="45" t="s">
        <v>6197</v>
      </c>
      <c r="D2651" s="45" t="s">
        <v>18252</v>
      </c>
      <c r="E2651" s="45" t="s">
        <v>6211</v>
      </c>
      <c r="F2651" s="45" t="s">
        <v>1384</v>
      </c>
      <c r="G2651" s="45" t="s">
        <v>1385</v>
      </c>
      <c r="P2651" s="343"/>
    </row>
    <row r="2652" spans="1:16" s="359" customFormat="1" x14ac:dyDescent="0.25">
      <c r="A2652" s="44" t="s">
        <v>10555</v>
      </c>
      <c r="B2652" s="44" t="s">
        <v>1368</v>
      </c>
      <c r="C2652" s="45" t="s">
        <v>9312</v>
      </c>
      <c r="D2652" s="45" t="s">
        <v>18252</v>
      </c>
      <c r="E2652" s="45" t="s">
        <v>3754</v>
      </c>
      <c r="F2652" s="45" t="s">
        <v>1384</v>
      </c>
      <c r="G2652" s="45" t="s">
        <v>1385</v>
      </c>
      <c r="H2652" s="30"/>
      <c r="I2652" s="29"/>
      <c r="J2652" s="29"/>
      <c r="K2652" s="29"/>
      <c r="L2652" s="29"/>
      <c r="M2652" s="29"/>
      <c r="N2652" s="29"/>
      <c r="O2652" s="29"/>
      <c r="P2652" s="360"/>
    </row>
    <row r="2653" spans="1:16" x14ac:dyDescent="0.25">
      <c r="A2653" s="44" t="s">
        <v>10555</v>
      </c>
      <c r="B2653" s="44" t="s">
        <v>1362</v>
      </c>
      <c r="C2653" s="45" t="s">
        <v>9308</v>
      </c>
      <c r="D2653" s="45" t="s">
        <v>18252</v>
      </c>
      <c r="E2653" s="45" t="s">
        <v>3754</v>
      </c>
      <c r="F2653" s="45" t="s">
        <v>1384</v>
      </c>
      <c r="G2653" s="45" t="s">
        <v>1385</v>
      </c>
      <c r="P2653" s="343"/>
    </row>
    <row r="2654" spans="1:16" x14ac:dyDescent="0.25">
      <c r="A2654" s="264" t="s">
        <v>6744</v>
      </c>
      <c r="B2654" s="264" t="s">
        <v>6696</v>
      </c>
      <c r="C2654" s="265">
        <v>220903</v>
      </c>
      <c r="D2654" s="265" t="s">
        <v>15953</v>
      </c>
      <c r="E2654" s="266" t="s">
        <v>6210</v>
      </c>
      <c r="P2654" s="343"/>
    </row>
    <row r="2655" spans="1:16" x14ac:dyDescent="0.25">
      <c r="A2655" s="264" t="s">
        <v>2736</v>
      </c>
      <c r="B2655" s="264" t="s">
        <v>6664</v>
      </c>
      <c r="C2655" s="265">
        <v>22010701</v>
      </c>
      <c r="D2655" s="265" t="s">
        <v>15953</v>
      </c>
      <c r="E2655" s="266" t="s">
        <v>6665</v>
      </c>
      <c r="P2655" s="343"/>
    </row>
    <row r="2656" spans="1:16" x14ac:dyDescent="0.25">
      <c r="A2656" s="264" t="s">
        <v>2736</v>
      </c>
      <c r="B2656" s="264" t="s">
        <v>3782</v>
      </c>
      <c r="C2656" s="265">
        <v>23010402</v>
      </c>
      <c r="D2656" s="265" t="s">
        <v>15953</v>
      </c>
      <c r="E2656" s="266" t="s">
        <v>8836</v>
      </c>
      <c r="P2656" s="343"/>
    </row>
    <row r="2657" spans="1:16" x14ac:dyDescent="0.25">
      <c r="A2657" s="264" t="s">
        <v>2736</v>
      </c>
      <c r="B2657" s="264" t="s">
        <v>17682</v>
      </c>
      <c r="C2657" s="265">
        <v>25010501</v>
      </c>
      <c r="D2657" s="265" t="s">
        <v>15953</v>
      </c>
      <c r="E2657" s="266" t="s">
        <v>17681</v>
      </c>
      <c r="P2657" s="343"/>
    </row>
    <row r="2658" spans="1:16" x14ac:dyDescent="0.25">
      <c r="A2658" s="264" t="s">
        <v>2736</v>
      </c>
      <c r="B2658" s="264" t="s">
        <v>6663</v>
      </c>
      <c r="C2658" s="265">
        <v>25010502</v>
      </c>
      <c r="D2658" s="265" t="s">
        <v>15953</v>
      </c>
      <c r="E2658" s="266" t="s">
        <v>6677</v>
      </c>
      <c r="P2658" s="343"/>
    </row>
    <row r="2659" spans="1:16" x14ac:dyDescent="0.25">
      <c r="A2659" s="264" t="s">
        <v>4215</v>
      </c>
      <c r="B2659" s="264" t="s">
        <v>3782</v>
      </c>
      <c r="C2659" s="265">
        <v>210205</v>
      </c>
      <c r="D2659" s="265" t="s">
        <v>15953</v>
      </c>
      <c r="E2659" s="266" t="s">
        <v>8836</v>
      </c>
      <c r="P2659" s="343"/>
    </row>
    <row r="2660" spans="1:16" x14ac:dyDescent="0.25">
      <c r="A2660" s="264" t="s">
        <v>6745</v>
      </c>
      <c r="B2660" s="264" t="s">
        <v>6664</v>
      </c>
      <c r="C2660" s="265">
        <v>22010701</v>
      </c>
      <c r="D2660" s="265" t="s">
        <v>15953</v>
      </c>
      <c r="E2660" s="266" t="s">
        <v>6665</v>
      </c>
      <c r="P2660" s="343"/>
    </row>
    <row r="2661" spans="1:16" x14ac:dyDescent="0.25">
      <c r="A2661" s="264" t="s">
        <v>6745</v>
      </c>
      <c r="B2661" s="264" t="s">
        <v>1055</v>
      </c>
      <c r="C2661" s="265">
        <v>22010702</v>
      </c>
      <c r="D2661" s="265" t="s">
        <v>15953</v>
      </c>
      <c r="E2661" s="266" t="s">
        <v>8836</v>
      </c>
      <c r="P2661" s="343"/>
    </row>
    <row r="2662" spans="1:16" x14ac:dyDescent="0.25">
      <c r="A2662" s="264" t="s">
        <v>2771</v>
      </c>
      <c r="B2662" s="264" t="s">
        <v>6746</v>
      </c>
      <c r="C2662" s="265">
        <v>220603</v>
      </c>
      <c r="D2662" s="265" t="s">
        <v>15953</v>
      </c>
      <c r="E2662" s="266" t="s">
        <v>6714</v>
      </c>
      <c r="P2662" s="343"/>
    </row>
    <row r="2663" spans="1:16" x14ac:dyDescent="0.25">
      <c r="A2663" s="264" t="s">
        <v>17771</v>
      </c>
      <c r="B2663" s="264" t="s">
        <v>12996</v>
      </c>
      <c r="C2663" s="265">
        <v>24010401</v>
      </c>
      <c r="D2663" s="265" t="s">
        <v>15953</v>
      </c>
      <c r="E2663" s="266" t="s">
        <v>12997</v>
      </c>
      <c r="P2663" s="343"/>
    </row>
    <row r="2664" spans="1:16" x14ac:dyDescent="0.25">
      <c r="A2664" s="264" t="s">
        <v>9429</v>
      </c>
      <c r="B2664" s="264" t="s">
        <v>3782</v>
      </c>
      <c r="C2664" s="265">
        <v>210205</v>
      </c>
      <c r="D2664" s="265" t="s">
        <v>15953</v>
      </c>
      <c r="E2664" s="266" t="s">
        <v>8836</v>
      </c>
      <c r="P2664" s="343"/>
    </row>
    <row r="2665" spans="1:16" x14ac:dyDescent="0.25">
      <c r="A2665" s="264" t="s">
        <v>9429</v>
      </c>
      <c r="B2665" s="264" t="s">
        <v>1068</v>
      </c>
      <c r="C2665" s="265">
        <v>230202</v>
      </c>
      <c r="D2665" s="265" t="s">
        <v>15953</v>
      </c>
      <c r="E2665" s="266" t="s">
        <v>8836</v>
      </c>
      <c r="P2665" s="343"/>
    </row>
    <row r="2666" spans="1:16" x14ac:dyDescent="0.25">
      <c r="A2666" s="264" t="s">
        <v>9429</v>
      </c>
      <c r="B2666" s="264" t="s">
        <v>3588</v>
      </c>
      <c r="C2666" s="265">
        <v>230305</v>
      </c>
      <c r="D2666" s="265" t="s">
        <v>15953</v>
      </c>
      <c r="E2666" s="266" t="s">
        <v>3754</v>
      </c>
      <c r="P2666" s="343"/>
    </row>
    <row r="2667" spans="1:16" x14ac:dyDescent="0.25">
      <c r="A2667" s="264" t="s">
        <v>17772</v>
      </c>
      <c r="B2667" s="264" t="s">
        <v>236</v>
      </c>
      <c r="C2667" s="265">
        <v>241001</v>
      </c>
      <c r="D2667" s="265" t="s">
        <v>15953</v>
      </c>
      <c r="E2667" s="266" t="s">
        <v>11352</v>
      </c>
      <c r="P2667" s="343"/>
    </row>
    <row r="2668" spans="1:16" x14ac:dyDescent="0.25">
      <c r="A2668" s="264" t="s">
        <v>6747</v>
      </c>
      <c r="B2668" s="264" t="s">
        <v>1055</v>
      </c>
      <c r="C2668" s="265">
        <v>22010702</v>
      </c>
      <c r="D2668" s="265" t="s">
        <v>15953</v>
      </c>
      <c r="E2668" s="266" t="s">
        <v>8836</v>
      </c>
      <c r="P2668" s="343"/>
    </row>
    <row r="2669" spans="1:16" x14ac:dyDescent="0.3">
      <c r="A2669" s="278" t="s">
        <v>14074</v>
      </c>
      <c r="B2669" s="278" t="s">
        <v>1399</v>
      </c>
      <c r="C2669" s="59" t="s">
        <v>14156</v>
      </c>
      <c r="D2669" s="93" t="s">
        <v>1398</v>
      </c>
      <c r="E2669" s="94">
        <v>45863</v>
      </c>
      <c r="F2669" s="93"/>
      <c r="G2669" s="93"/>
      <c r="H2669" s="93"/>
      <c r="I2669" s="99"/>
      <c r="J2669" s="99"/>
      <c r="K2669" s="99"/>
      <c r="L2669" s="31"/>
      <c r="M2669" s="31"/>
      <c r="N2669" s="31"/>
      <c r="P2669" s="343"/>
    </row>
    <row r="2670" spans="1:16" x14ac:dyDescent="0.25">
      <c r="A2670" s="44" t="s">
        <v>3704</v>
      </c>
      <c r="B2670" s="44" t="s">
        <v>1347</v>
      </c>
      <c r="C2670" s="45" t="s">
        <v>14267</v>
      </c>
      <c r="D2670" s="45" t="s">
        <v>18252</v>
      </c>
      <c r="E2670" s="45" t="s">
        <v>6677</v>
      </c>
      <c r="F2670" s="45" t="s">
        <v>1384</v>
      </c>
      <c r="G2670" s="45" t="s">
        <v>1384</v>
      </c>
      <c r="P2670" s="343"/>
    </row>
    <row r="2671" spans="1:16" x14ac:dyDescent="0.25">
      <c r="A2671" s="264" t="s">
        <v>14679</v>
      </c>
      <c r="B2671" s="264" t="s">
        <v>12996</v>
      </c>
      <c r="C2671" s="265">
        <v>24010401</v>
      </c>
      <c r="D2671" s="265" t="s">
        <v>15953</v>
      </c>
      <c r="E2671" s="266" t="s">
        <v>12997</v>
      </c>
      <c r="P2671" s="343"/>
    </row>
    <row r="2672" spans="1:16" x14ac:dyDescent="0.25">
      <c r="A2672" s="264" t="s">
        <v>14679</v>
      </c>
      <c r="B2672" s="264" t="s">
        <v>3782</v>
      </c>
      <c r="C2672" s="265">
        <v>24010402</v>
      </c>
      <c r="D2672" s="265" t="s">
        <v>15953</v>
      </c>
      <c r="E2672" s="266" t="s">
        <v>8836</v>
      </c>
      <c r="P2672" s="343"/>
    </row>
    <row r="2673" spans="1:16" s="355" customFormat="1" x14ac:dyDescent="0.25">
      <c r="A2673" s="91" t="s">
        <v>1953</v>
      </c>
      <c r="B2673" s="92" t="s">
        <v>13392</v>
      </c>
      <c r="C2673" s="45" t="s">
        <v>13137</v>
      </c>
      <c r="D2673" s="93" t="s">
        <v>13391</v>
      </c>
      <c r="E2673" s="94">
        <v>45838</v>
      </c>
      <c r="F2673" s="93"/>
      <c r="G2673" s="93"/>
      <c r="H2673" s="93"/>
      <c r="I2673" s="99"/>
      <c r="J2673" s="99"/>
      <c r="K2673" s="99"/>
      <c r="L2673" s="31"/>
      <c r="M2673" s="31"/>
      <c r="N2673" s="31"/>
      <c r="O2673" s="29"/>
      <c r="P2673" s="356"/>
    </row>
    <row r="2674" spans="1:16" x14ac:dyDescent="0.3">
      <c r="A2674" s="99" t="s">
        <v>1953</v>
      </c>
      <c r="B2674" s="92" t="s">
        <v>3793</v>
      </c>
      <c r="C2674" s="96" t="s">
        <v>3604</v>
      </c>
      <c r="D2674" s="93" t="s">
        <v>4549</v>
      </c>
      <c r="E2674" s="94">
        <v>45998</v>
      </c>
      <c r="F2674" s="93"/>
      <c r="G2674" s="93"/>
      <c r="H2674" s="93"/>
      <c r="I2674" s="99"/>
      <c r="J2674" s="99"/>
      <c r="K2674" s="99"/>
      <c r="L2674" s="31"/>
      <c r="M2674" s="31"/>
      <c r="N2674" s="31"/>
      <c r="P2674" s="343"/>
    </row>
    <row r="2675" spans="1:16" x14ac:dyDescent="0.25">
      <c r="A2675" s="44" t="s">
        <v>7316</v>
      </c>
      <c r="B2675" s="44" t="s">
        <v>15319</v>
      </c>
      <c r="C2675" s="45" t="s">
        <v>7314</v>
      </c>
      <c r="D2675" s="45" t="s">
        <v>16294</v>
      </c>
      <c r="E2675" s="46">
        <v>45930</v>
      </c>
      <c r="F2675" s="338"/>
      <c r="G2675" s="44"/>
      <c r="H2675" s="44"/>
      <c r="I2675" s="44"/>
      <c r="J2675" s="44"/>
      <c r="K2675" s="44"/>
      <c r="L2675" s="31"/>
      <c r="M2675" s="31"/>
      <c r="N2675" s="31"/>
      <c r="P2675" s="343"/>
    </row>
    <row r="2676" spans="1:16" s="361" customFormat="1" x14ac:dyDescent="0.25">
      <c r="A2676" s="44" t="s">
        <v>3412</v>
      </c>
      <c r="B2676" s="44" t="s">
        <v>10976</v>
      </c>
      <c r="C2676" s="45" t="s">
        <v>10977</v>
      </c>
      <c r="D2676" s="45" t="s">
        <v>18252</v>
      </c>
      <c r="E2676" s="45" t="s">
        <v>10715</v>
      </c>
      <c r="F2676" s="45" t="s">
        <v>1384</v>
      </c>
      <c r="G2676" s="45" t="s">
        <v>1385</v>
      </c>
      <c r="H2676" s="30"/>
      <c r="I2676" s="29"/>
      <c r="J2676" s="29"/>
      <c r="K2676" s="29"/>
      <c r="L2676" s="29"/>
      <c r="M2676" s="29"/>
      <c r="N2676" s="29"/>
      <c r="O2676" s="29"/>
      <c r="P2676" s="362"/>
    </row>
    <row r="2677" spans="1:16" x14ac:dyDescent="0.25">
      <c r="A2677" s="44" t="s">
        <v>2129</v>
      </c>
      <c r="B2677" s="44" t="s">
        <v>15290</v>
      </c>
      <c r="C2677" s="45" t="s">
        <v>7249</v>
      </c>
      <c r="D2677" s="45" t="s">
        <v>16294</v>
      </c>
      <c r="E2677" s="46">
        <v>45777</v>
      </c>
      <c r="F2677" s="338"/>
      <c r="G2677" s="44"/>
      <c r="H2677" s="44"/>
      <c r="I2677" s="44"/>
      <c r="J2677" s="44"/>
      <c r="K2677" s="44"/>
      <c r="L2677" s="31"/>
      <c r="M2677" s="31"/>
      <c r="N2677" s="31"/>
      <c r="P2677" s="343"/>
    </row>
    <row r="2678" spans="1:16" x14ac:dyDescent="0.25">
      <c r="A2678" s="44" t="s">
        <v>12083</v>
      </c>
      <c r="B2678" s="44" t="s">
        <v>16530</v>
      </c>
      <c r="C2678" s="45" t="s">
        <v>13681</v>
      </c>
      <c r="D2678" s="45" t="s">
        <v>4574</v>
      </c>
      <c r="E2678" s="275">
        <f>DATE(2028,4,4)</f>
        <v>46847</v>
      </c>
      <c r="P2678" s="343"/>
    </row>
    <row r="2679" spans="1:16" x14ac:dyDescent="0.25">
      <c r="A2679" s="44" t="s">
        <v>3118</v>
      </c>
      <c r="B2679" s="44" t="s">
        <v>15290</v>
      </c>
      <c r="C2679" s="45" t="s">
        <v>7249</v>
      </c>
      <c r="D2679" s="45" t="s">
        <v>16294</v>
      </c>
      <c r="E2679" s="46">
        <v>45777</v>
      </c>
      <c r="F2679" s="338"/>
      <c r="G2679" s="44"/>
      <c r="H2679" s="44"/>
      <c r="I2679" s="44"/>
      <c r="J2679" s="44"/>
      <c r="K2679" s="44"/>
      <c r="L2679" s="31"/>
      <c r="M2679" s="31"/>
      <c r="N2679" s="31"/>
      <c r="P2679" s="343"/>
    </row>
    <row r="2680" spans="1:16" x14ac:dyDescent="0.25">
      <c r="A2680" s="44" t="s">
        <v>11151</v>
      </c>
      <c r="B2680" s="44" t="s">
        <v>15259</v>
      </c>
      <c r="C2680" s="45" t="s">
        <v>11129</v>
      </c>
      <c r="D2680" s="45" t="s">
        <v>16294</v>
      </c>
      <c r="E2680" s="46">
        <v>46022</v>
      </c>
      <c r="F2680" s="338" t="s">
        <v>2055</v>
      </c>
      <c r="G2680" s="44"/>
      <c r="H2680" s="44"/>
      <c r="I2680" s="44"/>
      <c r="J2680" s="44"/>
      <c r="K2680" s="44"/>
      <c r="L2680" s="31"/>
      <c r="M2680" s="31"/>
      <c r="N2680" s="31"/>
      <c r="P2680" s="343"/>
    </row>
    <row r="2681" spans="1:16" x14ac:dyDescent="0.25">
      <c r="A2681" s="264" t="s">
        <v>10662</v>
      </c>
      <c r="B2681" s="264" t="s">
        <v>1056</v>
      </c>
      <c r="C2681" s="265">
        <v>230601</v>
      </c>
      <c r="D2681" s="265" t="s">
        <v>15953</v>
      </c>
      <c r="E2681" s="266" t="s">
        <v>10533</v>
      </c>
      <c r="P2681" s="343"/>
    </row>
    <row r="2682" spans="1:16" x14ac:dyDescent="0.25">
      <c r="A2682" s="403" t="s">
        <v>17220</v>
      </c>
      <c r="B2682" s="403" t="s">
        <v>17135</v>
      </c>
      <c r="C2682" s="413">
        <v>21.22</v>
      </c>
      <c r="D2682" s="43" t="s">
        <v>17679</v>
      </c>
      <c r="E2682" s="43">
        <v>45838</v>
      </c>
      <c r="F2682" s="88"/>
      <c r="P2682" s="343"/>
    </row>
    <row r="2683" spans="1:16" x14ac:dyDescent="0.25">
      <c r="A2683" s="403" t="s">
        <v>17220</v>
      </c>
      <c r="B2683" s="403" t="s">
        <v>17093</v>
      </c>
      <c r="C2683" s="413">
        <v>33.22</v>
      </c>
      <c r="D2683" s="43" t="s">
        <v>17679</v>
      </c>
      <c r="E2683" s="43">
        <v>45838</v>
      </c>
      <c r="F2683" s="88"/>
      <c r="P2683" s="343"/>
    </row>
    <row r="2684" spans="1:16" s="355" customFormat="1" x14ac:dyDescent="0.25">
      <c r="A2684" s="264" t="s">
        <v>738</v>
      </c>
      <c r="B2684" s="264" t="s">
        <v>2751</v>
      </c>
      <c r="C2684" s="265">
        <v>220105</v>
      </c>
      <c r="D2684" s="265" t="s">
        <v>15953</v>
      </c>
      <c r="E2684" s="266" t="s">
        <v>3064</v>
      </c>
      <c r="F2684" s="30"/>
      <c r="G2684" s="30"/>
      <c r="H2684" s="30"/>
      <c r="I2684" s="29"/>
      <c r="J2684" s="29"/>
      <c r="K2684" s="29"/>
      <c r="L2684" s="29"/>
      <c r="M2684" s="29"/>
      <c r="N2684" s="29"/>
      <c r="O2684" s="29"/>
      <c r="P2684" s="356"/>
    </row>
    <row r="2685" spans="1:16" x14ac:dyDescent="0.25">
      <c r="A2685" s="264" t="s">
        <v>2772</v>
      </c>
      <c r="B2685" s="264" t="s">
        <v>2751</v>
      </c>
      <c r="C2685" s="265">
        <v>230105</v>
      </c>
      <c r="D2685" s="265" t="s">
        <v>15953</v>
      </c>
      <c r="E2685" s="266" t="s">
        <v>6877</v>
      </c>
      <c r="P2685" s="343"/>
    </row>
    <row r="2686" spans="1:16" s="359" customFormat="1" x14ac:dyDescent="0.25">
      <c r="A2686" s="264" t="s">
        <v>14680</v>
      </c>
      <c r="B2686" s="264" t="s">
        <v>2751</v>
      </c>
      <c r="C2686" s="265">
        <v>230105</v>
      </c>
      <c r="D2686" s="265" t="s">
        <v>15953</v>
      </c>
      <c r="E2686" s="266" t="s">
        <v>6877</v>
      </c>
      <c r="F2686" s="30"/>
      <c r="G2686" s="30"/>
      <c r="H2686" s="30"/>
      <c r="I2686" s="29"/>
      <c r="J2686" s="29"/>
      <c r="K2686" s="29"/>
      <c r="L2686" s="29"/>
      <c r="M2686" s="29"/>
      <c r="N2686" s="29"/>
      <c r="O2686" s="29"/>
      <c r="P2686" s="360"/>
    </row>
    <row r="2687" spans="1:16" x14ac:dyDescent="0.25">
      <c r="A2687" s="264" t="s">
        <v>14680</v>
      </c>
      <c r="B2687" s="264" t="s">
        <v>1068</v>
      </c>
      <c r="C2687" s="265">
        <v>230202</v>
      </c>
      <c r="D2687" s="265" t="s">
        <v>15953</v>
      </c>
      <c r="E2687" s="266" t="s">
        <v>8836</v>
      </c>
      <c r="P2687" s="343"/>
    </row>
    <row r="2688" spans="1:16" x14ac:dyDescent="0.25">
      <c r="A2688" s="264" t="s">
        <v>14680</v>
      </c>
      <c r="B2688" s="264" t="s">
        <v>1076</v>
      </c>
      <c r="C2688" s="265">
        <v>240303</v>
      </c>
      <c r="D2688" s="265" t="s">
        <v>15953</v>
      </c>
      <c r="E2688" s="266" t="s">
        <v>3064</v>
      </c>
      <c r="P2688" s="343"/>
    </row>
    <row r="2689" spans="1:16" x14ac:dyDescent="0.25">
      <c r="A2689" s="264" t="s">
        <v>9430</v>
      </c>
      <c r="B2689" s="264" t="s">
        <v>4181</v>
      </c>
      <c r="C2689" s="265">
        <v>230301</v>
      </c>
      <c r="D2689" s="265" t="s">
        <v>15953</v>
      </c>
      <c r="E2689" s="266" t="s">
        <v>6877</v>
      </c>
      <c r="P2689" s="343"/>
    </row>
    <row r="2690" spans="1:16" x14ac:dyDescent="0.25">
      <c r="A2690" s="264" t="s">
        <v>6748</v>
      </c>
      <c r="B2690" s="264" t="s">
        <v>6661</v>
      </c>
      <c r="C2690" s="265">
        <v>22100201</v>
      </c>
      <c r="D2690" s="265" t="s">
        <v>15953</v>
      </c>
      <c r="E2690" s="266" t="s">
        <v>5198</v>
      </c>
      <c r="P2690" s="343"/>
    </row>
    <row r="2691" spans="1:16" x14ac:dyDescent="0.25">
      <c r="A2691" s="264" t="s">
        <v>6748</v>
      </c>
      <c r="B2691" s="264" t="s">
        <v>3594</v>
      </c>
      <c r="C2691" s="265">
        <v>22100202</v>
      </c>
      <c r="D2691" s="265" t="s">
        <v>15953</v>
      </c>
      <c r="E2691" s="266" t="s">
        <v>5198</v>
      </c>
      <c r="P2691" s="343"/>
    </row>
    <row r="2692" spans="1:16" x14ac:dyDescent="0.25">
      <c r="A2692" s="44" t="s">
        <v>13844</v>
      </c>
      <c r="B2692" s="44" t="s">
        <v>7498</v>
      </c>
      <c r="C2692" s="45" t="s">
        <v>13845</v>
      </c>
      <c r="D2692" s="45" t="s">
        <v>7330</v>
      </c>
      <c r="E2692" s="46">
        <v>46566</v>
      </c>
      <c r="F2692" s="93"/>
      <c r="G2692" s="93"/>
      <c r="H2692" s="93"/>
      <c r="I2692" s="99"/>
      <c r="J2692" s="99"/>
      <c r="K2692" s="99"/>
      <c r="P2692" s="343"/>
    </row>
    <row r="2693" spans="1:16" x14ac:dyDescent="0.25">
      <c r="A2693" s="264" t="s">
        <v>17773</v>
      </c>
      <c r="B2693" s="264" t="s">
        <v>1075</v>
      </c>
      <c r="C2693" s="265">
        <v>241201</v>
      </c>
      <c r="D2693" s="265" t="s">
        <v>15953</v>
      </c>
      <c r="E2693" s="266" t="s">
        <v>17687</v>
      </c>
      <c r="P2693" s="343"/>
    </row>
    <row r="2694" spans="1:16" x14ac:dyDescent="0.25">
      <c r="A2694" s="264" t="s">
        <v>17773</v>
      </c>
      <c r="B2694" s="264" t="s">
        <v>1065</v>
      </c>
      <c r="C2694" s="265">
        <v>25010201</v>
      </c>
      <c r="D2694" s="265" t="s">
        <v>15953</v>
      </c>
      <c r="E2694" s="266" t="s">
        <v>17681</v>
      </c>
      <c r="P2694" s="343"/>
    </row>
    <row r="2695" spans="1:16" x14ac:dyDescent="0.25">
      <c r="A2695" s="44" t="s">
        <v>5146</v>
      </c>
      <c r="B2695" s="44" t="s">
        <v>15297</v>
      </c>
      <c r="C2695" s="45" t="s">
        <v>13093</v>
      </c>
      <c r="D2695" s="45" t="s">
        <v>16294</v>
      </c>
      <c r="E2695" s="46">
        <v>46081</v>
      </c>
      <c r="F2695" s="338"/>
      <c r="G2695" s="44"/>
      <c r="H2695" s="44"/>
      <c r="I2695" s="44"/>
      <c r="J2695" s="44"/>
      <c r="K2695" s="44"/>
      <c r="P2695" s="343"/>
    </row>
    <row r="2696" spans="1:16" x14ac:dyDescent="0.25">
      <c r="A2696" s="44" t="s">
        <v>9112</v>
      </c>
      <c r="B2696" s="44" t="s">
        <v>1372</v>
      </c>
      <c r="C2696" s="45" t="s">
        <v>9092</v>
      </c>
      <c r="D2696" s="45" t="s">
        <v>18252</v>
      </c>
      <c r="E2696" s="45" t="s">
        <v>6809</v>
      </c>
      <c r="F2696" s="45" t="s">
        <v>1384</v>
      </c>
      <c r="G2696" s="45" t="s">
        <v>1385</v>
      </c>
      <c r="P2696" s="343"/>
    </row>
    <row r="2697" spans="1:16" x14ac:dyDescent="0.25">
      <c r="A2697" s="44" t="s">
        <v>17040</v>
      </c>
      <c r="B2697" s="353" t="s">
        <v>17063</v>
      </c>
      <c r="C2697" s="32" t="s">
        <v>17033</v>
      </c>
      <c r="D2697" s="32" t="s">
        <v>1398</v>
      </c>
      <c r="E2697" s="33">
        <v>47208</v>
      </c>
      <c r="F2697" s="32"/>
      <c r="G2697" s="32"/>
      <c r="H2697" s="32"/>
      <c r="I2697" s="31"/>
      <c r="J2697" s="31"/>
      <c r="K2697" s="31"/>
      <c r="L2697" s="31"/>
      <c r="M2697" s="31"/>
      <c r="N2697" s="31"/>
      <c r="P2697" s="343"/>
    </row>
    <row r="2698" spans="1:16" x14ac:dyDescent="0.25">
      <c r="A2698" s="44" t="s">
        <v>9336</v>
      </c>
      <c r="B2698" s="44" t="s">
        <v>1364</v>
      </c>
      <c r="C2698" s="45" t="s">
        <v>9321</v>
      </c>
      <c r="D2698" s="45" t="s">
        <v>18252</v>
      </c>
      <c r="E2698" s="45" t="s">
        <v>3754</v>
      </c>
      <c r="F2698" s="45" t="s">
        <v>1384</v>
      </c>
      <c r="G2698" s="45" t="s">
        <v>1385</v>
      </c>
      <c r="P2698" s="343"/>
    </row>
    <row r="2699" spans="1:16" x14ac:dyDescent="0.25">
      <c r="A2699" s="44" t="s">
        <v>12085</v>
      </c>
      <c r="B2699" s="44" t="s">
        <v>12086</v>
      </c>
      <c r="C2699" s="45" t="s">
        <v>4745</v>
      </c>
      <c r="D2699" s="45" t="s">
        <v>4574</v>
      </c>
      <c r="E2699" s="275">
        <f>DATE(2025,3,26)</f>
        <v>45742</v>
      </c>
      <c r="F2699" s="32"/>
      <c r="G2699" s="32"/>
      <c r="H2699" s="32"/>
      <c r="I2699" s="31"/>
      <c r="J2699" s="31"/>
      <c r="K2699" s="31"/>
      <c r="L2699" s="31"/>
      <c r="M2699" s="31"/>
      <c r="N2699" s="31"/>
      <c r="P2699" s="343"/>
    </row>
    <row r="2700" spans="1:16" x14ac:dyDescent="0.25">
      <c r="A2700" s="44" t="s">
        <v>1122</v>
      </c>
      <c r="B2700" s="44" t="s">
        <v>11000</v>
      </c>
      <c r="C2700" s="45" t="s">
        <v>11001</v>
      </c>
      <c r="D2700" s="45" t="s">
        <v>18252</v>
      </c>
      <c r="E2700" s="45" t="s">
        <v>10715</v>
      </c>
      <c r="F2700" s="45" t="s">
        <v>1384</v>
      </c>
      <c r="G2700" s="45" t="s">
        <v>1385</v>
      </c>
      <c r="P2700" s="343"/>
    </row>
    <row r="2701" spans="1:16" s="355" customFormat="1" x14ac:dyDescent="0.25">
      <c r="A2701" s="44" t="s">
        <v>1122</v>
      </c>
      <c r="B2701" s="44" t="s">
        <v>11004</v>
      </c>
      <c r="C2701" s="45" t="s">
        <v>11005</v>
      </c>
      <c r="D2701" s="45" t="s">
        <v>18252</v>
      </c>
      <c r="E2701" s="45" t="s">
        <v>10715</v>
      </c>
      <c r="F2701" s="45" t="s">
        <v>1384</v>
      </c>
      <c r="G2701" s="45" t="s">
        <v>1385</v>
      </c>
      <c r="H2701" s="30"/>
      <c r="I2701" s="29"/>
      <c r="J2701" s="29"/>
      <c r="K2701" s="29"/>
      <c r="L2701" s="29"/>
      <c r="M2701" s="29"/>
      <c r="N2701" s="29"/>
      <c r="O2701" s="29"/>
      <c r="P2701" s="356"/>
    </row>
    <row r="2702" spans="1:16" x14ac:dyDescent="0.25">
      <c r="A2702" s="44" t="s">
        <v>11848</v>
      </c>
      <c r="B2702" s="44" t="s">
        <v>4157</v>
      </c>
      <c r="C2702" s="45" t="s">
        <v>15418</v>
      </c>
      <c r="D2702" s="45" t="s">
        <v>18252</v>
      </c>
      <c r="E2702" s="45" t="s">
        <v>3064</v>
      </c>
      <c r="F2702" s="45" t="s">
        <v>1384</v>
      </c>
      <c r="G2702" s="45" t="s">
        <v>1385</v>
      </c>
      <c r="P2702" s="343"/>
    </row>
    <row r="2703" spans="1:16" s="359" customFormat="1" x14ac:dyDescent="0.25">
      <c r="A2703" s="403" t="s">
        <v>17221</v>
      </c>
      <c r="B2703" s="403" t="s">
        <v>17100</v>
      </c>
      <c r="C2703" s="413">
        <v>3.25</v>
      </c>
      <c r="D2703" s="43" t="s">
        <v>17679</v>
      </c>
      <c r="E2703" s="43">
        <v>47422</v>
      </c>
      <c r="F2703" s="88" t="s">
        <v>1533</v>
      </c>
      <c r="G2703" s="30"/>
      <c r="H2703" s="30"/>
      <c r="I2703" s="29"/>
      <c r="J2703" s="29"/>
      <c r="K2703" s="29"/>
      <c r="L2703" s="29"/>
      <c r="M2703" s="29"/>
      <c r="N2703" s="29"/>
      <c r="O2703" s="29"/>
      <c r="P2703" s="360"/>
    </row>
    <row r="2704" spans="1:16" x14ac:dyDescent="0.25">
      <c r="A2704" s="403" t="s">
        <v>17221</v>
      </c>
      <c r="B2704" s="403" t="s">
        <v>17101</v>
      </c>
      <c r="C2704" s="413">
        <v>11.24</v>
      </c>
      <c r="D2704" s="43" t="s">
        <v>17679</v>
      </c>
      <c r="E2704" s="43">
        <v>47299</v>
      </c>
      <c r="F2704" s="88" t="s">
        <v>1533</v>
      </c>
      <c r="P2704" s="343"/>
    </row>
    <row r="2705" spans="1:16" x14ac:dyDescent="0.25">
      <c r="A2705" s="403" t="s">
        <v>17221</v>
      </c>
      <c r="B2705" s="403" t="s">
        <v>17091</v>
      </c>
      <c r="C2705" s="413">
        <v>12.24</v>
      </c>
      <c r="D2705" s="43" t="s">
        <v>17679</v>
      </c>
      <c r="E2705" s="43">
        <v>47299</v>
      </c>
      <c r="F2705" s="88" t="s">
        <v>1533</v>
      </c>
      <c r="P2705" s="343"/>
    </row>
    <row r="2706" spans="1:16" x14ac:dyDescent="0.25">
      <c r="A2706" s="44" t="s">
        <v>12087</v>
      </c>
      <c r="B2706" s="44" t="s">
        <v>12079</v>
      </c>
      <c r="C2706" s="45" t="s">
        <v>12784</v>
      </c>
      <c r="D2706" s="45" t="s">
        <v>4574</v>
      </c>
      <c r="E2706" s="275">
        <f>DATE(2027,8,18)</f>
        <v>46617</v>
      </c>
      <c r="P2706" s="343"/>
    </row>
    <row r="2707" spans="1:16" x14ac:dyDescent="0.25">
      <c r="A2707" s="44" t="s">
        <v>7282</v>
      </c>
      <c r="B2707" s="44" t="s">
        <v>1345</v>
      </c>
      <c r="C2707" s="45" t="s">
        <v>18105</v>
      </c>
      <c r="D2707" s="45" t="s">
        <v>18252</v>
      </c>
      <c r="E2707" s="45" t="s">
        <v>6985</v>
      </c>
      <c r="F2707" s="45" t="s">
        <v>1384</v>
      </c>
      <c r="G2707" s="45" t="s">
        <v>1385</v>
      </c>
      <c r="P2707" s="343"/>
    </row>
    <row r="2708" spans="1:16" x14ac:dyDescent="0.25">
      <c r="A2708" s="44" t="s">
        <v>7282</v>
      </c>
      <c r="B2708" s="44" t="s">
        <v>18102</v>
      </c>
      <c r="C2708" s="45" t="s">
        <v>18103</v>
      </c>
      <c r="D2708" s="45" t="s">
        <v>18252</v>
      </c>
      <c r="E2708" s="45" t="s">
        <v>6985</v>
      </c>
      <c r="F2708" s="45" t="s">
        <v>1384</v>
      </c>
      <c r="G2708" s="45" t="s">
        <v>1385</v>
      </c>
      <c r="P2708" s="343"/>
    </row>
    <row r="2709" spans="1:16" x14ac:dyDescent="0.25">
      <c r="A2709" s="44" t="s">
        <v>7282</v>
      </c>
      <c r="B2709" s="44" t="s">
        <v>15315</v>
      </c>
      <c r="C2709" s="45" t="s">
        <v>2596</v>
      </c>
      <c r="D2709" s="45" t="s">
        <v>16294</v>
      </c>
      <c r="E2709" s="46">
        <v>45688</v>
      </c>
      <c r="F2709" s="338"/>
      <c r="G2709" s="44"/>
      <c r="H2709" s="44"/>
      <c r="I2709" s="44"/>
      <c r="J2709" s="44"/>
      <c r="K2709" s="44"/>
      <c r="L2709" s="31"/>
      <c r="M2709" s="31"/>
      <c r="N2709" s="31"/>
      <c r="P2709" s="343"/>
    </row>
    <row r="2710" spans="1:16" x14ac:dyDescent="0.25">
      <c r="A2710" s="264" t="s">
        <v>6749</v>
      </c>
      <c r="B2710" s="264" t="s">
        <v>6664</v>
      </c>
      <c r="C2710" s="265">
        <v>22010701</v>
      </c>
      <c r="D2710" s="265" t="s">
        <v>15953</v>
      </c>
      <c r="E2710" s="266" t="s">
        <v>6665</v>
      </c>
      <c r="P2710" s="343"/>
    </row>
    <row r="2711" spans="1:16" x14ac:dyDescent="0.25">
      <c r="A2711" s="264" t="s">
        <v>6749</v>
      </c>
      <c r="B2711" s="264" t="s">
        <v>1055</v>
      </c>
      <c r="C2711" s="265">
        <v>22010702</v>
      </c>
      <c r="D2711" s="265" t="s">
        <v>15953</v>
      </c>
      <c r="E2711" s="266" t="s">
        <v>8836</v>
      </c>
      <c r="P2711" s="343"/>
    </row>
    <row r="2712" spans="1:16" x14ac:dyDescent="0.25">
      <c r="A2712" s="264" t="s">
        <v>6749</v>
      </c>
      <c r="B2712" s="264" t="s">
        <v>6678</v>
      </c>
      <c r="C2712" s="265">
        <v>22020201</v>
      </c>
      <c r="D2712" s="265" t="s">
        <v>15953</v>
      </c>
      <c r="E2712" s="266" t="s">
        <v>5195</v>
      </c>
      <c r="P2712" s="343"/>
    </row>
    <row r="2713" spans="1:16" x14ac:dyDescent="0.25">
      <c r="A2713" s="264" t="s">
        <v>6749</v>
      </c>
      <c r="B2713" s="264" t="s">
        <v>6679</v>
      </c>
      <c r="C2713" s="265">
        <v>22020202</v>
      </c>
      <c r="D2713" s="265" t="s">
        <v>15953</v>
      </c>
      <c r="E2713" s="266" t="s">
        <v>5195</v>
      </c>
      <c r="P2713" s="343"/>
    </row>
    <row r="2714" spans="1:16" x14ac:dyDescent="0.25">
      <c r="A2714" s="264" t="s">
        <v>6749</v>
      </c>
      <c r="B2714" s="264" t="s">
        <v>6661</v>
      </c>
      <c r="C2714" s="265">
        <v>22100201</v>
      </c>
      <c r="D2714" s="265" t="s">
        <v>15953</v>
      </c>
      <c r="E2714" s="266" t="s">
        <v>5198</v>
      </c>
      <c r="P2714" s="343"/>
    </row>
    <row r="2715" spans="1:16" x14ac:dyDescent="0.25">
      <c r="A2715" s="262" t="s">
        <v>11581</v>
      </c>
      <c r="B2715" s="262" t="s">
        <v>11580</v>
      </c>
      <c r="C2715" s="53" t="s">
        <v>11685</v>
      </c>
      <c r="D2715" s="93" t="s">
        <v>7330</v>
      </c>
      <c r="E2715" s="263">
        <v>46890</v>
      </c>
      <c r="F2715" s="93"/>
      <c r="G2715" s="93"/>
      <c r="H2715" s="93"/>
      <c r="I2715" s="99"/>
      <c r="J2715" s="99"/>
      <c r="K2715" s="99"/>
      <c r="P2715" s="343"/>
    </row>
    <row r="2716" spans="1:16" x14ac:dyDescent="0.25">
      <c r="A2716" s="403" t="s">
        <v>17222</v>
      </c>
      <c r="B2716" s="403" t="s">
        <v>17102</v>
      </c>
      <c r="C2716" s="413">
        <v>21.24</v>
      </c>
      <c r="D2716" s="43" t="s">
        <v>17679</v>
      </c>
      <c r="E2716" s="43">
        <v>47299</v>
      </c>
      <c r="F2716" s="88"/>
      <c r="P2716" s="343"/>
    </row>
    <row r="2717" spans="1:16" x14ac:dyDescent="0.25">
      <c r="A2717" s="44" t="s">
        <v>12088</v>
      </c>
      <c r="B2717" s="44" t="s">
        <v>13576</v>
      </c>
      <c r="C2717" s="45" t="s">
        <v>3627</v>
      </c>
      <c r="D2717" s="45" t="s">
        <v>4574</v>
      </c>
      <c r="E2717" s="275">
        <f>DATE(2025,12,28)</f>
        <v>46019</v>
      </c>
      <c r="F2717" s="32"/>
      <c r="G2717" s="32"/>
      <c r="H2717" s="32"/>
      <c r="I2717" s="31"/>
      <c r="J2717" s="31"/>
      <c r="K2717" s="31"/>
      <c r="L2717" s="31"/>
      <c r="M2717" s="31"/>
      <c r="N2717" s="31"/>
      <c r="P2717" s="343"/>
    </row>
    <row r="2718" spans="1:16" x14ac:dyDescent="0.25">
      <c r="A2718" s="44" t="s">
        <v>9113</v>
      </c>
      <c r="B2718" s="44" t="s">
        <v>9107</v>
      </c>
      <c r="C2718" s="45" t="s">
        <v>9108</v>
      </c>
      <c r="D2718" s="45" t="s">
        <v>18252</v>
      </c>
      <c r="E2718" s="45" t="s">
        <v>6809</v>
      </c>
      <c r="F2718" s="45" t="s">
        <v>1384</v>
      </c>
      <c r="G2718" s="45" t="s">
        <v>1385</v>
      </c>
      <c r="P2718" s="343"/>
    </row>
    <row r="2719" spans="1:16" x14ac:dyDescent="0.25">
      <c r="A2719" s="44" t="s">
        <v>4920</v>
      </c>
      <c r="B2719" s="44" t="s">
        <v>15319</v>
      </c>
      <c r="C2719" s="45" t="s">
        <v>7314</v>
      </c>
      <c r="D2719" s="45" t="s">
        <v>16294</v>
      </c>
      <c r="E2719" s="46">
        <v>45930</v>
      </c>
      <c r="F2719" s="338" t="s">
        <v>2055</v>
      </c>
      <c r="G2719" s="44"/>
      <c r="H2719" s="44"/>
      <c r="I2719" s="44"/>
      <c r="J2719" s="44"/>
      <c r="K2719" s="44"/>
      <c r="L2719" s="31"/>
      <c r="M2719" s="31"/>
      <c r="N2719" s="31"/>
      <c r="P2719" s="343"/>
    </row>
    <row r="2720" spans="1:16" x14ac:dyDescent="0.25">
      <c r="A2720" s="264" t="s">
        <v>15848</v>
      </c>
      <c r="B2720" s="264" t="s">
        <v>6669</v>
      </c>
      <c r="C2720" s="265">
        <v>240804</v>
      </c>
      <c r="D2720" s="265" t="s">
        <v>15953</v>
      </c>
      <c r="E2720" s="266" t="s">
        <v>15826</v>
      </c>
      <c r="P2720" s="343"/>
    </row>
    <row r="2721" spans="1:16" s="332" customFormat="1" x14ac:dyDescent="0.25">
      <c r="A2721" s="44" t="s">
        <v>15469</v>
      </c>
      <c r="B2721" s="44" t="s">
        <v>15962</v>
      </c>
      <c r="C2721" s="45" t="s">
        <v>15776</v>
      </c>
      <c r="D2721" s="45" t="s">
        <v>18252</v>
      </c>
      <c r="E2721" s="45" t="s">
        <v>6416</v>
      </c>
      <c r="F2721" s="45" t="s">
        <v>1384</v>
      </c>
      <c r="G2721" s="45" t="s">
        <v>1385</v>
      </c>
      <c r="H2721" s="30"/>
      <c r="I2721" s="29"/>
      <c r="J2721" s="29"/>
      <c r="K2721" s="29"/>
      <c r="L2721" s="29"/>
      <c r="M2721" s="29"/>
      <c r="N2721" s="29"/>
      <c r="O2721" s="29"/>
      <c r="P2721" s="424"/>
    </row>
    <row r="2722" spans="1:16" s="332" customFormat="1" x14ac:dyDescent="0.25">
      <c r="A2722" s="74" t="s">
        <v>15469</v>
      </c>
      <c r="B2722" s="403" t="s">
        <v>17114</v>
      </c>
      <c r="C2722" s="413">
        <v>13.24</v>
      </c>
      <c r="D2722" s="43" t="s">
        <v>17679</v>
      </c>
      <c r="E2722" s="43">
        <v>47299</v>
      </c>
      <c r="F2722" s="88"/>
      <c r="G2722" s="30"/>
      <c r="H2722" s="30"/>
      <c r="I2722" s="29"/>
      <c r="J2722" s="29"/>
      <c r="K2722" s="29"/>
      <c r="L2722" s="29"/>
      <c r="M2722" s="29"/>
      <c r="N2722" s="29"/>
      <c r="O2722" s="29"/>
      <c r="P2722" s="424"/>
    </row>
    <row r="2723" spans="1:16" s="332" customFormat="1" x14ac:dyDescent="0.25">
      <c r="A2723" s="44" t="s">
        <v>495</v>
      </c>
      <c r="B2723" s="44" t="s">
        <v>15257</v>
      </c>
      <c r="C2723" s="45" t="s">
        <v>13518</v>
      </c>
      <c r="D2723" s="45" t="s">
        <v>16294</v>
      </c>
      <c r="E2723" s="46">
        <v>46022</v>
      </c>
      <c r="F2723" s="338"/>
      <c r="G2723" s="44"/>
      <c r="H2723" s="44"/>
      <c r="I2723" s="44"/>
      <c r="J2723" s="44"/>
      <c r="K2723" s="44"/>
      <c r="L2723" s="31"/>
      <c r="M2723" s="31"/>
      <c r="N2723" s="31"/>
      <c r="O2723" s="29"/>
      <c r="P2723" s="424"/>
    </row>
    <row r="2724" spans="1:16" s="332" customFormat="1" x14ac:dyDescent="0.25">
      <c r="A2724" s="44" t="s">
        <v>1978</v>
      </c>
      <c r="B2724" s="44" t="s">
        <v>15970</v>
      </c>
      <c r="C2724" s="45" t="s">
        <v>15775</v>
      </c>
      <c r="D2724" s="45" t="s">
        <v>18252</v>
      </c>
      <c r="E2724" s="45" t="s">
        <v>6416</v>
      </c>
      <c r="F2724" s="45" t="s">
        <v>1384</v>
      </c>
      <c r="G2724" s="45" t="s">
        <v>1385</v>
      </c>
      <c r="H2724" s="30"/>
      <c r="I2724" s="29"/>
      <c r="J2724" s="29"/>
      <c r="K2724" s="29"/>
      <c r="L2724" s="29"/>
      <c r="M2724" s="29"/>
      <c r="N2724" s="29"/>
      <c r="O2724" s="29"/>
      <c r="P2724" s="424"/>
    </row>
    <row r="2725" spans="1:16" s="332" customFormat="1" x14ac:dyDescent="0.25">
      <c r="A2725" s="44" t="s">
        <v>16346</v>
      </c>
      <c r="B2725" s="44" t="s">
        <v>16337</v>
      </c>
      <c r="C2725" s="45" t="s">
        <v>16338</v>
      </c>
      <c r="D2725" s="45" t="s">
        <v>16294</v>
      </c>
      <c r="E2725" s="46">
        <v>46022</v>
      </c>
      <c r="F2725" s="338"/>
      <c r="G2725" s="44"/>
      <c r="H2725" s="44"/>
      <c r="I2725" s="44"/>
      <c r="J2725" s="44"/>
      <c r="K2725" s="44"/>
      <c r="L2725" s="31"/>
      <c r="M2725" s="31"/>
      <c r="N2725" s="31"/>
      <c r="O2725" s="29"/>
      <c r="P2725" s="424"/>
    </row>
    <row r="2726" spans="1:16" s="332" customFormat="1" x14ac:dyDescent="0.25">
      <c r="A2726" s="264" t="s">
        <v>739</v>
      </c>
      <c r="B2726" s="264" t="s">
        <v>2751</v>
      </c>
      <c r="C2726" s="265">
        <v>230105</v>
      </c>
      <c r="D2726" s="265" t="s">
        <v>15953</v>
      </c>
      <c r="E2726" s="266" t="s">
        <v>6877</v>
      </c>
      <c r="F2726" s="30"/>
      <c r="G2726" s="30"/>
      <c r="H2726" s="30"/>
      <c r="I2726" s="29"/>
      <c r="J2726" s="29"/>
      <c r="K2726" s="29"/>
      <c r="L2726" s="29"/>
      <c r="M2726" s="29"/>
      <c r="N2726" s="29"/>
      <c r="O2726" s="29"/>
      <c r="P2726" s="424"/>
    </row>
    <row r="2727" spans="1:16" s="332" customFormat="1" x14ac:dyDescent="0.25">
      <c r="A2727" s="264" t="s">
        <v>739</v>
      </c>
      <c r="B2727" s="264" t="s">
        <v>3591</v>
      </c>
      <c r="C2727" s="265">
        <v>230901</v>
      </c>
      <c r="D2727" s="265" t="s">
        <v>15953</v>
      </c>
      <c r="E2727" s="266" t="s">
        <v>10715</v>
      </c>
      <c r="F2727" s="30"/>
      <c r="G2727" s="30"/>
      <c r="H2727" s="30"/>
      <c r="I2727" s="29"/>
      <c r="J2727" s="29"/>
      <c r="K2727" s="29"/>
      <c r="L2727" s="29"/>
      <c r="M2727" s="29"/>
      <c r="N2727" s="29"/>
      <c r="O2727" s="29"/>
      <c r="P2727" s="424"/>
    </row>
    <row r="2728" spans="1:16" s="332" customFormat="1" x14ac:dyDescent="0.25">
      <c r="A2728" s="44" t="s">
        <v>1123</v>
      </c>
      <c r="B2728" s="44" t="s">
        <v>1354</v>
      </c>
      <c r="C2728" s="45" t="s">
        <v>14385</v>
      </c>
      <c r="D2728" s="45" t="s">
        <v>18252</v>
      </c>
      <c r="E2728" s="45" t="s">
        <v>3064</v>
      </c>
      <c r="F2728" s="45" t="s">
        <v>1384</v>
      </c>
      <c r="G2728" s="45" t="s">
        <v>1385</v>
      </c>
      <c r="H2728" s="30"/>
      <c r="I2728" s="29"/>
      <c r="J2728" s="29"/>
      <c r="K2728" s="29"/>
      <c r="L2728" s="29"/>
      <c r="M2728" s="29"/>
      <c r="N2728" s="29"/>
      <c r="O2728" s="29"/>
      <c r="P2728" s="424"/>
    </row>
    <row r="2729" spans="1:16" s="44" customFormat="1" x14ac:dyDescent="0.25">
      <c r="A2729" s="44" t="s">
        <v>1123</v>
      </c>
      <c r="B2729" s="44" t="s">
        <v>18102</v>
      </c>
      <c r="C2729" s="45" t="s">
        <v>18103</v>
      </c>
      <c r="D2729" s="45" t="s">
        <v>18252</v>
      </c>
      <c r="E2729" s="45" t="s">
        <v>6985</v>
      </c>
      <c r="F2729" s="45" t="s">
        <v>1384</v>
      </c>
      <c r="G2729" s="45" t="s">
        <v>1385</v>
      </c>
      <c r="H2729" s="30"/>
      <c r="I2729" s="29"/>
      <c r="J2729" s="29"/>
      <c r="K2729" s="29"/>
      <c r="L2729" s="29"/>
      <c r="M2729" s="29"/>
      <c r="N2729" s="29"/>
      <c r="O2729" s="29"/>
      <c r="P2729" s="343"/>
    </row>
    <row r="2730" spans="1:16" s="44" customFormat="1" x14ac:dyDescent="0.25">
      <c r="A2730" s="403" t="s">
        <v>1123</v>
      </c>
      <c r="B2730" s="403" t="s">
        <v>17097</v>
      </c>
      <c r="C2730" s="413">
        <v>28.24</v>
      </c>
      <c r="D2730" s="43" t="s">
        <v>17679</v>
      </c>
      <c r="E2730" s="43">
        <v>47299</v>
      </c>
      <c r="F2730" s="88"/>
      <c r="G2730" s="30"/>
      <c r="H2730" s="30"/>
      <c r="I2730" s="29"/>
      <c r="J2730" s="29"/>
      <c r="K2730" s="29"/>
      <c r="L2730" s="29"/>
      <c r="M2730" s="29"/>
      <c r="N2730" s="29"/>
      <c r="O2730" s="29"/>
      <c r="P2730" s="343"/>
    </row>
    <row r="2731" spans="1:16" s="44" customFormat="1" x14ac:dyDescent="0.25">
      <c r="A2731" s="44" t="s">
        <v>15470</v>
      </c>
      <c r="B2731" s="44" t="s">
        <v>1357</v>
      </c>
      <c r="C2731" s="45" t="s">
        <v>6195</v>
      </c>
      <c r="D2731" s="45" t="s">
        <v>18252</v>
      </c>
      <c r="E2731" s="45" t="s">
        <v>6212</v>
      </c>
      <c r="F2731" s="45" t="s">
        <v>1384</v>
      </c>
      <c r="G2731" s="45" t="s">
        <v>1385</v>
      </c>
      <c r="H2731" s="30"/>
      <c r="I2731" s="29"/>
      <c r="J2731" s="29"/>
      <c r="K2731" s="29"/>
      <c r="L2731" s="29"/>
      <c r="M2731" s="29"/>
      <c r="N2731" s="29"/>
      <c r="O2731" s="29"/>
      <c r="P2731" s="343"/>
    </row>
    <row r="2732" spans="1:16" s="44" customFormat="1" x14ac:dyDescent="0.25">
      <c r="A2732" s="273" t="s">
        <v>8311</v>
      </c>
      <c r="B2732" s="273" t="s">
        <v>8303</v>
      </c>
      <c r="C2732" s="274">
        <v>791202107001</v>
      </c>
      <c r="D2732" s="274" t="s">
        <v>8356</v>
      </c>
      <c r="E2732" s="276" t="s">
        <v>9226</v>
      </c>
      <c r="F2732" s="328"/>
      <c r="G2732" s="328"/>
      <c r="H2732" s="328"/>
      <c r="I2732" s="329"/>
      <c r="J2732" s="329"/>
      <c r="K2732" s="329"/>
      <c r="L2732" s="29"/>
      <c r="M2732" s="29"/>
      <c r="N2732" s="29"/>
      <c r="O2732" s="29"/>
      <c r="P2732" s="343"/>
    </row>
    <row r="2733" spans="1:16" s="332" customFormat="1" x14ac:dyDescent="0.25">
      <c r="A2733" s="44" t="s">
        <v>11006</v>
      </c>
      <c r="B2733" s="44" t="s">
        <v>11004</v>
      </c>
      <c r="C2733" s="45" t="s">
        <v>11005</v>
      </c>
      <c r="D2733" s="45" t="s">
        <v>18252</v>
      </c>
      <c r="E2733" s="45" t="s">
        <v>10715</v>
      </c>
      <c r="F2733" s="45" t="s">
        <v>1384</v>
      </c>
      <c r="G2733" s="45" t="s">
        <v>1384</v>
      </c>
      <c r="H2733" s="30"/>
      <c r="I2733" s="29"/>
      <c r="J2733" s="29"/>
      <c r="K2733" s="29"/>
      <c r="L2733" s="29"/>
      <c r="M2733" s="29"/>
      <c r="N2733" s="29"/>
      <c r="O2733" s="29"/>
      <c r="P2733" s="424"/>
    </row>
    <row r="2734" spans="1:16" s="332" customFormat="1" x14ac:dyDescent="0.25">
      <c r="A2734" s="264" t="s">
        <v>17774</v>
      </c>
      <c r="B2734" s="264" t="s">
        <v>17682</v>
      </c>
      <c r="C2734" s="265">
        <v>25010501</v>
      </c>
      <c r="D2734" s="265" t="s">
        <v>15953</v>
      </c>
      <c r="E2734" s="266" t="s">
        <v>17681</v>
      </c>
      <c r="F2734" s="30"/>
      <c r="G2734" s="30"/>
      <c r="H2734" s="30"/>
      <c r="I2734" s="29"/>
      <c r="J2734" s="29"/>
      <c r="K2734" s="29"/>
      <c r="L2734" s="29"/>
      <c r="M2734" s="29"/>
      <c r="N2734" s="29"/>
      <c r="O2734" s="29"/>
      <c r="P2734" s="424"/>
    </row>
    <row r="2735" spans="1:16" s="332" customFormat="1" x14ac:dyDescent="0.25">
      <c r="A2735" s="44" t="s">
        <v>12089</v>
      </c>
      <c r="B2735" s="44" t="s">
        <v>12077</v>
      </c>
      <c r="C2735" s="45" t="s">
        <v>12785</v>
      </c>
      <c r="D2735" s="45" t="s">
        <v>4574</v>
      </c>
      <c r="E2735" s="275">
        <f>DATE(2027,5,30)</f>
        <v>46537</v>
      </c>
      <c r="F2735" s="30"/>
      <c r="G2735" s="30"/>
      <c r="H2735" s="30"/>
      <c r="I2735" s="29"/>
      <c r="J2735" s="29"/>
      <c r="K2735" s="29"/>
      <c r="L2735" s="29"/>
      <c r="M2735" s="29"/>
      <c r="N2735" s="29"/>
      <c r="O2735" s="29"/>
      <c r="P2735" s="424"/>
    </row>
    <row r="2736" spans="1:16" s="332" customFormat="1" x14ac:dyDescent="0.25">
      <c r="A2736" s="262" t="s">
        <v>11582</v>
      </c>
      <c r="B2736" s="262" t="s">
        <v>7350</v>
      </c>
      <c r="C2736" s="53" t="s">
        <v>11686</v>
      </c>
      <c r="D2736" s="93" t="s">
        <v>7330</v>
      </c>
      <c r="E2736" s="263">
        <v>46364</v>
      </c>
      <c r="F2736" s="93"/>
      <c r="G2736" s="93"/>
      <c r="H2736" s="93"/>
      <c r="I2736" s="99"/>
      <c r="J2736" s="99"/>
      <c r="K2736" s="99"/>
      <c r="L2736" s="29"/>
      <c r="M2736" s="29"/>
      <c r="N2736" s="29"/>
      <c r="O2736" s="29"/>
      <c r="P2736" s="424"/>
    </row>
    <row r="2737" spans="1:16" s="332" customFormat="1" x14ac:dyDescent="0.25">
      <c r="A2737" s="44" t="s">
        <v>13170</v>
      </c>
      <c r="B2737" s="92" t="s">
        <v>13392</v>
      </c>
      <c r="C2737" s="77" t="s">
        <v>13124</v>
      </c>
      <c r="D2737" s="93" t="s">
        <v>13391</v>
      </c>
      <c r="E2737" s="94">
        <v>45838</v>
      </c>
      <c r="F2737" s="93"/>
      <c r="G2737" s="93"/>
      <c r="H2737" s="93"/>
      <c r="I2737" s="99"/>
      <c r="J2737" s="99"/>
      <c r="K2737" s="99"/>
      <c r="L2737" s="31"/>
      <c r="M2737" s="31"/>
      <c r="N2737" s="31"/>
      <c r="O2737" s="29"/>
      <c r="P2737" s="424"/>
    </row>
    <row r="2738" spans="1:16" s="332" customFormat="1" x14ac:dyDescent="0.25">
      <c r="A2738" s="44" t="s">
        <v>13171</v>
      </c>
      <c r="B2738" s="92" t="s">
        <v>13392</v>
      </c>
      <c r="C2738" s="45" t="s">
        <v>13131</v>
      </c>
      <c r="D2738" s="93" t="s">
        <v>13391</v>
      </c>
      <c r="E2738" s="94">
        <v>45838</v>
      </c>
      <c r="F2738" s="93"/>
      <c r="G2738" s="93"/>
      <c r="H2738" s="93"/>
      <c r="I2738" s="99"/>
      <c r="J2738" s="99"/>
      <c r="K2738" s="99"/>
      <c r="L2738" s="31"/>
      <c r="M2738" s="31"/>
      <c r="N2738" s="31"/>
      <c r="O2738" s="29"/>
      <c r="P2738" s="424"/>
    </row>
    <row r="2739" spans="1:16" s="332" customFormat="1" x14ac:dyDescent="0.25">
      <c r="A2739" s="264" t="s">
        <v>14681</v>
      </c>
      <c r="B2739" s="264" t="s">
        <v>14580</v>
      </c>
      <c r="C2739" s="265">
        <v>24020301</v>
      </c>
      <c r="D2739" s="265" t="s">
        <v>15953</v>
      </c>
      <c r="E2739" s="266" t="s">
        <v>12997</v>
      </c>
      <c r="F2739" s="30"/>
      <c r="G2739" s="30"/>
      <c r="H2739" s="30"/>
      <c r="I2739" s="29"/>
      <c r="J2739" s="29"/>
      <c r="K2739" s="29"/>
      <c r="L2739" s="29"/>
      <c r="M2739" s="29"/>
      <c r="N2739" s="29"/>
      <c r="O2739" s="29"/>
      <c r="P2739" s="424"/>
    </row>
    <row r="2740" spans="1:16" s="332" customFormat="1" x14ac:dyDescent="0.25">
      <c r="A2740" s="329" t="s">
        <v>15350</v>
      </c>
      <c r="B2740" s="330" t="s">
        <v>15362</v>
      </c>
      <c r="C2740" s="328" t="s">
        <v>15366</v>
      </c>
      <c r="D2740" s="93" t="s">
        <v>1593</v>
      </c>
      <c r="E2740" s="331">
        <v>46389</v>
      </c>
      <c r="F2740" s="328"/>
      <c r="G2740" s="328"/>
      <c r="H2740" s="328"/>
      <c r="I2740" s="329"/>
      <c r="J2740" s="329"/>
      <c r="K2740" s="329"/>
      <c r="L2740" s="29"/>
      <c r="M2740" s="29"/>
      <c r="N2740" s="29"/>
      <c r="O2740" s="29"/>
      <c r="P2740" s="424"/>
    </row>
    <row r="2741" spans="1:16" s="332" customFormat="1" x14ac:dyDescent="0.25">
      <c r="A2741" s="44" t="s">
        <v>10557</v>
      </c>
      <c r="B2741" s="44" t="s">
        <v>2667</v>
      </c>
      <c r="C2741" s="45" t="s">
        <v>9088</v>
      </c>
      <c r="D2741" s="45" t="s">
        <v>18252</v>
      </c>
      <c r="E2741" s="45" t="s">
        <v>6809</v>
      </c>
      <c r="F2741" s="45" t="s">
        <v>1384</v>
      </c>
      <c r="G2741" s="45" t="s">
        <v>1385</v>
      </c>
      <c r="H2741" s="30"/>
      <c r="I2741" s="29"/>
      <c r="J2741" s="29"/>
      <c r="K2741" s="29"/>
      <c r="L2741" s="29"/>
      <c r="M2741" s="29"/>
      <c r="N2741" s="29"/>
      <c r="O2741" s="29"/>
      <c r="P2741" s="424"/>
    </row>
    <row r="2742" spans="1:16" s="332" customFormat="1" x14ac:dyDescent="0.25">
      <c r="A2742" s="264" t="s">
        <v>10414</v>
      </c>
      <c r="B2742" s="264" t="s">
        <v>10525</v>
      </c>
      <c r="C2742" s="265">
        <v>230604</v>
      </c>
      <c r="D2742" s="265" t="s">
        <v>15953</v>
      </c>
      <c r="E2742" s="266" t="s">
        <v>5410</v>
      </c>
      <c r="F2742" s="30"/>
      <c r="G2742" s="30"/>
      <c r="H2742" s="30"/>
      <c r="I2742" s="29"/>
      <c r="J2742" s="29"/>
      <c r="K2742" s="29"/>
      <c r="L2742" s="29"/>
      <c r="M2742" s="29"/>
      <c r="N2742" s="29"/>
      <c r="O2742" s="29"/>
      <c r="P2742" s="424"/>
    </row>
    <row r="2743" spans="1:16" s="332" customFormat="1" x14ac:dyDescent="0.25">
      <c r="A2743" s="273" t="s">
        <v>8312</v>
      </c>
      <c r="B2743" s="273" t="s">
        <v>8313</v>
      </c>
      <c r="C2743" s="274">
        <v>791202103009</v>
      </c>
      <c r="D2743" s="274" t="s">
        <v>8356</v>
      </c>
      <c r="E2743" s="276" t="s">
        <v>3754</v>
      </c>
      <c r="F2743" s="328"/>
      <c r="G2743" s="328"/>
      <c r="H2743" s="328"/>
      <c r="I2743" s="329"/>
      <c r="J2743" s="329"/>
      <c r="K2743" s="329"/>
      <c r="L2743" s="29"/>
      <c r="M2743" s="29"/>
      <c r="N2743" s="29"/>
      <c r="O2743" s="29"/>
      <c r="P2743" s="424"/>
    </row>
    <row r="2744" spans="1:16" s="332" customFormat="1" x14ac:dyDescent="0.25">
      <c r="A2744" s="404" t="s">
        <v>11202</v>
      </c>
      <c r="B2744" s="403" t="s">
        <v>17093</v>
      </c>
      <c r="C2744" s="413">
        <v>33.229999999999997</v>
      </c>
      <c r="D2744" s="43" t="s">
        <v>17679</v>
      </c>
      <c r="E2744" s="43">
        <v>46934</v>
      </c>
      <c r="F2744" s="88"/>
      <c r="G2744" s="30"/>
      <c r="H2744" s="30"/>
      <c r="I2744" s="29"/>
      <c r="J2744" s="29"/>
      <c r="K2744" s="29"/>
      <c r="L2744" s="29"/>
      <c r="M2744" s="29"/>
      <c r="N2744" s="29"/>
      <c r="O2744" s="29"/>
      <c r="P2744" s="424"/>
    </row>
    <row r="2745" spans="1:16" s="332" customFormat="1" x14ac:dyDescent="0.25">
      <c r="A2745" s="44" t="s">
        <v>11202</v>
      </c>
      <c r="B2745" s="44" t="s">
        <v>15279</v>
      </c>
      <c r="C2745" s="45" t="s">
        <v>11130</v>
      </c>
      <c r="D2745" s="45" t="s">
        <v>16294</v>
      </c>
      <c r="E2745" s="46">
        <v>46112</v>
      </c>
      <c r="F2745" s="338"/>
      <c r="G2745" s="44"/>
      <c r="H2745" s="44"/>
      <c r="I2745" s="44"/>
      <c r="J2745" s="44"/>
      <c r="K2745" s="44"/>
      <c r="L2745" s="29"/>
      <c r="M2745" s="29"/>
      <c r="N2745" s="29"/>
      <c r="O2745" s="29"/>
      <c r="P2745" s="424"/>
    </row>
    <row r="2746" spans="1:16" s="332" customFormat="1" x14ac:dyDescent="0.25">
      <c r="A2746" s="264" t="s">
        <v>1857</v>
      </c>
      <c r="B2746" s="264" t="s">
        <v>6966</v>
      </c>
      <c r="C2746" s="265">
        <v>23010401</v>
      </c>
      <c r="D2746" s="265" t="s">
        <v>15953</v>
      </c>
      <c r="E2746" s="266" t="s">
        <v>6967</v>
      </c>
      <c r="F2746" s="30"/>
      <c r="G2746" s="30"/>
      <c r="H2746" s="30"/>
      <c r="I2746" s="29"/>
      <c r="J2746" s="29"/>
      <c r="K2746" s="29"/>
      <c r="L2746" s="29"/>
      <c r="M2746" s="29"/>
      <c r="N2746" s="29"/>
      <c r="O2746" s="29"/>
      <c r="P2746" s="424"/>
    </row>
    <row r="2747" spans="1:16" s="332" customFormat="1" x14ac:dyDescent="0.25">
      <c r="A2747" s="264" t="s">
        <v>1857</v>
      </c>
      <c r="B2747" s="264" t="s">
        <v>3782</v>
      </c>
      <c r="C2747" s="265">
        <v>23010402</v>
      </c>
      <c r="D2747" s="265" t="s">
        <v>15953</v>
      </c>
      <c r="E2747" s="266" t="s">
        <v>8836</v>
      </c>
      <c r="F2747" s="30"/>
      <c r="G2747" s="30"/>
      <c r="H2747" s="30"/>
      <c r="I2747" s="29"/>
      <c r="J2747" s="29"/>
      <c r="K2747" s="29"/>
      <c r="L2747" s="29"/>
      <c r="M2747" s="29"/>
      <c r="N2747" s="29"/>
      <c r="O2747" s="29"/>
      <c r="P2747" s="424"/>
    </row>
    <row r="2748" spans="1:16" s="44" customFormat="1" x14ac:dyDescent="0.25">
      <c r="A2748" s="44" t="s">
        <v>10302</v>
      </c>
      <c r="B2748" s="44" t="s">
        <v>15714</v>
      </c>
      <c r="C2748" s="45" t="s">
        <v>10304</v>
      </c>
      <c r="D2748" s="45" t="s">
        <v>15765</v>
      </c>
      <c r="E2748" s="45" t="s">
        <v>6210</v>
      </c>
      <c r="F2748" s="328"/>
      <c r="G2748" s="328"/>
      <c r="H2748" s="328"/>
      <c r="I2748" s="329"/>
      <c r="J2748" s="329"/>
      <c r="K2748" s="329"/>
      <c r="L2748" s="29"/>
      <c r="M2748" s="29"/>
      <c r="N2748" s="29"/>
      <c r="O2748" s="29"/>
      <c r="P2748" s="343"/>
    </row>
    <row r="2749" spans="1:16" s="332" customFormat="1" x14ac:dyDescent="0.25">
      <c r="A2749" s="346" t="s">
        <v>10302</v>
      </c>
      <c r="B2749" s="346" t="s">
        <v>15714</v>
      </c>
      <c r="C2749" s="347" t="s">
        <v>10304</v>
      </c>
      <c r="D2749" s="347" t="s">
        <v>15765</v>
      </c>
      <c r="E2749" s="347" t="s">
        <v>6214</v>
      </c>
      <c r="F2749" s="346"/>
      <c r="G2749" s="346"/>
      <c r="H2749" s="346"/>
      <c r="I2749" s="346"/>
      <c r="J2749" s="346"/>
      <c r="K2749" s="346"/>
      <c r="L2749" s="346"/>
      <c r="M2749" s="346"/>
      <c r="N2749" s="29"/>
      <c r="O2749" s="29"/>
      <c r="P2749" s="424"/>
    </row>
    <row r="2750" spans="1:16" s="332" customFormat="1" x14ac:dyDescent="0.25">
      <c r="A2750" s="44" t="s">
        <v>10302</v>
      </c>
      <c r="B2750" s="44" t="s">
        <v>10303</v>
      </c>
      <c r="C2750" s="45" t="s">
        <v>10304</v>
      </c>
      <c r="D2750" s="45" t="s">
        <v>13812</v>
      </c>
      <c r="E2750" s="45" t="s">
        <v>6210</v>
      </c>
      <c r="F2750" s="93"/>
      <c r="G2750" s="93"/>
      <c r="H2750" s="93"/>
      <c r="I2750" s="99"/>
      <c r="J2750" s="99"/>
      <c r="K2750" s="99"/>
      <c r="L2750" s="29"/>
      <c r="M2750" s="29"/>
      <c r="N2750" s="29"/>
      <c r="O2750" s="29"/>
      <c r="P2750" s="424"/>
    </row>
    <row r="2751" spans="1:16" s="332" customFormat="1" x14ac:dyDescent="0.25">
      <c r="A2751" s="346" t="s">
        <v>16789</v>
      </c>
      <c r="B2751" s="346" t="s">
        <v>5177</v>
      </c>
      <c r="C2751" s="347" t="s">
        <v>5229</v>
      </c>
      <c r="D2751" s="347" t="s">
        <v>15765</v>
      </c>
      <c r="E2751" s="347" t="s">
        <v>16790</v>
      </c>
      <c r="F2751" s="346"/>
      <c r="G2751" s="346"/>
      <c r="H2751" s="346"/>
      <c r="I2751" s="346"/>
      <c r="J2751" s="346"/>
      <c r="K2751" s="346"/>
      <c r="L2751" s="346"/>
      <c r="M2751" s="346"/>
      <c r="N2751" s="29"/>
      <c r="O2751" s="29"/>
      <c r="P2751" s="424"/>
    </row>
    <row r="2752" spans="1:16" s="44" customFormat="1" x14ac:dyDescent="0.25">
      <c r="A2752" s="44" t="s">
        <v>1124</v>
      </c>
      <c r="B2752" s="44" t="s">
        <v>5177</v>
      </c>
      <c r="C2752" s="45" t="s">
        <v>5229</v>
      </c>
      <c r="D2752" s="45" t="s">
        <v>15765</v>
      </c>
      <c r="E2752" s="45" t="s">
        <v>5185</v>
      </c>
      <c r="F2752" s="328"/>
      <c r="G2752" s="328"/>
      <c r="H2752" s="328"/>
      <c r="I2752" s="329"/>
      <c r="J2752" s="329"/>
      <c r="K2752" s="329"/>
      <c r="L2752" s="29"/>
      <c r="M2752" s="29"/>
      <c r="N2752" s="29"/>
      <c r="O2752" s="29"/>
      <c r="P2752" s="343"/>
    </row>
    <row r="2753" spans="1:16" s="332" customFormat="1" x14ac:dyDescent="0.25">
      <c r="A2753" s="44" t="s">
        <v>1124</v>
      </c>
      <c r="B2753" s="44" t="s">
        <v>5177</v>
      </c>
      <c r="C2753" s="45" t="s">
        <v>5229</v>
      </c>
      <c r="D2753" s="45" t="s">
        <v>13812</v>
      </c>
      <c r="E2753" s="45" t="s">
        <v>5185</v>
      </c>
      <c r="F2753" s="93"/>
      <c r="G2753" s="93"/>
      <c r="H2753" s="93"/>
      <c r="I2753" s="99"/>
      <c r="J2753" s="99"/>
      <c r="K2753" s="99"/>
      <c r="L2753" s="29"/>
      <c r="M2753" s="29"/>
      <c r="N2753" s="29"/>
      <c r="O2753" s="29"/>
      <c r="P2753" s="424"/>
    </row>
    <row r="2754" spans="1:16" s="332" customFormat="1" x14ac:dyDescent="0.25">
      <c r="A2754" s="346" t="s">
        <v>17223</v>
      </c>
      <c r="B2754" s="403" t="s">
        <v>17102</v>
      </c>
      <c r="C2754" s="413">
        <v>21.24</v>
      </c>
      <c r="D2754" s="43" t="s">
        <v>17679</v>
      </c>
      <c r="E2754" s="43">
        <v>47299</v>
      </c>
      <c r="F2754" s="88"/>
      <c r="G2754" s="30"/>
      <c r="H2754" s="30"/>
      <c r="I2754" s="29"/>
      <c r="J2754" s="29"/>
      <c r="K2754" s="29"/>
      <c r="L2754" s="29"/>
      <c r="M2754" s="29"/>
      <c r="N2754" s="29"/>
      <c r="O2754" s="29"/>
      <c r="P2754" s="424"/>
    </row>
    <row r="2755" spans="1:16" s="332" customFormat="1" x14ac:dyDescent="0.25">
      <c r="A2755" s="264" t="s">
        <v>14682</v>
      </c>
      <c r="B2755" s="264" t="s">
        <v>13009</v>
      </c>
      <c r="C2755" s="265">
        <v>240101</v>
      </c>
      <c r="D2755" s="265" t="s">
        <v>15953</v>
      </c>
      <c r="E2755" s="266" t="s">
        <v>13010</v>
      </c>
      <c r="F2755" s="30"/>
      <c r="G2755" s="30"/>
      <c r="H2755" s="30"/>
      <c r="I2755" s="29"/>
      <c r="J2755" s="29"/>
      <c r="K2755" s="29"/>
      <c r="L2755" s="29"/>
      <c r="M2755" s="29"/>
      <c r="N2755" s="29"/>
      <c r="O2755" s="29"/>
      <c r="P2755" s="424"/>
    </row>
    <row r="2756" spans="1:16" s="332" customFormat="1" x14ac:dyDescent="0.25">
      <c r="A2756" s="264" t="s">
        <v>14682</v>
      </c>
      <c r="B2756" s="264" t="s">
        <v>14586</v>
      </c>
      <c r="C2756" s="265">
        <v>240403</v>
      </c>
      <c r="D2756" s="265" t="s">
        <v>15953</v>
      </c>
      <c r="E2756" s="266" t="s">
        <v>6492</v>
      </c>
      <c r="F2756" s="30"/>
      <c r="G2756" s="30"/>
      <c r="H2756" s="30"/>
      <c r="I2756" s="29"/>
      <c r="J2756" s="29"/>
      <c r="K2756" s="29"/>
      <c r="L2756" s="29"/>
      <c r="M2756" s="29"/>
      <c r="N2756" s="29"/>
      <c r="O2756" s="29"/>
      <c r="P2756" s="424"/>
    </row>
    <row r="2757" spans="1:16" s="332" customFormat="1" x14ac:dyDescent="0.25">
      <c r="A2757" s="264" t="s">
        <v>14682</v>
      </c>
      <c r="B2757" s="264" t="s">
        <v>1056</v>
      </c>
      <c r="C2757" s="265">
        <v>240601</v>
      </c>
      <c r="D2757" s="265" t="s">
        <v>15953</v>
      </c>
      <c r="E2757" s="266" t="s">
        <v>13753</v>
      </c>
      <c r="F2757" s="30"/>
      <c r="G2757" s="30"/>
      <c r="H2757" s="30"/>
      <c r="I2757" s="29"/>
      <c r="J2757" s="29"/>
      <c r="K2757" s="29"/>
      <c r="L2757" s="29"/>
      <c r="M2757" s="29"/>
      <c r="N2757" s="29"/>
      <c r="O2757" s="29"/>
      <c r="P2757" s="424"/>
    </row>
    <row r="2758" spans="1:16" s="332" customFormat="1" x14ac:dyDescent="0.25">
      <c r="A2758" s="264" t="s">
        <v>8546</v>
      </c>
      <c r="B2758" s="264" t="s">
        <v>6713</v>
      </c>
      <c r="C2758" s="265">
        <v>220604</v>
      </c>
      <c r="D2758" s="265" t="s">
        <v>15953</v>
      </c>
      <c r="E2758" s="266" t="s">
        <v>6714</v>
      </c>
      <c r="F2758" s="30"/>
      <c r="G2758" s="30"/>
      <c r="H2758" s="30"/>
      <c r="I2758" s="29"/>
      <c r="J2758" s="29"/>
      <c r="K2758" s="29"/>
      <c r="L2758" s="29"/>
      <c r="M2758" s="29"/>
      <c r="N2758" s="29"/>
      <c r="O2758" s="29"/>
      <c r="P2758" s="424"/>
    </row>
    <row r="2759" spans="1:16" s="332" customFormat="1" x14ac:dyDescent="0.25">
      <c r="A2759" s="264" t="s">
        <v>8546</v>
      </c>
      <c r="B2759" s="264" t="s">
        <v>3782</v>
      </c>
      <c r="C2759" s="265">
        <v>23010402</v>
      </c>
      <c r="D2759" s="265" t="s">
        <v>15953</v>
      </c>
      <c r="E2759" s="266" t="s">
        <v>8836</v>
      </c>
      <c r="F2759" s="30"/>
      <c r="G2759" s="30"/>
      <c r="H2759" s="30"/>
      <c r="I2759" s="29"/>
      <c r="J2759" s="29"/>
      <c r="K2759" s="29"/>
      <c r="L2759" s="29"/>
      <c r="M2759" s="29"/>
      <c r="N2759" s="29"/>
      <c r="O2759" s="29"/>
      <c r="P2759" s="424"/>
    </row>
    <row r="2760" spans="1:16" s="332" customFormat="1" x14ac:dyDescent="0.25">
      <c r="A2760" s="264" t="s">
        <v>8546</v>
      </c>
      <c r="B2760" s="264" t="s">
        <v>4844</v>
      </c>
      <c r="C2760" s="265">
        <v>24060401</v>
      </c>
      <c r="D2760" s="265" t="s">
        <v>15953</v>
      </c>
      <c r="E2760" s="266" t="s">
        <v>6412</v>
      </c>
      <c r="F2760" s="30"/>
      <c r="G2760" s="30"/>
      <c r="H2760" s="30"/>
      <c r="I2760" s="29"/>
      <c r="J2760" s="29"/>
      <c r="K2760" s="29"/>
      <c r="L2760" s="29"/>
      <c r="M2760" s="29"/>
      <c r="N2760" s="29"/>
      <c r="O2760" s="29"/>
      <c r="P2760" s="424"/>
    </row>
    <row r="2761" spans="1:16" s="332" customFormat="1" x14ac:dyDescent="0.25">
      <c r="A2761" s="264" t="s">
        <v>8546</v>
      </c>
      <c r="B2761" s="264" t="s">
        <v>1057</v>
      </c>
      <c r="C2761" s="265">
        <v>24060402</v>
      </c>
      <c r="D2761" s="265" t="s">
        <v>15953</v>
      </c>
      <c r="E2761" s="266" t="s">
        <v>5410</v>
      </c>
      <c r="F2761" s="30"/>
      <c r="G2761" s="30"/>
      <c r="H2761" s="30"/>
      <c r="I2761" s="29"/>
      <c r="J2761" s="29"/>
      <c r="K2761" s="29"/>
      <c r="L2761" s="29"/>
      <c r="M2761" s="29"/>
      <c r="N2761" s="29"/>
      <c r="O2761" s="29"/>
      <c r="P2761" s="424"/>
    </row>
    <row r="2762" spans="1:16" s="332" customFormat="1" x14ac:dyDescent="0.25">
      <c r="A2762" s="44" t="s">
        <v>9114</v>
      </c>
      <c r="B2762" s="44" t="s">
        <v>1361</v>
      </c>
      <c r="C2762" s="45" t="s">
        <v>9087</v>
      </c>
      <c r="D2762" s="45" t="s">
        <v>18252</v>
      </c>
      <c r="E2762" s="45" t="s">
        <v>6809</v>
      </c>
      <c r="F2762" s="45" t="s">
        <v>1384</v>
      </c>
      <c r="G2762" s="45" t="s">
        <v>1385</v>
      </c>
      <c r="H2762" s="30"/>
      <c r="I2762" s="29"/>
      <c r="J2762" s="29"/>
      <c r="K2762" s="29"/>
      <c r="L2762" s="29"/>
      <c r="M2762" s="29"/>
      <c r="N2762" s="29"/>
      <c r="O2762" s="29"/>
      <c r="P2762" s="424"/>
    </row>
    <row r="2763" spans="1:16" s="332" customFormat="1" x14ac:dyDescent="0.25">
      <c r="A2763" s="44" t="s">
        <v>10334</v>
      </c>
      <c r="B2763" s="44" t="s">
        <v>13762</v>
      </c>
      <c r="C2763" s="45" t="s">
        <v>13763</v>
      </c>
      <c r="D2763" s="45" t="s">
        <v>15765</v>
      </c>
      <c r="E2763" s="45" t="s">
        <v>8836</v>
      </c>
      <c r="F2763" s="328"/>
      <c r="G2763" s="328"/>
      <c r="H2763" s="328"/>
      <c r="I2763" s="329"/>
      <c r="J2763" s="329"/>
      <c r="K2763" s="329"/>
      <c r="L2763" s="29"/>
      <c r="M2763" s="29"/>
      <c r="N2763" s="29"/>
      <c r="O2763" s="29"/>
      <c r="P2763" s="424"/>
    </row>
    <row r="2764" spans="1:16" s="332" customFormat="1" x14ac:dyDescent="0.25">
      <c r="A2764" s="346" t="s">
        <v>10334</v>
      </c>
      <c r="B2764" s="346" t="s">
        <v>13762</v>
      </c>
      <c r="C2764" s="347" t="s">
        <v>13763</v>
      </c>
      <c r="D2764" s="347" t="s">
        <v>15765</v>
      </c>
      <c r="E2764" s="347" t="s">
        <v>6967</v>
      </c>
      <c r="F2764" s="346"/>
      <c r="G2764" s="346"/>
      <c r="H2764" s="346"/>
      <c r="I2764" s="346"/>
      <c r="J2764" s="346"/>
      <c r="K2764" s="346"/>
      <c r="L2764" s="346"/>
      <c r="M2764" s="346"/>
      <c r="N2764" s="29"/>
      <c r="O2764" s="29"/>
      <c r="P2764" s="424"/>
    </row>
    <row r="2765" spans="1:16" s="332" customFormat="1" x14ac:dyDescent="0.25">
      <c r="A2765" s="44" t="s">
        <v>10334</v>
      </c>
      <c r="B2765" s="44" t="s">
        <v>13762</v>
      </c>
      <c r="C2765" s="45" t="s">
        <v>13763</v>
      </c>
      <c r="D2765" s="45" t="s">
        <v>13812</v>
      </c>
      <c r="E2765" s="45" t="s">
        <v>8836</v>
      </c>
      <c r="F2765" s="93"/>
      <c r="G2765" s="93"/>
      <c r="H2765" s="93"/>
      <c r="I2765" s="99"/>
      <c r="J2765" s="99"/>
      <c r="K2765" s="99"/>
      <c r="L2765" s="29"/>
      <c r="M2765" s="29"/>
      <c r="N2765" s="29"/>
      <c r="O2765" s="29"/>
      <c r="P2765" s="424"/>
    </row>
    <row r="2766" spans="1:16" s="332" customFormat="1" x14ac:dyDescent="0.25">
      <c r="A2766" s="44" t="s">
        <v>11007</v>
      </c>
      <c r="B2766" s="44" t="s">
        <v>10985</v>
      </c>
      <c r="C2766" s="45" t="s">
        <v>10986</v>
      </c>
      <c r="D2766" s="45" t="s">
        <v>18252</v>
      </c>
      <c r="E2766" s="45" t="s">
        <v>10715</v>
      </c>
      <c r="F2766" s="45" t="s">
        <v>1384</v>
      </c>
      <c r="G2766" s="45" t="s">
        <v>1385</v>
      </c>
      <c r="H2766" s="30"/>
      <c r="I2766" s="29"/>
      <c r="J2766" s="29"/>
      <c r="K2766" s="29"/>
      <c r="L2766" s="29"/>
      <c r="M2766" s="29"/>
      <c r="N2766" s="29"/>
      <c r="O2766" s="29"/>
      <c r="P2766" s="424"/>
    </row>
    <row r="2767" spans="1:16" s="332" customFormat="1" x14ac:dyDescent="0.25">
      <c r="A2767" s="44" t="s">
        <v>16008</v>
      </c>
      <c r="B2767" s="44" t="s">
        <v>1356</v>
      </c>
      <c r="C2767" s="45" t="s">
        <v>15958</v>
      </c>
      <c r="D2767" s="45" t="s">
        <v>18252</v>
      </c>
      <c r="E2767" s="45" t="s">
        <v>6214</v>
      </c>
      <c r="F2767" s="45" t="s">
        <v>1384</v>
      </c>
      <c r="G2767" s="45" t="s">
        <v>1385</v>
      </c>
      <c r="H2767" s="30"/>
      <c r="I2767" s="29"/>
      <c r="J2767" s="29"/>
      <c r="K2767" s="29"/>
      <c r="L2767" s="29"/>
      <c r="M2767" s="29"/>
      <c r="N2767" s="29"/>
      <c r="O2767" s="29"/>
      <c r="P2767" s="424"/>
    </row>
    <row r="2768" spans="1:16" s="332" customFormat="1" x14ac:dyDescent="0.25">
      <c r="A2768" s="403" t="s">
        <v>17224</v>
      </c>
      <c r="B2768" s="403" t="s">
        <v>17121</v>
      </c>
      <c r="C2768" s="413">
        <v>13.23</v>
      </c>
      <c r="D2768" s="43" t="s">
        <v>17679</v>
      </c>
      <c r="E2768" s="43">
        <v>46934</v>
      </c>
      <c r="F2768" s="88"/>
      <c r="G2768" s="30"/>
      <c r="H2768" s="30"/>
      <c r="I2768" s="29"/>
      <c r="J2768" s="29"/>
      <c r="K2768" s="29"/>
      <c r="L2768" s="29"/>
      <c r="M2768" s="29"/>
      <c r="N2768" s="29"/>
      <c r="O2768" s="29"/>
      <c r="P2768" s="424"/>
    </row>
    <row r="2769" spans="1:16" s="332" customFormat="1" x14ac:dyDescent="0.25">
      <c r="A2769" s="403" t="s">
        <v>17224</v>
      </c>
      <c r="B2769" s="403" t="s">
        <v>17205</v>
      </c>
      <c r="C2769" s="413">
        <v>15.23</v>
      </c>
      <c r="D2769" s="43" t="s">
        <v>17679</v>
      </c>
      <c r="E2769" s="43">
        <v>46934</v>
      </c>
      <c r="F2769" s="88"/>
      <c r="G2769" s="30"/>
      <c r="H2769" s="30"/>
      <c r="I2769" s="29"/>
      <c r="J2769" s="29"/>
      <c r="K2769" s="29"/>
      <c r="L2769" s="29"/>
      <c r="M2769" s="29"/>
      <c r="N2769" s="29"/>
      <c r="O2769" s="29"/>
      <c r="P2769" s="424"/>
    </row>
    <row r="2770" spans="1:16" s="332" customFormat="1" x14ac:dyDescent="0.25">
      <c r="A2770" s="403" t="s">
        <v>17224</v>
      </c>
      <c r="B2770" s="403" t="s">
        <v>17102</v>
      </c>
      <c r="C2770" s="413">
        <v>21.23</v>
      </c>
      <c r="D2770" s="43" t="s">
        <v>17679</v>
      </c>
      <c r="E2770" s="43">
        <v>46934</v>
      </c>
      <c r="F2770" s="88"/>
      <c r="G2770" s="30"/>
      <c r="H2770" s="30"/>
      <c r="I2770" s="29"/>
      <c r="J2770" s="29"/>
      <c r="K2770" s="29"/>
      <c r="L2770" s="29"/>
      <c r="M2770" s="29"/>
      <c r="N2770" s="29"/>
      <c r="O2770" s="29"/>
      <c r="P2770" s="424"/>
    </row>
    <row r="2771" spans="1:16" s="332" customFormat="1" x14ac:dyDescent="0.25">
      <c r="A2771" s="44" t="s">
        <v>15471</v>
      </c>
      <c r="B2771" s="44" t="s">
        <v>1355</v>
      </c>
      <c r="C2771" s="45" t="s">
        <v>10974</v>
      </c>
      <c r="D2771" s="45" t="s">
        <v>18252</v>
      </c>
      <c r="E2771" s="45" t="s">
        <v>10715</v>
      </c>
      <c r="F2771" s="45" t="s">
        <v>1384</v>
      </c>
      <c r="G2771" s="45" t="s">
        <v>1385</v>
      </c>
      <c r="H2771" s="30"/>
      <c r="I2771" s="29"/>
      <c r="J2771" s="29"/>
      <c r="K2771" s="29"/>
      <c r="L2771" s="29"/>
      <c r="M2771" s="29"/>
      <c r="N2771" s="29"/>
      <c r="O2771" s="29"/>
      <c r="P2771" s="424"/>
    </row>
    <row r="2772" spans="1:16" s="332" customFormat="1" x14ac:dyDescent="0.25">
      <c r="A2772" s="264" t="s">
        <v>8547</v>
      </c>
      <c r="B2772" s="264" t="s">
        <v>6966</v>
      </c>
      <c r="C2772" s="265">
        <v>23010401</v>
      </c>
      <c r="D2772" s="265" t="s">
        <v>15953</v>
      </c>
      <c r="E2772" s="266" t="s">
        <v>6967</v>
      </c>
      <c r="F2772" s="30"/>
      <c r="G2772" s="30"/>
      <c r="H2772" s="30"/>
      <c r="I2772" s="29"/>
      <c r="J2772" s="29"/>
      <c r="K2772" s="29"/>
      <c r="L2772" s="29"/>
      <c r="M2772" s="29"/>
      <c r="N2772" s="29"/>
      <c r="O2772" s="29"/>
      <c r="P2772" s="424"/>
    </row>
    <row r="2773" spans="1:16" s="332" customFormat="1" x14ac:dyDescent="0.25">
      <c r="A2773" s="264" t="s">
        <v>8547</v>
      </c>
      <c r="B2773" s="264" t="s">
        <v>3782</v>
      </c>
      <c r="C2773" s="265">
        <v>23010402</v>
      </c>
      <c r="D2773" s="265" t="s">
        <v>15953</v>
      </c>
      <c r="E2773" s="266" t="s">
        <v>8836</v>
      </c>
      <c r="F2773" s="30"/>
      <c r="G2773" s="30"/>
      <c r="H2773" s="30"/>
      <c r="I2773" s="29"/>
      <c r="J2773" s="29"/>
      <c r="K2773" s="29"/>
      <c r="L2773" s="29"/>
      <c r="M2773" s="29"/>
      <c r="N2773" s="29"/>
      <c r="O2773" s="29"/>
      <c r="P2773" s="424"/>
    </row>
    <row r="2774" spans="1:16" s="332" customFormat="1" x14ac:dyDescent="0.25">
      <c r="A2774" s="264" t="s">
        <v>6750</v>
      </c>
      <c r="B2774" s="264" t="s">
        <v>6664</v>
      </c>
      <c r="C2774" s="265">
        <v>22010701</v>
      </c>
      <c r="D2774" s="265" t="s">
        <v>15953</v>
      </c>
      <c r="E2774" s="266" t="s">
        <v>6665</v>
      </c>
      <c r="F2774" s="30"/>
      <c r="G2774" s="30"/>
      <c r="H2774" s="30"/>
      <c r="I2774" s="29"/>
      <c r="J2774" s="29"/>
      <c r="K2774" s="29"/>
      <c r="L2774" s="29"/>
      <c r="M2774" s="29"/>
      <c r="N2774" s="29"/>
      <c r="O2774" s="29"/>
      <c r="P2774" s="424"/>
    </row>
    <row r="2775" spans="1:16" s="332" customFormat="1" x14ac:dyDescent="0.25">
      <c r="A2775" s="264" t="s">
        <v>6750</v>
      </c>
      <c r="B2775" s="264" t="s">
        <v>1055</v>
      </c>
      <c r="C2775" s="265">
        <v>22010702</v>
      </c>
      <c r="D2775" s="265" t="s">
        <v>15953</v>
      </c>
      <c r="E2775" s="266" t="s">
        <v>8836</v>
      </c>
      <c r="F2775" s="30"/>
      <c r="G2775" s="30"/>
      <c r="H2775" s="30"/>
      <c r="I2775" s="29"/>
      <c r="J2775" s="29"/>
      <c r="K2775" s="29"/>
      <c r="L2775" s="29"/>
      <c r="M2775" s="29"/>
      <c r="N2775" s="29"/>
      <c r="O2775" s="29"/>
      <c r="P2775" s="424"/>
    </row>
    <row r="2776" spans="1:16" s="332" customFormat="1" x14ac:dyDescent="0.25">
      <c r="A2776" s="44" t="s">
        <v>3488</v>
      </c>
      <c r="B2776" s="92" t="s">
        <v>13392</v>
      </c>
      <c r="C2776" s="45" t="s">
        <v>13126</v>
      </c>
      <c r="D2776" s="93" t="s">
        <v>13391</v>
      </c>
      <c r="E2776" s="94">
        <v>45838</v>
      </c>
      <c r="F2776" s="93"/>
      <c r="G2776" s="93"/>
      <c r="H2776" s="93"/>
      <c r="I2776" s="99"/>
      <c r="J2776" s="99"/>
      <c r="K2776" s="99"/>
      <c r="L2776" s="31"/>
      <c r="M2776" s="31"/>
      <c r="N2776" s="31"/>
      <c r="O2776" s="29"/>
      <c r="P2776" s="424"/>
    </row>
    <row r="2777" spans="1:16" s="332" customFormat="1" x14ac:dyDescent="0.25">
      <c r="A2777" s="135" t="s">
        <v>3488</v>
      </c>
      <c r="B2777" s="131" t="s">
        <v>7684</v>
      </c>
      <c r="C2777" s="96" t="s">
        <v>7685</v>
      </c>
      <c r="D2777" s="96" t="s">
        <v>1398</v>
      </c>
      <c r="E2777" s="112">
        <v>45870</v>
      </c>
      <c r="F2777" s="93"/>
      <c r="G2777" s="93"/>
      <c r="H2777" s="93"/>
      <c r="I2777" s="99"/>
      <c r="J2777" s="99"/>
      <c r="K2777" s="99"/>
      <c r="L2777" s="31"/>
      <c r="M2777" s="31"/>
      <c r="N2777" s="31"/>
      <c r="O2777" s="29"/>
      <c r="P2777" s="424"/>
    </row>
    <row r="2778" spans="1:16" s="332" customFormat="1" x14ac:dyDescent="0.25">
      <c r="A2778" s="264" t="s">
        <v>3488</v>
      </c>
      <c r="B2778" s="264" t="s">
        <v>2754</v>
      </c>
      <c r="C2778" s="265">
        <v>230205</v>
      </c>
      <c r="D2778" s="265" t="s">
        <v>15953</v>
      </c>
      <c r="E2778" s="266" t="s">
        <v>8836</v>
      </c>
      <c r="F2778" s="30"/>
      <c r="G2778" s="30"/>
      <c r="H2778" s="30"/>
      <c r="I2778" s="29"/>
      <c r="J2778" s="29"/>
      <c r="K2778" s="29"/>
      <c r="L2778" s="29"/>
      <c r="M2778" s="29"/>
      <c r="N2778" s="29"/>
      <c r="O2778" s="29"/>
      <c r="P2778" s="424"/>
    </row>
    <row r="2779" spans="1:16" s="332" customFormat="1" x14ac:dyDescent="0.25">
      <c r="A2779" s="264" t="s">
        <v>3488</v>
      </c>
      <c r="B2779" s="264" t="s">
        <v>10529</v>
      </c>
      <c r="C2779" s="265">
        <v>230405</v>
      </c>
      <c r="D2779" s="265" t="s">
        <v>15953</v>
      </c>
      <c r="E2779" s="266" t="s">
        <v>9996</v>
      </c>
      <c r="F2779" s="30"/>
      <c r="G2779" s="30"/>
      <c r="H2779" s="30"/>
      <c r="I2779" s="29"/>
      <c r="J2779" s="29"/>
      <c r="K2779" s="29"/>
      <c r="L2779" s="29"/>
      <c r="M2779" s="29"/>
      <c r="N2779" s="29"/>
      <c r="O2779" s="29"/>
      <c r="P2779" s="424"/>
    </row>
    <row r="2780" spans="1:16" s="44" customFormat="1" x14ac:dyDescent="0.25">
      <c r="A2780" s="264" t="s">
        <v>3488</v>
      </c>
      <c r="B2780" s="264" t="s">
        <v>6684</v>
      </c>
      <c r="C2780" s="265">
        <v>21020301</v>
      </c>
      <c r="D2780" s="265" t="s">
        <v>15953</v>
      </c>
      <c r="E2780" s="266" t="s">
        <v>6422</v>
      </c>
      <c r="F2780" s="30"/>
      <c r="G2780" s="30"/>
      <c r="H2780" s="30"/>
      <c r="I2780" s="29"/>
      <c r="J2780" s="29"/>
      <c r="K2780" s="29"/>
      <c r="L2780" s="29"/>
      <c r="M2780" s="29"/>
      <c r="N2780" s="29"/>
      <c r="O2780" s="29"/>
      <c r="P2780" s="343"/>
    </row>
    <row r="2781" spans="1:16" s="44" customFormat="1" x14ac:dyDescent="0.25">
      <c r="A2781" s="403" t="s">
        <v>17225</v>
      </c>
      <c r="B2781" s="403" t="s">
        <v>17155</v>
      </c>
      <c r="C2781" s="413">
        <v>29.23</v>
      </c>
      <c r="D2781" s="43" t="s">
        <v>17679</v>
      </c>
      <c r="E2781" s="43">
        <v>46934</v>
      </c>
      <c r="F2781" s="88" t="s">
        <v>1533</v>
      </c>
      <c r="G2781" s="30"/>
      <c r="H2781" s="30"/>
      <c r="I2781" s="29"/>
      <c r="J2781" s="29"/>
      <c r="K2781" s="29"/>
      <c r="L2781" s="29"/>
      <c r="M2781" s="29"/>
      <c r="N2781" s="29"/>
      <c r="O2781" s="29"/>
      <c r="P2781" s="343"/>
    </row>
    <row r="2782" spans="1:16" s="332" customFormat="1" x14ac:dyDescent="0.25">
      <c r="A2782" s="44" t="s">
        <v>7212</v>
      </c>
      <c r="B2782" s="44" t="s">
        <v>15970</v>
      </c>
      <c r="C2782" s="45" t="s">
        <v>15775</v>
      </c>
      <c r="D2782" s="45" t="s">
        <v>18252</v>
      </c>
      <c r="E2782" s="45" t="s">
        <v>6416</v>
      </c>
      <c r="F2782" s="45" t="s">
        <v>1384</v>
      </c>
      <c r="G2782" s="45" t="s">
        <v>1385</v>
      </c>
      <c r="H2782" s="30"/>
      <c r="I2782" s="29"/>
      <c r="J2782" s="29"/>
      <c r="K2782" s="29"/>
      <c r="L2782" s="29"/>
      <c r="M2782" s="29"/>
      <c r="N2782" s="29"/>
      <c r="O2782" s="29"/>
      <c r="P2782" s="424"/>
    </row>
    <row r="2783" spans="1:16" s="332" customFormat="1" x14ac:dyDescent="0.25">
      <c r="A2783" s="44" t="s">
        <v>7212</v>
      </c>
      <c r="B2783" s="44" t="s">
        <v>15257</v>
      </c>
      <c r="C2783" s="45" t="s">
        <v>13518</v>
      </c>
      <c r="D2783" s="45" t="s">
        <v>16294</v>
      </c>
      <c r="E2783" s="46">
        <v>46022</v>
      </c>
      <c r="F2783" s="338"/>
      <c r="G2783" s="44"/>
      <c r="H2783" s="44"/>
      <c r="I2783" s="44"/>
      <c r="J2783" s="44"/>
      <c r="K2783" s="44"/>
      <c r="L2783" s="31"/>
      <c r="M2783" s="31"/>
      <c r="N2783" s="31"/>
      <c r="O2783" s="29"/>
      <c r="P2783" s="424"/>
    </row>
    <row r="2784" spans="1:16" s="332" customFormat="1" x14ac:dyDescent="0.25">
      <c r="A2784" s="44" t="s">
        <v>13470</v>
      </c>
      <c r="B2784" s="44" t="s">
        <v>15288</v>
      </c>
      <c r="C2784" s="45" t="s">
        <v>13104</v>
      </c>
      <c r="D2784" s="45" t="s">
        <v>16294</v>
      </c>
      <c r="E2784" s="46">
        <v>45777</v>
      </c>
      <c r="F2784" s="338"/>
      <c r="G2784" s="44"/>
      <c r="H2784" s="44"/>
      <c r="I2784" s="44"/>
      <c r="J2784" s="44"/>
      <c r="K2784" s="44"/>
      <c r="L2784" s="31"/>
      <c r="M2784" s="31"/>
      <c r="N2784" s="31"/>
      <c r="O2784" s="29"/>
      <c r="P2784" s="424"/>
    </row>
    <row r="2785" spans="1:16" s="332" customFormat="1" x14ac:dyDescent="0.25">
      <c r="A2785" s="264" t="s">
        <v>17775</v>
      </c>
      <c r="B2785" s="264" t="s">
        <v>5412</v>
      </c>
      <c r="C2785" s="265">
        <v>241002</v>
      </c>
      <c r="D2785" s="265" t="s">
        <v>15953</v>
      </c>
      <c r="E2785" s="266" t="s">
        <v>6985</v>
      </c>
      <c r="F2785" s="30"/>
      <c r="G2785" s="30"/>
      <c r="H2785" s="30"/>
      <c r="I2785" s="29"/>
      <c r="J2785" s="29"/>
      <c r="K2785" s="29"/>
      <c r="L2785" s="29"/>
      <c r="M2785" s="29"/>
      <c r="N2785" s="29"/>
      <c r="O2785" s="29"/>
      <c r="P2785" s="424"/>
    </row>
    <row r="2786" spans="1:16" s="332" customFormat="1" x14ac:dyDescent="0.25">
      <c r="A2786" s="264" t="s">
        <v>8548</v>
      </c>
      <c r="B2786" s="264" t="s">
        <v>3782</v>
      </c>
      <c r="C2786" s="265">
        <v>210205</v>
      </c>
      <c r="D2786" s="265" t="s">
        <v>15953</v>
      </c>
      <c r="E2786" s="266" t="s">
        <v>8836</v>
      </c>
      <c r="F2786" s="30"/>
      <c r="G2786" s="30"/>
      <c r="H2786" s="30"/>
      <c r="I2786" s="29"/>
      <c r="J2786" s="29"/>
      <c r="K2786" s="29"/>
      <c r="L2786" s="29"/>
      <c r="M2786" s="29"/>
      <c r="N2786" s="29"/>
      <c r="O2786" s="29"/>
      <c r="P2786" s="424"/>
    </row>
    <row r="2787" spans="1:16" s="332" customFormat="1" x14ac:dyDescent="0.25">
      <c r="A2787" s="264" t="s">
        <v>8548</v>
      </c>
      <c r="B2787" s="264" t="s">
        <v>6966</v>
      </c>
      <c r="C2787" s="265">
        <v>23010401</v>
      </c>
      <c r="D2787" s="265" t="s">
        <v>15953</v>
      </c>
      <c r="E2787" s="266" t="s">
        <v>6967</v>
      </c>
      <c r="F2787" s="30"/>
      <c r="G2787" s="30"/>
      <c r="H2787" s="30"/>
      <c r="I2787" s="29"/>
      <c r="J2787" s="29"/>
      <c r="K2787" s="29"/>
      <c r="L2787" s="29"/>
      <c r="M2787" s="29"/>
      <c r="N2787" s="29"/>
      <c r="O2787" s="29"/>
      <c r="P2787" s="424"/>
    </row>
    <row r="2788" spans="1:16" s="44" customFormat="1" x14ac:dyDescent="0.25">
      <c r="A2788" s="44" t="s">
        <v>18131</v>
      </c>
      <c r="B2788" s="44" t="s">
        <v>1350</v>
      </c>
      <c r="C2788" s="45" t="s">
        <v>6188</v>
      </c>
      <c r="D2788" s="45" t="s">
        <v>18252</v>
      </c>
      <c r="E2788" s="45" t="s">
        <v>6211</v>
      </c>
      <c r="F2788" s="45" t="s">
        <v>1384</v>
      </c>
      <c r="G2788" s="45" t="s">
        <v>1384</v>
      </c>
      <c r="H2788" s="30"/>
      <c r="I2788" s="29"/>
      <c r="J2788" s="29"/>
      <c r="K2788" s="29"/>
      <c r="L2788" s="29"/>
      <c r="M2788" s="29"/>
      <c r="N2788" s="29"/>
      <c r="O2788" s="29"/>
      <c r="P2788" s="343"/>
    </row>
    <row r="2789" spans="1:16" s="44" customFormat="1" x14ac:dyDescent="0.25">
      <c r="A2789" s="44" t="s">
        <v>13172</v>
      </c>
      <c r="B2789" s="92" t="s">
        <v>13392</v>
      </c>
      <c r="C2789" s="45" t="s">
        <v>13134</v>
      </c>
      <c r="D2789" s="93" t="s">
        <v>13391</v>
      </c>
      <c r="E2789" s="94">
        <v>45838</v>
      </c>
      <c r="F2789" s="93"/>
      <c r="G2789" s="93"/>
      <c r="H2789" s="93"/>
      <c r="I2789" s="99"/>
      <c r="J2789" s="99"/>
      <c r="K2789" s="99"/>
      <c r="L2789" s="31"/>
      <c r="M2789" s="31"/>
      <c r="N2789" s="31"/>
      <c r="O2789" s="29"/>
      <c r="P2789" s="343"/>
    </row>
    <row r="2790" spans="1:16" s="332" customFormat="1" x14ac:dyDescent="0.25">
      <c r="A2790" s="264" t="s">
        <v>740</v>
      </c>
      <c r="B2790" s="264" t="s">
        <v>17682</v>
      </c>
      <c r="C2790" s="265">
        <v>25010501</v>
      </c>
      <c r="D2790" s="265" t="s">
        <v>15953</v>
      </c>
      <c r="E2790" s="266" t="s">
        <v>17681</v>
      </c>
      <c r="F2790" s="30"/>
      <c r="G2790" s="30"/>
      <c r="H2790" s="30"/>
      <c r="I2790" s="29"/>
      <c r="J2790" s="29"/>
      <c r="K2790" s="29"/>
      <c r="L2790" s="29"/>
      <c r="M2790" s="29"/>
      <c r="N2790" s="29"/>
      <c r="O2790" s="29"/>
      <c r="P2790" s="424"/>
    </row>
    <row r="2791" spans="1:16" s="332" customFormat="1" x14ac:dyDescent="0.25">
      <c r="A2791" s="403" t="s">
        <v>17226</v>
      </c>
      <c r="B2791" s="403" t="s">
        <v>17154</v>
      </c>
      <c r="C2791" s="413">
        <v>27.23</v>
      </c>
      <c r="D2791" s="43" t="s">
        <v>17679</v>
      </c>
      <c r="E2791" s="43">
        <v>46934</v>
      </c>
      <c r="F2791" s="88"/>
      <c r="G2791" s="30"/>
      <c r="H2791" s="30"/>
      <c r="I2791" s="29"/>
      <c r="J2791" s="29"/>
      <c r="K2791" s="29"/>
      <c r="L2791" s="29"/>
      <c r="M2791" s="29"/>
      <c r="N2791" s="29"/>
      <c r="O2791" s="29"/>
      <c r="P2791" s="424"/>
    </row>
    <row r="2792" spans="1:16" s="332" customFormat="1" x14ac:dyDescent="0.25">
      <c r="A2792" s="403" t="s">
        <v>17226</v>
      </c>
      <c r="B2792" s="403" t="s">
        <v>17155</v>
      </c>
      <c r="C2792" s="413">
        <v>29.23</v>
      </c>
      <c r="D2792" s="43" t="s">
        <v>17679</v>
      </c>
      <c r="E2792" s="43">
        <v>46934</v>
      </c>
      <c r="F2792" s="88"/>
      <c r="G2792" s="30"/>
      <c r="H2792" s="30"/>
      <c r="I2792" s="29"/>
      <c r="J2792" s="29"/>
      <c r="K2792" s="29"/>
      <c r="L2792" s="29"/>
      <c r="M2792" s="29"/>
      <c r="N2792" s="29"/>
      <c r="O2792" s="29"/>
      <c r="P2792" s="424"/>
    </row>
    <row r="2793" spans="1:16" s="332" customFormat="1" x14ac:dyDescent="0.25">
      <c r="A2793" s="403" t="s">
        <v>17226</v>
      </c>
      <c r="B2793" s="403" t="s">
        <v>17157</v>
      </c>
      <c r="C2793" s="413">
        <v>31.23</v>
      </c>
      <c r="D2793" s="43" t="s">
        <v>17679</v>
      </c>
      <c r="E2793" s="43">
        <v>46934</v>
      </c>
      <c r="F2793" s="88"/>
      <c r="G2793" s="30"/>
      <c r="H2793" s="30"/>
      <c r="I2793" s="29"/>
      <c r="J2793" s="29"/>
      <c r="K2793" s="29"/>
      <c r="L2793" s="29"/>
      <c r="M2793" s="29"/>
      <c r="N2793" s="29"/>
      <c r="O2793" s="29"/>
      <c r="P2793" s="424"/>
    </row>
    <row r="2794" spans="1:16" s="332" customFormat="1" x14ac:dyDescent="0.25">
      <c r="A2794" s="80" t="s">
        <v>8360</v>
      </c>
      <c r="B2794" s="80" t="s">
        <v>8361</v>
      </c>
      <c r="C2794" s="81" t="s">
        <v>8362</v>
      </c>
      <c r="D2794" s="81" t="s">
        <v>1395</v>
      </c>
      <c r="E2794" s="82">
        <v>45894</v>
      </c>
      <c r="F2794" s="93"/>
      <c r="G2794" s="93"/>
      <c r="H2794" s="93"/>
      <c r="I2794" s="99"/>
      <c r="J2794" s="99"/>
      <c r="K2794" s="99"/>
      <c r="L2794" s="31"/>
      <c r="M2794" s="31"/>
      <c r="N2794" s="31"/>
      <c r="O2794" s="29"/>
      <c r="P2794" s="424"/>
    </row>
    <row r="2795" spans="1:16" s="332" customFormat="1" x14ac:dyDescent="0.25">
      <c r="A2795" s="44" t="s">
        <v>17041</v>
      </c>
      <c r="B2795" s="353" t="s">
        <v>17063</v>
      </c>
      <c r="C2795" s="32" t="s">
        <v>17033</v>
      </c>
      <c r="D2795" s="32" t="s">
        <v>1398</v>
      </c>
      <c r="E2795" s="33">
        <v>47208</v>
      </c>
      <c r="F2795" s="32"/>
      <c r="G2795" s="32"/>
      <c r="H2795" s="32"/>
      <c r="I2795" s="31"/>
      <c r="J2795" s="31"/>
      <c r="K2795" s="31"/>
      <c r="L2795" s="31"/>
      <c r="M2795" s="31"/>
      <c r="N2795" s="31"/>
      <c r="O2795" s="29"/>
      <c r="P2795" s="424"/>
    </row>
    <row r="2796" spans="1:16" s="332" customFormat="1" ht="14.4" x14ac:dyDescent="0.25">
      <c r="A2796" s="57" t="s">
        <v>480</v>
      </c>
      <c r="B2796" s="57" t="s">
        <v>13537</v>
      </c>
      <c r="C2796" s="62" t="s">
        <v>13538</v>
      </c>
      <c r="D2796" s="62" t="s">
        <v>5966</v>
      </c>
      <c r="E2796" s="341" t="s">
        <v>13531</v>
      </c>
      <c r="F2796" s="339"/>
      <c r="G2796" s="339"/>
      <c r="H2796" s="57"/>
      <c r="I2796" s="57"/>
      <c r="J2796" s="57"/>
      <c r="K2796" s="57"/>
      <c r="L2796" s="29"/>
      <c r="M2796" s="29"/>
      <c r="N2796" s="29"/>
      <c r="O2796" s="29"/>
      <c r="P2796" s="424"/>
    </row>
    <row r="2797" spans="1:16" s="332" customFormat="1" x14ac:dyDescent="0.25">
      <c r="A2797" s="57" t="s">
        <v>480</v>
      </c>
      <c r="B2797" s="57" t="s">
        <v>2495</v>
      </c>
      <c r="C2797" s="62">
        <v>21030</v>
      </c>
      <c r="D2797" s="62" t="s">
        <v>5966</v>
      </c>
      <c r="E2797" s="60">
        <v>45961</v>
      </c>
      <c r="F2797" s="339" t="s">
        <v>16267</v>
      </c>
      <c r="G2797" s="339" t="s">
        <v>16268</v>
      </c>
      <c r="H2797" s="57"/>
      <c r="I2797" s="57"/>
      <c r="J2797" s="57"/>
      <c r="K2797" s="57"/>
      <c r="L2797" s="31"/>
      <c r="M2797" s="31"/>
      <c r="N2797" s="31"/>
      <c r="O2797" s="29"/>
      <c r="P2797" s="424"/>
    </row>
    <row r="2798" spans="1:16" s="332" customFormat="1" x14ac:dyDescent="0.25">
      <c r="A2798" s="403" t="s">
        <v>480</v>
      </c>
      <c r="B2798" s="403" t="s">
        <v>17175</v>
      </c>
      <c r="C2798" s="413">
        <v>13.22</v>
      </c>
      <c r="D2798" s="43" t="s">
        <v>17679</v>
      </c>
      <c r="E2798" s="43">
        <v>45838</v>
      </c>
      <c r="F2798" s="88"/>
      <c r="G2798" s="30"/>
      <c r="H2798" s="30"/>
      <c r="I2798" s="29"/>
      <c r="J2798" s="29"/>
      <c r="K2798" s="29"/>
      <c r="L2798" s="29"/>
      <c r="M2798" s="29"/>
      <c r="N2798" s="29"/>
      <c r="O2798" s="29"/>
      <c r="P2798" s="424"/>
    </row>
    <row r="2799" spans="1:16" s="332" customFormat="1" x14ac:dyDescent="0.25">
      <c r="A2799" s="403" t="s">
        <v>480</v>
      </c>
      <c r="B2799" s="403" t="s">
        <v>17113</v>
      </c>
      <c r="C2799" s="413">
        <v>14.22</v>
      </c>
      <c r="D2799" s="43" t="s">
        <v>17679</v>
      </c>
      <c r="E2799" s="43">
        <v>45838</v>
      </c>
      <c r="F2799" s="88"/>
      <c r="G2799" s="30"/>
      <c r="H2799" s="30"/>
      <c r="I2799" s="29"/>
      <c r="J2799" s="29"/>
      <c r="K2799" s="29"/>
      <c r="L2799" s="29"/>
      <c r="M2799" s="29"/>
      <c r="N2799" s="29"/>
      <c r="O2799" s="29"/>
      <c r="P2799" s="424"/>
    </row>
    <row r="2800" spans="1:16" s="332" customFormat="1" x14ac:dyDescent="0.25">
      <c r="A2800" s="44" t="s">
        <v>3097</v>
      </c>
      <c r="B2800" s="44" t="s">
        <v>15257</v>
      </c>
      <c r="C2800" s="45" t="s">
        <v>13518</v>
      </c>
      <c r="D2800" s="45" t="s">
        <v>16294</v>
      </c>
      <c r="E2800" s="46">
        <v>46022</v>
      </c>
      <c r="F2800" s="338"/>
      <c r="G2800" s="44"/>
      <c r="H2800" s="44"/>
      <c r="I2800" s="44"/>
      <c r="J2800" s="44"/>
      <c r="K2800" s="44"/>
      <c r="L2800" s="31"/>
      <c r="M2800" s="31"/>
      <c r="N2800" s="31"/>
      <c r="O2800" s="29"/>
      <c r="P2800" s="424"/>
    </row>
    <row r="2801" spans="1:16" s="332" customFormat="1" x14ac:dyDescent="0.25">
      <c r="A2801" s="92" t="s">
        <v>14345</v>
      </c>
      <c r="B2801" s="92" t="s">
        <v>14372</v>
      </c>
      <c r="C2801" s="93" t="s">
        <v>14373</v>
      </c>
      <c r="D2801" s="93" t="s">
        <v>1398</v>
      </c>
      <c r="E2801" s="94">
        <v>45916</v>
      </c>
      <c r="F2801" s="93"/>
      <c r="G2801" s="93"/>
      <c r="H2801" s="93"/>
      <c r="I2801" s="99"/>
      <c r="J2801" s="99"/>
      <c r="K2801" s="99"/>
      <c r="L2801" s="31"/>
      <c r="M2801" s="31"/>
      <c r="N2801" s="31"/>
      <c r="O2801" s="29"/>
      <c r="P2801" s="424"/>
    </row>
    <row r="2802" spans="1:16" s="332" customFormat="1" x14ac:dyDescent="0.25">
      <c r="A2802" s="44" t="s">
        <v>1125</v>
      </c>
      <c r="B2802" s="44" t="s">
        <v>1355</v>
      </c>
      <c r="C2802" s="45" t="s">
        <v>10974</v>
      </c>
      <c r="D2802" s="45" t="s">
        <v>18252</v>
      </c>
      <c r="E2802" s="45" t="s">
        <v>10715</v>
      </c>
      <c r="F2802" s="45" t="s">
        <v>1384</v>
      </c>
      <c r="G2802" s="45" t="s">
        <v>1385</v>
      </c>
      <c r="H2802" s="30"/>
      <c r="I2802" s="29"/>
      <c r="J2802" s="29"/>
      <c r="K2802" s="29"/>
      <c r="L2802" s="29"/>
      <c r="M2802" s="29"/>
      <c r="N2802" s="29"/>
      <c r="O2802" s="29"/>
      <c r="P2802" s="424"/>
    </row>
    <row r="2803" spans="1:16" s="332" customFormat="1" x14ac:dyDescent="0.25">
      <c r="A2803" s="44" t="s">
        <v>14683</v>
      </c>
      <c r="B2803" s="44" t="s">
        <v>1346</v>
      </c>
      <c r="C2803" s="45" t="s">
        <v>15960</v>
      </c>
      <c r="D2803" s="45" t="s">
        <v>18252</v>
      </c>
      <c r="E2803" s="45" t="s">
        <v>6214</v>
      </c>
      <c r="F2803" s="45" t="s">
        <v>1385</v>
      </c>
      <c r="G2803" s="45" t="s">
        <v>1385</v>
      </c>
      <c r="H2803" s="30"/>
      <c r="I2803" s="29"/>
      <c r="J2803" s="29"/>
      <c r="K2803" s="29"/>
      <c r="L2803" s="29"/>
      <c r="M2803" s="29"/>
      <c r="N2803" s="29"/>
      <c r="O2803" s="29"/>
      <c r="P2803" s="424"/>
    </row>
    <row r="2804" spans="1:16" s="332" customFormat="1" x14ac:dyDescent="0.25">
      <c r="A2804" s="44" t="s">
        <v>14683</v>
      </c>
      <c r="B2804" s="44" t="s">
        <v>18116</v>
      </c>
      <c r="C2804" s="45" t="s">
        <v>18117</v>
      </c>
      <c r="D2804" s="45" t="s">
        <v>18252</v>
      </c>
      <c r="E2804" s="45" t="s">
        <v>6985</v>
      </c>
      <c r="F2804" s="45" t="s">
        <v>1385</v>
      </c>
      <c r="G2804" s="45" t="s">
        <v>1385</v>
      </c>
      <c r="H2804" s="30"/>
      <c r="I2804" s="29"/>
      <c r="J2804" s="29"/>
      <c r="K2804" s="29"/>
      <c r="L2804" s="29"/>
      <c r="M2804" s="29"/>
      <c r="N2804" s="29"/>
      <c r="O2804" s="29"/>
      <c r="P2804" s="424"/>
    </row>
    <row r="2805" spans="1:16" s="332" customFormat="1" x14ac:dyDescent="0.25">
      <c r="A2805" s="1" t="s">
        <v>77</v>
      </c>
      <c r="B2805" s="432" t="s">
        <v>2954</v>
      </c>
      <c r="C2805" s="433" t="s">
        <v>14428</v>
      </c>
      <c r="D2805" s="434" t="s">
        <v>17016</v>
      </c>
      <c r="E2805" s="434">
        <v>45823</v>
      </c>
      <c r="F2805" s="30"/>
      <c r="G2805" s="30"/>
      <c r="H2805" s="30"/>
      <c r="I2805" s="29"/>
      <c r="J2805" s="29"/>
      <c r="K2805" s="29"/>
      <c r="L2805" s="29"/>
      <c r="M2805" s="29"/>
      <c r="N2805" s="29"/>
      <c r="O2805" s="29"/>
      <c r="P2805" s="424"/>
    </row>
    <row r="2806" spans="1:16" s="332" customFormat="1" x14ac:dyDescent="0.25">
      <c r="A2806" s="1" t="s">
        <v>77</v>
      </c>
      <c r="B2806" s="432" t="s">
        <v>185</v>
      </c>
      <c r="C2806" s="433" t="s">
        <v>13908</v>
      </c>
      <c r="D2806" s="434" t="s">
        <v>17016</v>
      </c>
      <c r="E2806" s="434">
        <v>45763</v>
      </c>
      <c r="F2806" s="30"/>
      <c r="G2806" s="30"/>
      <c r="H2806" s="30"/>
      <c r="I2806" s="29"/>
      <c r="J2806" s="29"/>
      <c r="K2806" s="29"/>
      <c r="L2806" s="29"/>
      <c r="M2806" s="29"/>
      <c r="N2806" s="29"/>
      <c r="O2806" s="29"/>
      <c r="P2806" s="424"/>
    </row>
    <row r="2807" spans="1:16" s="44" customFormat="1" x14ac:dyDescent="0.25">
      <c r="A2807" s="264" t="s">
        <v>14683</v>
      </c>
      <c r="B2807" s="264" t="s">
        <v>15824</v>
      </c>
      <c r="C2807" s="265">
        <v>240801</v>
      </c>
      <c r="D2807" s="265" t="s">
        <v>15953</v>
      </c>
      <c r="E2807" s="266" t="s">
        <v>6416</v>
      </c>
      <c r="F2807" s="30"/>
      <c r="G2807" s="30"/>
      <c r="H2807" s="30"/>
      <c r="I2807" s="29"/>
      <c r="J2807" s="29"/>
      <c r="K2807" s="29"/>
      <c r="L2807" s="29"/>
      <c r="M2807" s="29"/>
      <c r="N2807" s="29"/>
      <c r="O2807" s="29"/>
      <c r="P2807" s="343"/>
    </row>
    <row r="2808" spans="1:16" s="332" customFormat="1" x14ac:dyDescent="0.25">
      <c r="A2808" s="264" t="s">
        <v>14683</v>
      </c>
      <c r="B2808" s="264" t="s">
        <v>14623</v>
      </c>
      <c r="C2808" s="265">
        <v>24050301</v>
      </c>
      <c r="D2808" s="265" t="s">
        <v>15953</v>
      </c>
      <c r="E2808" s="266" t="s">
        <v>6710</v>
      </c>
      <c r="F2808" s="30"/>
      <c r="G2808" s="30"/>
      <c r="H2808" s="30"/>
      <c r="I2808" s="29"/>
      <c r="J2808" s="29"/>
      <c r="K2808" s="29"/>
      <c r="L2808" s="29"/>
      <c r="M2808" s="29"/>
      <c r="N2808" s="29"/>
      <c r="O2808" s="29"/>
      <c r="P2808" s="424"/>
    </row>
    <row r="2809" spans="1:16" s="332" customFormat="1" x14ac:dyDescent="0.25">
      <c r="A2809" s="264" t="s">
        <v>3815</v>
      </c>
      <c r="B2809" s="264" t="s">
        <v>1056</v>
      </c>
      <c r="C2809" s="265">
        <v>230601</v>
      </c>
      <c r="D2809" s="265" t="s">
        <v>15953</v>
      </c>
      <c r="E2809" s="266" t="s">
        <v>10533</v>
      </c>
      <c r="F2809" s="30"/>
      <c r="G2809" s="30"/>
      <c r="H2809" s="30"/>
      <c r="I2809" s="29"/>
      <c r="J2809" s="29"/>
      <c r="K2809" s="29"/>
      <c r="L2809" s="29"/>
      <c r="M2809" s="29"/>
      <c r="N2809" s="29"/>
      <c r="O2809" s="29"/>
      <c r="P2809" s="424"/>
    </row>
    <row r="2810" spans="1:16" s="332" customFormat="1" x14ac:dyDescent="0.25">
      <c r="A2810" s="264" t="s">
        <v>3815</v>
      </c>
      <c r="B2810" s="264" t="s">
        <v>6669</v>
      </c>
      <c r="C2810" s="265">
        <v>240804</v>
      </c>
      <c r="D2810" s="265" t="s">
        <v>15953</v>
      </c>
      <c r="E2810" s="266" t="s">
        <v>15826</v>
      </c>
      <c r="F2810" s="30"/>
      <c r="G2810" s="30"/>
      <c r="H2810" s="30"/>
      <c r="I2810" s="29"/>
      <c r="J2810" s="29"/>
      <c r="K2810" s="29"/>
      <c r="L2810" s="29"/>
      <c r="M2810" s="29"/>
      <c r="N2810" s="29"/>
      <c r="O2810" s="29"/>
      <c r="P2810" s="424"/>
    </row>
    <row r="2811" spans="1:16" s="332" customFormat="1" x14ac:dyDescent="0.25">
      <c r="A2811" s="44" t="s">
        <v>17042</v>
      </c>
      <c r="B2811" s="353" t="s">
        <v>17063</v>
      </c>
      <c r="C2811" s="32" t="s">
        <v>17033</v>
      </c>
      <c r="D2811" s="32" t="s">
        <v>1398</v>
      </c>
      <c r="E2811" s="33">
        <v>47208</v>
      </c>
      <c r="F2811" s="32"/>
      <c r="G2811" s="32"/>
      <c r="H2811" s="32"/>
      <c r="I2811" s="31"/>
      <c r="J2811" s="31"/>
      <c r="K2811" s="31"/>
      <c r="L2811" s="31"/>
      <c r="M2811" s="31"/>
      <c r="N2811" s="31"/>
      <c r="O2811" s="29"/>
      <c r="P2811" s="424"/>
    </row>
    <row r="2812" spans="1:16" s="332" customFormat="1" x14ac:dyDescent="0.25">
      <c r="A2812" s="44" t="s">
        <v>13173</v>
      </c>
      <c r="B2812" s="92" t="s">
        <v>13392</v>
      </c>
      <c r="C2812" s="77" t="s">
        <v>13124</v>
      </c>
      <c r="D2812" s="93" t="s">
        <v>13391</v>
      </c>
      <c r="E2812" s="94">
        <v>45838</v>
      </c>
      <c r="F2812" s="93"/>
      <c r="G2812" s="93"/>
      <c r="H2812" s="93"/>
      <c r="I2812" s="99"/>
      <c r="J2812" s="99"/>
      <c r="K2812" s="99"/>
      <c r="L2812" s="31"/>
      <c r="M2812" s="31"/>
      <c r="N2812" s="31"/>
      <c r="O2812" s="29"/>
      <c r="P2812" s="424"/>
    </row>
    <row r="2813" spans="1:16" s="332" customFormat="1" x14ac:dyDescent="0.25">
      <c r="A2813" s="264" t="s">
        <v>15849</v>
      </c>
      <c r="B2813" s="264" t="s">
        <v>1083</v>
      </c>
      <c r="C2813" s="265">
        <v>240802</v>
      </c>
      <c r="D2813" s="265" t="s">
        <v>15953</v>
      </c>
      <c r="E2813" s="266" t="s">
        <v>6416</v>
      </c>
      <c r="F2813" s="30"/>
      <c r="G2813" s="30"/>
      <c r="H2813" s="30"/>
      <c r="I2813" s="29"/>
      <c r="J2813" s="29"/>
      <c r="K2813" s="29"/>
      <c r="L2813" s="29"/>
      <c r="M2813" s="29"/>
      <c r="N2813" s="29"/>
      <c r="O2813" s="29"/>
      <c r="P2813" s="424"/>
    </row>
    <row r="2814" spans="1:16" s="332" customFormat="1" x14ac:dyDescent="0.25">
      <c r="A2814" s="44" t="s">
        <v>1713</v>
      </c>
      <c r="B2814" s="44" t="s">
        <v>2964</v>
      </c>
      <c r="C2814" s="45" t="s">
        <v>2979</v>
      </c>
      <c r="D2814" s="45" t="s">
        <v>15765</v>
      </c>
      <c r="E2814" s="45" t="s">
        <v>6422</v>
      </c>
      <c r="F2814" s="328"/>
      <c r="G2814" s="328"/>
      <c r="H2814" s="328"/>
      <c r="I2814" s="329"/>
      <c r="J2814" s="329"/>
      <c r="K2814" s="329"/>
      <c r="L2814" s="29"/>
      <c r="M2814" s="29"/>
      <c r="N2814" s="29"/>
      <c r="O2814" s="29"/>
      <c r="P2814" s="424"/>
    </row>
    <row r="2815" spans="1:16" s="332" customFormat="1" x14ac:dyDescent="0.25">
      <c r="A2815" s="44" t="s">
        <v>1713</v>
      </c>
      <c r="B2815" s="44" t="s">
        <v>10320</v>
      </c>
      <c r="C2815" s="45" t="s">
        <v>10321</v>
      </c>
      <c r="D2815" s="45" t="s">
        <v>15765</v>
      </c>
      <c r="E2815" s="45" t="s">
        <v>8836</v>
      </c>
      <c r="F2815" s="328"/>
      <c r="G2815" s="328"/>
      <c r="H2815" s="328"/>
      <c r="I2815" s="329"/>
      <c r="J2815" s="329"/>
      <c r="K2815" s="329"/>
      <c r="L2815" s="29"/>
      <c r="M2815" s="29"/>
      <c r="N2815" s="29"/>
      <c r="O2815" s="29"/>
      <c r="P2815" s="424"/>
    </row>
    <row r="2816" spans="1:16" s="332" customFormat="1" x14ac:dyDescent="0.25">
      <c r="A2816" s="346" t="s">
        <v>1713</v>
      </c>
      <c r="B2816" s="346" t="s">
        <v>2964</v>
      </c>
      <c r="C2816" s="347" t="s">
        <v>2979</v>
      </c>
      <c r="D2816" s="347" t="s">
        <v>15765</v>
      </c>
      <c r="E2816" s="347" t="s">
        <v>6422</v>
      </c>
      <c r="F2816" s="346"/>
      <c r="G2816" s="346"/>
      <c r="H2816" s="346"/>
      <c r="I2816" s="346"/>
      <c r="J2816" s="346"/>
      <c r="K2816" s="346"/>
      <c r="L2816" s="346"/>
      <c r="M2816" s="346"/>
      <c r="N2816" s="29"/>
      <c r="O2816" s="29"/>
      <c r="P2816" s="424"/>
    </row>
    <row r="2817" spans="1:16" s="332" customFormat="1" x14ac:dyDescent="0.25">
      <c r="A2817" s="346" t="s">
        <v>1713</v>
      </c>
      <c r="B2817" s="346" t="s">
        <v>10320</v>
      </c>
      <c r="C2817" s="347" t="s">
        <v>10321</v>
      </c>
      <c r="D2817" s="347" t="s">
        <v>15765</v>
      </c>
      <c r="E2817" s="347" t="s">
        <v>6967</v>
      </c>
      <c r="F2817" s="346"/>
      <c r="G2817" s="346"/>
      <c r="H2817" s="346"/>
      <c r="I2817" s="346"/>
      <c r="J2817" s="346"/>
      <c r="K2817" s="346"/>
      <c r="L2817" s="346"/>
      <c r="M2817" s="346"/>
      <c r="N2817" s="29"/>
      <c r="O2817" s="29"/>
      <c r="P2817" s="424"/>
    </row>
    <row r="2818" spans="1:16" s="332" customFormat="1" x14ac:dyDescent="0.25">
      <c r="A2818" s="44" t="s">
        <v>1713</v>
      </c>
      <c r="B2818" s="44" t="s">
        <v>2964</v>
      </c>
      <c r="C2818" s="45" t="s">
        <v>2979</v>
      </c>
      <c r="D2818" s="45" t="s">
        <v>13812</v>
      </c>
      <c r="E2818" s="45" t="s">
        <v>6422</v>
      </c>
      <c r="F2818" s="93"/>
      <c r="G2818" s="93"/>
      <c r="H2818" s="93"/>
      <c r="I2818" s="99"/>
      <c r="J2818" s="99"/>
      <c r="K2818" s="99"/>
      <c r="L2818" s="29"/>
      <c r="M2818" s="29"/>
      <c r="N2818" s="29"/>
      <c r="O2818" s="29"/>
      <c r="P2818" s="424"/>
    </row>
    <row r="2819" spans="1:16" s="332" customFormat="1" x14ac:dyDescent="0.25">
      <c r="A2819" s="44" t="s">
        <v>1713</v>
      </c>
      <c r="B2819" s="44" t="s">
        <v>10320</v>
      </c>
      <c r="C2819" s="45" t="s">
        <v>10321</v>
      </c>
      <c r="D2819" s="45" t="s">
        <v>13812</v>
      </c>
      <c r="E2819" s="45" t="s">
        <v>8836</v>
      </c>
      <c r="F2819" s="93"/>
      <c r="G2819" s="93"/>
      <c r="H2819" s="93"/>
      <c r="I2819" s="99"/>
      <c r="J2819" s="99"/>
      <c r="K2819" s="99"/>
      <c r="L2819" s="29"/>
      <c r="M2819" s="29"/>
      <c r="N2819" s="29"/>
      <c r="O2819" s="29"/>
      <c r="P2819" s="424"/>
    </row>
    <row r="2820" spans="1:16" s="332" customFormat="1" x14ac:dyDescent="0.25">
      <c r="A2820" s="264" t="s">
        <v>741</v>
      </c>
      <c r="B2820" s="264" t="s">
        <v>2751</v>
      </c>
      <c r="C2820" s="265">
        <v>220105</v>
      </c>
      <c r="D2820" s="265" t="s">
        <v>15953</v>
      </c>
      <c r="E2820" s="266" t="s">
        <v>3064</v>
      </c>
      <c r="F2820" s="30"/>
      <c r="G2820" s="30"/>
      <c r="H2820" s="30"/>
      <c r="I2820" s="29"/>
      <c r="J2820" s="29"/>
      <c r="K2820" s="29"/>
      <c r="L2820" s="29"/>
      <c r="M2820" s="29"/>
      <c r="N2820" s="29"/>
      <c r="O2820" s="29"/>
      <c r="P2820" s="424"/>
    </row>
    <row r="2821" spans="1:16" s="332" customFormat="1" x14ac:dyDescent="0.25">
      <c r="A2821" s="99" t="s">
        <v>7609</v>
      </c>
      <c r="B2821" s="92" t="s">
        <v>7637</v>
      </c>
      <c r="C2821" s="93" t="s">
        <v>7638</v>
      </c>
      <c r="D2821" s="93" t="s">
        <v>1398</v>
      </c>
      <c r="E2821" s="94">
        <v>46961</v>
      </c>
      <c r="F2821" s="93"/>
      <c r="G2821" s="93"/>
      <c r="H2821" s="93"/>
      <c r="I2821" s="99"/>
      <c r="J2821" s="99"/>
      <c r="K2821" s="99"/>
      <c r="L2821" s="29"/>
      <c r="M2821" s="29"/>
      <c r="N2821" s="29"/>
      <c r="O2821" s="29"/>
      <c r="P2821" s="424"/>
    </row>
    <row r="2822" spans="1:16" s="332" customFormat="1" x14ac:dyDescent="0.25">
      <c r="A2822" s="44" t="s">
        <v>11279</v>
      </c>
      <c r="B2822" s="44" t="s">
        <v>10365</v>
      </c>
      <c r="C2822" s="45" t="s">
        <v>11280</v>
      </c>
      <c r="D2822" s="45" t="s">
        <v>15765</v>
      </c>
      <c r="E2822" s="45" t="s">
        <v>11281</v>
      </c>
      <c r="F2822" s="328"/>
      <c r="G2822" s="328"/>
      <c r="H2822" s="328"/>
      <c r="I2822" s="329"/>
      <c r="J2822" s="329"/>
      <c r="K2822" s="329"/>
      <c r="L2822" s="29"/>
      <c r="M2822" s="29"/>
      <c r="N2822" s="29"/>
      <c r="O2822" s="29"/>
      <c r="P2822" s="424"/>
    </row>
    <row r="2823" spans="1:16" s="332" customFormat="1" x14ac:dyDescent="0.25">
      <c r="A2823" s="346" t="s">
        <v>11279</v>
      </c>
      <c r="B2823" s="346" t="s">
        <v>10365</v>
      </c>
      <c r="C2823" s="347" t="s">
        <v>11280</v>
      </c>
      <c r="D2823" s="347" t="s">
        <v>15765</v>
      </c>
      <c r="E2823" s="347" t="s">
        <v>16838</v>
      </c>
      <c r="F2823" s="346"/>
      <c r="G2823" s="346"/>
      <c r="H2823" s="346"/>
      <c r="I2823" s="346"/>
      <c r="J2823" s="346"/>
      <c r="K2823" s="346"/>
      <c r="L2823" s="346"/>
      <c r="M2823" s="346"/>
      <c r="N2823" s="29"/>
      <c r="O2823" s="29"/>
      <c r="P2823" s="424"/>
    </row>
    <row r="2824" spans="1:16" s="332" customFormat="1" x14ac:dyDescent="0.25">
      <c r="A2824" s="44" t="s">
        <v>11279</v>
      </c>
      <c r="B2824" s="44" t="s">
        <v>10365</v>
      </c>
      <c r="C2824" s="45" t="s">
        <v>11280</v>
      </c>
      <c r="D2824" s="45" t="s">
        <v>13812</v>
      </c>
      <c r="E2824" s="45" t="s">
        <v>11281</v>
      </c>
      <c r="F2824" s="93"/>
      <c r="G2824" s="93"/>
      <c r="H2824" s="93"/>
      <c r="I2824" s="99"/>
      <c r="J2824" s="99"/>
      <c r="K2824" s="99"/>
      <c r="L2824" s="29"/>
      <c r="M2824" s="29"/>
      <c r="N2824" s="29"/>
      <c r="O2824" s="29"/>
      <c r="P2824" s="424"/>
    </row>
    <row r="2825" spans="1:16" s="332" customFormat="1" x14ac:dyDescent="0.25">
      <c r="A2825" s="44" t="s">
        <v>5996</v>
      </c>
      <c r="B2825" s="44" t="s">
        <v>1358</v>
      </c>
      <c r="C2825" s="45" t="s">
        <v>6197</v>
      </c>
      <c r="D2825" s="45" t="s">
        <v>18252</v>
      </c>
      <c r="E2825" s="45" t="s">
        <v>6211</v>
      </c>
      <c r="F2825" s="45" t="s">
        <v>1384</v>
      </c>
      <c r="G2825" s="45" t="s">
        <v>1385</v>
      </c>
      <c r="H2825" s="30"/>
      <c r="I2825" s="29"/>
      <c r="J2825" s="29"/>
      <c r="K2825" s="29"/>
      <c r="L2825" s="29"/>
      <c r="M2825" s="29"/>
      <c r="N2825" s="29"/>
      <c r="O2825" s="29"/>
      <c r="P2825" s="424"/>
    </row>
    <row r="2826" spans="1:16" s="332" customFormat="1" x14ac:dyDescent="0.25">
      <c r="A2826" s="44" t="s">
        <v>5996</v>
      </c>
      <c r="B2826" s="44" t="s">
        <v>1840</v>
      </c>
      <c r="C2826" s="45" t="s">
        <v>6194</v>
      </c>
      <c r="D2826" s="45" t="s">
        <v>18252</v>
      </c>
      <c r="E2826" s="45" t="s">
        <v>6213</v>
      </c>
      <c r="F2826" s="45" t="s">
        <v>1384</v>
      </c>
      <c r="G2826" s="45" t="s">
        <v>1385</v>
      </c>
      <c r="H2826" s="30"/>
      <c r="I2826" s="29"/>
      <c r="J2826" s="29"/>
      <c r="K2826" s="29"/>
      <c r="L2826" s="29"/>
      <c r="M2826" s="29"/>
      <c r="N2826" s="29"/>
      <c r="O2826" s="29"/>
      <c r="P2826" s="424"/>
    </row>
    <row r="2827" spans="1:16" s="332" customFormat="1" x14ac:dyDescent="0.25">
      <c r="A2827" s="44" t="s">
        <v>9337</v>
      </c>
      <c r="B2827" s="44" t="s">
        <v>1362</v>
      </c>
      <c r="C2827" s="45" t="s">
        <v>9308</v>
      </c>
      <c r="D2827" s="45" t="s">
        <v>18252</v>
      </c>
      <c r="E2827" s="45" t="s">
        <v>3754</v>
      </c>
      <c r="F2827" s="45" t="s">
        <v>1384</v>
      </c>
      <c r="G2827" s="45" t="s">
        <v>1385</v>
      </c>
      <c r="H2827" s="30"/>
      <c r="I2827" s="29"/>
      <c r="J2827" s="29"/>
      <c r="K2827" s="29"/>
      <c r="L2827" s="29"/>
      <c r="M2827" s="29"/>
      <c r="N2827" s="29"/>
      <c r="O2827" s="29"/>
      <c r="P2827" s="424"/>
    </row>
    <row r="2828" spans="1:16" s="332" customFormat="1" x14ac:dyDescent="0.25">
      <c r="A2828" s="44" t="s">
        <v>11152</v>
      </c>
      <c r="B2828" s="44" t="s">
        <v>15259</v>
      </c>
      <c r="C2828" s="45" t="s">
        <v>11129</v>
      </c>
      <c r="D2828" s="45" t="s">
        <v>16294</v>
      </c>
      <c r="E2828" s="46">
        <v>46022</v>
      </c>
      <c r="F2828" s="338"/>
      <c r="G2828" s="44"/>
      <c r="H2828" s="44"/>
      <c r="I2828" s="44"/>
      <c r="J2828" s="44"/>
      <c r="K2828" s="44"/>
      <c r="L2828" s="31"/>
      <c r="M2828" s="31"/>
      <c r="N2828" s="31"/>
      <c r="O2828" s="29"/>
      <c r="P2828" s="424"/>
    </row>
    <row r="2829" spans="1:16" s="332" customFormat="1" x14ac:dyDescent="0.25">
      <c r="A2829" s="403" t="s">
        <v>17227</v>
      </c>
      <c r="B2829" s="403" t="s">
        <v>17121</v>
      </c>
      <c r="C2829" s="413">
        <v>13.23</v>
      </c>
      <c r="D2829" s="43" t="s">
        <v>17679</v>
      </c>
      <c r="E2829" s="43">
        <v>46934</v>
      </c>
      <c r="F2829" s="88"/>
      <c r="G2829" s="30"/>
      <c r="H2829" s="30"/>
      <c r="I2829" s="29"/>
      <c r="J2829" s="29"/>
      <c r="K2829" s="29"/>
      <c r="L2829" s="29"/>
      <c r="M2829" s="29"/>
      <c r="N2829" s="29"/>
      <c r="O2829" s="29"/>
      <c r="P2829" s="424"/>
    </row>
    <row r="2830" spans="1:16" s="332" customFormat="1" x14ac:dyDescent="0.25">
      <c r="A2830" s="403" t="s">
        <v>17227</v>
      </c>
      <c r="B2830" s="403" t="s">
        <v>17113</v>
      </c>
      <c r="C2830" s="413">
        <v>14.23</v>
      </c>
      <c r="D2830" s="43" t="s">
        <v>17679</v>
      </c>
      <c r="E2830" s="43">
        <v>46934</v>
      </c>
      <c r="F2830" s="88"/>
      <c r="G2830" s="30"/>
      <c r="H2830" s="30"/>
      <c r="I2830" s="29"/>
      <c r="J2830" s="29"/>
      <c r="K2830" s="29"/>
      <c r="L2830" s="29"/>
      <c r="M2830" s="29"/>
      <c r="N2830" s="29"/>
      <c r="O2830" s="29"/>
      <c r="P2830" s="424"/>
    </row>
    <row r="2831" spans="1:16" s="332" customFormat="1" x14ac:dyDescent="0.25">
      <c r="A2831" s="403" t="s">
        <v>17227</v>
      </c>
      <c r="B2831" s="403" t="s">
        <v>17128</v>
      </c>
      <c r="C2831" s="413">
        <v>20.23</v>
      </c>
      <c r="D2831" s="43" t="s">
        <v>17679</v>
      </c>
      <c r="E2831" s="43">
        <v>46934</v>
      </c>
      <c r="F2831" s="88"/>
      <c r="G2831" s="30"/>
      <c r="H2831" s="30"/>
      <c r="I2831" s="29"/>
      <c r="J2831" s="29"/>
      <c r="K2831" s="29"/>
      <c r="L2831" s="29"/>
      <c r="M2831" s="29"/>
      <c r="N2831" s="29"/>
      <c r="O2831" s="29"/>
      <c r="P2831" s="424"/>
    </row>
    <row r="2832" spans="1:16" s="332" customFormat="1" x14ac:dyDescent="0.25">
      <c r="A2832" s="264" t="s">
        <v>10663</v>
      </c>
      <c r="B2832" s="264" t="s">
        <v>10629</v>
      </c>
      <c r="C2832" s="265">
        <v>230804</v>
      </c>
      <c r="D2832" s="265" t="s">
        <v>15953</v>
      </c>
      <c r="E2832" s="266" t="s">
        <v>5279</v>
      </c>
      <c r="F2832" s="30"/>
      <c r="G2832" s="30"/>
      <c r="H2832" s="30"/>
      <c r="I2832" s="29"/>
      <c r="J2832" s="29"/>
      <c r="K2832" s="29"/>
      <c r="L2832" s="29"/>
      <c r="M2832" s="29"/>
      <c r="N2832" s="29"/>
      <c r="O2832" s="29"/>
      <c r="P2832" s="424"/>
    </row>
    <row r="2833" spans="1:16" s="332" customFormat="1" x14ac:dyDescent="0.25">
      <c r="A2833" s="44" t="s">
        <v>9115</v>
      </c>
      <c r="B2833" s="44" t="s">
        <v>2667</v>
      </c>
      <c r="C2833" s="45" t="s">
        <v>9088</v>
      </c>
      <c r="D2833" s="45" t="s">
        <v>18252</v>
      </c>
      <c r="E2833" s="45" t="s">
        <v>6809</v>
      </c>
      <c r="F2833" s="45" t="s">
        <v>1385</v>
      </c>
      <c r="G2833" s="45" t="s">
        <v>1385</v>
      </c>
      <c r="H2833" s="30"/>
      <c r="I2833" s="29"/>
      <c r="J2833" s="29"/>
      <c r="K2833" s="29"/>
      <c r="L2833" s="29"/>
      <c r="M2833" s="29"/>
      <c r="N2833" s="29"/>
      <c r="O2833" s="29"/>
      <c r="P2833" s="424"/>
    </row>
    <row r="2834" spans="1:16" s="332" customFormat="1" x14ac:dyDescent="0.25">
      <c r="A2834" s="403" t="s">
        <v>9115</v>
      </c>
      <c r="B2834" s="403" t="s">
        <v>17099</v>
      </c>
      <c r="C2834" s="413">
        <v>8.23</v>
      </c>
      <c r="D2834" s="43" t="s">
        <v>17679</v>
      </c>
      <c r="E2834" s="43">
        <v>45961</v>
      </c>
      <c r="F2834" s="88" t="s">
        <v>1533</v>
      </c>
      <c r="G2834" s="30"/>
      <c r="H2834" s="30"/>
      <c r="I2834" s="29"/>
      <c r="J2834" s="29"/>
      <c r="K2834" s="29"/>
      <c r="L2834" s="29"/>
      <c r="M2834" s="29"/>
      <c r="N2834" s="29"/>
      <c r="O2834" s="29"/>
      <c r="P2834" s="424"/>
    </row>
    <row r="2835" spans="1:16" s="332" customFormat="1" x14ac:dyDescent="0.25">
      <c r="A2835" s="44" t="s">
        <v>7226</v>
      </c>
      <c r="B2835" s="44" t="s">
        <v>15257</v>
      </c>
      <c r="C2835" s="45" t="s">
        <v>13518</v>
      </c>
      <c r="D2835" s="45" t="s">
        <v>16294</v>
      </c>
      <c r="E2835" s="46">
        <v>46022</v>
      </c>
      <c r="F2835" s="338" t="s">
        <v>2055</v>
      </c>
      <c r="G2835" s="44"/>
      <c r="H2835" s="44"/>
      <c r="I2835" s="44"/>
      <c r="J2835" s="44"/>
      <c r="K2835" s="44"/>
      <c r="L2835" s="31"/>
      <c r="M2835" s="31"/>
      <c r="N2835" s="31"/>
      <c r="O2835" s="29"/>
      <c r="P2835" s="424"/>
    </row>
    <row r="2836" spans="1:16" s="332" customFormat="1" x14ac:dyDescent="0.25">
      <c r="A2836" s="403" t="s">
        <v>17228</v>
      </c>
      <c r="B2836" s="403" t="s">
        <v>17099</v>
      </c>
      <c r="C2836" s="413">
        <v>8.25</v>
      </c>
      <c r="D2836" s="43" t="s">
        <v>17679</v>
      </c>
      <c r="E2836" s="43">
        <v>47057</v>
      </c>
      <c r="F2836" s="88" t="s">
        <v>1533</v>
      </c>
      <c r="G2836" s="30"/>
      <c r="H2836" s="30"/>
      <c r="I2836" s="29"/>
      <c r="J2836" s="29"/>
      <c r="K2836" s="29"/>
      <c r="L2836" s="29"/>
      <c r="M2836" s="29"/>
      <c r="N2836" s="29"/>
      <c r="O2836" s="29"/>
      <c r="P2836" s="424"/>
    </row>
    <row r="2837" spans="1:16" s="332" customFormat="1" x14ac:dyDescent="0.25">
      <c r="A2837" s="57" t="s">
        <v>4453</v>
      </c>
      <c r="B2837" s="92" t="s">
        <v>4550</v>
      </c>
      <c r="C2837" s="93" t="s">
        <v>4548</v>
      </c>
      <c r="D2837" s="93" t="s">
        <v>4549</v>
      </c>
      <c r="E2837" s="94">
        <v>46203</v>
      </c>
      <c r="F2837" s="93"/>
      <c r="G2837" s="93"/>
      <c r="H2837" s="93"/>
      <c r="I2837" s="99"/>
      <c r="J2837" s="99"/>
      <c r="K2837" s="99"/>
      <c r="L2837" s="29"/>
      <c r="M2837" s="29"/>
      <c r="N2837" s="29"/>
      <c r="O2837" s="29"/>
      <c r="P2837" s="424"/>
    </row>
    <row r="2838" spans="1:16" s="332" customFormat="1" x14ac:dyDescent="0.25">
      <c r="A2838" s="92" t="s">
        <v>4453</v>
      </c>
      <c r="B2838" s="92" t="s">
        <v>14372</v>
      </c>
      <c r="C2838" s="93" t="s">
        <v>14373</v>
      </c>
      <c r="D2838" s="93" t="s">
        <v>1398</v>
      </c>
      <c r="E2838" s="94">
        <v>45916</v>
      </c>
      <c r="F2838" s="93"/>
      <c r="G2838" s="93"/>
      <c r="H2838" s="93"/>
      <c r="I2838" s="99"/>
      <c r="J2838" s="99"/>
      <c r="K2838" s="99"/>
      <c r="L2838" s="31"/>
      <c r="M2838" s="31"/>
      <c r="N2838" s="31"/>
      <c r="O2838" s="29"/>
      <c r="P2838" s="424"/>
    </row>
    <row r="2839" spans="1:16" s="332" customFormat="1" x14ac:dyDescent="0.25">
      <c r="A2839" s="102" t="s">
        <v>3909</v>
      </c>
      <c r="B2839" s="92" t="s">
        <v>4085</v>
      </c>
      <c r="C2839" s="93" t="s">
        <v>4084</v>
      </c>
      <c r="D2839" s="93" t="s">
        <v>1398</v>
      </c>
      <c r="E2839" s="94">
        <v>45794</v>
      </c>
      <c r="F2839" s="93"/>
      <c r="G2839" s="93" t="s">
        <v>1385</v>
      </c>
      <c r="H2839" s="93" t="s">
        <v>1385</v>
      </c>
      <c r="I2839" s="99"/>
      <c r="J2839" s="99"/>
      <c r="K2839" s="99"/>
      <c r="L2839" s="31"/>
      <c r="M2839" s="31"/>
      <c r="N2839" s="31"/>
      <c r="O2839" s="29"/>
      <c r="P2839" s="424"/>
    </row>
    <row r="2840" spans="1:16" s="332" customFormat="1" x14ac:dyDescent="0.25">
      <c r="A2840" s="264" t="s">
        <v>8549</v>
      </c>
      <c r="B2840" s="264" t="s">
        <v>1069</v>
      </c>
      <c r="C2840" s="265">
        <v>230103</v>
      </c>
      <c r="D2840" s="265" t="s">
        <v>15953</v>
      </c>
      <c r="E2840" s="266" t="s">
        <v>6809</v>
      </c>
      <c r="F2840" s="30"/>
      <c r="G2840" s="30"/>
      <c r="H2840" s="30"/>
      <c r="I2840" s="29"/>
      <c r="J2840" s="29"/>
      <c r="K2840" s="29"/>
      <c r="L2840" s="29"/>
      <c r="M2840" s="29"/>
      <c r="N2840" s="29"/>
      <c r="O2840" s="29"/>
      <c r="P2840" s="424"/>
    </row>
    <row r="2841" spans="1:16" s="332" customFormat="1" x14ac:dyDescent="0.25">
      <c r="A2841" s="44" t="s">
        <v>1126</v>
      </c>
      <c r="B2841" s="92" t="s">
        <v>13392</v>
      </c>
      <c r="C2841" s="45" t="s">
        <v>13122</v>
      </c>
      <c r="D2841" s="93" t="s">
        <v>13391</v>
      </c>
      <c r="E2841" s="94">
        <v>45838</v>
      </c>
      <c r="F2841" s="93"/>
      <c r="G2841" s="93"/>
      <c r="H2841" s="93"/>
      <c r="I2841" s="99"/>
      <c r="J2841" s="99"/>
      <c r="K2841" s="99"/>
      <c r="L2841" s="31"/>
      <c r="M2841" s="31"/>
      <c r="N2841" s="31"/>
      <c r="O2841" s="29"/>
      <c r="P2841" s="424"/>
    </row>
    <row r="2842" spans="1:16" s="332" customFormat="1" x14ac:dyDescent="0.25">
      <c r="A2842" s="44" t="s">
        <v>12090</v>
      </c>
      <c r="B2842" s="44" t="s">
        <v>12077</v>
      </c>
      <c r="C2842" s="45" t="s">
        <v>10380</v>
      </c>
      <c r="D2842" s="45" t="s">
        <v>4574</v>
      </c>
      <c r="E2842" s="275">
        <f>DATE(2027,5,30)</f>
        <v>46537</v>
      </c>
      <c r="F2842" s="30"/>
      <c r="G2842" s="30"/>
      <c r="H2842" s="30"/>
      <c r="I2842" s="29"/>
      <c r="J2842" s="29"/>
      <c r="K2842" s="29"/>
      <c r="L2842" s="29"/>
      <c r="M2842" s="29"/>
      <c r="N2842" s="29"/>
      <c r="O2842" s="29"/>
      <c r="P2842" s="424"/>
    </row>
    <row r="2843" spans="1:16" s="332" customFormat="1" x14ac:dyDescent="0.25">
      <c r="A2843" s="1" t="s">
        <v>8393</v>
      </c>
      <c r="B2843" s="432" t="s">
        <v>8379</v>
      </c>
      <c r="C2843" s="433" t="s">
        <v>13909</v>
      </c>
      <c r="D2843" s="434" t="s">
        <v>17016</v>
      </c>
      <c r="E2843" s="434">
        <v>45838</v>
      </c>
      <c r="F2843" s="30"/>
      <c r="G2843" s="30"/>
      <c r="H2843" s="30"/>
      <c r="I2843" s="29"/>
      <c r="J2843" s="29"/>
      <c r="K2843" s="29"/>
      <c r="L2843" s="29"/>
      <c r="M2843" s="29"/>
      <c r="N2843" s="29"/>
      <c r="O2843" s="29"/>
      <c r="P2843" s="424"/>
    </row>
    <row r="2844" spans="1:16" s="332" customFormat="1" x14ac:dyDescent="0.25">
      <c r="A2844" s="403" t="s">
        <v>17229</v>
      </c>
      <c r="B2844" s="403" t="s">
        <v>17100</v>
      </c>
      <c r="C2844" s="413">
        <v>3.25</v>
      </c>
      <c r="D2844" s="43" t="s">
        <v>17679</v>
      </c>
      <c r="E2844" s="43">
        <v>47422</v>
      </c>
      <c r="F2844" s="88" t="s">
        <v>1533</v>
      </c>
      <c r="G2844" s="30"/>
      <c r="H2844" s="30"/>
      <c r="I2844" s="29"/>
      <c r="J2844" s="29"/>
      <c r="K2844" s="29"/>
      <c r="L2844" s="29"/>
      <c r="M2844" s="29"/>
      <c r="N2844" s="29"/>
      <c r="O2844" s="29"/>
      <c r="P2844" s="424"/>
    </row>
    <row r="2845" spans="1:16" s="332" customFormat="1" x14ac:dyDescent="0.25">
      <c r="A2845" s="44" t="s">
        <v>13508</v>
      </c>
      <c r="B2845" s="44" t="s">
        <v>13527</v>
      </c>
      <c r="C2845" s="45" t="s">
        <v>13528</v>
      </c>
      <c r="D2845" s="45" t="s">
        <v>16294</v>
      </c>
      <c r="E2845" s="46">
        <v>45900</v>
      </c>
      <c r="F2845" s="338" t="s">
        <v>2055</v>
      </c>
      <c r="G2845" s="44"/>
      <c r="H2845" s="44"/>
      <c r="I2845" s="44"/>
      <c r="J2845" s="44"/>
      <c r="K2845" s="44"/>
      <c r="L2845" s="31"/>
      <c r="M2845" s="31"/>
      <c r="N2845" s="31"/>
      <c r="O2845" s="29"/>
      <c r="P2845" s="424"/>
    </row>
    <row r="2846" spans="1:16" s="332" customFormat="1" x14ac:dyDescent="0.25">
      <c r="A2846" s="1" t="s">
        <v>13910</v>
      </c>
      <c r="B2846" s="432" t="s">
        <v>13870</v>
      </c>
      <c r="C2846" s="433" t="s">
        <v>13911</v>
      </c>
      <c r="D2846" s="434" t="s">
        <v>17016</v>
      </c>
      <c r="E2846" s="434">
        <v>46080</v>
      </c>
      <c r="F2846" s="30"/>
      <c r="G2846" s="30"/>
      <c r="H2846" s="30"/>
      <c r="I2846" s="29"/>
      <c r="J2846" s="29"/>
      <c r="K2846" s="29"/>
      <c r="L2846" s="29"/>
      <c r="M2846" s="29"/>
      <c r="N2846" s="29"/>
      <c r="O2846" s="29"/>
      <c r="P2846" s="424"/>
    </row>
    <row r="2847" spans="1:16" s="332" customFormat="1" x14ac:dyDescent="0.25">
      <c r="A2847" s="44" t="s">
        <v>17043</v>
      </c>
      <c r="B2847" s="353" t="s">
        <v>17063</v>
      </c>
      <c r="C2847" s="32" t="s">
        <v>17033</v>
      </c>
      <c r="D2847" s="32" t="s">
        <v>1398</v>
      </c>
      <c r="E2847" s="33">
        <v>47208</v>
      </c>
      <c r="F2847" s="32"/>
      <c r="G2847" s="32"/>
      <c r="H2847" s="32"/>
      <c r="I2847" s="31"/>
      <c r="J2847" s="31"/>
      <c r="K2847" s="31"/>
      <c r="L2847" s="31"/>
      <c r="M2847" s="31"/>
      <c r="N2847" s="31"/>
      <c r="O2847" s="29"/>
      <c r="P2847" s="424"/>
    </row>
    <row r="2848" spans="1:16" s="44" customFormat="1" x14ac:dyDescent="0.25">
      <c r="A2848" s="44" t="s">
        <v>11008</v>
      </c>
      <c r="B2848" s="44" t="s">
        <v>10976</v>
      </c>
      <c r="C2848" s="45" t="s">
        <v>10977</v>
      </c>
      <c r="D2848" s="45" t="s">
        <v>18252</v>
      </c>
      <c r="E2848" s="45" t="s">
        <v>10715</v>
      </c>
      <c r="F2848" s="45" t="s">
        <v>1384</v>
      </c>
      <c r="G2848" s="45" t="s">
        <v>1385</v>
      </c>
      <c r="H2848" s="30"/>
      <c r="I2848" s="29"/>
      <c r="J2848" s="29"/>
      <c r="K2848" s="29"/>
      <c r="L2848" s="29"/>
      <c r="M2848" s="29"/>
      <c r="N2848" s="29"/>
      <c r="O2848" s="29"/>
      <c r="P2848" s="343"/>
    </row>
    <row r="2849" spans="1:16" s="44" customFormat="1" x14ac:dyDescent="0.25">
      <c r="A2849" s="44" t="s">
        <v>13394</v>
      </c>
      <c r="B2849" s="44" t="s">
        <v>13515</v>
      </c>
      <c r="C2849" s="45" t="s">
        <v>13516</v>
      </c>
      <c r="D2849" s="45" t="s">
        <v>16294</v>
      </c>
      <c r="E2849" s="46">
        <v>45808</v>
      </c>
      <c r="F2849" s="338"/>
      <c r="L2849" s="31"/>
      <c r="M2849" s="31"/>
      <c r="N2849" s="31"/>
      <c r="O2849" s="29"/>
      <c r="P2849" s="343"/>
    </row>
    <row r="2850" spans="1:16" s="332" customFormat="1" x14ac:dyDescent="0.25">
      <c r="A2850" s="264" t="s">
        <v>14684</v>
      </c>
      <c r="B2850" s="264" t="s">
        <v>6966</v>
      </c>
      <c r="C2850" s="265">
        <v>23010401</v>
      </c>
      <c r="D2850" s="265" t="s">
        <v>15953</v>
      </c>
      <c r="E2850" s="266" t="s">
        <v>6967</v>
      </c>
      <c r="F2850" s="30"/>
      <c r="G2850" s="30"/>
      <c r="H2850" s="30"/>
      <c r="I2850" s="29"/>
      <c r="J2850" s="29"/>
      <c r="K2850" s="29"/>
      <c r="L2850" s="29"/>
      <c r="M2850" s="29"/>
      <c r="N2850" s="29"/>
      <c r="O2850" s="29"/>
      <c r="P2850" s="424"/>
    </row>
    <row r="2851" spans="1:16" s="332" customFormat="1" x14ac:dyDescent="0.25">
      <c r="A2851" s="264" t="s">
        <v>14684</v>
      </c>
      <c r="B2851" s="264" t="s">
        <v>14582</v>
      </c>
      <c r="C2851" s="265">
        <v>24070301</v>
      </c>
      <c r="D2851" s="265" t="s">
        <v>15953</v>
      </c>
      <c r="E2851" s="266" t="s">
        <v>10069</v>
      </c>
      <c r="F2851" s="30"/>
      <c r="G2851" s="30"/>
      <c r="H2851" s="30"/>
      <c r="I2851" s="29"/>
      <c r="J2851" s="29"/>
      <c r="K2851" s="29"/>
      <c r="L2851" s="29"/>
      <c r="M2851" s="29"/>
      <c r="N2851" s="29"/>
      <c r="O2851" s="29"/>
      <c r="P2851" s="424"/>
    </row>
    <row r="2852" spans="1:16" s="332" customFormat="1" x14ac:dyDescent="0.25">
      <c r="A2852" s="44" t="s">
        <v>16009</v>
      </c>
      <c r="B2852" s="44" t="s">
        <v>15970</v>
      </c>
      <c r="C2852" s="45" t="s">
        <v>15775</v>
      </c>
      <c r="D2852" s="45" t="s">
        <v>18252</v>
      </c>
      <c r="E2852" s="45" t="s">
        <v>6416</v>
      </c>
      <c r="F2852" s="45" t="s">
        <v>1384</v>
      </c>
      <c r="G2852" s="45" t="s">
        <v>1385</v>
      </c>
      <c r="H2852" s="30"/>
      <c r="I2852" s="29"/>
      <c r="J2852" s="29"/>
      <c r="K2852" s="29"/>
      <c r="L2852" s="29"/>
      <c r="M2852" s="29"/>
      <c r="N2852" s="29"/>
      <c r="O2852" s="29"/>
    </row>
    <row r="2853" spans="1:16" s="332" customFormat="1" x14ac:dyDescent="0.25">
      <c r="A2853" s="264" t="s">
        <v>15850</v>
      </c>
      <c r="B2853" s="264" t="s">
        <v>2751</v>
      </c>
      <c r="C2853" s="265">
        <v>220105</v>
      </c>
      <c r="D2853" s="265" t="s">
        <v>15953</v>
      </c>
      <c r="E2853" s="266" t="s">
        <v>3064</v>
      </c>
      <c r="F2853" s="30"/>
      <c r="G2853" s="30"/>
      <c r="H2853" s="30"/>
      <c r="I2853" s="29"/>
      <c r="J2853" s="29"/>
      <c r="K2853" s="29"/>
      <c r="L2853" s="29"/>
      <c r="M2853" s="29"/>
      <c r="N2853" s="29"/>
      <c r="O2853" s="29"/>
    </row>
    <row r="2854" spans="1:16" s="332" customFormat="1" x14ac:dyDescent="0.25">
      <c r="A2854" s="264" t="s">
        <v>15850</v>
      </c>
      <c r="B2854" s="264" t="s">
        <v>6669</v>
      </c>
      <c r="C2854" s="265">
        <v>240804</v>
      </c>
      <c r="D2854" s="265" t="s">
        <v>15953</v>
      </c>
      <c r="E2854" s="266" t="s">
        <v>15826</v>
      </c>
      <c r="F2854" s="30"/>
      <c r="G2854" s="30"/>
      <c r="H2854" s="30"/>
      <c r="I2854" s="29"/>
      <c r="J2854" s="29"/>
      <c r="K2854" s="29"/>
      <c r="L2854" s="29"/>
      <c r="M2854" s="29"/>
      <c r="N2854" s="29"/>
      <c r="O2854" s="29"/>
    </row>
    <row r="2855" spans="1:16" s="332" customFormat="1" x14ac:dyDescent="0.25">
      <c r="A2855" s="44" t="s">
        <v>9041</v>
      </c>
      <c r="B2855" s="44" t="s">
        <v>15259</v>
      </c>
      <c r="C2855" s="45" t="s">
        <v>11129</v>
      </c>
      <c r="D2855" s="45" t="s">
        <v>16294</v>
      </c>
      <c r="E2855" s="46">
        <v>46022</v>
      </c>
      <c r="F2855" s="338"/>
      <c r="G2855" s="44"/>
      <c r="H2855" s="44"/>
      <c r="I2855" s="44"/>
      <c r="J2855" s="44"/>
      <c r="K2855" s="44"/>
      <c r="L2855" s="31"/>
      <c r="M2855" s="31"/>
      <c r="N2855" s="31"/>
      <c r="O2855" s="29"/>
    </row>
    <row r="2856" spans="1:16" s="332" customFormat="1" x14ac:dyDescent="0.25">
      <c r="A2856" s="264" t="s">
        <v>5427</v>
      </c>
      <c r="B2856" s="264" t="s">
        <v>236</v>
      </c>
      <c r="C2856" s="265">
        <v>241001</v>
      </c>
      <c r="D2856" s="265" t="s">
        <v>15953</v>
      </c>
      <c r="E2856" s="266" t="s">
        <v>11352</v>
      </c>
      <c r="F2856" s="30"/>
      <c r="G2856" s="30"/>
      <c r="H2856" s="30"/>
      <c r="I2856" s="29"/>
      <c r="J2856" s="29"/>
      <c r="K2856" s="29"/>
      <c r="L2856" s="29"/>
      <c r="M2856" s="29"/>
      <c r="N2856" s="29"/>
      <c r="O2856" s="29"/>
    </row>
    <row r="2857" spans="1:16" s="332" customFormat="1" x14ac:dyDescent="0.25">
      <c r="A2857" s="44" t="s">
        <v>7227</v>
      </c>
      <c r="B2857" s="44" t="s">
        <v>13525</v>
      </c>
      <c r="C2857" s="45" t="s">
        <v>13084</v>
      </c>
      <c r="D2857" s="45" t="s">
        <v>16294</v>
      </c>
      <c r="E2857" s="46">
        <v>45777</v>
      </c>
      <c r="F2857" s="338"/>
      <c r="G2857" s="44"/>
      <c r="H2857" s="44"/>
      <c r="I2857" s="44"/>
      <c r="J2857" s="44"/>
      <c r="K2857" s="44"/>
      <c r="L2857" s="31"/>
      <c r="M2857" s="31"/>
      <c r="N2857" s="31"/>
      <c r="O2857" s="29"/>
    </row>
    <row r="2858" spans="1:16" s="332" customFormat="1" x14ac:dyDescent="0.25">
      <c r="A2858" s="44" t="s">
        <v>12091</v>
      </c>
      <c r="B2858" s="44" t="s">
        <v>12092</v>
      </c>
      <c r="C2858" s="45" t="s">
        <v>8850</v>
      </c>
      <c r="D2858" s="45" t="s">
        <v>4574</v>
      </c>
      <c r="E2858" s="275">
        <f>DATE(2027,4,10)</f>
        <v>46487</v>
      </c>
      <c r="F2858" s="30"/>
      <c r="G2858" s="30"/>
      <c r="H2858" s="30"/>
      <c r="I2858" s="29"/>
      <c r="J2858" s="29"/>
      <c r="K2858" s="29"/>
      <c r="L2858" s="29"/>
      <c r="M2858" s="29"/>
      <c r="N2858" s="29"/>
      <c r="O2858" s="29"/>
    </row>
    <row r="2859" spans="1:16" s="44" customFormat="1" x14ac:dyDescent="0.25">
      <c r="A2859" s="44" t="s">
        <v>15472</v>
      </c>
      <c r="B2859" s="44" t="s">
        <v>1350</v>
      </c>
      <c r="C2859" s="45" t="s">
        <v>6188</v>
      </c>
      <c r="D2859" s="45" t="s">
        <v>18252</v>
      </c>
      <c r="E2859" s="45" t="s">
        <v>6211</v>
      </c>
      <c r="F2859" s="45" t="s">
        <v>1384</v>
      </c>
      <c r="G2859" s="45" t="s">
        <v>1384</v>
      </c>
      <c r="H2859" s="30"/>
      <c r="I2859" s="29"/>
      <c r="J2859" s="29"/>
      <c r="K2859" s="29"/>
      <c r="L2859" s="29"/>
      <c r="M2859" s="29"/>
      <c r="N2859" s="29"/>
      <c r="O2859" s="29"/>
      <c r="P2859" s="354"/>
    </row>
    <row r="2860" spans="1:16" s="332" customFormat="1" x14ac:dyDescent="0.25">
      <c r="A2860" s="44" t="s">
        <v>15472</v>
      </c>
      <c r="B2860" s="44" t="s">
        <v>15970</v>
      </c>
      <c r="C2860" s="45" t="s">
        <v>15775</v>
      </c>
      <c r="D2860" s="45" t="s">
        <v>18252</v>
      </c>
      <c r="E2860" s="45" t="s">
        <v>6416</v>
      </c>
      <c r="F2860" s="45" t="s">
        <v>1384</v>
      </c>
      <c r="G2860" s="45" t="s">
        <v>1384</v>
      </c>
      <c r="H2860" s="30"/>
      <c r="I2860" s="29"/>
      <c r="J2860" s="29"/>
      <c r="K2860" s="29"/>
      <c r="L2860" s="29"/>
      <c r="M2860" s="29"/>
      <c r="N2860" s="29"/>
      <c r="O2860" s="29"/>
      <c r="P2860" s="406"/>
    </row>
    <row r="2861" spans="1:16" s="332" customFormat="1" x14ac:dyDescent="0.25">
      <c r="A2861" s="262" t="s">
        <v>44</v>
      </c>
      <c r="B2861" s="262" t="s">
        <v>9229</v>
      </c>
      <c r="C2861" s="53" t="s">
        <v>9260</v>
      </c>
      <c r="D2861" s="93" t="s">
        <v>7330</v>
      </c>
      <c r="E2861" s="263">
        <v>46824</v>
      </c>
      <c r="F2861" s="93"/>
      <c r="G2861" s="93"/>
      <c r="H2861" s="93"/>
      <c r="I2861" s="99"/>
      <c r="J2861" s="99"/>
      <c r="K2861" s="99"/>
      <c r="L2861" s="29"/>
      <c r="M2861" s="29"/>
      <c r="N2861" s="29"/>
      <c r="O2861" s="29"/>
      <c r="P2861" s="406"/>
    </row>
    <row r="2862" spans="1:16" s="332" customFormat="1" x14ac:dyDescent="0.25">
      <c r="A2862" s="57" t="s">
        <v>44</v>
      </c>
      <c r="B2862" s="57" t="s">
        <v>2495</v>
      </c>
      <c r="C2862" s="62">
        <v>21030</v>
      </c>
      <c r="D2862" s="62" t="s">
        <v>5966</v>
      </c>
      <c r="E2862" s="60">
        <v>45961</v>
      </c>
      <c r="F2862" s="339" t="s">
        <v>16267</v>
      </c>
      <c r="G2862" s="339" t="s">
        <v>16268</v>
      </c>
      <c r="H2862" s="57"/>
      <c r="I2862" s="57"/>
      <c r="J2862" s="57"/>
      <c r="K2862" s="57"/>
      <c r="L2862" s="31"/>
      <c r="M2862" s="31"/>
      <c r="N2862" s="31"/>
      <c r="O2862" s="29"/>
      <c r="P2862" s="406"/>
    </row>
    <row r="2863" spans="1:16" s="332" customFormat="1" x14ac:dyDescent="0.25">
      <c r="A2863" s="57" t="s">
        <v>44</v>
      </c>
      <c r="B2863" s="57" t="s">
        <v>1488</v>
      </c>
      <c r="C2863" s="62" t="s">
        <v>10855</v>
      </c>
      <c r="D2863" s="62" t="s">
        <v>5966</v>
      </c>
      <c r="E2863" s="60">
        <v>45777</v>
      </c>
      <c r="F2863" s="339" t="s">
        <v>16267</v>
      </c>
      <c r="G2863" s="339" t="s">
        <v>16268</v>
      </c>
      <c r="H2863" s="57"/>
      <c r="I2863" s="57"/>
      <c r="J2863" s="57"/>
      <c r="K2863" s="57"/>
      <c r="L2863" s="31"/>
      <c r="M2863" s="31"/>
      <c r="N2863" s="31"/>
      <c r="O2863" s="29"/>
      <c r="P2863" s="406"/>
    </row>
    <row r="2864" spans="1:16" s="332" customFormat="1" x14ac:dyDescent="0.25">
      <c r="A2864" s="57" t="s">
        <v>44</v>
      </c>
      <c r="B2864" s="92" t="s">
        <v>4550</v>
      </c>
      <c r="C2864" s="93" t="s">
        <v>4548</v>
      </c>
      <c r="D2864" s="93" t="s">
        <v>4549</v>
      </c>
      <c r="E2864" s="94">
        <v>46203</v>
      </c>
      <c r="F2864" s="93"/>
      <c r="G2864" s="93"/>
      <c r="H2864" s="93"/>
      <c r="I2864" s="99"/>
      <c r="J2864" s="99"/>
      <c r="K2864" s="99"/>
      <c r="L2864" s="29"/>
      <c r="M2864" s="29"/>
      <c r="N2864" s="29"/>
      <c r="O2864" s="29"/>
    </row>
    <row r="2865" spans="1:16" s="332" customFormat="1" x14ac:dyDescent="0.25">
      <c r="A2865" s="403" t="s">
        <v>44</v>
      </c>
      <c r="B2865" s="403" t="s">
        <v>17099</v>
      </c>
      <c r="C2865" s="413">
        <v>8.25</v>
      </c>
      <c r="D2865" s="43" t="s">
        <v>17679</v>
      </c>
      <c r="E2865" s="43">
        <v>47057</v>
      </c>
      <c r="F2865" s="88"/>
      <c r="G2865" s="30"/>
      <c r="H2865" s="30"/>
      <c r="I2865" s="29"/>
      <c r="J2865" s="29"/>
      <c r="K2865" s="29"/>
      <c r="L2865" s="29"/>
      <c r="M2865" s="29"/>
      <c r="N2865" s="29"/>
      <c r="O2865" s="29"/>
    </row>
    <row r="2866" spans="1:16" s="332" customFormat="1" x14ac:dyDescent="0.25">
      <c r="A2866" s="403" t="s">
        <v>44</v>
      </c>
      <c r="B2866" s="403" t="s">
        <v>17121</v>
      </c>
      <c r="C2866" s="413">
        <v>13.23</v>
      </c>
      <c r="D2866" s="43" t="s">
        <v>17679</v>
      </c>
      <c r="E2866" s="43">
        <v>46934</v>
      </c>
      <c r="F2866" s="88"/>
      <c r="G2866" s="30"/>
      <c r="H2866" s="30"/>
      <c r="I2866" s="29"/>
      <c r="J2866" s="29"/>
      <c r="K2866" s="29"/>
      <c r="L2866" s="29"/>
      <c r="M2866" s="29"/>
      <c r="N2866" s="29"/>
      <c r="O2866" s="29"/>
    </row>
    <row r="2867" spans="1:16" s="332" customFormat="1" x14ac:dyDescent="0.25">
      <c r="A2867" s="403" t="s">
        <v>44</v>
      </c>
      <c r="B2867" s="403" t="s">
        <v>17124</v>
      </c>
      <c r="C2867" s="413">
        <v>16.239999999999998</v>
      </c>
      <c r="D2867" s="43" t="s">
        <v>17679</v>
      </c>
      <c r="E2867" s="43">
        <v>47299</v>
      </c>
      <c r="F2867" s="88"/>
      <c r="G2867" s="30"/>
      <c r="H2867" s="30"/>
      <c r="I2867" s="29"/>
      <c r="J2867" s="29"/>
      <c r="K2867" s="29"/>
      <c r="L2867" s="29"/>
      <c r="M2867" s="29"/>
      <c r="N2867" s="29"/>
      <c r="O2867" s="29"/>
    </row>
    <row r="2868" spans="1:16" s="332" customFormat="1" x14ac:dyDescent="0.25">
      <c r="A2868" s="44" t="s">
        <v>44</v>
      </c>
      <c r="B2868" s="44" t="s">
        <v>15257</v>
      </c>
      <c r="C2868" s="45" t="s">
        <v>13518</v>
      </c>
      <c r="D2868" s="45" t="s">
        <v>16294</v>
      </c>
      <c r="E2868" s="46">
        <v>46022</v>
      </c>
      <c r="F2868" s="338"/>
      <c r="G2868" s="44"/>
      <c r="H2868" s="44"/>
      <c r="I2868" s="44"/>
      <c r="J2868" s="44"/>
      <c r="K2868" s="44"/>
      <c r="L2868" s="31"/>
      <c r="M2868" s="31"/>
      <c r="N2868" s="31"/>
      <c r="O2868" s="29"/>
    </row>
    <row r="2869" spans="1:16" s="332" customFormat="1" x14ac:dyDescent="0.25">
      <c r="A2869" s="264" t="s">
        <v>44</v>
      </c>
      <c r="B2869" s="264" t="s">
        <v>1053</v>
      </c>
      <c r="C2869" s="265">
        <v>210902</v>
      </c>
      <c r="D2869" s="265" t="s">
        <v>15953</v>
      </c>
      <c r="E2869" s="266" t="s">
        <v>5195</v>
      </c>
      <c r="F2869" s="30"/>
      <c r="G2869" s="30"/>
      <c r="H2869" s="30"/>
      <c r="I2869" s="29"/>
      <c r="J2869" s="29"/>
      <c r="K2869" s="29"/>
      <c r="L2869" s="29"/>
      <c r="M2869" s="29"/>
      <c r="N2869" s="29"/>
      <c r="O2869" s="29"/>
    </row>
    <row r="2870" spans="1:16" s="332" customFormat="1" x14ac:dyDescent="0.25">
      <c r="A2870" s="264" t="s">
        <v>44</v>
      </c>
      <c r="B2870" s="264" t="s">
        <v>1066</v>
      </c>
      <c r="C2870" s="265">
        <v>230805</v>
      </c>
      <c r="D2870" s="265" t="s">
        <v>15953</v>
      </c>
      <c r="E2870" s="266" t="s">
        <v>5279</v>
      </c>
      <c r="F2870" s="30"/>
      <c r="G2870" s="30"/>
      <c r="H2870" s="30"/>
      <c r="I2870" s="29"/>
      <c r="J2870" s="29"/>
      <c r="K2870" s="29"/>
      <c r="L2870" s="29"/>
      <c r="M2870" s="29"/>
      <c r="N2870" s="29"/>
      <c r="O2870" s="29"/>
    </row>
    <row r="2871" spans="1:16" s="332" customFormat="1" x14ac:dyDescent="0.25">
      <c r="A2871" s="264" t="s">
        <v>44</v>
      </c>
      <c r="B2871" s="264" t="s">
        <v>3587</v>
      </c>
      <c r="C2871" s="265">
        <v>230904</v>
      </c>
      <c r="D2871" s="265" t="s">
        <v>15953</v>
      </c>
      <c r="E2871" s="266" t="s">
        <v>10715</v>
      </c>
      <c r="F2871" s="30"/>
      <c r="G2871" s="30"/>
      <c r="H2871" s="30"/>
      <c r="I2871" s="29"/>
      <c r="J2871" s="29"/>
      <c r="K2871" s="29"/>
      <c r="L2871" s="29"/>
      <c r="M2871" s="29"/>
      <c r="N2871" s="29"/>
      <c r="O2871" s="29"/>
    </row>
    <row r="2872" spans="1:16" s="332" customFormat="1" x14ac:dyDescent="0.25">
      <c r="A2872" s="264" t="s">
        <v>44</v>
      </c>
      <c r="B2872" s="264" t="s">
        <v>4181</v>
      </c>
      <c r="C2872" s="265">
        <v>240301</v>
      </c>
      <c r="D2872" s="265" t="s">
        <v>15953</v>
      </c>
      <c r="E2872" s="266" t="s">
        <v>13010</v>
      </c>
      <c r="F2872" s="30"/>
      <c r="G2872" s="30"/>
      <c r="H2872" s="30"/>
      <c r="I2872" s="29"/>
      <c r="J2872" s="29"/>
      <c r="K2872" s="29"/>
      <c r="L2872" s="29"/>
      <c r="M2872" s="29"/>
      <c r="N2872" s="29"/>
      <c r="O2872" s="29"/>
    </row>
    <row r="2873" spans="1:16" s="332" customFormat="1" x14ac:dyDescent="0.25">
      <c r="A2873" s="44" t="s">
        <v>16010</v>
      </c>
      <c r="B2873" s="44" t="s">
        <v>15965</v>
      </c>
      <c r="C2873" s="45" t="s">
        <v>15966</v>
      </c>
      <c r="D2873" s="45" t="s">
        <v>18252</v>
      </c>
      <c r="E2873" s="45" t="s">
        <v>6214</v>
      </c>
      <c r="F2873" s="45" t="s">
        <v>1384</v>
      </c>
      <c r="G2873" s="45" t="s">
        <v>1385</v>
      </c>
      <c r="H2873" s="30"/>
      <c r="I2873" s="29"/>
      <c r="J2873" s="29"/>
      <c r="K2873" s="29"/>
      <c r="L2873" s="29"/>
      <c r="M2873" s="29"/>
      <c r="N2873" s="29"/>
      <c r="O2873" s="29"/>
    </row>
    <row r="2874" spans="1:16" s="332" customFormat="1" x14ac:dyDescent="0.25">
      <c r="A2874" s="99" t="s">
        <v>10606</v>
      </c>
      <c r="B2874" s="92" t="s">
        <v>4153</v>
      </c>
      <c r="C2874" s="93" t="s">
        <v>10622</v>
      </c>
      <c r="D2874" s="93" t="s">
        <v>1398</v>
      </c>
      <c r="E2874" s="94">
        <v>46499</v>
      </c>
      <c r="F2874" s="93"/>
      <c r="G2874" s="93"/>
      <c r="H2874" s="93"/>
      <c r="I2874" s="99"/>
      <c r="J2874" s="99"/>
      <c r="K2874" s="99"/>
      <c r="L2874" s="29"/>
      <c r="M2874" s="29"/>
      <c r="N2874" s="29"/>
      <c r="O2874" s="29"/>
    </row>
    <row r="2875" spans="1:16" s="332" customFormat="1" x14ac:dyDescent="0.25">
      <c r="A2875" s="99" t="s">
        <v>3261</v>
      </c>
      <c r="B2875" s="111" t="s">
        <v>1363</v>
      </c>
      <c r="C2875" s="56" t="s">
        <v>3258</v>
      </c>
      <c r="D2875" s="146" t="s">
        <v>2528</v>
      </c>
      <c r="E2875" s="69">
        <v>45227</v>
      </c>
      <c r="F2875" s="93"/>
      <c r="G2875" s="93"/>
      <c r="H2875" s="93"/>
      <c r="I2875" s="99"/>
      <c r="J2875" s="99"/>
      <c r="K2875" s="99"/>
      <c r="L2875" s="29"/>
      <c r="M2875" s="29"/>
      <c r="N2875" s="29"/>
      <c r="O2875" s="29"/>
    </row>
    <row r="2876" spans="1:16" s="332" customFormat="1" x14ac:dyDescent="0.25">
      <c r="A2876" s="44" t="s">
        <v>10558</v>
      </c>
      <c r="B2876" s="44" t="s">
        <v>3186</v>
      </c>
      <c r="C2876" s="45" t="s">
        <v>10544</v>
      </c>
      <c r="D2876" s="45" t="s">
        <v>18252</v>
      </c>
      <c r="E2876" s="45" t="s">
        <v>5410</v>
      </c>
      <c r="F2876" s="45" t="s">
        <v>1384</v>
      </c>
      <c r="G2876" s="45" t="s">
        <v>1385</v>
      </c>
      <c r="H2876" s="30"/>
      <c r="I2876" s="29"/>
      <c r="J2876" s="29"/>
      <c r="K2876" s="29"/>
      <c r="L2876" s="29"/>
      <c r="M2876" s="29"/>
      <c r="N2876" s="29"/>
      <c r="O2876" s="29"/>
    </row>
    <row r="2877" spans="1:16" s="332" customFormat="1" x14ac:dyDescent="0.25">
      <c r="A2877" s="44" t="s">
        <v>18132</v>
      </c>
      <c r="B2877" s="44" t="s">
        <v>1357</v>
      </c>
      <c r="C2877" s="45" t="s">
        <v>6195</v>
      </c>
      <c r="D2877" s="45" t="s">
        <v>18252</v>
      </c>
      <c r="E2877" s="45" t="s">
        <v>6212</v>
      </c>
      <c r="F2877" s="45" t="s">
        <v>1384</v>
      </c>
      <c r="G2877" s="45" t="s">
        <v>1385</v>
      </c>
      <c r="H2877" s="30"/>
      <c r="I2877" s="29"/>
      <c r="J2877" s="29"/>
      <c r="K2877" s="29"/>
      <c r="L2877" s="29"/>
      <c r="M2877" s="29"/>
      <c r="N2877" s="29"/>
      <c r="O2877" s="29"/>
    </row>
    <row r="2878" spans="1:16" s="332" customFormat="1" x14ac:dyDescent="0.25">
      <c r="A2878" s="44" t="s">
        <v>18132</v>
      </c>
      <c r="B2878" s="44" t="s">
        <v>3185</v>
      </c>
      <c r="C2878" s="45" t="s">
        <v>10545</v>
      </c>
      <c r="D2878" s="45" t="s">
        <v>18252</v>
      </c>
      <c r="E2878" s="45" t="s">
        <v>5410</v>
      </c>
      <c r="F2878" s="45" t="s">
        <v>1384</v>
      </c>
      <c r="G2878" s="45" t="s">
        <v>1385</v>
      </c>
      <c r="H2878" s="30"/>
      <c r="I2878" s="29"/>
      <c r="J2878" s="29"/>
      <c r="K2878" s="29"/>
      <c r="L2878" s="29"/>
      <c r="M2878" s="29"/>
      <c r="N2878" s="29"/>
      <c r="O2878" s="29"/>
    </row>
    <row r="2879" spans="1:16" s="332" customFormat="1" x14ac:dyDescent="0.25">
      <c r="A2879" s="44" t="s">
        <v>18132</v>
      </c>
      <c r="B2879" s="44" t="s">
        <v>4156</v>
      </c>
      <c r="C2879" s="45" t="s">
        <v>15413</v>
      </c>
      <c r="D2879" s="45" t="s">
        <v>18252</v>
      </c>
      <c r="E2879" s="45" t="s">
        <v>3064</v>
      </c>
      <c r="F2879" s="45" t="s">
        <v>1384</v>
      </c>
      <c r="G2879" s="45" t="s">
        <v>1385</v>
      </c>
      <c r="H2879" s="30"/>
      <c r="I2879" s="29"/>
      <c r="J2879" s="29"/>
      <c r="K2879" s="29"/>
      <c r="L2879" s="29"/>
      <c r="M2879" s="29"/>
      <c r="N2879" s="29"/>
      <c r="O2879" s="29"/>
      <c r="P2879" s="406"/>
    </row>
    <row r="2880" spans="1:16" s="332" customFormat="1" x14ac:dyDescent="0.25">
      <c r="A2880" s="264" t="s">
        <v>3744</v>
      </c>
      <c r="B2880" s="264" t="s">
        <v>11351</v>
      </c>
      <c r="C2880" s="265">
        <v>23110101</v>
      </c>
      <c r="D2880" s="265" t="s">
        <v>15953</v>
      </c>
      <c r="E2880" s="266" t="s">
        <v>11352</v>
      </c>
      <c r="F2880" s="30"/>
      <c r="G2880" s="30"/>
      <c r="H2880" s="30"/>
      <c r="I2880" s="29"/>
      <c r="J2880" s="29"/>
      <c r="K2880" s="29"/>
      <c r="L2880" s="29"/>
      <c r="M2880" s="29"/>
      <c r="N2880" s="29"/>
      <c r="O2880" s="29"/>
    </row>
    <row r="2881" spans="1:16" s="332" customFormat="1" x14ac:dyDescent="0.25">
      <c r="A2881" s="44" t="s">
        <v>10174</v>
      </c>
      <c r="B2881" s="44" t="s">
        <v>10175</v>
      </c>
      <c r="C2881" s="45" t="s">
        <v>10176</v>
      </c>
      <c r="D2881" s="45" t="s">
        <v>15765</v>
      </c>
      <c r="E2881" s="45" t="s">
        <v>6422</v>
      </c>
      <c r="F2881" s="328"/>
      <c r="G2881" s="328"/>
      <c r="H2881" s="328"/>
      <c r="I2881" s="329"/>
      <c r="J2881" s="329"/>
      <c r="K2881" s="329"/>
      <c r="L2881" s="29"/>
      <c r="M2881" s="29"/>
      <c r="N2881" s="29"/>
      <c r="O2881" s="29"/>
    </row>
    <row r="2882" spans="1:16" s="332" customFormat="1" x14ac:dyDescent="0.25">
      <c r="A2882" s="346" t="s">
        <v>10174</v>
      </c>
      <c r="B2882" s="346" t="s">
        <v>10175</v>
      </c>
      <c r="C2882" s="347" t="s">
        <v>10176</v>
      </c>
      <c r="D2882" s="347" t="s">
        <v>15765</v>
      </c>
      <c r="E2882" s="347" t="s">
        <v>6665</v>
      </c>
      <c r="F2882" s="346"/>
      <c r="G2882" s="346"/>
      <c r="H2882" s="346"/>
      <c r="I2882" s="346"/>
      <c r="J2882" s="346"/>
      <c r="K2882" s="346"/>
      <c r="L2882" s="346"/>
      <c r="M2882" s="346"/>
      <c r="N2882" s="29"/>
      <c r="O2882" s="29"/>
    </row>
    <row r="2883" spans="1:16" s="332" customFormat="1" x14ac:dyDescent="0.25">
      <c r="A2883" s="44" t="s">
        <v>10174</v>
      </c>
      <c r="B2883" s="44" t="s">
        <v>10175</v>
      </c>
      <c r="C2883" s="45" t="s">
        <v>10176</v>
      </c>
      <c r="D2883" s="45" t="s">
        <v>13812</v>
      </c>
      <c r="E2883" s="45" t="s">
        <v>6422</v>
      </c>
      <c r="F2883" s="93"/>
      <c r="G2883" s="93"/>
      <c r="H2883" s="93"/>
      <c r="I2883" s="99"/>
      <c r="J2883" s="99"/>
      <c r="K2883" s="99"/>
      <c r="L2883" s="29"/>
      <c r="M2883" s="29"/>
      <c r="N2883" s="29"/>
      <c r="O2883" s="29"/>
      <c r="P2883" s="406"/>
    </row>
    <row r="2884" spans="1:16" s="332" customFormat="1" x14ac:dyDescent="0.25">
      <c r="A2884" s="44" t="s">
        <v>5593</v>
      </c>
      <c r="B2884" s="44" t="s">
        <v>5535</v>
      </c>
      <c r="C2884" s="45" t="s">
        <v>5594</v>
      </c>
      <c r="D2884" s="45" t="s">
        <v>15765</v>
      </c>
      <c r="E2884" s="45" t="s">
        <v>5246</v>
      </c>
      <c r="F2884" s="328"/>
      <c r="G2884" s="328"/>
      <c r="H2884" s="328"/>
      <c r="I2884" s="329"/>
      <c r="J2884" s="329"/>
      <c r="K2884" s="329"/>
      <c r="L2884" s="29"/>
      <c r="M2884" s="29"/>
      <c r="N2884" s="29"/>
      <c r="O2884" s="29"/>
    </row>
    <row r="2885" spans="1:16" s="332" customFormat="1" x14ac:dyDescent="0.25">
      <c r="A2885" s="346" t="s">
        <v>5593</v>
      </c>
      <c r="B2885" s="346" t="s">
        <v>5535</v>
      </c>
      <c r="C2885" s="347" t="s">
        <v>5594</v>
      </c>
      <c r="D2885" s="347" t="s">
        <v>15765</v>
      </c>
      <c r="E2885" s="347" t="s">
        <v>2980</v>
      </c>
      <c r="F2885" s="346"/>
      <c r="G2885" s="346"/>
      <c r="H2885" s="346"/>
      <c r="I2885" s="346"/>
      <c r="J2885" s="346"/>
      <c r="K2885" s="346"/>
      <c r="L2885" s="346"/>
      <c r="M2885" s="346"/>
      <c r="N2885" s="29"/>
      <c r="O2885" s="29"/>
    </row>
    <row r="2886" spans="1:16" s="332" customFormat="1" x14ac:dyDescent="0.25">
      <c r="A2886" s="273" t="s">
        <v>1127</v>
      </c>
      <c r="B2886" s="273" t="s">
        <v>8314</v>
      </c>
      <c r="C2886" s="274">
        <v>791202207002</v>
      </c>
      <c r="D2886" s="274" t="s">
        <v>8356</v>
      </c>
      <c r="E2886" s="276" t="s">
        <v>6714</v>
      </c>
      <c r="F2886" s="328"/>
      <c r="G2886" s="328"/>
      <c r="H2886" s="328"/>
      <c r="I2886" s="329"/>
      <c r="J2886" s="329"/>
      <c r="K2886" s="329"/>
      <c r="L2886" s="29"/>
      <c r="M2886" s="29"/>
      <c r="N2886" s="29"/>
      <c r="O2886" s="29"/>
    </row>
    <row r="2887" spans="1:16" s="332" customFormat="1" x14ac:dyDescent="0.25">
      <c r="A2887" s="44" t="s">
        <v>1127</v>
      </c>
      <c r="B2887" s="44" t="s">
        <v>1355</v>
      </c>
      <c r="C2887" s="45" t="s">
        <v>10974</v>
      </c>
      <c r="D2887" s="45" t="s">
        <v>18252</v>
      </c>
      <c r="E2887" s="45" t="s">
        <v>10715</v>
      </c>
      <c r="F2887" s="45" t="s">
        <v>1384</v>
      </c>
      <c r="G2887" s="45" t="s">
        <v>1385</v>
      </c>
      <c r="H2887" s="30"/>
      <c r="I2887" s="29"/>
      <c r="J2887" s="29"/>
      <c r="K2887" s="29"/>
      <c r="L2887" s="29"/>
      <c r="M2887" s="29"/>
      <c r="N2887" s="29"/>
      <c r="O2887" s="29"/>
    </row>
    <row r="2888" spans="1:16" s="332" customFormat="1" x14ac:dyDescent="0.25">
      <c r="A2888" s="117" t="s">
        <v>1127</v>
      </c>
      <c r="B2888" s="117" t="s">
        <v>2199</v>
      </c>
      <c r="C2888" s="118" t="s">
        <v>2200</v>
      </c>
      <c r="D2888" s="93" t="s">
        <v>1593</v>
      </c>
      <c r="E2888" s="119">
        <v>46934</v>
      </c>
      <c r="F2888" s="93"/>
      <c r="G2888" s="93"/>
      <c r="H2888" s="93"/>
      <c r="I2888" s="99"/>
      <c r="J2888" s="99"/>
      <c r="K2888" s="99"/>
      <c r="L2888" s="29"/>
      <c r="M2888" s="29"/>
      <c r="N2888" s="29"/>
      <c r="O2888" s="29"/>
    </row>
    <row r="2889" spans="1:16" s="332" customFormat="1" x14ac:dyDescent="0.25">
      <c r="A2889" s="117" t="s">
        <v>1127</v>
      </c>
      <c r="B2889" s="117" t="s">
        <v>2199</v>
      </c>
      <c r="C2889" s="118" t="s">
        <v>2200</v>
      </c>
      <c r="D2889" s="93" t="s">
        <v>1593</v>
      </c>
      <c r="E2889" s="119">
        <v>46934</v>
      </c>
      <c r="F2889" s="93"/>
      <c r="G2889" s="93"/>
      <c r="H2889" s="93"/>
      <c r="I2889" s="99"/>
      <c r="J2889" s="99"/>
      <c r="K2889" s="99"/>
      <c r="L2889" s="29"/>
      <c r="M2889" s="29"/>
      <c r="N2889" s="29"/>
      <c r="O2889" s="29"/>
    </row>
    <row r="2890" spans="1:16" s="332" customFormat="1" x14ac:dyDescent="0.25">
      <c r="A2890" s="44" t="s">
        <v>1127</v>
      </c>
      <c r="B2890" s="44" t="s">
        <v>12093</v>
      </c>
      <c r="C2890" s="45" t="s">
        <v>5052</v>
      </c>
      <c r="D2890" s="45" t="s">
        <v>4574</v>
      </c>
      <c r="E2890" s="275">
        <f>DATE(2025,8,12)</f>
        <v>45881</v>
      </c>
      <c r="F2890" s="32"/>
      <c r="G2890" s="32"/>
      <c r="H2890" s="32"/>
      <c r="I2890" s="31"/>
      <c r="J2890" s="31"/>
      <c r="K2890" s="31"/>
      <c r="L2890" s="31"/>
      <c r="M2890" s="31"/>
      <c r="N2890" s="31"/>
      <c r="O2890" s="29"/>
    </row>
    <row r="2891" spans="1:16" s="332" customFormat="1" x14ac:dyDescent="0.25">
      <c r="A2891" s="264" t="s">
        <v>1127</v>
      </c>
      <c r="B2891" s="264" t="s">
        <v>6662</v>
      </c>
      <c r="C2891" s="265">
        <v>22010601</v>
      </c>
      <c r="D2891" s="265" t="s">
        <v>15953</v>
      </c>
      <c r="E2891" s="266" t="s">
        <v>6211</v>
      </c>
      <c r="F2891" s="30"/>
      <c r="G2891" s="30"/>
      <c r="H2891" s="30"/>
      <c r="I2891" s="29"/>
      <c r="J2891" s="29"/>
      <c r="K2891" s="29"/>
      <c r="L2891" s="29"/>
      <c r="M2891" s="29"/>
      <c r="N2891" s="29"/>
      <c r="O2891" s="29"/>
    </row>
    <row r="2892" spans="1:16" s="332" customFormat="1" x14ac:dyDescent="0.25">
      <c r="A2892" s="264" t="s">
        <v>1127</v>
      </c>
      <c r="B2892" s="264" t="s">
        <v>6663</v>
      </c>
      <c r="C2892" s="265">
        <v>22010602</v>
      </c>
      <c r="D2892" s="265" t="s">
        <v>15953</v>
      </c>
      <c r="E2892" s="266" t="s">
        <v>6211</v>
      </c>
      <c r="F2892" s="30"/>
      <c r="G2892" s="30"/>
      <c r="H2892" s="30"/>
      <c r="I2892" s="29"/>
      <c r="J2892" s="29"/>
      <c r="K2892" s="29"/>
      <c r="L2892" s="29"/>
      <c r="M2892" s="29"/>
      <c r="N2892" s="29"/>
      <c r="O2892" s="29"/>
    </row>
    <row r="2893" spans="1:16" s="332" customFormat="1" x14ac:dyDescent="0.25">
      <c r="A2893" s="99" t="s">
        <v>14274</v>
      </c>
      <c r="B2893" s="92" t="s">
        <v>3179</v>
      </c>
      <c r="C2893" s="93" t="s">
        <v>14158</v>
      </c>
      <c r="D2893" s="93" t="s">
        <v>1398</v>
      </c>
      <c r="E2893" s="94">
        <v>45860</v>
      </c>
      <c r="F2893" s="93"/>
      <c r="G2893" s="93"/>
      <c r="H2893" s="93" t="s">
        <v>2055</v>
      </c>
      <c r="I2893" s="99"/>
      <c r="J2893" s="99"/>
      <c r="K2893" s="99"/>
      <c r="L2893" s="31"/>
      <c r="M2893" s="31"/>
      <c r="N2893" s="31"/>
      <c r="O2893" s="29"/>
    </row>
    <row r="2894" spans="1:16" s="332" customFormat="1" x14ac:dyDescent="0.25">
      <c r="A2894" s="44" t="s">
        <v>13174</v>
      </c>
      <c r="B2894" s="92" t="s">
        <v>13392</v>
      </c>
      <c r="C2894" s="77" t="s">
        <v>13124</v>
      </c>
      <c r="D2894" s="93" t="s">
        <v>13391</v>
      </c>
      <c r="E2894" s="94">
        <v>45838</v>
      </c>
      <c r="F2894" s="93"/>
      <c r="G2894" s="93"/>
      <c r="H2894" s="93"/>
      <c r="I2894" s="99"/>
      <c r="J2894" s="99"/>
      <c r="K2894" s="99"/>
      <c r="L2894" s="31"/>
      <c r="M2894" s="31"/>
      <c r="N2894" s="31"/>
      <c r="O2894" s="29"/>
    </row>
    <row r="2895" spans="1:16" s="332" customFormat="1" x14ac:dyDescent="0.25">
      <c r="A2895" s="44" t="s">
        <v>5089</v>
      </c>
      <c r="B2895" s="44" t="s">
        <v>1355</v>
      </c>
      <c r="C2895" s="45" t="s">
        <v>10974</v>
      </c>
      <c r="D2895" s="45" t="s">
        <v>18252</v>
      </c>
      <c r="E2895" s="45" t="s">
        <v>10715</v>
      </c>
      <c r="F2895" s="45" t="s">
        <v>1384</v>
      </c>
      <c r="G2895" s="45" t="s">
        <v>1385</v>
      </c>
      <c r="H2895" s="30"/>
      <c r="I2895" s="29"/>
      <c r="J2895" s="29"/>
      <c r="K2895" s="29"/>
      <c r="L2895" s="29"/>
      <c r="M2895" s="29"/>
      <c r="N2895" s="29"/>
      <c r="O2895" s="29"/>
    </row>
    <row r="2896" spans="1:16" s="332" customFormat="1" x14ac:dyDescent="0.25">
      <c r="A2896" s="278" t="s">
        <v>5089</v>
      </c>
      <c r="B2896" s="278" t="s">
        <v>7639</v>
      </c>
      <c r="C2896" s="59" t="s">
        <v>14158</v>
      </c>
      <c r="D2896" s="93" t="s">
        <v>1398</v>
      </c>
      <c r="E2896" s="94">
        <v>45860</v>
      </c>
      <c r="F2896" s="93"/>
      <c r="G2896" s="93"/>
      <c r="H2896" s="93"/>
      <c r="I2896" s="99"/>
      <c r="J2896" s="99"/>
      <c r="K2896" s="99"/>
      <c r="L2896" s="31"/>
      <c r="M2896" s="31"/>
      <c r="N2896" s="31"/>
      <c r="O2896" s="29"/>
    </row>
    <row r="2897" spans="1:16" s="332" customFormat="1" x14ac:dyDescent="0.25">
      <c r="A2897" s="117" t="s">
        <v>2233</v>
      </c>
      <c r="B2897" s="117" t="s">
        <v>2199</v>
      </c>
      <c r="C2897" s="118" t="s">
        <v>2201</v>
      </c>
      <c r="D2897" s="93" t="s">
        <v>1593</v>
      </c>
      <c r="E2897" s="119">
        <v>46934</v>
      </c>
      <c r="F2897" s="93"/>
      <c r="G2897" s="93"/>
      <c r="H2897" s="93"/>
      <c r="I2897" s="99"/>
      <c r="J2897" s="99"/>
      <c r="K2897" s="99"/>
      <c r="L2897" s="29"/>
      <c r="M2897" s="29"/>
      <c r="N2897" s="29"/>
      <c r="O2897" s="29"/>
    </row>
    <row r="2898" spans="1:16" s="332" customFormat="1" x14ac:dyDescent="0.25">
      <c r="A2898" s="117" t="s">
        <v>2233</v>
      </c>
      <c r="B2898" s="117" t="s">
        <v>2199</v>
      </c>
      <c r="C2898" s="118" t="s">
        <v>2201</v>
      </c>
      <c r="D2898" s="93" t="s">
        <v>1593</v>
      </c>
      <c r="E2898" s="119">
        <v>46934</v>
      </c>
      <c r="F2898" s="93"/>
      <c r="G2898" s="93"/>
      <c r="H2898" s="93"/>
      <c r="I2898" s="99"/>
      <c r="J2898" s="99"/>
      <c r="K2898" s="99"/>
      <c r="L2898" s="29"/>
      <c r="M2898" s="29"/>
      <c r="N2898" s="29"/>
      <c r="O2898" s="29"/>
    </row>
    <row r="2899" spans="1:16" s="332" customFormat="1" x14ac:dyDescent="0.25">
      <c r="A2899" s="273" t="s">
        <v>8315</v>
      </c>
      <c r="B2899" s="273" t="s">
        <v>8314</v>
      </c>
      <c r="C2899" s="274">
        <v>791202207002</v>
      </c>
      <c r="D2899" s="274" t="s">
        <v>8356</v>
      </c>
      <c r="E2899" s="276" t="s">
        <v>6714</v>
      </c>
      <c r="F2899" s="328"/>
      <c r="G2899" s="328"/>
      <c r="H2899" s="328"/>
      <c r="I2899" s="329"/>
      <c r="J2899" s="329"/>
      <c r="K2899" s="329"/>
      <c r="L2899" s="29"/>
      <c r="M2899" s="29"/>
      <c r="N2899" s="29"/>
      <c r="O2899" s="29"/>
    </row>
    <row r="2900" spans="1:16" s="332" customFormat="1" x14ac:dyDescent="0.25">
      <c r="A2900" s="1" t="s">
        <v>8394</v>
      </c>
      <c r="B2900" s="432" t="s">
        <v>1815</v>
      </c>
      <c r="C2900" s="433" t="s">
        <v>8395</v>
      </c>
      <c r="D2900" s="434" t="s">
        <v>17016</v>
      </c>
      <c r="E2900" s="434">
        <v>46130</v>
      </c>
      <c r="F2900" s="30"/>
      <c r="G2900" s="30"/>
      <c r="H2900" s="30"/>
      <c r="I2900" s="29"/>
      <c r="J2900" s="29"/>
      <c r="K2900" s="29"/>
      <c r="L2900" s="29"/>
      <c r="M2900" s="29"/>
      <c r="N2900" s="29"/>
      <c r="O2900" s="29"/>
      <c r="P2900" s="424"/>
    </row>
    <row r="2901" spans="1:16" s="332" customFormat="1" x14ac:dyDescent="0.25">
      <c r="A2901" s="44" t="s">
        <v>5595</v>
      </c>
      <c r="B2901" s="44" t="s">
        <v>10170</v>
      </c>
      <c r="C2901" s="45" t="s">
        <v>5597</v>
      </c>
      <c r="D2901" s="45" t="s">
        <v>15765</v>
      </c>
      <c r="E2901" s="45" t="s">
        <v>5246</v>
      </c>
      <c r="F2901" s="328"/>
      <c r="G2901" s="328"/>
      <c r="H2901" s="328"/>
      <c r="I2901" s="329"/>
      <c r="J2901" s="329"/>
      <c r="K2901" s="329"/>
      <c r="L2901" s="29"/>
      <c r="M2901" s="29"/>
      <c r="N2901" s="29"/>
      <c r="O2901" s="29"/>
    </row>
    <row r="2902" spans="1:16" s="44" customFormat="1" x14ac:dyDescent="0.25">
      <c r="A2902" s="346" t="s">
        <v>5595</v>
      </c>
      <c r="B2902" s="346" t="s">
        <v>10170</v>
      </c>
      <c r="C2902" s="347" t="s">
        <v>5597</v>
      </c>
      <c r="D2902" s="347" t="s">
        <v>15765</v>
      </c>
      <c r="E2902" s="347" t="s">
        <v>2980</v>
      </c>
      <c r="F2902" s="346"/>
      <c r="G2902" s="346"/>
      <c r="H2902" s="346"/>
      <c r="I2902" s="346"/>
      <c r="J2902" s="346"/>
      <c r="K2902" s="346"/>
      <c r="L2902" s="346"/>
      <c r="M2902" s="346"/>
      <c r="N2902" s="29"/>
      <c r="O2902" s="29"/>
      <c r="P2902" s="354"/>
    </row>
    <row r="2903" spans="1:16" s="332" customFormat="1" x14ac:dyDescent="0.25">
      <c r="A2903" s="264" t="s">
        <v>11387</v>
      </c>
      <c r="B2903" s="264" t="s">
        <v>1053</v>
      </c>
      <c r="C2903" s="265">
        <v>210902</v>
      </c>
      <c r="D2903" s="265" t="s">
        <v>15953</v>
      </c>
      <c r="E2903" s="266" t="s">
        <v>5195</v>
      </c>
      <c r="F2903" s="30"/>
      <c r="G2903" s="30"/>
      <c r="H2903" s="30"/>
      <c r="I2903" s="29"/>
      <c r="J2903" s="29"/>
      <c r="K2903" s="29"/>
      <c r="L2903" s="29"/>
      <c r="M2903" s="29"/>
      <c r="N2903" s="29"/>
      <c r="O2903" s="29"/>
    </row>
    <row r="2904" spans="1:16" s="332" customFormat="1" x14ac:dyDescent="0.25">
      <c r="A2904" s="264" t="s">
        <v>11387</v>
      </c>
      <c r="B2904" s="264" t="s">
        <v>3587</v>
      </c>
      <c r="C2904" s="265">
        <v>230904</v>
      </c>
      <c r="D2904" s="265" t="s">
        <v>15953</v>
      </c>
      <c r="E2904" s="266" t="s">
        <v>10715</v>
      </c>
      <c r="F2904" s="30"/>
      <c r="G2904" s="30"/>
      <c r="H2904" s="30"/>
      <c r="I2904" s="29"/>
      <c r="J2904" s="29"/>
      <c r="K2904" s="29"/>
      <c r="L2904" s="29"/>
      <c r="M2904" s="29"/>
      <c r="N2904" s="29"/>
      <c r="O2904" s="29"/>
    </row>
    <row r="2905" spans="1:16" s="332" customFormat="1" x14ac:dyDescent="0.25">
      <c r="A2905" s="403" t="s">
        <v>17230</v>
      </c>
      <c r="B2905" s="403" t="s">
        <v>17114</v>
      </c>
      <c r="C2905" s="413">
        <v>13.24</v>
      </c>
      <c r="D2905" s="43" t="s">
        <v>17679</v>
      </c>
      <c r="E2905" s="43">
        <v>47299</v>
      </c>
      <c r="F2905" s="88"/>
      <c r="G2905" s="30"/>
      <c r="H2905" s="30"/>
      <c r="I2905" s="29"/>
      <c r="J2905" s="29"/>
      <c r="K2905" s="29"/>
      <c r="L2905" s="29"/>
      <c r="M2905" s="29"/>
      <c r="N2905" s="29"/>
      <c r="O2905" s="29"/>
    </row>
    <row r="2906" spans="1:16" s="332" customFormat="1" x14ac:dyDescent="0.25">
      <c r="A2906" s="262" t="s">
        <v>11583</v>
      </c>
      <c r="B2906" s="262" t="s">
        <v>9229</v>
      </c>
      <c r="C2906" s="53" t="s">
        <v>9261</v>
      </c>
      <c r="D2906" s="93" t="s">
        <v>7330</v>
      </c>
      <c r="E2906" s="263">
        <v>46824</v>
      </c>
      <c r="F2906" s="93"/>
      <c r="G2906" s="93"/>
      <c r="H2906" s="93"/>
      <c r="I2906" s="99"/>
      <c r="J2906" s="99"/>
      <c r="K2906" s="99"/>
      <c r="L2906" s="29"/>
      <c r="M2906" s="29"/>
      <c r="N2906" s="29"/>
      <c r="O2906" s="29"/>
    </row>
    <row r="2907" spans="1:16" s="332" customFormat="1" x14ac:dyDescent="0.25">
      <c r="A2907" s="264" t="s">
        <v>8550</v>
      </c>
      <c r="B2907" s="264" t="s">
        <v>1069</v>
      </c>
      <c r="C2907" s="265">
        <v>230103</v>
      </c>
      <c r="D2907" s="265" t="s">
        <v>15953</v>
      </c>
      <c r="E2907" s="266" t="s">
        <v>6809</v>
      </c>
      <c r="F2907" s="30"/>
      <c r="G2907" s="30"/>
      <c r="H2907" s="30"/>
      <c r="I2907" s="29"/>
      <c r="J2907" s="29"/>
      <c r="K2907" s="29"/>
      <c r="L2907" s="29"/>
      <c r="M2907" s="29"/>
      <c r="N2907" s="29"/>
      <c r="O2907" s="29"/>
    </row>
    <row r="2908" spans="1:16" s="332" customFormat="1" x14ac:dyDescent="0.25">
      <c r="A2908" s="264" t="s">
        <v>8550</v>
      </c>
      <c r="B2908" s="264" t="s">
        <v>6966</v>
      </c>
      <c r="C2908" s="265">
        <v>23010401</v>
      </c>
      <c r="D2908" s="265" t="s">
        <v>15953</v>
      </c>
      <c r="E2908" s="266" t="s">
        <v>6967</v>
      </c>
      <c r="F2908" s="30"/>
      <c r="G2908" s="30"/>
      <c r="H2908" s="30"/>
      <c r="I2908" s="29"/>
      <c r="J2908" s="29"/>
      <c r="K2908" s="29"/>
      <c r="L2908" s="29"/>
      <c r="M2908" s="29"/>
      <c r="N2908" s="29"/>
      <c r="O2908" s="29"/>
    </row>
    <row r="2909" spans="1:16" s="332" customFormat="1" x14ac:dyDescent="0.25">
      <c r="A2909" s="264" t="s">
        <v>742</v>
      </c>
      <c r="B2909" s="264" t="s">
        <v>3782</v>
      </c>
      <c r="C2909" s="265">
        <v>23010402</v>
      </c>
      <c r="D2909" s="265" t="s">
        <v>15953</v>
      </c>
      <c r="E2909" s="266" t="s">
        <v>8836</v>
      </c>
      <c r="F2909" s="30"/>
      <c r="G2909" s="30"/>
      <c r="H2909" s="30"/>
      <c r="I2909" s="29"/>
      <c r="J2909" s="29"/>
      <c r="K2909" s="29"/>
      <c r="L2909" s="29"/>
      <c r="M2909" s="29"/>
      <c r="N2909" s="29"/>
      <c r="O2909" s="29"/>
    </row>
    <row r="2910" spans="1:16" s="332" customFormat="1" x14ac:dyDescent="0.25">
      <c r="A2910" s="264" t="s">
        <v>742</v>
      </c>
      <c r="B2910" s="264" t="s">
        <v>8833</v>
      </c>
      <c r="C2910" s="265">
        <v>23020101</v>
      </c>
      <c r="D2910" s="265" t="s">
        <v>15953</v>
      </c>
      <c r="E2910" s="266" t="s">
        <v>8836</v>
      </c>
      <c r="F2910" s="30"/>
      <c r="G2910" s="30"/>
      <c r="H2910" s="30"/>
      <c r="I2910" s="29"/>
      <c r="J2910" s="29"/>
      <c r="K2910" s="29"/>
      <c r="L2910" s="29"/>
      <c r="M2910" s="29"/>
      <c r="N2910" s="29"/>
      <c r="O2910" s="29"/>
    </row>
    <row r="2911" spans="1:16" s="332" customFormat="1" x14ac:dyDescent="0.25">
      <c r="A2911" s="102" t="s">
        <v>7750</v>
      </c>
      <c r="B2911" s="131" t="s">
        <v>7741</v>
      </c>
      <c r="C2911" s="96" t="s">
        <v>7742</v>
      </c>
      <c r="D2911" s="96" t="s">
        <v>1398</v>
      </c>
      <c r="E2911" s="112">
        <v>45737</v>
      </c>
      <c r="F2911" s="93"/>
      <c r="G2911" s="93"/>
      <c r="H2911" s="93"/>
      <c r="I2911" s="99"/>
      <c r="J2911" s="99"/>
      <c r="K2911" s="99"/>
      <c r="L2911" s="31"/>
      <c r="M2911" s="31"/>
      <c r="N2911" s="31"/>
      <c r="O2911" s="29"/>
    </row>
    <row r="2912" spans="1:16" s="332" customFormat="1" x14ac:dyDescent="0.25">
      <c r="A2912" s="264" t="s">
        <v>15851</v>
      </c>
      <c r="B2912" s="264" t="s">
        <v>1083</v>
      </c>
      <c r="C2912" s="265">
        <v>240802</v>
      </c>
      <c r="D2912" s="265" t="s">
        <v>15953</v>
      </c>
      <c r="E2912" s="266" t="s">
        <v>6416</v>
      </c>
      <c r="F2912" s="30"/>
      <c r="G2912" s="30"/>
      <c r="H2912" s="30"/>
      <c r="I2912" s="29"/>
      <c r="J2912" s="29"/>
      <c r="K2912" s="29"/>
      <c r="L2912" s="29"/>
      <c r="M2912" s="29"/>
      <c r="N2912" s="29"/>
      <c r="O2912" s="29"/>
      <c r="P2912" s="406"/>
    </row>
    <row r="2913" spans="1:16" s="332" customFormat="1" x14ac:dyDescent="0.25">
      <c r="A2913" s="278" t="s">
        <v>14075</v>
      </c>
      <c r="B2913" s="278" t="s">
        <v>1399</v>
      </c>
      <c r="C2913" s="59" t="s">
        <v>14156</v>
      </c>
      <c r="D2913" s="93" t="s">
        <v>1398</v>
      </c>
      <c r="E2913" s="94">
        <v>45863</v>
      </c>
      <c r="F2913" s="93"/>
      <c r="G2913" s="93"/>
      <c r="H2913" s="93"/>
      <c r="I2913" s="99"/>
      <c r="J2913" s="99"/>
      <c r="K2913" s="99"/>
      <c r="L2913" s="31"/>
      <c r="M2913" s="31"/>
      <c r="N2913" s="31"/>
      <c r="O2913" s="29"/>
      <c r="P2913" s="406"/>
    </row>
    <row r="2914" spans="1:16" s="332" customFormat="1" x14ac:dyDescent="0.25">
      <c r="A2914" s="264" t="s">
        <v>8551</v>
      </c>
      <c r="B2914" s="264" t="s">
        <v>2751</v>
      </c>
      <c r="C2914" s="265">
        <v>230105</v>
      </c>
      <c r="D2914" s="265" t="s">
        <v>15953</v>
      </c>
      <c r="E2914" s="266" t="s">
        <v>6877</v>
      </c>
      <c r="F2914" s="30"/>
      <c r="G2914" s="30"/>
      <c r="H2914" s="30"/>
      <c r="I2914" s="29"/>
      <c r="J2914" s="29"/>
      <c r="K2914" s="29"/>
      <c r="L2914" s="29"/>
      <c r="M2914" s="29"/>
      <c r="N2914" s="29"/>
      <c r="O2914" s="29"/>
    </row>
    <row r="2915" spans="1:16" s="332" customFormat="1" x14ac:dyDescent="0.25">
      <c r="A2915" s="264" t="s">
        <v>8551</v>
      </c>
      <c r="B2915" s="264" t="s">
        <v>1068</v>
      </c>
      <c r="C2915" s="265">
        <v>230202</v>
      </c>
      <c r="D2915" s="265" t="s">
        <v>15953</v>
      </c>
      <c r="E2915" s="266" t="s">
        <v>8836</v>
      </c>
      <c r="F2915" s="30"/>
      <c r="G2915" s="30"/>
      <c r="H2915" s="30"/>
      <c r="I2915" s="29"/>
      <c r="J2915" s="29"/>
      <c r="K2915" s="29"/>
      <c r="L2915" s="29"/>
      <c r="M2915" s="29"/>
      <c r="N2915" s="29"/>
      <c r="O2915" s="29"/>
    </row>
    <row r="2916" spans="1:16" s="332" customFormat="1" x14ac:dyDescent="0.25">
      <c r="A2916" s="264" t="s">
        <v>8551</v>
      </c>
      <c r="B2916" s="264" t="s">
        <v>3588</v>
      </c>
      <c r="C2916" s="265">
        <v>230305</v>
      </c>
      <c r="D2916" s="265" t="s">
        <v>15953</v>
      </c>
      <c r="E2916" s="266" t="s">
        <v>3754</v>
      </c>
      <c r="F2916" s="30"/>
      <c r="G2916" s="30"/>
      <c r="H2916" s="30"/>
      <c r="I2916" s="29"/>
      <c r="J2916" s="29"/>
      <c r="K2916" s="29"/>
      <c r="L2916" s="29"/>
      <c r="M2916" s="29"/>
      <c r="N2916" s="29"/>
      <c r="O2916" s="29"/>
    </row>
    <row r="2917" spans="1:16" s="332" customFormat="1" x14ac:dyDescent="0.25">
      <c r="A2917" s="264" t="s">
        <v>8551</v>
      </c>
      <c r="B2917" s="264" t="s">
        <v>6966</v>
      </c>
      <c r="C2917" s="265">
        <v>23010401</v>
      </c>
      <c r="D2917" s="265" t="s">
        <v>15953</v>
      </c>
      <c r="E2917" s="266" t="s">
        <v>6967</v>
      </c>
      <c r="F2917" s="30"/>
      <c r="G2917" s="30"/>
      <c r="H2917" s="30"/>
      <c r="I2917" s="29"/>
      <c r="J2917" s="29"/>
      <c r="K2917" s="29"/>
      <c r="L2917" s="29"/>
      <c r="M2917" s="29"/>
      <c r="N2917" s="29"/>
      <c r="O2917" s="29"/>
    </row>
    <row r="2918" spans="1:16" s="332" customFormat="1" x14ac:dyDescent="0.25">
      <c r="A2918" s="264" t="s">
        <v>8551</v>
      </c>
      <c r="B2918" s="264" t="s">
        <v>3782</v>
      </c>
      <c r="C2918" s="265">
        <v>23010402</v>
      </c>
      <c r="D2918" s="265" t="s">
        <v>15953</v>
      </c>
      <c r="E2918" s="266" t="s">
        <v>8836</v>
      </c>
      <c r="F2918" s="30"/>
      <c r="G2918" s="30"/>
      <c r="H2918" s="30"/>
      <c r="I2918" s="29"/>
      <c r="J2918" s="29"/>
      <c r="K2918" s="29"/>
      <c r="L2918" s="29"/>
      <c r="M2918" s="29"/>
      <c r="N2918" s="29"/>
      <c r="O2918" s="29"/>
    </row>
    <row r="2919" spans="1:16" s="332" customFormat="1" x14ac:dyDescent="0.25">
      <c r="A2919" s="44" t="s">
        <v>5090</v>
      </c>
      <c r="B2919" s="44" t="s">
        <v>1346</v>
      </c>
      <c r="C2919" s="45" t="s">
        <v>15960</v>
      </c>
      <c r="D2919" s="45" t="s">
        <v>18252</v>
      </c>
      <c r="E2919" s="45" t="s">
        <v>6214</v>
      </c>
      <c r="F2919" s="45" t="s">
        <v>1384</v>
      </c>
      <c r="G2919" s="45" t="s">
        <v>1385</v>
      </c>
      <c r="H2919" s="30"/>
      <c r="I2919" s="29"/>
      <c r="J2919" s="29"/>
      <c r="K2919" s="29"/>
      <c r="L2919" s="29"/>
      <c r="M2919" s="29"/>
      <c r="N2919" s="29"/>
      <c r="O2919" s="29"/>
    </row>
    <row r="2920" spans="1:16" s="332" customFormat="1" x14ac:dyDescent="0.25">
      <c r="A2920" s="44" t="s">
        <v>5090</v>
      </c>
      <c r="B2920" s="92" t="s">
        <v>13392</v>
      </c>
      <c r="C2920" s="45" t="s">
        <v>13131</v>
      </c>
      <c r="D2920" s="93" t="s">
        <v>13391</v>
      </c>
      <c r="E2920" s="94">
        <v>45838</v>
      </c>
      <c r="F2920" s="93"/>
      <c r="G2920" s="93"/>
      <c r="H2920" s="93"/>
      <c r="I2920" s="99"/>
      <c r="J2920" s="99"/>
      <c r="K2920" s="99"/>
      <c r="L2920" s="31"/>
      <c r="M2920" s="31"/>
      <c r="N2920" s="31"/>
      <c r="O2920" s="29"/>
      <c r="P2920" s="406"/>
    </row>
    <row r="2921" spans="1:16" s="332" customFormat="1" x14ac:dyDescent="0.25">
      <c r="A2921" s="1" t="s">
        <v>125</v>
      </c>
      <c r="B2921" s="432" t="s">
        <v>2163</v>
      </c>
      <c r="C2921" s="433" t="s">
        <v>6282</v>
      </c>
      <c r="D2921" s="434" t="s">
        <v>17016</v>
      </c>
      <c r="E2921" s="434">
        <v>45920</v>
      </c>
      <c r="F2921" s="30"/>
      <c r="G2921" s="30"/>
      <c r="H2921" s="30"/>
      <c r="I2921" s="29"/>
      <c r="J2921" s="29"/>
      <c r="K2921" s="29"/>
      <c r="L2921" s="29"/>
      <c r="M2921" s="29"/>
      <c r="N2921" s="29"/>
      <c r="O2921" s="29"/>
      <c r="P2921" s="424"/>
    </row>
    <row r="2922" spans="1:16" s="332" customFormat="1" x14ac:dyDescent="0.25">
      <c r="A2922" s="44" t="s">
        <v>16323</v>
      </c>
      <c r="B2922" s="44" t="s">
        <v>16320</v>
      </c>
      <c r="C2922" s="45" t="s">
        <v>16321</v>
      </c>
      <c r="D2922" s="45" t="s">
        <v>16294</v>
      </c>
      <c r="E2922" s="46">
        <v>46022</v>
      </c>
      <c r="F2922" s="338"/>
      <c r="G2922" s="44"/>
      <c r="H2922" s="44"/>
      <c r="I2922" s="44"/>
      <c r="J2922" s="44"/>
      <c r="K2922" s="44"/>
      <c r="L2922" s="31"/>
      <c r="M2922" s="31"/>
      <c r="N2922" s="31"/>
      <c r="O2922" s="29"/>
      <c r="P2922" s="406"/>
    </row>
    <row r="2923" spans="1:16" s="332" customFormat="1" x14ac:dyDescent="0.25">
      <c r="A2923" s="44" t="s">
        <v>16347</v>
      </c>
      <c r="B2923" s="44" t="s">
        <v>16337</v>
      </c>
      <c r="C2923" s="45" t="s">
        <v>16338</v>
      </c>
      <c r="D2923" s="45" t="s">
        <v>16294</v>
      </c>
      <c r="E2923" s="46">
        <v>46022</v>
      </c>
      <c r="F2923" s="338"/>
      <c r="G2923" s="44"/>
      <c r="H2923" s="44"/>
      <c r="I2923" s="44"/>
      <c r="J2923" s="44"/>
      <c r="K2923" s="44"/>
      <c r="L2923" s="31"/>
      <c r="M2923" s="31"/>
      <c r="N2923" s="31"/>
      <c r="O2923" s="29"/>
    </row>
    <row r="2924" spans="1:16" s="332" customFormat="1" x14ac:dyDescent="0.25">
      <c r="A2924" s="44" t="s">
        <v>12094</v>
      </c>
      <c r="B2924" s="44" t="s">
        <v>12095</v>
      </c>
      <c r="C2924" s="45" t="s">
        <v>4746</v>
      </c>
      <c r="D2924" s="45" t="s">
        <v>4574</v>
      </c>
      <c r="E2924" s="275">
        <f>DATE(2025,5,28)</f>
        <v>45805</v>
      </c>
      <c r="F2924" s="32"/>
      <c r="G2924" s="32"/>
      <c r="H2924" s="32"/>
      <c r="I2924" s="31"/>
      <c r="J2924" s="31"/>
      <c r="K2924" s="31"/>
      <c r="L2924" s="31"/>
      <c r="M2924" s="31"/>
      <c r="N2924" s="31"/>
      <c r="O2924" s="29"/>
    </row>
    <row r="2925" spans="1:16" s="332" customFormat="1" x14ac:dyDescent="0.25">
      <c r="A2925" s="57" t="s">
        <v>743</v>
      </c>
      <c r="B2925" s="57" t="s">
        <v>1488</v>
      </c>
      <c r="C2925" s="62">
        <v>21027</v>
      </c>
      <c r="D2925" s="62" t="s">
        <v>5966</v>
      </c>
      <c r="E2925" s="60">
        <v>45777</v>
      </c>
      <c r="F2925" s="339" t="s">
        <v>16267</v>
      </c>
      <c r="G2925" s="339" t="s">
        <v>16268</v>
      </c>
      <c r="H2925" s="57"/>
      <c r="I2925" s="57"/>
      <c r="J2925" s="57"/>
      <c r="K2925" s="57"/>
      <c r="L2925" s="31"/>
      <c r="M2925" s="31"/>
      <c r="N2925" s="31"/>
      <c r="O2925" s="29"/>
    </row>
    <row r="2926" spans="1:16" s="332" customFormat="1" x14ac:dyDescent="0.25">
      <c r="A2926" s="264" t="s">
        <v>743</v>
      </c>
      <c r="B2926" s="264" t="s">
        <v>14575</v>
      </c>
      <c r="C2926" s="265">
        <v>240402</v>
      </c>
      <c r="D2926" s="265" t="s">
        <v>15953</v>
      </c>
      <c r="E2926" s="266" t="s">
        <v>6492</v>
      </c>
      <c r="F2926" s="30"/>
      <c r="G2926" s="30"/>
      <c r="H2926" s="30"/>
      <c r="I2926" s="29"/>
      <c r="J2926" s="29"/>
      <c r="K2926" s="29"/>
      <c r="L2926" s="29"/>
      <c r="M2926" s="29"/>
      <c r="N2926" s="29"/>
      <c r="O2926" s="29"/>
    </row>
    <row r="2927" spans="1:16" s="332" customFormat="1" x14ac:dyDescent="0.25">
      <c r="A2927" s="44" t="s">
        <v>12096</v>
      </c>
      <c r="B2927" s="44" t="s">
        <v>12097</v>
      </c>
      <c r="C2927" s="45" t="s">
        <v>12786</v>
      </c>
      <c r="D2927" s="45" t="s">
        <v>4574</v>
      </c>
      <c r="E2927" s="275">
        <f>DATE(2026,1,8)</f>
        <v>46030</v>
      </c>
      <c r="F2927" s="30"/>
      <c r="G2927" s="30"/>
      <c r="H2927" s="30"/>
      <c r="I2927" s="29"/>
      <c r="J2927" s="29"/>
      <c r="K2927" s="29"/>
      <c r="L2927" s="29"/>
      <c r="M2927" s="29"/>
      <c r="N2927" s="29"/>
      <c r="O2927" s="29"/>
    </row>
    <row r="2928" spans="1:16" s="332" customFormat="1" x14ac:dyDescent="0.25">
      <c r="A2928" s="44" t="s">
        <v>1128</v>
      </c>
      <c r="B2928" s="44" t="s">
        <v>1361</v>
      </c>
      <c r="C2928" s="45" t="s">
        <v>9087</v>
      </c>
      <c r="D2928" s="45" t="s">
        <v>18252</v>
      </c>
      <c r="E2928" s="45" t="s">
        <v>6809</v>
      </c>
      <c r="F2928" s="45" t="s">
        <v>1385</v>
      </c>
      <c r="G2928" s="45" t="s">
        <v>1385</v>
      </c>
      <c r="H2928" s="30"/>
      <c r="I2928" s="29"/>
      <c r="J2928" s="29"/>
      <c r="K2928" s="29"/>
      <c r="L2928" s="29"/>
      <c r="M2928" s="29"/>
      <c r="N2928" s="29"/>
      <c r="O2928" s="29"/>
    </row>
    <row r="2929" spans="1:16" s="332" customFormat="1" x14ac:dyDescent="0.25">
      <c r="A2929" s="44" t="s">
        <v>3608</v>
      </c>
      <c r="B2929" s="44" t="s">
        <v>12098</v>
      </c>
      <c r="C2929" s="45" t="s">
        <v>12787</v>
      </c>
      <c r="D2929" s="45" t="s">
        <v>4574</v>
      </c>
      <c r="E2929" s="275">
        <f>DATE(2027,4,14)</f>
        <v>46491</v>
      </c>
      <c r="F2929" s="30"/>
      <c r="G2929" s="30"/>
      <c r="H2929" s="30"/>
      <c r="I2929" s="29"/>
      <c r="J2929" s="29"/>
      <c r="K2929" s="29"/>
      <c r="L2929" s="29"/>
      <c r="M2929" s="29"/>
      <c r="N2929" s="29"/>
      <c r="O2929" s="29"/>
    </row>
    <row r="2930" spans="1:16" s="44" customFormat="1" x14ac:dyDescent="0.25">
      <c r="A2930" s="44" t="s">
        <v>12099</v>
      </c>
      <c r="B2930" s="44" t="s">
        <v>11983</v>
      </c>
      <c r="C2930" s="45" t="s">
        <v>12788</v>
      </c>
      <c r="D2930" s="45" t="s">
        <v>4574</v>
      </c>
      <c r="E2930" s="275">
        <f>DATE(2027,10,11)</f>
        <v>46671</v>
      </c>
      <c r="F2930" s="30"/>
      <c r="G2930" s="30"/>
      <c r="H2930" s="30"/>
      <c r="I2930" s="29"/>
      <c r="J2930" s="29"/>
      <c r="K2930" s="29"/>
      <c r="L2930" s="29"/>
      <c r="M2930" s="29"/>
      <c r="N2930" s="29"/>
      <c r="O2930" s="29"/>
      <c r="P2930" s="354"/>
    </row>
    <row r="2931" spans="1:16" s="332" customFormat="1" x14ac:dyDescent="0.25">
      <c r="A2931" s="44" t="s">
        <v>12100</v>
      </c>
      <c r="B2931" s="44" t="s">
        <v>13577</v>
      </c>
      <c r="C2931" s="45" t="s">
        <v>12789</v>
      </c>
      <c r="D2931" s="45" t="s">
        <v>4574</v>
      </c>
      <c r="E2931" s="275">
        <f>DATE(2027,12,15)</f>
        <v>46736</v>
      </c>
      <c r="F2931" s="30"/>
      <c r="G2931" s="30"/>
      <c r="H2931" s="30"/>
      <c r="I2931" s="29"/>
      <c r="J2931" s="29"/>
      <c r="K2931" s="29"/>
      <c r="L2931" s="29"/>
      <c r="M2931" s="29"/>
      <c r="N2931" s="29"/>
      <c r="O2931" s="29"/>
    </row>
    <row r="2932" spans="1:16" s="332" customFormat="1" x14ac:dyDescent="0.25">
      <c r="A2932" s="264" t="s">
        <v>14685</v>
      </c>
      <c r="B2932" s="264" t="s">
        <v>12996</v>
      </c>
      <c r="C2932" s="265">
        <v>24010401</v>
      </c>
      <c r="D2932" s="265" t="s">
        <v>15953</v>
      </c>
      <c r="E2932" s="266" t="s">
        <v>12997</v>
      </c>
      <c r="F2932" s="30"/>
      <c r="G2932" s="30"/>
      <c r="H2932" s="30"/>
      <c r="I2932" s="29"/>
      <c r="J2932" s="29"/>
      <c r="K2932" s="29"/>
      <c r="L2932" s="29"/>
      <c r="M2932" s="29"/>
      <c r="N2932" s="29"/>
      <c r="O2932" s="29"/>
    </row>
    <row r="2933" spans="1:16" s="44" customFormat="1" x14ac:dyDescent="0.25">
      <c r="A2933" s="264" t="s">
        <v>14685</v>
      </c>
      <c r="B2933" s="264" t="s">
        <v>3782</v>
      </c>
      <c r="C2933" s="265">
        <v>24010402</v>
      </c>
      <c r="D2933" s="265" t="s">
        <v>15953</v>
      </c>
      <c r="E2933" s="266" t="s">
        <v>8836</v>
      </c>
      <c r="F2933" s="30"/>
      <c r="G2933" s="30"/>
      <c r="H2933" s="30"/>
      <c r="I2933" s="29"/>
      <c r="J2933" s="29"/>
      <c r="K2933" s="29"/>
      <c r="L2933" s="29"/>
      <c r="M2933" s="29"/>
      <c r="N2933" s="29"/>
      <c r="O2933" s="29"/>
      <c r="P2933" s="354"/>
    </row>
    <row r="2934" spans="1:16" s="332" customFormat="1" x14ac:dyDescent="0.25">
      <c r="A2934" s="403" t="s">
        <v>17231</v>
      </c>
      <c r="B2934" s="403" t="s">
        <v>17100</v>
      </c>
      <c r="C2934" s="413">
        <v>3.23</v>
      </c>
      <c r="D2934" s="43" t="s">
        <v>17679</v>
      </c>
      <c r="E2934" s="43">
        <v>45961</v>
      </c>
      <c r="F2934" s="88"/>
      <c r="G2934" s="30"/>
      <c r="H2934" s="30"/>
      <c r="I2934" s="29"/>
      <c r="J2934" s="29"/>
      <c r="K2934" s="29"/>
      <c r="L2934" s="29"/>
      <c r="M2934" s="29"/>
      <c r="N2934" s="29"/>
      <c r="O2934" s="29"/>
    </row>
    <row r="2935" spans="1:16" s="332" customFormat="1" x14ac:dyDescent="0.25">
      <c r="A2935" s="403" t="s">
        <v>17231</v>
      </c>
      <c r="B2935" s="403" t="s">
        <v>17100</v>
      </c>
      <c r="C2935" s="413">
        <v>3.23</v>
      </c>
      <c r="D2935" s="43" t="s">
        <v>17679</v>
      </c>
      <c r="E2935" s="43">
        <v>45961</v>
      </c>
      <c r="F2935" s="88"/>
      <c r="G2935" s="30"/>
      <c r="H2935" s="30"/>
      <c r="I2935" s="29"/>
      <c r="J2935" s="29"/>
      <c r="K2935" s="29"/>
      <c r="L2935" s="29"/>
      <c r="M2935" s="29"/>
      <c r="N2935" s="29"/>
      <c r="O2935" s="29"/>
    </row>
    <row r="2936" spans="1:16" s="332" customFormat="1" x14ac:dyDescent="0.25">
      <c r="A2936" s="403" t="s">
        <v>17231</v>
      </c>
      <c r="B2936" s="403" t="s">
        <v>17101</v>
      </c>
      <c r="C2936" s="413">
        <v>11.24</v>
      </c>
      <c r="D2936" s="43" t="s">
        <v>17679</v>
      </c>
      <c r="E2936" s="43">
        <v>47299</v>
      </c>
      <c r="F2936" s="88"/>
      <c r="G2936" s="30"/>
      <c r="H2936" s="30"/>
      <c r="I2936" s="29"/>
      <c r="J2936" s="29"/>
      <c r="K2936" s="29"/>
      <c r="L2936" s="29"/>
      <c r="M2936" s="29"/>
      <c r="N2936" s="29"/>
      <c r="O2936" s="29"/>
    </row>
    <row r="2937" spans="1:16" s="332" customFormat="1" x14ac:dyDescent="0.25">
      <c r="A2937" s="403" t="s">
        <v>17231</v>
      </c>
      <c r="B2937" s="403" t="s">
        <v>17091</v>
      </c>
      <c r="C2937" s="413">
        <v>12.24</v>
      </c>
      <c r="D2937" s="43" t="s">
        <v>17679</v>
      </c>
      <c r="E2937" s="43">
        <v>47299</v>
      </c>
      <c r="F2937" s="88"/>
      <c r="G2937" s="30"/>
      <c r="H2937" s="30"/>
      <c r="I2937" s="29"/>
      <c r="J2937" s="29"/>
      <c r="K2937" s="29"/>
      <c r="L2937" s="29"/>
      <c r="M2937" s="29"/>
      <c r="N2937" s="29"/>
      <c r="O2937" s="29"/>
    </row>
    <row r="2938" spans="1:16" s="332" customFormat="1" x14ac:dyDescent="0.25">
      <c r="A2938" s="403" t="s">
        <v>17231</v>
      </c>
      <c r="B2938" s="403" t="s">
        <v>17131</v>
      </c>
      <c r="C2938" s="413">
        <v>17.239999999999998</v>
      </c>
      <c r="D2938" s="43" t="s">
        <v>17679</v>
      </c>
      <c r="E2938" s="43">
        <v>47299</v>
      </c>
      <c r="F2938" s="88"/>
      <c r="G2938" s="30"/>
      <c r="H2938" s="30"/>
      <c r="I2938" s="29"/>
      <c r="J2938" s="29"/>
      <c r="K2938" s="29"/>
      <c r="L2938" s="29"/>
      <c r="M2938" s="29"/>
      <c r="N2938" s="29"/>
      <c r="O2938" s="29"/>
    </row>
    <row r="2939" spans="1:16" s="332" customFormat="1" ht="14.4" x14ac:dyDescent="0.25">
      <c r="A2939" s="57" t="s">
        <v>1409</v>
      </c>
      <c r="B2939" s="57" t="s">
        <v>1496</v>
      </c>
      <c r="C2939" s="62" t="s">
        <v>5949</v>
      </c>
      <c r="D2939" s="62" t="s">
        <v>5966</v>
      </c>
      <c r="E2939" s="341" t="s">
        <v>13531</v>
      </c>
      <c r="F2939" s="339"/>
      <c r="G2939" s="339"/>
      <c r="H2939" s="57"/>
      <c r="I2939" s="57"/>
      <c r="J2939" s="57"/>
      <c r="K2939" s="57"/>
      <c r="L2939" s="29"/>
      <c r="M2939" s="29"/>
      <c r="N2939" s="29"/>
      <c r="O2939" s="29"/>
    </row>
    <row r="2940" spans="1:16" s="332" customFormat="1" x14ac:dyDescent="0.25">
      <c r="A2940" s="264" t="s">
        <v>12999</v>
      </c>
      <c r="B2940" s="264" t="s">
        <v>2751</v>
      </c>
      <c r="C2940" s="265">
        <v>230105</v>
      </c>
      <c r="D2940" s="265" t="s">
        <v>15953</v>
      </c>
      <c r="E2940" s="266" t="s">
        <v>6877</v>
      </c>
      <c r="F2940" s="30"/>
      <c r="G2940" s="30"/>
      <c r="H2940" s="30"/>
      <c r="I2940" s="29"/>
      <c r="J2940" s="29"/>
      <c r="K2940" s="29"/>
      <c r="L2940" s="29"/>
      <c r="M2940" s="29"/>
      <c r="N2940" s="29"/>
      <c r="O2940" s="29"/>
      <c r="P2940" s="406"/>
    </row>
    <row r="2941" spans="1:16" s="332" customFormat="1" x14ac:dyDescent="0.25">
      <c r="A2941" s="44" t="s">
        <v>16011</v>
      </c>
      <c r="B2941" s="44" t="s">
        <v>1345</v>
      </c>
      <c r="C2941" s="45" t="s">
        <v>18105</v>
      </c>
      <c r="D2941" s="45" t="s">
        <v>18252</v>
      </c>
      <c r="E2941" s="45" t="s">
        <v>6985</v>
      </c>
      <c r="F2941" s="45" t="s">
        <v>1384</v>
      </c>
      <c r="G2941" s="45" t="s">
        <v>1385</v>
      </c>
      <c r="H2941" s="30"/>
      <c r="I2941" s="29"/>
      <c r="J2941" s="29"/>
      <c r="K2941" s="29"/>
      <c r="L2941" s="29"/>
      <c r="M2941" s="29"/>
      <c r="N2941" s="29"/>
      <c r="O2941" s="29"/>
    </row>
    <row r="2942" spans="1:16" s="332" customFormat="1" x14ac:dyDescent="0.25">
      <c r="A2942" s="264" t="s">
        <v>10664</v>
      </c>
      <c r="B2942" s="264" t="s">
        <v>4180</v>
      </c>
      <c r="C2942" s="265">
        <v>220605</v>
      </c>
      <c r="D2942" s="265" t="s">
        <v>15953</v>
      </c>
      <c r="E2942" s="266" t="s">
        <v>6710</v>
      </c>
      <c r="F2942" s="30"/>
      <c r="G2942" s="30"/>
      <c r="H2942" s="30"/>
      <c r="I2942" s="29"/>
      <c r="J2942" s="29"/>
      <c r="K2942" s="29"/>
      <c r="L2942" s="29"/>
      <c r="M2942" s="29"/>
      <c r="N2942" s="29"/>
      <c r="O2942" s="29"/>
    </row>
    <row r="2943" spans="1:16" s="332" customFormat="1" x14ac:dyDescent="0.25">
      <c r="A2943" s="264" t="s">
        <v>10664</v>
      </c>
      <c r="B2943" s="264" t="s">
        <v>10523</v>
      </c>
      <c r="C2943" s="265">
        <v>230603</v>
      </c>
      <c r="D2943" s="265" t="s">
        <v>15953</v>
      </c>
      <c r="E2943" s="266" t="s">
        <v>5410</v>
      </c>
      <c r="F2943" s="30"/>
      <c r="G2943" s="30"/>
      <c r="H2943" s="30"/>
      <c r="I2943" s="29"/>
      <c r="J2943" s="29"/>
      <c r="K2943" s="29"/>
      <c r="L2943" s="29"/>
      <c r="M2943" s="29"/>
      <c r="N2943" s="29"/>
      <c r="O2943" s="29"/>
    </row>
    <row r="2944" spans="1:16" s="332" customFormat="1" x14ac:dyDescent="0.25">
      <c r="A2944" s="264" t="s">
        <v>10664</v>
      </c>
      <c r="B2944" s="264" t="s">
        <v>10628</v>
      </c>
      <c r="C2944" s="265">
        <v>230701</v>
      </c>
      <c r="D2944" s="265" t="s">
        <v>15953</v>
      </c>
      <c r="E2944" s="266" t="s">
        <v>5273</v>
      </c>
      <c r="F2944" s="30"/>
      <c r="G2944" s="30"/>
      <c r="H2944" s="30"/>
      <c r="I2944" s="29"/>
      <c r="J2944" s="29"/>
      <c r="K2944" s="29"/>
      <c r="L2944" s="29"/>
      <c r="M2944" s="29"/>
      <c r="N2944" s="29"/>
      <c r="O2944" s="29"/>
    </row>
    <row r="2945" spans="1:16" s="44" customFormat="1" x14ac:dyDescent="0.25">
      <c r="A2945" s="264" t="s">
        <v>17776</v>
      </c>
      <c r="B2945" s="264" t="s">
        <v>6682</v>
      </c>
      <c r="C2945" s="265">
        <v>22010202</v>
      </c>
      <c r="D2945" s="265" t="s">
        <v>15953</v>
      </c>
      <c r="E2945" s="266" t="s">
        <v>6211</v>
      </c>
      <c r="F2945" s="30"/>
      <c r="G2945" s="30"/>
      <c r="H2945" s="30"/>
      <c r="I2945" s="29"/>
      <c r="J2945" s="29"/>
      <c r="K2945" s="29"/>
      <c r="L2945" s="29"/>
      <c r="M2945" s="29"/>
      <c r="N2945" s="29"/>
      <c r="O2945" s="29"/>
      <c r="P2945" s="354"/>
    </row>
    <row r="2946" spans="1:16" s="332" customFormat="1" x14ac:dyDescent="0.25">
      <c r="A2946" s="264" t="s">
        <v>17776</v>
      </c>
      <c r="B2946" s="264" t="s">
        <v>6664</v>
      </c>
      <c r="C2946" s="265">
        <v>22010701</v>
      </c>
      <c r="D2946" s="265" t="s">
        <v>15953</v>
      </c>
      <c r="E2946" s="266" t="s">
        <v>6665</v>
      </c>
      <c r="F2946" s="30"/>
      <c r="G2946" s="30"/>
      <c r="H2946" s="30"/>
      <c r="I2946" s="29"/>
      <c r="J2946" s="29"/>
      <c r="K2946" s="29"/>
      <c r="L2946" s="29"/>
      <c r="M2946" s="29"/>
      <c r="N2946" s="29"/>
      <c r="O2946" s="29"/>
    </row>
    <row r="2947" spans="1:16" s="332" customFormat="1" x14ac:dyDescent="0.25">
      <c r="A2947" s="264" t="s">
        <v>17776</v>
      </c>
      <c r="B2947" s="264" t="s">
        <v>1055</v>
      </c>
      <c r="C2947" s="265">
        <v>22010702</v>
      </c>
      <c r="D2947" s="265" t="s">
        <v>15953</v>
      </c>
      <c r="E2947" s="266" t="s">
        <v>8836</v>
      </c>
      <c r="F2947" s="30"/>
      <c r="G2947" s="30"/>
      <c r="H2947" s="30"/>
      <c r="I2947" s="29"/>
      <c r="J2947" s="29"/>
      <c r="K2947" s="29"/>
      <c r="L2947" s="29"/>
      <c r="M2947" s="29"/>
      <c r="N2947" s="29"/>
      <c r="O2947" s="29"/>
    </row>
    <row r="2948" spans="1:16" s="332" customFormat="1" x14ac:dyDescent="0.25">
      <c r="A2948" s="264" t="s">
        <v>17776</v>
      </c>
      <c r="B2948" s="264" t="s">
        <v>1065</v>
      </c>
      <c r="C2948" s="265">
        <v>25010201</v>
      </c>
      <c r="D2948" s="265" t="s">
        <v>15953</v>
      </c>
      <c r="E2948" s="266" t="s">
        <v>17681</v>
      </c>
      <c r="F2948" s="30"/>
      <c r="G2948" s="30"/>
      <c r="H2948" s="30"/>
      <c r="I2948" s="29"/>
      <c r="J2948" s="29"/>
      <c r="K2948" s="29"/>
      <c r="L2948" s="29"/>
      <c r="M2948" s="29"/>
      <c r="N2948" s="29"/>
      <c r="O2948" s="29"/>
    </row>
    <row r="2949" spans="1:16" s="332" customFormat="1" x14ac:dyDescent="0.25">
      <c r="A2949" s="44" t="s">
        <v>5997</v>
      </c>
      <c r="B2949" s="44" t="s">
        <v>6178</v>
      </c>
      <c r="C2949" s="45" t="s">
        <v>6193</v>
      </c>
      <c r="D2949" s="45" t="s">
        <v>18252</v>
      </c>
      <c r="E2949" s="45" t="s">
        <v>6212</v>
      </c>
      <c r="F2949" s="45" t="s">
        <v>1384</v>
      </c>
      <c r="G2949" s="45" t="s">
        <v>1385</v>
      </c>
      <c r="H2949" s="30"/>
      <c r="I2949" s="29"/>
      <c r="J2949" s="29"/>
      <c r="K2949" s="29"/>
      <c r="L2949" s="29"/>
      <c r="M2949" s="29"/>
      <c r="N2949" s="29"/>
      <c r="O2949" s="29"/>
    </row>
    <row r="2950" spans="1:16" s="332" customFormat="1" x14ac:dyDescent="0.25">
      <c r="A2950" s="264" t="s">
        <v>15852</v>
      </c>
      <c r="B2950" s="264" t="s">
        <v>1061</v>
      </c>
      <c r="C2950" s="265">
        <v>240803</v>
      </c>
      <c r="D2950" s="265" t="s">
        <v>15953</v>
      </c>
      <c r="E2950" s="266" t="s">
        <v>6416</v>
      </c>
      <c r="F2950" s="30"/>
      <c r="G2950" s="30"/>
      <c r="H2950" s="30"/>
      <c r="I2950" s="29"/>
      <c r="J2950" s="29"/>
      <c r="K2950" s="29"/>
      <c r="L2950" s="29"/>
      <c r="M2950" s="29"/>
      <c r="N2950" s="29"/>
      <c r="O2950" s="29"/>
    </row>
    <row r="2951" spans="1:16" s="332" customFormat="1" x14ac:dyDescent="0.25">
      <c r="A2951" s="264" t="s">
        <v>744</v>
      </c>
      <c r="B2951" s="264" t="s">
        <v>236</v>
      </c>
      <c r="C2951" s="265">
        <v>241001</v>
      </c>
      <c r="D2951" s="265" t="s">
        <v>15953</v>
      </c>
      <c r="E2951" s="266" t="s">
        <v>11352</v>
      </c>
      <c r="F2951" s="30"/>
      <c r="G2951" s="30"/>
      <c r="H2951" s="30"/>
      <c r="I2951" s="29"/>
      <c r="J2951" s="29"/>
      <c r="K2951" s="29"/>
      <c r="L2951" s="29"/>
      <c r="M2951" s="29"/>
      <c r="N2951" s="29"/>
      <c r="O2951" s="29"/>
    </row>
    <row r="2952" spans="1:16" s="332" customFormat="1" x14ac:dyDescent="0.25">
      <c r="A2952" s="264" t="s">
        <v>744</v>
      </c>
      <c r="B2952" s="264" t="s">
        <v>6672</v>
      </c>
      <c r="C2952" s="265">
        <v>22050101</v>
      </c>
      <c r="D2952" s="265" t="s">
        <v>15953</v>
      </c>
      <c r="E2952" s="266" t="s">
        <v>6673</v>
      </c>
      <c r="F2952" s="30"/>
      <c r="G2952" s="30"/>
      <c r="H2952" s="30"/>
      <c r="I2952" s="29"/>
      <c r="J2952" s="29"/>
      <c r="K2952" s="29"/>
      <c r="L2952" s="29"/>
      <c r="M2952" s="29"/>
      <c r="N2952" s="29"/>
      <c r="O2952" s="29"/>
    </row>
    <row r="2953" spans="1:16" s="332" customFormat="1" x14ac:dyDescent="0.25">
      <c r="A2953" s="264" t="s">
        <v>744</v>
      </c>
      <c r="B2953" s="264" t="s">
        <v>6711</v>
      </c>
      <c r="C2953" s="265">
        <v>22050102</v>
      </c>
      <c r="D2953" s="265" t="s">
        <v>15953</v>
      </c>
      <c r="E2953" s="266" t="s">
        <v>6673</v>
      </c>
      <c r="F2953" s="30"/>
      <c r="G2953" s="30"/>
      <c r="H2953" s="30"/>
      <c r="I2953" s="29"/>
      <c r="J2953" s="29"/>
      <c r="K2953" s="29"/>
      <c r="L2953" s="29"/>
      <c r="M2953" s="29"/>
      <c r="N2953" s="29"/>
      <c r="O2953" s="29"/>
    </row>
    <row r="2954" spans="1:16" s="332" customFormat="1" x14ac:dyDescent="0.25">
      <c r="A2954" s="264" t="s">
        <v>744</v>
      </c>
      <c r="B2954" s="264" t="s">
        <v>6966</v>
      </c>
      <c r="C2954" s="265">
        <v>23010401</v>
      </c>
      <c r="D2954" s="265" t="s">
        <v>15953</v>
      </c>
      <c r="E2954" s="266" t="s">
        <v>6967</v>
      </c>
      <c r="F2954" s="30"/>
      <c r="G2954" s="30"/>
      <c r="H2954" s="30"/>
      <c r="I2954" s="29"/>
      <c r="J2954" s="29"/>
      <c r="K2954" s="29"/>
      <c r="L2954" s="29"/>
      <c r="M2954" s="29"/>
      <c r="N2954" s="29"/>
      <c r="O2954" s="29"/>
    </row>
    <row r="2955" spans="1:16" s="332" customFormat="1" x14ac:dyDescent="0.25">
      <c r="A2955" s="264" t="s">
        <v>744</v>
      </c>
      <c r="B2955" s="264" t="s">
        <v>3782</v>
      </c>
      <c r="C2955" s="265">
        <v>23010402</v>
      </c>
      <c r="D2955" s="265" t="s">
        <v>15953</v>
      </c>
      <c r="E2955" s="266" t="s">
        <v>8836</v>
      </c>
      <c r="F2955" s="30"/>
      <c r="G2955" s="30"/>
      <c r="H2955" s="30"/>
      <c r="I2955" s="29"/>
      <c r="J2955" s="29"/>
      <c r="K2955" s="29"/>
      <c r="L2955" s="29"/>
      <c r="M2955" s="29"/>
      <c r="N2955" s="29"/>
      <c r="O2955" s="29"/>
    </row>
    <row r="2956" spans="1:16" s="332" customFormat="1" x14ac:dyDescent="0.25">
      <c r="A2956" s="264" t="s">
        <v>744</v>
      </c>
      <c r="B2956" s="264" t="s">
        <v>4844</v>
      </c>
      <c r="C2956" s="265">
        <v>24060401</v>
      </c>
      <c r="D2956" s="265" t="s">
        <v>15953</v>
      </c>
      <c r="E2956" s="266" t="s">
        <v>6412</v>
      </c>
      <c r="F2956" s="30"/>
      <c r="G2956" s="30"/>
      <c r="H2956" s="30"/>
      <c r="I2956" s="29"/>
      <c r="J2956" s="29"/>
      <c r="K2956" s="29"/>
      <c r="L2956" s="29"/>
      <c r="M2956" s="29"/>
      <c r="N2956" s="29"/>
      <c r="O2956" s="29"/>
    </row>
    <row r="2957" spans="1:16" s="332" customFormat="1" x14ac:dyDescent="0.25">
      <c r="A2957" s="264" t="s">
        <v>744</v>
      </c>
      <c r="B2957" s="264" t="s">
        <v>1057</v>
      </c>
      <c r="C2957" s="265">
        <v>24060402</v>
      </c>
      <c r="D2957" s="265" t="s">
        <v>15953</v>
      </c>
      <c r="E2957" s="266" t="s">
        <v>5410</v>
      </c>
      <c r="F2957" s="30"/>
      <c r="G2957" s="30"/>
      <c r="H2957" s="30"/>
      <c r="I2957" s="29"/>
      <c r="J2957" s="29"/>
      <c r="K2957" s="29"/>
      <c r="L2957" s="29"/>
      <c r="M2957" s="29"/>
      <c r="N2957" s="29"/>
      <c r="O2957" s="29"/>
    </row>
    <row r="2958" spans="1:16" s="332" customFormat="1" x14ac:dyDescent="0.25">
      <c r="A2958" s="44" t="s">
        <v>13175</v>
      </c>
      <c r="B2958" s="92" t="s">
        <v>13392</v>
      </c>
      <c r="C2958" s="45" t="s">
        <v>13122</v>
      </c>
      <c r="D2958" s="93" t="s">
        <v>13391</v>
      </c>
      <c r="E2958" s="94">
        <v>45838</v>
      </c>
      <c r="F2958" s="93"/>
      <c r="G2958" s="93"/>
      <c r="H2958" s="93"/>
      <c r="I2958" s="99"/>
      <c r="J2958" s="99"/>
      <c r="K2958" s="99"/>
      <c r="L2958" s="31"/>
      <c r="M2958" s="31"/>
      <c r="N2958" s="31"/>
      <c r="O2958" s="29"/>
    </row>
    <row r="2959" spans="1:16" s="332" customFormat="1" x14ac:dyDescent="0.25">
      <c r="A2959" s="44" t="s">
        <v>18133</v>
      </c>
      <c r="B2959" s="44" t="s">
        <v>18102</v>
      </c>
      <c r="C2959" s="45" t="s">
        <v>18103</v>
      </c>
      <c r="D2959" s="45" t="s">
        <v>18252</v>
      </c>
      <c r="E2959" s="45" t="s">
        <v>6985</v>
      </c>
      <c r="F2959" s="45" t="s">
        <v>1384</v>
      </c>
      <c r="G2959" s="45" t="s">
        <v>1385</v>
      </c>
      <c r="H2959" s="30"/>
      <c r="I2959" s="29"/>
      <c r="J2959" s="29"/>
      <c r="K2959" s="29"/>
      <c r="L2959" s="29"/>
      <c r="M2959" s="29"/>
      <c r="N2959" s="29"/>
      <c r="O2959" s="29"/>
    </row>
    <row r="2960" spans="1:16" s="332" customFormat="1" x14ac:dyDescent="0.25">
      <c r="A2960" s="264" t="s">
        <v>17777</v>
      </c>
      <c r="B2960" s="264" t="s">
        <v>6669</v>
      </c>
      <c r="C2960" s="265">
        <v>240804</v>
      </c>
      <c r="D2960" s="265" t="s">
        <v>15953</v>
      </c>
      <c r="E2960" s="266" t="s">
        <v>15826</v>
      </c>
      <c r="F2960" s="30"/>
      <c r="G2960" s="30"/>
      <c r="H2960" s="30"/>
      <c r="I2960" s="29"/>
      <c r="J2960" s="29"/>
      <c r="K2960" s="29"/>
      <c r="L2960" s="29"/>
      <c r="M2960" s="29"/>
      <c r="N2960" s="29"/>
      <c r="O2960" s="29"/>
    </row>
    <row r="2961" spans="1:16" s="332" customFormat="1" x14ac:dyDescent="0.25">
      <c r="A2961" s="44" t="s">
        <v>11009</v>
      </c>
      <c r="B2961" s="44" t="s">
        <v>2667</v>
      </c>
      <c r="C2961" s="45" t="s">
        <v>9088</v>
      </c>
      <c r="D2961" s="45" t="s">
        <v>18252</v>
      </c>
      <c r="E2961" s="45" t="s">
        <v>6809</v>
      </c>
      <c r="F2961" s="45" t="s">
        <v>1384</v>
      </c>
      <c r="G2961" s="45" t="s">
        <v>1385</v>
      </c>
      <c r="H2961" s="30"/>
      <c r="I2961" s="29"/>
      <c r="J2961" s="29"/>
      <c r="K2961" s="29"/>
      <c r="L2961" s="29"/>
      <c r="M2961" s="29"/>
      <c r="N2961" s="29"/>
      <c r="O2961" s="29"/>
    </row>
    <row r="2962" spans="1:16" s="332" customFormat="1" x14ac:dyDescent="0.25">
      <c r="A2962" s="264" t="s">
        <v>8552</v>
      </c>
      <c r="B2962" s="264" t="s">
        <v>6966</v>
      </c>
      <c r="C2962" s="265">
        <v>23010401</v>
      </c>
      <c r="D2962" s="265" t="s">
        <v>15953</v>
      </c>
      <c r="E2962" s="266" t="s">
        <v>6967</v>
      </c>
      <c r="F2962" s="30"/>
      <c r="G2962" s="30"/>
      <c r="H2962" s="30"/>
      <c r="I2962" s="29"/>
      <c r="J2962" s="29"/>
      <c r="K2962" s="29"/>
      <c r="L2962" s="29"/>
      <c r="M2962" s="29"/>
      <c r="N2962" s="29"/>
      <c r="O2962" s="29"/>
    </row>
    <row r="2963" spans="1:16" s="332" customFormat="1" x14ac:dyDescent="0.25">
      <c r="A2963" s="264" t="s">
        <v>8552</v>
      </c>
      <c r="B2963" s="264" t="s">
        <v>3782</v>
      </c>
      <c r="C2963" s="265">
        <v>23010402</v>
      </c>
      <c r="D2963" s="265" t="s">
        <v>15953</v>
      </c>
      <c r="E2963" s="266" t="s">
        <v>8836</v>
      </c>
      <c r="F2963" s="30"/>
      <c r="G2963" s="30"/>
      <c r="H2963" s="30"/>
      <c r="I2963" s="29"/>
      <c r="J2963" s="29"/>
      <c r="K2963" s="29"/>
      <c r="L2963" s="29"/>
      <c r="M2963" s="29"/>
      <c r="N2963" s="29"/>
      <c r="O2963" s="29"/>
    </row>
    <row r="2964" spans="1:16" s="332" customFormat="1" x14ac:dyDescent="0.25">
      <c r="A2964" s="264" t="s">
        <v>16930</v>
      </c>
      <c r="B2964" s="264" t="s">
        <v>6669</v>
      </c>
      <c r="C2964" s="265">
        <v>240804</v>
      </c>
      <c r="D2964" s="265" t="s">
        <v>15953</v>
      </c>
      <c r="E2964" s="266" t="s">
        <v>15826</v>
      </c>
      <c r="F2964" s="30"/>
      <c r="G2964" s="30"/>
      <c r="H2964" s="30"/>
      <c r="I2964" s="29"/>
      <c r="J2964" s="29"/>
      <c r="K2964" s="29"/>
      <c r="L2964" s="29"/>
      <c r="M2964" s="29"/>
      <c r="N2964" s="29"/>
      <c r="O2964" s="29"/>
    </row>
    <row r="2965" spans="1:16" s="332" customFormat="1" x14ac:dyDescent="0.25">
      <c r="A2965" s="262" t="s">
        <v>2475</v>
      </c>
      <c r="B2965" s="262" t="s">
        <v>11553</v>
      </c>
      <c r="C2965" s="53" t="s">
        <v>11687</v>
      </c>
      <c r="D2965" s="93" t="s">
        <v>7330</v>
      </c>
      <c r="E2965" s="263">
        <v>47059</v>
      </c>
      <c r="F2965" s="93"/>
      <c r="G2965" s="93"/>
      <c r="H2965" s="93"/>
      <c r="I2965" s="99"/>
      <c r="J2965" s="99"/>
      <c r="K2965" s="99"/>
      <c r="L2965" s="29"/>
      <c r="M2965" s="29"/>
      <c r="N2965" s="29"/>
      <c r="O2965" s="29"/>
    </row>
    <row r="2966" spans="1:16" s="332" customFormat="1" x14ac:dyDescent="0.25">
      <c r="A2966" s="264" t="s">
        <v>4216</v>
      </c>
      <c r="B2966" s="264" t="s">
        <v>3753</v>
      </c>
      <c r="C2966" s="265">
        <v>210101</v>
      </c>
      <c r="D2966" s="265" t="s">
        <v>15953</v>
      </c>
      <c r="E2966" s="266" t="s">
        <v>3754</v>
      </c>
      <c r="F2966" s="30"/>
      <c r="G2966" s="30"/>
      <c r="H2966" s="30"/>
      <c r="I2966" s="29"/>
      <c r="J2966" s="29"/>
      <c r="K2966" s="29"/>
      <c r="L2966" s="29"/>
      <c r="M2966" s="29"/>
      <c r="N2966" s="29"/>
      <c r="O2966" s="29"/>
    </row>
    <row r="2967" spans="1:16" s="332" customFormat="1" x14ac:dyDescent="0.25">
      <c r="A2967" s="264" t="s">
        <v>17778</v>
      </c>
      <c r="B2967" s="264" t="s">
        <v>6966</v>
      </c>
      <c r="C2967" s="265">
        <v>25010401</v>
      </c>
      <c r="D2967" s="265" t="s">
        <v>15953</v>
      </c>
      <c r="E2967" s="266" t="s">
        <v>17700</v>
      </c>
      <c r="F2967" s="30"/>
      <c r="G2967" s="30"/>
      <c r="H2967" s="30"/>
      <c r="I2967" s="29"/>
      <c r="J2967" s="29"/>
      <c r="K2967" s="29"/>
      <c r="L2967" s="29"/>
      <c r="M2967" s="29"/>
      <c r="N2967" s="29"/>
      <c r="O2967" s="29"/>
    </row>
    <row r="2968" spans="1:16" s="44" customFormat="1" x14ac:dyDescent="0.25">
      <c r="A2968" s="44" t="s">
        <v>1714</v>
      </c>
      <c r="B2968" s="44" t="s">
        <v>6424</v>
      </c>
      <c r="C2968" s="45" t="s">
        <v>6425</v>
      </c>
      <c r="D2968" s="45" t="s">
        <v>15765</v>
      </c>
      <c r="E2968" s="45" t="s">
        <v>15712</v>
      </c>
      <c r="F2968" s="328"/>
      <c r="G2968" s="328"/>
      <c r="H2968" s="328"/>
      <c r="I2968" s="329"/>
      <c r="J2968" s="329"/>
      <c r="K2968" s="329"/>
      <c r="L2968" s="29"/>
      <c r="M2968" s="29"/>
      <c r="N2968" s="29"/>
      <c r="O2968" s="29"/>
      <c r="P2968" s="354"/>
    </row>
    <row r="2969" spans="1:16" s="44" customFormat="1" x14ac:dyDescent="0.25">
      <c r="A2969" s="346" t="s">
        <v>1714</v>
      </c>
      <c r="B2969" s="346" t="s">
        <v>6424</v>
      </c>
      <c r="C2969" s="347" t="s">
        <v>6425</v>
      </c>
      <c r="D2969" s="347" t="s">
        <v>15765</v>
      </c>
      <c r="E2969" s="347" t="s">
        <v>16827</v>
      </c>
      <c r="F2969" s="346"/>
      <c r="G2969" s="346"/>
      <c r="H2969" s="346"/>
      <c r="I2969" s="346"/>
      <c r="J2969" s="346"/>
      <c r="K2969" s="346"/>
      <c r="L2969" s="346"/>
      <c r="M2969" s="346"/>
      <c r="N2969" s="29"/>
      <c r="O2969" s="29"/>
      <c r="P2969" s="354"/>
    </row>
    <row r="2970" spans="1:16" s="44" customFormat="1" x14ac:dyDescent="0.25">
      <c r="A2970" s="44" t="s">
        <v>3609</v>
      </c>
      <c r="B2970" s="44" t="s">
        <v>12067</v>
      </c>
      <c r="C2970" s="45" t="s">
        <v>6547</v>
      </c>
      <c r="D2970" s="45" t="s">
        <v>4574</v>
      </c>
      <c r="E2970" s="275">
        <f>DATE(2026,8,1)</f>
        <v>46235</v>
      </c>
      <c r="F2970" s="30"/>
      <c r="G2970" s="30"/>
      <c r="H2970" s="30"/>
      <c r="I2970" s="29"/>
      <c r="J2970" s="29"/>
      <c r="K2970" s="29"/>
      <c r="L2970" s="29"/>
      <c r="M2970" s="29"/>
      <c r="N2970" s="29"/>
      <c r="O2970" s="29"/>
      <c r="P2970" s="354"/>
    </row>
    <row r="2971" spans="1:16" s="332" customFormat="1" x14ac:dyDescent="0.25">
      <c r="A2971" s="44" t="s">
        <v>3609</v>
      </c>
      <c r="B2971" s="44" t="s">
        <v>12102</v>
      </c>
      <c r="C2971" s="45" t="s">
        <v>6548</v>
      </c>
      <c r="D2971" s="45" t="s">
        <v>4574</v>
      </c>
      <c r="E2971" s="275">
        <f>DATE(2026,11,22)</f>
        <v>46348</v>
      </c>
      <c r="F2971" s="30"/>
      <c r="G2971" s="30"/>
      <c r="H2971" s="30"/>
      <c r="I2971" s="29"/>
      <c r="J2971" s="29"/>
      <c r="K2971" s="29"/>
      <c r="L2971" s="29"/>
      <c r="M2971" s="29"/>
      <c r="N2971" s="29"/>
      <c r="O2971" s="29"/>
    </row>
    <row r="2972" spans="1:16" s="332" customFormat="1" x14ac:dyDescent="0.25">
      <c r="A2972" s="44" t="s">
        <v>3609</v>
      </c>
      <c r="B2972" s="44" t="s">
        <v>12034</v>
      </c>
      <c r="C2972" s="45" t="s">
        <v>12791</v>
      </c>
      <c r="D2972" s="45" t="s">
        <v>4574</v>
      </c>
      <c r="E2972" s="275">
        <f>DATE(2027,4,17)</f>
        <v>46494</v>
      </c>
      <c r="F2972" s="30"/>
      <c r="G2972" s="30"/>
      <c r="H2972" s="30"/>
      <c r="I2972" s="29"/>
      <c r="J2972" s="29"/>
      <c r="K2972" s="29"/>
      <c r="L2972" s="29"/>
      <c r="M2972" s="29"/>
      <c r="N2972" s="29"/>
      <c r="O2972" s="29"/>
    </row>
    <row r="2973" spans="1:16" s="44" customFormat="1" x14ac:dyDescent="0.25">
      <c r="A2973" s="44" t="s">
        <v>3609</v>
      </c>
      <c r="B2973" s="44" t="s">
        <v>12098</v>
      </c>
      <c r="C2973" s="45" t="s">
        <v>12790</v>
      </c>
      <c r="D2973" s="45" t="s">
        <v>4574</v>
      </c>
      <c r="E2973" s="275">
        <f>DATE(2027,4,14)</f>
        <v>46491</v>
      </c>
      <c r="F2973" s="30"/>
      <c r="G2973" s="30"/>
      <c r="H2973" s="30"/>
      <c r="I2973" s="29"/>
      <c r="J2973" s="29"/>
      <c r="K2973" s="29"/>
      <c r="L2973" s="29"/>
      <c r="M2973" s="29"/>
      <c r="N2973" s="29"/>
      <c r="O2973" s="29"/>
      <c r="P2973" s="354"/>
    </row>
    <row r="2974" spans="1:16" s="332" customFormat="1" x14ac:dyDescent="0.25">
      <c r="A2974" s="44" t="s">
        <v>3609</v>
      </c>
      <c r="B2974" s="44" t="s">
        <v>12101</v>
      </c>
      <c r="C2974" s="45" t="s">
        <v>3628</v>
      </c>
      <c r="D2974" s="45" t="s">
        <v>4574</v>
      </c>
      <c r="E2974" s="275">
        <f>DATE(2025,8,27)</f>
        <v>45896</v>
      </c>
      <c r="F2974" s="32"/>
      <c r="G2974" s="32"/>
      <c r="H2974" s="32"/>
      <c r="I2974" s="31"/>
      <c r="J2974" s="31"/>
      <c r="K2974" s="31"/>
      <c r="L2974" s="31"/>
      <c r="M2974" s="31"/>
      <c r="N2974" s="31"/>
      <c r="O2974" s="29"/>
    </row>
    <row r="2975" spans="1:16" s="332" customFormat="1" x14ac:dyDescent="0.25">
      <c r="A2975" s="135" t="s">
        <v>7701</v>
      </c>
      <c r="B2975" s="131" t="s">
        <v>1399</v>
      </c>
      <c r="C2975" s="96" t="s">
        <v>7695</v>
      </c>
      <c r="D2975" s="96" t="s">
        <v>1398</v>
      </c>
      <c r="E2975" s="112">
        <v>45863</v>
      </c>
      <c r="F2975" s="93"/>
      <c r="G2975" s="93"/>
      <c r="H2975" s="93"/>
      <c r="I2975" s="99"/>
      <c r="J2975" s="99"/>
      <c r="K2975" s="99"/>
      <c r="L2975" s="31"/>
      <c r="M2975" s="31"/>
      <c r="N2975" s="31"/>
      <c r="O2975" s="29"/>
    </row>
    <row r="2976" spans="1:16" s="332" customFormat="1" x14ac:dyDescent="0.25">
      <c r="A2976" s="44" t="s">
        <v>13176</v>
      </c>
      <c r="B2976" s="92" t="s">
        <v>13392</v>
      </c>
      <c r="C2976" s="45" t="s">
        <v>13131</v>
      </c>
      <c r="D2976" s="93" t="s">
        <v>13391</v>
      </c>
      <c r="E2976" s="94">
        <v>45838</v>
      </c>
      <c r="F2976" s="93"/>
      <c r="G2976" s="93"/>
      <c r="H2976" s="93"/>
      <c r="I2976" s="99"/>
      <c r="J2976" s="99"/>
      <c r="K2976" s="99"/>
      <c r="L2976" s="31"/>
      <c r="M2976" s="31"/>
      <c r="N2976" s="31"/>
      <c r="O2976" s="29"/>
    </row>
    <row r="2977" spans="1:16" s="332" customFormat="1" x14ac:dyDescent="0.25">
      <c r="A2977" s="44" t="s">
        <v>5998</v>
      </c>
      <c r="B2977" s="44" t="s">
        <v>1357</v>
      </c>
      <c r="C2977" s="45" t="s">
        <v>6195</v>
      </c>
      <c r="D2977" s="45" t="s">
        <v>18252</v>
      </c>
      <c r="E2977" s="45" t="s">
        <v>6212</v>
      </c>
      <c r="F2977" s="45" t="s">
        <v>1384</v>
      </c>
      <c r="G2977" s="45" t="s">
        <v>1385</v>
      </c>
      <c r="H2977" s="30"/>
      <c r="I2977" s="29"/>
      <c r="J2977" s="29"/>
      <c r="K2977" s="29"/>
      <c r="L2977" s="29"/>
      <c r="M2977" s="29"/>
      <c r="N2977" s="29"/>
      <c r="O2977" s="29"/>
    </row>
    <row r="2978" spans="1:16" s="332" customFormat="1" x14ac:dyDescent="0.25">
      <c r="A2978" s="264" t="s">
        <v>14686</v>
      </c>
      <c r="B2978" s="264" t="s">
        <v>6672</v>
      </c>
      <c r="C2978" s="265">
        <v>22050101</v>
      </c>
      <c r="D2978" s="265" t="s">
        <v>15953</v>
      </c>
      <c r="E2978" s="266" t="s">
        <v>6673</v>
      </c>
      <c r="F2978" s="30"/>
      <c r="G2978" s="30"/>
      <c r="H2978" s="30"/>
      <c r="I2978" s="29"/>
      <c r="J2978" s="29"/>
      <c r="K2978" s="29"/>
      <c r="L2978" s="29"/>
      <c r="M2978" s="29"/>
      <c r="N2978" s="29"/>
      <c r="O2978" s="29"/>
    </row>
    <row r="2979" spans="1:16" s="332" customFormat="1" x14ac:dyDescent="0.25">
      <c r="A2979" s="264" t="s">
        <v>14686</v>
      </c>
      <c r="B2979" s="264" t="s">
        <v>6711</v>
      </c>
      <c r="C2979" s="265">
        <v>22050102</v>
      </c>
      <c r="D2979" s="265" t="s">
        <v>15953</v>
      </c>
      <c r="E2979" s="266" t="s">
        <v>6673</v>
      </c>
      <c r="F2979" s="30"/>
      <c r="G2979" s="30"/>
      <c r="H2979" s="30"/>
      <c r="I2979" s="29"/>
      <c r="J2979" s="29"/>
      <c r="K2979" s="29"/>
      <c r="L2979" s="29"/>
      <c r="M2979" s="29"/>
      <c r="N2979" s="29"/>
      <c r="O2979" s="29"/>
    </row>
    <row r="2980" spans="1:16" s="332" customFormat="1" x14ac:dyDescent="0.25">
      <c r="A2980" s="264" t="s">
        <v>14686</v>
      </c>
      <c r="B2980" s="264" t="s">
        <v>6966</v>
      </c>
      <c r="C2980" s="265">
        <v>23010401</v>
      </c>
      <c r="D2980" s="265" t="s">
        <v>15953</v>
      </c>
      <c r="E2980" s="266" t="s">
        <v>6967</v>
      </c>
      <c r="F2980" s="30"/>
      <c r="G2980" s="30"/>
      <c r="H2980" s="30"/>
      <c r="I2980" s="29"/>
      <c r="J2980" s="29"/>
      <c r="K2980" s="29"/>
      <c r="L2980" s="29"/>
      <c r="M2980" s="29"/>
      <c r="N2980" s="29"/>
      <c r="O2980" s="29"/>
    </row>
    <row r="2981" spans="1:16" s="332" customFormat="1" x14ac:dyDescent="0.25">
      <c r="A2981" s="264" t="s">
        <v>14686</v>
      </c>
      <c r="B2981" s="264" t="s">
        <v>3782</v>
      </c>
      <c r="C2981" s="265">
        <v>23010402</v>
      </c>
      <c r="D2981" s="265" t="s">
        <v>15953</v>
      </c>
      <c r="E2981" s="266" t="s">
        <v>8836</v>
      </c>
      <c r="F2981" s="30"/>
      <c r="G2981" s="30"/>
      <c r="H2981" s="30"/>
      <c r="I2981" s="29"/>
      <c r="J2981" s="29"/>
      <c r="K2981" s="29"/>
      <c r="L2981" s="29"/>
      <c r="M2981" s="29"/>
      <c r="N2981" s="29"/>
      <c r="O2981" s="29"/>
      <c r="P2981" s="406"/>
    </row>
    <row r="2982" spans="1:16" s="332" customFormat="1" x14ac:dyDescent="0.25">
      <c r="A2982" s="264" t="s">
        <v>14686</v>
      </c>
      <c r="B2982" s="264" t="s">
        <v>4844</v>
      </c>
      <c r="C2982" s="265">
        <v>24060401</v>
      </c>
      <c r="D2982" s="265" t="s">
        <v>15953</v>
      </c>
      <c r="E2982" s="266" t="s">
        <v>6412</v>
      </c>
      <c r="F2982" s="30"/>
      <c r="G2982" s="30"/>
      <c r="H2982" s="30"/>
      <c r="I2982" s="29"/>
      <c r="J2982" s="29"/>
      <c r="K2982" s="29"/>
      <c r="L2982" s="29"/>
      <c r="M2982" s="29"/>
      <c r="N2982" s="29"/>
      <c r="O2982" s="29"/>
      <c r="P2982" s="406"/>
    </row>
    <row r="2983" spans="1:16" s="332" customFormat="1" x14ac:dyDescent="0.25">
      <c r="A2983" s="264" t="s">
        <v>14686</v>
      </c>
      <c r="B2983" s="264" t="s">
        <v>1057</v>
      </c>
      <c r="C2983" s="265">
        <v>24060402</v>
      </c>
      <c r="D2983" s="265" t="s">
        <v>15953</v>
      </c>
      <c r="E2983" s="266" t="s">
        <v>5410</v>
      </c>
      <c r="F2983" s="30"/>
      <c r="G2983" s="30"/>
      <c r="H2983" s="30"/>
      <c r="I2983" s="29"/>
      <c r="J2983" s="29"/>
      <c r="K2983" s="29"/>
      <c r="L2983" s="29"/>
      <c r="M2983" s="29"/>
      <c r="N2983" s="29"/>
      <c r="O2983" s="29"/>
    </row>
    <row r="2984" spans="1:16" s="332" customFormat="1" x14ac:dyDescent="0.25">
      <c r="A2984" s="1" t="s">
        <v>16422</v>
      </c>
      <c r="B2984" s="432" t="s">
        <v>2179</v>
      </c>
      <c r="C2984" s="433" t="s">
        <v>16423</v>
      </c>
      <c r="D2984" s="434" t="s">
        <v>17016</v>
      </c>
      <c r="E2984" s="434">
        <v>45917</v>
      </c>
      <c r="F2984" s="30"/>
      <c r="G2984" s="30"/>
      <c r="H2984" s="30"/>
      <c r="I2984" s="29"/>
      <c r="J2984" s="29"/>
      <c r="K2984" s="29"/>
      <c r="L2984" s="29"/>
      <c r="M2984" s="29"/>
      <c r="N2984" s="29"/>
      <c r="O2984" s="29"/>
      <c r="P2984" s="424"/>
    </row>
    <row r="2985" spans="1:16" s="332" customFormat="1" x14ac:dyDescent="0.25">
      <c r="A2985" s="403" t="s">
        <v>17232</v>
      </c>
      <c r="B2985" s="403" t="s">
        <v>17113</v>
      </c>
      <c r="C2985" s="413">
        <v>14.24</v>
      </c>
      <c r="D2985" s="43" t="s">
        <v>17679</v>
      </c>
      <c r="E2985" s="43">
        <v>47299</v>
      </c>
      <c r="F2985" s="88"/>
      <c r="G2985" s="30"/>
      <c r="H2985" s="30"/>
      <c r="I2985" s="29"/>
      <c r="J2985" s="29"/>
      <c r="K2985" s="29"/>
      <c r="L2985" s="29"/>
      <c r="M2985" s="29"/>
      <c r="N2985" s="29"/>
      <c r="O2985" s="29"/>
    </row>
    <row r="2986" spans="1:16" s="44" customFormat="1" x14ac:dyDescent="0.25">
      <c r="A2986" s="264" t="s">
        <v>10415</v>
      </c>
      <c r="B2986" s="264" t="s">
        <v>10528</v>
      </c>
      <c r="C2986" s="265">
        <v>23060201</v>
      </c>
      <c r="D2986" s="265" t="s">
        <v>15953</v>
      </c>
      <c r="E2986" s="266" t="s">
        <v>5410</v>
      </c>
      <c r="F2986" s="30"/>
      <c r="G2986" s="30"/>
      <c r="H2986" s="30"/>
      <c r="I2986" s="29"/>
      <c r="J2986" s="29"/>
      <c r="K2986" s="29"/>
      <c r="L2986" s="29"/>
      <c r="M2986" s="29"/>
      <c r="N2986" s="29"/>
      <c r="O2986" s="29"/>
      <c r="P2986" s="354"/>
    </row>
    <row r="2987" spans="1:16" s="44" customFormat="1" x14ac:dyDescent="0.25">
      <c r="A2987" s="44" t="s">
        <v>10349</v>
      </c>
      <c r="B2987" s="44" t="s">
        <v>10067</v>
      </c>
      <c r="C2987" s="45" t="s">
        <v>10350</v>
      </c>
      <c r="D2987" s="45" t="s">
        <v>15765</v>
      </c>
      <c r="E2987" s="45" t="s">
        <v>6212</v>
      </c>
      <c r="F2987" s="328"/>
      <c r="G2987" s="328"/>
      <c r="H2987" s="328"/>
      <c r="I2987" s="329"/>
      <c r="J2987" s="329"/>
      <c r="K2987" s="329"/>
      <c r="L2987" s="29"/>
      <c r="M2987" s="29"/>
      <c r="N2987" s="29"/>
      <c r="O2987" s="29"/>
      <c r="P2987" s="354"/>
    </row>
    <row r="2988" spans="1:16" s="44" customFormat="1" x14ac:dyDescent="0.25">
      <c r="A2988" s="346" t="s">
        <v>10349</v>
      </c>
      <c r="B2988" s="346" t="s">
        <v>10067</v>
      </c>
      <c r="C2988" s="347" t="s">
        <v>10350</v>
      </c>
      <c r="D2988" s="347" t="s">
        <v>15765</v>
      </c>
      <c r="E2988" s="347" t="s">
        <v>16833</v>
      </c>
      <c r="F2988" s="346"/>
      <c r="G2988" s="346"/>
      <c r="H2988" s="346"/>
      <c r="I2988" s="346"/>
      <c r="J2988" s="346"/>
      <c r="K2988" s="346"/>
      <c r="L2988" s="346"/>
      <c r="M2988" s="346"/>
      <c r="N2988" s="29"/>
      <c r="O2988" s="29"/>
      <c r="P2988" s="354"/>
    </row>
    <row r="2989" spans="1:16" s="44" customFormat="1" x14ac:dyDescent="0.25">
      <c r="A2989" s="44" t="s">
        <v>10349</v>
      </c>
      <c r="B2989" s="44" t="s">
        <v>10067</v>
      </c>
      <c r="C2989" s="45" t="s">
        <v>10350</v>
      </c>
      <c r="D2989" s="45" t="s">
        <v>13812</v>
      </c>
      <c r="E2989" s="45" t="s">
        <v>6212</v>
      </c>
      <c r="F2989" s="93"/>
      <c r="G2989" s="93"/>
      <c r="H2989" s="93"/>
      <c r="I2989" s="99"/>
      <c r="J2989" s="99"/>
      <c r="K2989" s="99"/>
      <c r="L2989" s="29"/>
      <c r="M2989" s="29"/>
      <c r="N2989" s="29"/>
      <c r="O2989" s="29"/>
      <c r="P2989" s="354"/>
    </row>
    <row r="2990" spans="1:16" s="332" customFormat="1" x14ac:dyDescent="0.25">
      <c r="A2990" s="264" t="s">
        <v>8553</v>
      </c>
      <c r="B2990" s="264" t="s">
        <v>2751</v>
      </c>
      <c r="C2990" s="265">
        <v>230105</v>
      </c>
      <c r="D2990" s="265" t="s">
        <v>15953</v>
      </c>
      <c r="E2990" s="266" t="s">
        <v>6877</v>
      </c>
      <c r="F2990" s="30"/>
      <c r="G2990" s="30"/>
      <c r="H2990" s="30"/>
      <c r="I2990" s="29"/>
      <c r="J2990" s="29"/>
      <c r="K2990" s="29"/>
      <c r="L2990" s="29"/>
      <c r="M2990" s="29"/>
      <c r="N2990" s="29"/>
      <c r="O2990" s="29"/>
    </row>
    <row r="2991" spans="1:16" s="332" customFormat="1" x14ac:dyDescent="0.25">
      <c r="A2991" s="264" t="s">
        <v>14687</v>
      </c>
      <c r="B2991" s="264" t="s">
        <v>14577</v>
      </c>
      <c r="C2991" s="265">
        <v>240501</v>
      </c>
      <c r="D2991" s="265" t="s">
        <v>15953</v>
      </c>
      <c r="E2991" s="266" t="s">
        <v>14578</v>
      </c>
      <c r="F2991" s="30"/>
      <c r="G2991" s="30"/>
      <c r="H2991" s="30"/>
      <c r="I2991" s="29"/>
      <c r="J2991" s="29"/>
      <c r="K2991" s="29"/>
      <c r="L2991" s="29"/>
      <c r="M2991" s="29"/>
      <c r="N2991" s="29"/>
      <c r="O2991" s="29"/>
    </row>
    <row r="2992" spans="1:16" s="332" customFormat="1" x14ac:dyDescent="0.25">
      <c r="A2992" s="264" t="s">
        <v>8554</v>
      </c>
      <c r="B2992" s="264" t="s">
        <v>2751</v>
      </c>
      <c r="C2992" s="265">
        <v>230105</v>
      </c>
      <c r="D2992" s="265" t="s">
        <v>15953</v>
      </c>
      <c r="E2992" s="266" t="s">
        <v>6877</v>
      </c>
      <c r="F2992" s="30"/>
      <c r="G2992" s="30"/>
      <c r="H2992" s="30"/>
      <c r="I2992" s="29"/>
      <c r="J2992" s="29"/>
      <c r="K2992" s="29"/>
      <c r="L2992" s="29"/>
      <c r="M2992" s="29"/>
      <c r="N2992" s="29"/>
      <c r="O2992" s="29"/>
    </row>
    <row r="2993" spans="1:16" s="332" customFormat="1" x14ac:dyDescent="0.25">
      <c r="A2993" s="264" t="s">
        <v>17779</v>
      </c>
      <c r="B2993" s="264" t="s">
        <v>1065</v>
      </c>
      <c r="C2993" s="265">
        <v>25010201</v>
      </c>
      <c r="D2993" s="265" t="s">
        <v>15953</v>
      </c>
      <c r="E2993" s="266" t="s">
        <v>17681</v>
      </c>
      <c r="F2993" s="30"/>
      <c r="G2993" s="30"/>
      <c r="H2993" s="30"/>
      <c r="I2993" s="29"/>
      <c r="J2993" s="29"/>
      <c r="K2993" s="29"/>
      <c r="L2993" s="29"/>
      <c r="M2993" s="29"/>
      <c r="N2993" s="29"/>
      <c r="O2993" s="29"/>
      <c r="P2993" s="406"/>
    </row>
    <row r="2994" spans="1:16" s="332" customFormat="1" x14ac:dyDescent="0.25">
      <c r="A2994" s="403" t="s">
        <v>10665</v>
      </c>
      <c r="B2994" s="403" t="s">
        <v>17133</v>
      </c>
      <c r="C2994" s="413">
        <v>18.22</v>
      </c>
      <c r="D2994" s="43" t="s">
        <v>17679</v>
      </c>
      <c r="E2994" s="43">
        <v>45838</v>
      </c>
      <c r="F2994" s="88" t="s">
        <v>1533</v>
      </c>
      <c r="G2994" s="30"/>
      <c r="H2994" s="30"/>
      <c r="I2994" s="29"/>
      <c r="J2994" s="29"/>
      <c r="K2994" s="29"/>
      <c r="L2994" s="29"/>
      <c r="M2994" s="29"/>
      <c r="N2994" s="29"/>
      <c r="O2994" s="29"/>
    </row>
    <row r="2995" spans="1:16" s="332" customFormat="1" x14ac:dyDescent="0.25">
      <c r="A2995" s="264" t="s">
        <v>10665</v>
      </c>
      <c r="B2995" s="264" t="s">
        <v>10629</v>
      </c>
      <c r="C2995" s="265">
        <v>230804</v>
      </c>
      <c r="D2995" s="265" t="s">
        <v>15953</v>
      </c>
      <c r="E2995" s="266" t="s">
        <v>5279</v>
      </c>
      <c r="F2995" s="30"/>
      <c r="G2995" s="30"/>
      <c r="H2995" s="30"/>
      <c r="I2995" s="29"/>
      <c r="J2995" s="29"/>
      <c r="K2995" s="29"/>
      <c r="L2995" s="29"/>
      <c r="M2995" s="29"/>
      <c r="N2995" s="29"/>
      <c r="O2995" s="29"/>
    </row>
    <row r="2996" spans="1:16" s="332" customFormat="1" x14ac:dyDescent="0.25">
      <c r="A2996" s="264" t="s">
        <v>10665</v>
      </c>
      <c r="B2996" s="264" t="s">
        <v>12991</v>
      </c>
      <c r="C2996" s="265">
        <v>240102</v>
      </c>
      <c r="D2996" s="265" t="s">
        <v>15953</v>
      </c>
      <c r="E2996" s="266" t="s">
        <v>6677</v>
      </c>
      <c r="F2996" s="30"/>
      <c r="G2996" s="30"/>
      <c r="H2996" s="30"/>
      <c r="I2996" s="29"/>
      <c r="J2996" s="29"/>
      <c r="K2996" s="29"/>
      <c r="L2996" s="29"/>
      <c r="M2996" s="29"/>
      <c r="N2996" s="29"/>
      <c r="O2996" s="29"/>
    </row>
    <row r="2997" spans="1:16" s="332" customFormat="1" x14ac:dyDescent="0.25">
      <c r="A2997" s="44" t="s">
        <v>13498</v>
      </c>
      <c r="B2997" s="44" t="s">
        <v>13523</v>
      </c>
      <c r="C2997" s="45" t="s">
        <v>13524</v>
      </c>
      <c r="D2997" s="45" t="s">
        <v>16294</v>
      </c>
      <c r="E2997" s="46">
        <v>45808</v>
      </c>
      <c r="F2997" s="338" t="s">
        <v>2055</v>
      </c>
      <c r="G2997" s="44"/>
      <c r="H2997" s="44"/>
      <c r="I2997" s="44"/>
      <c r="J2997" s="44"/>
      <c r="K2997" s="44"/>
      <c r="L2997" s="31"/>
      <c r="M2997" s="31"/>
      <c r="N2997" s="31"/>
      <c r="O2997" s="29"/>
    </row>
    <row r="2998" spans="1:16" s="332" customFormat="1" x14ac:dyDescent="0.25">
      <c r="A2998" s="264" t="s">
        <v>14688</v>
      </c>
      <c r="B2998" s="264" t="s">
        <v>4844</v>
      </c>
      <c r="C2998" s="265">
        <v>24060401</v>
      </c>
      <c r="D2998" s="265" t="s">
        <v>15953</v>
      </c>
      <c r="E2998" s="266" t="s">
        <v>6412</v>
      </c>
      <c r="F2998" s="30"/>
      <c r="G2998" s="30"/>
      <c r="H2998" s="30"/>
      <c r="I2998" s="29"/>
      <c r="J2998" s="29"/>
      <c r="K2998" s="29"/>
      <c r="L2998" s="29"/>
      <c r="M2998" s="29"/>
      <c r="N2998" s="29"/>
      <c r="O2998" s="29"/>
    </row>
    <row r="2999" spans="1:16" s="332" customFormat="1" x14ac:dyDescent="0.25">
      <c r="A2999" s="264" t="s">
        <v>14688</v>
      </c>
      <c r="B2999" s="264" t="s">
        <v>1057</v>
      </c>
      <c r="C2999" s="265">
        <v>24060402</v>
      </c>
      <c r="D2999" s="265" t="s">
        <v>15953</v>
      </c>
      <c r="E2999" s="266" t="s">
        <v>5410</v>
      </c>
      <c r="F2999" s="30"/>
      <c r="G2999" s="30"/>
      <c r="H2999" s="30"/>
      <c r="I2999" s="29"/>
      <c r="J2999" s="29"/>
      <c r="K2999" s="29"/>
      <c r="L2999" s="29"/>
      <c r="M2999" s="29"/>
      <c r="N2999" s="29"/>
      <c r="O2999" s="29"/>
    </row>
    <row r="3000" spans="1:16" s="332" customFormat="1" x14ac:dyDescent="0.25">
      <c r="A3000" s="264" t="s">
        <v>10666</v>
      </c>
      <c r="B3000" s="264" t="s">
        <v>3782</v>
      </c>
      <c r="C3000" s="265">
        <v>210205</v>
      </c>
      <c r="D3000" s="265" t="s">
        <v>15953</v>
      </c>
      <c r="E3000" s="266" t="s">
        <v>8836</v>
      </c>
      <c r="F3000" s="30"/>
      <c r="G3000" s="30"/>
      <c r="H3000" s="30"/>
      <c r="I3000" s="29"/>
      <c r="J3000" s="29"/>
      <c r="K3000" s="29"/>
      <c r="L3000" s="29"/>
      <c r="M3000" s="29"/>
      <c r="N3000" s="29"/>
      <c r="O3000" s="29"/>
    </row>
    <row r="3001" spans="1:16" s="332" customFormat="1" x14ac:dyDescent="0.25">
      <c r="A3001" s="264" t="s">
        <v>10666</v>
      </c>
      <c r="B3001" s="264" t="s">
        <v>1073</v>
      </c>
      <c r="C3001" s="265">
        <v>230806</v>
      </c>
      <c r="D3001" s="265" t="s">
        <v>15953</v>
      </c>
      <c r="E3001" s="266" t="s">
        <v>5279</v>
      </c>
      <c r="F3001" s="30"/>
      <c r="G3001" s="30"/>
      <c r="H3001" s="30"/>
      <c r="I3001" s="29"/>
      <c r="J3001" s="29"/>
      <c r="K3001" s="29"/>
      <c r="L3001" s="29"/>
      <c r="M3001" s="29"/>
      <c r="N3001" s="29"/>
      <c r="O3001" s="29"/>
    </row>
    <row r="3002" spans="1:16" s="332" customFormat="1" x14ac:dyDescent="0.25">
      <c r="A3002" s="44" t="s">
        <v>15473</v>
      </c>
      <c r="B3002" s="44" t="s">
        <v>1371</v>
      </c>
      <c r="C3002" s="45" t="s">
        <v>15474</v>
      </c>
      <c r="D3002" s="45" t="s">
        <v>18252</v>
      </c>
      <c r="E3002" s="45" t="s">
        <v>3064</v>
      </c>
      <c r="F3002" s="45" t="s">
        <v>1385</v>
      </c>
      <c r="G3002" s="45" t="s">
        <v>1384</v>
      </c>
      <c r="H3002" s="30"/>
      <c r="I3002" s="29"/>
      <c r="J3002" s="29"/>
      <c r="K3002" s="29"/>
      <c r="L3002" s="29"/>
      <c r="M3002" s="29"/>
      <c r="N3002" s="29"/>
      <c r="O3002" s="29"/>
    </row>
    <row r="3003" spans="1:16" s="332" customFormat="1" x14ac:dyDescent="0.25">
      <c r="A3003" s="403" t="s">
        <v>17233</v>
      </c>
      <c r="B3003" s="403" t="s">
        <v>17100</v>
      </c>
      <c r="C3003" s="413">
        <v>3.23</v>
      </c>
      <c r="D3003" s="43" t="s">
        <v>17679</v>
      </c>
      <c r="E3003" s="43">
        <v>45961</v>
      </c>
      <c r="F3003" s="88"/>
      <c r="G3003" s="30"/>
      <c r="H3003" s="30"/>
      <c r="I3003" s="29"/>
      <c r="J3003" s="29"/>
      <c r="K3003" s="29"/>
      <c r="L3003" s="29"/>
      <c r="M3003" s="29"/>
      <c r="N3003" s="29"/>
      <c r="O3003" s="29"/>
    </row>
    <row r="3004" spans="1:16" s="332" customFormat="1" x14ac:dyDescent="0.25">
      <c r="A3004" s="403" t="s">
        <v>17233</v>
      </c>
      <c r="B3004" s="403" t="s">
        <v>17187</v>
      </c>
      <c r="C3004" s="413">
        <v>10.24</v>
      </c>
      <c r="D3004" s="43" t="s">
        <v>17679</v>
      </c>
      <c r="E3004" s="43">
        <v>47299</v>
      </c>
      <c r="F3004" s="88"/>
      <c r="G3004" s="30"/>
      <c r="H3004" s="30"/>
      <c r="I3004" s="29"/>
      <c r="J3004" s="29"/>
      <c r="K3004" s="29"/>
      <c r="L3004" s="29"/>
      <c r="M3004" s="29"/>
      <c r="N3004" s="29"/>
      <c r="O3004" s="29"/>
    </row>
    <row r="3005" spans="1:16" s="332" customFormat="1" x14ac:dyDescent="0.25">
      <c r="A3005" s="403" t="s">
        <v>17233</v>
      </c>
      <c r="B3005" s="403" t="s">
        <v>17101</v>
      </c>
      <c r="C3005" s="413">
        <v>11.24</v>
      </c>
      <c r="D3005" s="43" t="s">
        <v>17679</v>
      </c>
      <c r="E3005" s="43">
        <v>47299</v>
      </c>
      <c r="F3005" s="88"/>
      <c r="G3005" s="30"/>
      <c r="H3005" s="30"/>
      <c r="I3005" s="29"/>
      <c r="J3005" s="29"/>
      <c r="K3005" s="29"/>
      <c r="L3005" s="29"/>
      <c r="M3005" s="29"/>
      <c r="N3005" s="29"/>
      <c r="O3005" s="29"/>
    </row>
    <row r="3006" spans="1:16" s="332" customFormat="1" x14ac:dyDescent="0.25">
      <c r="A3006" s="403" t="s">
        <v>17233</v>
      </c>
      <c r="B3006" s="403" t="s">
        <v>17091</v>
      </c>
      <c r="C3006" s="413">
        <v>12.24</v>
      </c>
      <c r="D3006" s="43" t="s">
        <v>17679</v>
      </c>
      <c r="E3006" s="43">
        <v>47299</v>
      </c>
      <c r="F3006" s="88"/>
      <c r="G3006" s="30"/>
      <c r="H3006" s="30"/>
      <c r="I3006" s="29"/>
      <c r="J3006" s="29"/>
      <c r="K3006" s="29"/>
      <c r="L3006" s="29"/>
      <c r="M3006" s="29"/>
      <c r="N3006" s="29"/>
      <c r="O3006" s="29"/>
    </row>
    <row r="3007" spans="1:16" s="332" customFormat="1" x14ac:dyDescent="0.25">
      <c r="A3007" s="44" t="s">
        <v>15475</v>
      </c>
      <c r="B3007" s="44" t="s">
        <v>1353</v>
      </c>
      <c r="C3007" s="45" t="s">
        <v>15395</v>
      </c>
      <c r="D3007" s="45" t="s">
        <v>18252</v>
      </c>
      <c r="E3007" s="45" t="s">
        <v>10069</v>
      </c>
      <c r="F3007" s="45" t="s">
        <v>1384</v>
      </c>
      <c r="G3007" s="45" t="s">
        <v>1385</v>
      </c>
      <c r="H3007" s="30"/>
      <c r="I3007" s="29"/>
      <c r="J3007" s="29"/>
      <c r="K3007" s="29"/>
      <c r="L3007" s="29"/>
      <c r="M3007" s="29"/>
      <c r="N3007" s="29"/>
      <c r="O3007" s="29"/>
    </row>
    <row r="3008" spans="1:16" s="44" customFormat="1" x14ac:dyDescent="0.25">
      <c r="A3008" s="44" t="s">
        <v>15475</v>
      </c>
      <c r="B3008" s="44" t="s">
        <v>15965</v>
      </c>
      <c r="C3008" s="45" t="s">
        <v>15966</v>
      </c>
      <c r="D3008" s="45" t="s">
        <v>18252</v>
      </c>
      <c r="E3008" s="45" t="s">
        <v>6214</v>
      </c>
      <c r="F3008" s="45" t="s">
        <v>1384</v>
      </c>
      <c r="G3008" s="45" t="s">
        <v>1385</v>
      </c>
      <c r="H3008" s="30"/>
      <c r="I3008" s="29"/>
      <c r="J3008" s="29"/>
      <c r="K3008" s="29"/>
      <c r="L3008" s="29"/>
      <c r="M3008" s="29"/>
      <c r="N3008" s="29"/>
      <c r="O3008" s="29"/>
      <c r="P3008" s="354"/>
    </row>
    <row r="3009" spans="1:16" s="332" customFormat="1" x14ac:dyDescent="0.25">
      <c r="A3009" s="264" t="s">
        <v>17780</v>
      </c>
      <c r="B3009" s="264" t="s">
        <v>2751</v>
      </c>
      <c r="C3009" s="265">
        <v>250106</v>
      </c>
      <c r="D3009" s="265" t="s">
        <v>15953</v>
      </c>
      <c r="E3009" s="266" t="s">
        <v>16784</v>
      </c>
      <c r="F3009" s="30"/>
      <c r="G3009" s="30"/>
      <c r="H3009" s="30"/>
      <c r="I3009" s="29"/>
      <c r="J3009" s="29"/>
      <c r="K3009" s="29"/>
      <c r="L3009" s="29"/>
      <c r="M3009" s="29"/>
      <c r="N3009" s="29"/>
      <c r="O3009" s="29"/>
    </row>
    <row r="3010" spans="1:16" s="332" customFormat="1" x14ac:dyDescent="0.25">
      <c r="A3010" s="264" t="s">
        <v>6751</v>
      </c>
      <c r="B3010" s="264" t="s">
        <v>2751</v>
      </c>
      <c r="C3010" s="265">
        <v>220105</v>
      </c>
      <c r="D3010" s="265" t="s">
        <v>15953</v>
      </c>
      <c r="E3010" s="266" t="s">
        <v>3064</v>
      </c>
      <c r="F3010" s="30"/>
      <c r="G3010" s="30"/>
      <c r="H3010" s="30"/>
      <c r="I3010" s="29"/>
      <c r="J3010" s="29"/>
      <c r="K3010" s="29"/>
      <c r="L3010" s="29"/>
      <c r="M3010" s="29"/>
      <c r="N3010" s="29"/>
      <c r="O3010" s="29"/>
    </row>
    <row r="3011" spans="1:16" s="332" customFormat="1" x14ac:dyDescent="0.25">
      <c r="A3011" s="262" t="s">
        <v>11584</v>
      </c>
      <c r="B3011" s="262" t="s">
        <v>7334</v>
      </c>
      <c r="C3011" s="53" t="s">
        <v>11688</v>
      </c>
      <c r="D3011" s="93" t="s">
        <v>7330</v>
      </c>
      <c r="E3011" s="263">
        <v>45809</v>
      </c>
      <c r="F3011" s="93"/>
      <c r="G3011" s="93"/>
      <c r="H3011" s="93"/>
      <c r="I3011" s="99"/>
      <c r="J3011" s="99"/>
      <c r="K3011" s="99"/>
      <c r="L3011" s="31"/>
      <c r="M3011" s="31"/>
      <c r="N3011" s="31"/>
      <c r="O3011" s="29"/>
    </row>
    <row r="3012" spans="1:16" s="332" customFormat="1" x14ac:dyDescent="0.25">
      <c r="A3012" s="264" t="s">
        <v>14689</v>
      </c>
      <c r="B3012" s="264" t="s">
        <v>1067</v>
      </c>
      <c r="C3012" s="265">
        <v>230703</v>
      </c>
      <c r="D3012" s="265" t="s">
        <v>15953</v>
      </c>
      <c r="E3012" s="266" t="s">
        <v>5273</v>
      </c>
      <c r="F3012" s="30"/>
      <c r="G3012" s="30"/>
      <c r="H3012" s="30"/>
      <c r="I3012" s="29"/>
      <c r="J3012" s="29"/>
      <c r="K3012" s="29"/>
      <c r="L3012" s="29"/>
      <c r="M3012" s="29"/>
      <c r="N3012" s="29"/>
      <c r="O3012" s="29"/>
    </row>
    <row r="3013" spans="1:16" s="332" customFormat="1" x14ac:dyDescent="0.25">
      <c r="A3013" s="264" t="s">
        <v>14689</v>
      </c>
      <c r="B3013" s="264" t="s">
        <v>13009</v>
      </c>
      <c r="C3013" s="265">
        <v>240101</v>
      </c>
      <c r="D3013" s="265" t="s">
        <v>15953</v>
      </c>
      <c r="E3013" s="266" t="s">
        <v>13010</v>
      </c>
      <c r="F3013" s="30"/>
      <c r="G3013" s="30"/>
      <c r="H3013" s="30"/>
      <c r="I3013" s="29"/>
      <c r="J3013" s="29"/>
      <c r="K3013" s="29"/>
      <c r="L3013" s="29"/>
      <c r="M3013" s="29"/>
      <c r="N3013" s="29"/>
      <c r="O3013" s="29"/>
    </row>
    <row r="3014" spans="1:16" s="332" customFormat="1" x14ac:dyDescent="0.25">
      <c r="A3014" s="264" t="s">
        <v>14689</v>
      </c>
      <c r="B3014" s="264" t="s">
        <v>14586</v>
      </c>
      <c r="C3014" s="265">
        <v>240403</v>
      </c>
      <c r="D3014" s="265" t="s">
        <v>15953</v>
      </c>
      <c r="E3014" s="266" t="s">
        <v>6492</v>
      </c>
      <c r="F3014" s="30"/>
      <c r="G3014" s="30"/>
      <c r="H3014" s="30"/>
      <c r="I3014" s="29"/>
      <c r="J3014" s="29"/>
      <c r="K3014" s="29"/>
      <c r="L3014" s="29"/>
      <c r="M3014" s="29"/>
      <c r="N3014" s="29"/>
      <c r="O3014" s="29"/>
    </row>
    <row r="3015" spans="1:16" s="332" customFormat="1" x14ac:dyDescent="0.25">
      <c r="A3015" s="264" t="s">
        <v>14689</v>
      </c>
      <c r="B3015" s="264" t="s">
        <v>1056</v>
      </c>
      <c r="C3015" s="265">
        <v>240601</v>
      </c>
      <c r="D3015" s="265" t="s">
        <v>15953</v>
      </c>
      <c r="E3015" s="266" t="s">
        <v>13753</v>
      </c>
      <c r="F3015" s="30"/>
      <c r="G3015" s="30"/>
      <c r="H3015" s="30"/>
      <c r="I3015" s="29"/>
      <c r="J3015" s="29"/>
      <c r="K3015" s="29"/>
      <c r="L3015" s="29"/>
      <c r="M3015" s="29"/>
      <c r="N3015" s="29"/>
      <c r="O3015" s="29"/>
    </row>
    <row r="3016" spans="1:16" s="332" customFormat="1" ht="14.4" x14ac:dyDescent="0.25">
      <c r="A3016" s="57" t="s">
        <v>1129</v>
      </c>
      <c r="B3016" s="57" t="s">
        <v>10857</v>
      </c>
      <c r="C3016" s="62" t="s">
        <v>10858</v>
      </c>
      <c r="D3016" s="62" t="s">
        <v>5966</v>
      </c>
      <c r="E3016" s="341" t="s">
        <v>13531</v>
      </c>
      <c r="F3016" s="339"/>
      <c r="G3016" s="339"/>
      <c r="H3016" s="57"/>
      <c r="I3016" s="57"/>
      <c r="J3016" s="57"/>
      <c r="K3016" s="57"/>
      <c r="L3016" s="29"/>
      <c r="M3016" s="29"/>
      <c r="N3016" s="29"/>
      <c r="O3016" s="29"/>
    </row>
    <row r="3017" spans="1:16" s="332" customFormat="1" x14ac:dyDescent="0.25">
      <c r="A3017" s="264" t="s">
        <v>8555</v>
      </c>
      <c r="B3017" s="264" t="s">
        <v>2751</v>
      </c>
      <c r="C3017" s="265">
        <v>230105</v>
      </c>
      <c r="D3017" s="265" t="s">
        <v>15953</v>
      </c>
      <c r="E3017" s="266" t="s">
        <v>6877</v>
      </c>
      <c r="F3017" s="30"/>
      <c r="G3017" s="30"/>
      <c r="H3017" s="30"/>
      <c r="I3017" s="29"/>
      <c r="J3017" s="29"/>
      <c r="K3017" s="29"/>
      <c r="L3017" s="29"/>
      <c r="M3017" s="29"/>
      <c r="N3017" s="29"/>
      <c r="O3017" s="29"/>
    </row>
    <row r="3018" spans="1:16" s="332" customFormat="1" x14ac:dyDescent="0.25">
      <c r="A3018" s="264" t="s">
        <v>8555</v>
      </c>
      <c r="B3018" s="264" t="s">
        <v>3591</v>
      </c>
      <c r="C3018" s="265">
        <v>230901</v>
      </c>
      <c r="D3018" s="265" t="s">
        <v>15953</v>
      </c>
      <c r="E3018" s="266" t="s">
        <v>10715</v>
      </c>
      <c r="F3018" s="30"/>
      <c r="G3018" s="30"/>
      <c r="H3018" s="30"/>
      <c r="I3018" s="29"/>
      <c r="J3018" s="29"/>
      <c r="K3018" s="29"/>
      <c r="L3018" s="29"/>
      <c r="M3018" s="29"/>
      <c r="N3018" s="29"/>
      <c r="O3018" s="29"/>
    </row>
    <row r="3019" spans="1:16" s="332" customFormat="1" x14ac:dyDescent="0.25">
      <c r="A3019" s="44" t="s">
        <v>11010</v>
      </c>
      <c r="B3019" s="44" t="s">
        <v>10976</v>
      </c>
      <c r="C3019" s="45" t="s">
        <v>10977</v>
      </c>
      <c r="D3019" s="45" t="s">
        <v>18252</v>
      </c>
      <c r="E3019" s="45" t="s">
        <v>10715</v>
      </c>
      <c r="F3019" s="45" t="s">
        <v>1384</v>
      </c>
      <c r="G3019" s="45" t="s">
        <v>1385</v>
      </c>
      <c r="H3019" s="30"/>
      <c r="I3019" s="29"/>
      <c r="J3019" s="29"/>
      <c r="K3019" s="29"/>
      <c r="L3019" s="29"/>
      <c r="M3019" s="29"/>
      <c r="N3019" s="29"/>
      <c r="O3019" s="29"/>
    </row>
    <row r="3020" spans="1:16" s="332" customFormat="1" x14ac:dyDescent="0.25">
      <c r="A3020" s="264" t="s">
        <v>14690</v>
      </c>
      <c r="B3020" s="264" t="s">
        <v>3782</v>
      </c>
      <c r="C3020" s="265">
        <v>24010402</v>
      </c>
      <c r="D3020" s="265" t="s">
        <v>15953</v>
      </c>
      <c r="E3020" s="266" t="s">
        <v>8836</v>
      </c>
      <c r="F3020" s="30"/>
      <c r="G3020" s="30"/>
      <c r="H3020" s="30"/>
      <c r="I3020" s="29"/>
      <c r="J3020" s="29"/>
      <c r="K3020" s="29"/>
      <c r="L3020" s="29"/>
      <c r="M3020" s="29"/>
      <c r="N3020" s="29"/>
      <c r="O3020" s="29"/>
    </row>
    <row r="3021" spans="1:16" s="332" customFormat="1" x14ac:dyDescent="0.25">
      <c r="A3021" s="264" t="s">
        <v>14691</v>
      </c>
      <c r="B3021" s="264" t="s">
        <v>13009</v>
      </c>
      <c r="C3021" s="265">
        <v>240101</v>
      </c>
      <c r="D3021" s="265" t="s">
        <v>15953</v>
      </c>
      <c r="E3021" s="266" t="s">
        <v>13010</v>
      </c>
      <c r="F3021" s="30"/>
      <c r="G3021" s="30"/>
      <c r="H3021" s="30"/>
      <c r="I3021" s="29"/>
      <c r="J3021" s="29"/>
      <c r="K3021" s="29"/>
      <c r="L3021" s="29"/>
      <c r="M3021" s="29"/>
      <c r="N3021" s="29"/>
      <c r="O3021" s="29"/>
    </row>
    <row r="3022" spans="1:16" s="332" customFormat="1" x14ac:dyDescent="0.25">
      <c r="A3022" s="1" t="s">
        <v>140</v>
      </c>
      <c r="B3022" s="432" t="s">
        <v>2954</v>
      </c>
      <c r="C3022" s="433" t="s">
        <v>4380</v>
      </c>
      <c r="D3022" s="434" t="s">
        <v>17016</v>
      </c>
      <c r="E3022" s="434">
        <v>45823</v>
      </c>
      <c r="F3022" s="30"/>
      <c r="G3022" s="30"/>
      <c r="H3022" s="30"/>
      <c r="I3022" s="29"/>
      <c r="J3022" s="29"/>
      <c r="K3022" s="29"/>
      <c r="L3022" s="29"/>
      <c r="M3022" s="29"/>
      <c r="N3022" s="29"/>
      <c r="O3022" s="29"/>
      <c r="P3022" s="424"/>
    </row>
    <row r="3023" spans="1:16" s="332" customFormat="1" x14ac:dyDescent="0.25">
      <c r="A3023" s="262" t="s">
        <v>745</v>
      </c>
      <c r="B3023" s="262" t="s">
        <v>7350</v>
      </c>
      <c r="C3023" s="53" t="s">
        <v>7352</v>
      </c>
      <c r="D3023" s="93" t="s">
        <v>7330</v>
      </c>
      <c r="E3023" s="263">
        <v>46364</v>
      </c>
      <c r="F3023" s="93"/>
      <c r="G3023" s="93"/>
      <c r="H3023" s="93"/>
      <c r="I3023" s="99"/>
      <c r="J3023" s="99"/>
      <c r="K3023" s="99"/>
      <c r="L3023" s="29"/>
      <c r="M3023" s="29"/>
      <c r="N3023" s="29"/>
      <c r="O3023" s="29"/>
    </row>
    <row r="3024" spans="1:16" s="332" customFormat="1" ht="14.4" x14ac:dyDescent="0.25">
      <c r="A3024" s="57" t="s">
        <v>745</v>
      </c>
      <c r="B3024" s="57" t="s">
        <v>5935</v>
      </c>
      <c r="C3024" s="62" t="s">
        <v>5950</v>
      </c>
      <c r="D3024" s="62" t="s">
        <v>5966</v>
      </c>
      <c r="E3024" s="341" t="s">
        <v>13531</v>
      </c>
      <c r="F3024" s="339"/>
      <c r="G3024" s="339"/>
      <c r="H3024" s="57"/>
      <c r="I3024" s="57"/>
      <c r="J3024" s="57"/>
      <c r="K3024" s="57"/>
      <c r="L3024" s="29"/>
      <c r="M3024" s="29"/>
      <c r="N3024" s="29"/>
      <c r="O3024" s="29"/>
    </row>
    <row r="3025" spans="1:16" s="332" customFormat="1" x14ac:dyDescent="0.25">
      <c r="A3025" s="114" t="s">
        <v>745</v>
      </c>
      <c r="B3025" s="114" t="s">
        <v>2246</v>
      </c>
      <c r="C3025" s="106" t="s">
        <v>4575</v>
      </c>
      <c r="D3025" s="93" t="s">
        <v>1593</v>
      </c>
      <c r="E3025" s="115">
        <v>45838</v>
      </c>
      <c r="F3025" s="93"/>
      <c r="G3025" s="93"/>
      <c r="H3025" s="93"/>
      <c r="I3025" s="99"/>
      <c r="J3025" s="99"/>
      <c r="K3025" s="99"/>
      <c r="L3025" s="31"/>
      <c r="M3025" s="31"/>
      <c r="N3025" s="31"/>
      <c r="O3025" s="29"/>
    </row>
    <row r="3026" spans="1:16" s="332" customFormat="1" x14ac:dyDescent="0.25">
      <c r="A3026" s="114" t="s">
        <v>745</v>
      </c>
      <c r="B3026" s="114" t="s">
        <v>2246</v>
      </c>
      <c r="C3026" s="106" t="s">
        <v>4575</v>
      </c>
      <c r="D3026" s="93" t="s">
        <v>1593</v>
      </c>
      <c r="E3026" s="115">
        <v>45838</v>
      </c>
      <c r="F3026" s="93"/>
      <c r="G3026" s="93"/>
      <c r="H3026" s="93"/>
      <c r="I3026" s="99"/>
      <c r="J3026" s="99"/>
      <c r="K3026" s="99"/>
      <c r="L3026" s="31"/>
      <c r="M3026" s="31"/>
      <c r="N3026" s="31"/>
      <c r="O3026" s="29"/>
    </row>
    <row r="3027" spans="1:16" s="332" customFormat="1" x14ac:dyDescent="0.25">
      <c r="A3027" s="102" t="s">
        <v>745</v>
      </c>
      <c r="B3027" s="92" t="s">
        <v>4085</v>
      </c>
      <c r="C3027" s="93" t="s">
        <v>4084</v>
      </c>
      <c r="D3027" s="93" t="s">
        <v>1398</v>
      </c>
      <c r="E3027" s="94">
        <v>45794</v>
      </c>
      <c r="F3027" s="93"/>
      <c r="G3027" s="93" t="s">
        <v>1385</v>
      </c>
      <c r="H3027" s="93" t="s">
        <v>1385</v>
      </c>
      <c r="I3027" s="99"/>
      <c r="J3027" s="99"/>
      <c r="K3027" s="99"/>
      <c r="L3027" s="31"/>
      <c r="M3027" s="31"/>
      <c r="N3027" s="31"/>
      <c r="O3027" s="29"/>
    </row>
    <row r="3028" spans="1:16" s="332" customFormat="1" x14ac:dyDescent="0.25">
      <c r="A3028" s="264" t="s">
        <v>745</v>
      </c>
      <c r="B3028" s="264" t="s">
        <v>2751</v>
      </c>
      <c r="C3028" s="265">
        <v>230105</v>
      </c>
      <c r="D3028" s="265" t="s">
        <v>15953</v>
      </c>
      <c r="E3028" s="266" t="s">
        <v>6877</v>
      </c>
      <c r="F3028" s="30"/>
      <c r="G3028" s="30"/>
      <c r="H3028" s="30"/>
      <c r="I3028" s="29"/>
      <c r="J3028" s="29"/>
      <c r="K3028" s="29"/>
      <c r="L3028" s="29"/>
      <c r="M3028" s="29"/>
      <c r="N3028" s="29"/>
      <c r="O3028" s="29"/>
    </row>
    <row r="3029" spans="1:16" s="332" customFormat="1" x14ac:dyDescent="0.25">
      <c r="A3029" s="44" t="s">
        <v>9997</v>
      </c>
      <c r="B3029" s="44" t="s">
        <v>3753</v>
      </c>
      <c r="C3029" s="45" t="s">
        <v>5175</v>
      </c>
      <c r="D3029" s="45" t="s">
        <v>15765</v>
      </c>
      <c r="E3029" s="45" t="s">
        <v>6213</v>
      </c>
      <c r="F3029" s="328"/>
      <c r="G3029" s="328"/>
      <c r="H3029" s="328"/>
      <c r="I3029" s="329"/>
      <c r="J3029" s="329"/>
      <c r="K3029" s="329"/>
      <c r="L3029" s="29"/>
      <c r="M3029" s="29"/>
      <c r="N3029" s="29"/>
      <c r="O3029" s="29"/>
    </row>
    <row r="3030" spans="1:16" s="332" customFormat="1" x14ac:dyDescent="0.25">
      <c r="A3030" s="44" t="s">
        <v>9997</v>
      </c>
      <c r="B3030" s="44" t="s">
        <v>6407</v>
      </c>
      <c r="C3030" s="45" t="s">
        <v>6408</v>
      </c>
      <c r="D3030" s="45" t="s">
        <v>15765</v>
      </c>
      <c r="E3030" s="45" t="s">
        <v>6212</v>
      </c>
      <c r="F3030" s="328"/>
      <c r="G3030" s="328"/>
      <c r="H3030" s="328"/>
      <c r="I3030" s="329"/>
      <c r="J3030" s="329"/>
      <c r="K3030" s="329"/>
      <c r="L3030" s="29"/>
      <c r="M3030" s="29"/>
      <c r="N3030" s="29"/>
      <c r="O3030" s="29"/>
    </row>
    <row r="3031" spans="1:16" s="332" customFormat="1" x14ac:dyDescent="0.25">
      <c r="A3031" s="44" t="s">
        <v>9997</v>
      </c>
      <c r="B3031" s="44" t="s">
        <v>1771</v>
      </c>
      <c r="C3031" s="45" t="s">
        <v>2017</v>
      </c>
      <c r="D3031" s="45" t="s">
        <v>15765</v>
      </c>
      <c r="E3031" s="45" t="s">
        <v>15703</v>
      </c>
      <c r="F3031" s="328"/>
      <c r="G3031" s="328"/>
      <c r="H3031" s="328"/>
      <c r="I3031" s="329"/>
      <c r="J3031" s="329"/>
      <c r="K3031" s="329"/>
      <c r="L3031" s="29"/>
      <c r="M3031" s="29"/>
      <c r="N3031" s="29"/>
      <c r="O3031" s="29"/>
    </row>
    <row r="3032" spans="1:16" s="332" customFormat="1" x14ac:dyDescent="0.25">
      <c r="A3032" s="44" t="s">
        <v>9997</v>
      </c>
      <c r="B3032" s="44" t="s">
        <v>10320</v>
      </c>
      <c r="C3032" s="45" t="s">
        <v>10322</v>
      </c>
      <c r="D3032" s="45" t="s">
        <v>15765</v>
      </c>
      <c r="E3032" s="45" t="s">
        <v>8836</v>
      </c>
      <c r="F3032" s="328"/>
      <c r="G3032" s="328"/>
      <c r="H3032" s="328"/>
      <c r="I3032" s="329"/>
      <c r="J3032" s="329"/>
      <c r="K3032" s="329"/>
      <c r="L3032" s="29"/>
      <c r="M3032" s="29"/>
      <c r="N3032" s="29"/>
      <c r="O3032" s="29"/>
    </row>
    <row r="3033" spans="1:16" s="332" customFormat="1" x14ac:dyDescent="0.25">
      <c r="A3033" s="44" t="s">
        <v>9997</v>
      </c>
      <c r="B3033" s="44" t="s">
        <v>3058</v>
      </c>
      <c r="C3033" s="45" t="s">
        <v>5176</v>
      </c>
      <c r="D3033" s="45" t="s">
        <v>15765</v>
      </c>
      <c r="E3033" s="45" t="s">
        <v>5174</v>
      </c>
      <c r="F3033" s="328"/>
      <c r="G3033" s="328"/>
      <c r="H3033" s="328"/>
      <c r="I3033" s="329"/>
      <c r="J3033" s="329"/>
      <c r="K3033" s="329"/>
      <c r="L3033" s="29"/>
      <c r="M3033" s="29"/>
      <c r="N3033" s="29"/>
      <c r="O3033" s="29"/>
    </row>
    <row r="3034" spans="1:16" s="332" customFormat="1" x14ac:dyDescent="0.25">
      <c r="A3034" s="44" t="s">
        <v>9997</v>
      </c>
      <c r="B3034" s="44" t="s">
        <v>15728</v>
      </c>
      <c r="C3034" s="45" t="s">
        <v>15731</v>
      </c>
      <c r="D3034" s="45" t="s">
        <v>15765</v>
      </c>
      <c r="E3034" s="45" t="s">
        <v>15730</v>
      </c>
      <c r="F3034" s="328"/>
      <c r="G3034" s="328"/>
      <c r="H3034" s="328"/>
      <c r="I3034" s="329"/>
      <c r="J3034" s="329"/>
      <c r="K3034" s="329"/>
      <c r="L3034" s="29"/>
      <c r="M3034" s="29"/>
      <c r="N3034" s="29"/>
      <c r="O3034" s="29"/>
    </row>
    <row r="3035" spans="1:16" s="332" customFormat="1" x14ac:dyDescent="0.25">
      <c r="A3035" s="346" t="s">
        <v>9997</v>
      </c>
      <c r="B3035" s="346" t="s">
        <v>3753</v>
      </c>
      <c r="C3035" s="347" t="s">
        <v>5175</v>
      </c>
      <c r="D3035" s="347" t="s">
        <v>15765</v>
      </c>
      <c r="E3035" s="347" t="s">
        <v>3754</v>
      </c>
      <c r="F3035" s="346"/>
      <c r="G3035" s="346"/>
      <c r="H3035" s="346"/>
      <c r="I3035" s="346"/>
      <c r="J3035" s="346"/>
      <c r="K3035" s="346"/>
      <c r="L3035" s="346"/>
      <c r="M3035" s="346"/>
      <c r="N3035" s="29"/>
      <c r="O3035" s="29"/>
    </row>
    <row r="3036" spans="1:16" s="332" customFormat="1" x14ac:dyDescent="0.25">
      <c r="A3036" s="346" t="s">
        <v>9997</v>
      </c>
      <c r="B3036" s="346" t="s">
        <v>6407</v>
      </c>
      <c r="C3036" s="347" t="s">
        <v>6408</v>
      </c>
      <c r="D3036" s="347" t="s">
        <v>15765</v>
      </c>
      <c r="E3036" s="347" t="s">
        <v>10069</v>
      </c>
      <c r="F3036" s="346"/>
      <c r="G3036" s="346"/>
      <c r="H3036" s="346"/>
      <c r="I3036" s="346"/>
      <c r="J3036" s="346"/>
      <c r="K3036" s="346"/>
      <c r="L3036" s="346"/>
      <c r="M3036" s="346"/>
      <c r="N3036" s="29"/>
      <c r="O3036" s="29"/>
    </row>
    <row r="3037" spans="1:16" s="332" customFormat="1" x14ac:dyDescent="0.25">
      <c r="A3037" s="346" t="s">
        <v>9997</v>
      </c>
      <c r="B3037" s="346" t="s">
        <v>1771</v>
      </c>
      <c r="C3037" s="347" t="s">
        <v>2017</v>
      </c>
      <c r="D3037" s="347" t="s">
        <v>15765</v>
      </c>
      <c r="E3037" s="347" t="s">
        <v>15703</v>
      </c>
      <c r="F3037" s="346"/>
      <c r="G3037" s="346"/>
      <c r="H3037" s="346"/>
      <c r="I3037" s="346"/>
      <c r="J3037" s="346"/>
      <c r="K3037" s="346"/>
      <c r="L3037" s="346"/>
      <c r="M3037" s="346"/>
      <c r="N3037" s="29"/>
      <c r="O3037" s="29"/>
      <c r="P3037" s="406"/>
    </row>
    <row r="3038" spans="1:16" s="332" customFormat="1" x14ac:dyDescent="0.25">
      <c r="A3038" s="346" t="s">
        <v>9997</v>
      </c>
      <c r="B3038" s="346" t="s">
        <v>10320</v>
      </c>
      <c r="C3038" s="347" t="s">
        <v>10322</v>
      </c>
      <c r="D3038" s="347" t="s">
        <v>15765</v>
      </c>
      <c r="E3038" s="347" t="s">
        <v>6967</v>
      </c>
      <c r="F3038" s="346"/>
      <c r="G3038" s="346"/>
      <c r="H3038" s="346"/>
      <c r="I3038" s="346"/>
      <c r="J3038" s="346"/>
      <c r="K3038" s="346"/>
      <c r="L3038" s="346"/>
      <c r="M3038" s="346"/>
      <c r="N3038" s="29"/>
      <c r="O3038" s="29"/>
    </row>
    <row r="3039" spans="1:16" s="332" customFormat="1" x14ac:dyDescent="0.25">
      <c r="A3039" s="346" t="s">
        <v>9997</v>
      </c>
      <c r="B3039" s="346" t="s">
        <v>3058</v>
      </c>
      <c r="C3039" s="347" t="s">
        <v>5176</v>
      </c>
      <c r="D3039" s="347" t="s">
        <v>15765</v>
      </c>
      <c r="E3039" s="347" t="s">
        <v>5174</v>
      </c>
      <c r="F3039" s="346"/>
      <c r="G3039" s="346"/>
      <c r="H3039" s="346"/>
      <c r="I3039" s="346"/>
      <c r="J3039" s="346"/>
      <c r="K3039" s="346"/>
      <c r="L3039" s="346"/>
      <c r="M3039" s="346"/>
      <c r="N3039" s="29"/>
      <c r="O3039" s="29"/>
    </row>
    <row r="3040" spans="1:16" s="332" customFormat="1" x14ac:dyDescent="0.25">
      <c r="A3040" s="346" t="s">
        <v>9997</v>
      </c>
      <c r="B3040" s="346" t="s">
        <v>15728</v>
      </c>
      <c r="C3040" s="347" t="s">
        <v>15731</v>
      </c>
      <c r="D3040" s="347" t="s">
        <v>15765</v>
      </c>
      <c r="E3040" s="347" t="s">
        <v>16851</v>
      </c>
      <c r="F3040" s="346"/>
      <c r="G3040" s="346"/>
      <c r="H3040" s="346"/>
      <c r="I3040" s="346"/>
      <c r="J3040" s="346"/>
      <c r="K3040" s="346"/>
      <c r="L3040" s="346"/>
      <c r="M3040" s="346"/>
      <c r="N3040" s="29"/>
      <c r="O3040" s="29"/>
    </row>
    <row r="3041" spans="1:16" s="332" customFormat="1" x14ac:dyDescent="0.25">
      <c r="A3041" s="44" t="s">
        <v>9997</v>
      </c>
      <c r="B3041" s="44" t="s">
        <v>3753</v>
      </c>
      <c r="C3041" s="45" t="s">
        <v>5175</v>
      </c>
      <c r="D3041" s="45" t="s">
        <v>13812</v>
      </c>
      <c r="E3041" s="45" t="s">
        <v>6213</v>
      </c>
      <c r="F3041" s="93"/>
      <c r="G3041" s="93"/>
      <c r="H3041" s="93"/>
      <c r="I3041" s="99"/>
      <c r="J3041" s="99"/>
      <c r="K3041" s="99"/>
      <c r="L3041" s="29"/>
      <c r="M3041" s="29"/>
      <c r="N3041" s="29"/>
      <c r="O3041" s="29"/>
    </row>
    <row r="3042" spans="1:16" s="332" customFormat="1" x14ac:dyDescent="0.25">
      <c r="A3042" s="44" t="s">
        <v>9997</v>
      </c>
      <c r="B3042" s="44" t="s">
        <v>6407</v>
      </c>
      <c r="C3042" s="45" t="s">
        <v>6408</v>
      </c>
      <c r="D3042" s="45" t="s">
        <v>13812</v>
      </c>
      <c r="E3042" s="45" t="s">
        <v>6212</v>
      </c>
      <c r="F3042" s="93"/>
      <c r="G3042" s="93"/>
      <c r="H3042" s="93"/>
      <c r="I3042" s="99"/>
      <c r="J3042" s="99"/>
      <c r="K3042" s="99"/>
      <c r="L3042" s="29"/>
      <c r="M3042" s="29"/>
      <c r="N3042" s="29"/>
      <c r="O3042" s="29"/>
    </row>
    <row r="3043" spans="1:16" s="332" customFormat="1" x14ac:dyDescent="0.25">
      <c r="A3043" s="44" t="s">
        <v>9997</v>
      </c>
      <c r="B3043" s="44" t="s">
        <v>1771</v>
      </c>
      <c r="C3043" s="45" t="s">
        <v>2017</v>
      </c>
      <c r="D3043" s="45" t="s">
        <v>13812</v>
      </c>
      <c r="E3043" s="45" t="s">
        <v>6714</v>
      </c>
      <c r="F3043" s="93"/>
      <c r="G3043" s="93"/>
      <c r="H3043" s="93"/>
      <c r="I3043" s="99"/>
      <c r="J3043" s="99"/>
      <c r="K3043" s="99"/>
      <c r="L3043" s="29"/>
      <c r="M3043" s="29"/>
      <c r="N3043" s="29"/>
      <c r="O3043" s="29"/>
    </row>
    <row r="3044" spans="1:16" s="332" customFormat="1" x14ac:dyDescent="0.25">
      <c r="A3044" s="44" t="s">
        <v>9997</v>
      </c>
      <c r="B3044" s="44" t="s">
        <v>10320</v>
      </c>
      <c r="C3044" s="45" t="s">
        <v>10322</v>
      </c>
      <c r="D3044" s="45" t="s">
        <v>13812</v>
      </c>
      <c r="E3044" s="45" t="s">
        <v>8836</v>
      </c>
      <c r="F3044" s="93"/>
      <c r="G3044" s="93"/>
      <c r="H3044" s="93"/>
      <c r="I3044" s="99"/>
      <c r="J3044" s="99"/>
      <c r="K3044" s="99"/>
      <c r="L3044" s="29"/>
      <c r="M3044" s="29"/>
      <c r="N3044" s="29"/>
      <c r="O3044" s="29"/>
    </row>
    <row r="3045" spans="1:16" s="332" customFormat="1" x14ac:dyDescent="0.25">
      <c r="A3045" s="44" t="s">
        <v>9997</v>
      </c>
      <c r="B3045" s="44" t="s">
        <v>3058</v>
      </c>
      <c r="C3045" s="45" t="s">
        <v>5176</v>
      </c>
      <c r="D3045" s="45" t="s">
        <v>13812</v>
      </c>
      <c r="E3045" s="45" t="s">
        <v>5174</v>
      </c>
      <c r="F3045" s="93"/>
      <c r="G3045" s="93"/>
      <c r="H3045" s="93"/>
      <c r="I3045" s="99"/>
      <c r="J3045" s="99"/>
      <c r="K3045" s="99"/>
      <c r="L3045" s="29"/>
      <c r="M3045" s="29"/>
      <c r="N3045" s="29"/>
      <c r="O3045" s="29"/>
    </row>
    <row r="3046" spans="1:16" s="332" customFormat="1" x14ac:dyDescent="0.25">
      <c r="A3046" s="44" t="s">
        <v>8316</v>
      </c>
      <c r="B3046" s="44" t="s">
        <v>12103</v>
      </c>
      <c r="C3046" s="45" t="s">
        <v>5053</v>
      </c>
      <c r="D3046" s="45" t="s">
        <v>4574</v>
      </c>
      <c r="E3046" s="275">
        <f>DATE(2026,9,10)</f>
        <v>46275</v>
      </c>
      <c r="F3046" s="30"/>
      <c r="G3046" s="30"/>
      <c r="H3046" s="30"/>
      <c r="I3046" s="29"/>
      <c r="J3046" s="29"/>
      <c r="K3046" s="29"/>
      <c r="L3046" s="29"/>
      <c r="M3046" s="29"/>
      <c r="N3046" s="29"/>
      <c r="O3046" s="29"/>
    </row>
    <row r="3047" spans="1:16" s="332" customFormat="1" x14ac:dyDescent="0.25">
      <c r="A3047" s="44" t="s">
        <v>8316</v>
      </c>
      <c r="B3047" s="44" t="s">
        <v>16531</v>
      </c>
      <c r="C3047" s="45" t="s">
        <v>12792</v>
      </c>
      <c r="D3047" s="45" t="s">
        <v>4574</v>
      </c>
      <c r="E3047" s="275">
        <f>DATE(2028,2,27)</f>
        <v>46810</v>
      </c>
      <c r="F3047" s="30"/>
      <c r="G3047" s="30"/>
      <c r="H3047" s="30"/>
      <c r="I3047" s="29"/>
      <c r="J3047" s="29"/>
      <c r="K3047" s="29"/>
      <c r="L3047" s="29"/>
      <c r="M3047" s="29"/>
      <c r="N3047" s="29"/>
      <c r="O3047" s="29"/>
    </row>
    <row r="3048" spans="1:16" s="332" customFormat="1" x14ac:dyDescent="0.25">
      <c r="A3048" s="114" t="s">
        <v>2271</v>
      </c>
      <c r="B3048" s="114" t="s">
        <v>2205</v>
      </c>
      <c r="C3048" s="106" t="s">
        <v>2247</v>
      </c>
      <c r="D3048" s="93" t="s">
        <v>1593</v>
      </c>
      <c r="E3048" s="115" t="s">
        <v>11542</v>
      </c>
      <c r="F3048" s="93"/>
      <c r="G3048" s="93"/>
      <c r="H3048" s="93"/>
      <c r="I3048" s="99"/>
      <c r="J3048" s="99"/>
      <c r="K3048" s="99"/>
      <c r="L3048" s="29"/>
      <c r="M3048" s="29"/>
      <c r="N3048" s="29"/>
      <c r="O3048" s="29"/>
    </row>
    <row r="3049" spans="1:16" s="332" customFormat="1" x14ac:dyDescent="0.25">
      <c r="A3049" s="264" t="s">
        <v>4217</v>
      </c>
      <c r="B3049" s="264" t="s">
        <v>3753</v>
      </c>
      <c r="C3049" s="265">
        <v>210101</v>
      </c>
      <c r="D3049" s="265" t="s">
        <v>15953</v>
      </c>
      <c r="E3049" s="266" t="s">
        <v>3754</v>
      </c>
      <c r="F3049" s="30"/>
      <c r="G3049" s="30"/>
      <c r="H3049" s="30"/>
      <c r="I3049" s="29"/>
      <c r="J3049" s="29"/>
      <c r="K3049" s="29"/>
      <c r="L3049" s="29"/>
      <c r="M3049" s="29"/>
      <c r="N3049" s="29"/>
      <c r="O3049" s="29"/>
    </row>
    <row r="3050" spans="1:16" s="332" customFormat="1" x14ac:dyDescent="0.25">
      <c r="A3050" s="264" t="s">
        <v>4217</v>
      </c>
      <c r="B3050" s="264" t="s">
        <v>1056</v>
      </c>
      <c r="C3050" s="265">
        <v>240601</v>
      </c>
      <c r="D3050" s="265" t="s">
        <v>15953</v>
      </c>
      <c r="E3050" s="266" t="s">
        <v>13753</v>
      </c>
      <c r="F3050" s="30"/>
      <c r="G3050" s="30"/>
      <c r="H3050" s="30"/>
      <c r="I3050" s="29"/>
      <c r="J3050" s="29"/>
      <c r="K3050" s="29"/>
      <c r="L3050" s="29"/>
      <c r="M3050" s="29"/>
      <c r="N3050" s="29"/>
      <c r="O3050" s="29"/>
    </row>
    <row r="3051" spans="1:16" s="332" customFormat="1" x14ac:dyDescent="0.25">
      <c r="A3051" s="99" t="s">
        <v>8264</v>
      </c>
      <c r="B3051" s="99" t="s">
        <v>8259</v>
      </c>
      <c r="C3051" s="93" t="s">
        <v>8267</v>
      </c>
      <c r="D3051" s="93" t="s">
        <v>1398</v>
      </c>
      <c r="E3051" s="94">
        <v>46074</v>
      </c>
      <c r="F3051" s="93"/>
      <c r="G3051" s="93"/>
      <c r="H3051" s="93" t="s">
        <v>2055</v>
      </c>
      <c r="I3051" s="99"/>
      <c r="J3051" s="99"/>
      <c r="K3051" s="99"/>
      <c r="L3051" s="29"/>
      <c r="M3051" s="29"/>
      <c r="N3051" s="29"/>
      <c r="O3051" s="29"/>
    </row>
    <row r="3052" spans="1:16" s="332" customFormat="1" x14ac:dyDescent="0.25">
      <c r="A3052" s="278" t="s">
        <v>8264</v>
      </c>
      <c r="B3052" s="278" t="s">
        <v>1399</v>
      </c>
      <c r="C3052" s="59" t="s">
        <v>14156</v>
      </c>
      <c r="D3052" s="93" t="s">
        <v>1398</v>
      </c>
      <c r="E3052" s="94">
        <v>45863</v>
      </c>
      <c r="F3052" s="93"/>
      <c r="G3052" s="93"/>
      <c r="H3052" s="93"/>
      <c r="I3052" s="99"/>
      <c r="J3052" s="99"/>
      <c r="K3052" s="99"/>
      <c r="L3052" s="31"/>
      <c r="M3052" s="31"/>
      <c r="N3052" s="31"/>
      <c r="O3052" s="29"/>
    </row>
    <row r="3053" spans="1:16" s="332" customFormat="1" x14ac:dyDescent="0.25">
      <c r="A3053" s="1" t="s">
        <v>16454</v>
      </c>
      <c r="B3053" s="432" t="s">
        <v>190</v>
      </c>
      <c r="C3053" s="433" t="s">
        <v>16455</v>
      </c>
      <c r="D3053" s="434" t="s">
        <v>17016</v>
      </c>
      <c r="E3053" s="434">
        <v>45917</v>
      </c>
      <c r="F3053" s="30"/>
      <c r="G3053" s="30"/>
      <c r="H3053" s="30"/>
      <c r="I3053" s="29"/>
      <c r="J3053" s="29"/>
      <c r="K3053" s="29"/>
      <c r="L3053" s="29"/>
      <c r="M3053" s="29"/>
      <c r="N3053" s="29"/>
      <c r="O3053" s="29"/>
      <c r="P3053" s="424"/>
    </row>
    <row r="3054" spans="1:16" s="332" customFormat="1" x14ac:dyDescent="0.25">
      <c r="A3054" s="44" t="s">
        <v>9116</v>
      </c>
      <c r="B3054" s="44" t="s">
        <v>1372</v>
      </c>
      <c r="C3054" s="45" t="s">
        <v>9092</v>
      </c>
      <c r="D3054" s="45" t="s">
        <v>18252</v>
      </c>
      <c r="E3054" s="45" t="s">
        <v>6809</v>
      </c>
      <c r="F3054" s="45" t="s">
        <v>1384</v>
      </c>
      <c r="G3054" s="45" t="s">
        <v>1385</v>
      </c>
      <c r="H3054" s="30"/>
      <c r="I3054" s="29"/>
      <c r="J3054" s="29"/>
      <c r="K3054" s="29"/>
      <c r="L3054" s="29"/>
      <c r="M3054" s="29"/>
      <c r="N3054" s="29"/>
      <c r="O3054" s="29"/>
    </row>
    <row r="3055" spans="1:16" s="332" customFormat="1" x14ac:dyDescent="0.25">
      <c r="A3055" s="264" t="s">
        <v>5428</v>
      </c>
      <c r="B3055" s="264" t="s">
        <v>14593</v>
      </c>
      <c r="C3055" s="265">
        <v>24060301</v>
      </c>
      <c r="D3055" s="265" t="s">
        <v>15953</v>
      </c>
      <c r="E3055" s="266" t="s">
        <v>6412</v>
      </c>
      <c r="F3055" s="30"/>
      <c r="G3055" s="30"/>
      <c r="H3055" s="30"/>
      <c r="I3055" s="29"/>
      <c r="J3055" s="29"/>
      <c r="K3055" s="29"/>
      <c r="L3055" s="29"/>
      <c r="M3055" s="29"/>
      <c r="N3055" s="29"/>
      <c r="O3055" s="29"/>
    </row>
    <row r="3056" spans="1:16" s="44" customFormat="1" x14ac:dyDescent="0.25">
      <c r="A3056" s="44" t="s">
        <v>13177</v>
      </c>
      <c r="B3056" s="92" t="s">
        <v>13392</v>
      </c>
      <c r="C3056" s="45" t="s">
        <v>13126</v>
      </c>
      <c r="D3056" s="93" t="s">
        <v>13391</v>
      </c>
      <c r="E3056" s="94">
        <v>45838</v>
      </c>
      <c r="F3056" s="93"/>
      <c r="G3056" s="93"/>
      <c r="H3056" s="93"/>
      <c r="I3056" s="99"/>
      <c r="J3056" s="99"/>
      <c r="K3056" s="99"/>
      <c r="L3056" s="31"/>
      <c r="M3056" s="31"/>
      <c r="N3056" s="31"/>
      <c r="O3056" s="29"/>
      <c r="P3056" s="354"/>
    </row>
    <row r="3057" spans="1:16" s="332" customFormat="1" x14ac:dyDescent="0.25">
      <c r="A3057" s="264" t="s">
        <v>2773</v>
      </c>
      <c r="B3057" s="264" t="s">
        <v>1063</v>
      </c>
      <c r="C3057" s="265">
        <v>220104</v>
      </c>
      <c r="D3057" s="265" t="s">
        <v>15953</v>
      </c>
      <c r="E3057" s="266" t="s">
        <v>6677</v>
      </c>
      <c r="F3057" s="30"/>
      <c r="G3057" s="30"/>
      <c r="H3057" s="30"/>
      <c r="I3057" s="29"/>
      <c r="J3057" s="29"/>
      <c r="K3057" s="29"/>
      <c r="L3057" s="29"/>
      <c r="M3057" s="29"/>
      <c r="N3057" s="29"/>
      <c r="O3057" s="29"/>
    </row>
    <row r="3058" spans="1:16" s="332" customFormat="1" x14ac:dyDescent="0.25">
      <c r="A3058" s="44" t="s">
        <v>5999</v>
      </c>
      <c r="B3058" s="44" t="s">
        <v>1841</v>
      </c>
      <c r="C3058" s="45" t="s">
        <v>6196</v>
      </c>
      <c r="D3058" s="45" t="s">
        <v>18252</v>
      </c>
      <c r="E3058" s="45" t="s">
        <v>6213</v>
      </c>
      <c r="F3058" s="45" t="s">
        <v>1384</v>
      </c>
      <c r="G3058" s="45" t="s">
        <v>1385</v>
      </c>
      <c r="H3058" s="30"/>
      <c r="I3058" s="29"/>
      <c r="J3058" s="29"/>
      <c r="K3058" s="29"/>
      <c r="L3058" s="29"/>
      <c r="M3058" s="29"/>
      <c r="N3058" s="29"/>
      <c r="O3058" s="29"/>
    </row>
    <row r="3059" spans="1:16" s="332" customFormat="1" x14ac:dyDescent="0.25">
      <c r="A3059" s="264" t="s">
        <v>8556</v>
      </c>
      <c r="B3059" s="264" t="s">
        <v>3782</v>
      </c>
      <c r="C3059" s="265">
        <v>23010402</v>
      </c>
      <c r="D3059" s="265" t="s">
        <v>15953</v>
      </c>
      <c r="E3059" s="266" t="s">
        <v>8836</v>
      </c>
      <c r="F3059" s="30"/>
      <c r="G3059" s="30"/>
      <c r="H3059" s="30"/>
      <c r="I3059" s="29"/>
      <c r="J3059" s="29"/>
      <c r="K3059" s="29"/>
      <c r="L3059" s="29"/>
      <c r="M3059" s="29"/>
      <c r="N3059" s="29"/>
      <c r="O3059" s="29"/>
    </row>
    <row r="3060" spans="1:16" s="332" customFormat="1" x14ac:dyDescent="0.25">
      <c r="A3060" s="1" t="s">
        <v>14429</v>
      </c>
      <c r="B3060" s="432" t="s">
        <v>14430</v>
      </c>
      <c r="C3060" s="433" t="s">
        <v>14277</v>
      </c>
      <c r="D3060" s="434" t="s">
        <v>17016</v>
      </c>
      <c r="E3060" s="434">
        <v>45826</v>
      </c>
      <c r="F3060" s="30"/>
      <c r="G3060" s="30"/>
      <c r="H3060" s="30"/>
      <c r="I3060" s="29"/>
      <c r="J3060" s="29"/>
      <c r="K3060" s="29"/>
      <c r="L3060" s="29"/>
      <c r="M3060" s="29"/>
      <c r="N3060" s="29"/>
      <c r="O3060" s="29"/>
      <c r="P3060" s="424"/>
    </row>
    <row r="3061" spans="1:16" s="44" customFormat="1" x14ac:dyDescent="0.25">
      <c r="A3061" s="44" t="s">
        <v>7213</v>
      </c>
      <c r="B3061" s="44" t="s">
        <v>15970</v>
      </c>
      <c r="C3061" s="45" t="s">
        <v>15775</v>
      </c>
      <c r="D3061" s="45" t="s">
        <v>18252</v>
      </c>
      <c r="E3061" s="45" t="s">
        <v>6416</v>
      </c>
      <c r="F3061" s="45" t="s">
        <v>1384</v>
      </c>
      <c r="G3061" s="45" t="s">
        <v>1385</v>
      </c>
      <c r="H3061" s="30"/>
      <c r="I3061" s="29"/>
      <c r="J3061" s="29"/>
      <c r="K3061" s="29"/>
      <c r="L3061" s="29"/>
      <c r="M3061" s="29"/>
      <c r="N3061" s="29"/>
      <c r="O3061" s="29"/>
      <c r="P3061" s="354"/>
    </row>
    <row r="3062" spans="1:16" s="332" customFormat="1" x14ac:dyDescent="0.25">
      <c r="A3062" s="264" t="s">
        <v>14692</v>
      </c>
      <c r="B3062" s="264" t="s">
        <v>12996</v>
      </c>
      <c r="C3062" s="265">
        <v>24010401</v>
      </c>
      <c r="D3062" s="265" t="s">
        <v>15953</v>
      </c>
      <c r="E3062" s="266" t="s">
        <v>12997</v>
      </c>
      <c r="F3062" s="30"/>
      <c r="G3062" s="30"/>
      <c r="H3062" s="30"/>
      <c r="I3062" s="29"/>
      <c r="J3062" s="29"/>
      <c r="K3062" s="29"/>
      <c r="L3062" s="29"/>
      <c r="M3062" s="29"/>
      <c r="N3062" s="29"/>
      <c r="O3062" s="29"/>
    </row>
    <row r="3063" spans="1:16" s="332" customFormat="1" x14ac:dyDescent="0.25">
      <c r="A3063" s="264" t="s">
        <v>14692</v>
      </c>
      <c r="B3063" s="264" t="s">
        <v>3782</v>
      </c>
      <c r="C3063" s="265">
        <v>24010402</v>
      </c>
      <c r="D3063" s="265" t="s">
        <v>15953</v>
      </c>
      <c r="E3063" s="266" t="s">
        <v>8836</v>
      </c>
      <c r="F3063" s="30"/>
      <c r="G3063" s="30"/>
      <c r="H3063" s="30"/>
      <c r="I3063" s="29"/>
      <c r="J3063" s="29"/>
      <c r="K3063" s="29"/>
      <c r="L3063" s="29"/>
      <c r="M3063" s="29"/>
      <c r="N3063" s="29"/>
      <c r="O3063" s="29"/>
    </row>
    <row r="3064" spans="1:16" s="332" customFormat="1" x14ac:dyDescent="0.25">
      <c r="A3064" s="264" t="s">
        <v>6752</v>
      </c>
      <c r="B3064" s="264" t="s">
        <v>6697</v>
      </c>
      <c r="C3064" s="265">
        <v>221003</v>
      </c>
      <c r="D3064" s="265" t="s">
        <v>15953</v>
      </c>
      <c r="E3064" s="266" t="s">
        <v>5198</v>
      </c>
      <c r="F3064" s="30"/>
      <c r="G3064" s="30"/>
      <c r="H3064" s="30"/>
      <c r="I3064" s="29"/>
      <c r="J3064" s="29"/>
      <c r="K3064" s="29"/>
      <c r="L3064" s="29"/>
      <c r="M3064" s="29"/>
      <c r="N3064" s="29"/>
      <c r="O3064" s="29"/>
    </row>
    <row r="3065" spans="1:16" s="332" customFormat="1" x14ac:dyDescent="0.25">
      <c r="A3065" s="44" t="s">
        <v>11227</v>
      </c>
      <c r="B3065" s="44" t="s">
        <v>9963</v>
      </c>
      <c r="C3065" s="45" t="s">
        <v>11131</v>
      </c>
      <c r="D3065" s="45" t="s">
        <v>16294</v>
      </c>
      <c r="E3065" s="46">
        <v>46053</v>
      </c>
      <c r="F3065" s="338"/>
      <c r="G3065" s="44"/>
      <c r="H3065" s="44"/>
      <c r="I3065" s="44"/>
      <c r="J3065" s="44"/>
      <c r="K3065" s="44"/>
      <c r="L3065" s="29"/>
      <c r="M3065" s="29"/>
      <c r="N3065" s="29"/>
      <c r="O3065" s="29"/>
    </row>
    <row r="3066" spans="1:16" s="332" customFormat="1" x14ac:dyDescent="0.25">
      <c r="A3066" s="264" t="s">
        <v>14693</v>
      </c>
      <c r="B3066" s="264" t="s">
        <v>1062</v>
      </c>
      <c r="C3066" s="265">
        <v>230101</v>
      </c>
      <c r="D3066" s="265" t="s">
        <v>15953</v>
      </c>
      <c r="E3066" s="266" t="s">
        <v>6809</v>
      </c>
      <c r="F3066" s="30"/>
      <c r="G3066" s="30"/>
      <c r="H3066" s="30"/>
      <c r="I3066" s="29"/>
      <c r="J3066" s="29"/>
      <c r="K3066" s="29"/>
      <c r="L3066" s="29"/>
      <c r="M3066" s="29"/>
      <c r="N3066" s="29"/>
      <c r="O3066" s="29"/>
    </row>
    <row r="3067" spans="1:16" s="332" customFormat="1" x14ac:dyDescent="0.25">
      <c r="A3067" s="264" t="s">
        <v>14693</v>
      </c>
      <c r="B3067" s="264" t="s">
        <v>13009</v>
      </c>
      <c r="C3067" s="265">
        <v>240101</v>
      </c>
      <c r="D3067" s="265" t="s">
        <v>15953</v>
      </c>
      <c r="E3067" s="266" t="s">
        <v>13010</v>
      </c>
      <c r="F3067" s="30"/>
      <c r="G3067" s="30"/>
      <c r="H3067" s="30"/>
      <c r="I3067" s="29"/>
      <c r="J3067" s="29"/>
      <c r="K3067" s="29"/>
      <c r="L3067" s="29"/>
      <c r="M3067" s="29"/>
      <c r="N3067" s="29"/>
      <c r="O3067" s="29"/>
      <c r="P3067" s="406"/>
    </row>
    <row r="3068" spans="1:16" s="44" customFormat="1" x14ac:dyDescent="0.25">
      <c r="A3068" s="264" t="s">
        <v>14693</v>
      </c>
      <c r="B3068" s="264" t="s">
        <v>12991</v>
      </c>
      <c r="C3068" s="265">
        <v>240102</v>
      </c>
      <c r="D3068" s="265" t="s">
        <v>15953</v>
      </c>
      <c r="E3068" s="266" t="s">
        <v>6677</v>
      </c>
      <c r="F3068" s="30"/>
      <c r="G3068" s="30"/>
      <c r="H3068" s="30"/>
      <c r="I3068" s="29"/>
      <c r="J3068" s="29"/>
      <c r="K3068" s="29"/>
      <c r="L3068" s="29"/>
      <c r="M3068" s="29"/>
      <c r="N3068" s="29"/>
      <c r="O3068" s="29"/>
      <c r="P3068" s="354"/>
    </row>
    <row r="3069" spans="1:16" s="332" customFormat="1" x14ac:dyDescent="0.25">
      <c r="A3069" s="264" t="s">
        <v>14693</v>
      </c>
      <c r="B3069" s="264" t="s">
        <v>1076</v>
      </c>
      <c r="C3069" s="265">
        <v>240303</v>
      </c>
      <c r="D3069" s="265" t="s">
        <v>15953</v>
      </c>
      <c r="E3069" s="266" t="s">
        <v>3064</v>
      </c>
      <c r="F3069" s="30"/>
      <c r="G3069" s="30"/>
      <c r="H3069" s="30"/>
      <c r="I3069" s="29"/>
      <c r="J3069" s="29"/>
      <c r="K3069" s="29"/>
      <c r="L3069" s="29"/>
      <c r="M3069" s="29"/>
      <c r="N3069" s="29"/>
      <c r="O3069" s="29"/>
    </row>
    <row r="3070" spans="1:16" s="44" customFormat="1" x14ac:dyDescent="0.25">
      <c r="A3070" s="264" t="s">
        <v>6753</v>
      </c>
      <c r="B3070" s="264" t="s">
        <v>3753</v>
      </c>
      <c r="C3070" s="265">
        <v>210101</v>
      </c>
      <c r="D3070" s="265" t="s">
        <v>15953</v>
      </c>
      <c r="E3070" s="266" t="s">
        <v>3754</v>
      </c>
      <c r="F3070" s="30"/>
      <c r="G3070" s="30"/>
      <c r="H3070" s="30"/>
      <c r="I3070" s="29"/>
      <c r="J3070" s="29"/>
      <c r="K3070" s="29"/>
      <c r="L3070" s="29"/>
      <c r="M3070" s="29"/>
      <c r="N3070" s="29"/>
      <c r="O3070" s="29"/>
      <c r="P3070" s="354"/>
    </row>
    <row r="3071" spans="1:16" s="332" customFormat="1" x14ac:dyDescent="0.25">
      <c r="A3071" s="57" t="s">
        <v>4454</v>
      </c>
      <c r="B3071" s="92" t="s">
        <v>4550</v>
      </c>
      <c r="C3071" s="93" t="s">
        <v>4548</v>
      </c>
      <c r="D3071" s="93" t="s">
        <v>4549</v>
      </c>
      <c r="E3071" s="94">
        <v>46203</v>
      </c>
      <c r="F3071" s="93"/>
      <c r="G3071" s="93"/>
      <c r="H3071" s="93"/>
      <c r="I3071" s="99"/>
      <c r="J3071" s="99"/>
      <c r="K3071" s="99"/>
      <c r="L3071" s="29"/>
      <c r="M3071" s="29"/>
      <c r="N3071" s="29"/>
      <c r="O3071" s="29"/>
    </row>
    <row r="3072" spans="1:16" s="44" customFormat="1" x14ac:dyDescent="0.25">
      <c r="A3072" s="44" t="s">
        <v>12104</v>
      </c>
      <c r="B3072" s="44" t="s">
        <v>12067</v>
      </c>
      <c r="C3072" s="45" t="s">
        <v>6549</v>
      </c>
      <c r="D3072" s="45" t="s">
        <v>4574</v>
      </c>
      <c r="E3072" s="275">
        <f>DATE(2026,8,1)</f>
        <v>46235</v>
      </c>
      <c r="F3072" s="30"/>
      <c r="G3072" s="30"/>
      <c r="H3072" s="30"/>
      <c r="I3072" s="29"/>
      <c r="J3072" s="29"/>
      <c r="K3072" s="29"/>
      <c r="L3072" s="29"/>
      <c r="M3072" s="29"/>
      <c r="N3072" s="29"/>
      <c r="O3072" s="29"/>
      <c r="P3072" s="354"/>
    </row>
    <row r="3073" spans="1:16" s="332" customFormat="1" x14ac:dyDescent="0.25">
      <c r="A3073" s="264" t="s">
        <v>2725</v>
      </c>
      <c r="B3073" s="264" t="s">
        <v>3782</v>
      </c>
      <c r="C3073" s="265">
        <v>23010402</v>
      </c>
      <c r="D3073" s="265" t="s">
        <v>15953</v>
      </c>
      <c r="E3073" s="266" t="s">
        <v>8836</v>
      </c>
      <c r="F3073" s="30"/>
      <c r="G3073" s="30"/>
      <c r="H3073" s="30"/>
      <c r="I3073" s="29"/>
      <c r="J3073" s="29"/>
      <c r="K3073" s="29"/>
      <c r="L3073" s="29"/>
      <c r="M3073" s="29"/>
      <c r="N3073" s="29"/>
      <c r="O3073" s="29"/>
    </row>
    <row r="3074" spans="1:16" s="332" customFormat="1" x14ac:dyDescent="0.25">
      <c r="A3074" s="1" t="s">
        <v>13</v>
      </c>
      <c r="B3074" s="432" t="s">
        <v>2183</v>
      </c>
      <c r="C3074" s="433" t="s">
        <v>9749</v>
      </c>
      <c r="D3074" s="434" t="s">
        <v>17016</v>
      </c>
      <c r="E3074" s="434">
        <v>45828</v>
      </c>
      <c r="F3074" s="30"/>
      <c r="G3074" s="30"/>
      <c r="H3074" s="30"/>
      <c r="I3074" s="29"/>
      <c r="J3074" s="29"/>
      <c r="K3074" s="29"/>
      <c r="L3074" s="29"/>
      <c r="M3074" s="29"/>
      <c r="N3074" s="29"/>
      <c r="O3074" s="29"/>
      <c r="P3074" s="424"/>
    </row>
    <row r="3075" spans="1:16" s="44" customFormat="1" x14ac:dyDescent="0.25">
      <c r="A3075" s="264" t="s">
        <v>746</v>
      </c>
      <c r="B3075" s="264" t="s">
        <v>6669</v>
      </c>
      <c r="C3075" s="265">
        <v>230807</v>
      </c>
      <c r="D3075" s="265" t="s">
        <v>15953</v>
      </c>
      <c r="E3075" s="266" t="s">
        <v>6877</v>
      </c>
      <c r="F3075" s="30"/>
      <c r="G3075" s="30"/>
      <c r="H3075" s="30"/>
      <c r="I3075" s="29"/>
      <c r="J3075" s="29"/>
      <c r="K3075" s="29"/>
      <c r="L3075" s="29"/>
      <c r="M3075" s="29"/>
      <c r="N3075" s="29"/>
      <c r="O3075" s="29"/>
      <c r="P3075" s="354"/>
    </row>
    <row r="3076" spans="1:16" s="332" customFormat="1" x14ac:dyDescent="0.25">
      <c r="A3076" s="264" t="s">
        <v>746</v>
      </c>
      <c r="B3076" s="264" t="s">
        <v>3587</v>
      </c>
      <c r="C3076" s="265">
        <v>230904</v>
      </c>
      <c r="D3076" s="265" t="s">
        <v>15953</v>
      </c>
      <c r="E3076" s="266" t="s">
        <v>10715</v>
      </c>
      <c r="F3076" s="30"/>
      <c r="G3076" s="30"/>
      <c r="H3076" s="30"/>
      <c r="I3076" s="29"/>
      <c r="J3076" s="29"/>
      <c r="K3076" s="29"/>
      <c r="L3076" s="29"/>
      <c r="M3076" s="29"/>
      <c r="N3076" s="29"/>
      <c r="O3076" s="29"/>
    </row>
    <row r="3077" spans="1:16" s="332" customFormat="1" x14ac:dyDescent="0.25">
      <c r="A3077" s="44" t="s">
        <v>1130</v>
      </c>
      <c r="B3077" s="44" t="s">
        <v>15970</v>
      </c>
      <c r="C3077" s="45" t="s">
        <v>15775</v>
      </c>
      <c r="D3077" s="45" t="s">
        <v>18252</v>
      </c>
      <c r="E3077" s="45" t="s">
        <v>6416</v>
      </c>
      <c r="F3077" s="45" t="s">
        <v>1384</v>
      </c>
      <c r="G3077" s="45" t="s">
        <v>1385</v>
      </c>
      <c r="H3077" s="30"/>
      <c r="I3077" s="29"/>
      <c r="J3077" s="29"/>
      <c r="K3077" s="29"/>
      <c r="L3077" s="29"/>
      <c r="M3077" s="29"/>
      <c r="N3077" s="29"/>
      <c r="O3077" s="29"/>
    </row>
    <row r="3078" spans="1:16" s="332" customFormat="1" x14ac:dyDescent="0.25">
      <c r="A3078" s="57" t="s">
        <v>1130</v>
      </c>
      <c r="B3078" s="92" t="s">
        <v>4550</v>
      </c>
      <c r="C3078" s="93" t="s">
        <v>4548</v>
      </c>
      <c r="D3078" s="93" t="s">
        <v>4549</v>
      </c>
      <c r="E3078" s="94">
        <v>46203</v>
      </c>
      <c r="F3078" s="93"/>
      <c r="G3078" s="93"/>
      <c r="H3078" s="93"/>
      <c r="I3078" s="99"/>
      <c r="J3078" s="99"/>
      <c r="K3078" s="99"/>
      <c r="L3078" s="29"/>
      <c r="M3078" s="29"/>
      <c r="N3078" s="29"/>
      <c r="O3078" s="29"/>
    </row>
    <row r="3079" spans="1:16" s="332" customFormat="1" x14ac:dyDescent="0.25">
      <c r="A3079" s="403" t="s">
        <v>1130</v>
      </c>
      <c r="B3079" s="403" t="s">
        <v>17099</v>
      </c>
      <c r="C3079" s="413">
        <v>8.24</v>
      </c>
      <c r="D3079" s="43" t="s">
        <v>17679</v>
      </c>
      <c r="E3079" s="43">
        <v>47057</v>
      </c>
      <c r="F3079" s="88"/>
      <c r="G3079" s="30"/>
      <c r="H3079" s="30"/>
      <c r="I3079" s="29"/>
      <c r="J3079" s="29"/>
      <c r="K3079" s="29"/>
      <c r="L3079" s="29"/>
      <c r="M3079" s="29"/>
      <c r="N3079" s="29"/>
      <c r="O3079" s="29"/>
    </row>
    <row r="3080" spans="1:16" s="332" customFormat="1" x14ac:dyDescent="0.25">
      <c r="A3080" s="403" t="s">
        <v>1130</v>
      </c>
      <c r="B3080" s="403" t="s">
        <v>17175</v>
      </c>
      <c r="C3080" s="413">
        <v>13.22</v>
      </c>
      <c r="D3080" s="43" t="s">
        <v>17679</v>
      </c>
      <c r="E3080" s="43">
        <v>45838</v>
      </c>
      <c r="F3080" s="88"/>
      <c r="G3080" s="30"/>
      <c r="H3080" s="30"/>
      <c r="I3080" s="29"/>
      <c r="J3080" s="29"/>
      <c r="K3080" s="29"/>
      <c r="L3080" s="29"/>
      <c r="M3080" s="29"/>
      <c r="N3080" s="29"/>
      <c r="O3080" s="29"/>
    </row>
    <row r="3081" spans="1:16" s="332" customFormat="1" x14ac:dyDescent="0.25">
      <c r="A3081" s="403" t="s">
        <v>1130</v>
      </c>
      <c r="B3081" s="403" t="s">
        <v>17113</v>
      </c>
      <c r="C3081" s="413">
        <v>14.23</v>
      </c>
      <c r="D3081" s="43" t="s">
        <v>17679</v>
      </c>
      <c r="E3081" s="43">
        <v>46934</v>
      </c>
      <c r="F3081" s="88"/>
      <c r="G3081" s="30"/>
      <c r="H3081" s="30"/>
      <c r="I3081" s="29"/>
      <c r="J3081" s="29"/>
      <c r="K3081" s="29"/>
      <c r="L3081" s="29"/>
      <c r="M3081" s="29"/>
      <c r="N3081" s="29"/>
      <c r="O3081" s="29"/>
    </row>
    <row r="3082" spans="1:16" s="332" customFormat="1" x14ac:dyDescent="0.25">
      <c r="A3082" s="102" t="s">
        <v>1130</v>
      </c>
      <c r="B3082" s="92" t="s">
        <v>4085</v>
      </c>
      <c r="C3082" s="93" t="s">
        <v>4084</v>
      </c>
      <c r="D3082" s="93" t="s">
        <v>1398</v>
      </c>
      <c r="E3082" s="94">
        <v>45794</v>
      </c>
      <c r="F3082" s="93"/>
      <c r="G3082" s="93" t="s">
        <v>1385</v>
      </c>
      <c r="H3082" s="93" t="s">
        <v>1385</v>
      </c>
      <c r="I3082" s="99"/>
      <c r="J3082" s="99"/>
      <c r="K3082" s="99"/>
      <c r="L3082" s="31"/>
      <c r="M3082" s="31"/>
      <c r="N3082" s="31"/>
      <c r="O3082" s="29"/>
    </row>
    <row r="3083" spans="1:16" s="332" customFormat="1" x14ac:dyDescent="0.25">
      <c r="A3083" s="264" t="s">
        <v>9431</v>
      </c>
      <c r="B3083" s="264" t="s">
        <v>1921</v>
      </c>
      <c r="C3083" s="265">
        <v>220101</v>
      </c>
      <c r="D3083" s="265" t="s">
        <v>15953</v>
      </c>
      <c r="E3083" s="266" t="s">
        <v>6211</v>
      </c>
      <c r="F3083" s="30"/>
      <c r="G3083" s="30"/>
      <c r="H3083" s="30"/>
      <c r="I3083" s="29"/>
      <c r="J3083" s="29"/>
      <c r="K3083" s="29"/>
      <c r="L3083" s="29"/>
      <c r="M3083" s="29"/>
      <c r="N3083" s="29"/>
      <c r="O3083" s="29"/>
      <c r="P3083" s="406"/>
    </row>
    <row r="3084" spans="1:16" s="332" customFormat="1" x14ac:dyDescent="0.25">
      <c r="A3084" s="264" t="s">
        <v>9431</v>
      </c>
      <c r="B3084" s="264" t="s">
        <v>2751</v>
      </c>
      <c r="C3084" s="265">
        <v>230105</v>
      </c>
      <c r="D3084" s="265" t="s">
        <v>15953</v>
      </c>
      <c r="E3084" s="266" t="s">
        <v>6877</v>
      </c>
      <c r="F3084" s="30"/>
      <c r="G3084" s="30"/>
      <c r="H3084" s="30"/>
      <c r="I3084" s="29"/>
      <c r="J3084" s="29"/>
      <c r="K3084" s="29"/>
      <c r="L3084" s="29"/>
      <c r="M3084" s="29"/>
      <c r="N3084" s="29"/>
      <c r="O3084" s="29"/>
    </row>
    <row r="3085" spans="1:16" s="332" customFormat="1" x14ac:dyDescent="0.25">
      <c r="A3085" s="264" t="s">
        <v>9431</v>
      </c>
      <c r="B3085" s="264" t="s">
        <v>1068</v>
      </c>
      <c r="C3085" s="265">
        <v>230202</v>
      </c>
      <c r="D3085" s="265" t="s">
        <v>15953</v>
      </c>
      <c r="E3085" s="266" t="s">
        <v>8836</v>
      </c>
      <c r="F3085" s="30"/>
      <c r="G3085" s="30"/>
      <c r="H3085" s="30"/>
      <c r="I3085" s="29"/>
      <c r="J3085" s="29"/>
      <c r="K3085" s="29"/>
      <c r="L3085" s="29"/>
      <c r="M3085" s="29"/>
      <c r="N3085" s="29"/>
      <c r="O3085" s="29"/>
    </row>
    <row r="3086" spans="1:16" s="332" customFormat="1" x14ac:dyDescent="0.25">
      <c r="A3086" s="264" t="s">
        <v>17781</v>
      </c>
      <c r="B3086" s="264" t="s">
        <v>236</v>
      </c>
      <c r="C3086" s="265">
        <v>241001</v>
      </c>
      <c r="D3086" s="265" t="s">
        <v>15953</v>
      </c>
      <c r="E3086" s="266" t="s">
        <v>11352</v>
      </c>
      <c r="F3086" s="30"/>
      <c r="G3086" s="30"/>
      <c r="H3086" s="30"/>
      <c r="I3086" s="29"/>
      <c r="J3086" s="29"/>
      <c r="K3086" s="29"/>
      <c r="L3086" s="29"/>
      <c r="M3086" s="29"/>
      <c r="N3086" s="29"/>
      <c r="O3086" s="29"/>
    </row>
    <row r="3087" spans="1:16" s="332" customFormat="1" x14ac:dyDescent="0.25">
      <c r="A3087" s="264" t="s">
        <v>17781</v>
      </c>
      <c r="B3087" s="264" t="s">
        <v>3782</v>
      </c>
      <c r="C3087" s="265">
        <v>24010402</v>
      </c>
      <c r="D3087" s="265" t="s">
        <v>15953</v>
      </c>
      <c r="E3087" s="266" t="s">
        <v>8836</v>
      </c>
      <c r="F3087" s="30"/>
      <c r="G3087" s="30"/>
      <c r="H3087" s="30"/>
      <c r="I3087" s="29"/>
      <c r="J3087" s="29"/>
      <c r="K3087" s="29"/>
      <c r="L3087" s="29"/>
      <c r="M3087" s="29"/>
      <c r="N3087" s="29"/>
      <c r="O3087" s="29"/>
    </row>
    <row r="3088" spans="1:16" s="332" customFormat="1" x14ac:dyDescent="0.25">
      <c r="A3088" s="44" t="s">
        <v>9117</v>
      </c>
      <c r="B3088" s="44" t="s">
        <v>11838</v>
      </c>
      <c r="C3088" s="45" t="s">
        <v>11839</v>
      </c>
      <c r="D3088" s="45" t="s">
        <v>18252</v>
      </c>
      <c r="E3088" s="45" t="s">
        <v>10715</v>
      </c>
      <c r="F3088" s="45" t="s">
        <v>1384</v>
      </c>
      <c r="G3088" s="45" t="s">
        <v>1385</v>
      </c>
      <c r="H3088" s="30"/>
      <c r="I3088" s="29"/>
      <c r="J3088" s="29"/>
      <c r="K3088" s="29"/>
      <c r="L3088" s="29"/>
      <c r="M3088" s="29"/>
      <c r="N3088" s="29"/>
      <c r="O3088" s="29"/>
    </row>
    <row r="3089" spans="1:16" s="332" customFormat="1" x14ac:dyDescent="0.25">
      <c r="A3089" s="44" t="s">
        <v>9117</v>
      </c>
      <c r="B3089" s="44" t="s">
        <v>1365</v>
      </c>
      <c r="C3089" s="45" t="s">
        <v>15417</v>
      </c>
      <c r="D3089" s="45" t="s">
        <v>18252</v>
      </c>
      <c r="E3089" s="45" t="s">
        <v>11309</v>
      </c>
      <c r="F3089" s="45" t="s">
        <v>1384</v>
      </c>
      <c r="G3089" s="45" t="s">
        <v>1385</v>
      </c>
      <c r="H3089" s="30"/>
      <c r="I3089" s="29"/>
      <c r="J3089" s="29"/>
      <c r="K3089" s="29"/>
      <c r="L3089" s="29"/>
      <c r="M3089" s="29"/>
      <c r="N3089" s="29"/>
      <c r="O3089" s="29"/>
    </row>
    <row r="3090" spans="1:16" s="332" customFormat="1" x14ac:dyDescent="0.25">
      <c r="A3090" s="44" t="s">
        <v>9966</v>
      </c>
      <c r="B3090" s="44" t="s">
        <v>15257</v>
      </c>
      <c r="C3090" s="45" t="s">
        <v>13518</v>
      </c>
      <c r="D3090" s="45" t="s">
        <v>16294</v>
      </c>
      <c r="E3090" s="46">
        <v>46022</v>
      </c>
      <c r="F3090" s="338"/>
      <c r="G3090" s="44"/>
      <c r="H3090" s="44"/>
      <c r="I3090" s="44"/>
      <c r="J3090" s="44"/>
      <c r="K3090" s="44"/>
      <c r="L3090" s="31"/>
      <c r="M3090" s="31"/>
      <c r="N3090" s="31"/>
      <c r="O3090" s="29"/>
    </row>
    <row r="3091" spans="1:16" s="332" customFormat="1" x14ac:dyDescent="0.25">
      <c r="A3091" s="264" t="s">
        <v>6754</v>
      </c>
      <c r="B3091" s="264" t="s">
        <v>1056</v>
      </c>
      <c r="C3091" s="265">
        <v>220601</v>
      </c>
      <c r="D3091" s="265" t="s">
        <v>15953</v>
      </c>
      <c r="E3091" s="266" t="s">
        <v>6412</v>
      </c>
      <c r="F3091" s="30"/>
      <c r="G3091" s="30"/>
      <c r="H3091" s="30"/>
      <c r="I3091" s="29"/>
      <c r="J3091" s="29"/>
      <c r="K3091" s="29"/>
      <c r="L3091" s="29"/>
      <c r="M3091" s="29"/>
      <c r="N3091" s="29"/>
      <c r="O3091" s="29"/>
    </row>
    <row r="3092" spans="1:16" s="332" customFormat="1" x14ac:dyDescent="0.25">
      <c r="A3092" s="44" t="s">
        <v>467</v>
      </c>
      <c r="B3092" s="44" t="s">
        <v>15962</v>
      </c>
      <c r="C3092" s="45" t="s">
        <v>15776</v>
      </c>
      <c r="D3092" s="45" t="s">
        <v>18252</v>
      </c>
      <c r="E3092" s="45" t="s">
        <v>6416</v>
      </c>
      <c r="F3092" s="45" t="s">
        <v>1384</v>
      </c>
      <c r="G3092" s="45" t="s">
        <v>1385</v>
      </c>
      <c r="H3092" s="30"/>
      <c r="I3092" s="29"/>
      <c r="J3092" s="29"/>
      <c r="K3092" s="29"/>
      <c r="L3092" s="29"/>
      <c r="M3092" s="29"/>
      <c r="N3092" s="29"/>
      <c r="O3092" s="29"/>
    </row>
    <row r="3093" spans="1:16" s="332" customFormat="1" x14ac:dyDescent="0.25">
      <c r="A3093" s="57" t="s">
        <v>467</v>
      </c>
      <c r="B3093" s="92" t="s">
        <v>4550</v>
      </c>
      <c r="C3093" s="93" t="s">
        <v>4548</v>
      </c>
      <c r="D3093" s="93" t="s">
        <v>4549</v>
      </c>
      <c r="E3093" s="94">
        <v>46203</v>
      </c>
      <c r="F3093" s="93"/>
      <c r="G3093" s="93"/>
      <c r="H3093" s="93"/>
      <c r="I3093" s="99"/>
      <c r="J3093" s="99"/>
      <c r="K3093" s="99"/>
      <c r="L3093" s="29"/>
      <c r="M3093" s="29"/>
      <c r="N3093" s="29"/>
      <c r="O3093" s="29"/>
    </row>
    <row r="3094" spans="1:16" s="332" customFormat="1" x14ac:dyDescent="0.25">
      <c r="A3094" s="44" t="s">
        <v>467</v>
      </c>
      <c r="B3094" s="44" t="s">
        <v>15256</v>
      </c>
      <c r="C3094" s="45" t="s">
        <v>5038</v>
      </c>
      <c r="D3094" s="45" t="s">
        <v>16294</v>
      </c>
      <c r="E3094" s="46">
        <v>45838</v>
      </c>
      <c r="F3094" s="338"/>
      <c r="G3094" s="44"/>
      <c r="H3094" s="44"/>
      <c r="I3094" s="44"/>
      <c r="J3094" s="44"/>
      <c r="K3094" s="44"/>
      <c r="L3094" s="31"/>
      <c r="M3094" s="31"/>
      <c r="N3094" s="31"/>
      <c r="O3094" s="29"/>
    </row>
    <row r="3095" spans="1:16" s="332" customFormat="1" x14ac:dyDescent="0.25">
      <c r="A3095" s="44" t="s">
        <v>467</v>
      </c>
      <c r="B3095" s="44" t="s">
        <v>229</v>
      </c>
      <c r="C3095" s="45" t="s">
        <v>10316</v>
      </c>
      <c r="D3095" s="45" t="s">
        <v>15765</v>
      </c>
      <c r="E3095" s="45" t="s">
        <v>8836</v>
      </c>
      <c r="F3095" s="328"/>
      <c r="G3095" s="328"/>
      <c r="H3095" s="328"/>
      <c r="I3095" s="329"/>
      <c r="J3095" s="329"/>
      <c r="K3095" s="329"/>
      <c r="L3095" s="29"/>
      <c r="M3095" s="29"/>
      <c r="N3095" s="29"/>
      <c r="O3095" s="29"/>
    </row>
    <row r="3096" spans="1:16" s="332" customFormat="1" x14ac:dyDescent="0.25">
      <c r="A3096" s="346" t="s">
        <v>467</v>
      </c>
      <c r="B3096" s="346" t="s">
        <v>229</v>
      </c>
      <c r="C3096" s="347" t="s">
        <v>10316</v>
      </c>
      <c r="D3096" s="347" t="s">
        <v>15765</v>
      </c>
      <c r="E3096" s="347" t="s">
        <v>6967</v>
      </c>
      <c r="F3096" s="346"/>
      <c r="G3096" s="346"/>
      <c r="H3096" s="346"/>
      <c r="I3096" s="346"/>
      <c r="J3096" s="346"/>
      <c r="K3096" s="346"/>
      <c r="L3096" s="346"/>
      <c r="M3096" s="346"/>
      <c r="N3096" s="29"/>
      <c r="O3096" s="29"/>
    </row>
    <row r="3097" spans="1:16" s="332" customFormat="1" x14ac:dyDescent="0.25">
      <c r="A3097" s="264" t="s">
        <v>467</v>
      </c>
      <c r="B3097" s="264" t="s">
        <v>1053</v>
      </c>
      <c r="C3097" s="265">
        <v>210902</v>
      </c>
      <c r="D3097" s="265" t="s">
        <v>15953</v>
      </c>
      <c r="E3097" s="266" t="s">
        <v>5195</v>
      </c>
      <c r="F3097" s="30"/>
      <c r="G3097" s="30"/>
      <c r="H3097" s="30"/>
      <c r="I3097" s="29"/>
      <c r="J3097" s="29"/>
      <c r="K3097" s="29"/>
      <c r="L3097" s="29"/>
      <c r="M3097" s="29"/>
      <c r="N3097" s="29"/>
      <c r="O3097" s="29"/>
    </row>
    <row r="3098" spans="1:16" s="332" customFormat="1" x14ac:dyDescent="0.25">
      <c r="A3098" s="44" t="s">
        <v>467</v>
      </c>
      <c r="B3098" s="44" t="s">
        <v>229</v>
      </c>
      <c r="C3098" s="45" t="s">
        <v>10316</v>
      </c>
      <c r="D3098" s="45" t="s">
        <v>13812</v>
      </c>
      <c r="E3098" s="45" t="s">
        <v>8836</v>
      </c>
      <c r="F3098" s="93"/>
      <c r="G3098" s="93"/>
      <c r="H3098" s="93"/>
      <c r="I3098" s="99"/>
      <c r="J3098" s="99"/>
      <c r="K3098" s="99"/>
      <c r="L3098" s="29"/>
      <c r="M3098" s="29"/>
      <c r="N3098" s="29"/>
      <c r="O3098" s="29"/>
    </row>
    <row r="3099" spans="1:16" s="332" customFormat="1" x14ac:dyDescent="0.25">
      <c r="A3099" s="44" t="s">
        <v>11011</v>
      </c>
      <c r="B3099" s="44" t="s">
        <v>1355</v>
      </c>
      <c r="C3099" s="45" t="s">
        <v>10974</v>
      </c>
      <c r="D3099" s="45" t="s">
        <v>18252</v>
      </c>
      <c r="E3099" s="45" t="s">
        <v>10715</v>
      </c>
      <c r="F3099" s="45" t="s">
        <v>1384</v>
      </c>
      <c r="G3099" s="45" t="s">
        <v>1385</v>
      </c>
      <c r="H3099" s="30"/>
      <c r="I3099" s="29"/>
      <c r="J3099" s="29"/>
      <c r="K3099" s="29"/>
      <c r="L3099" s="29"/>
      <c r="M3099" s="29"/>
      <c r="N3099" s="29"/>
      <c r="O3099" s="29"/>
    </row>
    <row r="3100" spans="1:16" s="44" customFormat="1" x14ac:dyDescent="0.25">
      <c r="A3100" s="44" t="s">
        <v>11011</v>
      </c>
      <c r="B3100" s="44" t="s">
        <v>15963</v>
      </c>
      <c r="C3100" s="45" t="s">
        <v>15964</v>
      </c>
      <c r="D3100" s="45" t="s">
        <v>18252</v>
      </c>
      <c r="E3100" s="45" t="s">
        <v>6214</v>
      </c>
      <c r="F3100" s="45" t="s">
        <v>1384</v>
      </c>
      <c r="G3100" s="45" t="s">
        <v>1385</v>
      </c>
      <c r="H3100" s="30"/>
      <c r="I3100" s="29"/>
      <c r="J3100" s="29"/>
      <c r="K3100" s="29"/>
      <c r="L3100" s="29"/>
      <c r="M3100" s="29"/>
      <c r="N3100" s="29"/>
      <c r="O3100" s="29"/>
      <c r="P3100" s="354"/>
    </row>
    <row r="3101" spans="1:16" s="332" customFormat="1" x14ac:dyDescent="0.25">
      <c r="A3101" s="44" t="s">
        <v>2675</v>
      </c>
      <c r="B3101" s="44" t="s">
        <v>1368</v>
      </c>
      <c r="C3101" s="45" t="s">
        <v>9312</v>
      </c>
      <c r="D3101" s="45" t="s">
        <v>18252</v>
      </c>
      <c r="E3101" s="45" t="s">
        <v>3754</v>
      </c>
      <c r="F3101" s="45" t="s">
        <v>1384</v>
      </c>
      <c r="G3101" s="45" t="s">
        <v>1385</v>
      </c>
      <c r="H3101" s="30"/>
      <c r="I3101" s="29"/>
      <c r="J3101" s="29"/>
      <c r="K3101" s="29"/>
      <c r="L3101" s="29"/>
      <c r="M3101" s="29"/>
      <c r="N3101" s="29"/>
      <c r="O3101" s="29"/>
    </row>
    <row r="3102" spans="1:16" s="332" customFormat="1" x14ac:dyDescent="0.25">
      <c r="A3102" s="264" t="s">
        <v>17782</v>
      </c>
      <c r="B3102" s="264" t="s">
        <v>6669</v>
      </c>
      <c r="C3102" s="265">
        <v>240804</v>
      </c>
      <c r="D3102" s="265" t="s">
        <v>15953</v>
      </c>
      <c r="E3102" s="266" t="s">
        <v>15826</v>
      </c>
      <c r="F3102" s="30"/>
      <c r="G3102" s="30"/>
      <c r="H3102" s="30"/>
      <c r="I3102" s="29"/>
      <c r="J3102" s="29"/>
      <c r="K3102" s="29"/>
      <c r="L3102" s="29"/>
      <c r="M3102" s="29"/>
      <c r="N3102" s="29"/>
      <c r="O3102" s="29"/>
    </row>
    <row r="3103" spans="1:16" s="332" customFormat="1" x14ac:dyDescent="0.25">
      <c r="A3103" s="264" t="s">
        <v>16931</v>
      </c>
      <c r="B3103" s="264" t="s">
        <v>236</v>
      </c>
      <c r="C3103" s="265">
        <v>241001</v>
      </c>
      <c r="D3103" s="265" t="s">
        <v>15953</v>
      </c>
      <c r="E3103" s="266" t="s">
        <v>11352</v>
      </c>
      <c r="F3103" s="30"/>
      <c r="G3103" s="30"/>
      <c r="H3103" s="30"/>
      <c r="I3103" s="29"/>
      <c r="J3103" s="29"/>
      <c r="K3103" s="29"/>
      <c r="L3103" s="29"/>
      <c r="M3103" s="29"/>
      <c r="N3103" s="29"/>
      <c r="O3103" s="29"/>
    </row>
    <row r="3104" spans="1:16" s="332" customFormat="1" x14ac:dyDescent="0.25">
      <c r="A3104" s="264" t="s">
        <v>17783</v>
      </c>
      <c r="B3104" s="264" t="s">
        <v>1921</v>
      </c>
      <c r="C3104" s="265">
        <v>250101</v>
      </c>
      <c r="D3104" s="265" t="s">
        <v>15953</v>
      </c>
      <c r="E3104" s="266" t="s">
        <v>17681</v>
      </c>
      <c r="F3104" s="30"/>
      <c r="G3104" s="30"/>
      <c r="H3104" s="30"/>
      <c r="I3104" s="29"/>
      <c r="J3104" s="29"/>
      <c r="K3104" s="29"/>
      <c r="L3104" s="29"/>
      <c r="M3104" s="29"/>
      <c r="N3104" s="29"/>
      <c r="O3104" s="29"/>
    </row>
    <row r="3105" spans="1:16" s="332" customFormat="1" x14ac:dyDescent="0.25">
      <c r="A3105" s="264" t="s">
        <v>16932</v>
      </c>
      <c r="B3105" s="264" t="s">
        <v>5421</v>
      </c>
      <c r="C3105" s="265">
        <v>240906</v>
      </c>
      <c r="D3105" s="265" t="s">
        <v>15953</v>
      </c>
      <c r="E3105" s="266" t="s">
        <v>6214</v>
      </c>
      <c r="F3105" s="30"/>
      <c r="G3105" s="30"/>
      <c r="H3105" s="30"/>
      <c r="I3105" s="29"/>
      <c r="J3105" s="29"/>
      <c r="K3105" s="29"/>
      <c r="L3105" s="29"/>
      <c r="M3105" s="29"/>
      <c r="N3105" s="29"/>
      <c r="O3105" s="29"/>
    </row>
    <row r="3106" spans="1:16" s="332" customFormat="1" x14ac:dyDescent="0.25">
      <c r="A3106" s="264" t="s">
        <v>14694</v>
      </c>
      <c r="B3106" s="264" t="s">
        <v>2751</v>
      </c>
      <c r="C3106" s="265">
        <v>230105</v>
      </c>
      <c r="D3106" s="265" t="s">
        <v>15953</v>
      </c>
      <c r="E3106" s="266" t="s">
        <v>6877</v>
      </c>
      <c r="F3106" s="30"/>
      <c r="G3106" s="30"/>
      <c r="H3106" s="30"/>
      <c r="I3106" s="29"/>
      <c r="J3106" s="29"/>
      <c r="K3106" s="29"/>
      <c r="L3106" s="29"/>
      <c r="M3106" s="29"/>
      <c r="N3106" s="29"/>
      <c r="O3106" s="29"/>
      <c r="P3106" s="406"/>
    </row>
    <row r="3107" spans="1:16" s="332" customFormat="1" x14ac:dyDescent="0.25">
      <c r="A3107" s="264" t="s">
        <v>14694</v>
      </c>
      <c r="B3107" s="264" t="s">
        <v>14623</v>
      </c>
      <c r="C3107" s="265">
        <v>24050301</v>
      </c>
      <c r="D3107" s="265" t="s">
        <v>15953</v>
      </c>
      <c r="E3107" s="266" t="s">
        <v>6710</v>
      </c>
      <c r="F3107" s="30"/>
      <c r="G3107" s="30"/>
      <c r="H3107" s="30"/>
      <c r="I3107" s="29"/>
      <c r="J3107" s="29"/>
      <c r="K3107" s="29"/>
      <c r="L3107" s="29"/>
      <c r="M3107" s="29"/>
      <c r="N3107" s="29"/>
      <c r="O3107" s="29"/>
      <c r="P3107" s="406"/>
    </row>
    <row r="3108" spans="1:16" s="332" customFormat="1" x14ac:dyDescent="0.25">
      <c r="A3108" s="44" t="s">
        <v>11849</v>
      </c>
      <c r="B3108" s="44" t="s">
        <v>1347</v>
      </c>
      <c r="C3108" s="45" t="s">
        <v>14267</v>
      </c>
      <c r="D3108" s="45" t="s">
        <v>18252</v>
      </c>
      <c r="E3108" s="45" t="s">
        <v>6677</v>
      </c>
      <c r="F3108" s="45" t="s">
        <v>1384</v>
      </c>
      <c r="G3108" s="45" t="s">
        <v>1384</v>
      </c>
      <c r="H3108" s="30"/>
      <c r="I3108" s="29"/>
      <c r="J3108" s="29"/>
      <c r="K3108" s="29"/>
      <c r="L3108" s="29"/>
      <c r="M3108" s="29"/>
      <c r="N3108" s="29"/>
      <c r="O3108" s="29"/>
      <c r="P3108" s="406"/>
    </row>
    <row r="3109" spans="1:16" s="332" customFormat="1" x14ac:dyDescent="0.25">
      <c r="A3109" s="57" t="s">
        <v>13539</v>
      </c>
      <c r="B3109" s="57" t="s">
        <v>1488</v>
      </c>
      <c r="C3109" s="62" t="s">
        <v>13533</v>
      </c>
      <c r="D3109" s="62" t="s">
        <v>5966</v>
      </c>
      <c r="E3109" s="60">
        <v>45777</v>
      </c>
      <c r="F3109" s="339" t="s">
        <v>16267</v>
      </c>
      <c r="G3109" s="339" t="s">
        <v>16268</v>
      </c>
      <c r="H3109" s="57"/>
      <c r="I3109" s="57"/>
      <c r="J3109" s="57"/>
      <c r="K3109" s="57"/>
      <c r="L3109" s="31"/>
      <c r="M3109" s="31"/>
      <c r="N3109" s="31"/>
      <c r="O3109" s="29"/>
    </row>
    <row r="3110" spans="1:16" s="332" customFormat="1" x14ac:dyDescent="0.25">
      <c r="A3110" s="44" t="s">
        <v>16012</v>
      </c>
      <c r="B3110" s="44" t="s">
        <v>2668</v>
      </c>
      <c r="C3110" s="45" t="s">
        <v>9091</v>
      </c>
      <c r="D3110" s="45" t="s">
        <v>18252</v>
      </c>
      <c r="E3110" s="45" t="s">
        <v>6809</v>
      </c>
      <c r="F3110" s="45" t="s">
        <v>1384</v>
      </c>
      <c r="G3110" s="45" t="s">
        <v>1385</v>
      </c>
      <c r="H3110" s="30"/>
      <c r="I3110" s="29"/>
      <c r="J3110" s="29"/>
      <c r="K3110" s="29"/>
      <c r="L3110" s="29"/>
      <c r="M3110" s="29"/>
      <c r="N3110" s="29"/>
      <c r="O3110" s="29"/>
    </row>
    <row r="3111" spans="1:16" s="332" customFormat="1" x14ac:dyDescent="0.25">
      <c r="A3111" s="44" t="s">
        <v>16012</v>
      </c>
      <c r="B3111" s="44" t="s">
        <v>1345</v>
      </c>
      <c r="C3111" s="45" t="s">
        <v>18105</v>
      </c>
      <c r="D3111" s="45" t="s">
        <v>18252</v>
      </c>
      <c r="E3111" s="45" t="s">
        <v>6985</v>
      </c>
      <c r="F3111" s="45" t="s">
        <v>1384</v>
      </c>
      <c r="G3111" s="45" t="s">
        <v>1385</v>
      </c>
      <c r="H3111" s="30"/>
      <c r="I3111" s="29"/>
      <c r="J3111" s="29"/>
      <c r="K3111" s="29"/>
      <c r="L3111" s="29"/>
      <c r="M3111" s="29"/>
      <c r="N3111" s="29"/>
      <c r="O3111" s="29"/>
      <c r="P3111" s="406"/>
    </row>
    <row r="3112" spans="1:16" s="332" customFormat="1" x14ac:dyDescent="0.25">
      <c r="A3112" s="44" t="s">
        <v>16012</v>
      </c>
      <c r="B3112" s="44" t="s">
        <v>18102</v>
      </c>
      <c r="C3112" s="45" t="s">
        <v>18103</v>
      </c>
      <c r="D3112" s="45" t="s">
        <v>18252</v>
      </c>
      <c r="E3112" s="45" t="s">
        <v>6985</v>
      </c>
      <c r="F3112" s="45" t="s">
        <v>1384</v>
      </c>
      <c r="G3112" s="45" t="s">
        <v>1385</v>
      </c>
      <c r="H3112" s="30"/>
      <c r="I3112" s="29"/>
      <c r="J3112" s="29"/>
      <c r="K3112" s="29"/>
      <c r="L3112" s="29"/>
      <c r="M3112" s="29"/>
      <c r="N3112" s="29"/>
      <c r="O3112" s="29"/>
    </row>
    <row r="3113" spans="1:16" s="44" customFormat="1" x14ac:dyDescent="0.25">
      <c r="A3113" s="1" t="s">
        <v>14431</v>
      </c>
      <c r="B3113" s="432" t="s">
        <v>14406</v>
      </c>
      <c r="C3113" s="433" t="s">
        <v>14432</v>
      </c>
      <c r="D3113" s="434" t="s">
        <v>17016</v>
      </c>
      <c r="E3113" s="434">
        <v>45866</v>
      </c>
      <c r="F3113" s="30"/>
      <c r="G3113" s="30"/>
      <c r="H3113" s="30"/>
      <c r="I3113" s="29"/>
      <c r="J3113" s="29"/>
      <c r="K3113" s="29"/>
      <c r="L3113" s="29"/>
      <c r="M3113" s="29"/>
      <c r="N3113" s="29"/>
      <c r="O3113" s="29"/>
      <c r="P3113" s="343"/>
    </row>
    <row r="3114" spans="1:16" s="44" customFormat="1" x14ac:dyDescent="0.25">
      <c r="A3114" s="44" t="s">
        <v>15777</v>
      </c>
      <c r="B3114" s="44" t="s">
        <v>1353</v>
      </c>
      <c r="C3114" s="45" t="s">
        <v>15395</v>
      </c>
      <c r="D3114" s="45" t="s">
        <v>18252</v>
      </c>
      <c r="E3114" s="45" t="s">
        <v>10069</v>
      </c>
      <c r="F3114" s="45" t="s">
        <v>1384</v>
      </c>
      <c r="G3114" s="45" t="s">
        <v>1385</v>
      </c>
      <c r="H3114" s="30"/>
      <c r="I3114" s="29"/>
      <c r="J3114" s="29"/>
      <c r="K3114" s="29"/>
      <c r="L3114" s="29"/>
      <c r="M3114" s="29"/>
      <c r="N3114" s="29"/>
      <c r="O3114" s="29"/>
      <c r="P3114" s="354"/>
    </row>
    <row r="3115" spans="1:16" s="44" customFormat="1" x14ac:dyDescent="0.25">
      <c r="A3115" s="44" t="s">
        <v>15778</v>
      </c>
      <c r="B3115" s="44" t="s">
        <v>1360</v>
      </c>
      <c r="C3115" s="45" t="s">
        <v>9307</v>
      </c>
      <c r="D3115" s="45" t="s">
        <v>18252</v>
      </c>
      <c r="E3115" s="45" t="s">
        <v>3754</v>
      </c>
      <c r="F3115" s="45" t="s">
        <v>1384</v>
      </c>
      <c r="G3115" s="45" t="s">
        <v>1385</v>
      </c>
      <c r="H3115" s="30"/>
      <c r="I3115" s="29"/>
      <c r="J3115" s="29"/>
      <c r="K3115" s="29"/>
      <c r="L3115" s="29"/>
      <c r="M3115" s="29"/>
      <c r="N3115" s="29"/>
      <c r="O3115" s="29"/>
      <c r="P3115" s="354"/>
    </row>
    <row r="3116" spans="1:16" s="332" customFormat="1" x14ac:dyDescent="0.25">
      <c r="A3116" s="57" t="s">
        <v>2015</v>
      </c>
      <c r="B3116" s="92" t="s">
        <v>4550</v>
      </c>
      <c r="C3116" s="93" t="s">
        <v>4548</v>
      </c>
      <c r="D3116" s="93" t="s">
        <v>4549</v>
      </c>
      <c r="E3116" s="94">
        <v>46203</v>
      </c>
      <c r="F3116" s="93"/>
      <c r="G3116" s="93"/>
      <c r="H3116" s="93"/>
      <c r="I3116" s="99"/>
      <c r="J3116" s="99"/>
      <c r="K3116" s="99"/>
      <c r="L3116" s="29"/>
      <c r="M3116" s="29"/>
      <c r="N3116" s="29"/>
      <c r="O3116" s="29"/>
    </row>
    <row r="3117" spans="1:16" s="332" customFormat="1" x14ac:dyDescent="0.25">
      <c r="A3117" s="57" t="s">
        <v>5873</v>
      </c>
      <c r="B3117" s="57" t="s">
        <v>2495</v>
      </c>
      <c r="C3117" s="62">
        <v>21030</v>
      </c>
      <c r="D3117" s="62" t="s">
        <v>5966</v>
      </c>
      <c r="E3117" s="60">
        <v>45961</v>
      </c>
      <c r="F3117" s="339" t="s">
        <v>16267</v>
      </c>
      <c r="G3117" s="339" t="s">
        <v>16268</v>
      </c>
      <c r="H3117" s="57"/>
      <c r="I3117" s="57"/>
      <c r="J3117" s="57"/>
      <c r="K3117" s="57"/>
      <c r="L3117" s="31"/>
      <c r="M3117" s="31"/>
      <c r="N3117" s="31"/>
      <c r="O3117" s="29"/>
    </row>
    <row r="3118" spans="1:16" s="332" customFormat="1" x14ac:dyDescent="0.25">
      <c r="A3118" s="264" t="s">
        <v>14695</v>
      </c>
      <c r="B3118" s="264" t="s">
        <v>1068</v>
      </c>
      <c r="C3118" s="265">
        <v>230202</v>
      </c>
      <c r="D3118" s="265" t="s">
        <v>15953</v>
      </c>
      <c r="E3118" s="266" t="s">
        <v>8836</v>
      </c>
      <c r="F3118" s="30"/>
      <c r="G3118" s="30"/>
      <c r="H3118" s="30"/>
      <c r="I3118" s="29"/>
      <c r="J3118" s="29"/>
      <c r="K3118" s="29"/>
      <c r="L3118" s="29"/>
      <c r="M3118" s="29"/>
      <c r="N3118" s="29"/>
      <c r="O3118" s="29"/>
    </row>
    <row r="3119" spans="1:16" s="332" customFormat="1" x14ac:dyDescent="0.25">
      <c r="A3119" s="264" t="s">
        <v>14695</v>
      </c>
      <c r="B3119" s="264" t="s">
        <v>3588</v>
      </c>
      <c r="C3119" s="265">
        <v>230305</v>
      </c>
      <c r="D3119" s="265" t="s">
        <v>15953</v>
      </c>
      <c r="E3119" s="266" t="s">
        <v>3754</v>
      </c>
      <c r="F3119" s="30"/>
      <c r="G3119" s="30"/>
      <c r="H3119" s="30"/>
      <c r="I3119" s="29"/>
      <c r="J3119" s="29"/>
      <c r="K3119" s="29"/>
      <c r="L3119" s="29"/>
      <c r="M3119" s="29"/>
      <c r="N3119" s="29"/>
      <c r="O3119" s="29"/>
    </row>
    <row r="3120" spans="1:16" s="332" customFormat="1" x14ac:dyDescent="0.25">
      <c r="A3120" s="264" t="s">
        <v>14695</v>
      </c>
      <c r="B3120" s="264" t="s">
        <v>13009</v>
      </c>
      <c r="C3120" s="265">
        <v>240101</v>
      </c>
      <c r="D3120" s="265" t="s">
        <v>15953</v>
      </c>
      <c r="E3120" s="266" t="s">
        <v>13010</v>
      </c>
      <c r="F3120" s="30"/>
      <c r="G3120" s="30"/>
      <c r="H3120" s="30"/>
      <c r="I3120" s="29"/>
      <c r="J3120" s="29"/>
      <c r="K3120" s="29"/>
      <c r="L3120" s="29"/>
      <c r="M3120" s="29"/>
      <c r="N3120" s="29"/>
      <c r="O3120" s="29"/>
    </row>
    <row r="3121" spans="1:16" s="332" customFormat="1" x14ac:dyDescent="0.25">
      <c r="A3121" s="264" t="s">
        <v>13000</v>
      </c>
      <c r="B3121" s="264" t="s">
        <v>12996</v>
      </c>
      <c r="C3121" s="265">
        <v>24010401</v>
      </c>
      <c r="D3121" s="265" t="s">
        <v>15953</v>
      </c>
      <c r="E3121" s="266" t="s">
        <v>12997</v>
      </c>
      <c r="F3121" s="30"/>
      <c r="G3121" s="30"/>
      <c r="H3121" s="30"/>
      <c r="I3121" s="29"/>
      <c r="J3121" s="29"/>
      <c r="K3121" s="29"/>
      <c r="L3121" s="29"/>
      <c r="M3121" s="29"/>
      <c r="N3121" s="29"/>
      <c r="O3121" s="29"/>
    </row>
    <row r="3122" spans="1:16" s="44" customFormat="1" x14ac:dyDescent="0.25">
      <c r="A3122" s="264" t="s">
        <v>13000</v>
      </c>
      <c r="B3122" s="264" t="s">
        <v>3782</v>
      </c>
      <c r="C3122" s="265">
        <v>24010402</v>
      </c>
      <c r="D3122" s="265" t="s">
        <v>15953</v>
      </c>
      <c r="E3122" s="266" t="s">
        <v>8836</v>
      </c>
      <c r="F3122" s="30"/>
      <c r="G3122" s="30"/>
      <c r="H3122" s="30"/>
      <c r="I3122" s="29"/>
      <c r="J3122" s="29"/>
      <c r="K3122" s="29"/>
      <c r="L3122" s="29"/>
      <c r="M3122" s="29"/>
      <c r="N3122" s="29"/>
      <c r="O3122" s="29"/>
      <c r="P3122" s="354"/>
    </row>
    <row r="3123" spans="1:16" s="332" customFormat="1" x14ac:dyDescent="0.25">
      <c r="A3123" s="44" t="s">
        <v>6000</v>
      </c>
      <c r="B3123" s="44" t="s">
        <v>6176</v>
      </c>
      <c r="C3123" s="45" t="s">
        <v>6189</v>
      </c>
      <c r="D3123" s="45" t="s">
        <v>18252</v>
      </c>
      <c r="E3123" s="45" t="s">
        <v>6210</v>
      </c>
      <c r="F3123" s="45" t="s">
        <v>1384</v>
      </c>
      <c r="G3123" s="45" t="s">
        <v>1385</v>
      </c>
      <c r="H3123" s="30"/>
      <c r="I3123" s="29"/>
      <c r="J3123" s="29"/>
      <c r="K3123" s="29"/>
      <c r="L3123" s="29"/>
      <c r="M3123" s="29"/>
      <c r="N3123" s="29"/>
      <c r="O3123" s="29"/>
    </row>
    <row r="3124" spans="1:16" s="332" customFormat="1" x14ac:dyDescent="0.25">
      <c r="A3124" s="264" t="s">
        <v>6755</v>
      </c>
      <c r="B3124" s="264" t="s">
        <v>2751</v>
      </c>
      <c r="C3124" s="265">
        <v>220105</v>
      </c>
      <c r="D3124" s="265" t="s">
        <v>15953</v>
      </c>
      <c r="E3124" s="266" t="s">
        <v>3064</v>
      </c>
      <c r="F3124" s="30"/>
      <c r="G3124" s="30"/>
      <c r="H3124" s="30"/>
      <c r="I3124" s="29"/>
      <c r="J3124" s="29"/>
      <c r="K3124" s="29"/>
      <c r="L3124" s="29"/>
      <c r="M3124" s="29"/>
      <c r="N3124" s="29"/>
      <c r="O3124" s="29"/>
    </row>
    <row r="3125" spans="1:16" s="332" customFormat="1" x14ac:dyDescent="0.25">
      <c r="A3125" s="264" t="s">
        <v>6756</v>
      </c>
      <c r="B3125" s="264" t="s">
        <v>2751</v>
      </c>
      <c r="C3125" s="265">
        <v>220105</v>
      </c>
      <c r="D3125" s="265" t="s">
        <v>15953</v>
      </c>
      <c r="E3125" s="266" t="s">
        <v>3064</v>
      </c>
      <c r="F3125" s="30"/>
      <c r="G3125" s="30"/>
      <c r="H3125" s="30"/>
      <c r="I3125" s="29"/>
      <c r="J3125" s="29"/>
      <c r="K3125" s="29"/>
      <c r="L3125" s="29"/>
      <c r="M3125" s="29"/>
      <c r="N3125" s="29"/>
      <c r="O3125" s="29"/>
      <c r="P3125" s="406"/>
    </row>
    <row r="3126" spans="1:16" s="332" customFormat="1" x14ac:dyDescent="0.25">
      <c r="A3126" s="264" t="s">
        <v>3489</v>
      </c>
      <c r="B3126" s="264" t="s">
        <v>6966</v>
      </c>
      <c r="C3126" s="265">
        <v>23010401</v>
      </c>
      <c r="D3126" s="265" t="s">
        <v>15953</v>
      </c>
      <c r="E3126" s="266" t="s">
        <v>6967</v>
      </c>
      <c r="F3126" s="30"/>
      <c r="G3126" s="30"/>
      <c r="H3126" s="30"/>
      <c r="I3126" s="29"/>
      <c r="J3126" s="29"/>
      <c r="K3126" s="29"/>
      <c r="L3126" s="29"/>
      <c r="M3126" s="29"/>
      <c r="N3126" s="29"/>
      <c r="O3126" s="29"/>
      <c r="P3126" s="406"/>
    </row>
    <row r="3127" spans="1:16" s="332" customFormat="1" x14ac:dyDescent="0.25">
      <c r="A3127" s="264" t="s">
        <v>3489</v>
      </c>
      <c r="B3127" s="264" t="s">
        <v>3782</v>
      </c>
      <c r="C3127" s="265">
        <v>23010402</v>
      </c>
      <c r="D3127" s="265" t="s">
        <v>15953</v>
      </c>
      <c r="E3127" s="266" t="s">
        <v>8836</v>
      </c>
      <c r="F3127" s="30"/>
      <c r="G3127" s="30"/>
      <c r="H3127" s="30"/>
      <c r="I3127" s="29"/>
      <c r="J3127" s="29"/>
      <c r="K3127" s="29"/>
      <c r="L3127" s="29"/>
      <c r="M3127" s="29"/>
      <c r="N3127" s="29"/>
      <c r="O3127" s="29"/>
      <c r="P3127" s="406"/>
    </row>
    <row r="3128" spans="1:16" s="332" customFormat="1" x14ac:dyDescent="0.25">
      <c r="A3128" s="264" t="s">
        <v>14696</v>
      </c>
      <c r="B3128" s="264" t="s">
        <v>1063</v>
      </c>
      <c r="C3128" s="265">
        <v>220104</v>
      </c>
      <c r="D3128" s="265" t="s">
        <v>15953</v>
      </c>
      <c r="E3128" s="266" t="s">
        <v>6677</v>
      </c>
      <c r="F3128" s="30"/>
      <c r="G3128" s="30"/>
      <c r="H3128" s="30"/>
      <c r="I3128" s="29"/>
      <c r="J3128" s="29"/>
      <c r="K3128" s="29"/>
      <c r="L3128" s="29"/>
      <c r="M3128" s="29"/>
      <c r="N3128" s="29"/>
      <c r="O3128" s="29"/>
      <c r="P3128" s="406"/>
    </row>
    <row r="3129" spans="1:16" s="332" customFormat="1" x14ac:dyDescent="0.25">
      <c r="A3129" s="264" t="s">
        <v>14696</v>
      </c>
      <c r="B3129" s="264" t="s">
        <v>6684</v>
      </c>
      <c r="C3129" s="265">
        <v>21020301</v>
      </c>
      <c r="D3129" s="265" t="s">
        <v>15953</v>
      </c>
      <c r="E3129" s="266" t="s">
        <v>6422</v>
      </c>
      <c r="F3129" s="30"/>
      <c r="G3129" s="30"/>
      <c r="H3129" s="30"/>
      <c r="I3129" s="29"/>
      <c r="J3129" s="29"/>
      <c r="K3129" s="29"/>
      <c r="L3129" s="29"/>
      <c r="M3129" s="29"/>
      <c r="N3129" s="29"/>
      <c r="O3129" s="29"/>
    </row>
    <row r="3130" spans="1:16" s="332" customFormat="1" x14ac:dyDescent="0.25">
      <c r="A3130" s="264" t="s">
        <v>14696</v>
      </c>
      <c r="B3130" s="264" t="s">
        <v>3595</v>
      </c>
      <c r="C3130" s="265">
        <v>21020302</v>
      </c>
      <c r="D3130" s="265" t="s">
        <v>15953</v>
      </c>
      <c r="E3130" s="266" t="s">
        <v>6422</v>
      </c>
      <c r="F3130" s="30"/>
      <c r="G3130" s="30"/>
      <c r="H3130" s="30"/>
      <c r="I3130" s="29"/>
      <c r="J3130" s="29"/>
      <c r="K3130" s="29"/>
      <c r="L3130" s="29"/>
      <c r="M3130" s="29"/>
      <c r="N3130" s="29"/>
      <c r="O3130" s="29"/>
    </row>
    <row r="3131" spans="1:16" s="332" customFormat="1" x14ac:dyDescent="0.25">
      <c r="A3131" s="264" t="s">
        <v>14696</v>
      </c>
      <c r="B3131" s="264" t="s">
        <v>14593</v>
      </c>
      <c r="C3131" s="265">
        <v>24060301</v>
      </c>
      <c r="D3131" s="265" t="s">
        <v>15953</v>
      </c>
      <c r="E3131" s="266" t="s">
        <v>6412</v>
      </c>
      <c r="F3131" s="30"/>
      <c r="G3131" s="30"/>
      <c r="H3131" s="30"/>
      <c r="I3131" s="29"/>
      <c r="J3131" s="29"/>
      <c r="K3131" s="29"/>
      <c r="L3131" s="29"/>
      <c r="M3131" s="29"/>
      <c r="N3131" s="29"/>
      <c r="O3131" s="29"/>
    </row>
    <row r="3132" spans="1:16" s="332" customFormat="1" x14ac:dyDescent="0.25">
      <c r="A3132" s="264" t="s">
        <v>14696</v>
      </c>
      <c r="B3132" s="264" t="s">
        <v>14594</v>
      </c>
      <c r="C3132" s="265">
        <v>24060302</v>
      </c>
      <c r="D3132" s="265" t="s">
        <v>15953</v>
      </c>
      <c r="E3132" s="266" t="s">
        <v>5410</v>
      </c>
      <c r="F3132" s="30"/>
      <c r="G3132" s="30"/>
      <c r="H3132" s="30"/>
      <c r="I3132" s="29"/>
      <c r="J3132" s="29"/>
      <c r="K3132" s="29"/>
      <c r="L3132" s="29"/>
      <c r="M3132" s="29"/>
      <c r="N3132" s="29"/>
      <c r="O3132" s="29"/>
    </row>
    <row r="3133" spans="1:16" s="332" customFormat="1" x14ac:dyDescent="0.25">
      <c r="A3133" s="273" t="s">
        <v>8317</v>
      </c>
      <c r="B3133" s="273" t="s">
        <v>11798</v>
      </c>
      <c r="C3133" s="274">
        <v>791202303008</v>
      </c>
      <c r="D3133" s="274" t="s">
        <v>8356</v>
      </c>
      <c r="E3133" s="276" t="s">
        <v>6877</v>
      </c>
      <c r="F3133" s="328"/>
      <c r="G3133" s="328"/>
      <c r="H3133" s="328"/>
      <c r="I3133" s="329"/>
      <c r="J3133" s="329"/>
      <c r="K3133" s="329"/>
      <c r="L3133" s="29"/>
      <c r="M3133" s="29"/>
      <c r="N3133" s="29"/>
      <c r="O3133" s="29"/>
    </row>
    <row r="3134" spans="1:16" s="332" customFormat="1" x14ac:dyDescent="0.25">
      <c r="A3134" s="273" t="s">
        <v>8317</v>
      </c>
      <c r="B3134" s="273" t="s">
        <v>8306</v>
      </c>
      <c r="C3134" s="274">
        <v>791202207001</v>
      </c>
      <c r="D3134" s="274" t="s">
        <v>8356</v>
      </c>
      <c r="E3134" s="276" t="s">
        <v>6714</v>
      </c>
      <c r="F3134" s="328"/>
      <c r="G3134" s="328"/>
      <c r="H3134" s="328"/>
      <c r="I3134" s="329"/>
      <c r="J3134" s="329"/>
      <c r="K3134" s="329"/>
      <c r="L3134" s="29"/>
      <c r="M3134" s="29"/>
      <c r="N3134" s="29"/>
      <c r="O3134" s="29"/>
    </row>
    <row r="3135" spans="1:16" s="332" customFormat="1" x14ac:dyDescent="0.25">
      <c r="A3135" s="264" t="s">
        <v>10667</v>
      </c>
      <c r="B3135" s="264" t="s">
        <v>1063</v>
      </c>
      <c r="C3135" s="265">
        <v>220104</v>
      </c>
      <c r="D3135" s="265" t="s">
        <v>15953</v>
      </c>
      <c r="E3135" s="266" t="s">
        <v>6677</v>
      </c>
      <c r="F3135" s="30"/>
      <c r="G3135" s="30"/>
      <c r="H3135" s="30"/>
      <c r="I3135" s="29"/>
      <c r="J3135" s="29"/>
      <c r="K3135" s="29"/>
      <c r="L3135" s="29"/>
      <c r="M3135" s="29"/>
      <c r="N3135" s="29"/>
      <c r="O3135" s="29"/>
    </row>
    <row r="3136" spans="1:16" s="332" customFormat="1" x14ac:dyDescent="0.25">
      <c r="A3136" s="264" t="s">
        <v>10667</v>
      </c>
      <c r="B3136" s="264" t="s">
        <v>10628</v>
      </c>
      <c r="C3136" s="265">
        <v>230701</v>
      </c>
      <c r="D3136" s="265" t="s">
        <v>15953</v>
      </c>
      <c r="E3136" s="266" t="s">
        <v>5273</v>
      </c>
      <c r="F3136" s="30"/>
      <c r="G3136" s="30"/>
      <c r="H3136" s="30"/>
      <c r="I3136" s="29"/>
      <c r="J3136" s="29"/>
      <c r="K3136" s="29"/>
      <c r="L3136" s="29"/>
      <c r="M3136" s="29"/>
      <c r="N3136" s="29"/>
      <c r="O3136" s="29"/>
    </row>
    <row r="3137" spans="1:16" s="332" customFormat="1" x14ac:dyDescent="0.25">
      <c r="A3137" s="264" t="s">
        <v>10667</v>
      </c>
      <c r="B3137" s="264" t="s">
        <v>13009</v>
      </c>
      <c r="C3137" s="265">
        <v>240101</v>
      </c>
      <c r="D3137" s="265" t="s">
        <v>15953</v>
      </c>
      <c r="E3137" s="266" t="s">
        <v>13010</v>
      </c>
      <c r="F3137" s="30"/>
      <c r="G3137" s="30"/>
      <c r="H3137" s="30"/>
      <c r="I3137" s="29"/>
      <c r="J3137" s="29"/>
      <c r="K3137" s="29"/>
      <c r="L3137" s="29"/>
      <c r="M3137" s="29"/>
      <c r="N3137" s="29"/>
      <c r="O3137" s="29"/>
    </row>
    <row r="3138" spans="1:16" s="332" customFormat="1" x14ac:dyDescent="0.25">
      <c r="A3138" s="264" t="s">
        <v>10667</v>
      </c>
      <c r="B3138" s="264" t="s">
        <v>6664</v>
      </c>
      <c r="C3138" s="265">
        <v>22010701</v>
      </c>
      <c r="D3138" s="265" t="s">
        <v>15953</v>
      </c>
      <c r="E3138" s="266" t="s">
        <v>6665</v>
      </c>
      <c r="F3138" s="30"/>
      <c r="G3138" s="30"/>
      <c r="H3138" s="30"/>
      <c r="I3138" s="29"/>
      <c r="J3138" s="29"/>
      <c r="K3138" s="29"/>
      <c r="L3138" s="29"/>
      <c r="M3138" s="29"/>
      <c r="N3138" s="29"/>
      <c r="O3138" s="29"/>
    </row>
    <row r="3139" spans="1:16" s="332" customFormat="1" x14ac:dyDescent="0.25">
      <c r="A3139" s="264" t="s">
        <v>10667</v>
      </c>
      <c r="B3139" s="264" t="s">
        <v>1055</v>
      </c>
      <c r="C3139" s="265">
        <v>22010702</v>
      </c>
      <c r="D3139" s="265" t="s">
        <v>15953</v>
      </c>
      <c r="E3139" s="266" t="s">
        <v>8836</v>
      </c>
      <c r="F3139" s="30"/>
      <c r="G3139" s="30"/>
      <c r="H3139" s="30"/>
      <c r="I3139" s="29"/>
      <c r="J3139" s="29"/>
      <c r="K3139" s="29"/>
      <c r="L3139" s="29"/>
      <c r="M3139" s="29"/>
      <c r="N3139" s="29"/>
      <c r="O3139" s="29"/>
    </row>
    <row r="3140" spans="1:16" s="332" customFormat="1" x14ac:dyDescent="0.25">
      <c r="A3140" s="264" t="s">
        <v>10667</v>
      </c>
      <c r="B3140" s="264" t="s">
        <v>11374</v>
      </c>
      <c r="C3140" s="265">
        <v>23100201</v>
      </c>
      <c r="D3140" s="265" t="s">
        <v>15953</v>
      </c>
      <c r="E3140" s="266" t="s">
        <v>2980</v>
      </c>
      <c r="F3140" s="30"/>
      <c r="G3140" s="30"/>
      <c r="H3140" s="30"/>
      <c r="I3140" s="29"/>
      <c r="J3140" s="29"/>
      <c r="K3140" s="29"/>
      <c r="L3140" s="29"/>
      <c r="M3140" s="29"/>
      <c r="N3140" s="29"/>
      <c r="O3140" s="29"/>
    </row>
    <row r="3141" spans="1:16" s="332" customFormat="1" x14ac:dyDescent="0.25">
      <c r="A3141" s="264" t="s">
        <v>10667</v>
      </c>
      <c r="B3141" s="264" t="s">
        <v>14591</v>
      </c>
      <c r="C3141" s="265">
        <v>24020101</v>
      </c>
      <c r="D3141" s="265" t="s">
        <v>15953</v>
      </c>
      <c r="E3141" s="266" t="s">
        <v>12997</v>
      </c>
      <c r="F3141" s="30"/>
      <c r="G3141" s="30"/>
      <c r="H3141" s="30"/>
      <c r="I3141" s="29"/>
      <c r="J3141" s="29"/>
      <c r="K3141" s="29"/>
      <c r="L3141" s="29"/>
      <c r="M3141" s="29"/>
      <c r="N3141" s="29"/>
      <c r="O3141" s="29"/>
    </row>
    <row r="3142" spans="1:16" s="332" customFormat="1" x14ac:dyDescent="0.25">
      <c r="A3142" s="264" t="s">
        <v>10667</v>
      </c>
      <c r="B3142" s="264" t="s">
        <v>14592</v>
      </c>
      <c r="C3142" s="265">
        <v>24020102</v>
      </c>
      <c r="D3142" s="265" t="s">
        <v>15953</v>
      </c>
      <c r="E3142" s="266" t="s">
        <v>8836</v>
      </c>
      <c r="F3142" s="30"/>
      <c r="G3142" s="30"/>
      <c r="H3142" s="30"/>
      <c r="I3142" s="29"/>
      <c r="J3142" s="29"/>
      <c r="K3142" s="29"/>
      <c r="L3142" s="29"/>
      <c r="M3142" s="29"/>
      <c r="N3142" s="29"/>
      <c r="O3142" s="29"/>
    </row>
    <row r="3143" spans="1:16" s="332" customFormat="1" x14ac:dyDescent="0.25">
      <c r="A3143" s="264" t="s">
        <v>511</v>
      </c>
      <c r="B3143" s="264" t="s">
        <v>1056</v>
      </c>
      <c r="C3143" s="265">
        <v>220601</v>
      </c>
      <c r="D3143" s="265" t="s">
        <v>15953</v>
      </c>
      <c r="E3143" s="266" t="s">
        <v>6412</v>
      </c>
      <c r="F3143" s="30"/>
      <c r="G3143" s="30"/>
      <c r="H3143" s="30"/>
      <c r="I3143" s="29"/>
      <c r="J3143" s="29"/>
      <c r="K3143" s="29"/>
      <c r="L3143" s="29"/>
      <c r="M3143" s="29"/>
      <c r="N3143" s="29"/>
      <c r="O3143" s="29"/>
    </row>
    <row r="3144" spans="1:16" s="332" customFormat="1" x14ac:dyDescent="0.25">
      <c r="A3144" s="44" t="s">
        <v>5091</v>
      </c>
      <c r="B3144" s="44" t="s">
        <v>1355</v>
      </c>
      <c r="C3144" s="45" t="s">
        <v>10974</v>
      </c>
      <c r="D3144" s="45" t="s">
        <v>18252</v>
      </c>
      <c r="E3144" s="45" t="s">
        <v>10715</v>
      </c>
      <c r="F3144" s="45" t="s">
        <v>1384</v>
      </c>
      <c r="G3144" s="45" t="s">
        <v>1385</v>
      </c>
      <c r="H3144" s="30"/>
      <c r="I3144" s="29"/>
      <c r="J3144" s="29"/>
      <c r="K3144" s="29"/>
      <c r="L3144" s="29"/>
      <c r="M3144" s="29"/>
      <c r="N3144" s="29"/>
      <c r="O3144" s="29"/>
    </row>
    <row r="3145" spans="1:16" s="332" customFormat="1" x14ac:dyDescent="0.25">
      <c r="A3145" s="264" t="s">
        <v>10668</v>
      </c>
      <c r="B3145" s="264" t="s">
        <v>10628</v>
      </c>
      <c r="C3145" s="265">
        <v>230701</v>
      </c>
      <c r="D3145" s="265" t="s">
        <v>15953</v>
      </c>
      <c r="E3145" s="266" t="s">
        <v>5273</v>
      </c>
      <c r="F3145" s="30"/>
      <c r="G3145" s="30"/>
      <c r="H3145" s="30"/>
      <c r="I3145" s="29"/>
      <c r="J3145" s="29"/>
      <c r="K3145" s="29"/>
      <c r="L3145" s="29"/>
      <c r="M3145" s="29"/>
      <c r="N3145" s="29"/>
      <c r="O3145" s="29"/>
    </row>
    <row r="3146" spans="1:16" s="332" customFormat="1" x14ac:dyDescent="0.25">
      <c r="A3146" s="264" t="s">
        <v>10668</v>
      </c>
      <c r="B3146" s="264" t="s">
        <v>17682</v>
      </c>
      <c r="C3146" s="265">
        <v>25010501</v>
      </c>
      <c r="D3146" s="265" t="s">
        <v>15953</v>
      </c>
      <c r="E3146" s="266" t="s">
        <v>17681</v>
      </c>
      <c r="F3146" s="30"/>
      <c r="G3146" s="30"/>
      <c r="H3146" s="30"/>
      <c r="I3146" s="29"/>
      <c r="J3146" s="29"/>
      <c r="K3146" s="29"/>
      <c r="L3146" s="29"/>
      <c r="M3146" s="29"/>
      <c r="N3146" s="29"/>
      <c r="O3146" s="29"/>
    </row>
    <row r="3147" spans="1:16" s="332" customFormat="1" x14ac:dyDescent="0.25">
      <c r="A3147" s="44" t="s">
        <v>2078</v>
      </c>
      <c r="B3147" s="113" t="s">
        <v>2079</v>
      </c>
      <c r="C3147" s="45" t="s">
        <v>3604</v>
      </c>
      <c r="D3147" s="93" t="s">
        <v>4549</v>
      </c>
      <c r="E3147" s="46">
        <v>45998</v>
      </c>
      <c r="F3147" s="93"/>
      <c r="G3147" s="93"/>
      <c r="H3147" s="93"/>
      <c r="I3147" s="99"/>
      <c r="J3147" s="99"/>
      <c r="K3147" s="99"/>
      <c r="L3147" s="31"/>
      <c r="M3147" s="31"/>
      <c r="N3147" s="31"/>
      <c r="O3147" s="29"/>
      <c r="P3147" s="406"/>
    </row>
    <row r="3148" spans="1:16" s="332" customFormat="1" x14ac:dyDescent="0.25">
      <c r="A3148" s="264" t="s">
        <v>4218</v>
      </c>
      <c r="B3148" s="264" t="s">
        <v>3782</v>
      </c>
      <c r="C3148" s="265">
        <v>210205</v>
      </c>
      <c r="D3148" s="265" t="s">
        <v>15953</v>
      </c>
      <c r="E3148" s="266" t="s">
        <v>8836</v>
      </c>
      <c r="F3148" s="30"/>
      <c r="G3148" s="30"/>
      <c r="H3148" s="30"/>
      <c r="I3148" s="29"/>
      <c r="J3148" s="29"/>
      <c r="K3148" s="29"/>
      <c r="L3148" s="29"/>
      <c r="M3148" s="29"/>
      <c r="N3148" s="29"/>
      <c r="O3148" s="29"/>
    </row>
    <row r="3149" spans="1:16" s="332" customFormat="1" x14ac:dyDescent="0.25">
      <c r="A3149" s="76" t="s">
        <v>7809</v>
      </c>
      <c r="B3149" s="76" t="s">
        <v>7810</v>
      </c>
      <c r="C3149" s="97" t="s">
        <v>7811</v>
      </c>
      <c r="D3149" s="96" t="s">
        <v>1398</v>
      </c>
      <c r="E3149" s="112">
        <v>46075</v>
      </c>
      <c r="F3149" s="93"/>
      <c r="G3149" s="93"/>
      <c r="H3149" s="93"/>
      <c r="I3149" s="99"/>
      <c r="J3149" s="99"/>
      <c r="K3149" s="99"/>
      <c r="L3149" s="29"/>
      <c r="M3149" s="29"/>
      <c r="N3149" s="29"/>
      <c r="O3149" s="29"/>
    </row>
    <row r="3150" spans="1:16" s="332" customFormat="1" x14ac:dyDescent="0.25">
      <c r="A3150" s="44" t="s">
        <v>2132</v>
      </c>
      <c r="B3150" s="44" t="s">
        <v>13515</v>
      </c>
      <c r="C3150" s="45" t="s">
        <v>13516</v>
      </c>
      <c r="D3150" s="45" t="s">
        <v>16294</v>
      </c>
      <c r="E3150" s="46">
        <v>45808</v>
      </c>
      <c r="F3150" s="338" t="s">
        <v>2055</v>
      </c>
      <c r="G3150" s="44"/>
      <c r="H3150" s="44"/>
      <c r="I3150" s="44"/>
      <c r="J3150" s="44"/>
      <c r="K3150" s="44"/>
      <c r="L3150" s="31"/>
      <c r="M3150" s="31"/>
      <c r="N3150" s="31"/>
      <c r="O3150" s="29"/>
    </row>
    <row r="3151" spans="1:16" s="332" customFormat="1" x14ac:dyDescent="0.25">
      <c r="A3151" s="99" t="s">
        <v>7702</v>
      </c>
      <c r="B3151" s="99" t="s">
        <v>8259</v>
      </c>
      <c r="C3151" s="93" t="s">
        <v>8267</v>
      </c>
      <c r="D3151" s="93" t="s">
        <v>1398</v>
      </c>
      <c r="E3151" s="94">
        <v>46074</v>
      </c>
      <c r="F3151" s="93"/>
      <c r="G3151" s="93"/>
      <c r="H3151" s="93" t="s">
        <v>2055</v>
      </c>
      <c r="I3151" s="99"/>
      <c r="J3151" s="99"/>
      <c r="K3151" s="99"/>
      <c r="L3151" s="29"/>
      <c r="M3151" s="29"/>
      <c r="N3151" s="29"/>
      <c r="O3151" s="29"/>
    </row>
    <row r="3152" spans="1:16" s="332" customFormat="1" x14ac:dyDescent="0.25">
      <c r="A3152" s="135" t="s">
        <v>7702</v>
      </c>
      <c r="B3152" s="131" t="s">
        <v>1399</v>
      </c>
      <c r="C3152" s="96" t="s">
        <v>7695</v>
      </c>
      <c r="D3152" s="96" t="s">
        <v>1398</v>
      </c>
      <c r="E3152" s="112">
        <v>45863</v>
      </c>
      <c r="F3152" s="93"/>
      <c r="G3152" s="93"/>
      <c r="H3152" s="93"/>
      <c r="I3152" s="99"/>
      <c r="J3152" s="99"/>
      <c r="K3152" s="99"/>
      <c r="L3152" s="31"/>
      <c r="M3152" s="31"/>
      <c r="N3152" s="31"/>
      <c r="O3152" s="29"/>
    </row>
    <row r="3153" spans="1:15" s="332" customFormat="1" x14ac:dyDescent="0.25">
      <c r="A3153" s="135" t="s">
        <v>7702</v>
      </c>
      <c r="B3153" s="131" t="s">
        <v>7692</v>
      </c>
      <c r="C3153" s="96" t="s">
        <v>7693</v>
      </c>
      <c r="D3153" s="96" t="s">
        <v>1398</v>
      </c>
      <c r="E3153" s="94">
        <v>45869</v>
      </c>
      <c r="F3153" s="93"/>
      <c r="G3153" s="93"/>
      <c r="H3153" s="93"/>
      <c r="I3153" s="99"/>
      <c r="J3153" s="99"/>
      <c r="K3153" s="99"/>
      <c r="L3153" s="31"/>
      <c r="M3153" s="31"/>
      <c r="N3153" s="31"/>
      <c r="O3153" s="29"/>
    </row>
    <row r="3154" spans="1:15" s="332" customFormat="1" x14ac:dyDescent="0.25">
      <c r="A3154" s="44" t="s">
        <v>13178</v>
      </c>
      <c r="B3154" s="92" t="s">
        <v>13392</v>
      </c>
      <c r="C3154" s="45" t="s">
        <v>13126</v>
      </c>
      <c r="D3154" s="93" t="s">
        <v>13391</v>
      </c>
      <c r="E3154" s="94">
        <v>45838</v>
      </c>
      <c r="F3154" s="93"/>
      <c r="G3154" s="93"/>
      <c r="H3154" s="93"/>
      <c r="I3154" s="99"/>
      <c r="J3154" s="99"/>
      <c r="K3154" s="99"/>
      <c r="L3154" s="31"/>
      <c r="M3154" s="31"/>
      <c r="N3154" s="31"/>
      <c r="O3154" s="29"/>
    </row>
    <row r="3155" spans="1:15" s="332" customFormat="1" x14ac:dyDescent="0.25">
      <c r="A3155" s="403" t="s">
        <v>17234</v>
      </c>
      <c r="B3155" s="403" t="s">
        <v>17099</v>
      </c>
      <c r="C3155" s="413">
        <v>8.24</v>
      </c>
      <c r="D3155" s="43" t="s">
        <v>17679</v>
      </c>
      <c r="E3155" s="43">
        <v>47057</v>
      </c>
      <c r="F3155" s="88" t="s">
        <v>1533</v>
      </c>
      <c r="G3155" s="30"/>
      <c r="H3155" s="30"/>
      <c r="I3155" s="29"/>
      <c r="J3155" s="29"/>
      <c r="K3155" s="29"/>
      <c r="L3155" s="29"/>
      <c r="M3155" s="29"/>
      <c r="N3155" s="29"/>
      <c r="O3155" s="29"/>
    </row>
    <row r="3156" spans="1:15" s="332" customFormat="1" x14ac:dyDescent="0.25">
      <c r="A3156" s="403" t="s">
        <v>17234</v>
      </c>
      <c r="B3156" s="403" t="s">
        <v>17114</v>
      </c>
      <c r="C3156" s="413">
        <v>13.24</v>
      </c>
      <c r="D3156" s="43" t="s">
        <v>17679</v>
      </c>
      <c r="E3156" s="43">
        <v>47299</v>
      </c>
      <c r="F3156" s="88" t="s">
        <v>1533</v>
      </c>
      <c r="G3156" s="30"/>
      <c r="H3156" s="30"/>
      <c r="I3156" s="29"/>
      <c r="J3156" s="29"/>
      <c r="K3156" s="29"/>
      <c r="L3156" s="29"/>
      <c r="M3156" s="29"/>
      <c r="N3156" s="29"/>
      <c r="O3156" s="29"/>
    </row>
    <row r="3157" spans="1:15" s="332" customFormat="1" x14ac:dyDescent="0.25">
      <c r="A3157" s="403" t="s">
        <v>17234</v>
      </c>
      <c r="B3157" s="403" t="s">
        <v>17123</v>
      </c>
      <c r="C3157" s="413">
        <v>41.25</v>
      </c>
      <c r="D3157" s="43" t="s">
        <v>17679</v>
      </c>
      <c r="E3157" s="43">
        <v>47514</v>
      </c>
      <c r="F3157" s="88" t="s">
        <v>1533</v>
      </c>
      <c r="G3157" s="30"/>
      <c r="H3157" s="30"/>
      <c r="I3157" s="29"/>
      <c r="J3157" s="29"/>
      <c r="K3157" s="29"/>
      <c r="L3157" s="29"/>
      <c r="M3157" s="29"/>
      <c r="N3157" s="29"/>
      <c r="O3157" s="29"/>
    </row>
    <row r="3158" spans="1:15" s="332" customFormat="1" x14ac:dyDescent="0.25">
      <c r="A3158" s="44" t="s">
        <v>2123</v>
      </c>
      <c r="B3158" s="44" t="s">
        <v>15257</v>
      </c>
      <c r="C3158" s="45" t="s">
        <v>13518</v>
      </c>
      <c r="D3158" s="45" t="s">
        <v>16294</v>
      </c>
      <c r="E3158" s="46">
        <v>46022</v>
      </c>
      <c r="F3158" s="338"/>
      <c r="G3158" s="44"/>
      <c r="H3158" s="44"/>
      <c r="I3158" s="44"/>
      <c r="J3158" s="44"/>
      <c r="K3158" s="44"/>
      <c r="L3158" s="31"/>
      <c r="M3158" s="31"/>
      <c r="N3158" s="31"/>
      <c r="O3158" s="29"/>
    </row>
    <row r="3159" spans="1:15" s="332" customFormat="1" x14ac:dyDescent="0.25">
      <c r="A3159" s="264" t="s">
        <v>8557</v>
      </c>
      <c r="B3159" s="264" t="s">
        <v>6966</v>
      </c>
      <c r="C3159" s="265">
        <v>23010401</v>
      </c>
      <c r="D3159" s="265" t="s">
        <v>15953</v>
      </c>
      <c r="E3159" s="266" t="s">
        <v>6967</v>
      </c>
      <c r="F3159" s="30"/>
      <c r="G3159" s="30"/>
      <c r="H3159" s="30"/>
      <c r="I3159" s="29"/>
      <c r="J3159" s="29"/>
      <c r="K3159" s="29"/>
      <c r="L3159" s="29"/>
      <c r="M3159" s="29"/>
      <c r="N3159" s="29"/>
      <c r="O3159" s="29"/>
    </row>
    <row r="3160" spans="1:15" s="332" customFormat="1" x14ac:dyDescent="0.25">
      <c r="A3160" s="264" t="s">
        <v>8557</v>
      </c>
      <c r="B3160" s="264" t="s">
        <v>3782</v>
      </c>
      <c r="C3160" s="265">
        <v>23010402</v>
      </c>
      <c r="D3160" s="265" t="s">
        <v>15953</v>
      </c>
      <c r="E3160" s="266" t="s">
        <v>8836</v>
      </c>
      <c r="F3160" s="30"/>
      <c r="G3160" s="30"/>
      <c r="H3160" s="30"/>
      <c r="I3160" s="29"/>
      <c r="J3160" s="29"/>
      <c r="K3160" s="29"/>
      <c r="L3160" s="29"/>
      <c r="M3160" s="29"/>
      <c r="N3160" s="29"/>
      <c r="O3160" s="29"/>
    </row>
    <row r="3161" spans="1:15" s="332" customFormat="1" x14ac:dyDescent="0.25">
      <c r="A3161" s="264" t="s">
        <v>14697</v>
      </c>
      <c r="B3161" s="264" t="s">
        <v>14577</v>
      </c>
      <c r="C3161" s="265">
        <v>240501</v>
      </c>
      <c r="D3161" s="265" t="s">
        <v>15953</v>
      </c>
      <c r="E3161" s="266" t="s">
        <v>14578</v>
      </c>
      <c r="F3161" s="30"/>
      <c r="G3161" s="30"/>
      <c r="H3161" s="30"/>
      <c r="I3161" s="29"/>
      <c r="J3161" s="29"/>
      <c r="K3161" s="29"/>
      <c r="L3161" s="29"/>
      <c r="M3161" s="29"/>
      <c r="N3161" s="29"/>
      <c r="O3161" s="29"/>
    </row>
    <row r="3162" spans="1:15" s="332" customFormat="1" x14ac:dyDescent="0.25">
      <c r="A3162" s="264" t="s">
        <v>6757</v>
      </c>
      <c r="B3162" s="264" t="s">
        <v>6664</v>
      </c>
      <c r="C3162" s="265">
        <v>22010701</v>
      </c>
      <c r="D3162" s="265" t="s">
        <v>15953</v>
      </c>
      <c r="E3162" s="266" t="s">
        <v>6665</v>
      </c>
      <c r="F3162" s="30"/>
      <c r="G3162" s="30"/>
      <c r="H3162" s="30"/>
      <c r="I3162" s="29"/>
      <c r="J3162" s="29"/>
      <c r="K3162" s="29"/>
      <c r="L3162" s="29"/>
      <c r="M3162" s="29"/>
      <c r="N3162" s="29"/>
      <c r="O3162" s="29"/>
    </row>
    <row r="3163" spans="1:15" s="332" customFormat="1" x14ac:dyDescent="0.25">
      <c r="A3163" s="264" t="s">
        <v>6757</v>
      </c>
      <c r="B3163" s="264" t="s">
        <v>1055</v>
      </c>
      <c r="C3163" s="265">
        <v>22010702</v>
      </c>
      <c r="D3163" s="265" t="s">
        <v>15953</v>
      </c>
      <c r="E3163" s="266" t="s">
        <v>8836</v>
      </c>
      <c r="F3163" s="30"/>
      <c r="G3163" s="30"/>
      <c r="H3163" s="30"/>
      <c r="I3163" s="29"/>
      <c r="J3163" s="29"/>
      <c r="K3163" s="29"/>
      <c r="L3163" s="29"/>
      <c r="M3163" s="29"/>
      <c r="N3163" s="29"/>
      <c r="O3163" s="29"/>
    </row>
    <row r="3164" spans="1:15" s="332" customFormat="1" x14ac:dyDescent="0.25">
      <c r="A3164" s="44" t="s">
        <v>13179</v>
      </c>
      <c r="B3164" s="92" t="s">
        <v>13392</v>
      </c>
      <c r="C3164" s="77" t="s">
        <v>13124</v>
      </c>
      <c r="D3164" s="93" t="s">
        <v>13391</v>
      </c>
      <c r="E3164" s="94">
        <v>45838</v>
      </c>
      <c r="F3164" s="93"/>
      <c r="G3164" s="93"/>
      <c r="H3164" s="93"/>
      <c r="I3164" s="99"/>
      <c r="J3164" s="99"/>
      <c r="K3164" s="99"/>
      <c r="L3164" s="31"/>
      <c r="M3164" s="31"/>
      <c r="N3164" s="31"/>
      <c r="O3164" s="29"/>
    </row>
    <row r="3165" spans="1:15" s="332" customFormat="1" x14ac:dyDescent="0.25">
      <c r="A3165" s="44" t="s">
        <v>6001</v>
      </c>
      <c r="B3165" s="44" t="s">
        <v>6182</v>
      </c>
      <c r="C3165" s="45" t="s">
        <v>6205</v>
      </c>
      <c r="D3165" s="45" t="s">
        <v>18252</v>
      </c>
      <c r="E3165" s="45" t="s">
        <v>6210</v>
      </c>
      <c r="F3165" s="45" t="s">
        <v>1384</v>
      </c>
      <c r="G3165" s="45" t="s">
        <v>1385</v>
      </c>
      <c r="H3165" s="30"/>
      <c r="I3165" s="29"/>
      <c r="J3165" s="29"/>
      <c r="K3165" s="29"/>
      <c r="L3165" s="29"/>
      <c r="M3165" s="29"/>
      <c r="N3165" s="29"/>
      <c r="O3165" s="29"/>
    </row>
    <row r="3166" spans="1:15" s="332" customFormat="1" x14ac:dyDescent="0.25">
      <c r="A3166" s="44" t="s">
        <v>4901</v>
      </c>
      <c r="B3166" s="44" t="s">
        <v>4902</v>
      </c>
      <c r="C3166" s="45" t="s">
        <v>4903</v>
      </c>
      <c r="D3166" s="45" t="s">
        <v>1699</v>
      </c>
      <c r="E3166" s="46">
        <v>46173</v>
      </c>
      <c r="F3166" s="93"/>
      <c r="G3166" s="93"/>
      <c r="H3166" s="93"/>
      <c r="I3166" s="99"/>
      <c r="J3166" s="99"/>
      <c r="K3166" s="99"/>
      <c r="L3166" s="29"/>
      <c r="M3166" s="29"/>
      <c r="N3166" s="29"/>
      <c r="O3166" s="29"/>
    </row>
    <row r="3167" spans="1:15" s="332" customFormat="1" x14ac:dyDescent="0.25">
      <c r="A3167" s="264" t="s">
        <v>6002</v>
      </c>
      <c r="B3167" s="264" t="s">
        <v>1054</v>
      </c>
      <c r="C3167" s="265">
        <v>220303</v>
      </c>
      <c r="D3167" s="265" t="s">
        <v>15953</v>
      </c>
      <c r="E3167" s="266" t="s">
        <v>3064</v>
      </c>
      <c r="F3167" s="30"/>
      <c r="G3167" s="30"/>
      <c r="H3167" s="30"/>
      <c r="I3167" s="29"/>
      <c r="J3167" s="29"/>
      <c r="K3167" s="29"/>
      <c r="L3167" s="29"/>
      <c r="M3167" s="29"/>
      <c r="N3167" s="29"/>
      <c r="O3167" s="29"/>
    </row>
    <row r="3168" spans="1:15" s="332" customFormat="1" x14ac:dyDescent="0.25">
      <c r="A3168" s="264" t="s">
        <v>17784</v>
      </c>
      <c r="B3168" s="264" t="s">
        <v>6663</v>
      </c>
      <c r="C3168" s="265">
        <v>22010602</v>
      </c>
      <c r="D3168" s="265" t="s">
        <v>15953</v>
      </c>
      <c r="E3168" s="266" t="s">
        <v>6211</v>
      </c>
      <c r="F3168" s="30"/>
      <c r="G3168" s="30"/>
      <c r="H3168" s="30"/>
      <c r="I3168" s="29"/>
      <c r="J3168" s="29"/>
      <c r="K3168" s="29"/>
      <c r="L3168" s="29"/>
      <c r="M3168" s="29"/>
      <c r="N3168" s="29"/>
      <c r="O3168" s="29"/>
    </row>
    <row r="3169" spans="1:16" s="332" customFormat="1" x14ac:dyDescent="0.25">
      <c r="A3169" s="264" t="s">
        <v>17784</v>
      </c>
      <c r="B3169" s="264" t="s">
        <v>17682</v>
      </c>
      <c r="C3169" s="265">
        <v>25010501</v>
      </c>
      <c r="D3169" s="265" t="s">
        <v>15953</v>
      </c>
      <c r="E3169" s="266" t="s">
        <v>17681</v>
      </c>
      <c r="F3169" s="30"/>
      <c r="G3169" s="30"/>
      <c r="H3169" s="30"/>
      <c r="I3169" s="29"/>
      <c r="J3169" s="29"/>
      <c r="K3169" s="29"/>
      <c r="L3169" s="29"/>
      <c r="M3169" s="29"/>
      <c r="N3169" s="29"/>
      <c r="O3169" s="29"/>
    </row>
    <row r="3170" spans="1:16" s="332" customFormat="1" x14ac:dyDescent="0.25">
      <c r="A3170" s="264" t="s">
        <v>4219</v>
      </c>
      <c r="B3170" s="264" t="s">
        <v>6697</v>
      </c>
      <c r="C3170" s="265">
        <v>221003</v>
      </c>
      <c r="D3170" s="265" t="s">
        <v>15953</v>
      </c>
      <c r="E3170" s="266" t="s">
        <v>5198</v>
      </c>
      <c r="F3170" s="30"/>
      <c r="G3170" s="30"/>
      <c r="H3170" s="30"/>
      <c r="I3170" s="29"/>
      <c r="J3170" s="29"/>
      <c r="K3170" s="29"/>
      <c r="L3170" s="29"/>
      <c r="M3170" s="29"/>
      <c r="N3170" s="29"/>
      <c r="O3170" s="29"/>
    </row>
    <row r="3171" spans="1:16" s="332" customFormat="1" x14ac:dyDescent="0.25">
      <c r="A3171" s="264" t="s">
        <v>4219</v>
      </c>
      <c r="B3171" s="264" t="s">
        <v>2751</v>
      </c>
      <c r="C3171" s="265">
        <v>230105</v>
      </c>
      <c r="D3171" s="265" t="s">
        <v>15953</v>
      </c>
      <c r="E3171" s="266" t="s">
        <v>6877</v>
      </c>
      <c r="F3171" s="30"/>
      <c r="G3171" s="30"/>
      <c r="H3171" s="30"/>
      <c r="I3171" s="29"/>
      <c r="J3171" s="29"/>
      <c r="K3171" s="29"/>
      <c r="L3171" s="29"/>
      <c r="M3171" s="29"/>
      <c r="N3171" s="29"/>
      <c r="O3171" s="29"/>
    </row>
    <row r="3172" spans="1:16" s="332" customFormat="1" x14ac:dyDescent="0.25">
      <c r="A3172" s="44" t="s">
        <v>16301</v>
      </c>
      <c r="B3172" s="44" t="s">
        <v>16296</v>
      </c>
      <c r="C3172" s="45" t="s">
        <v>16297</v>
      </c>
      <c r="D3172" s="45" t="s">
        <v>16294</v>
      </c>
      <c r="E3172" s="46">
        <v>46022</v>
      </c>
      <c r="F3172" s="338"/>
      <c r="G3172" s="44"/>
      <c r="H3172" s="44"/>
      <c r="I3172" s="44"/>
      <c r="J3172" s="44"/>
      <c r="K3172" s="44"/>
      <c r="L3172" s="31"/>
      <c r="M3172" s="31"/>
      <c r="N3172" s="31"/>
      <c r="O3172" s="29"/>
    </row>
    <row r="3173" spans="1:16" s="332" customFormat="1" x14ac:dyDescent="0.25">
      <c r="A3173" s="99" t="s">
        <v>15789</v>
      </c>
      <c r="B3173" s="92" t="s">
        <v>15799</v>
      </c>
      <c r="C3173" s="93" t="s">
        <v>15798</v>
      </c>
      <c r="D3173" s="93" t="s">
        <v>1398</v>
      </c>
      <c r="E3173" s="94">
        <v>45952</v>
      </c>
      <c r="F3173" s="93"/>
      <c r="G3173" s="93"/>
      <c r="H3173" s="93"/>
      <c r="I3173" s="99"/>
      <c r="J3173" s="99"/>
      <c r="K3173" s="99"/>
      <c r="L3173" s="31"/>
      <c r="M3173" s="31"/>
      <c r="N3173" s="31"/>
      <c r="O3173" s="29"/>
    </row>
    <row r="3174" spans="1:16" s="332" customFormat="1" x14ac:dyDescent="0.25">
      <c r="A3174" s="264" t="s">
        <v>4220</v>
      </c>
      <c r="B3174" s="264" t="s">
        <v>2751</v>
      </c>
      <c r="C3174" s="265">
        <v>220105</v>
      </c>
      <c r="D3174" s="265" t="s">
        <v>15953</v>
      </c>
      <c r="E3174" s="266" t="s">
        <v>3064</v>
      </c>
      <c r="F3174" s="30"/>
      <c r="G3174" s="30"/>
      <c r="H3174" s="30"/>
      <c r="I3174" s="29"/>
      <c r="J3174" s="29"/>
      <c r="K3174" s="29"/>
      <c r="L3174" s="29"/>
      <c r="M3174" s="29"/>
      <c r="N3174" s="29"/>
      <c r="O3174" s="29"/>
    </row>
    <row r="3175" spans="1:16" s="332" customFormat="1" x14ac:dyDescent="0.25">
      <c r="A3175" s="264" t="s">
        <v>4220</v>
      </c>
      <c r="B3175" s="264" t="s">
        <v>10629</v>
      </c>
      <c r="C3175" s="265">
        <v>230804</v>
      </c>
      <c r="D3175" s="265" t="s">
        <v>15953</v>
      </c>
      <c r="E3175" s="266" t="s">
        <v>5279</v>
      </c>
      <c r="F3175" s="30"/>
      <c r="G3175" s="30"/>
      <c r="H3175" s="30"/>
      <c r="I3175" s="29"/>
      <c r="J3175" s="29"/>
      <c r="K3175" s="29"/>
      <c r="L3175" s="29"/>
      <c r="M3175" s="29"/>
      <c r="N3175" s="29"/>
      <c r="O3175" s="29"/>
    </row>
    <row r="3176" spans="1:16" s="332" customFormat="1" x14ac:dyDescent="0.25">
      <c r="A3176" s="264" t="s">
        <v>4220</v>
      </c>
      <c r="B3176" s="264" t="s">
        <v>3590</v>
      </c>
      <c r="C3176" s="265">
        <v>230903</v>
      </c>
      <c r="D3176" s="265" t="s">
        <v>15953</v>
      </c>
      <c r="E3176" s="266" t="s">
        <v>10715</v>
      </c>
      <c r="F3176" s="30"/>
      <c r="G3176" s="30"/>
      <c r="H3176" s="30"/>
      <c r="I3176" s="29"/>
      <c r="J3176" s="29"/>
      <c r="K3176" s="29"/>
      <c r="L3176" s="29"/>
      <c r="M3176" s="29"/>
      <c r="N3176" s="29"/>
      <c r="O3176" s="29"/>
    </row>
    <row r="3177" spans="1:16" s="332" customFormat="1" x14ac:dyDescent="0.25">
      <c r="A3177" s="1" t="s">
        <v>128</v>
      </c>
      <c r="B3177" s="432" t="s">
        <v>6242</v>
      </c>
      <c r="C3177" s="433" t="s">
        <v>6245</v>
      </c>
      <c r="D3177" s="434" t="s">
        <v>17016</v>
      </c>
      <c r="E3177" s="434">
        <v>45885</v>
      </c>
      <c r="F3177" s="30"/>
      <c r="G3177" s="30"/>
      <c r="H3177" s="30"/>
      <c r="I3177" s="29"/>
      <c r="J3177" s="29"/>
      <c r="K3177" s="29"/>
      <c r="L3177" s="29"/>
      <c r="M3177" s="29"/>
      <c r="N3177" s="29"/>
      <c r="O3177" s="29"/>
      <c r="P3177" s="424"/>
    </row>
    <row r="3178" spans="1:16" s="332" customFormat="1" x14ac:dyDescent="0.25">
      <c r="A3178" s="44" t="s">
        <v>10669</v>
      </c>
      <c r="B3178" s="44" t="s">
        <v>15970</v>
      </c>
      <c r="C3178" s="45" t="s">
        <v>15775</v>
      </c>
      <c r="D3178" s="45" t="s">
        <v>18252</v>
      </c>
      <c r="E3178" s="45" t="s">
        <v>6416</v>
      </c>
      <c r="F3178" s="45" t="s">
        <v>1384</v>
      </c>
      <c r="G3178" s="45" t="s">
        <v>1385</v>
      </c>
      <c r="H3178" s="30"/>
      <c r="I3178" s="29"/>
      <c r="J3178" s="29"/>
      <c r="K3178" s="29"/>
      <c r="L3178" s="29"/>
      <c r="M3178" s="29"/>
      <c r="N3178" s="29"/>
      <c r="O3178" s="29"/>
    </row>
    <row r="3179" spans="1:16" s="332" customFormat="1" x14ac:dyDescent="0.25">
      <c r="A3179" s="264" t="s">
        <v>10669</v>
      </c>
      <c r="B3179" s="264" t="s">
        <v>1053</v>
      </c>
      <c r="C3179" s="265">
        <v>210902</v>
      </c>
      <c r="D3179" s="265" t="s">
        <v>15953</v>
      </c>
      <c r="E3179" s="266" t="s">
        <v>5195</v>
      </c>
      <c r="F3179" s="30"/>
      <c r="G3179" s="30"/>
      <c r="H3179" s="30"/>
      <c r="I3179" s="29"/>
      <c r="J3179" s="29"/>
      <c r="K3179" s="29"/>
      <c r="L3179" s="29"/>
      <c r="M3179" s="29"/>
      <c r="N3179" s="29"/>
      <c r="O3179" s="29"/>
    </row>
    <row r="3180" spans="1:16" s="332" customFormat="1" x14ac:dyDescent="0.25">
      <c r="A3180" s="264" t="s">
        <v>10669</v>
      </c>
      <c r="B3180" s="264" t="s">
        <v>2751</v>
      </c>
      <c r="C3180" s="265">
        <v>230105</v>
      </c>
      <c r="D3180" s="265" t="s">
        <v>15953</v>
      </c>
      <c r="E3180" s="266" t="s">
        <v>6877</v>
      </c>
      <c r="F3180" s="30"/>
      <c r="G3180" s="30"/>
      <c r="H3180" s="30"/>
      <c r="I3180" s="29"/>
      <c r="J3180" s="29"/>
      <c r="K3180" s="29"/>
      <c r="L3180" s="29"/>
      <c r="M3180" s="29"/>
      <c r="N3180" s="29"/>
      <c r="O3180" s="29"/>
    </row>
    <row r="3181" spans="1:16" s="332" customFormat="1" x14ac:dyDescent="0.25">
      <c r="A3181" s="44" t="s">
        <v>13411</v>
      </c>
      <c r="B3181" s="44" t="s">
        <v>15257</v>
      </c>
      <c r="C3181" s="45" t="s">
        <v>13518</v>
      </c>
      <c r="D3181" s="45" t="s">
        <v>16294</v>
      </c>
      <c r="E3181" s="46">
        <v>46022</v>
      </c>
      <c r="F3181" s="338"/>
      <c r="G3181" s="44"/>
      <c r="H3181" s="44"/>
      <c r="I3181" s="44"/>
      <c r="J3181" s="44"/>
      <c r="K3181" s="44"/>
      <c r="L3181" s="31"/>
      <c r="M3181" s="31"/>
      <c r="N3181" s="31"/>
      <c r="O3181" s="29"/>
    </row>
    <row r="3182" spans="1:16" s="332" customFormat="1" x14ac:dyDescent="0.25">
      <c r="A3182" s="57" t="s">
        <v>468</v>
      </c>
      <c r="B3182" s="92" t="s">
        <v>4550</v>
      </c>
      <c r="C3182" s="93" t="s">
        <v>4548</v>
      </c>
      <c r="D3182" s="93" t="s">
        <v>4549</v>
      </c>
      <c r="E3182" s="94">
        <v>46203</v>
      </c>
      <c r="F3182" s="93"/>
      <c r="G3182" s="93"/>
      <c r="H3182" s="93"/>
      <c r="I3182" s="99"/>
      <c r="J3182" s="99"/>
      <c r="K3182" s="99"/>
      <c r="L3182" s="29"/>
      <c r="M3182" s="29"/>
      <c r="N3182" s="29"/>
      <c r="O3182" s="29"/>
    </row>
    <row r="3183" spans="1:16" s="332" customFormat="1" x14ac:dyDescent="0.25">
      <c r="A3183" s="102" t="s">
        <v>468</v>
      </c>
      <c r="B3183" s="92" t="s">
        <v>4085</v>
      </c>
      <c r="C3183" s="93" t="s">
        <v>4084</v>
      </c>
      <c r="D3183" s="93" t="s">
        <v>1398</v>
      </c>
      <c r="E3183" s="94">
        <v>45794</v>
      </c>
      <c r="F3183" s="93"/>
      <c r="G3183" s="93" t="s">
        <v>1385</v>
      </c>
      <c r="H3183" s="93" t="s">
        <v>1385</v>
      </c>
      <c r="I3183" s="99"/>
      <c r="J3183" s="99"/>
      <c r="K3183" s="99"/>
      <c r="L3183" s="31"/>
      <c r="M3183" s="31"/>
      <c r="N3183" s="31"/>
      <c r="O3183" s="29"/>
    </row>
    <row r="3184" spans="1:16" s="332" customFormat="1" x14ac:dyDescent="0.25">
      <c r="A3184" s="264" t="s">
        <v>8558</v>
      </c>
      <c r="B3184" s="264" t="s">
        <v>6966</v>
      </c>
      <c r="C3184" s="265">
        <v>23010401</v>
      </c>
      <c r="D3184" s="265" t="s">
        <v>15953</v>
      </c>
      <c r="E3184" s="266" t="s">
        <v>6967</v>
      </c>
      <c r="F3184" s="30"/>
      <c r="G3184" s="30"/>
      <c r="H3184" s="30"/>
      <c r="I3184" s="29"/>
      <c r="J3184" s="29"/>
      <c r="K3184" s="29"/>
      <c r="L3184" s="29"/>
      <c r="M3184" s="29"/>
      <c r="N3184" s="29"/>
      <c r="O3184" s="29"/>
    </row>
    <row r="3185" spans="1:16" s="332" customFormat="1" x14ac:dyDescent="0.25">
      <c r="A3185" s="264" t="s">
        <v>8558</v>
      </c>
      <c r="B3185" s="264" t="s">
        <v>3782</v>
      </c>
      <c r="C3185" s="265">
        <v>23010402</v>
      </c>
      <c r="D3185" s="265" t="s">
        <v>15953</v>
      </c>
      <c r="E3185" s="266" t="s">
        <v>8836</v>
      </c>
      <c r="F3185" s="30"/>
      <c r="G3185" s="30"/>
      <c r="H3185" s="30"/>
      <c r="I3185" s="29"/>
      <c r="J3185" s="29"/>
      <c r="K3185" s="29"/>
      <c r="L3185" s="29"/>
      <c r="M3185" s="29"/>
      <c r="N3185" s="29"/>
      <c r="O3185" s="29"/>
    </row>
    <row r="3186" spans="1:16" s="332" customFormat="1" x14ac:dyDescent="0.25">
      <c r="A3186" s="264" t="s">
        <v>14698</v>
      </c>
      <c r="B3186" s="264" t="s">
        <v>14575</v>
      </c>
      <c r="C3186" s="265">
        <v>240402</v>
      </c>
      <c r="D3186" s="265" t="s">
        <v>15953</v>
      </c>
      <c r="E3186" s="266" t="s">
        <v>6492</v>
      </c>
      <c r="F3186" s="30"/>
      <c r="G3186" s="30"/>
      <c r="H3186" s="30"/>
      <c r="I3186" s="29"/>
      <c r="J3186" s="29"/>
      <c r="K3186" s="29"/>
      <c r="L3186" s="29"/>
      <c r="M3186" s="29"/>
      <c r="N3186" s="29"/>
      <c r="O3186" s="29"/>
    </row>
    <row r="3187" spans="1:16" s="332" customFormat="1" x14ac:dyDescent="0.25">
      <c r="A3187" s="1" t="s">
        <v>118</v>
      </c>
      <c r="B3187" s="432" t="s">
        <v>190</v>
      </c>
      <c r="C3187" s="433" t="s">
        <v>6296</v>
      </c>
      <c r="D3187" s="434" t="s">
        <v>17016</v>
      </c>
      <c r="E3187" s="434">
        <v>45920</v>
      </c>
      <c r="F3187" s="30"/>
      <c r="G3187" s="30"/>
      <c r="H3187" s="30"/>
      <c r="I3187" s="29"/>
      <c r="J3187" s="29"/>
      <c r="K3187" s="29"/>
      <c r="L3187" s="29"/>
      <c r="M3187" s="29"/>
      <c r="N3187" s="29"/>
      <c r="O3187" s="29"/>
      <c r="P3187" s="424"/>
    </row>
    <row r="3188" spans="1:16" s="332" customFormat="1" x14ac:dyDescent="0.25">
      <c r="A3188" s="264" t="s">
        <v>10416</v>
      </c>
      <c r="B3188" s="264" t="s">
        <v>10523</v>
      </c>
      <c r="C3188" s="265">
        <v>230603</v>
      </c>
      <c r="D3188" s="265" t="s">
        <v>15953</v>
      </c>
      <c r="E3188" s="266" t="s">
        <v>5410</v>
      </c>
      <c r="F3188" s="30"/>
      <c r="G3188" s="30"/>
      <c r="H3188" s="30"/>
      <c r="I3188" s="29"/>
      <c r="J3188" s="29"/>
      <c r="K3188" s="29"/>
      <c r="L3188" s="29"/>
      <c r="M3188" s="29"/>
      <c r="N3188" s="29"/>
      <c r="O3188" s="29"/>
    </row>
    <row r="3189" spans="1:16" s="332" customFormat="1" x14ac:dyDescent="0.25">
      <c r="A3189" s="264" t="s">
        <v>10416</v>
      </c>
      <c r="B3189" s="264" t="s">
        <v>6672</v>
      </c>
      <c r="C3189" s="265">
        <v>22050101</v>
      </c>
      <c r="D3189" s="265" t="s">
        <v>15953</v>
      </c>
      <c r="E3189" s="266" t="s">
        <v>6673</v>
      </c>
      <c r="F3189" s="30"/>
      <c r="G3189" s="30"/>
      <c r="H3189" s="30"/>
      <c r="I3189" s="29"/>
      <c r="J3189" s="29"/>
      <c r="K3189" s="29"/>
      <c r="L3189" s="29"/>
      <c r="M3189" s="29"/>
      <c r="N3189" s="29"/>
      <c r="O3189" s="29"/>
    </row>
    <row r="3190" spans="1:16" s="332" customFormat="1" x14ac:dyDescent="0.25">
      <c r="A3190" s="264" t="s">
        <v>10416</v>
      </c>
      <c r="B3190" s="264" t="s">
        <v>6711</v>
      </c>
      <c r="C3190" s="265">
        <v>22050102</v>
      </c>
      <c r="D3190" s="265" t="s">
        <v>15953</v>
      </c>
      <c r="E3190" s="266" t="s">
        <v>6673</v>
      </c>
      <c r="F3190" s="30"/>
      <c r="G3190" s="30"/>
      <c r="H3190" s="30"/>
      <c r="I3190" s="29"/>
      <c r="J3190" s="29"/>
      <c r="K3190" s="29"/>
      <c r="L3190" s="29"/>
      <c r="M3190" s="29"/>
      <c r="N3190" s="29"/>
      <c r="O3190" s="29"/>
    </row>
    <row r="3191" spans="1:16" s="332" customFormat="1" x14ac:dyDescent="0.25">
      <c r="A3191" s="264" t="s">
        <v>10416</v>
      </c>
      <c r="B3191" s="264" t="s">
        <v>6661</v>
      </c>
      <c r="C3191" s="265">
        <v>22100201</v>
      </c>
      <c r="D3191" s="265" t="s">
        <v>15953</v>
      </c>
      <c r="E3191" s="266" t="s">
        <v>5198</v>
      </c>
      <c r="F3191" s="30"/>
      <c r="G3191" s="30"/>
      <c r="H3191" s="30"/>
      <c r="I3191" s="29"/>
      <c r="J3191" s="29"/>
      <c r="K3191" s="29"/>
      <c r="L3191" s="29"/>
      <c r="M3191" s="29"/>
      <c r="N3191" s="29"/>
      <c r="O3191" s="29"/>
    </row>
    <row r="3192" spans="1:16" s="332" customFormat="1" x14ac:dyDescent="0.25">
      <c r="A3192" s="264" t="s">
        <v>10416</v>
      </c>
      <c r="B3192" s="264" t="s">
        <v>3594</v>
      </c>
      <c r="C3192" s="265">
        <v>22100202</v>
      </c>
      <c r="D3192" s="265" t="s">
        <v>15953</v>
      </c>
      <c r="E3192" s="266" t="s">
        <v>5198</v>
      </c>
      <c r="F3192" s="30"/>
      <c r="G3192" s="30"/>
      <c r="H3192" s="30"/>
      <c r="I3192" s="29"/>
      <c r="J3192" s="29"/>
      <c r="K3192" s="29"/>
      <c r="L3192" s="29"/>
      <c r="M3192" s="29"/>
      <c r="N3192" s="29"/>
      <c r="O3192" s="29"/>
    </row>
    <row r="3193" spans="1:16" s="332" customFormat="1" x14ac:dyDescent="0.25">
      <c r="A3193" s="264" t="s">
        <v>8559</v>
      </c>
      <c r="B3193" s="264" t="s">
        <v>1068</v>
      </c>
      <c r="C3193" s="265">
        <v>230202</v>
      </c>
      <c r="D3193" s="265" t="s">
        <v>15953</v>
      </c>
      <c r="E3193" s="266" t="s">
        <v>8836</v>
      </c>
      <c r="F3193" s="30"/>
      <c r="G3193" s="30"/>
      <c r="H3193" s="30"/>
      <c r="I3193" s="29"/>
      <c r="J3193" s="29"/>
      <c r="K3193" s="29"/>
      <c r="L3193" s="29"/>
      <c r="M3193" s="29"/>
      <c r="N3193" s="29"/>
      <c r="O3193" s="29"/>
    </row>
    <row r="3194" spans="1:16" s="332" customFormat="1" x14ac:dyDescent="0.25">
      <c r="A3194" s="264" t="s">
        <v>14699</v>
      </c>
      <c r="B3194" s="264" t="s">
        <v>13009</v>
      </c>
      <c r="C3194" s="265">
        <v>240101</v>
      </c>
      <c r="D3194" s="265" t="s">
        <v>15953</v>
      </c>
      <c r="E3194" s="266" t="s">
        <v>13010</v>
      </c>
      <c r="F3194" s="30"/>
      <c r="G3194" s="30"/>
      <c r="H3194" s="30"/>
      <c r="I3194" s="29"/>
      <c r="J3194" s="29"/>
      <c r="K3194" s="29"/>
      <c r="L3194" s="29"/>
      <c r="M3194" s="29"/>
      <c r="N3194" s="29"/>
      <c r="O3194" s="29"/>
    </row>
    <row r="3195" spans="1:16" s="332" customFormat="1" x14ac:dyDescent="0.25">
      <c r="A3195" s="262" t="s">
        <v>6758</v>
      </c>
      <c r="B3195" s="262" t="s">
        <v>7353</v>
      </c>
      <c r="C3195" s="53" t="s">
        <v>7354</v>
      </c>
      <c r="D3195" s="93" t="s">
        <v>7330</v>
      </c>
      <c r="E3195" s="263">
        <v>46488</v>
      </c>
      <c r="F3195" s="93"/>
      <c r="G3195" s="93"/>
      <c r="H3195" s="93"/>
      <c r="I3195" s="99"/>
      <c r="J3195" s="99"/>
      <c r="K3195" s="99"/>
      <c r="L3195" s="29"/>
      <c r="M3195" s="29"/>
      <c r="N3195" s="29"/>
      <c r="O3195" s="29"/>
    </row>
    <row r="3196" spans="1:16" s="332" customFormat="1" x14ac:dyDescent="0.25">
      <c r="A3196" s="264" t="s">
        <v>6758</v>
      </c>
      <c r="B3196" s="264" t="s">
        <v>1921</v>
      </c>
      <c r="C3196" s="265">
        <v>220101</v>
      </c>
      <c r="D3196" s="265" t="s">
        <v>15953</v>
      </c>
      <c r="E3196" s="266" t="s">
        <v>6211</v>
      </c>
      <c r="F3196" s="30"/>
      <c r="G3196" s="30"/>
      <c r="H3196" s="30"/>
      <c r="I3196" s="29"/>
      <c r="J3196" s="29"/>
      <c r="K3196" s="29"/>
      <c r="L3196" s="29"/>
      <c r="M3196" s="29"/>
      <c r="N3196" s="29"/>
      <c r="O3196" s="29"/>
    </row>
    <row r="3197" spans="1:16" s="332" customFormat="1" x14ac:dyDescent="0.25">
      <c r="A3197" s="264" t="s">
        <v>6758</v>
      </c>
      <c r="B3197" s="264" t="s">
        <v>2754</v>
      </c>
      <c r="C3197" s="265">
        <v>230205</v>
      </c>
      <c r="D3197" s="265" t="s">
        <v>15953</v>
      </c>
      <c r="E3197" s="266" t="s">
        <v>8836</v>
      </c>
      <c r="F3197" s="30"/>
      <c r="G3197" s="30"/>
      <c r="H3197" s="30"/>
      <c r="I3197" s="29"/>
      <c r="J3197" s="29"/>
      <c r="K3197" s="29"/>
      <c r="L3197" s="29"/>
      <c r="M3197" s="29"/>
      <c r="N3197" s="29"/>
      <c r="O3197" s="29"/>
      <c r="P3197" s="406"/>
    </row>
    <row r="3198" spans="1:16" s="332" customFormat="1" x14ac:dyDescent="0.25">
      <c r="A3198" s="57" t="s">
        <v>1131</v>
      </c>
      <c r="B3198" s="57" t="s">
        <v>1488</v>
      </c>
      <c r="C3198" s="62">
        <v>21027</v>
      </c>
      <c r="D3198" s="62" t="s">
        <v>5966</v>
      </c>
      <c r="E3198" s="60">
        <v>45777</v>
      </c>
      <c r="F3198" s="339" t="s">
        <v>16267</v>
      </c>
      <c r="G3198" s="339" t="s">
        <v>16268</v>
      </c>
      <c r="H3198" s="57"/>
      <c r="I3198" s="57"/>
      <c r="J3198" s="57"/>
      <c r="K3198" s="57"/>
      <c r="L3198" s="31"/>
      <c r="M3198" s="31"/>
      <c r="N3198" s="31"/>
      <c r="O3198" s="29"/>
    </row>
    <row r="3199" spans="1:16" s="332" customFormat="1" x14ac:dyDescent="0.25">
      <c r="A3199" s="44" t="s">
        <v>11012</v>
      </c>
      <c r="B3199" s="44" t="s">
        <v>1367</v>
      </c>
      <c r="C3199" s="45" t="s">
        <v>10990</v>
      </c>
      <c r="D3199" s="45" t="s">
        <v>18252</v>
      </c>
      <c r="E3199" s="45" t="s">
        <v>10715</v>
      </c>
      <c r="F3199" s="45" t="s">
        <v>1384</v>
      </c>
      <c r="G3199" s="45" t="s">
        <v>1385</v>
      </c>
      <c r="H3199" s="30"/>
      <c r="I3199" s="29"/>
      <c r="J3199" s="29"/>
      <c r="K3199" s="29"/>
      <c r="L3199" s="29"/>
      <c r="M3199" s="29"/>
      <c r="N3199" s="29"/>
      <c r="O3199" s="29"/>
    </row>
    <row r="3200" spans="1:16" s="332" customFormat="1" x14ac:dyDescent="0.25">
      <c r="A3200" s="44" t="s">
        <v>11012</v>
      </c>
      <c r="B3200" s="44" t="s">
        <v>10976</v>
      </c>
      <c r="C3200" s="45" t="s">
        <v>10977</v>
      </c>
      <c r="D3200" s="45" t="s">
        <v>18252</v>
      </c>
      <c r="E3200" s="45" t="s">
        <v>10715</v>
      </c>
      <c r="F3200" s="45" t="s">
        <v>1384</v>
      </c>
      <c r="G3200" s="45" t="s">
        <v>1385</v>
      </c>
      <c r="H3200" s="30"/>
      <c r="I3200" s="29"/>
      <c r="J3200" s="29"/>
      <c r="K3200" s="29"/>
      <c r="L3200" s="29"/>
      <c r="M3200" s="29"/>
      <c r="N3200" s="29"/>
      <c r="O3200" s="29"/>
    </row>
    <row r="3201" spans="1:16" s="332" customFormat="1" x14ac:dyDescent="0.25">
      <c r="A3201" s="403" t="s">
        <v>17235</v>
      </c>
      <c r="B3201" s="403" t="s">
        <v>17121</v>
      </c>
      <c r="C3201" s="413">
        <v>13.23</v>
      </c>
      <c r="D3201" s="43" t="s">
        <v>17679</v>
      </c>
      <c r="E3201" s="43">
        <v>46934</v>
      </c>
      <c r="F3201" s="88"/>
      <c r="G3201" s="30"/>
      <c r="H3201" s="30"/>
      <c r="I3201" s="29"/>
      <c r="J3201" s="29"/>
      <c r="K3201" s="29"/>
      <c r="L3201" s="29"/>
      <c r="M3201" s="29"/>
      <c r="N3201" s="29"/>
      <c r="O3201" s="29"/>
    </row>
    <row r="3202" spans="1:16" s="332" customFormat="1" x14ac:dyDescent="0.25">
      <c r="A3202" s="1" t="s">
        <v>4</v>
      </c>
      <c r="B3202" s="432" t="s">
        <v>2954</v>
      </c>
      <c r="C3202" s="433" t="s">
        <v>4381</v>
      </c>
      <c r="D3202" s="434" t="s">
        <v>17016</v>
      </c>
      <c r="E3202" s="434">
        <v>45823</v>
      </c>
      <c r="F3202" s="30"/>
      <c r="G3202" s="30"/>
      <c r="H3202" s="30"/>
      <c r="I3202" s="29"/>
      <c r="J3202" s="29"/>
      <c r="K3202" s="29"/>
      <c r="L3202" s="29"/>
      <c r="M3202" s="29"/>
      <c r="N3202" s="29"/>
      <c r="O3202" s="29"/>
      <c r="P3202" s="424"/>
    </row>
    <row r="3203" spans="1:16" s="332" customFormat="1" x14ac:dyDescent="0.25">
      <c r="A3203" s="1" t="s">
        <v>4</v>
      </c>
      <c r="B3203" s="432" t="s">
        <v>189</v>
      </c>
      <c r="C3203" s="433" t="s">
        <v>8396</v>
      </c>
      <c r="D3203" s="434" t="s">
        <v>17016</v>
      </c>
      <c r="E3203" s="434">
        <v>46076</v>
      </c>
      <c r="F3203" s="30"/>
      <c r="G3203" s="30"/>
      <c r="H3203" s="30"/>
      <c r="I3203" s="29"/>
      <c r="J3203" s="29"/>
      <c r="K3203" s="29"/>
      <c r="L3203" s="29"/>
      <c r="M3203" s="29"/>
      <c r="N3203" s="29"/>
      <c r="O3203" s="29"/>
      <c r="P3203" s="424"/>
    </row>
    <row r="3204" spans="1:16" s="332" customFormat="1" x14ac:dyDescent="0.25">
      <c r="A3204" s="1" t="s">
        <v>4</v>
      </c>
      <c r="B3204" s="432" t="s">
        <v>1815</v>
      </c>
      <c r="C3204" s="433" t="s">
        <v>8397</v>
      </c>
      <c r="D3204" s="434" t="s">
        <v>17016</v>
      </c>
      <c r="E3204" s="434">
        <v>46130</v>
      </c>
      <c r="F3204" s="30"/>
      <c r="G3204" s="30"/>
      <c r="H3204" s="30"/>
      <c r="I3204" s="29"/>
      <c r="J3204" s="29"/>
      <c r="K3204" s="29"/>
      <c r="L3204" s="29"/>
      <c r="M3204" s="29"/>
      <c r="N3204" s="29"/>
      <c r="O3204" s="29"/>
      <c r="P3204" s="424"/>
    </row>
    <row r="3205" spans="1:16" s="332" customFormat="1" x14ac:dyDescent="0.25">
      <c r="A3205" s="102" t="s">
        <v>4</v>
      </c>
      <c r="B3205" s="92" t="s">
        <v>4085</v>
      </c>
      <c r="C3205" s="93" t="s">
        <v>4084</v>
      </c>
      <c r="D3205" s="93" t="s">
        <v>1398</v>
      </c>
      <c r="E3205" s="94">
        <v>45794</v>
      </c>
      <c r="F3205" s="93"/>
      <c r="G3205" s="93" t="s">
        <v>1385</v>
      </c>
      <c r="H3205" s="93" t="s">
        <v>1385</v>
      </c>
      <c r="I3205" s="99"/>
      <c r="J3205" s="99"/>
      <c r="K3205" s="99"/>
      <c r="L3205" s="31"/>
      <c r="M3205" s="31"/>
      <c r="N3205" s="31"/>
      <c r="O3205" s="29"/>
      <c r="P3205" s="406"/>
    </row>
    <row r="3206" spans="1:16" s="332" customFormat="1" x14ac:dyDescent="0.25">
      <c r="A3206" s="264" t="s">
        <v>14700</v>
      </c>
      <c r="B3206" s="264" t="s">
        <v>4844</v>
      </c>
      <c r="C3206" s="265">
        <v>24060401</v>
      </c>
      <c r="D3206" s="265" t="s">
        <v>15953</v>
      </c>
      <c r="E3206" s="266" t="s">
        <v>6412</v>
      </c>
      <c r="F3206" s="30"/>
      <c r="G3206" s="30"/>
      <c r="H3206" s="30"/>
      <c r="I3206" s="29"/>
      <c r="J3206" s="29"/>
      <c r="K3206" s="29"/>
      <c r="L3206" s="29"/>
      <c r="M3206" s="29"/>
      <c r="N3206" s="29"/>
      <c r="O3206" s="29"/>
    </row>
    <row r="3207" spans="1:16" s="332" customFormat="1" x14ac:dyDescent="0.25">
      <c r="A3207" s="264" t="s">
        <v>14700</v>
      </c>
      <c r="B3207" s="264" t="s">
        <v>1057</v>
      </c>
      <c r="C3207" s="265">
        <v>24060402</v>
      </c>
      <c r="D3207" s="265" t="s">
        <v>15953</v>
      </c>
      <c r="E3207" s="266" t="s">
        <v>5410</v>
      </c>
      <c r="F3207" s="30"/>
      <c r="G3207" s="30"/>
      <c r="H3207" s="30"/>
      <c r="I3207" s="29"/>
      <c r="J3207" s="29"/>
      <c r="K3207" s="29"/>
      <c r="L3207" s="29"/>
      <c r="M3207" s="29"/>
      <c r="N3207" s="29"/>
      <c r="O3207" s="29"/>
    </row>
    <row r="3208" spans="1:16" s="332" customFormat="1" x14ac:dyDescent="0.25">
      <c r="A3208" s="264" t="s">
        <v>14701</v>
      </c>
      <c r="B3208" s="264" t="s">
        <v>4844</v>
      </c>
      <c r="C3208" s="265">
        <v>24060401</v>
      </c>
      <c r="D3208" s="265" t="s">
        <v>15953</v>
      </c>
      <c r="E3208" s="266" t="s">
        <v>6412</v>
      </c>
      <c r="F3208" s="30"/>
      <c r="G3208" s="30"/>
      <c r="H3208" s="30"/>
      <c r="I3208" s="29"/>
      <c r="J3208" s="29"/>
      <c r="K3208" s="29"/>
      <c r="L3208" s="29"/>
      <c r="M3208" s="29"/>
      <c r="N3208" s="29"/>
      <c r="O3208" s="29"/>
    </row>
    <row r="3209" spans="1:16" s="44" customFormat="1" x14ac:dyDescent="0.25">
      <c r="A3209" s="264" t="s">
        <v>14701</v>
      </c>
      <c r="B3209" s="264" t="s">
        <v>1057</v>
      </c>
      <c r="C3209" s="265">
        <v>24060402</v>
      </c>
      <c r="D3209" s="265" t="s">
        <v>15953</v>
      </c>
      <c r="E3209" s="266" t="s">
        <v>5410</v>
      </c>
      <c r="F3209" s="30"/>
      <c r="G3209" s="30"/>
      <c r="H3209" s="30"/>
      <c r="I3209" s="29"/>
      <c r="J3209" s="29"/>
      <c r="K3209" s="29"/>
      <c r="L3209" s="29"/>
      <c r="M3209" s="29"/>
      <c r="N3209" s="29"/>
      <c r="O3209" s="29"/>
      <c r="P3209" s="354"/>
    </row>
    <row r="3210" spans="1:16" s="332" customFormat="1" x14ac:dyDescent="0.25">
      <c r="A3210" s="264" t="s">
        <v>14702</v>
      </c>
      <c r="B3210" s="264" t="s">
        <v>4844</v>
      </c>
      <c r="C3210" s="265">
        <v>24060401</v>
      </c>
      <c r="D3210" s="265" t="s">
        <v>15953</v>
      </c>
      <c r="E3210" s="266" t="s">
        <v>6412</v>
      </c>
      <c r="F3210" s="30"/>
      <c r="G3210" s="30"/>
      <c r="H3210" s="30"/>
      <c r="I3210" s="29"/>
      <c r="J3210" s="29"/>
      <c r="K3210" s="29"/>
      <c r="L3210" s="29"/>
      <c r="M3210" s="29"/>
      <c r="N3210" s="29"/>
      <c r="O3210" s="29"/>
    </row>
    <row r="3211" spans="1:16" s="332" customFormat="1" x14ac:dyDescent="0.25">
      <c r="A3211" s="264" t="s">
        <v>14702</v>
      </c>
      <c r="B3211" s="264" t="s">
        <v>1057</v>
      </c>
      <c r="C3211" s="265">
        <v>24060402</v>
      </c>
      <c r="D3211" s="265" t="s">
        <v>15953</v>
      </c>
      <c r="E3211" s="266" t="s">
        <v>5410</v>
      </c>
      <c r="F3211" s="30"/>
      <c r="G3211" s="30"/>
      <c r="H3211" s="30"/>
      <c r="I3211" s="29"/>
      <c r="J3211" s="29"/>
      <c r="K3211" s="29"/>
      <c r="L3211" s="29"/>
      <c r="M3211" s="29"/>
      <c r="N3211" s="29"/>
      <c r="O3211" s="29"/>
    </row>
    <row r="3212" spans="1:16" s="332" customFormat="1" x14ac:dyDescent="0.25">
      <c r="A3212" s="264" t="s">
        <v>11388</v>
      </c>
      <c r="B3212" s="264" t="s">
        <v>11360</v>
      </c>
      <c r="C3212" s="265">
        <v>231001</v>
      </c>
      <c r="D3212" s="265" t="s">
        <v>15953</v>
      </c>
      <c r="E3212" s="266" t="s">
        <v>2980</v>
      </c>
      <c r="F3212" s="30"/>
      <c r="G3212" s="30"/>
      <c r="H3212" s="30"/>
      <c r="I3212" s="29"/>
      <c r="J3212" s="29"/>
      <c r="K3212" s="29"/>
      <c r="L3212" s="29"/>
      <c r="M3212" s="29"/>
      <c r="N3212" s="29"/>
      <c r="O3212" s="29"/>
      <c r="P3212" s="406"/>
    </row>
    <row r="3213" spans="1:16" s="332" customFormat="1" x14ac:dyDescent="0.25">
      <c r="A3213" s="264" t="s">
        <v>14703</v>
      </c>
      <c r="B3213" s="264" t="s">
        <v>12996</v>
      </c>
      <c r="C3213" s="265">
        <v>24010401</v>
      </c>
      <c r="D3213" s="265" t="s">
        <v>15953</v>
      </c>
      <c r="E3213" s="266" t="s">
        <v>12997</v>
      </c>
      <c r="F3213" s="30"/>
      <c r="G3213" s="30"/>
      <c r="H3213" s="30"/>
      <c r="I3213" s="29"/>
      <c r="J3213" s="29"/>
      <c r="K3213" s="29"/>
      <c r="L3213" s="29"/>
      <c r="M3213" s="29"/>
      <c r="N3213" s="29"/>
      <c r="O3213" s="29"/>
    </row>
    <row r="3214" spans="1:16" s="332" customFormat="1" x14ac:dyDescent="0.25">
      <c r="A3214" s="264" t="s">
        <v>14703</v>
      </c>
      <c r="B3214" s="264" t="s">
        <v>3782</v>
      </c>
      <c r="C3214" s="265">
        <v>24010402</v>
      </c>
      <c r="D3214" s="265" t="s">
        <v>15953</v>
      </c>
      <c r="E3214" s="266" t="s">
        <v>8836</v>
      </c>
      <c r="F3214" s="30"/>
      <c r="G3214" s="30"/>
      <c r="H3214" s="30"/>
      <c r="I3214" s="29"/>
      <c r="J3214" s="29"/>
      <c r="K3214" s="29"/>
      <c r="L3214" s="29"/>
      <c r="M3214" s="29"/>
      <c r="N3214" s="29"/>
      <c r="O3214" s="29"/>
      <c r="P3214" s="406"/>
    </row>
    <row r="3215" spans="1:16" s="332" customFormat="1" x14ac:dyDescent="0.25">
      <c r="A3215" s="273" t="s">
        <v>8318</v>
      </c>
      <c r="B3215" s="273" t="s">
        <v>8319</v>
      </c>
      <c r="C3215" s="274">
        <v>791202003001</v>
      </c>
      <c r="D3215" s="274" t="s">
        <v>8356</v>
      </c>
      <c r="E3215" s="276" t="s">
        <v>6211</v>
      </c>
      <c r="F3215" s="328"/>
      <c r="G3215" s="328"/>
      <c r="H3215" s="328"/>
      <c r="I3215" s="329"/>
      <c r="J3215" s="329"/>
      <c r="K3215" s="329"/>
      <c r="L3215" s="29"/>
      <c r="M3215" s="29"/>
      <c r="N3215" s="29"/>
      <c r="O3215" s="29"/>
    </row>
    <row r="3216" spans="1:16" s="332" customFormat="1" x14ac:dyDescent="0.25">
      <c r="A3216" s="264" t="s">
        <v>11389</v>
      </c>
      <c r="B3216" s="264" t="s">
        <v>11374</v>
      </c>
      <c r="C3216" s="265">
        <v>23100201</v>
      </c>
      <c r="D3216" s="265" t="s">
        <v>15953</v>
      </c>
      <c r="E3216" s="266" t="s">
        <v>2980</v>
      </c>
      <c r="F3216" s="30"/>
      <c r="G3216" s="30"/>
      <c r="H3216" s="30"/>
      <c r="I3216" s="29"/>
      <c r="J3216" s="29"/>
      <c r="K3216" s="29"/>
      <c r="L3216" s="29"/>
      <c r="M3216" s="29"/>
      <c r="N3216" s="29"/>
      <c r="O3216" s="29"/>
      <c r="P3216" s="406"/>
    </row>
    <row r="3217" spans="1:16" s="332" customFormat="1" x14ac:dyDescent="0.25">
      <c r="A3217" s="44" t="s">
        <v>15476</v>
      </c>
      <c r="B3217" s="44" t="s">
        <v>4157</v>
      </c>
      <c r="C3217" s="45" t="s">
        <v>15418</v>
      </c>
      <c r="D3217" s="45" t="s">
        <v>18252</v>
      </c>
      <c r="E3217" s="45" t="s">
        <v>3064</v>
      </c>
      <c r="F3217" s="45" t="s">
        <v>1384</v>
      </c>
      <c r="G3217" s="45" t="s">
        <v>1385</v>
      </c>
      <c r="H3217" s="30"/>
      <c r="I3217" s="29"/>
      <c r="J3217" s="29"/>
      <c r="K3217" s="29"/>
      <c r="L3217" s="29"/>
      <c r="M3217" s="29"/>
      <c r="N3217" s="29"/>
      <c r="O3217" s="29"/>
    </row>
    <row r="3218" spans="1:16" s="332" customFormat="1" x14ac:dyDescent="0.25">
      <c r="A3218" s="92" t="s">
        <v>4612</v>
      </c>
      <c r="B3218" s="92" t="s">
        <v>1583</v>
      </c>
      <c r="C3218" s="93" t="s">
        <v>4627</v>
      </c>
      <c r="D3218" s="93" t="s">
        <v>1398</v>
      </c>
      <c r="E3218" s="94">
        <v>45886</v>
      </c>
      <c r="F3218" s="93"/>
      <c r="G3218" s="93" t="s">
        <v>1385</v>
      </c>
      <c r="H3218" s="45" t="s">
        <v>1533</v>
      </c>
      <c r="I3218" s="99"/>
      <c r="J3218" s="99"/>
      <c r="K3218" s="99"/>
      <c r="L3218" s="31"/>
      <c r="M3218" s="31"/>
      <c r="N3218" s="31"/>
      <c r="O3218" s="29"/>
    </row>
    <row r="3219" spans="1:16" s="332" customFormat="1" x14ac:dyDescent="0.25">
      <c r="A3219" s="264" t="s">
        <v>17785</v>
      </c>
      <c r="B3219" s="264" t="s">
        <v>8832</v>
      </c>
      <c r="C3219" s="265">
        <v>230203</v>
      </c>
      <c r="D3219" s="265" t="s">
        <v>15953</v>
      </c>
      <c r="E3219" s="266" t="s">
        <v>8836</v>
      </c>
      <c r="F3219" s="30"/>
      <c r="G3219" s="30"/>
      <c r="H3219" s="30"/>
      <c r="I3219" s="29"/>
      <c r="J3219" s="29"/>
      <c r="K3219" s="29"/>
      <c r="L3219" s="29"/>
      <c r="M3219" s="29"/>
      <c r="N3219" s="29"/>
      <c r="O3219" s="29"/>
      <c r="P3219" s="406"/>
    </row>
    <row r="3220" spans="1:16" s="332" customFormat="1" x14ac:dyDescent="0.25">
      <c r="A3220" s="264" t="s">
        <v>17785</v>
      </c>
      <c r="B3220" s="264" t="s">
        <v>11360</v>
      </c>
      <c r="C3220" s="265">
        <v>231001</v>
      </c>
      <c r="D3220" s="265" t="s">
        <v>15953</v>
      </c>
      <c r="E3220" s="266" t="s">
        <v>2980</v>
      </c>
      <c r="F3220" s="30"/>
      <c r="G3220" s="30"/>
      <c r="H3220" s="30"/>
      <c r="I3220" s="29"/>
      <c r="J3220" s="29"/>
      <c r="K3220" s="29"/>
      <c r="L3220" s="29"/>
      <c r="M3220" s="29"/>
      <c r="N3220" s="29"/>
      <c r="O3220" s="29"/>
    </row>
    <row r="3221" spans="1:16" s="332" customFormat="1" x14ac:dyDescent="0.25">
      <c r="A3221" s="264" t="s">
        <v>17785</v>
      </c>
      <c r="B3221" s="264" t="s">
        <v>1061</v>
      </c>
      <c r="C3221" s="265">
        <v>240803</v>
      </c>
      <c r="D3221" s="265" t="s">
        <v>15953</v>
      </c>
      <c r="E3221" s="266" t="s">
        <v>6416</v>
      </c>
      <c r="F3221" s="30"/>
      <c r="G3221" s="30"/>
      <c r="H3221" s="30"/>
      <c r="I3221" s="29"/>
      <c r="J3221" s="29"/>
      <c r="K3221" s="29"/>
      <c r="L3221" s="29"/>
      <c r="M3221" s="29"/>
      <c r="N3221" s="29"/>
      <c r="O3221" s="29"/>
    </row>
    <row r="3222" spans="1:16" s="332" customFormat="1" x14ac:dyDescent="0.25">
      <c r="A3222" s="264" t="s">
        <v>17785</v>
      </c>
      <c r="B3222" s="264" t="s">
        <v>1070</v>
      </c>
      <c r="C3222" s="265">
        <v>241202</v>
      </c>
      <c r="D3222" s="265" t="s">
        <v>15953</v>
      </c>
      <c r="E3222" s="266" t="s">
        <v>17687</v>
      </c>
      <c r="F3222" s="30"/>
      <c r="G3222" s="30"/>
      <c r="H3222" s="30"/>
      <c r="I3222" s="29"/>
      <c r="J3222" s="29"/>
      <c r="K3222" s="29"/>
      <c r="L3222" s="29"/>
      <c r="M3222" s="29"/>
      <c r="N3222" s="29"/>
      <c r="O3222" s="29"/>
    </row>
    <row r="3223" spans="1:16" s="332" customFormat="1" x14ac:dyDescent="0.25">
      <c r="A3223" s="403" t="s">
        <v>17236</v>
      </c>
      <c r="B3223" s="403" t="s">
        <v>17100</v>
      </c>
      <c r="C3223" s="413">
        <v>3.23</v>
      </c>
      <c r="D3223" s="43" t="s">
        <v>17679</v>
      </c>
      <c r="E3223" s="43">
        <v>45961</v>
      </c>
      <c r="F3223" s="88"/>
      <c r="G3223" s="30"/>
      <c r="H3223" s="30"/>
      <c r="I3223" s="29"/>
      <c r="J3223" s="29"/>
      <c r="K3223" s="29"/>
      <c r="L3223" s="29"/>
      <c r="M3223" s="29"/>
      <c r="N3223" s="29"/>
      <c r="O3223" s="29"/>
    </row>
    <row r="3224" spans="1:16" s="332" customFormat="1" x14ac:dyDescent="0.25">
      <c r="A3224" s="403" t="s">
        <v>17236</v>
      </c>
      <c r="B3224" s="403" t="s">
        <v>17100</v>
      </c>
      <c r="C3224" s="413">
        <v>3.25</v>
      </c>
      <c r="D3224" s="43" t="s">
        <v>17679</v>
      </c>
      <c r="E3224" s="43">
        <v>47422</v>
      </c>
      <c r="F3224" s="88"/>
      <c r="G3224" s="30"/>
      <c r="H3224" s="30"/>
      <c r="I3224" s="29"/>
      <c r="J3224" s="29"/>
      <c r="K3224" s="29"/>
      <c r="L3224" s="29"/>
      <c r="M3224" s="29"/>
      <c r="N3224" s="29"/>
      <c r="O3224" s="29"/>
    </row>
    <row r="3225" spans="1:16" s="44" customFormat="1" x14ac:dyDescent="0.25">
      <c r="A3225" s="403" t="s">
        <v>17236</v>
      </c>
      <c r="B3225" s="403" t="s">
        <v>17087</v>
      </c>
      <c r="C3225" s="413">
        <v>9.23</v>
      </c>
      <c r="D3225" s="43" t="s">
        <v>17679</v>
      </c>
      <c r="E3225" s="43">
        <v>46934</v>
      </c>
      <c r="F3225" s="88"/>
      <c r="G3225" s="30"/>
      <c r="H3225" s="30"/>
      <c r="I3225" s="29"/>
      <c r="J3225" s="29"/>
      <c r="K3225" s="29"/>
      <c r="L3225" s="29"/>
      <c r="M3225" s="29"/>
      <c r="N3225" s="29"/>
      <c r="O3225" s="29"/>
      <c r="P3225" s="354"/>
    </row>
    <row r="3226" spans="1:16" s="332" customFormat="1" x14ac:dyDescent="0.25">
      <c r="A3226" s="403" t="s">
        <v>17236</v>
      </c>
      <c r="B3226" s="403" t="s">
        <v>17187</v>
      </c>
      <c r="C3226" s="413">
        <v>10.24</v>
      </c>
      <c r="D3226" s="43" t="s">
        <v>17679</v>
      </c>
      <c r="E3226" s="43">
        <v>47299</v>
      </c>
      <c r="F3226" s="88"/>
      <c r="G3226" s="30"/>
      <c r="H3226" s="30"/>
      <c r="I3226" s="29"/>
      <c r="J3226" s="29"/>
      <c r="K3226" s="29"/>
      <c r="L3226" s="29"/>
      <c r="M3226" s="29"/>
      <c r="N3226" s="29"/>
      <c r="O3226" s="29"/>
    </row>
    <row r="3227" spans="1:16" s="332" customFormat="1" x14ac:dyDescent="0.25">
      <c r="A3227" s="403" t="s">
        <v>17236</v>
      </c>
      <c r="B3227" s="403" t="s">
        <v>17091</v>
      </c>
      <c r="C3227" s="413">
        <v>12.24</v>
      </c>
      <c r="D3227" s="43" t="s">
        <v>17679</v>
      </c>
      <c r="E3227" s="43">
        <v>47299</v>
      </c>
      <c r="F3227" s="88"/>
      <c r="G3227" s="30"/>
      <c r="H3227" s="30"/>
      <c r="I3227" s="29"/>
      <c r="J3227" s="29"/>
      <c r="K3227" s="29"/>
      <c r="L3227" s="29"/>
      <c r="M3227" s="29"/>
      <c r="N3227" s="29"/>
      <c r="O3227" s="29"/>
    </row>
    <row r="3228" spans="1:16" s="44" customFormat="1" x14ac:dyDescent="0.25">
      <c r="A3228" s="44" t="s">
        <v>3299</v>
      </c>
      <c r="B3228" s="44" t="s">
        <v>13527</v>
      </c>
      <c r="C3228" s="45" t="s">
        <v>7271</v>
      </c>
      <c r="D3228" s="45" t="s">
        <v>16294</v>
      </c>
      <c r="E3228" s="46">
        <v>45900</v>
      </c>
      <c r="F3228" s="338"/>
      <c r="L3228" s="31"/>
      <c r="M3228" s="31"/>
      <c r="N3228" s="31"/>
      <c r="O3228" s="29"/>
      <c r="P3228" s="354"/>
    </row>
    <row r="3229" spans="1:16" s="332" customFormat="1" x14ac:dyDescent="0.25">
      <c r="A3229" s="100" t="s">
        <v>4131</v>
      </c>
      <c r="B3229" s="92" t="s">
        <v>4153</v>
      </c>
      <c r="C3229" s="93" t="s">
        <v>4154</v>
      </c>
      <c r="D3229" s="93" t="s">
        <v>1398</v>
      </c>
      <c r="E3229" s="94">
        <v>46131</v>
      </c>
      <c r="F3229" s="93"/>
      <c r="G3229" s="93"/>
      <c r="H3229" s="93"/>
      <c r="I3229" s="99"/>
      <c r="J3229" s="99"/>
      <c r="K3229" s="99"/>
      <c r="L3229" s="29"/>
      <c r="M3229" s="29"/>
      <c r="N3229" s="29"/>
      <c r="O3229" s="29"/>
    </row>
    <row r="3230" spans="1:16" s="44" customFormat="1" x14ac:dyDescent="0.25">
      <c r="A3230" s="264" t="s">
        <v>3490</v>
      </c>
      <c r="B3230" s="264" t="s">
        <v>8833</v>
      </c>
      <c r="C3230" s="265">
        <v>23020101</v>
      </c>
      <c r="D3230" s="265" t="s">
        <v>15953</v>
      </c>
      <c r="E3230" s="266" t="s">
        <v>8836</v>
      </c>
      <c r="F3230" s="30"/>
      <c r="G3230" s="30"/>
      <c r="H3230" s="30"/>
      <c r="I3230" s="29"/>
      <c r="J3230" s="29"/>
      <c r="K3230" s="29"/>
      <c r="L3230" s="29"/>
      <c r="M3230" s="29"/>
      <c r="N3230" s="29"/>
      <c r="O3230" s="29"/>
      <c r="P3230" s="354"/>
    </row>
    <row r="3231" spans="1:16" s="332" customFormat="1" x14ac:dyDescent="0.25">
      <c r="A3231" s="264" t="s">
        <v>3490</v>
      </c>
      <c r="B3231" s="264" t="s">
        <v>8834</v>
      </c>
      <c r="C3231" s="265">
        <v>23020102</v>
      </c>
      <c r="D3231" s="265" t="s">
        <v>15953</v>
      </c>
      <c r="E3231" s="266" t="s">
        <v>8836</v>
      </c>
      <c r="F3231" s="30"/>
      <c r="G3231" s="30"/>
      <c r="H3231" s="30"/>
      <c r="I3231" s="29"/>
      <c r="J3231" s="29"/>
      <c r="K3231" s="29"/>
      <c r="L3231" s="29"/>
      <c r="M3231" s="29"/>
      <c r="N3231" s="29"/>
      <c r="O3231" s="29"/>
    </row>
    <row r="3232" spans="1:16" s="332" customFormat="1" x14ac:dyDescent="0.25">
      <c r="A3232" s="264" t="s">
        <v>17786</v>
      </c>
      <c r="B3232" s="264" t="s">
        <v>1070</v>
      </c>
      <c r="C3232" s="265">
        <v>241202</v>
      </c>
      <c r="D3232" s="265" t="s">
        <v>15953</v>
      </c>
      <c r="E3232" s="266" t="s">
        <v>17687</v>
      </c>
      <c r="F3232" s="30"/>
      <c r="G3232" s="30"/>
      <c r="H3232" s="30"/>
      <c r="I3232" s="29"/>
      <c r="J3232" s="29"/>
      <c r="K3232" s="29"/>
      <c r="L3232" s="29"/>
      <c r="M3232" s="29"/>
      <c r="N3232" s="29"/>
      <c r="O3232" s="29"/>
    </row>
    <row r="3233" spans="1:16" s="332" customFormat="1" x14ac:dyDescent="0.25">
      <c r="A3233" s="100" t="s">
        <v>4132</v>
      </c>
      <c r="B3233" s="92" t="s">
        <v>4153</v>
      </c>
      <c r="C3233" s="93" t="s">
        <v>4154</v>
      </c>
      <c r="D3233" s="93" t="s">
        <v>1398</v>
      </c>
      <c r="E3233" s="94">
        <v>46131</v>
      </c>
      <c r="F3233" s="93"/>
      <c r="G3233" s="93"/>
      <c r="H3233" s="93"/>
      <c r="I3233" s="99"/>
      <c r="J3233" s="99"/>
      <c r="K3233" s="99"/>
      <c r="L3233" s="29"/>
      <c r="M3233" s="29"/>
      <c r="N3233" s="29"/>
      <c r="O3233" s="29"/>
    </row>
    <row r="3234" spans="1:16" s="332" customFormat="1" x14ac:dyDescent="0.25">
      <c r="A3234" s="403" t="s">
        <v>17237</v>
      </c>
      <c r="B3234" s="403" t="s">
        <v>17101</v>
      </c>
      <c r="C3234" s="413">
        <v>11.22</v>
      </c>
      <c r="D3234" s="43" t="s">
        <v>17679</v>
      </c>
      <c r="E3234" s="43">
        <v>45838</v>
      </c>
      <c r="F3234" s="88"/>
      <c r="G3234" s="30"/>
      <c r="H3234" s="30"/>
      <c r="I3234" s="29"/>
      <c r="J3234" s="29"/>
      <c r="K3234" s="29"/>
      <c r="L3234" s="29"/>
      <c r="M3234" s="29"/>
      <c r="N3234" s="29"/>
      <c r="O3234" s="29"/>
    </row>
    <row r="3235" spans="1:16" s="332" customFormat="1" x14ac:dyDescent="0.25">
      <c r="A3235" s="264" t="s">
        <v>15853</v>
      </c>
      <c r="B3235" s="264" t="s">
        <v>6669</v>
      </c>
      <c r="C3235" s="265">
        <v>240804</v>
      </c>
      <c r="D3235" s="265" t="s">
        <v>15953</v>
      </c>
      <c r="E3235" s="266" t="s">
        <v>15826</v>
      </c>
      <c r="F3235" s="30"/>
      <c r="G3235" s="30"/>
      <c r="H3235" s="30"/>
      <c r="I3235" s="29"/>
      <c r="J3235" s="29"/>
      <c r="K3235" s="29"/>
      <c r="L3235" s="29"/>
      <c r="M3235" s="29"/>
      <c r="N3235" s="29"/>
      <c r="O3235" s="29"/>
    </row>
    <row r="3236" spans="1:16" s="332" customFormat="1" x14ac:dyDescent="0.25">
      <c r="A3236" s="100" t="s">
        <v>7554</v>
      </c>
      <c r="B3236" s="131" t="s">
        <v>3148</v>
      </c>
      <c r="C3236" s="96" t="s">
        <v>7555</v>
      </c>
      <c r="D3236" s="93" t="s">
        <v>1925</v>
      </c>
      <c r="E3236" s="112">
        <v>45688</v>
      </c>
      <c r="F3236" s="93"/>
      <c r="G3236" s="93"/>
      <c r="H3236" s="93"/>
      <c r="I3236" s="99"/>
      <c r="J3236" s="99"/>
      <c r="K3236" s="99"/>
      <c r="L3236" s="31"/>
      <c r="M3236" s="31"/>
      <c r="N3236" s="31"/>
      <c r="O3236" s="29"/>
    </row>
    <row r="3237" spans="1:16" s="332" customFormat="1" x14ac:dyDescent="0.25">
      <c r="A3237" s="403" t="s">
        <v>17238</v>
      </c>
      <c r="B3237" s="403" t="s">
        <v>17093</v>
      </c>
      <c r="C3237" s="413">
        <v>33.24</v>
      </c>
      <c r="D3237" s="43" t="s">
        <v>17679</v>
      </c>
      <c r="E3237" s="43">
        <v>47299</v>
      </c>
      <c r="F3237" s="88"/>
      <c r="G3237" s="30"/>
      <c r="H3237" s="30"/>
      <c r="I3237" s="29"/>
      <c r="J3237" s="29"/>
      <c r="K3237" s="29"/>
      <c r="L3237" s="29"/>
      <c r="M3237" s="29"/>
      <c r="N3237" s="29"/>
      <c r="O3237" s="29"/>
    </row>
    <row r="3238" spans="1:16" s="332" customFormat="1" x14ac:dyDescent="0.25">
      <c r="A3238" s="44" t="s">
        <v>3098</v>
      </c>
      <c r="B3238" s="44" t="s">
        <v>15257</v>
      </c>
      <c r="C3238" s="45" t="s">
        <v>13518</v>
      </c>
      <c r="D3238" s="45" t="s">
        <v>16294</v>
      </c>
      <c r="E3238" s="46">
        <v>46022</v>
      </c>
      <c r="F3238" s="338"/>
      <c r="G3238" s="44"/>
      <c r="H3238" s="44"/>
      <c r="I3238" s="44"/>
      <c r="J3238" s="44"/>
      <c r="K3238" s="44"/>
      <c r="L3238" s="31"/>
      <c r="M3238" s="31"/>
      <c r="N3238" s="31"/>
      <c r="O3238" s="29"/>
    </row>
    <row r="3239" spans="1:16" s="332" customFormat="1" x14ac:dyDescent="0.25">
      <c r="A3239" s="44" t="s">
        <v>16348</v>
      </c>
      <c r="B3239" s="44" t="s">
        <v>16337</v>
      </c>
      <c r="C3239" s="45" t="s">
        <v>16338</v>
      </c>
      <c r="D3239" s="45" t="s">
        <v>16294</v>
      </c>
      <c r="E3239" s="46">
        <v>46022</v>
      </c>
      <c r="F3239" s="338"/>
      <c r="G3239" s="44"/>
      <c r="H3239" s="44"/>
      <c r="I3239" s="44"/>
      <c r="J3239" s="44"/>
      <c r="K3239" s="44"/>
      <c r="L3239" s="31"/>
      <c r="M3239" s="31"/>
      <c r="N3239" s="31"/>
      <c r="O3239" s="29"/>
    </row>
    <row r="3240" spans="1:16" s="332" customFormat="1" x14ac:dyDescent="0.25">
      <c r="A3240" s="44" t="s">
        <v>13412</v>
      </c>
      <c r="B3240" s="44" t="s">
        <v>15257</v>
      </c>
      <c r="C3240" s="45" t="s">
        <v>13518</v>
      </c>
      <c r="D3240" s="45" t="s">
        <v>16294</v>
      </c>
      <c r="E3240" s="46">
        <v>46022</v>
      </c>
      <c r="F3240" s="338"/>
      <c r="G3240" s="44"/>
      <c r="H3240" s="44"/>
      <c r="I3240" s="44"/>
      <c r="J3240" s="44"/>
      <c r="K3240" s="44"/>
      <c r="L3240" s="31"/>
      <c r="M3240" s="31"/>
      <c r="N3240" s="31"/>
      <c r="O3240" s="29"/>
    </row>
    <row r="3241" spans="1:16" s="332" customFormat="1" x14ac:dyDescent="0.25">
      <c r="A3241" s="44" t="s">
        <v>12105</v>
      </c>
      <c r="B3241" s="44" t="s">
        <v>12053</v>
      </c>
      <c r="C3241" s="45" t="s">
        <v>6550</v>
      </c>
      <c r="D3241" s="45" t="s">
        <v>4574</v>
      </c>
      <c r="E3241" s="275">
        <f>DATE(2026,7,20)</f>
        <v>46223</v>
      </c>
      <c r="F3241" s="30"/>
      <c r="G3241" s="30"/>
      <c r="H3241" s="30"/>
      <c r="I3241" s="29"/>
      <c r="J3241" s="29"/>
      <c r="K3241" s="29"/>
      <c r="L3241" s="29"/>
      <c r="M3241" s="29"/>
      <c r="N3241" s="29"/>
      <c r="O3241" s="29"/>
    </row>
    <row r="3242" spans="1:16" s="332" customFormat="1" x14ac:dyDescent="0.25">
      <c r="A3242" s="44" t="s">
        <v>543</v>
      </c>
      <c r="B3242" s="44" t="s">
        <v>15257</v>
      </c>
      <c r="C3242" s="45" t="s">
        <v>13518</v>
      </c>
      <c r="D3242" s="45" t="s">
        <v>16294</v>
      </c>
      <c r="E3242" s="46">
        <v>46022</v>
      </c>
      <c r="F3242" s="338"/>
      <c r="G3242" s="44"/>
      <c r="H3242" s="44"/>
      <c r="I3242" s="44"/>
      <c r="J3242" s="44"/>
      <c r="K3242" s="44"/>
      <c r="L3242" s="31"/>
      <c r="M3242" s="31"/>
      <c r="N3242" s="31"/>
      <c r="O3242" s="29"/>
    </row>
    <row r="3243" spans="1:16" s="332" customFormat="1" x14ac:dyDescent="0.25">
      <c r="A3243" s="44" t="s">
        <v>16013</v>
      </c>
      <c r="B3243" s="44" t="s">
        <v>15962</v>
      </c>
      <c r="C3243" s="45" t="s">
        <v>15776</v>
      </c>
      <c r="D3243" s="45" t="s">
        <v>18252</v>
      </c>
      <c r="E3243" s="45" t="s">
        <v>6416</v>
      </c>
      <c r="F3243" s="45" t="s">
        <v>1385</v>
      </c>
      <c r="G3243" s="45" t="s">
        <v>1385</v>
      </c>
      <c r="H3243" s="30"/>
      <c r="I3243" s="29"/>
      <c r="J3243" s="29"/>
      <c r="K3243" s="29"/>
      <c r="L3243" s="29"/>
      <c r="M3243" s="29"/>
      <c r="N3243" s="29"/>
      <c r="O3243" s="29"/>
    </row>
    <row r="3244" spans="1:16" s="332" customFormat="1" x14ac:dyDescent="0.25">
      <c r="A3244" s="44" t="s">
        <v>15477</v>
      </c>
      <c r="B3244" s="44" t="s">
        <v>4157</v>
      </c>
      <c r="C3244" s="45" t="s">
        <v>15418</v>
      </c>
      <c r="D3244" s="45" t="s">
        <v>18252</v>
      </c>
      <c r="E3244" s="45" t="s">
        <v>3064</v>
      </c>
      <c r="F3244" s="45" t="s">
        <v>1384</v>
      </c>
      <c r="G3244" s="45" t="s">
        <v>1385</v>
      </c>
      <c r="H3244" s="30"/>
      <c r="I3244" s="29"/>
      <c r="J3244" s="29"/>
      <c r="K3244" s="29"/>
      <c r="L3244" s="29"/>
      <c r="M3244" s="29"/>
      <c r="N3244" s="29"/>
      <c r="O3244" s="29"/>
      <c r="P3244" s="406"/>
    </row>
    <row r="3245" spans="1:16" s="332" customFormat="1" x14ac:dyDescent="0.25">
      <c r="A3245" s="264" t="s">
        <v>17787</v>
      </c>
      <c r="B3245" s="264" t="s">
        <v>236</v>
      </c>
      <c r="C3245" s="265">
        <v>241001</v>
      </c>
      <c r="D3245" s="265" t="s">
        <v>15953</v>
      </c>
      <c r="E3245" s="266" t="s">
        <v>11352</v>
      </c>
      <c r="F3245" s="30"/>
      <c r="G3245" s="30"/>
      <c r="H3245" s="30"/>
      <c r="I3245" s="29"/>
      <c r="J3245" s="29"/>
      <c r="K3245" s="29"/>
      <c r="L3245" s="29"/>
      <c r="M3245" s="29"/>
      <c r="N3245" s="29"/>
      <c r="O3245" s="29"/>
    </row>
    <row r="3246" spans="1:16" s="332" customFormat="1" x14ac:dyDescent="0.25">
      <c r="A3246" s="44" t="s">
        <v>11850</v>
      </c>
      <c r="B3246" s="44" t="s">
        <v>1347</v>
      </c>
      <c r="C3246" s="45" t="s">
        <v>14267</v>
      </c>
      <c r="D3246" s="45" t="s">
        <v>18252</v>
      </c>
      <c r="E3246" s="45" t="s">
        <v>6677</v>
      </c>
      <c r="F3246" s="45" t="s">
        <v>1385</v>
      </c>
      <c r="G3246" s="45" t="s">
        <v>1384</v>
      </c>
      <c r="H3246" s="30"/>
      <c r="I3246" s="29"/>
      <c r="J3246" s="29"/>
      <c r="K3246" s="29"/>
      <c r="L3246" s="29"/>
      <c r="M3246" s="29"/>
      <c r="N3246" s="29"/>
      <c r="O3246" s="29"/>
    </row>
    <row r="3247" spans="1:16" s="332" customFormat="1" x14ac:dyDescent="0.25">
      <c r="A3247" s="264" t="s">
        <v>14704</v>
      </c>
      <c r="B3247" s="264" t="s">
        <v>13009</v>
      </c>
      <c r="C3247" s="265">
        <v>240101</v>
      </c>
      <c r="D3247" s="265" t="s">
        <v>15953</v>
      </c>
      <c r="E3247" s="266" t="s">
        <v>13010</v>
      </c>
      <c r="F3247" s="30"/>
      <c r="G3247" s="30"/>
      <c r="H3247" s="30"/>
      <c r="I3247" s="29"/>
      <c r="J3247" s="29"/>
      <c r="K3247" s="29"/>
      <c r="L3247" s="29"/>
      <c r="M3247" s="29"/>
      <c r="N3247" s="29"/>
      <c r="O3247" s="29"/>
    </row>
    <row r="3248" spans="1:16" s="332" customFormat="1" x14ac:dyDescent="0.25">
      <c r="A3248" s="403" t="s">
        <v>17239</v>
      </c>
      <c r="B3248" s="403" t="s">
        <v>17102</v>
      </c>
      <c r="C3248" s="413">
        <v>21.23</v>
      </c>
      <c r="D3248" s="43" t="s">
        <v>17679</v>
      </c>
      <c r="E3248" s="43">
        <v>46934</v>
      </c>
      <c r="F3248" s="88"/>
      <c r="G3248" s="30"/>
      <c r="H3248" s="30"/>
      <c r="I3248" s="29"/>
      <c r="J3248" s="29"/>
      <c r="K3248" s="29"/>
      <c r="L3248" s="29"/>
      <c r="M3248" s="29"/>
      <c r="N3248" s="29"/>
      <c r="O3248" s="29"/>
    </row>
    <row r="3249" spans="1:16" s="332" customFormat="1" x14ac:dyDescent="0.25">
      <c r="A3249" s="403" t="s">
        <v>17239</v>
      </c>
      <c r="B3249" s="403" t="s">
        <v>17172</v>
      </c>
      <c r="C3249" s="413">
        <v>23.22</v>
      </c>
      <c r="D3249" s="43" t="s">
        <v>17679</v>
      </c>
      <c r="E3249" s="43">
        <v>45838</v>
      </c>
      <c r="F3249" s="88"/>
      <c r="G3249" s="30"/>
      <c r="H3249" s="30"/>
      <c r="I3249" s="29"/>
      <c r="J3249" s="29"/>
      <c r="K3249" s="29"/>
      <c r="L3249" s="29"/>
      <c r="M3249" s="29"/>
      <c r="N3249" s="29"/>
      <c r="O3249" s="29"/>
    </row>
    <row r="3250" spans="1:16" s="44" customFormat="1" x14ac:dyDescent="0.25">
      <c r="A3250" s="403" t="s">
        <v>17239</v>
      </c>
      <c r="B3250" s="403" t="s">
        <v>17096</v>
      </c>
      <c r="C3250" s="413">
        <v>24.22</v>
      </c>
      <c r="D3250" s="43" t="s">
        <v>17679</v>
      </c>
      <c r="E3250" s="43">
        <v>45838</v>
      </c>
      <c r="F3250" s="88"/>
      <c r="G3250" s="30"/>
      <c r="H3250" s="30"/>
      <c r="I3250" s="29"/>
      <c r="J3250" s="29"/>
      <c r="K3250" s="29"/>
      <c r="L3250" s="29"/>
      <c r="M3250" s="29"/>
      <c r="N3250" s="29"/>
      <c r="O3250" s="29"/>
      <c r="P3250" s="354"/>
    </row>
    <row r="3251" spans="1:16" s="44" customFormat="1" x14ac:dyDescent="0.25">
      <c r="A3251" s="403" t="s">
        <v>17239</v>
      </c>
      <c r="B3251" s="403" t="s">
        <v>17216</v>
      </c>
      <c r="C3251" s="413">
        <v>35.22</v>
      </c>
      <c r="D3251" s="43" t="s">
        <v>17679</v>
      </c>
      <c r="E3251" s="43">
        <v>45838</v>
      </c>
      <c r="F3251" s="88"/>
      <c r="G3251" s="30"/>
      <c r="H3251" s="30"/>
      <c r="I3251" s="29"/>
      <c r="J3251" s="29"/>
      <c r="K3251" s="29"/>
      <c r="L3251" s="29"/>
      <c r="M3251" s="29"/>
      <c r="N3251" s="29"/>
      <c r="O3251" s="29"/>
      <c r="P3251" s="354"/>
    </row>
    <row r="3252" spans="1:16" s="44" customFormat="1" x14ac:dyDescent="0.25">
      <c r="A3252" s="1" t="s">
        <v>14433</v>
      </c>
      <c r="B3252" s="432" t="s">
        <v>14398</v>
      </c>
      <c r="C3252" s="433" t="s">
        <v>14434</v>
      </c>
      <c r="D3252" s="434" t="s">
        <v>17016</v>
      </c>
      <c r="E3252" s="434">
        <v>45866</v>
      </c>
      <c r="F3252" s="30"/>
      <c r="G3252" s="30"/>
      <c r="H3252" s="30"/>
      <c r="I3252" s="29"/>
      <c r="J3252" s="29"/>
      <c r="K3252" s="29"/>
      <c r="L3252" s="29"/>
      <c r="M3252" s="29"/>
      <c r="N3252" s="29"/>
      <c r="O3252" s="29"/>
      <c r="P3252" s="343"/>
    </row>
    <row r="3253" spans="1:16" s="332" customFormat="1" x14ac:dyDescent="0.25">
      <c r="A3253" s="44" t="s">
        <v>1822</v>
      </c>
      <c r="B3253" s="44" t="s">
        <v>1841</v>
      </c>
      <c r="C3253" s="45" t="s">
        <v>6196</v>
      </c>
      <c r="D3253" s="45" t="s">
        <v>18252</v>
      </c>
      <c r="E3253" s="45" t="s">
        <v>6213</v>
      </c>
      <c r="F3253" s="45" t="s">
        <v>1384</v>
      </c>
      <c r="G3253" s="45" t="s">
        <v>1385</v>
      </c>
      <c r="H3253" s="30"/>
      <c r="I3253" s="29"/>
      <c r="J3253" s="29"/>
      <c r="K3253" s="29"/>
      <c r="L3253" s="29"/>
      <c r="M3253" s="29"/>
      <c r="N3253" s="29"/>
      <c r="O3253" s="29"/>
    </row>
    <row r="3254" spans="1:16" s="332" customFormat="1" x14ac:dyDescent="0.25">
      <c r="A3254" s="44" t="s">
        <v>5396</v>
      </c>
      <c r="B3254" s="44" t="s">
        <v>5290</v>
      </c>
      <c r="C3254" s="45" t="s">
        <v>5397</v>
      </c>
      <c r="D3254" s="45" t="s">
        <v>15765</v>
      </c>
      <c r="E3254" s="45" t="s">
        <v>6673</v>
      </c>
      <c r="F3254" s="328"/>
      <c r="G3254" s="328"/>
      <c r="H3254" s="328"/>
      <c r="I3254" s="329"/>
      <c r="J3254" s="329"/>
      <c r="K3254" s="329"/>
      <c r="L3254" s="29"/>
      <c r="M3254" s="29"/>
      <c r="N3254" s="29"/>
      <c r="O3254" s="29"/>
    </row>
    <row r="3255" spans="1:16" s="44" customFormat="1" x14ac:dyDescent="0.25">
      <c r="A3255" s="346" t="s">
        <v>5396</v>
      </c>
      <c r="B3255" s="346" t="s">
        <v>5290</v>
      </c>
      <c r="C3255" s="347" t="s">
        <v>5397</v>
      </c>
      <c r="D3255" s="347" t="s">
        <v>15765</v>
      </c>
      <c r="E3255" s="347" t="s">
        <v>10364</v>
      </c>
      <c r="F3255" s="346"/>
      <c r="G3255" s="346"/>
      <c r="H3255" s="346"/>
      <c r="I3255" s="346"/>
      <c r="J3255" s="346"/>
      <c r="K3255" s="346"/>
      <c r="L3255" s="346"/>
      <c r="M3255" s="346"/>
      <c r="N3255" s="29"/>
      <c r="O3255" s="29"/>
      <c r="P3255" s="354"/>
    </row>
    <row r="3256" spans="1:16" s="332" customFormat="1" x14ac:dyDescent="0.25">
      <c r="A3256" s="264" t="s">
        <v>6759</v>
      </c>
      <c r="B3256" s="264" t="s">
        <v>2751</v>
      </c>
      <c r="C3256" s="265">
        <v>220105</v>
      </c>
      <c r="D3256" s="265" t="s">
        <v>15953</v>
      </c>
      <c r="E3256" s="266" t="s">
        <v>3064</v>
      </c>
      <c r="F3256" s="30"/>
      <c r="G3256" s="30"/>
      <c r="H3256" s="30"/>
      <c r="I3256" s="29"/>
      <c r="J3256" s="29"/>
      <c r="K3256" s="29"/>
      <c r="L3256" s="29"/>
      <c r="M3256" s="29"/>
      <c r="N3256" s="29"/>
      <c r="O3256" s="29"/>
    </row>
    <row r="3257" spans="1:16" s="332" customFormat="1" x14ac:dyDescent="0.25">
      <c r="A3257" s="264" t="s">
        <v>6759</v>
      </c>
      <c r="B3257" s="264" t="s">
        <v>9688</v>
      </c>
      <c r="C3257" s="265">
        <v>230504</v>
      </c>
      <c r="D3257" s="265" t="s">
        <v>15953</v>
      </c>
      <c r="E3257" s="266" t="s">
        <v>9689</v>
      </c>
      <c r="F3257" s="30"/>
      <c r="G3257" s="30"/>
      <c r="H3257" s="30"/>
      <c r="I3257" s="29"/>
      <c r="J3257" s="29"/>
      <c r="K3257" s="29"/>
      <c r="L3257" s="29"/>
      <c r="M3257" s="29"/>
      <c r="N3257" s="29"/>
      <c r="O3257" s="29"/>
    </row>
    <row r="3258" spans="1:16" s="332" customFormat="1" x14ac:dyDescent="0.25">
      <c r="A3258" s="264" t="s">
        <v>6759</v>
      </c>
      <c r="B3258" s="264" t="s">
        <v>6669</v>
      </c>
      <c r="C3258" s="265">
        <v>230807</v>
      </c>
      <c r="D3258" s="265" t="s">
        <v>15953</v>
      </c>
      <c r="E3258" s="266" t="s">
        <v>6877</v>
      </c>
      <c r="F3258" s="30"/>
      <c r="G3258" s="30"/>
      <c r="H3258" s="30"/>
      <c r="I3258" s="29"/>
      <c r="J3258" s="29"/>
      <c r="K3258" s="29"/>
      <c r="L3258" s="29"/>
      <c r="M3258" s="29"/>
      <c r="N3258" s="29"/>
      <c r="O3258" s="29"/>
      <c r="P3258" s="406"/>
    </row>
    <row r="3259" spans="1:16" s="44" customFormat="1" x14ac:dyDescent="0.25">
      <c r="A3259" s="264" t="s">
        <v>6759</v>
      </c>
      <c r="B3259" s="264" t="s">
        <v>3591</v>
      </c>
      <c r="C3259" s="265">
        <v>230901</v>
      </c>
      <c r="D3259" s="265" t="s">
        <v>15953</v>
      </c>
      <c r="E3259" s="266" t="s">
        <v>10715</v>
      </c>
      <c r="F3259" s="30"/>
      <c r="G3259" s="30"/>
      <c r="H3259" s="30"/>
      <c r="I3259" s="29"/>
      <c r="J3259" s="29"/>
      <c r="K3259" s="29"/>
      <c r="L3259" s="29"/>
      <c r="M3259" s="29"/>
      <c r="N3259" s="29"/>
      <c r="O3259" s="29"/>
      <c r="P3259" s="354"/>
    </row>
    <row r="3260" spans="1:16" s="44" customFormat="1" x14ac:dyDescent="0.25">
      <c r="A3260" s="403" t="s">
        <v>17240</v>
      </c>
      <c r="B3260" s="403" t="s">
        <v>17103</v>
      </c>
      <c r="C3260" s="413">
        <v>22.23</v>
      </c>
      <c r="D3260" s="43" t="s">
        <v>17679</v>
      </c>
      <c r="E3260" s="43">
        <v>46934</v>
      </c>
      <c r="F3260" s="88"/>
      <c r="G3260" s="30"/>
      <c r="H3260" s="30"/>
      <c r="I3260" s="29"/>
      <c r="J3260" s="29"/>
      <c r="K3260" s="29"/>
      <c r="L3260" s="29"/>
      <c r="M3260" s="29"/>
      <c r="N3260" s="29"/>
      <c r="O3260" s="29"/>
      <c r="P3260" s="354"/>
    </row>
    <row r="3261" spans="1:16" s="332" customFormat="1" x14ac:dyDescent="0.25">
      <c r="A3261" s="404" t="s">
        <v>17240</v>
      </c>
      <c r="B3261" s="403" t="s">
        <v>17093</v>
      </c>
      <c r="C3261" s="413">
        <v>33.229999999999997</v>
      </c>
      <c r="D3261" s="43" t="s">
        <v>17679</v>
      </c>
      <c r="E3261" s="43">
        <v>46934</v>
      </c>
      <c r="F3261" s="88"/>
      <c r="G3261" s="30"/>
      <c r="H3261" s="30"/>
      <c r="I3261" s="29"/>
      <c r="J3261" s="29"/>
      <c r="K3261" s="29"/>
      <c r="L3261" s="29"/>
      <c r="M3261" s="29"/>
      <c r="N3261" s="29"/>
      <c r="O3261" s="29"/>
    </row>
    <row r="3262" spans="1:16" s="332" customFormat="1" x14ac:dyDescent="0.25">
      <c r="A3262" s="264" t="s">
        <v>11390</v>
      </c>
      <c r="B3262" s="264" t="s">
        <v>3601</v>
      </c>
      <c r="C3262" s="265">
        <v>230802</v>
      </c>
      <c r="D3262" s="265" t="s">
        <v>15953</v>
      </c>
      <c r="E3262" s="266" t="s">
        <v>5279</v>
      </c>
      <c r="F3262" s="30"/>
      <c r="G3262" s="30"/>
      <c r="H3262" s="30"/>
      <c r="I3262" s="29"/>
      <c r="J3262" s="29"/>
      <c r="K3262" s="29"/>
      <c r="L3262" s="29"/>
      <c r="M3262" s="29"/>
      <c r="N3262" s="29"/>
      <c r="O3262" s="29"/>
    </row>
    <row r="3263" spans="1:16" s="332" customFormat="1" x14ac:dyDescent="0.25">
      <c r="A3263" s="44" t="s">
        <v>15478</v>
      </c>
      <c r="B3263" s="44" t="s">
        <v>11000</v>
      </c>
      <c r="C3263" s="45" t="s">
        <v>11001</v>
      </c>
      <c r="D3263" s="45" t="s">
        <v>18252</v>
      </c>
      <c r="E3263" s="45" t="s">
        <v>10715</v>
      </c>
      <c r="F3263" s="45" t="s">
        <v>1384</v>
      </c>
      <c r="G3263" s="45" t="s">
        <v>1385</v>
      </c>
      <c r="H3263" s="30"/>
      <c r="I3263" s="29"/>
      <c r="J3263" s="29"/>
      <c r="K3263" s="29"/>
      <c r="L3263" s="29"/>
      <c r="M3263" s="29"/>
      <c r="N3263" s="29"/>
      <c r="O3263" s="29"/>
    </row>
    <row r="3264" spans="1:16" s="332" customFormat="1" x14ac:dyDescent="0.25">
      <c r="A3264" s="44" t="s">
        <v>15478</v>
      </c>
      <c r="B3264" s="44" t="s">
        <v>10976</v>
      </c>
      <c r="C3264" s="45" t="s">
        <v>10977</v>
      </c>
      <c r="D3264" s="45" t="s">
        <v>18252</v>
      </c>
      <c r="E3264" s="45" t="s">
        <v>10715</v>
      </c>
      <c r="F3264" s="45" t="s">
        <v>1384</v>
      </c>
      <c r="G3264" s="45" t="s">
        <v>1385</v>
      </c>
      <c r="H3264" s="30"/>
      <c r="I3264" s="29"/>
      <c r="J3264" s="29"/>
      <c r="K3264" s="29"/>
      <c r="L3264" s="29"/>
      <c r="M3264" s="29"/>
      <c r="N3264" s="29"/>
      <c r="O3264" s="29"/>
    </row>
    <row r="3265" spans="1:16" s="332" customFormat="1" x14ac:dyDescent="0.25">
      <c r="A3265" s="44" t="s">
        <v>15478</v>
      </c>
      <c r="B3265" s="44" t="s">
        <v>11004</v>
      </c>
      <c r="C3265" s="45" t="s">
        <v>11005</v>
      </c>
      <c r="D3265" s="45" t="s">
        <v>18252</v>
      </c>
      <c r="E3265" s="45" t="s">
        <v>10715</v>
      </c>
      <c r="F3265" s="45" t="s">
        <v>1384</v>
      </c>
      <c r="G3265" s="45" t="s">
        <v>1385</v>
      </c>
      <c r="H3265" s="30"/>
      <c r="I3265" s="29"/>
      <c r="J3265" s="29"/>
      <c r="K3265" s="29"/>
      <c r="L3265" s="29"/>
      <c r="M3265" s="29"/>
      <c r="N3265" s="29"/>
      <c r="O3265" s="29"/>
    </row>
    <row r="3266" spans="1:16" s="332" customFormat="1" x14ac:dyDescent="0.25">
      <c r="A3266" s="44" t="s">
        <v>15478</v>
      </c>
      <c r="B3266" s="44" t="s">
        <v>5093</v>
      </c>
      <c r="C3266" s="45" t="s">
        <v>15426</v>
      </c>
      <c r="D3266" s="45" t="s">
        <v>18252</v>
      </c>
      <c r="E3266" s="45" t="s">
        <v>10069</v>
      </c>
      <c r="F3266" s="45" t="s">
        <v>1384</v>
      </c>
      <c r="G3266" s="45" t="s">
        <v>1385</v>
      </c>
      <c r="H3266" s="30"/>
      <c r="I3266" s="29"/>
      <c r="J3266" s="29"/>
      <c r="K3266" s="29"/>
      <c r="L3266" s="29"/>
      <c r="M3266" s="29"/>
      <c r="N3266" s="29"/>
      <c r="O3266" s="29"/>
    </row>
    <row r="3267" spans="1:16" s="332" customFormat="1" x14ac:dyDescent="0.25">
      <c r="A3267" s="264" t="s">
        <v>10670</v>
      </c>
      <c r="B3267" s="264" t="s">
        <v>1056</v>
      </c>
      <c r="C3267" s="265">
        <v>230601</v>
      </c>
      <c r="D3267" s="265" t="s">
        <v>15953</v>
      </c>
      <c r="E3267" s="266" t="s">
        <v>10533</v>
      </c>
      <c r="F3267" s="30"/>
      <c r="G3267" s="30"/>
      <c r="H3267" s="30"/>
      <c r="I3267" s="29"/>
      <c r="J3267" s="29"/>
      <c r="K3267" s="29"/>
      <c r="L3267" s="29"/>
      <c r="M3267" s="29"/>
      <c r="N3267" s="29"/>
      <c r="O3267" s="29"/>
      <c r="P3267" s="406"/>
    </row>
    <row r="3268" spans="1:16" s="332" customFormat="1" x14ac:dyDescent="0.25">
      <c r="A3268" s="264" t="s">
        <v>5429</v>
      </c>
      <c r="B3268" s="264" t="s">
        <v>5409</v>
      </c>
      <c r="C3268" s="265">
        <v>210602</v>
      </c>
      <c r="D3268" s="265" t="s">
        <v>15953</v>
      </c>
      <c r="E3268" s="266" t="s">
        <v>5410</v>
      </c>
      <c r="F3268" s="30"/>
      <c r="G3268" s="30"/>
      <c r="H3268" s="30"/>
      <c r="I3268" s="29"/>
      <c r="J3268" s="29"/>
      <c r="K3268" s="29"/>
      <c r="L3268" s="29"/>
      <c r="M3268" s="29"/>
      <c r="N3268" s="29"/>
      <c r="O3268" s="29"/>
    </row>
    <row r="3269" spans="1:16" s="332" customFormat="1" x14ac:dyDescent="0.25">
      <c r="A3269" s="264" t="s">
        <v>5429</v>
      </c>
      <c r="B3269" s="264" t="s">
        <v>2751</v>
      </c>
      <c r="C3269" s="265">
        <v>220105</v>
      </c>
      <c r="D3269" s="265" t="s">
        <v>15953</v>
      </c>
      <c r="E3269" s="266" t="s">
        <v>3064</v>
      </c>
      <c r="F3269" s="30"/>
      <c r="G3269" s="30"/>
      <c r="H3269" s="30"/>
      <c r="I3269" s="29"/>
      <c r="J3269" s="29"/>
      <c r="K3269" s="29"/>
      <c r="L3269" s="29"/>
      <c r="M3269" s="29"/>
      <c r="N3269" s="29"/>
      <c r="O3269" s="29"/>
    </row>
    <row r="3270" spans="1:16" s="332" customFormat="1" x14ac:dyDescent="0.25">
      <c r="A3270" s="44" t="s">
        <v>17241</v>
      </c>
      <c r="B3270" s="44" t="s">
        <v>1840</v>
      </c>
      <c r="C3270" s="45" t="s">
        <v>6194</v>
      </c>
      <c r="D3270" s="45" t="s">
        <v>18252</v>
      </c>
      <c r="E3270" s="45" t="s">
        <v>6213</v>
      </c>
      <c r="F3270" s="45" t="s">
        <v>1384</v>
      </c>
      <c r="G3270" s="45" t="s">
        <v>1384</v>
      </c>
      <c r="H3270" s="30"/>
      <c r="I3270" s="29"/>
      <c r="J3270" s="29"/>
      <c r="K3270" s="29"/>
      <c r="L3270" s="29"/>
      <c r="M3270" s="29"/>
      <c r="N3270" s="29"/>
      <c r="O3270" s="29"/>
    </row>
    <row r="3271" spans="1:16" s="332" customFormat="1" x14ac:dyDescent="0.25">
      <c r="A3271" s="403" t="s">
        <v>17241</v>
      </c>
      <c r="B3271" s="403" t="s">
        <v>17087</v>
      </c>
      <c r="C3271" s="413">
        <v>9.24</v>
      </c>
      <c r="D3271" s="43" t="s">
        <v>17679</v>
      </c>
      <c r="E3271" s="43">
        <v>47299</v>
      </c>
      <c r="F3271" s="88"/>
      <c r="G3271" s="30"/>
      <c r="H3271" s="30"/>
      <c r="I3271" s="29"/>
      <c r="J3271" s="29"/>
      <c r="K3271" s="29"/>
      <c r="L3271" s="29"/>
      <c r="M3271" s="29"/>
      <c r="N3271" s="29"/>
      <c r="O3271" s="29"/>
    </row>
    <row r="3272" spans="1:16" s="332" customFormat="1" x14ac:dyDescent="0.25">
      <c r="A3272" s="403" t="s">
        <v>17241</v>
      </c>
      <c r="B3272" s="403" t="s">
        <v>17187</v>
      </c>
      <c r="C3272" s="413">
        <v>10.24</v>
      </c>
      <c r="D3272" s="43" t="s">
        <v>17679</v>
      </c>
      <c r="E3272" s="43">
        <v>47299</v>
      </c>
      <c r="F3272" s="88"/>
      <c r="G3272" s="30"/>
      <c r="H3272" s="30"/>
      <c r="I3272" s="29"/>
      <c r="J3272" s="29"/>
      <c r="K3272" s="29"/>
      <c r="L3272" s="29"/>
      <c r="M3272" s="29"/>
      <c r="N3272" s="29"/>
      <c r="O3272" s="29"/>
    </row>
    <row r="3273" spans="1:16" s="332" customFormat="1" x14ac:dyDescent="0.25">
      <c r="A3273" s="264" t="s">
        <v>6003</v>
      </c>
      <c r="B3273" s="264" t="s">
        <v>8832</v>
      </c>
      <c r="C3273" s="265">
        <v>230203</v>
      </c>
      <c r="D3273" s="265" t="s">
        <v>15953</v>
      </c>
      <c r="E3273" s="266" t="s">
        <v>8836</v>
      </c>
      <c r="F3273" s="30"/>
      <c r="G3273" s="30"/>
      <c r="H3273" s="30"/>
      <c r="I3273" s="29"/>
      <c r="J3273" s="29"/>
      <c r="K3273" s="29"/>
      <c r="L3273" s="29"/>
      <c r="M3273" s="29"/>
      <c r="N3273" s="29"/>
      <c r="O3273" s="29"/>
    </row>
    <row r="3274" spans="1:16" s="332" customFormat="1" x14ac:dyDescent="0.25">
      <c r="A3274" s="264" t="s">
        <v>6003</v>
      </c>
      <c r="B3274" s="264" t="s">
        <v>11360</v>
      </c>
      <c r="C3274" s="265">
        <v>231001</v>
      </c>
      <c r="D3274" s="265" t="s">
        <v>15953</v>
      </c>
      <c r="E3274" s="266" t="s">
        <v>2980</v>
      </c>
      <c r="F3274" s="30"/>
      <c r="G3274" s="30"/>
      <c r="H3274" s="30"/>
      <c r="I3274" s="29"/>
      <c r="J3274" s="29"/>
      <c r="K3274" s="29"/>
      <c r="L3274" s="29"/>
      <c r="M3274" s="29"/>
      <c r="N3274" s="29"/>
      <c r="O3274" s="29"/>
    </row>
    <row r="3275" spans="1:16" s="332" customFormat="1" x14ac:dyDescent="0.25">
      <c r="A3275" s="264" t="s">
        <v>6003</v>
      </c>
      <c r="B3275" s="264" t="s">
        <v>1061</v>
      </c>
      <c r="C3275" s="265">
        <v>240803</v>
      </c>
      <c r="D3275" s="265" t="s">
        <v>15953</v>
      </c>
      <c r="E3275" s="266" t="s">
        <v>6416</v>
      </c>
      <c r="F3275" s="30"/>
      <c r="G3275" s="30"/>
      <c r="H3275" s="30"/>
      <c r="I3275" s="29"/>
      <c r="J3275" s="29"/>
      <c r="K3275" s="29"/>
      <c r="L3275" s="29"/>
      <c r="M3275" s="29"/>
      <c r="N3275" s="29"/>
      <c r="O3275" s="29"/>
    </row>
    <row r="3276" spans="1:16" s="332" customFormat="1" x14ac:dyDescent="0.25">
      <c r="A3276" s="44" t="s">
        <v>7194</v>
      </c>
      <c r="B3276" s="44" t="s">
        <v>15249</v>
      </c>
      <c r="C3276" s="45" t="s">
        <v>7192</v>
      </c>
      <c r="D3276" s="45" t="s">
        <v>16294</v>
      </c>
      <c r="E3276" s="46">
        <v>45869</v>
      </c>
      <c r="F3276" s="338"/>
      <c r="G3276" s="44"/>
      <c r="H3276" s="44"/>
      <c r="I3276" s="44"/>
      <c r="J3276" s="44"/>
      <c r="K3276" s="44"/>
      <c r="L3276" s="31"/>
      <c r="M3276" s="31"/>
      <c r="N3276" s="31"/>
      <c r="O3276" s="29"/>
    </row>
    <row r="3277" spans="1:16" s="332" customFormat="1" x14ac:dyDescent="0.25">
      <c r="A3277" s="132" t="s">
        <v>4133</v>
      </c>
      <c r="B3277" s="92" t="s">
        <v>4153</v>
      </c>
      <c r="C3277" s="93" t="s">
        <v>4154</v>
      </c>
      <c r="D3277" s="93" t="s">
        <v>1398</v>
      </c>
      <c r="E3277" s="94">
        <v>46131</v>
      </c>
      <c r="F3277" s="93"/>
      <c r="G3277" s="93"/>
      <c r="H3277" s="93"/>
      <c r="I3277" s="99"/>
      <c r="J3277" s="99"/>
      <c r="K3277" s="99"/>
      <c r="L3277" s="29"/>
      <c r="M3277" s="29"/>
      <c r="N3277" s="29"/>
      <c r="O3277" s="29"/>
    </row>
    <row r="3278" spans="1:16" s="332" customFormat="1" x14ac:dyDescent="0.25">
      <c r="A3278" s="102" t="s">
        <v>2094</v>
      </c>
      <c r="B3278" s="100" t="s">
        <v>2095</v>
      </c>
      <c r="C3278" s="97" t="s">
        <v>15396</v>
      </c>
      <c r="D3278" s="97" t="s">
        <v>2528</v>
      </c>
      <c r="E3278" s="64">
        <v>45685</v>
      </c>
      <c r="F3278" s="93"/>
      <c r="G3278" s="93"/>
      <c r="H3278" s="93"/>
      <c r="I3278" s="99"/>
      <c r="J3278" s="99"/>
      <c r="K3278" s="99"/>
      <c r="L3278" s="31"/>
      <c r="M3278" s="31"/>
      <c r="N3278" s="31"/>
      <c r="O3278" s="29"/>
    </row>
    <row r="3279" spans="1:16" s="332" customFormat="1" x14ac:dyDescent="0.25">
      <c r="A3279" s="1" t="s">
        <v>13912</v>
      </c>
      <c r="B3279" s="432" t="s">
        <v>8379</v>
      </c>
      <c r="C3279" s="433" t="s">
        <v>13913</v>
      </c>
      <c r="D3279" s="434" t="s">
        <v>17016</v>
      </c>
      <c r="E3279" s="434">
        <v>45838</v>
      </c>
      <c r="F3279" s="30"/>
      <c r="G3279" s="30"/>
      <c r="H3279" s="30"/>
      <c r="I3279" s="29"/>
      <c r="J3279" s="29"/>
      <c r="K3279" s="29"/>
      <c r="L3279" s="29"/>
      <c r="M3279" s="29"/>
      <c r="N3279" s="29"/>
      <c r="O3279" s="29"/>
      <c r="P3279" s="424"/>
    </row>
    <row r="3280" spans="1:16" s="332" customFormat="1" x14ac:dyDescent="0.25">
      <c r="A3280" s="264" t="s">
        <v>6760</v>
      </c>
      <c r="B3280" s="264" t="s">
        <v>4180</v>
      </c>
      <c r="C3280" s="265">
        <v>220605</v>
      </c>
      <c r="D3280" s="265" t="s">
        <v>15953</v>
      </c>
      <c r="E3280" s="266" t="s">
        <v>6710</v>
      </c>
      <c r="F3280" s="30"/>
      <c r="G3280" s="30"/>
      <c r="H3280" s="30"/>
      <c r="I3280" s="29"/>
      <c r="J3280" s="29"/>
      <c r="K3280" s="29"/>
      <c r="L3280" s="29"/>
      <c r="M3280" s="29"/>
      <c r="N3280" s="29"/>
      <c r="O3280" s="29"/>
    </row>
    <row r="3281" spans="1:16" s="332" customFormat="1" x14ac:dyDescent="0.25">
      <c r="A3281" s="1" t="s">
        <v>6362</v>
      </c>
      <c r="B3281" s="432" t="s">
        <v>6363</v>
      </c>
      <c r="C3281" s="433" t="s">
        <v>6364</v>
      </c>
      <c r="D3281" s="434" t="s">
        <v>17016</v>
      </c>
      <c r="E3281" s="434">
        <v>45794</v>
      </c>
      <c r="F3281" s="30"/>
      <c r="G3281" s="30"/>
      <c r="H3281" s="30"/>
      <c r="I3281" s="29"/>
      <c r="J3281" s="29"/>
      <c r="K3281" s="29"/>
      <c r="L3281" s="29"/>
      <c r="M3281" s="29"/>
      <c r="N3281" s="29"/>
      <c r="O3281" s="29"/>
      <c r="P3281" s="424"/>
    </row>
    <row r="3282" spans="1:16" s="332" customFormat="1" x14ac:dyDescent="0.25">
      <c r="A3282" s="44" t="s">
        <v>9118</v>
      </c>
      <c r="B3282" s="44" t="s">
        <v>1377</v>
      </c>
      <c r="C3282" s="45" t="s">
        <v>9099</v>
      </c>
      <c r="D3282" s="45" t="s">
        <v>18252</v>
      </c>
      <c r="E3282" s="45" t="s">
        <v>6809</v>
      </c>
      <c r="F3282" s="45" t="s">
        <v>1384</v>
      </c>
      <c r="G3282" s="45" t="s">
        <v>1385</v>
      </c>
      <c r="H3282" s="30"/>
      <c r="I3282" s="29"/>
      <c r="J3282" s="29"/>
      <c r="K3282" s="29"/>
      <c r="L3282" s="29"/>
      <c r="M3282" s="29"/>
      <c r="N3282" s="29"/>
      <c r="O3282" s="29"/>
    </row>
    <row r="3283" spans="1:16" s="44" customFormat="1" x14ac:dyDescent="0.25">
      <c r="A3283" s="44" t="s">
        <v>9118</v>
      </c>
      <c r="B3283" s="44" t="s">
        <v>9961</v>
      </c>
      <c r="C3283" s="45" t="s">
        <v>3457</v>
      </c>
      <c r="D3283" s="45" t="s">
        <v>16294</v>
      </c>
      <c r="E3283" s="46">
        <v>46022</v>
      </c>
      <c r="F3283" s="338"/>
      <c r="L3283" s="31"/>
      <c r="M3283" s="31"/>
      <c r="N3283" s="31"/>
      <c r="O3283" s="29"/>
      <c r="P3283" s="354"/>
    </row>
    <row r="3284" spans="1:16" s="332" customFormat="1" x14ac:dyDescent="0.25">
      <c r="A3284" s="44" t="s">
        <v>9118</v>
      </c>
      <c r="B3284" s="44" t="s">
        <v>15283</v>
      </c>
      <c r="C3284" s="45" t="s">
        <v>3762</v>
      </c>
      <c r="D3284" s="45" t="s">
        <v>16294</v>
      </c>
      <c r="E3284" s="46">
        <v>45747</v>
      </c>
      <c r="F3284" s="338"/>
      <c r="G3284" s="44"/>
      <c r="H3284" s="44"/>
      <c r="I3284" s="44"/>
      <c r="J3284" s="44"/>
      <c r="K3284" s="44"/>
      <c r="L3284" s="31"/>
      <c r="M3284" s="31"/>
      <c r="N3284" s="31"/>
      <c r="O3284" s="29"/>
    </row>
    <row r="3285" spans="1:16" s="332" customFormat="1" x14ac:dyDescent="0.25">
      <c r="A3285" s="44" t="s">
        <v>9118</v>
      </c>
      <c r="B3285" s="44" t="s">
        <v>15288</v>
      </c>
      <c r="C3285" s="45" t="s">
        <v>13104</v>
      </c>
      <c r="D3285" s="45" t="s">
        <v>16294</v>
      </c>
      <c r="E3285" s="46">
        <v>45777</v>
      </c>
      <c r="F3285" s="338"/>
      <c r="G3285" s="44"/>
      <c r="H3285" s="44"/>
      <c r="I3285" s="44"/>
      <c r="J3285" s="44"/>
      <c r="K3285" s="44"/>
      <c r="L3285" s="31"/>
      <c r="M3285" s="31"/>
      <c r="N3285" s="31"/>
      <c r="O3285" s="29"/>
    </row>
    <row r="3286" spans="1:16" s="332" customFormat="1" x14ac:dyDescent="0.25">
      <c r="A3286" s="44" t="s">
        <v>3444</v>
      </c>
      <c r="B3286" s="44" t="s">
        <v>15263</v>
      </c>
      <c r="C3286" s="45" t="s">
        <v>3458</v>
      </c>
      <c r="D3286" s="45" t="s">
        <v>16294</v>
      </c>
      <c r="E3286" s="46">
        <v>46053</v>
      </c>
      <c r="F3286" s="338"/>
      <c r="G3286" s="44"/>
      <c r="H3286" s="44"/>
      <c r="I3286" s="44"/>
      <c r="J3286" s="44"/>
      <c r="K3286" s="44"/>
      <c r="L3286" s="29"/>
      <c r="M3286" s="29"/>
      <c r="N3286" s="29"/>
      <c r="O3286" s="29"/>
    </row>
    <row r="3287" spans="1:16" s="332" customFormat="1" x14ac:dyDescent="0.25">
      <c r="A3287" s="264" t="s">
        <v>6761</v>
      </c>
      <c r="B3287" s="264" t="s">
        <v>6661</v>
      </c>
      <c r="C3287" s="265">
        <v>22100201</v>
      </c>
      <c r="D3287" s="265" t="s">
        <v>15953</v>
      </c>
      <c r="E3287" s="266" t="s">
        <v>5198</v>
      </c>
      <c r="F3287" s="30"/>
      <c r="G3287" s="30"/>
      <c r="H3287" s="30"/>
      <c r="I3287" s="29"/>
      <c r="J3287" s="29"/>
      <c r="K3287" s="29"/>
      <c r="L3287" s="29"/>
      <c r="M3287" s="29"/>
      <c r="N3287" s="29"/>
      <c r="O3287" s="29"/>
    </row>
    <row r="3288" spans="1:16" s="332" customFormat="1" x14ac:dyDescent="0.25">
      <c r="A3288" s="264" t="s">
        <v>6762</v>
      </c>
      <c r="B3288" s="264" t="s">
        <v>14577</v>
      </c>
      <c r="C3288" s="265">
        <v>240501</v>
      </c>
      <c r="D3288" s="265" t="s">
        <v>15953</v>
      </c>
      <c r="E3288" s="266" t="s">
        <v>14578</v>
      </c>
      <c r="F3288" s="30"/>
      <c r="G3288" s="30"/>
      <c r="H3288" s="30"/>
      <c r="I3288" s="29"/>
      <c r="J3288" s="29"/>
      <c r="K3288" s="29"/>
      <c r="L3288" s="29"/>
      <c r="M3288" s="29"/>
      <c r="N3288" s="29"/>
      <c r="O3288" s="29"/>
    </row>
    <row r="3289" spans="1:16" s="332" customFormat="1" x14ac:dyDescent="0.25">
      <c r="A3289" s="44" t="s">
        <v>3119</v>
      </c>
      <c r="B3289" s="44" t="s">
        <v>15290</v>
      </c>
      <c r="C3289" s="45" t="s">
        <v>7249</v>
      </c>
      <c r="D3289" s="45" t="s">
        <v>16294</v>
      </c>
      <c r="E3289" s="46">
        <v>45777</v>
      </c>
      <c r="F3289" s="338"/>
      <c r="G3289" s="44"/>
      <c r="H3289" s="44"/>
      <c r="I3289" s="44"/>
      <c r="J3289" s="44"/>
      <c r="K3289" s="44"/>
      <c r="L3289" s="31"/>
      <c r="M3289" s="31"/>
      <c r="N3289" s="31"/>
      <c r="O3289" s="29"/>
    </row>
    <row r="3290" spans="1:16" s="332" customFormat="1" x14ac:dyDescent="0.25">
      <c r="A3290" s="44" t="s">
        <v>15479</v>
      </c>
      <c r="B3290" s="44" t="s">
        <v>1353</v>
      </c>
      <c r="C3290" s="45" t="s">
        <v>15395</v>
      </c>
      <c r="D3290" s="45" t="s">
        <v>18252</v>
      </c>
      <c r="E3290" s="45" t="s">
        <v>10069</v>
      </c>
      <c r="F3290" s="45" t="s">
        <v>1385</v>
      </c>
      <c r="G3290" s="45" t="s">
        <v>1385</v>
      </c>
      <c r="H3290" s="30"/>
      <c r="I3290" s="29"/>
      <c r="J3290" s="29"/>
      <c r="K3290" s="29"/>
      <c r="L3290" s="29"/>
      <c r="M3290" s="29"/>
      <c r="N3290" s="29"/>
      <c r="O3290" s="29"/>
    </row>
    <row r="3291" spans="1:16" s="332" customFormat="1" x14ac:dyDescent="0.25">
      <c r="A3291" s="44" t="s">
        <v>9119</v>
      </c>
      <c r="B3291" s="44" t="s">
        <v>1377</v>
      </c>
      <c r="C3291" s="45" t="s">
        <v>9099</v>
      </c>
      <c r="D3291" s="45" t="s">
        <v>18252</v>
      </c>
      <c r="E3291" s="45" t="s">
        <v>6809</v>
      </c>
      <c r="F3291" s="45" t="s">
        <v>1384</v>
      </c>
      <c r="G3291" s="45" t="s">
        <v>1385</v>
      </c>
      <c r="H3291" s="30"/>
      <c r="I3291" s="29"/>
      <c r="J3291" s="29"/>
      <c r="K3291" s="29"/>
      <c r="L3291" s="29"/>
      <c r="M3291" s="29"/>
      <c r="N3291" s="29"/>
      <c r="O3291" s="29"/>
    </row>
    <row r="3292" spans="1:16" s="332" customFormat="1" x14ac:dyDescent="0.25">
      <c r="A3292" s="44" t="s">
        <v>15480</v>
      </c>
      <c r="B3292" s="44" t="s">
        <v>1347</v>
      </c>
      <c r="C3292" s="45" t="s">
        <v>14267</v>
      </c>
      <c r="D3292" s="45" t="s">
        <v>18252</v>
      </c>
      <c r="E3292" s="45" t="s">
        <v>6677</v>
      </c>
      <c r="F3292" s="45" t="s">
        <v>1384</v>
      </c>
      <c r="G3292" s="45" t="s">
        <v>1384</v>
      </c>
      <c r="H3292" s="30"/>
      <c r="I3292" s="29"/>
      <c r="J3292" s="29"/>
      <c r="K3292" s="29"/>
      <c r="L3292" s="29"/>
      <c r="M3292" s="29"/>
      <c r="N3292" s="29"/>
      <c r="O3292" s="29"/>
    </row>
    <row r="3293" spans="1:16" s="332" customFormat="1" x14ac:dyDescent="0.25">
      <c r="A3293" s="262" t="s">
        <v>11585</v>
      </c>
      <c r="B3293" s="262" t="s">
        <v>7411</v>
      </c>
      <c r="C3293" s="53" t="s">
        <v>13815</v>
      </c>
      <c r="D3293" s="93" t="s">
        <v>7330</v>
      </c>
      <c r="E3293" s="263">
        <v>47273</v>
      </c>
      <c r="F3293" s="93"/>
      <c r="G3293" s="93"/>
      <c r="H3293" s="93"/>
      <c r="I3293" s="99"/>
      <c r="J3293" s="99"/>
      <c r="K3293" s="99"/>
      <c r="L3293" s="29"/>
      <c r="M3293" s="29"/>
      <c r="N3293" s="29"/>
      <c r="O3293" s="29"/>
    </row>
    <row r="3294" spans="1:16" s="332" customFormat="1" x14ac:dyDescent="0.25">
      <c r="A3294" s="1" t="s">
        <v>13914</v>
      </c>
      <c r="B3294" s="432" t="s">
        <v>8379</v>
      </c>
      <c r="C3294" s="433" t="s">
        <v>13915</v>
      </c>
      <c r="D3294" s="434" t="s">
        <v>17016</v>
      </c>
      <c r="E3294" s="434">
        <v>45838</v>
      </c>
      <c r="F3294" s="30"/>
      <c r="G3294" s="30"/>
      <c r="H3294" s="30"/>
      <c r="I3294" s="29"/>
      <c r="J3294" s="29"/>
      <c r="K3294" s="29"/>
      <c r="L3294" s="29"/>
      <c r="M3294" s="29"/>
      <c r="N3294" s="29"/>
      <c r="O3294" s="29"/>
      <c r="P3294" s="424"/>
    </row>
    <row r="3295" spans="1:16" s="332" customFormat="1" x14ac:dyDescent="0.25">
      <c r="A3295" s="44" t="s">
        <v>1132</v>
      </c>
      <c r="B3295" s="44" t="s">
        <v>3711</v>
      </c>
      <c r="C3295" s="45" t="s">
        <v>15434</v>
      </c>
      <c r="D3295" s="45" t="s">
        <v>18252</v>
      </c>
      <c r="E3295" s="45" t="s">
        <v>6677</v>
      </c>
      <c r="F3295" s="45" t="s">
        <v>1384</v>
      </c>
      <c r="G3295" s="45" t="s">
        <v>1384</v>
      </c>
      <c r="H3295" s="30"/>
      <c r="I3295" s="29"/>
      <c r="J3295" s="29"/>
      <c r="K3295" s="29"/>
      <c r="L3295" s="29"/>
      <c r="M3295" s="29"/>
      <c r="N3295" s="29"/>
      <c r="O3295" s="29"/>
    </row>
    <row r="3296" spans="1:16" s="332" customFormat="1" x14ac:dyDescent="0.25">
      <c r="A3296" s="403" t="s">
        <v>17242</v>
      </c>
      <c r="B3296" s="403" t="s">
        <v>17113</v>
      </c>
      <c r="C3296" s="413">
        <v>14.24</v>
      </c>
      <c r="D3296" s="43" t="s">
        <v>17679</v>
      </c>
      <c r="E3296" s="43">
        <v>47299</v>
      </c>
      <c r="F3296" s="88"/>
      <c r="G3296" s="30"/>
      <c r="H3296" s="30"/>
      <c r="I3296" s="29"/>
      <c r="J3296" s="29"/>
      <c r="K3296" s="29"/>
      <c r="L3296" s="29"/>
      <c r="M3296" s="29"/>
      <c r="N3296" s="29"/>
      <c r="O3296" s="29"/>
    </row>
    <row r="3297" spans="1:16" s="332" customFormat="1" x14ac:dyDescent="0.25">
      <c r="A3297" s="264" t="s">
        <v>11391</v>
      </c>
      <c r="B3297" s="264" t="s">
        <v>3587</v>
      </c>
      <c r="C3297" s="265">
        <v>230904</v>
      </c>
      <c r="D3297" s="265" t="s">
        <v>15953</v>
      </c>
      <c r="E3297" s="266" t="s">
        <v>10715</v>
      </c>
      <c r="F3297" s="30"/>
      <c r="G3297" s="30"/>
      <c r="H3297" s="30"/>
      <c r="I3297" s="29"/>
      <c r="J3297" s="29"/>
      <c r="K3297" s="29"/>
      <c r="L3297" s="29"/>
      <c r="M3297" s="29"/>
      <c r="N3297" s="29"/>
      <c r="O3297" s="29"/>
    </row>
    <row r="3298" spans="1:16" s="332" customFormat="1" x14ac:dyDescent="0.25">
      <c r="A3298" s="44" t="s">
        <v>11302</v>
      </c>
      <c r="B3298" s="44" t="s">
        <v>11303</v>
      </c>
      <c r="C3298" s="45" t="s">
        <v>11304</v>
      </c>
      <c r="D3298" s="45" t="s">
        <v>15765</v>
      </c>
      <c r="E3298" s="45" t="s">
        <v>5279</v>
      </c>
      <c r="F3298" s="328"/>
      <c r="G3298" s="328"/>
      <c r="H3298" s="328"/>
      <c r="I3298" s="329"/>
      <c r="J3298" s="329"/>
      <c r="K3298" s="329"/>
      <c r="L3298" s="29"/>
      <c r="M3298" s="29"/>
      <c r="N3298" s="29"/>
      <c r="O3298" s="29"/>
    </row>
    <row r="3299" spans="1:16" s="332" customFormat="1" x14ac:dyDescent="0.25">
      <c r="A3299" s="346" t="s">
        <v>11302</v>
      </c>
      <c r="B3299" s="346" t="s">
        <v>11303</v>
      </c>
      <c r="C3299" s="347" t="s">
        <v>11304</v>
      </c>
      <c r="D3299" s="347" t="s">
        <v>15765</v>
      </c>
      <c r="E3299" s="347" t="s">
        <v>11299</v>
      </c>
      <c r="F3299" s="346"/>
      <c r="G3299" s="346"/>
      <c r="H3299" s="346"/>
      <c r="I3299" s="346"/>
      <c r="J3299" s="346"/>
      <c r="K3299" s="346"/>
      <c r="L3299" s="346"/>
      <c r="M3299" s="346"/>
      <c r="N3299" s="29"/>
      <c r="O3299" s="29"/>
    </row>
    <row r="3300" spans="1:16" s="332" customFormat="1" x14ac:dyDescent="0.25">
      <c r="A3300" s="44" t="s">
        <v>11302</v>
      </c>
      <c r="B3300" s="44" t="s">
        <v>11303</v>
      </c>
      <c r="C3300" s="45" t="s">
        <v>11304</v>
      </c>
      <c r="D3300" s="45" t="s">
        <v>13812</v>
      </c>
      <c r="E3300" s="45" t="s">
        <v>5279</v>
      </c>
      <c r="F3300" s="93"/>
      <c r="G3300" s="93"/>
      <c r="H3300" s="93"/>
      <c r="I3300" s="99"/>
      <c r="J3300" s="99"/>
      <c r="K3300" s="99"/>
      <c r="L3300" s="29"/>
      <c r="M3300" s="29"/>
      <c r="N3300" s="29"/>
      <c r="O3300" s="29"/>
    </row>
    <row r="3301" spans="1:16" s="332" customFormat="1" x14ac:dyDescent="0.25">
      <c r="A3301" s="44" t="s">
        <v>10923</v>
      </c>
      <c r="B3301" s="44" t="s">
        <v>15254</v>
      </c>
      <c r="C3301" s="45" t="s">
        <v>10921</v>
      </c>
      <c r="D3301" s="45" t="s">
        <v>16294</v>
      </c>
      <c r="E3301" s="46">
        <v>45961</v>
      </c>
      <c r="F3301" s="338"/>
      <c r="G3301" s="44"/>
      <c r="H3301" s="44"/>
      <c r="I3301" s="44"/>
      <c r="J3301" s="44"/>
      <c r="K3301" s="44"/>
      <c r="L3301" s="31"/>
      <c r="M3301" s="31"/>
      <c r="N3301" s="31"/>
      <c r="O3301" s="29"/>
    </row>
    <row r="3302" spans="1:16" s="332" customFormat="1" x14ac:dyDescent="0.25">
      <c r="A3302" s="264" t="s">
        <v>9432</v>
      </c>
      <c r="B3302" s="264" t="s">
        <v>1082</v>
      </c>
      <c r="C3302" s="265">
        <v>230303</v>
      </c>
      <c r="D3302" s="265" t="s">
        <v>15953</v>
      </c>
      <c r="E3302" s="266" t="s">
        <v>3754</v>
      </c>
      <c r="F3302" s="30"/>
      <c r="G3302" s="30"/>
      <c r="H3302" s="30"/>
      <c r="I3302" s="29"/>
      <c r="J3302" s="29"/>
      <c r="K3302" s="29"/>
      <c r="L3302" s="29"/>
      <c r="M3302" s="29"/>
      <c r="N3302" s="29"/>
      <c r="O3302" s="29"/>
    </row>
    <row r="3303" spans="1:16" s="332" customFormat="1" x14ac:dyDescent="0.25">
      <c r="A3303" s="264" t="s">
        <v>4221</v>
      </c>
      <c r="B3303" s="264" t="s">
        <v>1053</v>
      </c>
      <c r="C3303" s="265">
        <v>210902</v>
      </c>
      <c r="D3303" s="265" t="s">
        <v>15953</v>
      </c>
      <c r="E3303" s="266" t="s">
        <v>5195</v>
      </c>
      <c r="F3303" s="30"/>
      <c r="G3303" s="30"/>
      <c r="H3303" s="30"/>
      <c r="I3303" s="29"/>
      <c r="J3303" s="29"/>
      <c r="K3303" s="29"/>
      <c r="L3303" s="29"/>
      <c r="M3303" s="29"/>
      <c r="N3303" s="29"/>
      <c r="O3303" s="29"/>
    </row>
    <row r="3304" spans="1:16" s="332" customFormat="1" x14ac:dyDescent="0.25">
      <c r="A3304" s="44" t="s">
        <v>13413</v>
      </c>
      <c r="B3304" s="44" t="s">
        <v>15257</v>
      </c>
      <c r="C3304" s="45" t="s">
        <v>13518</v>
      </c>
      <c r="D3304" s="45" t="s">
        <v>16294</v>
      </c>
      <c r="E3304" s="46">
        <v>46022</v>
      </c>
      <c r="F3304" s="338"/>
      <c r="G3304" s="44"/>
      <c r="H3304" s="44"/>
      <c r="I3304" s="44"/>
      <c r="J3304" s="44"/>
      <c r="K3304" s="44"/>
      <c r="L3304" s="31"/>
      <c r="M3304" s="31"/>
      <c r="N3304" s="31"/>
      <c r="O3304" s="29"/>
    </row>
    <row r="3305" spans="1:16" s="332" customFormat="1" x14ac:dyDescent="0.25">
      <c r="A3305" s="1" t="s">
        <v>10892</v>
      </c>
      <c r="B3305" s="432" t="s">
        <v>6242</v>
      </c>
      <c r="C3305" s="433" t="s">
        <v>10893</v>
      </c>
      <c r="D3305" s="434" t="s">
        <v>17016</v>
      </c>
      <c r="E3305" s="434">
        <v>45885</v>
      </c>
      <c r="F3305" s="30"/>
      <c r="G3305" s="30"/>
      <c r="H3305" s="30"/>
      <c r="I3305" s="29"/>
      <c r="J3305" s="29"/>
      <c r="K3305" s="29"/>
      <c r="L3305" s="29"/>
      <c r="M3305" s="29"/>
      <c r="N3305" s="29"/>
      <c r="O3305" s="29"/>
      <c r="P3305" s="424"/>
    </row>
    <row r="3306" spans="1:16" s="332" customFormat="1" x14ac:dyDescent="0.25">
      <c r="A3306" s="44" t="s">
        <v>9042</v>
      </c>
      <c r="B3306" s="44" t="s">
        <v>15259</v>
      </c>
      <c r="C3306" s="45" t="s">
        <v>11129</v>
      </c>
      <c r="D3306" s="45" t="s">
        <v>16294</v>
      </c>
      <c r="E3306" s="46">
        <v>46022</v>
      </c>
      <c r="F3306" s="338"/>
      <c r="G3306" s="44"/>
      <c r="H3306" s="44"/>
      <c r="I3306" s="44"/>
      <c r="J3306" s="44"/>
      <c r="K3306" s="44"/>
      <c r="L3306" s="31"/>
      <c r="M3306" s="31"/>
      <c r="N3306" s="31"/>
      <c r="O3306" s="29"/>
    </row>
    <row r="3307" spans="1:16" s="44" customFormat="1" x14ac:dyDescent="0.25">
      <c r="A3307" s="264" t="s">
        <v>6763</v>
      </c>
      <c r="B3307" s="264" t="s">
        <v>1054</v>
      </c>
      <c r="C3307" s="265">
        <v>220303</v>
      </c>
      <c r="D3307" s="265" t="s">
        <v>15953</v>
      </c>
      <c r="E3307" s="266" t="s">
        <v>3064</v>
      </c>
      <c r="F3307" s="30"/>
      <c r="G3307" s="30"/>
      <c r="H3307" s="30"/>
      <c r="I3307" s="29"/>
      <c r="J3307" s="29"/>
      <c r="K3307" s="29"/>
      <c r="L3307" s="29"/>
      <c r="M3307" s="29"/>
      <c r="N3307" s="29"/>
      <c r="O3307" s="29"/>
      <c r="P3307" s="354"/>
    </row>
    <row r="3308" spans="1:16" s="332" customFormat="1" x14ac:dyDescent="0.25">
      <c r="A3308" s="57" t="s">
        <v>1133</v>
      </c>
      <c r="B3308" s="57" t="s">
        <v>2495</v>
      </c>
      <c r="C3308" s="62">
        <v>21030</v>
      </c>
      <c r="D3308" s="62" t="s">
        <v>5966</v>
      </c>
      <c r="E3308" s="60">
        <v>45961</v>
      </c>
      <c r="F3308" s="339" t="s">
        <v>16267</v>
      </c>
      <c r="G3308" s="339" t="s">
        <v>16268</v>
      </c>
      <c r="H3308" s="57"/>
      <c r="I3308" s="57"/>
      <c r="J3308" s="57"/>
      <c r="K3308" s="57"/>
      <c r="L3308" s="31"/>
      <c r="M3308" s="31"/>
      <c r="N3308" s="31"/>
      <c r="O3308" s="29"/>
    </row>
    <row r="3309" spans="1:16" s="44" customFormat="1" x14ac:dyDescent="0.25">
      <c r="A3309" s="57" t="s">
        <v>1133</v>
      </c>
      <c r="B3309" s="92" t="s">
        <v>4550</v>
      </c>
      <c r="C3309" s="93" t="s">
        <v>4548</v>
      </c>
      <c r="D3309" s="93" t="s">
        <v>4549</v>
      </c>
      <c r="E3309" s="94">
        <v>46203</v>
      </c>
      <c r="F3309" s="93"/>
      <c r="G3309" s="93"/>
      <c r="H3309" s="93"/>
      <c r="I3309" s="99"/>
      <c r="J3309" s="99"/>
      <c r="K3309" s="99"/>
      <c r="L3309" s="29"/>
      <c r="M3309" s="29"/>
      <c r="N3309" s="29"/>
      <c r="O3309" s="29"/>
      <c r="P3309" s="354"/>
    </row>
    <row r="3310" spans="1:16" s="332" customFormat="1" x14ac:dyDescent="0.25">
      <c r="A3310" s="403" t="s">
        <v>1133</v>
      </c>
      <c r="B3310" s="403" t="s">
        <v>17113</v>
      </c>
      <c r="C3310" s="413">
        <v>14.24</v>
      </c>
      <c r="D3310" s="43" t="s">
        <v>17679</v>
      </c>
      <c r="E3310" s="43">
        <v>47299</v>
      </c>
      <c r="F3310" s="88"/>
      <c r="G3310" s="30"/>
      <c r="H3310" s="30"/>
      <c r="I3310" s="29"/>
      <c r="J3310" s="29"/>
      <c r="K3310" s="29"/>
      <c r="L3310" s="29"/>
      <c r="M3310" s="29"/>
      <c r="N3310" s="29"/>
      <c r="O3310" s="29"/>
    </row>
    <row r="3311" spans="1:16" s="332" customFormat="1" x14ac:dyDescent="0.25">
      <c r="A3311" s="44" t="s">
        <v>15481</v>
      </c>
      <c r="B3311" s="44" t="s">
        <v>1352</v>
      </c>
      <c r="C3311" s="45" t="s">
        <v>9319</v>
      </c>
      <c r="D3311" s="45" t="s">
        <v>18252</v>
      </c>
      <c r="E3311" s="45" t="s">
        <v>3754</v>
      </c>
      <c r="F3311" s="45" t="s">
        <v>1384</v>
      </c>
      <c r="G3311" s="45" t="s">
        <v>1385</v>
      </c>
      <c r="H3311" s="30"/>
      <c r="I3311" s="29"/>
      <c r="J3311" s="29"/>
      <c r="K3311" s="29"/>
      <c r="L3311" s="29"/>
      <c r="M3311" s="29"/>
      <c r="N3311" s="29"/>
      <c r="O3311" s="29"/>
    </row>
    <row r="3312" spans="1:16" s="332" customFormat="1" x14ac:dyDescent="0.25">
      <c r="A3312" s="44" t="s">
        <v>6004</v>
      </c>
      <c r="B3312" s="44" t="s">
        <v>6179</v>
      </c>
      <c r="C3312" s="45" t="s">
        <v>6199</v>
      </c>
      <c r="D3312" s="45" t="s">
        <v>18252</v>
      </c>
      <c r="E3312" s="45" t="s">
        <v>6212</v>
      </c>
      <c r="F3312" s="45" t="s">
        <v>1384</v>
      </c>
      <c r="G3312" s="45" t="s">
        <v>1385</v>
      </c>
      <c r="H3312" s="30"/>
      <c r="I3312" s="29"/>
      <c r="J3312" s="29"/>
      <c r="K3312" s="29"/>
      <c r="L3312" s="29"/>
      <c r="M3312" s="29"/>
      <c r="N3312" s="29"/>
      <c r="O3312" s="29"/>
    </row>
    <row r="3313" spans="1:16" s="332" customFormat="1" x14ac:dyDescent="0.25">
      <c r="A3313" s="44" t="s">
        <v>5092</v>
      </c>
      <c r="B3313" s="44" t="s">
        <v>15962</v>
      </c>
      <c r="C3313" s="45" t="s">
        <v>15776</v>
      </c>
      <c r="D3313" s="45" t="s">
        <v>18252</v>
      </c>
      <c r="E3313" s="45" t="s">
        <v>6416</v>
      </c>
      <c r="F3313" s="45" t="s">
        <v>1384</v>
      </c>
      <c r="G3313" s="45" t="s">
        <v>1385</v>
      </c>
      <c r="H3313" s="30"/>
      <c r="I3313" s="29"/>
      <c r="J3313" s="29"/>
      <c r="K3313" s="29"/>
      <c r="L3313" s="29"/>
      <c r="M3313" s="29"/>
      <c r="N3313" s="29"/>
      <c r="O3313" s="29"/>
    </row>
    <row r="3314" spans="1:16" s="332" customFormat="1" x14ac:dyDescent="0.25">
      <c r="A3314" s="57" t="s">
        <v>4455</v>
      </c>
      <c r="B3314" s="92" t="s">
        <v>4550</v>
      </c>
      <c r="C3314" s="93" t="s">
        <v>4548</v>
      </c>
      <c r="D3314" s="93" t="s">
        <v>4549</v>
      </c>
      <c r="E3314" s="94">
        <v>46203</v>
      </c>
      <c r="F3314" s="93"/>
      <c r="G3314" s="93"/>
      <c r="H3314" s="93"/>
      <c r="I3314" s="99"/>
      <c r="J3314" s="99"/>
      <c r="K3314" s="99"/>
      <c r="L3314" s="29"/>
      <c r="M3314" s="29"/>
      <c r="N3314" s="29"/>
      <c r="O3314" s="29"/>
    </row>
    <row r="3315" spans="1:16" s="332" customFormat="1" x14ac:dyDescent="0.25">
      <c r="A3315" s="44" t="s">
        <v>10925</v>
      </c>
      <c r="B3315" s="44" t="s">
        <v>15254</v>
      </c>
      <c r="C3315" s="45" t="s">
        <v>10921</v>
      </c>
      <c r="D3315" s="45" t="s">
        <v>16294</v>
      </c>
      <c r="E3315" s="46">
        <v>45961</v>
      </c>
      <c r="F3315" s="338" t="s">
        <v>2055</v>
      </c>
      <c r="G3315" s="44"/>
      <c r="H3315" s="44"/>
      <c r="I3315" s="44"/>
      <c r="J3315" s="44"/>
      <c r="K3315" s="44"/>
      <c r="L3315" s="31"/>
      <c r="M3315" s="31"/>
      <c r="N3315" s="31"/>
      <c r="O3315" s="29"/>
    </row>
    <row r="3316" spans="1:16" s="332" customFormat="1" x14ac:dyDescent="0.25">
      <c r="A3316" s="44" t="s">
        <v>15482</v>
      </c>
      <c r="B3316" s="44" t="s">
        <v>1353</v>
      </c>
      <c r="C3316" s="45" t="s">
        <v>15395</v>
      </c>
      <c r="D3316" s="45" t="s">
        <v>18252</v>
      </c>
      <c r="E3316" s="45" t="s">
        <v>10069</v>
      </c>
      <c r="F3316" s="45" t="s">
        <v>1384</v>
      </c>
      <c r="G3316" s="45" t="s">
        <v>1385</v>
      </c>
      <c r="H3316" s="30"/>
      <c r="I3316" s="29"/>
      <c r="J3316" s="29"/>
      <c r="K3316" s="29"/>
      <c r="L3316" s="29"/>
      <c r="M3316" s="29"/>
      <c r="N3316" s="29"/>
      <c r="O3316" s="29"/>
    </row>
    <row r="3317" spans="1:16" s="332" customFormat="1" x14ac:dyDescent="0.25">
      <c r="A3317" s="264" t="s">
        <v>2774</v>
      </c>
      <c r="B3317" s="264" t="s">
        <v>6966</v>
      </c>
      <c r="C3317" s="265">
        <v>23010401</v>
      </c>
      <c r="D3317" s="265" t="s">
        <v>15953</v>
      </c>
      <c r="E3317" s="266" t="s">
        <v>6967</v>
      </c>
      <c r="F3317" s="30"/>
      <c r="G3317" s="30"/>
      <c r="H3317" s="30"/>
      <c r="I3317" s="29"/>
      <c r="J3317" s="29"/>
      <c r="K3317" s="29"/>
      <c r="L3317" s="29"/>
      <c r="M3317" s="29"/>
      <c r="N3317" s="29"/>
      <c r="O3317" s="29"/>
    </row>
    <row r="3318" spans="1:16" s="332" customFormat="1" x14ac:dyDescent="0.25">
      <c r="A3318" s="264" t="s">
        <v>2774</v>
      </c>
      <c r="B3318" s="264" t="s">
        <v>3782</v>
      </c>
      <c r="C3318" s="265">
        <v>23010402</v>
      </c>
      <c r="D3318" s="265" t="s">
        <v>15953</v>
      </c>
      <c r="E3318" s="266" t="s">
        <v>8836</v>
      </c>
      <c r="F3318" s="30"/>
      <c r="G3318" s="30"/>
      <c r="H3318" s="30"/>
      <c r="I3318" s="29"/>
      <c r="J3318" s="29"/>
      <c r="K3318" s="29"/>
      <c r="L3318" s="29"/>
      <c r="M3318" s="29"/>
      <c r="N3318" s="29"/>
      <c r="O3318" s="29"/>
    </row>
    <row r="3319" spans="1:16" s="332" customFormat="1" x14ac:dyDescent="0.25">
      <c r="A3319" s="264" t="s">
        <v>6764</v>
      </c>
      <c r="B3319" s="264" t="s">
        <v>6669</v>
      </c>
      <c r="C3319" s="265">
        <v>240804</v>
      </c>
      <c r="D3319" s="265" t="s">
        <v>15953</v>
      </c>
      <c r="E3319" s="266" t="s">
        <v>15826</v>
      </c>
      <c r="F3319" s="30"/>
      <c r="G3319" s="30"/>
      <c r="H3319" s="30"/>
      <c r="I3319" s="29"/>
      <c r="J3319" s="29"/>
      <c r="K3319" s="29"/>
      <c r="L3319" s="29"/>
      <c r="M3319" s="29"/>
      <c r="N3319" s="29"/>
      <c r="O3319" s="29"/>
    </row>
    <row r="3320" spans="1:16" s="332" customFormat="1" x14ac:dyDescent="0.25">
      <c r="A3320" s="44" t="s">
        <v>7228</v>
      </c>
      <c r="B3320" s="44" t="s">
        <v>15297</v>
      </c>
      <c r="C3320" s="45" t="s">
        <v>13093</v>
      </c>
      <c r="D3320" s="45" t="s">
        <v>16294</v>
      </c>
      <c r="E3320" s="46">
        <v>46081</v>
      </c>
      <c r="F3320" s="338"/>
      <c r="G3320" s="44"/>
      <c r="H3320" s="44"/>
      <c r="I3320" s="44"/>
      <c r="J3320" s="44"/>
      <c r="K3320" s="44"/>
      <c r="L3320" s="29"/>
      <c r="M3320" s="29"/>
      <c r="N3320" s="29"/>
      <c r="O3320" s="29"/>
    </row>
    <row r="3321" spans="1:16" s="332" customFormat="1" x14ac:dyDescent="0.25">
      <c r="A3321" s="57" t="s">
        <v>16272</v>
      </c>
      <c r="B3321" s="57" t="s">
        <v>5938</v>
      </c>
      <c r="C3321" s="62">
        <v>2417</v>
      </c>
      <c r="D3321" s="62" t="s">
        <v>5966</v>
      </c>
      <c r="E3321" s="60">
        <v>46022</v>
      </c>
      <c r="F3321" s="339" t="s">
        <v>16267</v>
      </c>
      <c r="G3321" s="339" t="s">
        <v>16268</v>
      </c>
      <c r="H3321" s="57"/>
      <c r="I3321" s="57"/>
      <c r="J3321" s="57"/>
      <c r="K3321" s="57"/>
      <c r="L3321" s="31"/>
      <c r="M3321" s="31"/>
      <c r="N3321" s="31"/>
      <c r="O3321" s="29"/>
    </row>
    <row r="3322" spans="1:16" s="332" customFormat="1" x14ac:dyDescent="0.25">
      <c r="A3322" s="403" t="s">
        <v>16272</v>
      </c>
      <c r="B3322" s="403" t="s">
        <v>17128</v>
      </c>
      <c r="C3322" s="413">
        <v>20.22</v>
      </c>
      <c r="D3322" s="43" t="s">
        <v>17679</v>
      </c>
      <c r="E3322" s="43">
        <v>45838</v>
      </c>
      <c r="F3322" s="88"/>
      <c r="G3322" s="30"/>
      <c r="H3322" s="30"/>
      <c r="I3322" s="29"/>
      <c r="J3322" s="29"/>
      <c r="K3322" s="29"/>
      <c r="L3322" s="29"/>
      <c r="M3322" s="29"/>
      <c r="N3322" s="29"/>
      <c r="O3322" s="29"/>
    </row>
    <row r="3323" spans="1:16" s="332" customFormat="1" x14ac:dyDescent="0.25">
      <c r="A3323" s="44" t="s">
        <v>469</v>
      </c>
      <c r="B3323" s="44" t="s">
        <v>9963</v>
      </c>
      <c r="C3323" s="45" t="s">
        <v>7283</v>
      </c>
      <c r="D3323" s="45" t="s">
        <v>16294</v>
      </c>
      <c r="E3323" s="46">
        <v>46053</v>
      </c>
      <c r="F3323" s="338"/>
      <c r="G3323" s="44"/>
      <c r="H3323" s="44"/>
      <c r="I3323" s="44"/>
      <c r="J3323" s="44"/>
      <c r="K3323" s="44"/>
      <c r="L3323" s="29"/>
      <c r="M3323" s="29"/>
      <c r="N3323" s="29"/>
      <c r="O3323" s="29"/>
    </row>
    <row r="3324" spans="1:16" s="332" customFormat="1" x14ac:dyDescent="0.25">
      <c r="A3324" s="44" t="s">
        <v>15483</v>
      </c>
      <c r="B3324" s="44" t="s">
        <v>4156</v>
      </c>
      <c r="C3324" s="45" t="s">
        <v>15413</v>
      </c>
      <c r="D3324" s="45" t="s">
        <v>18252</v>
      </c>
      <c r="E3324" s="45" t="s">
        <v>3064</v>
      </c>
      <c r="F3324" s="45" t="s">
        <v>1384</v>
      </c>
      <c r="G3324" s="45" t="s">
        <v>1385</v>
      </c>
      <c r="H3324" s="30"/>
      <c r="I3324" s="29"/>
      <c r="J3324" s="29"/>
      <c r="K3324" s="29"/>
      <c r="L3324" s="29"/>
      <c r="M3324" s="29"/>
      <c r="N3324" s="29"/>
      <c r="O3324" s="29"/>
    </row>
    <row r="3325" spans="1:16" s="332" customFormat="1" x14ac:dyDescent="0.25">
      <c r="A3325" s="278" t="s">
        <v>8560</v>
      </c>
      <c r="B3325" s="278" t="s">
        <v>1399</v>
      </c>
      <c r="C3325" s="59" t="s">
        <v>14156</v>
      </c>
      <c r="D3325" s="93" t="s">
        <v>1398</v>
      </c>
      <c r="E3325" s="94">
        <v>45863</v>
      </c>
      <c r="F3325" s="93"/>
      <c r="G3325" s="93"/>
      <c r="H3325" s="93"/>
      <c r="I3325" s="99"/>
      <c r="J3325" s="99"/>
      <c r="K3325" s="99"/>
      <c r="L3325" s="31"/>
      <c r="M3325" s="31"/>
      <c r="N3325" s="31"/>
      <c r="O3325" s="29"/>
    </row>
    <row r="3326" spans="1:16" s="332" customFormat="1" x14ac:dyDescent="0.25">
      <c r="A3326" s="264" t="s">
        <v>8560</v>
      </c>
      <c r="B3326" s="264" t="s">
        <v>3782</v>
      </c>
      <c r="C3326" s="265">
        <v>23010402</v>
      </c>
      <c r="D3326" s="265" t="s">
        <v>15953</v>
      </c>
      <c r="E3326" s="266" t="s">
        <v>8836</v>
      </c>
      <c r="F3326" s="30"/>
      <c r="G3326" s="30"/>
      <c r="H3326" s="30"/>
      <c r="I3326" s="29"/>
      <c r="J3326" s="29"/>
      <c r="K3326" s="29"/>
      <c r="L3326" s="29"/>
      <c r="M3326" s="29"/>
      <c r="N3326" s="29"/>
      <c r="O3326" s="29"/>
    </row>
    <row r="3327" spans="1:16" s="333" customFormat="1" ht="12.75" customHeight="1" x14ac:dyDescent="0.25">
      <c r="A3327" s="264" t="s">
        <v>10671</v>
      </c>
      <c r="B3327" s="264" t="s">
        <v>1073</v>
      </c>
      <c r="C3327" s="265">
        <v>230806</v>
      </c>
      <c r="D3327" s="265" t="s">
        <v>15953</v>
      </c>
      <c r="E3327" s="266" t="s">
        <v>5279</v>
      </c>
      <c r="F3327" s="30"/>
      <c r="G3327" s="30"/>
      <c r="H3327" s="30"/>
      <c r="I3327" s="29"/>
      <c r="J3327" s="29"/>
      <c r="K3327" s="29"/>
      <c r="L3327" s="29"/>
      <c r="M3327" s="29"/>
      <c r="N3327" s="29"/>
      <c r="O3327" s="29"/>
      <c r="P3327" s="332"/>
    </row>
    <row r="3328" spans="1:16" s="333" customFormat="1" ht="12.75" customHeight="1" x14ac:dyDescent="0.25">
      <c r="A3328" s="264" t="s">
        <v>14705</v>
      </c>
      <c r="B3328" s="264" t="s">
        <v>12996</v>
      </c>
      <c r="C3328" s="265">
        <v>24010401</v>
      </c>
      <c r="D3328" s="265" t="s">
        <v>15953</v>
      </c>
      <c r="E3328" s="266" t="s">
        <v>12997</v>
      </c>
      <c r="F3328" s="30"/>
      <c r="G3328" s="30"/>
      <c r="H3328" s="30"/>
      <c r="I3328" s="29"/>
      <c r="J3328" s="29"/>
      <c r="K3328" s="29"/>
      <c r="L3328" s="29"/>
      <c r="M3328" s="29"/>
      <c r="N3328" s="29"/>
      <c r="O3328" s="29"/>
      <c r="P3328" s="332"/>
    </row>
    <row r="3329" spans="1:16" s="333" customFormat="1" ht="12.75" customHeight="1" x14ac:dyDescent="0.25">
      <c r="A3329" s="44" t="s">
        <v>11114</v>
      </c>
      <c r="B3329" s="44" t="s">
        <v>8259</v>
      </c>
      <c r="C3329" s="45" t="s">
        <v>11115</v>
      </c>
      <c r="D3329" s="45" t="s">
        <v>1398</v>
      </c>
      <c r="E3329" s="94">
        <v>46074</v>
      </c>
      <c r="F3329" s="93"/>
      <c r="G3329" s="93"/>
      <c r="H3329" s="93"/>
      <c r="I3329" s="99"/>
      <c r="J3329" s="99"/>
      <c r="K3329" s="99"/>
      <c r="L3329" s="29"/>
      <c r="M3329" s="29"/>
      <c r="N3329" s="29"/>
      <c r="O3329" s="29"/>
      <c r="P3329" s="332"/>
    </row>
    <row r="3330" spans="1:16" s="333" customFormat="1" ht="13.5" customHeight="1" x14ac:dyDescent="0.25">
      <c r="A3330" s="44" t="s">
        <v>6450</v>
      </c>
      <c r="B3330" s="44" t="s">
        <v>6451</v>
      </c>
      <c r="C3330" s="45" t="s">
        <v>6452</v>
      </c>
      <c r="D3330" s="45" t="s">
        <v>15765</v>
      </c>
      <c r="E3330" s="45" t="s">
        <v>6210</v>
      </c>
      <c r="F3330" s="328"/>
      <c r="G3330" s="328"/>
      <c r="H3330" s="328"/>
      <c r="I3330" s="329"/>
      <c r="J3330" s="329"/>
      <c r="K3330" s="329"/>
      <c r="L3330" s="29"/>
      <c r="M3330" s="29"/>
      <c r="N3330" s="29"/>
      <c r="O3330" s="29"/>
      <c r="P3330" s="332"/>
    </row>
    <row r="3331" spans="1:16" s="333" customFormat="1" ht="13.5" customHeight="1" x14ac:dyDescent="0.25">
      <c r="A3331" s="346" t="s">
        <v>6450</v>
      </c>
      <c r="B3331" s="346" t="s">
        <v>6451</v>
      </c>
      <c r="C3331" s="347" t="s">
        <v>6452</v>
      </c>
      <c r="D3331" s="347" t="s">
        <v>15765</v>
      </c>
      <c r="E3331" s="347" t="s">
        <v>10715</v>
      </c>
      <c r="F3331" s="346"/>
      <c r="G3331" s="346"/>
      <c r="H3331" s="346"/>
      <c r="I3331" s="346"/>
      <c r="J3331" s="346"/>
      <c r="K3331" s="346"/>
      <c r="L3331" s="346"/>
      <c r="M3331" s="346"/>
      <c r="N3331" s="29"/>
      <c r="O3331" s="29"/>
      <c r="P3331" s="332"/>
    </row>
    <row r="3332" spans="1:16" s="333" customFormat="1" ht="13.5" customHeight="1" x14ac:dyDescent="0.25">
      <c r="A3332" s="99" t="s">
        <v>4875</v>
      </c>
      <c r="B3332" s="92" t="s">
        <v>4877</v>
      </c>
      <c r="C3332" s="93" t="s">
        <v>4878</v>
      </c>
      <c r="D3332" s="93" t="s">
        <v>1398</v>
      </c>
      <c r="E3332" s="94">
        <v>45921</v>
      </c>
      <c r="F3332" s="93"/>
      <c r="G3332" s="93"/>
      <c r="H3332" s="93" t="s">
        <v>1385</v>
      </c>
      <c r="I3332" s="99"/>
      <c r="J3332" s="99"/>
      <c r="K3332" s="99"/>
      <c r="L3332" s="31"/>
      <c r="M3332" s="31"/>
      <c r="N3332" s="31"/>
      <c r="O3332" s="29"/>
      <c r="P3332" s="332"/>
    </row>
    <row r="3333" spans="1:16" s="333" customFormat="1" ht="13.5" customHeight="1" x14ac:dyDescent="0.25">
      <c r="A3333" s="403" t="s">
        <v>17243</v>
      </c>
      <c r="B3333" s="403" t="s">
        <v>17135</v>
      </c>
      <c r="C3333" s="413">
        <v>21.22</v>
      </c>
      <c r="D3333" s="43" t="s">
        <v>17679</v>
      </c>
      <c r="E3333" s="43">
        <v>45838</v>
      </c>
      <c r="F3333" s="88"/>
      <c r="G3333" s="30"/>
      <c r="H3333" s="30"/>
      <c r="I3333" s="29"/>
      <c r="J3333" s="29"/>
      <c r="K3333" s="29"/>
      <c r="L3333" s="29"/>
      <c r="M3333" s="29"/>
      <c r="N3333" s="29"/>
      <c r="O3333" s="29"/>
      <c r="P3333" s="332"/>
    </row>
    <row r="3334" spans="1:16" s="333" customFormat="1" x14ac:dyDescent="0.25">
      <c r="A3334" s="264" t="s">
        <v>8561</v>
      </c>
      <c r="B3334" s="264" t="s">
        <v>2751</v>
      </c>
      <c r="C3334" s="265">
        <v>230105</v>
      </c>
      <c r="D3334" s="265" t="s">
        <v>15953</v>
      </c>
      <c r="E3334" s="266" t="s">
        <v>6877</v>
      </c>
      <c r="F3334" s="30"/>
      <c r="G3334" s="30"/>
      <c r="H3334" s="30"/>
      <c r="I3334" s="29"/>
      <c r="J3334" s="29"/>
      <c r="K3334" s="29"/>
      <c r="L3334" s="29"/>
      <c r="M3334" s="29"/>
      <c r="N3334" s="29"/>
      <c r="O3334" s="29"/>
      <c r="P3334" s="332"/>
    </row>
    <row r="3335" spans="1:16" s="333" customFormat="1" x14ac:dyDescent="0.25">
      <c r="A3335" s="44" t="s">
        <v>1134</v>
      </c>
      <c r="B3335" s="44" t="s">
        <v>11004</v>
      </c>
      <c r="C3335" s="45" t="s">
        <v>11005</v>
      </c>
      <c r="D3335" s="45" t="s">
        <v>18252</v>
      </c>
      <c r="E3335" s="45" t="s">
        <v>10715</v>
      </c>
      <c r="F3335" s="45" t="s">
        <v>1384</v>
      </c>
      <c r="G3335" s="45" t="s">
        <v>1385</v>
      </c>
      <c r="H3335" s="30"/>
      <c r="I3335" s="29"/>
      <c r="J3335" s="29"/>
      <c r="K3335" s="29"/>
      <c r="L3335" s="29"/>
      <c r="M3335" s="29"/>
      <c r="N3335" s="29"/>
      <c r="O3335" s="29"/>
      <c r="P3335" s="332"/>
    </row>
    <row r="3336" spans="1:16" s="333" customFormat="1" ht="14.4" x14ac:dyDescent="0.25">
      <c r="A3336" s="57" t="s">
        <v>5874</v>
      </c>
      <c r="B3336" s="57" t="s">
        <v>5933</v>
      </c>
      <c r="C3336" s="62" t="s">
        <v>5947</v>
      </c>
      <c r="D3336" s="62" t="s">
        <v>5966</v>
      </c>
      <c r="E3336" s="341" t="s">
        <v>13531</v>
      </c>
      <c r="F3336" s="339"/>
      <c r="G3336" s="339"/>
      <c r="H3336" s="57"/>
      <c r="I3336" s="57"/>
      <c r="J3336" s="57"/>
      <c r="K3336" s="57"/>
      <c r="L3336" s="29"/>
      <c r="M3336" s="29"/>
      <c r="N3336" s="29"/>
      <c r="O3336" s="29"/>
      <c r="P3336" s="332"/>
    </row>
    <row r="3337" spans="1:16" s="333" customFormat="1" ht="12.75" customHeight="1" x14ac:dyDescent="0.25">
      <c r="A3337" s="264" t="s">
        <v>14706</v>
      </c>
      <c r="B3337" s="264" t="s">
        <v>14589</v>
      </c>
      <c r="C3337" s="265">
        <v>240502</v>
      </c>
      <c r="D3337" s="265" t="s">
        <v>15953</v>
      </c>
      <c r="E3337" s="266" t="s">
        <v>6710</v>
      </c>
      <c r="F3337" s="30"/>
      <c r="G3337" s="30"/>
      <c r="H3337" s="30"/>
      <c r="I3337" s="29"/>
      <c r="J3337" s="29"/>
      <c r="K3337" s="29"/>
      <c r="L3337" s="29"/>
      <c r="M3337" s="29"/>
      <c r="N3337" s="29"/>
      <c r="O3337" s="29"/>
      <c r="P3337" s="332"/>
    </row>
    <row r="3338" spans="1:16" s="333" customFormat="1" x14ac:dyDescent="0.25">
      <c r="A3338" s="264" t="s">
        <v>14706</v>
      </c>
      <c r="B3338" s="264" t="s">
        <v>15882</v>
      </c>
      <c r="C3338" s="265">
        <v>240901</v>
      </c>
      <c r="D3338" s="265" t="s">
        <v>15953</v>
      </c>
      <c r="E3338" s="266" t="s">
        <v>6214</v>
      </c>
      <c r="F3338" s="30"/>
      <c r="G3338" s="30"/>
      <c r="H3338" s="30"/>
      <c r="I3338" s="29"/>
      <c r="J3338" s="29"/>
      <c r="K3338" s="29"/>
      <c r="L3338" s="29"/>
      <c r="M3338" s="29"/>
      <c r="N3338" s="29"/>
      <c r="O3338" s="29"/>
      <c r="P3338" s="332"/>
    </row>
    <row r="3339" spans="1:16" s="333" customFormat="1" x14ac:dyDescent="0.25">
      <c r="A3339" s="44" t="s">
        <v>747</v>
      </c>
      <c r="B3339" s="92" t="s">
        <v>13392</v>
      </c>
      <c r="C3339" s="45" t="s">
        <v>13126</v>
      </c>
      <c r="D3339" s="93" t="s">
        <v>13391</v>
      </c>
      <c r="E3339" s="94">
        <v>45838</v>
      </c>
      <c r="F3339" s="93"/>
      <c r="G3339" s="93"/>
      <c r="H3339" s="93"/>
      <c r="I3339" s="99"/>
      <c r="J3339" s="99"/>
      <c r="K3339" s="99"/>
      <c r="L3339" s="31"/>
      <c r="M3339" s="31"/>
      <c r="N3339" s="31"/>
      <c r="O3339" s="29"/>
      <c r="P3339" s="332"/>
    </row>
    <row r="3340" spans="1:16" s="333" customFormat="1" x14ac:dyDescent="0.25">
      <c r="A3340" s="409" t="s">
        <v>747</v>
      </c>
      <c r="B3340" s="412" t="s">
        <v>2066</v>
      </c>
      <c r="C3340" s="96" t="s">
        <v>7732</v>
      </c>
      <c r="D3340" s="96" t="s">
        <v>1398</v>
      </c>
      <c r="E3340" s="112">
        <v>46159</v>
      </c>
      <c r="F3340" s="93"/>
      <c r="G3340" s="93"/>
      <c r="H3340" s="93"/>
      <c r="I3340" s="99"/>
      <c r="J3340" s="99"/>
      <c r="K3340" s="99"/>
      <c r="L3340" s="29"/>
      <c r="M3340" s="29"/>
      <c r="N3340" s="29"/>
      <c r="O3340" s="29"/>
      <c r="P3340" s="332"/>
    </row>
    <row r="3341" spans="1:16" s="333" customFormat="1" x14ac:dyDescent="0.25">
      <c r="A3341" s="264" t="s">
        <v>747</v>
      </c>
      <c r="B3341" s="264" t="s">
        <v>6966</v>
      </c>
      <c r="C3341" s="265">
        <v>23010401</v>
      </c>
      <c r="D3341" s="265" t="s">
        <v>15953</v>
      </c>
      <c r="E3341" s="266" t="s">
        <v>6967</v>
      </c>
      <c r="F3341" s="30"/>
      <c r="G3341" s="30"/>
      <c r="H3341" s="30"/>
      <c r="I3341" s="29"/>
      <c r="J3341" s="29"/>
      <c r="K3341" s="29"/>
      <c r="L3341" s="29"/>
      <c r="M3341" s="29"/>
      <c r="N3341" s="29"/>
      <c r="O3341" s="29"/>
      <c r="P3341" s="332"/>
    </row>
    <row r="3342" spans="1:16" s="333" customFormat="1" x14ac:dyDescent="0.25">
      <c r="A3342" s="264" t="s">
        <v>747</v>
      </c>
      <c r="B3342" s="264" t="s">
        <v>3782</v>
      </c>
      <c r="C3342" s="265">
        <v>23010402</v>
      </c>
      <c r="D3342" s="265" t="s">
        <v>15953</v>
      </c>
      <c r="E3342" s="266" t="s">
        <v>8836</v>
      </c>
      <c r="F3342" s="30"/>
      <c r="G3342" s="30"/>
      <c r="H3342" s="30"/>
      <c r="I3342" s="29"/>
      <c r="J3342" s="29"/>
      <c r="K3342" s="29"/>
      <c r="L3342" s="29"/>
      <c r="M3342" s="29"/>
      <c r="N3342" s="29"/>
      <c r="O3342" s="29"/>
      <c r="P3342" s="332"/>
    </row>
    <row r="3343" spans="1:16" s="333" customFormat="1" x14ac:dyDescent="0.25">
      <c r="A3343" s="264" t="s">
        <v>747</v>
      </c>
      <c r="B3343" s="264" t="s">
        <v>10528</v>
      </c>
      <c r="C3343" s="265">
        <v>23060201</v>
      </c>
      <c r="D3343" s="265" t="s">
        <v>15953</v>
      </c>
      <c r="E3343" s="266" t="s">
        <v>5410</v>
      </c>
      <c r="F3343" s="30"/>
      <c r="G3343" s="30"/>
      <c r="H3343" s="30"/>
      <c r="I3343" s="29"/>
      <c r="J3343" s="29"/>
      <c r="K3343" s="29"/>
      <c r="L3343" s="29"/>
      <c r="M3343" s="29"/>
      <c r="N3343" s="29"/>
      <c r="O3343" s="29"/>
      <c r="P3343" s="332"/>
    </row>
    <row r="3344" spans="1:16" s="333" customFormat="1" x14ac:dyDescent="0.25">
      <c r="A3344" s="264" t="s">
        <v>747</v>
      </c>
      <c r="B3344" s="264" t="s">
        <v>1058</v>
      </c>
      <c r="C3344" s="265">
        <v>23060202</v>
      </c>
      <c r="D3344" s="265" t="s">
        <v>15953</v>
      </c>
      <c r="E3344" s="266" t="s">
        <v>6714</v>
      </c>
      <c r="F3344" s="30"/>
      <c r="G3344" s="30"/>
      <c r="H3344" s="30"/>
      <c r="I3344" s="29"/>
      <c r="J3344" s="29"/>
      <c r="K3344" s="29"/>
      <c r="L3344" s="29"/>
      <c r="M3344" s="29"/>
      <c r="N3344" s="29"/>
      <c r="O3344" s="29"/>
      <c r="P3344" s="332"/>
    </row>
    <row r="3345" spans="1:16" s="333" customFormat="1" x14ac:dyDescent="0.25">
      <c r="A3345" s="264" t="s">
        <v>748</v>
      </c>
      <c r="B3345" s="264" t="s">
        <v>1072</v>
      </c>
      <c r="C3345" s="265">
        <v>241102</v>
      </c>
      <c r="D3345" s="265" t="s">
        <v>15953</v>
      </c>
      <c r="E3345" s="266" t="s">
        <v>6985</v>
      </c>
      <c r="F3345" s="30"/>
      <c r="G3345" s="30"/>
      <c r="H3345" s="30"/>
      <c r="I3345" s="29"/>
      <c r="J3345" s="29"/>
      <c r="K3345" s="29"/>
      <c r="L3345" s="29"/>
      <c r="M3345" s="29"/>
      <c r="N3345" s="29"/>
      <c r="O3345" s="29"/>
      <c r="P3345" s="332"/>
    </row>
    <row r="3346" spans="1:16" s="333" customFormat="1" x14ac:dyDescent="0.25">
      <c r="A3346" s="44" t="s">
        <v>9120</v>
      </c>
      <c r="B3346" s="44" t="s">
        <v>2667</v>
      </c>
      <c r="C3346" s="45" t="s">
        <v>9088</v>
      </c>
      <c r="D3346" s="45" t="s">
        <v>18252</v>
      </c>
      <c r="E3346" s="45" t="s">
        <v>6809</v>
      </c>
      <c r="F3346" s="45" t="s">
        <v>1384</v>
      </c>
      <c r="G3346" s="45" t="s">
        <v>1385</v>
      </c>
      <c r="H3346" s="30"/>
      <c r="I3346" s="29"/>
      <c r="J3346" s="29"/>
      <c r="K3346" s="29"/>
      <c r="L3346" s="29"/>
      <c r="M3346" s="29"/>
      <c r="N3346" s="29"/>
      <c r="O3346" s="29"/>
      <c r="P3346" s="332"/>
    </row>
    <row r="3347" spans="1:16" s="333" customFormat="1" x14ac:dyDescent="0.25">
      <c r="A3347" s="44" t="s">
        <v>11228</v>
      </c>
      <c r="B3347" s="44" t="s">
        <v>9963</v>
      </c>
      <c r="C3347" s="45" t="s">
        <v>11131</v>
      </c>
      <c r="D3347" s="45" t="s">
        <v>16294</v>
      </c>
      <c r="E3347" s="46">
        <v>46053</v>
      </c>
      <c r="F3347" s="338"/>
      <c r="G3347" s="44"/>
      <c r="H3347" s="44"/>
      <c r="I3347" s="44"/>
      <c r="J3347" s="44"/>
      <c r="K3347" s="44"/>
      <c r="L3347" s="29"/>
      <c r="M3347" s="29"/>
      <c r="N3347" s="29"/>
      <c r="O3347" s="29"/>
      <c r="P3347" s="332"/>
    </row>
    <row r="3348" spans="1:16" s="333" customFormat="1" x14ac:dyDescent="0.25">
      <c r="A3348" s="57" t="s">
        <v>16273</v>
      </c>
      <c r="B3348" s="57" t="s">
        <v>176</v>
      </c>
      <c r="C3348" s="62">
        <v>2403</v>
      </c>
      <c r="D3348" s="62" t="s">
        <v>5966</v>
      </c>
      <c r="E3348" s="60">
        <v>45961</v>
      </c>
      <c r="F3348" s="339" t="s">
        <v>16267</v>
      </c>
      <c r="G3348" s="339" t="s">
        <v>16268</v>
      </c>
      <c r="H3348" s="57"/>
      <c r="I3348" s="57"/>
      <c r="J3348" s="57"/>
      <c r="K3348" s="57"/>
      <c r="L3348" s="31"/>
      <c r="M3348" s="31"/>
      <c r="N3348" s="31"/>
      <c r="O3348" s="29"/>
      <c r="P3348" s="332"/>
    </row>
    <row r="3349" spans="1:16" s="333" customFormat="1" x14ac:dyDescent="0.25">
      <c r="A3349" s="57" t="s">
        <v>16014</v>
      </c>
      <c r="B3349" s="57" t="s">
        <v>2495</v>
      </c>
      <c r="C3349" s="62" t="s">
        <v>14563</v>
      </c>
      <c r="D3349" s="62" t="s">
        <v>5966</v>
      </c>
      <c r="E3349" s="60">
        <v>45961</v>
      </c>
      <c r="F3349" s="339" t="s">
        <v>16267</v>
      </c>
      <c r="G3349" s="339" t="s">
        <v>16268</v>
      </c>
      <c r="H3349" s="57"/>
      <c r="I3349" s="57"/>
      <c r="J3349" s="57"/>
      <c r="K3349" s="57"/>
      <c r="L3349" s="31"/>
      <c r="M3349" s="31"/>
      <c r="N3349" s="31"/>
      <c r="O3349" s="29"/>
      <c r="P3349" s="332"/>
    </row>
    <row r="3350" spans="1:16" s="333" customFormat="1" x14ac:dyDescent="0.25">
      <c r="A3350" s="44" t="s">
        <v>16014</v>
      </c>
      <c r="B3350" s="44" t="s">
        <v>1356</v>
      </c>
      <c r="C3350" s="45" t="s">
        <v>15958</v>
      </c>
      <c r="D3350" s="45" t="s">
        <v>18252</v>
      </c>
      <c r="E3350" s="45" t="s">
        <v>6214</v>
      </c>
      <c r="F3350" s="45" t="s">
        <v>1385</v>
      </c>
      <c r="G3350" s="45" t="s">
        <v>1385</v>
      </c>
      <c r="H3350" s="30"/>
      <c r="I3350" s="29"/>
      <c r="J3350" s="29"/>
      <c r="K3350" s="29"/>
      <c r="L3350" s="29"/>
      <c r="M3350" s="29"/>
      <c r="N3350" s="29"/>
      <c r="O3350" s="29"/>
      <c r="P3350" s="332"/>
    </row>
    <row r="3351" spans="1:16" s="333" customFormat="1" x14ac:dyDescent="0.25">
      <c r="A3351" s="57" t="s">
        <v>16274</v>
      </c>
      <c r="B3351" s="57" t="s">
        <v>2495</v>
      </c>
      <c r="C3351" s="62" t="s">
        <v>14563</v>
      </c>
      <c r="D3351" s="62" t="s">
        <v>5966</v>
      </c>
      <c r="E3351" s="60">
        <v>45961</v>
      </c>
      <c r="F3351" s="339" t="s">
        <v>16267</v>
      </c>
      <c r="G3351" s="339" t="s">
        <v>16268</v>
      </c>
      <c r="H3351" s="57"/>
      <c r="I3351" s="57"/>
      <c r="J3351" s="57"/>
      <c r="K3351" s="57"/>
      <c r="L3351" s="31"/>
      <c r="M3351" s="31"/>
      <c r="N3351" s="31"/>
      <c r="O3351" s="29"/>
      <c r="P3351" s="332"/>
    </row>
    <row r="3352" spans="1:16" s="333" customFormat="1" x14ac:dyDescent="0.25">
      <c r="A3352" s="44" t="s">
        <v>16274</v>
      </c>
      <c r="B3352" s="44" t="s">
        <v>16337</v>
      </c>
      <c r="C3352" s="45" t="s">
        <v>16338</v>
      </c>
      <c r="D3352" s="45" t="s">
        <v>16294</v>
      </c>
      <c r="E3352" s="46">
        <v>46022</v>
      </c>
      <c r="F3352" s="338"/>
      <c r="G3352" s="44"/>
      <c r="H3352" s="44"/>
      <c r="I3352" s="44"/>
      <c r="J3352" s="44"/>
      <c r="K3352" s="44"/>
      <c r="L3352" s="31"/>
      <c r="M3352" s="31"/>
      <c r="N3352" s="31"/>
      <c r="O3352" s="29"/>
      <c r="P3352" s="332"/>
    </row>
    <row r="3353" spans="1:16" s="333" customFormat="1" x14ac:dyDescent="0.25">
      <c r="A3353" s="44" t="s">
        <v>12106</v>
      </c>
      <c r="B3353" s="44" t="s">
        <v>12046</v>
      </c>
      <c r="C3353" s="45" t="s">
        <v>4747</v>
      </c>
      <c r="D3353" s="45" t="s">
        <v>4574</v>
      </c>
      <c r="E3353" s="275">
        <f>DATE(2026,1,8)</f>
        <v>46030</v>
      </c>
      <c r="F3353" s="30"/>
      <c r="G3353" s="30"/>
      <c r="H3353" s="30"/>
      <c r="I3353" s="29"/>
      <c r="J3353" s="29"/>
      <c r="K3353" s="29"/>
      <c r="L3353" s="29"/>
      <c r="M3353" s="29"/>
      <c r="N3353" s="29"/>
      <c r="O3353" s="29"/>
      <c r="P3353" s="332"/>
    </row>
    <row r="3354" spans="1:16" s="333" customFormat="1" x14ac:dyDescent="0.25">
      <c r="A3354" s="44" t="s">
        <v>6520</v>
      </c>
      <c r="B3354" s="44" t="s">
        <v>12107</v>
      </c>
      <c r="C3354" s="45" t="s">
        <v>6551</v>
      </c>
      <c r="D3354" s="45" t="s">
        <v>4574</v>
      </c>
      <c r="E3354" s="275">
        <f>DATE(2025,10,11)</f>
        <v>45941</v>
      </c>
      <c r="F3354" s="32"/>
      <c r="G3354" s="32"/>
      <c r="H3354" s="32"/>
      <c r="I3354" s="31"/>
      <c r="J3354" s="31"/>
      <c r="K3354" s="31"/>
      <c r="L3354" s="31"/>
      <c r="M3354" s="31"/>
      <c r="N3354" s="31"/>
      <c r="O3354" s="29"/>
      <c r="P3354" s="332"/>
    </row>
    <row r="3355" spans="1:16" s="333" customFormat="1" x14ac:dyDescent="0.25">
      <c r="A3355" s="44" t="s">
        <v>2503</v>
      </c>
      <c r="B3355" s="44" t="s">
        <v>6176</v>
      </c>
      <c r="C3355" s="45" t="s">
        <v>6189</v>
      </c>
      <c r="D3355" s="45" t="s">
        <v>18252</v>
      </c>
      <c r="E3355" s="45" t="s">
        <v>6210</v>
      </c>
      <c r="F3355" s="45" t="s">
        <v>1384</v>
      </c>
      <c r="G3355" s="45" t="s">
        <v>1385</v>
      </c>
      <c r="H3355" s="30"/>
      <c r="I3355" s="29"/>
      <c r="J3355" s="29"/>
      <c r="K3355" s="29"/>
      <c r="L3355" s="29"/>
      <c r="M3355" s="29"/>
      <c r="N3355" s="29"/>
      <c r="O3355" s="29"/>
      <c r="P3355" s="332"/>
    </row>
    <row r="3356" spans="1:16" s="333" customFormat="1" x14ac:dyDescent="0.25">
      <c r="A3356" s="264" t="s">
        <v>14707</v>
      </c>
      <c r="B3356" s="264" t="s">
        <v>13009</v>
      </c>
      <c r="C3356" s="265">
        <v>240101</v>
      </c>
      <c r="D3356" s="265" t="s">
        <v>15953</v>
      </c>
      <c r="E3356" s="266" t="s">
        <v>13010</v>
      </c>
      <c r="F3356" s="30"/>
      <c r="G3356" s="30"/>
      <c r="H3356" s="30"/>
      <c r="I3356" s="29"/>
      <c r="J3356" s="29"/>
      <c r="K3356" s="29"/>
      <c r="L3356" s="29"/>
      <c r="M3356" s="29"/>
      <c r="N3356" s="29"/>
      <c r="O3356" s="29"/>
      <c r="P3356" s="332"/>
    </row>
    <row r="3357" spans="1:16" s="333" customFormat="1" x14ac:dyDescent="0.25">
      <c r="A3357" s="135" t="s">
        <v>3745</v>
      </c>
      <c r="B3357" s="135" t="s">
        <v>7649</v>
      </c>
      <c r="C3357" s="96" t="s">
        <v>14155</v>
      </c>
      <c r="D3357" s="96" t="s">
        <v>1398</v>
      </c>
      <c r="E3357" s="112">
        <v>45919</v>
      </c>
      <c r="F3357" s="93"/>
      <c r="G3357" s="93"/>
      <c r="H3357" s="93"/>
      <c r="I3357" s="99"/>
      <c r="J3357" s="99"/>
      <c r="K3357" s="99"/>
      <c r="L3357" s="31"/>
      <c r="M3357" s="31"/>
      <c r="N3357" s="31"/>
      <c r="O3357" s="29"/>
      <c r="P3357" s="332"/>
    </row>
    <row r="3358" spans="1:16" s="333" customFormat="1" x14ac:dyDescent="0.25">
      <c r="A3358" s="44" t="s">
        <v>3745</v>
      </c>
      <c r="B3358" s="44" t="s">
        <v>6417</v>
      </c>
      <c r="C3358" s="45" t="s">
        <v>6418</v>
      </c>
      <c r="D3358" s="45" t="s">
        <v>15765</v>
      </c>
      <c r="E3358" s="45" t="s">
        <v>6419</v>
      </c>
      <c r="F3358" s="328"/>
      <c r="G3358" s="328"/>
      <c r="H3358" s="328"/>
      <c r="I3358" s="329"/>
      <c r="J3358" s="329"/>
      <c r="K3358" s="329"/>
      <c r="L3358" s="29"/>
      <c r="M3358" s="29"/>
      <c r="N3358" s="29"/>
      <c r="O3358" s="29"/>
      <c r="P3358" s="406"/>
    </row>
    <row r="3359" spans="1:16" s="333" customFormat="1" x14ac:dyDescent="0.25">
      <c r="A3359" s="44" t="s">
        <v>3745</v>
      </c>
      <c r="B3359" s="44" t="s">
        <v>1798</v>
      </c>
      <c r="C3359" s="45" t="s">
        <v>2023</v>
      </c>
      <c r="D3359" s="45" t="s">
        <v>15765</v>
      </c>
      <c r="E3359" s="45" t="s">
        <v>6416</v>
      </c>
      <c r="F3359" s="328"/>
      <c r="G3359" s="328"/>
      <c r="H3359" s="328"/>
      <c r="I3359" s="329"/>
      <c r="J3359" s="329"/>
      <c r="K3359" s="329"/>
      <c r="L3359" s="29"/>
      <c r="M3359" s="29"/>
      <c r="N3359" s="29"/>
      <c r="O3359" s="29"/>
      <c r="P3359" s="332"/>
    </row>
    <row r="3360" spans="1:16" s="333" customFormat="1" x14ac:dyDescent="0.25">
      <c r="A3360" s="44" t="s">
        <v>3745</v>
      </c>
      <c r="B3360" s="44" t="s">
        <v>9998</v>
      </c>
      <c r="C3360" s="45" t="s">
        <v>9999</v>
      </c>
      <c r="D3360" s="45" t="s">
        <v>15765</v>
      </c>
      <c r="E3360" s="45" t="s">
        <v>6877</v>
      </c>
      <c r="F3360" s="328"/>
      <c r="G3360" s="328"/>
      <c r="H3360" s="328"/>
      <c r="I3360" s="329"/>
      <c r="J3360" s="329"/>
      <c r="K3360" s="329"/>
      <c r="L3360" s="29"/>
      <c r="M3360" s="29"/>
      <c r="N3360" s="29"/>
      <c r="O3360" s="29"/>
      <c r="P3360" s="332"/>
    </row>
    <row r="3361" spans="1:16" s="333" customFormat="1" x14ac:dyDescent="0.25">
      <c r="A3361" s="346" t="s">
        <v>3745</v>
      </c>
      <c r="B3361" s="346" t="s">
        <v>6417</v>
      </c>
      <c r="C3361" s="347" t="s">
        <v>6418</v>
      </c>
      <c r="D3361" s="347" t="s">
        <v>15765</v>
      </c>
      <c r="E3361" s="347" t="s">
        <v>16786</v>
      </c>
      <c r="F3361" s="346"/>
      <c r="G3361" s="346"/>
      <c r="H3361" s="346"/>
      <c r="I3361" s="346"/>
      <c r="J3361" s="346"/>
      <c r="K3361" s="346"/>
      <c r="L3361" s="346"/>
      <c r="M3361" s="346"/>
      <c r="N3361" s="29"/>
      <c r="O3361" s="29"/>
      <c r="P3361" s="332"/>
    </row>
    <row r="3362" spans="1:16" s="333" customFormat="1" x14ac:dyDescent="0.25">
      <c r="A3362" s="346" t="s">
        <v>3745</v>
      </c>
      <c r="B3362" s="346" t="s">
        <v>1798</v>
      </c>
      <c r="C3362" s="347" t="s">
        <v>2023</v>
      </c>
      <c r="D3362" s="347" t="s">
        <v>15765</v>
      </c>
      <c r="E3362" s="347" t="s">
        <v>6416</v>
      </c>
      <c r="F3362" s="346"/>
      <c r="G3362" s="346"/>
      <c r="H3362" s="346"/>
      <c r="I3362" s="346"/>
      <c r="J3362" s="346"/>
      <c r="K3362" s="346"/>
      <c r="L3362" s="346"/>
      <c r="M3362" s="346"/>
      <c r="N3362" s="29"/>
      <c r="O3362" s="29"/>
      <c r="P3362" s="332"/>
    </row>
    <row r="3363" spans="1:16" s="333" customFormat="1" x14ac:dyDescent="0.25">
      <c r="A3363" s="346" t="s">
        <v>3745</v>
      </c>
      <c r="B3363" s="346" t="s">
        <v>9998</v>
      </c>
      <c r="C3363" s="347" t="s">
        <v>9999</v>
      </c>
      <c r="D3363" s="347" t="s">
        <v>15765</v>
      </c>
      <c r="E3363" s="347" t="s">
        <v>16787</v>
      </c>
      <c r="F3363" s="346"/>
      <c r="G3363" s="346"/>
      <c r="H3363" s="346"/>
      <c r="I3363" s="346"/>
      <c r="J3363" s="346"/>
      <c r="K3363" s="346"/>
      <c r="L3363" s="346"/>
      <c r="M3363" s="346"/>
      <c r="N3363" s="29"/>
      <c r="O3363" s="29"/>
      <c r="P3363" s="332"/>
    </row>
    <row r="3364" spans="1:16" s="334" customFormat="1" x14ac:dyDescent="0.25">
      <c r="A3364" s="44" t="s">
        <v>3745</v>
      </c>
      <c r="B3364" s="44" t="s">
        <v>6417</v>
      </c>
      <c r="C3364" s="45" t="s">
        <v>6418</v>
      </c>
      <c r="D3364" s="45" t="s">
        <v>13812</v>
      </c>
      <c r="E3364" s="45" t="s">
        <v>6419</v>
      </c>
      <c r="F3364" s="93"/>
      <c r="G3364" s="93"/>
      <c r="H3364" s="93"/>
      <c r="I3364" s="99"/>
      <c r="J3364" s="99"/>
      <c r="K3364" s="99"/>
      <c r="L3364" s="29"/>
      <c r="M3364" s="29"/>
      <c r="N3364" s="29"/>
      <c r="O3364" s="29"/>
      <c r="P3364" s="354"/>
    </row>
    <row r="3365" spans="1:16" s="333" customFormat="1" x14ac:dyDescent="0.25">
      <c r="A3365" s="44" t="s">
        <v>3745</v>
      </c>
      <c r="B3365" s="44" t="s">
        <v>1798</v>
      </c>
      <c r="C3365" s="45" t="s">
        <v>2023</v>
      </c>
      <c r="D3365" s="45" t="s">
        <v>13812</v>
      </c>
      <c r="E3365" s="45" t="s">
        <v>6416</v>
      </c>
      <c r="F3365" s="93"/>
      <c r="G3365" s="93"/>
      <c r="H3365" s="93"/>
      <c r="I3365" s="99"/>
      <c r="J3365" s="99"/>
      <c r="K3365" s="99"/>
      <c r="L3365" s="29"/>
      <c r="M3365" s="29"/>
      <c r="N3365" s="29"/>
      <c r="O3365" s="29"/>
      <c r="P3365" s="332"/>
    </row>
    <row r="3366" spans="1:16" s="333" customFormat="1" x14ac:dyDescent="0.25">
      <c r="A3366" s="44" t="s">
        <v>3745</v>
      </c>
      <c r="B3366" s="44" t="s">
        <v>9998</v>
      </c>
      <c r="C3366" s="45" t="s">
        <v>9999</v>
      </c>
      <c r="D3366" s="45" t="s">
        <v>13812</v>
      </c>
      <c r="E3366" s="45" t="s">
        <v>6877</v>
      </c>
      <c r="F3366" s="93"/>
      <c r="G3366" s="93"/>
      <c r="H3366" s="93"/>
      <c r="I3366" s="99"/>
      <c r="J3366" s="99"/>
      <c r="K3366" s="99"/>
      <c r="L3366" s="29"/>
      <c r="M3366" s="29"/>
      <c r="N3366" s="29"/>
      <c r="O3366" s="29"/>
      <c r="P3366" s="332"/>
    </row>
    <row r="3367" spans="1:16" s="333" customFormat="1" x14ac:dyDescent="0.25">
      <c r="A3367" s="264" t="s">
        <v>14708</v>
      </c>
      <c r="B3367" s="264" t="s">
        <v>11360</v>
      </c>
      <c r="C3367" s="265">
        <v>231001</v>
      </c>
      <c r="D3367" s="265" t="s">
        <v>15953</v>
      </c>
      <c r="E3367" s="266" t="s">
        <v>2980</v>
      </c>
      <c r="F3367" s="30"/>
      <c r="G3367" s="30"/>
      <c r="H3367" s="30"/>
      <c r="I3367" s="29"/>
      <c r="J3367" s="29"/>
      <c r="K3367" s="29"/>
      <c r="L3367" s="29"/>
      <c r="M3367" s="29"/>
      <c r="N3367" s="29"/>
      <c r="O3367" s="29"/>
      <c r="P3367" s="332"/>
    </row>
    <row r="3368" spans="1:16" s="333" customFormat="1" x14ac:dyDescent="0.25">
      <c r="A3368" s="264" t="s">
        <v>14708</v>
      </c>
      <c r="B3368" s="264" t="s">
        <v>14577</v>
      </c>
      <c r="C3368" s="265">
        <v>240501</v>
      </c>
      <c r="D3368" s="265" t="s">
        <v>15953</v>
      </c>
      <c r="E3368" s="266" t="s">
        <v>14578</v>
      </c>
      <c r="F3368" s="30"/>
      <c r="G3368" s="30"/>
      <c r="H3368" s="30"/>
      <c r="I3368" s="29"/>
      <c r="J3368" s="29"/>
      <c r="K3368" s="29"/>
      <c r="L3368" s="29"/>
      <c r="M3368" s="29"/>
      <c r="N3368" s="29"/>
      <c r="O3368" s="29"/>
      <c r="P3368" s="332"/>
    </row>
    <row r="3369" spans="1:16" s="333" customFormat="1" x14ac:dyDescent="0.25">
      <c r="A3369" s="76" t="s">
        <v>7812</v>
      </c>
      <c r="B3369" s="76" t="s">
        <v>7810</v>
      </c>
      <c r="C3369" s="97" t="s">
        <v>7811</v>
      </c>
      <c r="D3369" s="96" t="s">
        <v>1398</v>
      </c>
      <c r="E3369" s="112">
        <v>46075</v>
      </c>
      <c r="F3369" s="93"/>
      <c r="G3369" s="93"/>
      <c r="H3369" s="93"/>
      <c r="I3369" s="99"/>
      <c r="J3369" s="99"/>
      <c r="K3369" s="99"/>
      <c r="L3369" s="29"/>
      <c r="M3369" s="29"/>
      <c r="N3369" s="29"/>
      <c r="O3369" s="29"/>
      <c r="P3369" s="332"/>
    </row>
    <row r="3370" spans="1:16" s="333" customFormat="1" x14ac:dyDescent="0.25">
      <c r="A3370" s="264" t="s">
        <v>14709</v>
      </c>
      <c r="B3370" s="264" t="s">
        <v>1056</v>
      </c>
      <c r="C3370" s="265">
        <v>240601</v>
      </c>
      <c r="D3370" s="265" t="s">
        <v>15953</v>
      </c>
      <c r="E3370" s="266" t="s">
        <v>13753</v>
      </c>
      <c r="F3370" s="30"/>
      <c r="G3370" s="30"/>
      <c r="H3370" s="30"/>
      <c r="I3370" s="29"/>
      <c r="J3370" s="29"/>
      <c r="K3370" s="29"/>
      <c r="L3370" s="29"/>
      <c r="M3370" s="29"/>
      <c r="N3370" s="29"/>
      <c r="O3370" s="29"/>
      <c r="P3370" s="332"/>
    </row>
    <row r="3371" spans="1:16" s="333" customFormat="1" x14ac:dyDescent="0.25">
      <c r="A3371" s="264" t="s">
        <v>6765</v>
      </c>
      <c r="B3371" s="264" t="s">
        <v>6664</v>
      </c>
      <c r="C3371" s="265">
        <v>22010701</v>
      </c>
      <c r="D3371" s="265" t="s">
        <v>15953</v>
      </c>
      <c r="E3371" s="266" t="s">
        <v>6665</v>
      </c>
      <c r="F3371" s="30"/>
      <c r="G3371" s="30"/>
      <c r="H3371" s="30"/>
      <c r="I3371" s="29"/>
      <c r="J3371" s="29"/>
      <c r="K3371" s="29"/>
      <c r="L3371" s="29"/>
      <c r="M3371" s="29"/>
      <c r="N3371" s="29"/>
      <c r="O3371" s="29"/>
      <c r="P3371" s="332"/>
    </row>
    <row r="3372" spans="1:16" s="333" customFormat="1" x14ac:dyDescent="0.25">
      <c r="A3372" s="264" t="s">
        <v>6765</v>
      </c>
      <c r="B3372" s="264" t="s">
        <v>1055</v>
      </c>
      <c r="C3372" s="265">
        <v>22010702</v>
      </c>
      <c r="D3372" s="265" t="s">
        <v>15953</v>
      </c>
      <c r="E3372" s="266" t="s">
        <v>8836</v>
      </c>
      <c r="F3372" s="30"/>
      <c r="G3372" s="30"/>
      <c r="H3372" s="30"/>
      <c r="I3372" s="29"/>
      <c r="J3372" s="29"/>
      <c r="K3372" s="29"/>
      <c r="L3372" s="29"/>
      <c r="M3372" s="29"/>
      <c r="N3372" s="29"/>
      <c r="O3372" s="29"/>
      <c r="P3372" s="332"/>
    </row>
    <row r="3373" spans="1:16" s="333" customFormat="1" x14ac:dyDescent="0.25">
      <c r="A3373" s="264" t="s">
        <v>14710</v>
      </c>
      <c r="B3373" s="264" t="s">
        <v>14580</v>
      </c>
      <c r="C3373" s="265">
        <v>24020301</v>
      </c>
      <c r="D3373" s="265" t="s">
        <v>15953</v>
      </c>
      <c r="E3373" s="266" t="s">
        <v>12997</v>
      </c>
      <c r="F3373" s="30"/>
      <c r="G3373" s="30"/>
      <c r="H3373" s="30"/>
      <c r="I3373" s="29"/>
      <c r="J3373" s="29"/>
      <c r="K3373" s="29"/>
      <c r="L3373" s="29"/>
      <c r="M3373" s="29"/>
      <c r="N3373" s="29"/>
      <c r="O3373" s="29"/>
      <c r="P3373" s="332"/>
    </row>
    <row r="3374" spans="1:16" s="333" customFormat="1" x14ac:dyDescent="0.25">
      <c r="A3374" s="403" t="s">
        <v>17244</v>
      </c>
      <c r="B3374" s="403" t="s">
        <v>17099</v>
      </c>
      <c r="C3374" s="413">
        <v>8.25</v>
      </c>
      <c r="D3374" s="43" t="s">
        <v>17679</v>
      </c>
      <c r="E3374" s="43">
        <v>47057</v>
      </c>
      <c r="F3374" s="88"/>
      <c r="G3374" s="30"/>
      <c r="H3374" s="30"/>
      <c r="I3374" s="29"/>
      <c r="J3374" s="29"/>
      <c r="K3374" s="29"/>
      <c r="L3374" s="29"/>
      <c r="M3374" s="29"/>
      <c r="N3374" s="29"/>
      <c r="O3374" s="29"/>
      <c r="P3374" s="406"/>
    </row>
    <row r="3375" spans="1:16" s="333" customFormat="1" x14ac:dyDescent="0.25">
      <c r="A3375" s="44" t="s">
        <v>13180</v>
      </c>
      <c r="B3375" s="92" t="s">
        <v>13392</v>
      </c>
      <c r="C3375" s="45" t="s">
        <v>13126</v>
      </c>
      <c r="D3375" s="93" t="s">
        <v>13391</v>
      </c>
      <c r="E3375" s="94">
        <v>45838</v>
      </c>
      <c r="F3375" s="93"/>
      <c r="G3375" s="93"/>
      <c r="H3375" s="93"/>
      <c r="I3375" s="99"/>
      <c r="J3375" s="99"/>
      <c r="K3375" s="99"/>
      <c r="L3375" s="31"/>
      <c r="M3375" s="31"/>
      <c r="N3375" s="31"/>
      <c r="O3375" s="29"/>
      <c r="P3375" s="332"/>
    </row>
    <row r="3376" spans="1:16" s="333" customFormat="1" x14ac:dyDescent="0.25">
      <c r="A3376" s="102" t="s">
        <v>7751</v>
      </c>
      <c r="B3376" s="131" t="s">
        <v>7741</v>
      </c>
      <c r="C3376" s="96" t="s">
        <v>7742</v>
      </c>
      <c r="D3376" s="96" t="s">
        <v>1398</v>
      </c>
      <c r="E3376" s="112">
        <v>45737</v>
      </c>
      <c r="F3376" s="93"/>
      <c r="G3376" s="93"/>
      <c r="H3376" s="93"/>
      <c r="I3376" s="99"/>
      <c r="J3376" s="99"/>
      <c r="K3376" s="99"/>
      <c r="L3376" s="31"/>
      <c r="M3376" s="31"/>
      <c r="N3376" s="31"/>
      <c r="O3376" s="29"/>
      <c r="P3376" s="332"/>
    </row>
    <row r="3377" spans="1:16" s="333" customFormat="1" x14ac:dyDescent="0.25">
      <c r="A3377" s="403" t="s">
        <v>11310</v>
      </c>
      <c r="B3377" s="403" t="s">
        <v>17153</v>
      </c>
      <c r="C3377" s="413">
        <v>6.23</v>
      </c>
      <c r="D3377" s="43" t="s">
        <v>17679</v>
      </c>
      <c r="E3377" s="43">
        <v>45961</v>
      </c>
      <c r="F3377" s="88"/>
      <c r="G3377" s="30"/>
      <c r="H3377" s="30"/>
      <c r="I3377" s="29"/>
      <c r="J3377" s="29"/>
      <c r="K3377" s="29"/>
      <c r="L3377" s="29"/>
      <c r="M3377" s="29"/>
      <c r="N3377" s="29"/>
      <c r="O3377" s="29"/>
      <c r="P3377" s="406"/>
    </row>
    <row r="3378" spans="1:16" s="333" customFormat="1" x14ac:dyDescent="0.25">
      <c r="A3378" s="403" t="s">
        <v>11310</v>
      </c>
      <c r="B3378" s="403" t="s">
        <v>17135</v>
      </c>
      <c r="C3378" s="413">
        <v>21.22</v>
      </c>
      <c r="D3378" s="43" t="s">
        <v>17679</v>
      </c>
      <c r="E3378" s="43">
        <v>45838</v>
      </c>
      <c r="F3378" s="88"/>
      <c r="G3378" s="30"/>
      <c r="H3378" s="30"/>
      <c r="I3378" s="29"/>
      <c r="J3378" s="29"/>
      <c r="K3378" s="29"/>
      <c r="L3378" s="29"/>
      <c r="M3378" s="29"/>
      <c r="N3378" s="29"/>
      <c r="O3378" s="29"/>
      <c r="P3378" s="332"/>
    </row>
    <row r="3379" spans="1:16" s="333" customFormat="1" x14ac:dyDescent="0.25">
      <c r="A3379" s="403" t="s">
        <v>11310</v>
      </c>
      <c r="B3379" s="403" t="s">
        <v>17096</v>
      </c>
      <c r="C3379" s="413">
        <v>24.22</v>
      </c>
      <c r="D3379" s="43" t="s">
        <v>17679</v>
      </c>
      <c r="E3379" s="43">
        <v>45838</v>
      </c>
      <c r="F3379" s="88"/>
      <c r="G3379" s="30"/>
      <c r="H3379" s="30"/>
      <c r="I3379" s="29"/>
      <c r="J3379" s="29"/>
      <c r="K3379" s="29"/>
      <c r="L3379" s="29"/>
      <c r="M3379" s="29"/>
      <c r="N3379" s="29"/>
      <c r="O3379" s="29"/>
      <c r="P3379" s="406"/>
    </row>
    <row r="3380" spans="1:16" s="333" customFormat="1" x14ac:dyDescent="0.25">
      <c r="A3380" s="403" t="s">
        <v>11310</v>
      </c>
      <c r="B3380" s="403" t="s">
        <v>17155</v>
      </c>
      <c r="C3380" s="413">
        <v>29.22</v>
      </c>
      <c r="D3380" s="43" t="s">
        <v>17679</v>
      </c>
      <c r="E3380" s="43">
        <v>45838</v>
      </c>
      <c r="F3380" s="88"/>
      <c r="G3380" s="30"/>
      <c r="H3380" s="30"/>
      <c r="I3380" s="29"/>
      <c r="J3380" s="29"/>
      <c r="K3380" s="29"/>
      <c r="L3380" s="29"/>
      <c r="M3380" s="29"/>
      <c r="N3380" s="29"/>
      <c r="O3380" s="29"/>
      <c r="P3380" s="332"/>
    </row>
    <row r="3381" spans="1:16" s="333" customFormat="1" x14ac:dyDescent="0.25">
      <c r="A3381" s="403" t="s">
        <v>11310</v>
      </c>
      <c r="B3381" s="403" t="s">
        <v>17093</v>
      </c>
      <c r="C3381" s="413">
        <v>33.22</v>
      </c>
      <c r="D3381" s="43" t="s">
        <v>17679</v>
      </c>
      <c r="E3381" s="43">
        <v>45838</v>
      </c>
      <c r="F3381" s="88"/>
      <c r="G3381" s="30"/>
      <c r="H3381" s="30"/>
      <c r="I3381" s="29"/>
      <c r="J3381" s="29"/>
      <c r="K3381" s="29"/>
      <c r="L3381" s="29"/>
      <c r="M3381" s="29"/>
      <c r="N3381" s="29"/>
      <c r="O3381" s="29"/>
      <c r="P3381" s="332"/>
    </row>
    <row r="3382" spans="1:16" s="333" customFormat="1" x14ac:dyDescent="0.25">
      <c r="A3382" s="44" t="s">
        <v>11310</v>
      </c>
      <c r="B3382" s="44" t="s">
        <v>11311</v>
      </c>
      <c r="C3382" s="45" t="s">
        <v>11312</v>
      </c>
      <c r="D3382" s="45" t="s">
        <v>15765</v>
      </c>
      <c r="E3382" s="45" t="s">
        <v>5279</v>
      </c>
      <c r="F3382" s="328"/>
      <c r="G3382" s="328"/>
      <c r="H3382" s="328"/>
      <c r="I3382" s="329"/>
      <c r="J3382" s="329"/>
      <c r="K3382" s="329"/>
      <c r="L3382" s="29"/>
      <c r="M3382" s="29"/>
      <c r="N3382" s="29"/>
      <c r="O3382" s="29"/>
      <c r="P3382" s="332"/>
    </row>
    <row r="3383" spans="1:16" s="333" customFormat="1" x14ac:dyDescent="0.25">
      <c r="A3383" s="346" t="s">
        <v>11310</v>
      </c>
      <c r="B3383" s="346" t="s">
        <v>11311</v>
      </c>
      <c r="C3383" s="347" t="s">
        <v>11312</v>
      </c>
      <c r="D3383" s="347" t="s">
        <v>15765</v>
      </c>
      <c r="E3383" s="347" t="s">
        <v>11299</v>
      </c>
      <c r="F3383" s="346"/>
      <c r="G3383" s="346"/>
      <c r="H3383" s="346"/>
      <c r="I3383" s="346"/>
      <c r="J3383" s="346"/>
      <c r="K3383" s="346"/>
      <c r="L3383" s="346"/>
      <c r="M3383" s="346"/>
      <c r="N3383" s="29"/>
      <c r="O3383" s="29"/>
      <c r="P3383" s="332"/>
    </row>
    <row r="3384" spans="1:16" s="334" customFormat="1" ht="12.75" customHeight="1" x14ac:dyDescent="0.25">
      <c r="A3384" s="44" t="s">
        <v>11310</v>
      </c>
      <c r="B3384" s="44" t="s">
        <v>11311</v>
      </c>
      <c r="C3384" s="45" t="s">
        <v>11312</v>
      </c>
      <c r="D3384" s="45" t="s">
        <v>13812</v>
      </c>
      <c r="E3384" s="45" t="s">
        <v>5279</v>
      </c>
      <c r="F3384" s="93"/>
      <c r="G3384" s="93"/>
      <c r="H3384" s="93"/>
      <c r="I3384" s="99"/>
      <c r="J3384" s="99"/>
      <c r="K3384" s="99"/>
      <c r="L3384" s="29"/>
      <c r="M3384" s="29"/>
      <c r="N3384" s="29"/>
      <c r="O3384" s="29"/>
      <c r="P3384" s="354"/>
    </row>
    <row r="3385" spans="1:16" s="333" customFormat="1" x14ac:dyDescent="0.25">
      <c r="A3385" s="264" t="s">
        <v>14711</v>
      </c>
      <c r="B3385" s="264" t="s">
        <v>13009</v>
      </c>
      <c r="C3385" s="265">
        <v>240101</v>
      </c>
      <c r="D3385" s="265" t="s">
        <v>15953</v>
      </c>
      <c r="E3385" s="266" t="s">
        <v>13010</v>
      </c>
      <c r="F3385" s="30"/>
      <c r="G3385" s="30"/>
      <c r="H3385" s="30"/>
      <c r="I3385" s="29"/>
      <c r="J3385" s="29"/>
      <c r="K3385" s="29"/>
      <c r="L3385" s="29"/>
      <c r="M3385" s="29"/>
      <c r="N3385" s="29"/>
      <c r="O3385" s="29"/>
      <c r="P3385" s="332"/>
    </row>
    <row r="3386" spans="1:16" s="333" customFormat="1" x14ac:dyDescent="0.25">
      <c r="A3386" s="44" t="s">
        <v>462</v>
      </c>
      <c r="B3386" s="44" t="s">
        <v>15271</v>
      </c>
      <c r="C3386" s="45" t="s">
        <v>3737</v>
      </c>
      <c r="D3386" s="45" t="s">
        <v>16294</v>
      </c>
      <c r="E3386" s="46">
        <v>45747</v>
      </c>
      <c r="F3386" s="338"/>
      <c r="G3386" s="44"/>
      <c r="H3386" s="44"/>
      <c r="I3386" s="44"/>
      <c r="J3386" s="44"/>
      <c r="K3386" s="44"/>
      <c r="L3386" s="31"/>
      <c r="M3386" s="31"/>
      <c r="N3386" s="31"/>
      <c r="O3386" s="29"/>
      <c r="P3386" s="332"/>
    </row>
    <row r="3387" spans="1:16" s="333" customFormat="1" x14ac:dyDescent="0.25">
      <c r="A3387" s="44" t="s">
        <v>16015</v>
      </c>
      <c r="B3387" s="44" t="s">
        <v>15963</v>
      </c>
      <c r="C3387" s="45" t="s">
        <v>15964</v>
      </c>
      <c r="D3387" s="45" t="s">
        <v>18252</v>
      </c>
      <c r="E3387" s="45" t="s">
        <v>6214</v>
      </c>
      <c r="F3387" s="45" t="s">
        <v>1384</v>
      </c>
      <c r="G3387" s="45" t="s">
        <v>1385</v>
      </c>
      <c r="H3387" s="30"/>
      <c r="I3387" s="29"/>
      <c r="J3387" s="29"/>
      <c r="K3387" s="29"/>
      <c r="L3387" s="29"/>
      <c r="M3387" s="29"/>
      <c r="N3387" s="29"/>
      <c r="O3387" s="29"/>
      <c r="P3387" s="332"/>
    </row>
    <row r="3388" spans="1:16" s="333" customFormat="1" x14ac:dyDescent="0.25">
      <c r="A3388" s="44" t="s">
        <v>16015</v>
      </c>
      <c r="B3388" s="44" t="s">
        <v>15965</v>
      </c>
      <c r="C3388" s="45" t="s">
        <v>15966</v>
      </c>
      <c r="D3388" s="45" t="s">
        <v>18252</v>
      </c>
      <c r="E3388" s="45" t="s">
        <v>6214</v>
      </c>
      <c r="F3388" s="45" t="s">
        <v>1384</v>
      </c>
      <c r="G3388" s="45" t="s">
        <v>1385</v>
      </c>
      <c r="H3388" s="30"/>
      <c r="I3388" s="29"/>
      <c r="J3388" s="29"/>
      <c r="K3388" s="29"/>
      <c r="L3388" s="29"/>
      <c r="M3388" s="29"/>
      <c r="N3388" s="29"/>
      <c r="O3388" s="29"/>
      <c r="P3388" s="332"/>
    </row>
    <row r="3389" spans="1:16" s="333" customFormat="1" x14ac:dyDescent="0.25">
      <c r="A3389" s="44" t="s">
        <v>5608</v>
      </c>
      <c r="B3389" s="44" t="s">
        <v>5609</v>
      </c>
      <c r="C3389" s="45" t="s">
        <v>5610</v>
      </c>
      <c r="D3389" s="45" t="s">
        <v>15765</v>
      </c>
      <c r="E3389" s="45" t="s">
        <v>6673</v>
      </c>
      <c r="F3389" s="328"/>
      <c r="G3389" s="328"/>
      <c r="H3389" s="328"/>
      <c r="I3389" s="329"/>
      <c r="J3389" s="329"/>
      <c r="K3389" s="329"/>
      <c r="L3389" s="29"/>
      <c r="M3389" s="29"/>
      <c r="N3389" s="29"/>
      <c r="O3389" s="29"/>
      <c r="P3389" s="332"/>
    </row>
    <row r="3390" spans="1:16" s="333" customFormat="1" x14ac:dyDescent="0.25">
      <c r="A3390" s="346" t="s">
        <v>5608</v>
      </c>
      <c r="B3390" s="346" t="s">
        <v>5609</v>
      </c>
      <c r="C3390" s="347" t="s">
        <v>5610</v>
      </c>
      <c r="D3390" s="347" t="s">
        <v>15765</v>
      </c>
      <c r="E3390" s="347" t="s">
        <v>10364</v>
      </c>
      <c r="F3390" s="346"/>
      <c r="G3390" s="346"/>
      <c r="H3390" s="346"/>
      <c r="I3390" s="346"/>
      <c r="J3390" s="346"/>
      <c r="K3390" s="346"/>
      <c r="L3390" s="346"/>
      <c r="M3390" s="346"/>
      <c r="N3390" s="29"/>
      <c r="O3390" s="29"/>
      <c r="P3390" s="332"/>
    </row>
    <row r="3391" spans="1:16" s="333" customFormat="1" x14ac:dyDescent="0.25">
      <c r="A3391" s="44" t="s">
        <v>5608</v>
      </c>
      <c r="B3391" s="44" t="s">
        <v>5609</v>
      </c>
      <c r="C3391" s="45" t="s">
        <v>5610</v>
      </c>
      <c r="D3391" s="45" t="s">
        <v>13812</v>
      </c>
      <c r="E3391" s="45" t="s">
        <v>6673</v>
      </c>
      <c r="F3391" s="93"/>
      <c r="G3391" s="93"/>
      <c r="H3391" s="93"/>
      <c r="I3391" s="99"/>
      <c r="J3391" s="99"/>
      <c r="K3391" s="99"/>
      <c r="L3391" s="29"/>
      <c r="M3391" s="29"/>
      <c r="N3391" s="29"/>
      <c r="O3391" s="29"/>
      <c r="P3391" s="332"/>
    </row>
    <row r="3392" spans="1:16" s="333" customFormat="1" x14ac:dyDescent="0.25">
      <c r="A3392" s="264" t="s">
        <v>10672</v>
      </c>
      <c r="B3392" s="264" t="s">
        <v>6669</v>
      </c>
      <c r="C3392" s="265">
        <v>230807</v>
      </c>
      <c r="D3392" s="265" t="s">
        <v>15953</v>
      </c>
      <c r="E3392" s="266" t="s">
        <v>6877</v>
      </c>
      <c r="F3392" s="30"/>
      <c r="G3392" s="30"/>
      <c r="H3392" s="30"/>
      <c r="I3392" s="29"/>
      <c r="J3392" s="29"/>
      <c r="K3392" s="29"/>
      <c r="L3392" s="29"/>
      <c r="M3392" s="29"/>
      <c r="N3392" s="29"/>
      <c r="O3392" s="29"/>
      <c r="P3392" s="332"/>
    </row>
    <row r="3393" spans="1:16" s="333" customFormat="1" x14ac:dyDescent="0.25">
      <c r="A3393" s="44" t="s">
        <v>523</v>
      </c>
      <c r="B3393" s="44" t="s">
        <v>15256</v>
      </c>
      <c r="C3393" s="45" t="s">
        <v>5038</v>
      </c>
      <c r="D3393" s="45" t="s">
        <v>16294</v>
      </c>
      <c r="E3393" s="46">
        <v>45838</v>
      </c>
      <c r="F3393" s="338"/>
      <c r="G3393" s="44"/>
      <c r="H3393" s="44"/>
      <c r="I3393" s="44"/>
      <c r="J3393" s="44"/>
      <c r="K3393" s="44"/>
      <c r="L3393" s="31"/>
      <c r="M3393" s="31"/>
      <c r="N3393" s="31"/>
      <c r="O3393" s="29"/>
      <c r="P3393" s="332"/>
    </row>
    <row r="3394" spans="1:16" s="333" customFormat="1" x14ac:dyDescent="0.25">
      <c r="A3394" s="57" t="s">
        <v>2617</v>
      </c>
      <c r="B3394" s="57" t="s">
        <v>1488</v>
      </c>
      <c r="C3394" s="62">
        <v>21027</v>
      </c>
      <c r="D3394" s="62" t="s">
        <v>5966</v>
      </c>
      <c r="E3394" s="60">
        <v>45777</v>
      </c>
      <c r="F3394" s="339" t="s">
        <v>16267</v>
      </c>
      <c r="G3394" s="339" t="s">
        <v>16268</v>
      </c>
      <c r="H3394" s="57"/>
      <c r="I3394" s="57"/>
      <c r="J3394" s="57"/>
      <c r="K3394" s="57"/>
      <c r="L3394" s="31"/>
      <c r="M3394" s="31"/>
      <c r="N3394" s="31"/>
      <c r="O3394" s="29"/>
      <c r="P3394" s="332"/>
    </row>
    <row r="3395" spans="1:16" s="333" customFormat="1" x14ac:dyDescent="0.25">
      <c r="A3395" s="264" t="s">
        <v>8562</v>
      </c>
      <c r="B3395" s="264" t="s">
        <v>6966</v>
      </c>
      <c r="C3395" s="265">
        <v>23010401</v>
      </c>
      <c r="D3395" s="265" t="s">
        <v>15953</v>
      </c>
      <c r="E3395" s="266" t="s">
        <v>6967</v>
      </c>
      <c r="F3395" s="30"/>
      <c r="G3395" s="30"/>
      <c r="H3395" s="30"/>
      <c r="I3395" s="29"/>
      <c r="J3395" s="29"/>
      <c r="K3395" s="29"/>
      <c r="L3395" s="29"/>
      <c r="M3395" s="29"/>
      <c r="N3395" s="29"/>
      <c r="O3395" s="29"/>
      <c r="P3395" s="332"/>
    </row>
    <row r="3396" spans="1:16" s="333" customFormat="1" x14ac:dyDescent="0.25">
      <c r="A3396" s="329" t="s">
        <v>15351</v>
      </c>
      <c r="B3396" s="330" t="s">
        <v>15362</v>
      </c>
      <c r="C3396" s="328" t="s">
        <v>15367</v>
      </c>
      <c r="D3396" s="93" t="s">
        <v>1593</v>
      </c>
      <c r="E3396" s="331">
        <v>46389</v>
      </c>
      <c r="F3396" s="328"/>
      <c r="G3396" s="328"/>
      <c r="H3396" s="328"/>
      <c r="I3396" s="329"/>
      <c r="J3396" s="329"/>
      <c r="K3396" s="329"/>
      <c r="L3396" s="29"/>
      <c r="M3396" s="29"/>
      <c r="N3396" s="29"/>
      <c r="O3396" s="29"/>
      <c r="P3396" s="332"/>
    </row>
    <row r="3397" spans="1:16" s="333" customFormat="1" x14ac:dyDescent="0.25">
      <c r="A3397" s="264" t="s">
        <v>6766</v>
      </c>
      <c r="B3397" s="264" t="s">
        <v>1056</v>
      </c>
      <c r="C3397" s="265">
        <v>220601</v>
      </c>
      <c r="D3397" s="265" t="s">
        <v>15953</v>
      </c>
      <c r="E3397" s="266" t="s">
        <v>6412</v>
      </c>
      <c r="F3397" s="30"/>
      <c r="G3397" s="30"/>
      <c r="H3397" s="30"/>
      <c r="I3397" s="29"/>
      <c r="J3397" s="29"/>
      <c r="K3397" s="29"/>
      <c r="L3397" s="29"/>
      <c r="M3397" s="29"/>
      <c r="N3397" s="29"/>
      <c r="O3397" s="29"/>
      <c r="P3397" s="332"/>
    </row>
    <row r="3398" spans="1:16" s="333" customFormat="1" x14ac:dyDescent="0.25">
      <c r="A3398" s="264" t="s">
        <v>6767</v>
      </c>
      <c r="B3398" s="264" t="s">
        <v>2751</v>
      </c>
      <c r="C3398" s="265">
        <v>220105</v>
      </c>
      <c r="D3398" s="265" t="s">
        <v>15953</v>
      </c>
      <c r="E3398" s="266" t="s">
        <v>3064</v>
      </c>
      <c r="F3398" s="30"/>
      <c r="G3398" s="30"/>
      <c r="H3398" s="30"/>
      <c r="I3398" s="29"/>
      <c r="J3398" s="29"/>
      <c r="K3398" s="29"/>
      <c r="L3398" s="29"/>
      <c r="M3398" s="29"/>
      <c r="N3398" s="29"/>
      <c r="O3398" s="29"/>
      <c r="P3398" s="332"/>
    </row>
    <row r="3399" spans="1:16" s="333" customFormat="1" x14ac:dyDescent="0.25">
      <c r="A3399" s="44" t="s">
        <v>2530</v>
      </c>
      <c r="B3399" s="44" t="s">
        <v>11300</v>
      </c>
      <c r="C3399" s="45" t="s">
        <v>11301</v>
      </c>
      <c r="D3399" s="45" t="s">
        <v>15765</v>
      </c>
      <c r="E3399" s="45" t="s">
        <v>3754</v>
      </c>
      <c r="F3399" s="328"/>
      <c r="G3399" s="328"/>
      <c r="H3399" s="328"/>
      <c r="I3399" s="329"/>
      <c r="J3399" s="329"/>
      <c r="K3399" s="329"/>
      <c r="L3399" s="29"/>
      <c r="M3399" s="29"/>
      <c r="N3399" s="29"/>
      <c r="O3399" s="29"/>
      <c r="P3399" s="406"/>
    </row>
    <row r="3400" spans="1:16" s="333" customFormat="1" x14ac:dyDescent="0.25">
      <c r="A3400" s="346" t="s">
        <v>2530</v>
      </c>
      <c r="B3400" s="346" t="s">
        <v>11300</v>
      </c>
      <c r="C3400" s="347" t="s">
        <v>11301</v>
      </c>
      <c r="D3400" s="347" t="s">
        <v>15765</v>
      </c>
      <c r="E3400" s="347" t="s">
        <v>13010</v>
      </c>
      <c r="F3400" s="346"/>
      <c r="G3400" s="346"/>
      <c r="H3400" s="346"/>
      <c r="I3400" s="346"/>
      <c r="J3400" s="346"/>
      <c r="K3400" s="346"/>
      <c r="L3400" s="346"/>
      <c r="M3400" s="346"/>
      <c r="N3400" s="29"/>
      <c r="O3400" s="29"/>
      <c r="P3400" s="406"/>
    </row>
    <row r="3401" spans="1:16" s="333" customFormat="1" x14ac:dyDescent="0.25">
      <c r="A3401" s="44" t="s">
        <v>2530</v>
      </c>
      <c r="B3401" s="44" t="s">
        <v>11300</v>
      </c>
      <c r="C3401" s="45" t="s">
        <v>11301</v>
      </c>
      <c r="D3401" s="45" t="s">
        <v>13812</v>
      </c>
      <c r="E3401" s="45" t="s">
        <v>3754</v>
      </c>
      <c r="F3401" s="93"/>
      <c r="G3401" s="93"/>
      <c r="H3401" s="93"/>
      <c r="I3401" s="99"/>
      <c r="J3401" s="99"/>
      <c r="K3401" s="99"/>
      <c r="L3401" s="29"/>
      <c r="M3401" s="29"/>
      <c r="N3401" s="29"/>
      <c r="O3401" s="29"/>
      <c r="P3401" s="406"/>
    </row>
    <row r="3402" spans="1:16" s="333" customFormat="1" x14ac:dyDescent="0.25">
      <c r="A3402" s="44" t="s">
        <v>16532</v>
      </c>
      <c r="B3402" s="44" t="s">
        <v>12108</v>
      </c>
      <c r="C3402" s="45" t="s">
        <v>6553</v>
      </c>
      <c r="D3402" s="45" t="s">
        <v>4574</v>
      </c>
      <c r="E3402" s="275">
        <f>DATE(2026,4,30)</f>
        <v>46142</v>
      </c>
      <c r="F3402" s="30"/>
      <c r="G3402" s="30"/>
      <c r="H3402" s="30"/>
      <c r="I3402" s="29"/>
      <c r="J3402" s="29"/>
      <c r="K3402" s="29"/>
      <c r="L3402" s="29"/>
      <c r="M3402" s="29"/>
      <c r="N3402" s="29"/>
      <c r="O3402" s="29"/>
      <c r="P3402" s="332"/>
    </row>
    <row r="3403" spans="1:16" s="333" customFormat="1" x14ac:dyDescent="0.25">
      <c r="A3403" s="44" t="s">
        <v>2469</v>
      </c>
      <c r="B3403" s="44" t="s">
        <v>2467</v>
      </c>
      <c r="C3403" s="45" t="s">
        <v>10953</v>
      </c>
      <c r="D3403" s="93" t="s">
        <v>2468</v>
      </c>
      <c r="E3403" s="46">
        <v>45822</v>
      </c>
      <c r="F3403" s="45"/>
      <c r="G3403" s="93" t="s">
        <v>1533</v>
      </c>
      <c r="H3403" s="93" t="s">
        <v>1385</v>
      </c>
      <c r="I3403" s="99"/>
      <c r="J3403" s="99"/>
      <c r="K3403" s="99"/>
      <c r="L3403" s="31"/>
      <c r="M3403" s="31"/>
      <c r="N3403" s="31"/>
      <c r="O3403" s="29"/>
      <c r="P3403" s="332"/>
    </row>
    <row r="3404" spans="1:16" s="333" customFormat="1" x14ac:dyDescent="0.25">
      <c r="A3404" s="44" t="s">
        <v>9338</v>
      </c>
      <c r="B3404" s="44" t="s">
        <v>1360</v>
      </c>
      <c r="C3404" s="45" t="s">
        <v>9307</v>
      </c>
      <c r="D3404" s="45" t="s">
        <v>18252</v>
      </c>
      <c r="E3404" s="45" t="s">
        <v>3754</v>
      </c>
      <c r="F3404" s="45" t="s">
        <v>1384</v>
      </c>
      <c r="G3404" s="45" t="s">
        <v>1385</v>
      </c>
      <c r="H3404" s="30"/>
      <c r="I3404" s="29"/>
      <c r="J3404" s="29"/>
      <c r="K3404" s="29"/>
      <c r="L3404" s="29"/>
      <c r="M3404" s="29"/>
      <c r="N3404" s="29"/>
      <c r="O3404" s="29"/>
      <c r="P3404" s="406"/>
    </row>
    <row r="3405" spans="1:16" s="333" customFormat="1" x14ac:dyDescent="0.25">
      <c r="A3405" s="120" t="s">
        <v>2272</v>
      </c>
      <c r="B3405" s="114" t="s">
        <v>2248</v>
      </c>
      <c r="C3405" s="106" t="s">
        <v>9082</v>
      </c>
      <c r="D3405" s="93" t="s">
        <v>1593</v>
      </c>
      <c r="E3405" s="115">
        <v>46674</v>
      </c>
      <c r="F3405" s="93"/>
      <c r="G3405" s="93"/>
      <c r="H3405" s="93"/>
      <c r="I3405" s="99"/>
      <c r="J3405" s="99"/>
      <c r="K3405" s="99"/>
      <c r="L3405" s="29"/>
      <c r="M3405" s="29"/>
      <c r="N3405" s="29"/>
      <c r="O3405" s="29"/>
      <c r="P3405" s="332"/>
    </row>
    <row r="3406" spans="1:16" s="333" customFormat="1" x14ac:dyDescent="0.25">
      <c r="A3406" s="120" t="s">
        <v>2272</v>
      </c>
      <c r="B3406" s="114" t="s">
        <v>2248</v>
      </c>
      <c r="C3406" s="106" t="s">
        <v>9082</v>
      </c>
      <c r="D3406" s="93" t="s">
        <v>1593</v>
      </c>
      <c r="E3406" s="115">
        <v>46674</v>
      </c>
      <c r="F3406" s="93"/>
      <c r="G3406" s="93"/>
      <c r="H3406" s="93"/>
      <c r="I3406" s="99"/>
      <c r="J3406" s="99"/>
      <c r="K3406" s="99"/>
      <c r="L3406" s="29"/>
      <c r="M3406" s="29"/>
      <c r="N3406" s="29"/>
      <c r="O3406" s="29"/>
      <c r="P3406" s="332"/>
    </row>
    <row r="3407" spans="1:16" s="333" customFormat="1" x14ac:dyDescent="0.25">
      <c r="A3407" s="264" t="s">
        <v>2775</v>
      </c>
      <c r="B3407" s="264" t="s">
        <v>4181</v>
      </c>
      <c r="C3407" s="265">
        <v>230301</v>
      </c>
      <c r="D3407" s="265" t="s">
        <v>15953</v>
      </c>
      <c r="E3407" s="266" t="s">
        <v>6877</v>
      </c>
      <c r="F3407" s="30"/>
      <c r="G3407" s="30"/>
      <c r="H3407" s="30"/>
      <c r="I3407" s="29"/>
      <c r="J3407" s="29"/>
      <c r="K3407" s="29"/>
      <c r="L3407" s="29"/>
      <c r="M3407" s="29"/>
      <c r="N3407" s="29"/>
      <c r="O3407" s="29"/>
      <c r="P3407" s="332"/>
    </row>
    <row r="3408" spans="1:16" s="333" customFormat="1" x14ac:dyDescent="0.25">
      <c r="A3408" s="264" t="s">
        <v>2775</v>
      </c>
      <c r="B3408" s="264" t="s">
        <v>10629</v>
      </c>
      <c r="C3408" s="265">
        <v>230804</v>
      </c>
      <c r="D3408" s="265" t="s">
        <v>15953</v>
      </c>
      <c r="E3408" s="266" t="s">
        <v>5279</v>
      </c>
      <c r="F3408" s="30"/>
      <c r="G3408" s="30"/>
      <c r="H3408" s="30"/>
      <c r="I3408" s="29"/>
      <c r="J3408" s="29"/>
      <c r="K3408" s="29"/>
      <c r="L3408" s="29"/>
      <c r="M3408" s="29"/>
      <c r="N3408" s="29"/>
      <c r="O3408" s="29"/>
      <c r="P3408" s="406"/>
    </row>
    <row r="3409" spans="1:16" s="333" customFormat="1" x14ac:dyDescent="0.25">
      <c r="A3409" s="44" t="s">
        <v>3432</v>
      </c>
      <c r="B3409" s="44" t="s">
        <v>9961</v>
      </c>
      <c r="C3409" s="45" t="s">
        <v>3457</v>
      </c>
      <c r="D3409" s="45" t="s">
        <v>16294</v>
      </c>
      <c r="E3409" s="46">
        <v>46022</v>
      </c>
      <c r="F3409" s="338"/>
      <c r="G3409" s="44"/>
      <c r="H3409" s="44"/>
      <c r="I3409" s="44"/>
      <c r="J3409" s="44"/>
      <c r="K3409" s="44"/>
      <c r="L3409" s="31"/>
      <c r="M3409" s="31"/>
      <c r="N3409" s="31"/>
      <c r="O3409" s="29"/>
      <c r="P3409" s="406"/>
    </row>
    <row r="3410" spans="1:16" s="333" customFormat="1" x14ac:dyDescent="0.25">
      <c r="A3410" s="44" t="s">
        <v>13181</v>
      </c>
      <c r="B3410" s="92" t="s">
        <v>13392</v>
      </c>
      <c r="C3410" s="45" t="s">
        <v>13122</v>
      </c>
      <c r="D3410" s="93" t="s">
        <v>13391</v>
      </c>
      <c r="E3410" s="94">
        <v>45838</v>
      </c>
      <c r="F3410" s="93"/>
      <c r="G3410" s="93"/>
      <c r="H3410" s="93"/>
      <c r="I3410" s="99"/>
      <c r="J3410" s="99"/>
      <c r="K3410" s="99"/>
      <c r="L3410" s="31"/>
      <c r="M3410" s="31"/>
      <c r="N3410" s="31"/>
      <c r="O3410" s="29"/>
      <c r="P3410" s="332"/>
    </row>
    <row r="3411" spans="1:16" s="333" customFormat="1" x14ac:dyDescent="0.25">
      <c r="A3411" s="264" t="s">
        <v>14712</v>
      </c>
      <c r="B3411" s="264" t="s">
        <v>5409</v>
      </c>
      <c r="C3411" s="265">
        <v>210602</v>
      </c>
      <c r="D3411" s="265" t="s">
        <v>15953</v>
      </c>
      <c r="E3411" s="266" t="s">
        <v>5410</v>
      </c>
      <c r="F3411" s="30"/>
      <c r="G3411" s="30"/>
      <c r="H3411" s="30"/>
      <c r="I3411" s="29"/>
      <c r="J3411" s="29"/>
      <c r="K3411" s="29"/>
      <c r="L3411" s="29"/>
      <c r="M3411" s="29"/>
      <c r="N3411" s="29"/>
      <c r="O3411" s="29"/>
      <c r="P3411" s="332"/>
    </row>
    <row r="3412" spans="1:16" s="333" customFormat="1" x14ac:dyDescent="0.25">
      <c r="A3412" s="264" t="s">
        <v>14712</v>
      </c>
      <c r="B3412" s="264" t="s">
        <v>2751</v>
      </c>
      <c r="C3412" s="265">
        <v>220105</v>
      </c>
      <c r="D3412" s="265" t="s">
        <v>15953</v>
      </c>
      <c r="E3412" s="266" t="s">
        <v>3064</v>
      </c>
      <c r="F3412" s="30"/>
      <c r="G3412" s="30"/>
      <c r="H3412" s="30"/>
      <c r="I3412" s="29"/>
      <c r="J3412" s="29"/>
      <c r="K3412" s="29"/>
      <c r="L3412" s="29"/>
      <c r="M3412" s="29"/>
      <c r="N3412" s="29"/>
      <c r="O3412" s="29"/>
      <c r="P3412" s="332"/>
    </row>
    <row r="3413" spans="1:16" s="333" customFormat="1" x14ac:dyDescent="0.25">
      <c r="A3413" s="264" t="s">
        <v>14712</v>
      </c>
      <c r="B3413" s="264" t="s">
        <v>14586</v>
      </c>
      <c r="C3413" s="265">
        <v>240403</v>
      </c>
      <c r="D3413" s="265" t="s">
        <v>15953</v>
      </c>
      <c r="E3413" s="266" t="s">
        <v>6492</v>
      </c>
      <c r="F3413" s="30"/>
      <c r="G3413" s="30"/>
      <c r="H3413" s="30"/>
      <c r="I3413" s="29"/>
      <c r="J3413" s="29"/>
      <c r="K3413" s="29"/>
      <c r="L3413" s="29"/>
      <c r="M3413" s="29"/>
      <c r="N3413" s="29"/>
      <c r="O3413" s="29"/>
      <c r="P3413" s="332"/>
    </row>
    <row r="3414" spans="1:16" s="333" customFormat="1" x14ac:dyDescent="0.25">
      <c r="A3414" s="264" t="s">
        <v>14712</v>
      </c>
      <c r="B3414" s="264" t="s">
        <v>14623</v>
      </c>
      <c r="C3414" s="265">
        <v>24050301</v>
      </c>
      <c r="D3414" s="265" t="s">
        <v>15953</v>
      </c>
      <c r="E3414" s="266" t="s">
        <v>6710</v>
      </c>
      <c r="F3414" s="30"/>
      <c r="G3414" s="30"/>
      <c r="H3414" s="30"/>
      <c r="I3414" s="29"/>
      <c r="J3414" s="29"/>
      <c r="K3414" s="29"/>
      <c r="L3414" s="29"/>
      <c r="M3414" s="29"/>
      <c r="N3414" s="29"/>
      <c r="O3414" s="29"/>
      <c r="P3414" s="332"/>
    </row>
    <row r="3415" spans="1:16" s="333" customFormat="1" x14ac:dyDescent="0.25">
      <c r="A3415" s="264" t="s">
        <v>3491</v>
      </c>
      <c r="B3415" s="264" t="s">
        <v>4181</v>
      </c>
      <c r="C3415" s="265">
        <v>210305</v>
      </c>
      <c r="D3415" s="265" t="s">
        <v>15953</v>
      </c>
      <c r="E3415" s="266" t="s">
        <v>3754</v>
      </c>
      <c r="F3415" s="30"/>
      <c r="G3415" s="30"/>
      <c r="H3415" s="30"/>
      <c r="I3415" s="29"/>
      <c r="J3415" s="29"/>
      <c r="K3415" s="29"/>
      <c r="L3415" s="29"/>
      <c r="M3415" s="29"/>
      <c r="N3415" s="29"/>
      <c r="O3415" s="29"/>
      <c r="P3415" s="332"/>
    </row>
    <row r="3416" spans="1:16" s="333" customFormat="1" x14ac:dyDescent="0.25">
      <c r="A3416" s="264" t="s">
        <v>17788</v>
      </c>
      <c r="B3416" s="264" t="s">
        <v>236</v>
      </c>
      <c r="C3416" s="265">
        <v>241001</v>
      </c>
      <c r="D3416" s="265" t="s">
        <v>15953</v>
      </c>
      <c r="E3416" s="266" t="s">
        <v>11352</v>
      </c>
      <c r="F3416" s="30"/>
      <c r="G3416" s="30"/>
      <c r="H3416" s="30"/>
      <c r="I3416" s="29"/>
      <c r="J3416" s="29"/>
      <c r="K3416" s="29"/>
      <c r="L3416" s="29"/>
      <c r="M3416" s="29"/>
      <c r="N3416" s="29"/>
      <c r="O3416" s="29"/>
      <c r="P3416" s="332"/>
    </row>
    <row r="3417" spans="1:16" s="333" customFormat="1" x14ac:dyDescent="0.25">
      <c r="A3417" s="264" t="s">
        <v>8563</v>
      </c>
      <c r="B3417" s="264" t="s">
        <v>3782</v>
      </c>
      <c r="C3417" s="265">
        <v>23010402</v>
      </c>
      <c r="D3417" s="265" t="s">
        <v>15953</v>
      </c>
      <c r="E3417" s="266" t="s">
        <v>8836</v>
      </c>
      <c r="F3417" s="30"/>
      <c r="G3417" s="30"/>
      <c r="H3417" s="30"/>
      <c r="I3417" s="29"/>
      <c r="J3417" s="29"/>
      <c r="K3417" s="29"/>
      <c r="L3417" s="29"/>
      <c r="M3417" s="29"/>
      <c r="N3417" s="29"/>
      <c r="O3417" s="29"/>
      <c r="P3417" s="332"/>
    </row>
    <row r="3418" spans="1:16" s="334" customFormat="1" x14ac:dyDescent="0.25">
      <c r="A3418" s="44" t="s">
        <v>6005</v>
      </c>
      <c r="B3418" s="44" t="s">
        <v>6176</v>
      </c>
      <c r="C3418" s="45" t="s">
        <v>6189</v>
      </c>
      <c r="D3418" s="45" t="s">
        <v>18252</v>
      </c>
      <c r="E3418" s="45" t="s">
        <v>6210</v>
      </c>
      <c r="F3418" s="45" t="s">
        <v>1384</v>
      </c>
      <c r="G3418" s="45" t="s">
        <v>1384</v>
      </c>
      <c r="H3418" s="30"/>
      <c r="I3418" s="29"/>
      <c r="J3418" s="29"/>
      <c r="K3418" s="29"/>
      <c r="L3418" s="29"/>
      <c r="M3418" s="29"/>
      <c r="N3418" s="29"/>
      <c r="O3418" s="29"/>
      <c r="P3418" s="354"/>
    </row>
    <row r="3419" spans="1:16" s="333" customFormat="1" x14ac:dyDescent="0.25">
      <c r="A3419" s="44" t="s">
        <v>1135</v>
      </c>
      <c r="B3419" s="44" t="s">
        <v>1358</v>
      </c>
      <c r="C3419" s="45" t="s">
        <v>6197</v>
      </c>
      <c r="D3419" s="45" t="s">
        <v>18252</v>
      </c>
      <c r="E3419" s="45" t="s">
        <v>6211</v>
      </c>
      <c r="F3419" s="45" t="s">
        <v>1384</v>
      </c>
      <c r="G3419" s="45" t="s">
        <v>1385</v>
      </c>
      <c r="H3419" s="30"/>
      <c r="I3419" s="29"/>
      <c r="J3419" s="29"/>
      <c r="K3419" s="29"/>
      <c r="L3419" s="29"/>
      <c r="M3419" s="29"/>
      <c r="N3419" s="29"/>
      <c r="O3419" s="29"/>
      <c r="P3419" s="332"/>
    </row>
    <row r="3420" spans="1:16" s="333" customFormat="1" x14ac:dyDescent="0.25">
      <c r="A3420" s="264" t="s">
        <v>9433</v>
      </c>
      <c r="B3420" s="264" t="s">
        <v>8832</v>
      </c>
      <c r="C3420" s="265">
        <v>230203</v>
      </c>
      <c r="D3420" s="265" t="s">
        <v>15953</v>
      </c>
      <c r="E3420" s="266" t="s">
        <v>8836</v>
      </c>
      <c r="F3420" s="30"/>
      <c r="G3420" s="30"/>
      <c r="H3420" s="30"/>
      <c r="I3420" s="29"/>
      <c r="J3420" s="29"/>
      <c r="K3420" s="29"/>
      <c r="L3420" s="29"/>
      <c r="M3420" s="29"/>
      <c r="N3420" s="29"/>
      <c r="O3420" s="29"/>
      <c r="P3420" s="332"/>
    </row>
    <row r="3421" spans="1:16" s="333" customFormat="1" x14ac:dyDescent="0.25">
      <c r="A3421" s="44" t="s">
        <v>228</v>
      </c>
      <c r="B3421" s="44" t="s">
        <v>177</v>
      </c>
      <c r="C3421" s="45" t="s">
        <v>10177</v>
      </c>
      <c r="D3421" s="45" t="s">
        <v>15765</v>
      </c>
      <c r="E3421" s="45" t="s">
        <v>6212</v>
      </c>
      <c r="F3421" s="328"/>
      <c r="G3421" s="328"/>
      <c r="H3421" s="328"/>
      <c r="I3421" s="329"/>
      <c r="J3421" s="329"/>
      <c r="K3421" s="329"/>
      <c r="L3421" s="29"/>
      <c r="M3421" s="29"/>
      <c r="N3421" s="29"/>
      <c r="O3421" s="29"/>
      <c r="P3421" s="332"/>
    </row>
    <row r="3422" spans="1:16" s="333" customFormat="1" x14ac:dyDescent="0.25">
      <c r="A3422" s="346" t="s">
        <v>228</v>
      </c>
      <c r="B3422" s="346" t="s">
        <v>177</v>
      </c>
      <c r="C3422" s="347" t="s">
        <v>10177</v>
      </c>
      <c r="D3422" s="347" t="s">
        <v>15765</v>
      </c>
      <c r="E3422" s="347" t="s">
        <v>16792</v>
      </c>
      <c r="F3422" s="346"/>
      <c r="G3422" s="346"/>
      <c r="H3422" s="346"/>
      <c r="I3422" s="346"/>
      <c r="J3422" s="346"/>
      <c r="K3422" s="346"/>
      <c r="L3422" s="346"/>
      <c r="M3422" s="346"/>
      <c r="N3422" s="29"/>
      <c r="O3422" s="29"/>
      <c r="P3422" s="332"/>
    </row>
    <row r="3423" spans="1:16" s="333" customFormat="1" x14ac:dyDescent="0.25">
      <c r="A3423" s="44" t="s">
        <v>228</v>
      </c>
      <c r="B3423" s="44" t="s">
        <v>177</v>
      </c>
      <c r="C3423" s="45" t="s">
        <v>10177</v>
      </c>
      <c r="D3423" s="45" t="s">
        <v>13812</v>
      </c>
      <c r="E3423" s="45" t="s">
        <v>6212</v>
      </c>
      <c r="F3423" s="93"/>
      <c r="G3423" s="93"/>
      <c r="H3423" s="93"/>
      <c r="I3423" s="99"/>
      <c r="J3423" s="99"/>
      <c r="K3423" s="99"/>
      <c r="L3423" s="29"/>
      <c r="M3423" s="29"/>
      <c r="N3423" s="29"/>
      <c r="O3423" s="29"/>
      <c r="P3423" s="332"/>
    </row>
    <row r="3424" spans="1:16" s="333" customFormat="1" x14ac:dyDescent="0.25">
      <c r="A3424" s="346" t="s">
        <v>17245</v>
      </c>
      <c r="B3424" s="403" t="s">
        <v>17102</v>
      </c>
      <c r="C3424" s="413">
        <v>21.24</v>
      </c>
      <c r="D3424" s="43" t="s">
        <v>17679</v>
      </c>
      <c r="E3424" s="43">
        <v>47299</v>
      </c>
      <c r="F3424" s="88" t="s">
        <v>1533</v>
      </c>
      <c r="G3424" s="30"/>
      <c r="H3424" s="30"/>
      <c r="I3424" s="29"/>
      <c r="J3424" s="29"/>
      <c r="K3424" s="29"/>
      <c r="L3424" s="29"/>
      <c r="M3424" s="29"/>
      <c r="N3424" s="29"/>
      <c r="O3424" s="29"/>
      <c r="P3424" s="332"/>
    </row>
    <row r="3425" spans="1:16" s="333" customFormat="1" x14ac:dyDescent="0.25">
      <c r="A3425" s="74" t="s">
        <v>17245</v>
      </c>
      <c r="B3425" s="403" t="s">
        <v>17093</v>
      </c>
      <c r="C3425" s="413">
        <v>33.24</v>
      </c>
      <c r="D3425" s="43" t="s">
        <v>17679</v>
      </c>
      <c r="E3425" s="43">
        <v>47299</v>
      </c>
      <c r="F3425" s="88" t="s">
        <v>1533</v>
      </c>
      <c r="G3425" s="30"/>
      <c r="H3425" s="30"/>
      <c r="I3425" s="29"/>
      <c r="J3425" s="29"/>
      <c r="K3425" s="29"/>
      <c r="L3425" s="29"/>
      <c r="M3425" s="29"/>
      <c r="N3425" s="29"/>
      <c r="O3425" s="29"/>
      <c r="P3425" s="332"/>
    </row>
    <row r="3426" spans="1:16" s="334" customFormat="1" x14ac:dyDescent="0.25">
      <c r="A3426" s="264" t="s">
        <v>10417</v>
      </c>
      <c r="B3426" s="264" t="s">
        <v>9688</v>
      </c>
      <c r="C3426" s="265">
        <v>230504</v>
      </c>
      <c r="D3426" s="265" t="s">
        <v>15953</v>
      </c>
      <c r="E3426" s="266" t="s">
        <v>9689</v>
      </c>
      <c r="F3426" s="30"/>
      <c r="G3426" s="30"/>
      <c r="H3426" s="30"/>
      <c r="I3426" s="29"/>
      <c r="J3426" s="29"/>
      <c r="K3426" s="29"/>
      <c r="L3426" s="29"/>
      <c r="M3426" s="29"/>
      <c r="N3426" s="29"/>
      <c r="O3426" s="29"/>
      <c r="P3426" s="354"/>
    </row>
    <row r="3427" spans="1:16" s="334" customFormat="1" x14ac:dyDescent="0.25">
      <c r="A3427" s="44" t="s">
        <v>13414</v>
      </c>
      <c r="B3427" s="44" t="s">
        <v>15257</v>
      </c>
      <c r="C3427" s="45" t="s">
        <v>13518</v>
      </c>
      <c r="D3427" s="45" t="s">
        <v>16294</v>
      </c>
      <c r="E3427" s="46">
        <v>46022</v>
      </c>
      <c r="F3427" s="338"/>
      <c r="G3427" s="44"/>
      <c r="H3427" s="44"/>
      <c r="I3427" s="44"/>
      <c r="J3427" s="44"/>
      <c r="K3427" s="44"/>
      <c r="L3427" s="31"/>
      <c r="M3427" s="31"/>
      <c r="N3427" s="31"/>
      <c r="O3427" s="29"/>
      <c r="P3427" s="354"/>
    </row>
    <row r="3428" spans="1:16" s="333" customFormat="1" x14ac:dyDescent="0.25">
      <c r="A3428" s="99" t="s">
        <v>7611</v>
      </c>
      <c r="B3428" s="92" t="s">
        <v>7637</v>
      </c>
      <c r="C3428" s="93" t="s">
        <v>7638</v>
      </c>
      <c r="D3428" s="93" t="s">
        <v>1398</v>
      </c>
      <c r="E3428" s="94">
        <v>46961</v>
      </c>
      <c r="F3428" s="93"/>
      <c r="G3428" s="93"/>
      <c r="H3428" s="93"/>
      <c r="I3428" s="99"/>
      <c r="J3428" s="99"/>
      <c r="K3428" s="99"/>
      <c r="L3428" s="29"/>
      <c r="M3428" s="29"/>
      <c r="N3428" s="29"/>
      <c r="O3428" s="29"/>
      <c r="P3428" s="332"/>
    </row>
    <row r="3429" spans="1:16" s="333" customFormat="1" x14ac:dyDescent="0.25">
      <c r="A3429" s="264" t="s">
        <v>6768</v>
      </c>
      <c r="B3429" s="264" t="s">
        <v>6661</v>
      </c>
      <c r="C3429" s="265">
        <v>22100201</v>
      </c>
      <c r="D3429" s="265" t="s">
        <v>15953</v>
      </c>
      <c r="E3429" s="266" t="s">
        <v>5198</v>
      </c>
      <c r="F3429" s="30"/>
      <c r="G3429" s="30"/>
      <c r="H3429" s="30"/>
      <c r="I3429" s="29"/>
      <c r="J3429" s="29"/>
      <c r="K3429" s="29"/>
      <c r="L3429" s="29"/>
      <c r="M3429" s="29"/>
      <c r="N3429" s="29"/>
      <c r="O3429" s="29"/>
      <c r="P3429" s="332"/>
    </row>
    <row r="3430" spans="1:16" s="333" customFormat="1" x14ac:dyDescent="0.25">
      <c r="A3430" s="264" t="s">
        <v>6768</v>
      </c>
      <c r="B3430" s="264" t="s">
        <v>3594</v>
      </c>
      <c r="C3430" s="265">
        <v>22100202</v>
      </c>
      <c r="D3430" s="265" t="s">
        <v>15953</v>
      </c>
      <c r="E3430" s="266" t="s">
        <v>5198</v>
      </c>
      <c r="F3430" s="30"/>
      <c r="G3430" s="30"/>
      <c r="H3430" s="30"/>
      <c r="I3430" s="29"/>
      <c r="J3430" s="29"/>
      <c r="K3430" s="29"/>
      <c r="L3430" s="29"/>
      <c r="M3430" s="29"/>
      <c r="N3430" s="29"/>
      <c r="O3430" s="29"/>
      <c r="P3430" s="332"/>
    </row>
    <row r="3431" spans="1:16" s="333" customFormat="1" x14ac:dyDescent="0.25">
      <c r="A3431" s="264" t="s">
        <v>6768</v>
      </c>
      <c r="B3431" s="264" t="s">
        <v>6966</v>
      </c>
      <c r="C3431" s="265">
        <v>23010401</v>
      </c>
      <c r="D3431" s="265" t="s">
        <v>15953</v>
      </c>
      <c r="E3431" s="266" t="s">
        <v>6967</v>
      </c>
      <c r="F3431" s="30"/>
      <c r="G3431" s="30"/>
      <c r="H3431" s="30"/>
      <c r="I3431" s="29"/>
      <c r="J3431" s="29"/>
      <c r="K3431" s="29"/>
      <c r="L3431" s="29"/>
      <c r="M3431" s="29"/>
      <c r="N3431" s="29"/>
      <c r="O3431" s="29"/>
      <c r="P3431" s="332"/>
    </row>
    <row r="3432" spans="1:16" s="333" customFormat="1" x14ac:dyDescent="0.25">
      <c r="A3432" s="264" t="s">
        <v>6768</v>
      </c>
      <c r="B3432" s="264" t="s">
        <v>3782</v>
      </c>
      <c r="C3432" s="265">
        <v>23010402</v>
      </c>
      <c r="D3432" s="265" t="s">
        <v>15953</v>
      </c>
      <c r="E3432" s="266" t="s">
        <v>8836</v>
      </c>
      <c r="F3432" s="30"/>
      <c r="G3432" s="30"/>
      <c r="H3432" s="30"/>
      <c r="I3432" s="29"/>
      <c r="J3432" s="29"/>
      <c r="K3432" s="29"/>
      <c r="L3432" s="29"/>
      <c r="M3432" s="29"/>
      <c r="N3432" s="29"/>
      <c r="O3432" s="29"/>
      <c r="P3432" s="406"/>
    </row>
    <row r="3433" spans="1:16" s="333" customFormat="1" x14ac:dyDescent="0.25">
      <c r="A3433" s="44" t="s">
        <v>15484</v>
      </c>
      <c r="B3433" s="44" t="s">
        <v>4157</v>
      </c>
      <c r="C3433" s="45" t="s">
        <v>15418</v>
      </c>
      <c r="D3433" s="45" t="s">
        <v>18252</v>
      </c>
      <c r="E3433" s="45" t="s">
        <v>3064</v>
      </c>
      <c r="F3433" s="45" t="s">
        <v>1384</v>
      </c>
      <c r="G3433" s="45" t="s">
        <v>1385</v>
      </c>
      <c r="H3433" s="30"/>
      <c r="I3433" s="29"/>
      <c r="J3433" s="29"/>
      <c r="K3433" s="29"/>
      <c r="L3433" s="29"/>
      <c r="M3433" s="29"/>
      <c r="N3433" s="29"/>
      <c r="O3433" s="29"/>
      <c r="P3433" s="332"/>
    </row>
    <row r="3434" spans="1:16" s="333" customFormat="1" x14ac:dyDescent="0.25">
      <c r="A3434" s="44" t="s">
        <v>9121</v>
      </c>
      <c r="B3434" s="44" t="s">
        <v>2667</v>
      </c>
      <c r="C3434" s="45" t="s">
        <v>9088</v>
      </c>
      <c r="D3434" s="45" t="s">
        <v>18252</v>
      </c>
      <c r="E3434" s="45" t="s">
        <v>6809</v>
      </c>
      <c r="F3434" s="45" t="s">
        <v>1384</v>
      </c>
      <c r="G3434" s="45" t="s">
        <v>1385</v>
      </c>
      <c r="H3434" s="30"/>
      <c r="I3434" s="29"/>
      <c r="J3434" s="29"/>
      <c r="K3434" s="29"/>
      <c r="L3434" s="29"/>
      <c r="M3434" s="29"/>
      <c r="N3434" s="29"/>
      <c r="O3434" s="29"/>
      <c r="P3434" s="332"/>
    </row>
    <row r="3435" spans="1:16" s="333" customFormat="1" x14ac:dyDescent="0.25">
      <c r="A3435" s="264" t="s">
        <v>749</v>
      </c>
      <c r="B3435" s="264" t="s">
        <v>2751</v>
      </c>
      <c r="C3435" s="265">
        <v>230105</v>
      </c>
      <c r="D3435" s="265" t="s">
        <v>15953</v>
      </c>
      <c r="E3435" s="266" t="s">
        <v>6877</v>
      </c>
      <c r="F3435" s="30"/>
      <c r="G3435" s="30"/>
      <c r="H3435" s="30"/>
      <c r="I3435" s="29"/>
      <c r="J3435" s="29"/>
      <c r="K3435" s="29"/>
      <c r="L3435" s="29"/>
      <c r="M3435" s="29"/>
      <c r="N3435" s="29"/>
      <c r="O3435" s="29"/>
      <c r="P3435" s="332"/>
    </row>
    <row r="3436" spans="1:16" s="333" customFormat="1" x14ac:dyDescent="0.25">
      <c r="A3436" s="264" t="s">
        <v>750</v>
      </c>
      <c r="B3436" s="264" t="s">
        <v>1053</v>
      </c>
      <c r="C3436" s="265">
        <v>210902</v>
      </c>
      <c r="D3436" s="265" t="s">
        <v>15953</v>
      </c>
      <c r="E3436" s="266" t="s">
        <v>5195</v>
      </c>
      <c r="F3436" s="30"/>
      <c r="G3436" s="30"/>
      <c r="H3436" s="30"/>
      <c r="I3436" s="29"/>
      <c r="J3436" s="29"/>
      <c r="K3436" s="29"/>
      <c r="L3436" s="29"/>
      <c r="M3436" s="29"/>
      <c r="N3436" s="29"/>
      <c r="O3436" s="29"/>
      <c r="P3436" s="332"/>
    </row>
    <row r="3437" spans="1:16" s="333" customFormat="1" x14ac:dyDescent="0.25">
      <c r="A3437" s="264" t="s">
        <v>8564</v>
      </c>
      <c r="B3437" s="264" t="s">
        <v>2751</v>
      </c>
      <c r="C3437" s="265">
        <v>230105</v>
      </c>
      <c r="D3437" s="265" t="s">
        <v>15953</v>
      </c>
      <c r="E3437" s="266" t="s">
        <v>6877</v>
      </c>
      <c r="F3437" s="30"/>
      <c r="G3437" s="30"/>
      <c r="H3437" s="30"/>
      <c r="I3437" s="29"/>
      <c r="J3437" s="29"/>
      <c r="K3437" s="29"/>
      <c r="L3437" s="29"/>
      <c r="M3437" s="29"/>
      <c r="N3437" s="29"/>
      <c r="O3437" s="29"/>
      <c r="P3437" s="332"/>
    </row>
    <row r="3438" spans="1:16" s="333" customFormat="1" x14ac:dyDescent="0.25">
      <c r="A3438" s="264" t="s">
        <v>8565</v>
      </c>
      <c r="B3438" s="264" t="s">
        <v>1069</v>
      </c>
      <c r="C3438" s="265">
        <v>230103</v>
      </c>
      <c r="D3438" s="265" t="s">
        <v>15953</v>
      </c>
      <c r="E3438" s="266" t="s">
        <v>6809</v>
      </c>
      <c r="F3438" s="30"/>
      <c r="G3438" s="30"/>
      <c r="H3438" s="30"/>
      <c r="I3438" s="29"/>
      <c r="J3438" s="29"/>
      <c r="K3438" s="29"/>
      <c r="L3438" s="29"/>
      <c r="M3438" s="29"/>
      <c r="N3438" s="29"/>
      <c r="O3438" s="29"/>
      <c r="P3438" s="332"/>
    </row>
    <row r="3439" spans="1:16" s="333" customFormat="1" x14ac:dyDescent="0.25">
      <c r="A3439" s="44" t="s">
        <v>11013</v>
      </c>
      <c r="B3439" s="92" t="s">
        <v>13392</v>
      </c>
      <c r="C3439" s="45" t="s">
        <v>13122</v>
      </c>
      <c r="D3439" s="93" t="s">
        <v>13391</v>
      </c>
      <c r="E3439" s="94">
        <v>45838</v>
      </c>
      <c r="F3439" s="93"/>
      <c r="G3439" s="93"/>
      <c r="H3439" s="93"/>
      <c r="I3439" s="99"/>
      <c r="J3439" s="99"/>
      <c r="K3439" s="99"/>
      <c r="L3439" s="31"/>
      <c r="M3439" s="31"/>
      <c r="N3439" s="31"/>
      <c r="O3439" s="29"/>
      <c r="P3439" s="332"/>
    </row>
    <row r="3440" spans="1:16" s="333" customFormat="1" x14ac:dyDescent="0.25">
      <c r="A3440" s="44" t="s">
        <v>13769</v>
      </c>
      <c r="B3440" s="44" t="s">
        <v>13770</v>
      </c>
      <c r="C3440" s="45" t="s">
        <v>13771</v>
      </c>
      <c r="D3440" s="45" t="s">
        <v>15765</v>
      </c>
      <c r="E3440" s="45" t="s">
        <v>13772</v>
      </c>
      <c r="F3440" s="328"/>
      <c r="G3440" s="328"/>
      <c r="H3440" s="328"/>
      <c r="I3440" s="329"/>
      <c r="J3440" s="329"/>
      <c r="K3440" s="329"/>
      <c r="L3440" s="29"/>
      <c r="M3440" s="29"/>
      <c r="N3440" s="29"/>
      <c r="O3440" s="29"/>
      <c r="P3440" s="332"/>
    </row>
    <row r="3441" spans="1:16" s="333" customFormat="1" x14ac:dyDescent="0.25">
      <c r="A3441" s="346" t="s">
        <v>13769</v>
      </c>
      <c r="B3441" s="346" t="s">
        <v>13770</v>
      </c>
      <c r="C3441" s="347" t="s">
        <v>13771</v>
      </c>
      <c r="D3441" s="347" t="s">
        <v>15765</v>
      </c>
      <c r="E3441" s="347" t="s">
        <v>16843</v>
      </c>
      <c r="F3441" s="346"/>
      <c r="G3441" s="346"/>
      <c r="H3441" s="346"/>
      <c r="I3441" s="346"/>
      <c r="J3441" s="346"/>
      <c r="K3441" s="346"/>
      <c r="L3441" s="346"/>
      <c r="M3441" s="346"/>
      <c r="N3441" s="29"/>
      <c r="O3441" s="29"/>
      <c r="P3441" s="332"/>
    </row>
    <row r="3442" spans="1:16" s="333" customFormat="1" x14ac:dyDescent="0.25">
      <c r="A3442" s="44" t="s">
        <v>13769</v>
      </c>
      <c r="B3442" s="44" t="s">
        <v>13770</v>
      </c>
      <c r="C3442" s="45" t="s">
        <v>13771</v>
      </c>
      <c r="D3442" s="45" t="s">
        <v>13812</v>
      </c>
      <c r="E3442" s="45" t="s">
        <v>13772</v>
      </c>
      <c r="F3442" s="93"/>
      <c r="G3442" s="93"/>
      <c r="H3442" s="93"/>
      <c r="I3442" s="99"/>
      <c r="J3442" s="99"/>
      <c r="K3442" s="99"/>
      <c r="L3442" s="29"/>
      <c r="M3442" s="29"/>
      <c r="N3442" s="29"/>
      <c r="O3442" s="29"/>
      <c r="P3442" s="332"/>
    </row>
    <row r="3443" spans="1:16" s="333" customFormat="1" x14ac:dyDescent="0.25">
      <c r="A3443" s="57" t="s">
        <v>5875</v>
      </c>
      <c r="B3443" s="57" t="s">
        <v>1498</v>
      </c>
      <c r="C3443" s="62">
        <v>2401</v>
      </c>
      <c r="D3443" s="62" t="s">
        <v>5966</v>
      </c>
      <c r="E3443" s="60">
        <v>45991</v>
      </c>
      <c r="F3443" s="339" t="s">
        <v>16267</v>
      </c>
      <c r="G3443" s="339" t="s">
        <v>16268</v>
      </c>
      <c r="H3443" s="57"/>
      <c r="I3443" s="57"/>
      <c r="J3443" s="57"/>
      <c r="K3443" s="57"/>
      <c r="L3443" s="31"/>
      <c r="M3443" s="31"/>
      <c r="N3443" s="31"/>
      <c r="O3443" s="29"/>
      <c r="P3443" s="332"/>
    </row>
    <row r="3444" spans="1:16" s="333" customFormat="1" x14ac:dyDescent="0.25">
      <c r="A3444" s="57" t="s">
        <v>1410</v>
      </c>
      <c r="B3444" s="57" t="s">
        <v>1497</v>
      </c>
      <c r="C3444" s="62">
        <v>2411</v>
      </c>
      <c r="D3444" s="62" t="s">
        <v>5966</v>
      </c>
      <c r="E3444" s="60">
        <v>45961</v>
      </c>
      <c r="F3444" s="339" t="s">
        <v>16267</v>
      </c>
      <c r="G3444" s="339" t="s">
        <v>16268</v>
      </c>
      <c r="H3444" s="57"/>
      <c r="I3444" s="57"/>
      <c r="J3444" s="57"/>
      <c r="K3444" s="57"/>
      <c r="L3444" s="31"/>
      <c r="M3444" s="31"/>
      <c r="N3444" s="31"/>
      <c r="O3444" s="29"/>
      <c r="P3444" s="332"/>
    </row>
    <row r="3445" spans="1:16" s="333" customFormat="1" x14ac:dyDescent="0.25">
      <c r="A3445" s="57" t="s">
        <v>5876</v>
      </c>
      <c r="B3445" s="57" t="s">
        <v>1488</v>
      </c>
      <c r="C3445" s="62">
        <v>21027</v>
      </c>
      <c r="D3445" s="62" t="s">
        <v>5966</v>
      </c>
      <c r="E3445" s="60">
        <v>45777</v>
      </c>
      <c r="F3445" s="339" t="s">
        <v>16267</v>
      </c>
      <c r="G3445" s="339" t="s">
        <v>16268</v>
      </c>
      <c r="H3445" s="57"/>
      <c r="I3445" s="57"/>
      <c r="J3445" s="57"/>
      <c r="K3445" s="57"/>
      <c r="L3445" s="31"/>
      <c r="M3445" s="31"/>
      <c r="N3445" s="31"/>
      <c r="O3445" s="29"/>
      <c r="P3445" s="332"/>
    </row>
    <row r="3446" spans="1:16" s="333" customFormat="1" x14ac:dyDescent="0.25">
      <c r="A3446" s="264" t="s">
        <v>4222</v>
      </c>
      <c r="B3446" s="264" t="s">
        <v>4181</v>
      </c>
      <c r="C3446" s="265">
        <v>210305</v>
      </c>
      <c r="D3446" s="265" t="s">
        <v>15953</v>
      </c>
      <c r="E3446" s="266" t="s">
        <v>3754</v>
      </c>
      <c r="F3446" s="30"/>
      <c r="G3446" s="30"/>
      <c r="H3446" s="30"/>
      <c r="I3446" s="29"/>
      <c r="J3446" s="29"/>
      <c r="K3446" s="29"/>
      <c r="L3446" s="29"/>
      <c r="M3446" s="29"/>
      <c r="N3446" s="29"/>
      <c r="O3446" s="29"/>
      <c r="P3446" s="332"/>
    </row>
    <row r="3447" spans="1:16" s="333" customFormat="1" x14ac:dyDescent="0.25">
      <c r="A3447" s="264" t="s">
        <v>3492</v>
      </c>
      <c r="B3447" s="264" t="s">
        <v>1063</v>
      </c>
      <c r="C3447" s="265">
        <v>220104</v>
      </c>
      <c r="D3447" s="265" t="s">
        <v>15953</v>
      </c>
      <c r="E3447" s="266" t="s">
        <v>6677</v>
      </c>
      <c r="F3447" s="30"/>
      <c r="G3447" s="30"/>
      <c r="H3447" s="30"/>
      <c r="I3447" s="29"/>
      <c r="J3447" s="29"/>
      <c r="K3447" s="29"/>
      <c r="L3447" s="29"/>
      <c r="M3447" s="29"/>
      <c r="N3447" s="29"/>
      <c r="O3447" s="29"/>
      <c r="P3447" s="332"/>
    </row>
    <row r="3448" spans="1:16" s="333" customFormat="1" x14ac:dyDescent="0.25">
      <c r="A3448" s="264" t="s">
        <v>3492</v>
      </c>
      <c r="B3448" s="264" t="s">
        <v>6966</v>
      </c>
      <c r="C3448" s="265">
        <v>23010401</v>
      </c>
      <c r="D3448" s="265" t="s">
        <v>15953</v>
      </c>
      <c r="E3448" s="266" t="s">
        <v>6967</v>
      </c>
      <c r="F3448" s="30"/>
      <c r="G3448" s="30"/>
      <c r="H3448" s="30"/>
      <c r="I3448" s="29"/>
      <c r="J3448" s="29"/>
      <c r="K3448" s="29"/>
      <c r="L3448" s="29"/>
      <c r="M3448" s="29"/>
      <c r="N3448" s="29"/>
      <c r="O3448" s="29"/>
      <c r="P3448" s="332"/>
    </row>
    <row r="3449" spans="1:16" s="333" customFormat="1" x14ac:dyDescent="0.25">
      <c r="A3449" s="264" t="s">
        <v>3492</v>
      </c>
      <c r="B3449" s="264" t="s">
        <v>3782</v>
      </c>
      <c r="C3449" s="265">
        <v>23010402</v>
      </c>
      <c r="D3449" s="265" t="s">
        <v>15953</v>
      </c>
      <c r="E3449" s="266" t="s">
        <v>8836</v>
      </c>
      <c r="F3449" s="30"/>
      <c r="G3449" s="30"/>
      <c r="H3449" s="30"/>
      <c r="I3449" s="29"/>
      <c r="J3449" s="29"/>
      <c r="K3449" s="29"/>
      <c r="L3449" s="29"/>
      <c r="M3449" s="29"/>
      <c r="N3449" s="29"/>
      <c r="O3449" s="29"/>
      <c r="P3449" s="332"/>
    </row>
    <row r="3450" spans="1:16" s="333" customFormat="1" x14ac:dyDescent="0.25">
      <c r="A3450" s="264" t="s">
        <v>8566</v>
      </c>
      <c r="B3450" s="264" t="s">
        <v>6966</v>
      </c>
      <c r="C3450" s="265">
        <v>23010401</v>
      </c>
      <c r="D3450" s="265" t="s">
        <v>15953</v>
      </c>
      <c r="E3450" s="266" t="s">
        <v>6967</v>
      </c>
      <c r="F3450" s="30"/>
      <c r="G3450" s="30"/>
      <c r="H3450" s="30"/>
      <c r="I3450" s="29"/>
      <c r="J3450" s="29"/>
      <c r="K3450" s="29"/>
      <c r="L3450" s="29"/>
      <c r="M3450" s="29"/>
      <c r="N3450" s="29"/>
      <c r="O3450" s="29"/>
      <c r="P3450" s="332"/>
    </row>
    <row r="3451" spans="1:16" s="333" customFormat="1" x14ac:dyDescent="0.25">
      <c r="A3451" s="264" t="s">
        <v>8566</v>
      </c>
      <c r="B3451" s="264" t="s">
        <v>3782</v>
      </c>
      <c r="C3451" s="265">
        <v>23010402</v>
      </c>
      <c r="D3451" s="265" t="s">
        <v>15953</v>
      </c>
      <c r="E3451" s="266" t="s">
        <v>8836</v>
      </c>
      <c r="F3451" s="30"/>
      <c r="G3451" s="30"/>
      <c r="H3451" s="30"/>
      <c r="I3451" s="29"/>
      <c r="J3451" s="29"/>
      <c r="K3451" s="29"/>
      <c r="L3451" s="29"/>
      <c r="M3451" s="29"/>
      <c r="N3451" s="29"/>
      <c r="O3451" s="29"/>
      <c r="P3451" s="332"/>
    </row>
    <row r="3452" spans="1:16" s="333" customFormat="1" x14ac:dyDescent="0.25">
      <c r="A3452" s="264" t="s">
        <v>13001</v>
      </c>
      <c r="B3452" s="264" t="s">
        <v>6669</v>
      </c>
      <c r="C3452" s="265">
        <v>220802</v>
      </c>
      <c r="D3452" s="265" t="s">
        <v>15953</v>
      </c>
      <c r="E3452" s="266" t="s">
        <v>6416</v>
      </c>
      <c r="F3452" s="30"/>
      <c r="G3452" s="30"/>
      <c r="H3452" s="30"/>
      <c r="I3452" s="29"/>
      <c r="J3452" s="29"/>
      <c r="K3452" s="29"/>
      <c r="L3452" s="29"/>
      <c r="M3452" s="29"/>
      <c r="N3452" s="29"/>
      <c r="O3452" s="29"/>
      <c r="P3452" s="332"/>
    </row>
    <row r="3453" spans="1:16" s="333" customFormat="1" x14ac:dyDescent="0.25">
      <c r="A3453" s="44" t="s">
        <v>15316</v>
      </c>
      <c r="B3453" s="44" t="s">
        <v>9963</v>
      </c>
      <c r="C3453" s="45" t="s">
        <v>7283</v>
      </c>
      <c r="D3453" s="45" t="s">
        <v>16294</v>
      </c>
      <c r="E3453" s="46">
        <v>46053</v>
      </c>
      <c r="F3453" s="338"/>
      <c r="G3453" s="44"/>
      <c r="H3453" s="44"/>
      <c r="I3453" s="44"/>
      <c r="J3453" s="44"/>
      <c r="K3453" s="44"/>
      <c r="L3453" s="29"/>
      <c r="M3453" s="29"/>
      <c r="N3453" s="29"/>
      <c r="O3453" s="29"/>
      <c r="P3453" s="332"/>
    </row>
    <row r="3454" spans="1:16" s="333" customFormat="1" x14ac:dyDescent="0.25">
      <c r="A3454" s="264" t="s">
        <v>17789</v>
      </c>
      <c r="B3454" s="264" t="s">
        <v>6685</v>
      </c>
      <c r="C3454" s="265">
        <v>24120301</v>
      </c>
      <c r="D3454" s="265" t="s">
        <v>15953</v>
      </c>
      <c r="E3454" s="266" t="s">
        <v>17687</v>
      </c>
      <c r="F3454" s="30"/>
      <c r="G3454" s="30"/>
      <c r="H3454" s="30"/>
      <c r="I3454" s="29"/>
      <c r="J3454" s="29"/>
      <c r="K3454" s="29"/>
      <c r="L3454" s="29"/>
      <c r="M3454" s="29"/>
      <c r="N3454" s="29"/>
      <c r="O3454" s="29"/>
      <c r="P3454" s="332"/>
    </row>
    <row r="3455" spans="1:16" s="333" customFormat="1" x14ac:dyDescent="0.25">
      <c r="A3455" s="74" t="s">
        <v>17246</v>
      </c>
      <c r="B3455" s="403" t="s">
        <v>17105</v>
      </c>
      <c r="C3455" s="413">
        <v>39.25</v>
      </c>
      <c r="D3455" s="43" t="s">
        <v>17679</v>
      </c>
      <c r="E3455" s="43">
        <v>47514</v>
      </c>
      <c r="F3455" s="88"/>
      <c r="G3455" s="30"/>
      <c r="H3455" s="30"/>
      <c r="I3455" s="29"/>
      <c r="J3455" s="29"/>
      <c r="K3455" s="29"/>
      <c r="L3455" s="29"/>
      <c r="M3455" s="29"/>
      <c r="N3455" s="29"/>
      <c r="O3455" s="29"/>
      <c r="P3455" s="332"/>
    </row>
    <row r="3456" spans="1:16" s="333" customFormat="1" x14ac:dyDescent="0.25">
      <c r="A3456" s="44" t="s">
        <v>6006</v>
      </c>
      <c r="B3456" s="44" t="s">
        <v>12109</v>
      </c>
      <c r="C3456" s="45" t="s">
        <v>12793</v>
      </c>
      <c r="D3456" s="45" t="s">
        <v>4574</v>
      </c>
      <c r="E3456" s="275">
        <f>DATE(2027,5,25)</f>
        <v>46532</v>
      </c>
      <c r="F3456" s="30"/>
      <c r="G3456" s="30"/>
      <c r="H3456" s="30"/>
      <c r="I3456" s="29"/>
      <c r="J3456" s="29"/>
      <c r="K3456" s="29"/>
      <c r="L3456" s="29"/>
      <c r="M3456" s="29"/>
      <c r="N3456" s="29"/>
      <c r="O3456" s="29"/>
      <c r="P3456" s="406"/>
    </row>
    <row r="3457" spans="1:16" s="334" customFormat="1" x14ac:dyDescent="0.25">
      <c r="A3457" s="264" t="s">
        <v>8567</v>
      </c>
      <c r="B3457" s="264" t="s">
        <v>1062</v>
      </c>
      <c r="C3457" s="265">
        <v>230101</v>
      </c>
      <c r="D3457" s="265" t="s">
        <v>15953</v>
      </c>
      <c r="E3457" s="266" t="s">
        <v>6809</v>
      </c>
      <c r="F3457" s="30"/>
      <c r="G3457" s="30"/>
      <c r="H3457" s="30"/>
      <c r="I3457" s="29"/>
      <c r="J3457" s="29"/>
      <c r="K3457" s="29"/>
      <c r="L3457" s="29"/>
      <c r="M3457" s="29"/>
      <c r="N3457" s="29"/>
      <c r="O3457" s="29"/>
      <c r="P3457" s="354"/>
    </row>
    <row r="3458" spans="1:16" s="333" customFormat="1" x14ac:dyDescent="0.25">
      <c r="A3458" s="264" t="s">
        <v>8567</v>
      </c>
      <c r="B3458" s="264" t="s">
        <v>2751</v>
      </c>
      <c r="C3458" s="265">
        <v>230105</v>
      </c>
      <c r="D3458" s="265" t="s">
        <v>15953</v>
      </c>
      <c r="E3458" s="266" t="s">
        <v>6877</v>
      </c>
      <c r="F3458" s="30"/>
      <c r="G3458" s="30"/>
      <c r="H3458" s="30"/>
      <c r="I3458" s="29"/>
      <c r="J3458" s="29"/>
      <c r="K3458" s="29"/>
      <c r="L3458" s="29"/>
      <c r="M3458" s="29"/>
      <c r="N3458" s="29"/>
      <c r="O3458" s="29"/>
      <c r="P3458" s="406"/>
    </row>
    <row r="3459" spans="1:16" s="333" customFormat="1" x14ac:dyDescent="0.25">
      <c r="A3459" s="264" t="s">
        <v>14713</v>
      </c>
      <c r="B3459" s="264" t="s">
        <v>10527</v>
      </c>
      <c r="C3459" s="265">
        <v>230505</v>
      </c>
      <c r="D3459" s="265" t="s">
        <v>15953</v>
      </c>
      <c r="E3459" s="266" t="s">
        <v>9689</v>
      </c>
      <c r="F3459" s="30"/>
      <c r="G3459" s="30"/>
      <c r="H3459" s="30"/>
      <c r="I3459" s="29"/>
      <c r="J3459" s="29"/>
      <c r="K3459" s="29"/>
      <c r="L3459" s="29"/>
      <c r="M3459" s="29"/>
      <c r="N3459" s="29"/>
      <c r="O3459" s="29"/>
      <c r="P3459" s="332"/>
    </row>
    <row r="3460" spans="1:16" s="333" customFormat="1" x14ac:dyDescent="0.25">
      <c r="A3460" s="264" t="s">
        <v>14713</v>
      </c>
      <c r="B3460" s="264" t="s">
        <v>14580</v>
      </c>
      <c r="C3460" s="265">
        <v>24020301</v>
      </c>
      <c r="D3460" s="265" t="s">
        <v>15953</v>
      </c>
      <c r="E3460" s="266" t="s">
        <v>12997</v>
      </c>
      <c r="F3460" s="30"/>
      <c r="G3460" s="30"/>
      <c r="H3460" s="30"/>
      <c r="I3460" s="29"/>
      <c r="J3460" s="29"/>
      <c r="K3460" s="29"/>
      <c r="L3460" s="29"/>
      <c r="M3460" s="29"/>
      <c r="N3460" s="29"/>
      <c r="O3460" s="29"/>
      <c r="P3460" s="332"/>
    </row>
    <row r="3461" spans="1:16" s="333" customFormat="1" x14ac:dyDescent="0.25">
      <c r="A3461" s="264" t="s">
        <v>14713</v>
      </c>
      <c r="B3461" s="264" t="s">
        <v>3783</v>
      </c>
      <c r="C3461" s="265">
        <v>24020302</v>
      </c>
      <c r="D3461" s="265" t="s">
        <v>15953</v>
      </c>
      <c r="E3461" s="266" t="s">
        <v>8836</v>
      </c>
      <c r="F3461" s="30"/>
      <c r="G3461" s="30"/>
      <c r="H3461" s="30"/>
      <c r="I3461" s="29"/>
      <c r="J3461" s="29"/>
      <c r="K3461" s="29"/>
      <c r="L3461" s="29"/>
      <c r="M3461" s="29"/>
      <c r="N3461" s="29"/>
      <c r="O3461" s="29"/>
      <c r="P3461" s="332"/>
    </row>
    <row r="3462" spans="1:16" s="333" customFormat="1" x14ac:dyDescent="0.25">
      <c r="A3462" s="44" t="s">
        <v>2776</v>
      </c>
      <c r="B3462" s="44" t="s">
        <v>2667</v>
      </c>
      <c r="C3462" s="45" t="s">
        <v>9088</v>
      </c>
      <c r="D3462" s="45" t="s">
        <v>18252</v>
      </c>
      <c r="E3462" s="45" t="s">
        <v>6809</v>
      </c>
      <c r="F3462" s="45" t="s">
        <v>1384</v>
      </c>
      <c r="G3462" s="45" t="s">
        <v>1385</v>
      </c>
      <c r="H3462" s="30"/>
      <c r="I3462" s="29"/>
      <c r="J3462" s="29"/>
      <c r="K3462" s="29"/>
      <c r="L3462" s="29"/>
      <c r="M3462" s="29"/>
      <c r="N3462" s="29"/>
      <c r="O3462" s="29"/>
      <c r="P3462" s="332"/>
    </row>
    <row r="3463" spans="1:16" s="333" customFormat="1" x14ac:dyDescent="0.25">
      <c r="A3463" s="264" t="s">
        <v>2776</v>
      </c>
      <c r="B3463" s="264" t="s">
        <v>2751</v>
      </c>
      <c r="C3463" s="265">
        <v>230105</v>
      </c>
      <c r="D3463" s="265" t="s">
        <v>15953</v>
      </c>
      <c r="E3463" s="266" t="s">
        <v>6877</v>
      </c>
      <c r="F3463" s="30"/>
      <c r="G3463" s="30"/>
      <c r="H3463" s="30"/>
      <c r="I3463" s="29"/>
      <c r="J3463" s="29"/>
      <c r="K3463" s="29"/>
      <c r="L3463" s="29"/>
      <c r="M3463" s="29"/>
      <c r="N3463" s="29"/>
      <c r="O3463" s="29"/>
      <c r="P3463" s="332"/>
    </row>
    <row r="3464" spans="1:16" s="333" customFormat="1" x14ac:dyDescent="0.25">
      <c r="A3464" s="264" t="s">
        <v>14714</v>
      </c>
      <c r="B3464" s="264" t="s">
        <v>4181</v>
      </c>
      <c r="C3464" s="265">
        <v>240301</v>
      </c>
      <c r="D3464" s="265" t="s">
        <v>15953</v>
      </c>
      <c r="E3464" s="266" t="s">
        <v>13010</v>
      </c>
      <c r="F3464" s="30"/>
      <c r="G3464" s="30"/>
      <c r="H3464" s="30"/>
      <c r="I3464" s="29"/>
      <c r="J3464" s="29"/>
      <c r="K3464" s="29"/>
      <c r="L3464" s="29"/>
      <c r="M3464" s="29"/>
      <c r="N3464" s="29"/>
      <c r="O3464" s="29"/>
      <c r="P3464" s="332"/>
    </row>
    <row r="3465" spans="1:16" s="333" customFormat="1" x14ac:dyDescent="0.25">
      <c r="A3465" s="264" t="s">
        <v>14714</v>
      </c>
      <c r="B3465" s="264" t="s">
        <v>14575</v>
      </c>
      <c r="C3465" s="265">
        <v>240402</v>
      </c>
      <c r="D3465" s="265" t="s">
        <v>15953</v>
      </c>
      <c r="E3465" s="266" t="s">
        <v>6492</v>
      </c>
      <c r="F3465" s="30"/>
      <c r="G3465" s="30"/>
      <c r="H3465" s="30"/>
      <c r="I3465" s="29"/>
      <c r="J3465" s="29"/>
      <c r="K3465" s="29"/>
      <c r="L3465" s="29"/>
      <c r="M3465" s="29"/>
      <c r="N3465" s="29"/>
      <c r="O3465" s="29"/>
      <c r="P3465" s="332"/>
    </row>
    <row r="3466" spans="1:16" s="333" customFormat="1" x14ac:dyDescent="0.25">
      <c r="A3466" s="44" t="s">
        <v>3610</v>
      </c>
      <c r="B3466" s="44" t="s">
        <v>12110</v>
      </c>
      <c r="C3466" s="45" t="s">
        <v>12794</v>
      </c>
      <c r="D3466" s="45" t="s">
        <v>4574</v>
      </c>
      <c r="E3466" s="275">
        <f>DATE(2027,8,18)</f>
        <v>46617</v>
      </c>
      <c r="F3466" s="30"/>
      <c r="G3466" s="30"/>
      <c r="H3466" s="30"/>
      <c r="I3466" s="29"/>
      <c r="J3466" s="29"/>
      <c r="K3466" s="29"/>
      <c r="L3466" s="29"/>
      <c r="M3466" s="29"/>
      <c r="N3466" s="29"/>
      <c r="O3466" s="29"/>
      <c r="P3466" s="332"/>
    </row>
    <row r="3467" spans="1:16" s="333" customFormat="1" x14ac:dyDescent="0.25">
      <c r="A3467" s="44" t="s">
        <v>3610</v>
      </c>
      <c r="B3467" s="44" t="s">
        <v>12062</v>
      </c>
      <c r="C3467" s="45" t="s">
        <v>6554</v>
      </c>
      <c r="D3467" s="45" t="s">
        <v>4574</v>
      </c>
      <c r="E3467" s="275">
        <f>DATE(2027,1,6)</f>
        <v>46393</v>
      </c>
      <c r="F3467" s="30"/>
      <c r="G3467" s="30"/>
      <c r="H3467" s="30"/>
      <c r="I3467" s="29"/>
      <c r="J3467" s="29"/>
      <c r="K3467" s="29"/>
      <c r="L3467" s="29"/>
      <c r="M3467" s="29"/>
      <c r="N3467" s="29"/>
      <c r="O3467" s="29"/>
      <c r="P3467" s="332"/>
    </row>
    <row r="3468" spans="1:16" s="334" customFormat="1" x14ac:dyDescent="0.25">
      <c r="A3468" s="264" t="s">
        <v>4223</v>
      </c>
      <c r="B3468" s="264" t="s">
        <v>14577</v>
      </c>
      <c r="C3468" s="265">
        <v>240501</v>
      </c>
      <c r="D3468" s="265" t="s">
        <v>15953</v>
      </c>
      <c r="E3468" s="266" t="s">
        <v>14578</v>
      </c>
      <c r="F3468" s="30"/>
      <c r="G3468" s="30"/>
      <c r="H3468" s="30"/>
      <c r="I3468" s="29"/>
      <c r="J3468" s="29"/>
      <c r="K3468" s="29"/>
      <c r="L3468" s="29"/>
      <c r="M3468" s="29"/>
      <c r="N3468" s="29"/>
      <c r="O3468" s="29"/>
      <c r="P3468" s="354"/>
    </row>
    <row r="3469" spans="1:16" s="333" customFormat="1" x14ac:dyDescent="0.25">
      <c r="A3469" s="44" t="s">
        <v>3120</v>
      </c>
      <c r="B3469" s="44" t="s">
        <v>15290</v>
      </c>
      <c r="C3469" s="45" t="s">
        <v>7249</v>
      </c>
      <c r="D3469" s="45" t="s">
        <v>16294</v>
      </c>
      <c r="E3469" s="46">
        <v>45777</v>
      </c>
      <c r="F3469" s="338"/>
      <c r="G3469" s="44"/>
      <c r="H3469" s="44"/>
      <c r="I3469" s="44"/>
      <c r="J3469" s="44"/>
      <c r="K3469" s="44"/>
      <c r="L3469" s="31"/>
      <c r="M3469" s="31"/>
      <c r="N3469" s="31"/>
      <c r="O3469" s="29"/>
      <c r="P3469" s="332"/>
    </row>
    <row r="3470" spans="1:16" s="333" customFormat="1" x14ac:dyDescent="0.25">
      <c r="A3470" s="264" t="s">
        <v>14715</v>
      </c>
      <c r="B3470" s="264" t="s">
        <v>13009</v>
      </c>
      <c r="C3470" s="265">
        <v>240101</v>
      </c>
      <c r="D3470" s="265" t="s">
        <v>15953</v>
      </c>
      <c r="E3470" s="266" t="s">
        <v>13010</v>
      </c>
      <c r="F3470" s="30"/>
      <c r="G3470" s="30"/>
      <c r="H3470" s="30"/>
      <c r="I3470" s="29"/>
      <c r="J3470" s="29"/>
      <c r="K3470" s="29"/>
      <c r="L3470" s="29"/>
      <c r="M3470" s="29"/>
      <c r="N3470" s="29"/>
      <c r="O3470" s="29"/>
      <c r="P3470" s="332"/>
    </row>
    <row r="3471" spans="1:16" s="333" customFormat="1" x14ac:dyDescent="0.25">
      <c r="A3471" s="100" t="s">
        <v>4107</v>
      </c>
      <c r="B3471" s="92" t="s">
        <v>4153</v>
      </c>
      <c r="C3471" s="93" t="s">
        <v>4154</v>
      </c>
      <c r="D3471" s="93" t="s">
        <v>1398</v>
      </c>
      <c r="E3471" s="94">
        <v>46131</v>
      </c>
      <c r="F3471" s="93"/>
      <c r="G3471" s="93"/>
      <c r="H3471" s="93"/>
      <c r="I3471" s="99"/>
      <c r="J3471" s="99"/>
      <c r="K3471" s="99"/>
      <c r="L3471" s="29"/>
      <c r="M3471" s="29"/>
      <c r="N3471" s="29"/>
      <c r="O3471" s="29"/>
      <c r="P3471" s="332"/>
    </row>
    <row r="3472" spans="1:16" s="333" customFormat="1" x14ac:dyDescent="0.25">
      <c r="A3472" s="44" t="s">
        <v>12111</v>
      </c>
      <c r="B3472" s="44" t="s">
        <v>12112</v>
      </c>
      <c r="C3472" s="45" t="s">
        <v>12795</v>
      </c>
      <c r="D3472" s="45" t="s">
        <v>4574</v>
      </c>
      <c r="E3472" s="275">
        <f>DATE(2028,1,15)</f>
        <v>46767</v>
      </c>
      <c r="F3472" s="30"/>
      <c r="G3472" s="30"/>
      <c r="H3472" s="30"/>
      <c r="I3472" s="29"/>
      <c r="J3472" s="29"/>
      <c r="K3472" s="29"/>
      <c r="L3472" s="29"/>
      <c r="M3472" s="29"/>
      <c r="N3472" s="29"/>
      <c r="O3472" s="29"/>
      <c r="P3472" s="332"/>
    </row>
    <row r="3473" spans="1:16" s="333" customFormat="1" x14ac:dyDescent="0.25">
      <c r="A3473" s="264" t="s">
        <v>15854</v>
      </c>
      <c r="B3473" s="264" t="s">
        <v>6669</v>
      </c>
      <c r="C3473" s="265">
        <v>240804</v>
      </c>
      <c r="D3473" s="265" t="s">
        <v>15953</v>
      </c>
      <c r="E3473" s="266" t="s">
        <v>15826</v>
      </c>
      <c r="F3473" s="30"/>
      <c r="G3473" s="30"/>
      <c r="H3473" s="30"/>
      <c r="I3473" s="29"/>
      <c r="J3473" s="29"/>
      <c r="K3473" s="29"/>
      <c r="L3473" s="29"/>
      <c r="M3473" s="29"/>
      <c r="N3473" s="29"/>
      <c r="O3473" s="29"/>
      <c r="P3473" s="332"/>
    </row>
    <row r="3474" spans="1:16" s="336" customFormat="1" x14ac:dyDescent="0.25">
      <c r="A3474" s="264" t="s">
        <v>2777</v>
      </c>
      <c r="B3474" s="264" t="s">
        <v>2751</v>
      </c>
      <c r="C3474" s="265">
        <v>230105</v>
      </c>
      <c r="D3474" s="265" t="s">
        <v>15953</v>
      </c>
      <c r="E3474" s="266" t="s">
        <v>6877</v>
      </c>
      <c r="F3474" s="30"/>
      <c r="G3474" s="30"/>
      <c r="H3474" s="30"/>
      <c r="I3474" s="29"/>
      <c r="J3474" s="29"/>
      <c r="K3474" s="29"/>
      <c r="L3474" s="29"/>
      <c r="M3474" s="29"/>
      <c r="N3474" s="29"/>
      <c r="O3474" s="29"/>
      <c r="P3474" s="332"/>
    </row>
    <row r="3475" spans="1:16" s="336" customFormat="1" x14ac:dyDescent="0.25">
      <c r="A3475" s="264" t="s">
        <v>2777</v>
      </c>
      <c r="B3475" s="264" t="s">
        <v>1056</v>
      </c>
      <c r="C3475" s="265">
        <v>240601</v>
      </c>
      <c r="D3475" s="265" t="s">
        <v>15953</v>
      </c>
      <c r="E3475" s="266" t="s">
        <v>13753</v>
      </c>
      <c r="F3475" s="30"/>
      <c r="G3475" s="30"/>
      <c r="H3475" s="30"/>
      <c r="I3475" s="29"/>
      <c r="J3475" s="29"/>
      <c r="K3475" s="29"/>
      <c r="L3475" s="29"/>
      <c r="M3475" s="29"/>
      <c r="N3475" s="29"/>
      <c r="O3475" s="29"/>
      <c r="P3475" s="332"/>
    </row>
    <row r="3476" spans="1:16" s="336" customFormat="1" x14ac:dyDescent="0.25">
      <c r="A3476" s="264" t="s">
        <v>751</v>
      </c>
      <c r="B3476" s="264" t="s">
        <v>2770</v>
      </c>
      <c r="C3476" s="265">
        <v>221004</v>
      </c>
      <c r="D3476" s="265" t="s">
        <v>15953</v>
      </c>
      <c r="E3476" s="266" t="s">
        <v>5198</v>
      </c>
      <c r="F3476" s="30"/>
      <c r="G3476" s="30"/>
      <c r="H3476" s="30"/>
      <c r="I3476" s="29"/>
      <c r="J3476" s="29"/>
      <c r="K3476" s="29"/>
      <c r="L3476" s="29"/>
      <c r="M3476" s="29"/>
      <c r="N3476" s="29"/>
      <c r="O3476" s="29"/>
      <c r="P3476" s="333"/>
    </row>
    <row r="3477" spans="1:16" s="336" customFormat="1" x14ac:dyDescent="0.25">
      <c r="A3477" s="44" t="s">
        <v>4866</v>
      </c>
      <c r="B3477" s="44" t="s">
        <v>4865</v>
      </c>
      <c r="C3477" s="45" t="s">
        <v>15432</v>
      </c>
      <c r="D3477" s="45" t="s">
        <v>18252</v>
      </c>
      <c r="E3477" s="45" t="s">
        <v>6492</v>
      </c>
      <c r="F3477" s="45" t="s">
        <v>1384</v>
      </c>
      <c r="G3477" s="45" t="s">
        <v>1385</v>
      </c>
      <c r="H3477" s="30"/>
      <c r="I3477" s="29"/>
      <c r="J3477" s="29"/>
      <c r="K3477" s="29"/>
      <c r="L3477" s="29"/>
      <c r="M3477" s="29"/>
      <c r="N3477" s="29"/>
      <c r="O3477" s="29"/>
      <c r="P3477" s="333"/>
    </row>
    <row r="3478" spans="1:16" s="336" customFormat="1" x14ac:dyDescent="0.25">
      <c r="A3478" s="44" t="s">
        <v>4866</v>
      </c>
      <c r="B3478" s="44" t="s">
        <v>15963</v>
      </c>
      <c r="C3478" s="45" t="s">
        <v>15964</v>
      </c>
      <c r="D3478" s="45" t="s">
        <v>18252</v>
      </c>
      <c r="E3478" s="45" t="s">
        <v>6214</v>
      </c>
      <c r="F3478" s="45" t="s">
        <v>1384</v>
      </c>
      <c r="G3478" s="45" t="s">
        <v>1385</v>
      </c>
      <c r="H3478" s="30"/>
      <c r="I3478" s="29"/>
      <c r="J3478" s="29"/>
      <c r="K3478" s="29"/>
      <c r="L3478" s="29"/>
      <c r="M3478" s="29"/>
      <c r="N3478" s="29"/>
      <c r="O3478" s="29"/>
      <c r="P3478" s="333"/>
    </row>
    <row r="3479" spans="1:16" s="336" customFormat="1" x14ac:dyDescent="0.25">
      <c r="A3479" s="44" t="s">
        <v>11122</v>
      </c>
      <c r="B3479" s="44" t="s">
        <v>11123</v>
      </c>
      <c r="C3479" s="45" t="s">
        <v>11124</v>
      </c>
      <c r="D3479" s="45" t="s">
        <v>1699</v>
      </c>
      <c r="E3479" s="46">
        <v>45838</v>
      </c>
      <c r="F3479" s="45"/>
      <c r="G3479" s="45"/>
      <c r="H3479" s="93"/>
      <c r="I3479" s="99"/>
      <c r="J3479" s="99"/>
      <c r="K3479" s="99"/>
      <c r="L3479" s="31"/>
      <c r="M3479" s="31"/>
      <c r="N3479" s="31"/>
      <c r="O3479" s="29"/>
      <c r="P3479" s="333"/>
    </row>
    <row r="3480" spans="1:16" s="336" customFormat="1" x14ac:dyDescent="0.25">
      <c r="A3480" s="91" t="s">
        <v>13182</v>
      </c>
      <c r="B3480" s="92" t="s">
        <v>13392</v>
      </c>
      <c r="C3480" s="45" t="s">
        <v>13122</v>
      </c>
      <c r="D3480" s="93" t="s">
        <v>13391</v>
      </c>
      <c r="E3480" s="94">
        <v>45838</v>
      </c>
      <c r="F3480" s="93"/>
      <c r="G3480" s="93"/>
      <c r="H3480" s="93"/>
      <c r="I3480" s="99"/>
      <c r="J3480" s="99"/>
      <c r="K3480" s="99"/>
      <c r="L3480" s="31"/>
      <c r="M3480" s="31"/>
      <c r="N3480" s="31"/>
      <c r="O3480" s="29"/>
      <c r="P3480" s="333"/>
    </row>
    <row r="3481" spans="1:16" s="336" customFormat="1" x14ac:dyDescent="0.25">
      <c r="A3481" s="264" t="s">
        <v>16933</v>
      </c>
      <c r="B3481" s="264" t="s">
        <v>5421</v>
      </c>
      <c r="C3481" s="265">
        <v>240906</v>
      </c>
      <c r="D3481" s="265" t="s">
        <v>15953</v>
      </c>
      <c r="E3481" s="266" t="s">
        <v>6214</v>
      </c>
      <c r="F3481" s="30"/>
      <c r="G3481" s="30"/>
      <c r="H3481" s="30"/>
      <c r="I3481" s="29"/>
      <c r="J3481" s="29"/>
      <c r="K3481" s="29"/>
      <c r="L3481" s="29"/>
      <c r="M3481" s="29"/>
      <c r="N3481" s="29"/>
      <c r="O3481" s="29"/>
      <c r="P3481" s="333"/>
    </row>
    <row r="3482" spans="1:16" s="336" customFormat="1" x14ac:dyDescent="0.25">
      <c r="A3482" s="264" t="s">
        <v>16933</v>
      </c>
      <c r="B3482" s="264" t="s">
        <v>236</v>
      </c>
      <c r="C3482" s="265">
        <v>241001</v>
      </c>
      <c r="D3482" s="265" t="s">
        <v>15953</v>
      </c>
      <c r="E3482" s="266" t="s">
        <v>11352</v>
      </c>
      <c r="F3482" s="30"/>
      <c r="G3482" s="30"/>
      <c r="H3482" s="30"/>
      <c r="I3482" s="29"/>
      <c r="J3482" s="29"/>
      <c r="K3482" s="29"/>
      <c r="L3482" s="29"/>
      <c r="M3482" s="29"/>
      <c r="N3482" s="29"/>
      <c r="O3482" s="29"/>
      <c r="P3482" s="333"/>
    </row>
    <row r="3483" spans="1:16" s="336" customFormat="1" x14ac:dyDescent="0.25">
      <c r="A3483" s="264" t="s">
        <v>16933</v>
      </c>
      <c r="B3483" s="264" t="s">
        <v>17682</v>
      </c>
      <c r="C3483" s="265">
        <v>25010501</v>
      </c>
      <c r="D3483" s="265" t="s">
        <v>15953</v>
      </c>
      <c r="E3483" s="266" t="s">
        <v>17681</v>
      </c>
      <c r="F3483" s="30"/>
      <c r="G3483" s="30"/>
      <c r="H3483" s="30"/>
      <c r="I3483" s="29"/>
      <c r="J3483" s="29"/>
      <c r="K3483" s="29"/>
      <c r="L3483" s="29"/>
      <c r="M3483" s="29"/>
      <c r="N3483" s="29"/>
      <c r="O3483" s="29"/>
      <c r="P3483" s="333"/>
    </row>
    <row r="3484" spans="1:16" s="336" customFormat="1" x14ac:dyDescent="0.25">
      <c r="A3484" s="264" t="s">
        <v>16933</v>
      </c>
      <c r="B3484" s="264" t="s">
        <v>6663</v>
      </c>
      <c r="C3484" s="265">
        <v>25010502</v>
      </c>
      <c r="D3484" s="265" t="s">
        <v>15953</v>
      </c>
      <c r="E3484" s="266" t="s">
        <v>6677</v>
      </c>
      <c r="F3484" s="30"/>
      <c r="G3484" s="30"/>
      <c r="H3484" s="30"/>
      <c r="I3484" s="29"/>
      <c r="J3484" s="29"/>
      <c r="K3484" s="29"/>
      <c r="L3484" s="29"/>
      <c r="M3484" s="29"/>
      <c r="N3484" s="29"/>
      <c r="O3484" s="29"/>
      <c r="P3484" s="333"/>
    </row>
    <row r="3485" spans="1:16" s="336" customFormat="1" x14ac:dyDescent="0.25">
      <c r="A3485" s="44" t="s">
        <v>3662</v>
      </c>
      <c r="B3485" s="44" t="s">
        <v>5213</v>
      </c>
      <c r="C3485" s="45" t="s">
        <v>5614</v>
      </c>
      <c r="D3485" s="45" t="s">
        <v>15765</v>
      </c>
      <c r="E3485" s="45" t="s">
        <v>6714</v>
      </c>
      <c r="F3485" s="328"/>
      <c r="G3485" s="328"/>
      <c r="H3485" s="328"/>
      <c r="I3485" s="329"/>
      <c r="J3485" s="329"/>
      <c r="K3485" s="329"/>
      <c r="L3485" s="29"/>
      <c r="M3485" s="29"/>
      <c r="N3485" s="29"/>
      <c r="O3485" s="29"/>
      <c r="P3485" s="333"/>
    </row>
    <row r="3486" spans="1:16" s="336" customFormat="1" x14ac:dyDescent="0.25">
      <c r="A3486" s="346" t="s">
        <v>3662</v>
      </c>
      <c r="B3486" s="346" t="s">
        <v>5213</v>
      </c>
      <c r="C3486" s="347" t="s">
        <v>5614</v>
      </c>
      <c r="D3486" s="347" t="s">
        <v>15765</v>
      </c>
      <c r="E3486" s="347" t="s">
        <v>6714</v>
      </c>
      <c r="F3486" s="346"/>
      <c r="G3486" s="346"/>
      <c r="H3486" s="346"/>
      <c r="I3486" s="346"/>
      <c r="J3486" s="346"/>
      <c r="K3486" s="346"/>
      <c r="L3486" s="346"/>
      <c r="M3486" s="346"/>
      <c r="N3486" s="29"/>
      <c r="O3486" s="29"/>
      <c r="P3486" s="333"/>
    </row>
    <row r="3487" spans="1:16" s="336" customFormat="1" x14ac:dyDescent="0.25">
      <c r="A3487" s="44" t="s">
        <v>3662</v>
      </c>
      <c r="B3487" s="44" t="s">
        <v>5213</v>
      </c>
      <c r="C3487" s="45" t="s">
        <v>5614</v>
      </c>
      <c r="D3487" s="45" t="s">
        <v>13812</v>
      </c>
      <c r="E3487" s="45" t="s">
        <v>6714</v>
      </c>
      <c r="F3487" s="93"/>
      <c r="G3487" s="93"/>
      <c r="H3487" s="93"/>
      <c r="I3487" s="99"/>
      <c r="J3487" s="99"/>
      <c r="K3487" s="99"/>
      <c r="L3487" s="29"/>
      <c r="M3487" s="29"/>
      <c r="N3487" s="29"/>
      <c r="O3487" s="29"/>
      <c r="P3487" s="333"/>
    </row>
    <row r="3488" spans="1:16" s="336" customFormat="1" x14ac:dyDescent="0.25">
      <c r="A3488" s="264" t="s">
        <v>8568</v>
      </c>
      <c r="B3488" s="264" t="s">
        <v>1063</v>
      </c>
      <c r="C3488" s="265">
        <v>220104</v>
      </c>
      <c r="D3488" s="265" t="s">
        <v>15953</v>
      </c>
      <c r="E3488" s="266" t="s">
        <v>6677</v>
      </c>
      <c r="F3488" s="30"/>
      <c r="G3488" s="30"/>
      <c r="H3488" s="30"/>
      <c r="I3488" s="29"/>
      <c r="J3488" s="29"/>
      <c r="K3488" s="29"/>
      <c r="L3488" s="29"/>
      <c r="M3488" s="29"/>
      <c r="N3488" s="29"/>
      <c r="O3488" s="29"/>
      <c r="P3488" s="333"/>
    </row>
    <row r="3489" spans="1:16" s="336" customFormat="1" x14ac:dyDescent="0.25">
      <c r="A3489" s="264" t="s">
        <v>8568</v>
      </c>
      <c r="B3489" s="264" t="s">
        <v>6662</v>
      </c>
      <c r="C3489" s="265">
        <v>22010601</v>
      </c>
      <c r="D3489" s="265" t="s">
        <v>15953</v>
      </c>
      <c r="E3489" s="266" t="s">
        <v>6211</v>
      </c>
      <c r="F3489" s="30"/>
      <c r="G3489" s="30"/>
      <c r="H3489" s="30"/>
      <c r="I3489" s="29"/>
      <c r="J3489" s="29"/>
      <c r="K3489" s="29"/>
      <c r="L3489" s="29"/>
      <c r="M3489" s="29"/>
      <c r="N3489" s="29"/>
      <c r="O3489" s="29"/>
      <c r="P3489" s="333"/>
    </row>
    <row r="3490" spans="1:16" s="336" customFormat="1" x14ac:dyDescent="0.25">
      <c r="A3490" s="264" t="s">
        <v>8568</v>
      </c>
      <c r="B3490" s="264" t="s">
        <v>6663</v>
      </c>
      <c r="C3490" s="265">
        <v>22010602</v>
      </c>
      <c r="D3490" s="265" t="s">
        <v>15953</v>
      </c>
      <c r="E3490" s="266" t="s">
        <v>6211</v>
      </c>
      <c r="F3490" s="30"/>
      <c r="G3490" s="30"/>
      <c r="H3490" s="30"/>
      <c r="I3490" s="29"/>
      <c r="J3490" s="29"/>
      <c r="K3490" s="29"/>
      <c r="L3490" s="29"/>
      <c r="M3490" s="29"/>
      <c r="N3490" s="29"/>
      <c r="O3490" s="29"/>
      <c r="P3490" s="333"/>
    </row>
    <row r="3491" spans="1:16" s="336" customFormat="1" x14ac:dyDescent="0.25">
      <c r="A3491" s="264" t="s">
        <v>8568</v>
      </c>
      <c r="B3491" s="264" t="s">
        <v>3782</v>
      </c>
      <c r="C3491" s="265">
        <v>23010402</v>
      </c>
      <c r="D3491" s="265" t="s">
        <v>15953</v>
      </c>
      <c r="E3491" s="266" t="s">
        <v>8836</v>
      </c>
      <c r="F3491" s="30"/>
      <c r="G3491" s="30"/>
      <c r="H3491" s="30"/>
      <c r="I3491" s="29"/>
      <c r="J3491" s="29"/>
      <c r="K3491" s="29"/>
      <c r="L3491" s="29"/>
      <c r="M3491" s="29"/>
      <c r="N3491" s="29"/>
      <c r="O3491" s="29"/>
      <c r="P3491" s="333"/>
    </row>
    <row r="3492" spans="1:16" s="336" customFormat="1" x14ac:dyDescent="0.25">
      <c r="A3492" s="262" t="s">
        <v>119</v>
      </c>
      <c r="B3492" s="262" t="s">
        <v>7343</v>
      </c>
      <c r="C3492" s="53" t="s">
        <v>7355</v>
      </c>
      <c r="D3492" s="93" t="s">
        <v>7330</v>
      </c>
      <c r="E3492" s="263">
        <v>46143</v>
      </c>
      <c r="F3492" s="93"/>
      <c r="G3492" s="93"/>
      <c r="H3492" s="93"/>
      <c r="I3492" s="99"/>
      <c r="J3492" s="99"/>
      <c r="K3492" s="99"/>
      <c r="L3492" s="29"/>
      <c r="M3492" s="29"/>
      <c r="N3492" s="29"/>
      <c r="O3492" s="29"/>
      <c r="P3492" s="333"/>
    </row>
    <row r="3493" spans="1:16" s="336" customFormat="1" x14ac:dyDescent="0.25">
      <c r="A3493" s="262" t="s">
        <v>1136</v>
      </c>
      <c r="B3493" s="262" t="s">
        <v>1778</v>
      </c>
      <c r="C3493" s="53" t="s">
        <v>11689</v>
      </c>
      <c r="D3493" s="93" t="s">
        <v>7330</v>
      </c>
      <c r="E3493" s="263">
        <v>46526</v>
      </c>
      <c r="F3493" s="93"/>
      <c r="G3493" s="93"/>
      <c r="H3493" s="93"/>
      <c r="I3493" s="99"/>
      <c r="J3493" s="99"/>
      <c r="K3493" s="99"/>
      <c r="L3493" s="29"/>
      <c r="M3493" s="29"/>
      <c r="N3493" s="29"/>
      <c r="O3493" s="29"/>
      <c r="P3493" s="333"/>
    </row>
    <row r="3494" spans="1:16" s="336" customFormat="1" x14ac:dyDescent="0.25">
      <c r="A3494" s="44" t="s">
        <v>1136</v>
      </c>
      <c r="B3494" s="44" t="s">
        <v>1347</v>
      </c>
      <c r="C3494" s="45" t="s">
        <v>14267</v>
      </c>
      <c r="D3494" s="45" t="s">
        <v>18252</v>
      </c>
      <c r="E3494" s="45" t="s">
        <v>6677</v>
      </c>
      <c r="F3494" s="45" t="s">
        <v>1384</v>
      </c>
      <c r="G3494" s="45" t="s">
        <v>1384</v>
      </c>
      <c r="H3494" s="30"/>
      <c r="I3494" s="29"/>
      <c r="J3494" s="29"/>
      <c r="K3494" s="29"/>
      <c r="L3494" s="29"/>
      <c r="M3494" s="29"/>
      <c r="N3494" s="29"/>
      <c r="O3494" s="29"/>
      <c r="P3494" s="333"/>
    </row>
    <row r="3495" spans="1:16" s="336" customFormat="1" x14ac:dyDescent="0.25">
      <c r="A3495" s="44" t="s">
        <v>1136</v>
      </c>
      <c r="B3495" s="92" t="s">
        <v>13392</v>
      </c>
      <c r="C3495" s="45" t="s">
        <v>13122</v>
      </c>
      <c r="D3495" s="93" t="s">
        <v>13391</v>
      </c>
      <c r="E3495" s="94">
        <v>45838</v>
      </c>
      <c r="F3495" s="93"/>
      <c r="G3495" s="93"/>
      <c r="H3495" s="93"/>
      <c r="I3495" s="99"/>
      <c r="J3495" s="99"/>
      <c r="K3495" s="99"/>
      <c r="L3495" s="31"/>
      <c r="M3495" s="31"/>
      <c r="N3495" s="31"/>
      <c r="O3495" s="29"/>
      <c r="P3495" s="333"/>
    </row>
    <row r="3496" spans="1:16" s="336" customFormat="1" x14ac:dyDescent="0.25">
      <c r="A3496" s="262" t="s">
        <v>7356</v>
      </c>
      <c r="B3496" s="262" t="s">
        <v>7357</v>
      </c>
      <c r="C3496" s="53" t="s">
        <v>15326</v>
      </c>
      <c r="D3496" s="93" t="s">
        <v>7330</v>
      </c>
      <c r="E3496" s="263">
        <v>47352</v>
      </c>
      <c r="F3496" s="93"/>
      <c r="G3496" s="93"/>
      <c r="H3496" s="93"/>
      <c r="I3496" s="99"/>
      <c r="J3496" s="99"/>
      <c r="K3496" s="99"/>
      <c r="L3496" s="29"/>
      <c r="M3496" s="29"/>
      <c r="N3496" s="29"/>
      <c r="O3496" s="29"/>
      <c r="P3496" s="333"/>
    </row>
    <row r="3497" spans="1:16" s="336" customFormat="1" x14ac:dyDescent="0.25">
      <c r="A3497" s="44" t="s">
        <v>5615</v>
      </c>
      <c r="B3497" s="44" t="s">
        <v>5559</v>
      </c>
      <c r="C3497" s="45" t="s">
        <v>5616</v>
      </c>
      <c r="D3497" s="45" t="s">
        <v>15765</v>
      </c>
      <c r="E3497" s="45" t="s">
        <v>5246</v>
      </c>
      <c r="F3497" s="328"/>
      <c r="G3497" s="328"/>
      <c r="H3497" s="328"/>
      <c r="I3497" s="329"/>
      <c r="J3497" s="329"/>
      <c r="K3497" s="329"/>
      <c r="L3497" s="29"/>
      <c r="M3497" s="29"/>
      <c r="N3497" s="29"/>
      <c r="O3497" s="29"/>
      <c r="P3497" s="333"/>
    </row>
    <row r="3498" spans="1:16" s="336" customFormat="1" x14ac:dyDescent="0.25">
      <c r="A3498" s="346" t="s">
        <v>5615</v>
      </c>
      <c r="B3498" s="346" t="s">
        <v>5559</v>
      </c>
      <c r="C3498" s="347" t="s">
        <v>5616</v>
      </c>
      <c r="D3498" s="347" t="s">
        <v>15765</v>
      </c>
      <c r="E3498" s="347" t="s">
        <v>2980</v>
      </c>
      <c r="F3498" s="346"/>
      <c r="G3498" s="346"/>
      <c r="H3498" s="346"/>
      <c r="I3498" s="346"/>
      <c r="J3498" s="346"/>
      <c r="K3498" s="346"/>
      <c r="L3498" s="346"/>
      <c r="M3498" s="346"/>
      <c r="N3498" s="29"/>
      <c r="O3498" s="29"/>
      <c r="P3498" s="333"/>
    </row>
    <row r="3499" spans="1:16" s="336" customFormat="1" x14ac:dyDescent="0.25">
      <c r="A3499" s="44" t="s">
        <v>6007</v>
      </c>
      <c r="B3499" s="44" t="s">
        <v>6176</v>
      </c>
      <c r="C3499" s="45" t="s">
        <v>6189</v>
      </c>
      <c r="D3499" s="45" t="s">
        <v>18252</v>
      </c>
      <c r="E3499" s="45" t="s">
        <v>6210</v>
      </c>
      <c r="F3499" s="45" t="s">
        <v>1384</v>
      </c>
      <c r="G3499" s="45" t="s">
        <v>1385</v>
      </c>
      <c r="H3499" s="30"/>
      <c r="I3499" s="29"/>
      <c r="J3499" s="29"/>
      <c r="K3499" s="29"/>
      <c r="L3499" s="29"/>
      <c r="M3499" s="29"/>
      <c r="N3499" s="29"/>
      <c r="O3499" s="29"/>
      <c r="P3499" s="333"/>
    </row>
    <row r="3500" spans="1:16" s="336" customFormat="1" x14ac:dyDescent="0.25">
      <c r="A3500" s="44" t="s">
        <v>2778</v>
      </c>
      <c r="B3500" s="44" t="s">
        <v>5559</v>
      </c>
      <c r="C3500" s="45" t="s">
        <v>5618</v>
      </c>
      <c r="D3500" s="45" t="s">
        <v>15765</v>
      </c>
      <c r="E3500" s="45" t="s">
        <v>5246</v>
      </c>
      <c r="F3500" s="328"/>
      <c r="G3500" s="328"/>
      <c r="H3500" s="328"/>
      <c r="I3500" s="329"/>
      <c r="J3500" s="329"/>
      <c r="K3500" s="329"/>
      <c r="L3500" s="29"/>
      <c r="M3500" s="29"/>
      <c r="N3500" s="29"/>
      <c r="O3500" s="29"/>
      <c r="P3500" s="333"/>
    </row>
    <row r="3501" spans="1:16" s="336" customFormat="1" x14ac:dyDescent="0.25">
      <c r="A3501" s="346" t="s">
        <v>2778</v>
      </c>
      <c r="B3501" s="346" t="s">
        <v>5559</v>
      </c>
      <c r="C3501" s="347" t="s">
        <v>5618</v>
      </c>
      <c r="D3501" s="347" t="s">
        <v>15765</v>
      </c>
      <c r="E3501" s="347" t="s">
        <v>2980</v>
      </c>
      <c r="F3501" s="346"/>
      <c r="G3501" s="346"/>
      <c r="H3501" s="346"/>
      <c r="I3501" s="346"/>
      <c r="J3501" s="346"/>
      <c r="K3501" s="346"/>
      <c r="L3501" s="346"/>
      <c r="M3501" s="346"/>
      <c r="N3501" s="29"/>
      <c r="O3501" s="29"/>
      <c r="P3501" s="333"/>
    </row>
    <row r="3502" spans="1:16" s="336" customFormat="1" x14ac:dyDescent="0.25">
      <c r="A3502" s="264" t="s">
        <v>2778</v>
      </c>
      <c r="B3502" s="264" t="s">
        <v>1068</v>
      </c>
      <c r="C3502" s="265">
        <v>230202</v>
      </c>
      <c r="D3502" s="265" t="s">
        <v>15953</v>
      </c>
      <c r="E3502" s="266" t="s">
        <v>8836</v>
      </c>
      <c r="F3502" s="30"/>
      <c r="G3502" s="30"/>
      <c r="H3502" s="30"/>
      <c r="I3502" s="29"/>
      <c r="J3502" s="29"/>
      <c r="K3502" s="29"/>
      <c r="L3502" s="29"/>
      <c r="M3502" s="29"/>
      <c r="N3502" s="29"/>
      <c r="O3502" s="29"/>
      <c r="P3502" s="333"/>
    </row>
    <row r="3503" spans="1:16" s="336" customFormat="1" x14ac:dyDescent="0.25">
      <c r="A3503" s="264" t="s">
        <v>2778</v>
      </c>
      <c r="B3503" s="264" t="s">
        <v>3588</v>
      </c>
      <c r="C3503" s="265">
        <v>230305</v>
      </c>
      <c r="D3503" s="265" t="s">
        <v>15953</v>
      </c>
      <c r="E3503" s="266" t="s">
        <v>3754</v>
      </c>
      <c r="F3503" s="30"/>
      <c r="G3503" s="30"/>
      <c r="H3503" s="30"/>
      <c r="I3503" s="29"/>
      <c r="J3503" s="29"/>
      <c r="K3503" s="29"/>
      <c r="L3503" s="29"/>
      <c r="M3503" s="29"/>
      <c r="N3503" s="29"/>
      <c r="O3503" s="29"/>
      <c r="P3503" s="333"/>
    </row>
    <row r="3504" spans="1:16" s="336" customFormat="1" x14ac:dyDescent="0.25">
      <c r="A3504" s="264" t="s">
        <v>2778</v>
      </c>
      <c r="B3504" s="264" t="s">
        <v>13009</v>
      </c>
      <c r="C3504" s="265">
        <v>240101</v>
      </c>
      <c r="D3504" s="265" t="s">
        <v>15953</v>
      </c>
      <c r="E3504" s="266" t="s">
        <v>13010</v>
      </c>
      <c r="F3504" s="30"/>
      <c r="G3504" s="30"/>
      <c r="H3504" s="30"/>
      <c r="I3504" s="29"/>
      <c r="J3504" s="29"/>
      <c r="K3504" s="29"/>
      <c r="L3504" s="29"/>
      <c r="M3504" s="29"/>
      <c r="N3504" s="29"/>
      <c r="O3504" s="29"/>
      <c r="P3504" s="333"/>
    </row>
    <row r="3505" spans="1:16" s="336" customFormat="1" x14ac:dyDescent="0.25">
      <c r="A3505" s="264" t="s">
        <v>2778</v>
      </c>
      <c r="B3505" s="264" t="s">
        <v>1076</v>
      </c>
      <c r="C3505" s="265">
        <v>240303</v>
      </c>
      <c r="D3505" s="265" t="s">
        <v>15953</v>
      </c>
      <c r="E3505" s="266" t="s">
        <v>3064</v>
      </c>
      <c r="F3505" s="30"/>
      <c r="G3505" s="30"/>
      <c r="H3505" s="30"/>
      <c r="I3505" s="29"/>
      <c r="J3505" s="29"/>
      <c r="K3505" s="29"/>
      <c r="L3505" s="29"/>
      <c r="M3505" s="29"/>
      <c r="N3505" s="29"/>
      <c r="O3505" s="29"/>
      <c r="P3505" s="333"/>
    </row>
    <row r="3506" spans="1:16" s="337" customFormat="1" x14ac:dyDescent="0.25">
      <c r="A3506" s="44" t="s">
        <v>18134</v>
      </c>
      <c r="B3506" s="44" t="s">
        <v>18116</v>
      </c>
      <c r="C3506" s="45" t="s">
        <v>18117</v>
      </c>
      <c r="D3506" s="45" t="s">
        <v>18252</v>
      </c>
      <c r="E3506" s="45" t="s">
        <v>6985</v>
      </c>
      <c r="F3506" s="45" t="s">
        <v>1385</v>
      </c>
      <c r="G3506" s="45" t="s">
        <v>1385</v>
      </c>
      <c r="H3506" s="30"/>
      <c r="I3506" s="29"/>
      <c r="J3506" s="29"/>
      <c r="K3506" s="29"/>
      <c r="L3506" s="29"/>
      <c r="M3506" s="29"/>
      <c r="N3506" s="29"/>
      <c r="O3506" s="29"/>
      <c r="P3506" s="431"/>
    </row>
    <row r="3507" spans="1:16" s="336" customFormat="1" x14ac:dyDescent="0.25">
      <c r="A3507" s="264" t="s">
        <v>9122</v>
      </c>
      <c r="B3507" s="264" t="s">
        <v>3753</v>
      </c>
      <c r="C3507" s="265">
        <v>210101</v>
      </c>
      <c r="D3507" s="265" t="s">
        <v>15953</v>
      </c>
      <c r="E3507" s="266" t="s">
        <v>3754</v>
      </c>
      <c r="F3507" s="30"/>
      <c r="G3507" s="30"/>
      <c r="H3507" s="30"/>
      <c r="I3507" s="29"/>
      <c r="J3507" s="29"/>
      <c r="K3507" s="29"/>
      <c r="L3507" s="29"/>
      <c r="M3507" s="29"/>
      <c r="N3507" s="29"/>
      <c r="O3507" s="29"/>
      <c r="P3507" s="333"/>
    </row>
    <row r="3508" spans="1:16" s="336" customFormat="1" x14ac:dyDescent="0.25">
      <c r="A3508" s="264" t="s">
        <v>9122</v>
      </c>
      <c r="B3508" s="264" t="s">
        <v>1056</v>
      </c>
      <c r="C3508" s="265">
        <v>240601</v>
      </c>
      <c r="D3508" s="265" t="s">
        <v>15953</v>
      </c>
      <c r="E3508" s="266" t="s">
        <v>13753</v>
      </c>
      <c r="F3508" s="30"/>
      <c r="G3508" s="30"/>
      <c r="H3508" s="30"/>
      <c r="I3508" s="29"/>
      <c r="J3508" s="29"/>
      <c r="K3508" s="29"/>
      <c r="L3508" s="29"/>
      <c r="M3508" s="29"/>
      <c r="N3508" s="29"/>
      <c r="O3508" s="29"/>
      <c r="P3508" s="333"/>
    </row>
    <row r="3509" spans="1:16" s="336" customFormat="1" x14ac:dyDescent="0.25">
      <c r="A3509" s="44" t="s">
        <v>9057</v>
      </c>
      <c r="B3509" s="44" t="s">
        <v>15288</v>
      </c>
      <c r="C3509" s="45" t="s">
        <v>9052</v>
      </c>
      <c r="D3509" s="45" t="s">
        <v>16294</v>
      </c>
      <c r="E3509" s="46">
        <v>45777</v>
      </c>
      <c r="F3509" s="338"/>
      <c r="G3509" s="44"/>
      <c r="H3509" s="44"/>
      <c r="I3509" s="44"/>
      <c r="J3509" s="44"/>
      <c r="K3509" s="44"/>
      <c r="L3509" s="31"/>
      <c r="M3509" s="31"/>
      <c r="N3509" s="31"/>
      <c r="O3509" s="29"/>
      <c r="P3509" s="333"/>
    </row>
    <row r="3510" spans="1:16" s="336" customFormat="1" x14ac:dyDescent="0.25">
      <c r="A3510" s="44" t="s">
        <v>3758</v>
      </c>
      <c r="B3510" s="44" t="s">
        <v>3759</v>
      </c>
      <c r="C3510" s="56" t="s">
        <v>3760</v>
      </c>
      <c r="D3510" s="56" t="s">
        <v>2099</v>
      </c>
      <c r="E3510" s="69">
        <v>45626</v>
      </c>
      <c r="F3510" s="45"/>
      <c r="G3510" s="93"/>
      <c r="H3510" s="93"/>
      <c r="I3510" s="99"/>
      <c r="J3510" s="99"/>
      <c r="K3510" s="99"/>
      <c r="L3510" s="29"/>
      <c r="M3510" s="29"/>
      <c r="N3510" s="29"/>
      <c r="O3510" s="29"/>
      <c r="P3510" s="333"/>
    </row>
    <row r="3511" spans="1:16" s="336" customFormat="1" x14ac:dyDescent="0.25">
      <c r="A3511" s="264" t="s">
        <v>2779</v>
      </c>
      <c r="B3511" s="264" t="s">
        <v>2757</v>
      </c>
      <c r="C3511" s="265">
        <v>221001</v>
      </c>
      <c r="D3511" s="265" t="s">
        <v>15953</v>
      </c>
      <c r="E3511" s="266" t="s">
        <v>5198</v>
      </c>
      <c r="F3511" s="30"/>
      <c r="G3511" s="30"/>
      <c r="H3511" s="30"/>
      <c r="I3511" s="29"/>
      <c r="J3511" s="29"/>
      <c r="K3511" s="29"/>
      <c r="L3511" s="29"/>
      <c r="M3511" s="29"/>
      <c r="N3511" s="29"/>
      <c r="O3511" s="29"/>
      <c r="P3511" s="333"/>
    </row>
    <row r="3512" spans="1:16" s="336" customFormat="1" x14ac:dyDescent="0.25">
      <c r="A3512" s="44" t="s">
        <v>1137</v>
      </c>
      <c r="B3512" s="44" t="s">
        <v>1370</v>
      </c>
      <c r="C3512" s="45" t="s">
        <v>6201</v>
      </c>
      <c r="D3512" s="45" t="s">
        <v>18252</v>
      </c>
      <c r="E3512" s="45" t="s">
        <v>6212</v>
      </c>
      <c r="F3512" s="45" t="s">
        <v>1384</v>
      </c>
      <c r="G3512" s="45" t="s">
        <v>1385</v>
      </c>
      <c r="H3512" s="30"/>
      <c r="I3512" s="29"/>
      <c r="J3512" s="29"/>
      <c r="K3512" s="29"/>
      <c r="L3512" s="29"/>
      <c r="M3512" s="29"/>
      <c r="N3512" s="29"/>
      <c r="O3512" s="29"/>
      <c r="P3512" s="333"/>
    </row>
    <row r="3513" spans="1:16" s="336" customFormat="1" x14ac:dyDescent="0.25">
      <c r="A3513" s="44" t="s">
        <v>8909</v>
      </c>
      <c r="B3513" s="44" t="s">
        <v>2551</v>
      </c>
      <c r="C3513" s="45" t="s">
        <v>2552</v>
      </c>
      <c r="D3513" s="45" t="s">
        <v>15765</v>
      </c>
      <c r="E3513" s="45" t="s">
        <v>2980</v>
      </c>
      <c r="F3513" s="328"/>
      <c r="G3513" s="328"/>
      <c r="H3513" s="328"/>
      <c r="I3513" s="329"/>
      <c r="J3513" s="329"/>
      <c r="K3513" s="329"/>
      <c r="L3513" s="29"/>
      <c r="M3513" s="29"/>
      <c r="N3513" s="29"/>
      <c r="O3513" s="29"/>
      <c r="P3513" s="426"/>
    </row>
    <row r="3514" spans="1:16" s="336" customFormat="1" x14ac:dyDescent="0.25">
      <c r="A3514" s="346" t="s">
        <v>8909</v>
      </c>
      <c r="B3514" s="346" t="s">
        <v>2551</v>
      </c>
      <c r="C3514" s="347" t="s">
        <v>2552</v>
      </c>
      <c r="D3514" s="347" t="s">
        <v>15765</v>
      </c>
      <c r="E3514" s="347" t="s">
        <v>16798</v>
      </c>
      <c r="F3514" s="346"/>
      <c r="G3514" s="346"/>
      <c r="H3514" s="346"/>
      <c r="I3514" s="346"/>
      <c r="J3514" s="346"/>
      <c r="K3514" s="346"/>
      <c r="L3514" s="346"/>
      <c r="M3514" s="346"/>
      <c r="N3514" s="29"/>
      <c r="O3514" s="29"/>
      <c r="P3514" s="333"/>
    </row>
    <row r="3515" spans="1:16" s="336" customFormat="1" x14ac:dyDescent="0.25">
      <c r="A3515" s="44" t="s">
        <v>8909</v>
      </c>
      <c r="B3515" s="44" t="s">
        <v>16533</v>
      </c>
      <c r="C3515" s="45" t="s">
        <v>16534</v>
      </c>
      <c r="D3515" s="45" t="s">
        <v>4574</v>
      </c>
      <c r="E3515" s="275">
        <f>DATE(2028,11,13)</f>
        <v>47070</v>
      </c>
      <c r="F3515" s="30"/>
      <c r="G3515" s="30"/>
      <c r="H3515" s="30"/>
      <c r="I3515" s="29"/>
      <c r="J3515" s="29"/>
      <c r="K3515" s="29"/>
      <c r="L3515" s="29"/>
      <c r="M3515" s="29"/>
      <c r="N3515" s="29"/>
      <c r="O3515" s="29"/>
      <c r="P3515" s="333"/>
    </row>
    <row r="3516" spans="1:16" s="336" customFormat="1" x14ac:dyDescent="0.25">
      <c r="A3516" s="44" t="s">
        <v>8909</v>
      </c>
      <c r="B3516" s="44" t="s">
        <v>12113</v>
      </c>
      <c r="C3516" s="45" t="s">
        <v>4748</v>
      </c>
      <c r="D3516" s="45" t="s">
        <v>4574</v>
      </c>
      <c r="E3516" s="275">
        <f>DATE(2025,1,29)</f>
        <v>45686</v>
      </c>
      <c r="F3516" s="32"/>
      <c r="G3516" s="32"/>
      <c r="H3516" s="32"/>
      <c r="I3516" s="31"/>
      <c r="J3516" s="31"/>
      <c r="K3516" s="31"/>
      <c r="L3516" s="31"/>
      <c r="M3516" s="31"/>
      <c r="N3516" s="31"/>
      <c r="O3516" s="29"/>
      <c r="P3516" s="333"/>
    </row>
    <row r="3517" spans="1:16" s="336" customFormat="1" x14ac:dyDescent="0.25">
      <c r="A3517" s="44" t="s">
        <v>8909</v>
      </c>
      <c r="B3517" s="44" t="s">
        <v>2551</v>
      </c>
      <c r="C3517" s="45" t="s">
        <v>2552</v>
      </c>
      <c r="D3517" s="45" t="s">
        <v>13812</v>
      </c>
      <c r="E3517" s="45" t="s">
        <v>2980</v>
      </c>
      <c r="F3517" s="93"/>
      <c r="G3517" s="93"/>
      <c r="H3517" s="93"/>
      <c r="I3517" s="99"/>
      <c r="J3517" s="99"/>
      <c r="K3517" s="99"/>
      <c r="L3517" s="29"/>
      <c r="M3517" s="29"/>
      <c r="N3517" s="29"/>
      <c r="O3517" s="29"/>
      <c r="P3517" s="333"/>
    </row>
    <row r="3518" spans="1:16" s="337" customFormat="1" x14ac:dyDescent="0.25">
      <c r="A3518" s="346" t="s">
        <v>16875</v>
      </c>
      <c r="B3518" s="346" t="s">
        <v>16872</v>
      </c>
      <c r="C3518" s="347" t="s">
        <v>16876</v>
      </c>
      <c r="D3518" s="347" t="s">
        <v>15765</v>
      </c>
      <c r="E3518" s="347" t="s">
        <v>16874</v>
      </c>
      <c r="F3518" s="346"/>
      <c r="G3518" s="346"/>
      <c r="H3518" s="346"/>
      <c r="I3518" s="346"/>
      <c r="J3518" s="346"/>
      <c r="K3518" s="346"/>
      <c r="L3518" s="346"/>
      <c r="M3518" s="346"/>
      <c r="N3518" s="29"/>
      <c r="O3518" s="29"/>
      <c r="P3518" s="431"/>
    </row>
    <row r="3519" spans="1:16" s="336" customFormat="1" x14ac:dyDescent="0.25">
      <c r="A3519" s="403" t="s">
        <v>17247</v>
      </c>
      <c r="B3519" s="403" t="s">
        <v>17102</v>
      </c>
      <c r="C3519" s="413">
        <v>21.23</v>
      </c>
      <c r="D3519" s="43" t="s">
        <v>17679</v>
      </c>
      <c r="E3519" s="43">
        <v>46934</v>
      </c>
      <c r="F3519" s="88"/>
      <c r="G3519" s="30"/>
      <c r="H3519" s="30"/>
      <c r="I3519" s="29"/>
      <c r="J3519" s="29"/>
      <c r="K3519" s="29"/>
      <c r="L3519" s="29"/>
      <c r="M3519" s="29"/>
      <c r="N3519" s="29"/>
      <c r="O3519" s="29"/>
      <c r="P3519" s="333"/>
    </row>
    <row r="3520" spans="1:16" s="336" customFormat="1" x14ac:dyDescent="0.25">
      <c r="A3520" s="403" t="s">
        <v>17247</v>
      </c>
      <c r="B3520" s="403" t="s">
        <v>17103</v>
      </c>
      <c r="C3520" s="413">
        <v>22.23</v>
      </c>
      <c r="D3520" s="43" t="s">
        <v>17679</v>
      </c>
      <c r="E3520" s="43">
        <v>46934</v>
      </c>
      <c r="F3520" s="88"/>
      <c r="G3520" s="30"/>
      <c r="H3520" s="30"/>
      <c r="I3520" s="29"/>
      <c r="J3520" s="29"/>
      <c r="K3520" s="29"/>
      <c r="L3520" s="29"/>
      <c r="M3520" s="29"/>
      <c r="N3520" s="29"/>
      <c r="O3520" s="29"/>
      <c r="P3520" s="333"/>
    </row>
    <row r="3521" spans="1:16" s="337" customFormat="1" x14ac:dyDescent="0.25">
      <c r="A3521" s="264" t="s">
        <v>6769</v>
      </c>
      <c r="B3521" s="264" t="s">
        <v>6697</v>
      </c>
      <c r="C3521" s="265">
        <v>221003</v>
      </c>
      <c r="D3521" s="265" t="s">
        <v>15953</v>
      </c>
      <c r="E3521" s="266" t="s">
        <v>5198</v>
      </c>
      <c r="F3521" s="30"/>
      <c r="G3521" s="30"/>
      <c r="H3521" s="30"/>
      <c r="I3521" s="29"/>
      <c r="J3521" s="29"/>
      <c r="K3521" s="29"/>
      <c r="L3521" s="29"/>
      <c r="M3521" s="29"/>
      <c r="N3521" s="29"/>
      <c r="O3521" s="29"/>
      <c r="P3521" s="431"/>
    </row>
    <row r="3522" spans="1:16" s="336" customFormat="1" x14ac:dyDescent="0.25">
      <c r="A3522" s="264" t="s">
        <v>6769</v>
      </c>
      <c r="B3522" s="264" t="s">
        <v>1062</v>
      </c>
      <c r="C3522" s="265">
        <v>230101</v>
      </c>
      <c r="D3522" s="265" t="s">
        <v>15953</v>
      </c>
      <c r="E3522" s="266" t="s">
        <v>6809</v>
      </c>
      <c r="F3522" s="30"/>
      <c r="G3522" s="30"/>
      <c r="H3522" s="30"/>
      <c r="I3522" s="29"/>
      <c r="J3522" s="29"/>
      <c r="K3522" s="29"/>
      <c r="L3522" s="29"/>
      <c r="M3522" s="29"/>
      <c r="N3522" s="29"/>
      <c r="O3522" s="29"/>
      <c r="P3522" s="333"/>
    </row>
    <row r="3523" spans="1:16" s="336" customFormat="1" x14ac:dyDescent="0.25">
      <c r="A3523" s="264" t="s">
        <v>6769</v>
      </c>
      <c r="B3523" s="264" t="s">
        <v>2751</v>
      </c>
      <c r="C3523" s="265">
        <v>230105</v>
      </c>
      <c r="D3523" s="265" t="s">
        <v>15953</v>
      </c>
      <c r="E3523" s="266" t="s">
        <v>6877</v>
      </c>
      <c r="F3523" s="30"/>
      <c r="G3523" s="30"/>
      <c r="H3523" s="30"/>
      <c r="I3523" s="29"/>
      <c r="J3523" s="29"/>
      <c r="K3523" s="29"/>
      <c r="L3523" s="29"/>
      <c r="M3523" s="29"/>
      <c r="N3523" s="29"/>
      <c r="O3523" s="29"/>
      <c r="P3523" s="333"/>
    </row>
    <row r="3524" spans="1:16" s="336" customFormat="1" x14ac:dyDescent="0.25">
      <c r="A3524" s="264" t="s">
        <v>6769</v>
      </c>
      <c r="B3524" s="264" t="s">
        <v>9688</v>
      </c>
      <c r="C3524" s="265">
        <v>230504</v>
      </c>
      <c r="D3524" s="265" t="s">
        <v>15953</v>
      </c>
      <c r="E3524" s="266" t="s">
        <v>9689</v>
      </c>
      <c r="F3524" s="30"/>
      <c r="G3524" s="30"/>
      <c r="H3524" s="30"/>
      <c r="I3524" s="29"/>
      <c r="J3524" s="29"/>
      <c r="K3524" s="29"/>
      <c r="L3524" s="29"/>
      <c r="M3524" s="29"/>
      <c r="N3524" s="29"/>
      <c r="O3524" s="29"/>
      <c r="P3524" s="333"/>
    </row>
    <row r="3525" spans="1:16" s="336" customFormat="1" x14ac:dyDescent="0.25">
      <c r="A3525" s="44" t="s">
        <v>2677</v>
      </c>
      <c r="B3525" s="44" t="s">
        <v>1361</v>
      </c>
      <c r="C3525" s="45" t="s">
        <v>9087</v>
      </c>
      <c r="D3525" s="45" t="s">
        <v>18252</v>
      </c>
      <c r="E3525" s="45" t="s">
        <v>6809</v>
      </c>
      <c r="F3525" s="45" t="s">
        <v>1384</v>
      </c>
      <c r="G3525" s="45" t="s">
        <v>1385</v>
      </c>
      <c r="H3525" s="30"/>
      <c r="I3525" s="29"/>
      <c r="J3525" s="29"/>
      <c r="K3525" s="29"/>
      <c r="L3525" s="29"/>
      <c r="M3525" s="29"/>
      <c r="N3525" s="29"/>
      <c r="O3525" s="29"/>
      <c r="P3525" s="333"/>
    </row>
    <row r="3526" spans="1:16" s="337" customFormat="1" x14ac:dyDescent="0.25">
      <c r="A3526" s="44" t="s">
        <v>16016</v>
      </c>
      <c r="B3526" s="44" t="s">
        <v>15963</v>
      </c>
      <c r="C3526" s="45" t="s">
        <v>15964</v>
      </c>
      <c r="D3526" s="45" t="s">
        <v>18252</v>
      </c>
      <c r="E3526" s="45" t="s">
        <v>6214</v>
      </c>
      <c r="F3526" s="45" t="s">
        <v>1384</v>
      </c>
      <c r="G3526" s="45" t="s">
        <v>1385</v>
      </c>
      <c r="H3526" s="30"/>
      <c r="I3526" s="29"/>
      <c r="J3526" s="29"/>
      <c r="K3526" s="29"/>
      <c r="L3526" s="29"/>
      <c r="M3526" s="29"/>
      <c r="N3526" s="29"/>
      <c r="O3526" s="29"/>
      <c r="P3526" s="431"/>
    </row>
    <row r="3527" spans="1:16" s="336" customFormat="1" x14ac:dyDescent="0.25">
      <c r="A3527" s="91" t="s">
        <v>13183</v>
      </c>
      <c r="B3527" s="92" t="s">
        <v>13392</v>
      </c>
      <c r="C3527" s="45" t="s">
        <v>13137</v>
      </c>
      <c r="D3527" s="93" t="s">
        <v>13391</v>
      </c>
      <c r="E3527" s="94">
        <v>45838</v>
      </c>
      <c r="F3527" s="93"/>
      <c r="G3527" s="93"/>
      <c r="H3527" s="93"/>
      <c r="I3527" s="99"/>
      <c r="J3527" s="99"/>
      <c r="K3527" s="99"/>
      <c r="L3527" s="31"/>
      <c r="M3527" s="31"/>
      <c r="N3527" s="31"/>
      <c r="O3527" s="29"/>
      <c r="P3527" s="333"/>
    </row>
    <row r="3528" spans="1:16" s="336" customFormat="1" x14ac:dyDescent="0.25">
      <c r="A3528" s="264" t="s">
        <v>14716</v>
      </c>
      <c r="B3528" s="264" t="s">
        <v>1063</v>
      </c>
      <c r="C3528" s="265">
        <v>220104</v>
      </c>
      <c r="D3528" s="265" t="s">
        <v>15953</v>
      </c>
      <c r="E3528" s="266" t="s">
        <v>6677</v>
      </c>
      <c r="F3528" s="30"/>
      <c r="G3528" s="30"/>
      <c r="H3528" s="30"/>
      <c r="I3528" s="29"/>
      <c r="J3528" s="29"/>
      <c r="K3528" s="29"/>
      <c r="L3528" s="29"/>
      <c r="M3528" s="29"/>
      <c r="N3528" s="29"/>
      <c r="O3528" s="29"/>
      <c r="P3528" s="333"/>
    </row>
    <row r="3529" spans="1:16" s="336" customFormat="1" x14ac:dyDescent="0.25">
      <c r="A3529" s="264" t="s">
        <v>16934</v>
      </c>
      <c r="B3529" s="264" t="s">
        <v>4844</v>
      </c>
      <c r="C3529" s="265">
        <v>24060401</v>
      </c>
      <c r="D3529" s="265" t="s">
        <v>15953</v>
      </c>
      <c r="E3529" s="266" t="s">
        <v>6412</v>
      </c>
      <c r="F3529" s="30"/>
      <c r="G3529" s="30"/>
      <c r="H3529" s="30"/>
      <c r="I3529" s="29"/>
      <c r="J3529" s="29"/>
      <c r="K3529" s="29"/>
      <c r="L3529" s="29"/>
      <c r="M3529" s="29"/>
      <c r="N3529" s="29"/>
      <c r="O3529" s="29"/>
      <c r="P3529" s="333"/>
    </row>
    <row r="3530" spans="1:16" s="336" customFormat="1" x14ac:dyDescent="0.25">
      <c r="A3530" s="264" t="s">
        <v>16934</v>
      </c>
      <c r="B3530" s="264" t="s">
        <v>1057</v>
      </c>
      <c r="C3530" s="265">
        <v>24060402</v>
      </c>
      <c r="D3530" s="265" t="s">
        <v>15953</v>
      </c>
      <c r="E3530" s="266" t="s">
        <v>5410</v>
      </c>
      <c r="F3530" s="30"/>
      <c r="G3530" s="30"/>
      <c r="H3530" s="30"/>
      <c r="I3530" s="29"/>
      <c r="J3530" s="29"/>
      <c r="K3530" s="29"/>
      <c r="L3530" s="29"/>
      <c r="M3530" s="29"/>
      <c r="N3530" s="29"/>
      <c r="O3530" s="29"/>
      <c r="P3530" s="333"/>
    </row>
    <row r="3531" spans="1:16" s="337" customFormat="1" x14ac:dyDescent="0.25">
      <c r="A3531" s="44" t="s">
        <v>9123</v>
      </c>
      <c r="B3531" s="44" t="s">
        <v>1361</v>
      </c>
      <c r="C3531" s="45" t="s">
        <v>9087</v>
      </c>
      <c r="D3531" s="45" t="s">
        <v>18252</v>
      </c>
      <c r="E3531" s="45" t="s">
        <v>6809</v>
      </c>
      <c r="F3531" s="45" t="s">
        <v>1384</v>
      </c>
      <c r="G3531" s="45" t="s">
        <v>1385</v>
      </c>
      <c r="H3531" s="30"/>
      <c r="I3531" s="29"/>
      <c r="J3531" s="29"/>
      <c r="K3531" s="29"/>
      <c r="L3531" s="29"/>
      <c r="M3531" s="29"/>
      <c r="N3531" s="29"/>
      <c r="O3531" s="29"/>
      <c r="P3531" s="431"/>
    </row>
    <row r="3532" spans="1:16" s="336" customFormat="1" x14ac:dyDescent="0.25">
      <c r="A3532" s="44" t="s">
        <v>9123</v>
      </c>
      <c r="B3532" s="44" t="s">
        <v>9124</v>
      </c>
      <c r="C3532" s="45" t="s">
        <v>9125</v>
      </c>
      <c r="D3532" s="45" t="s">
        <v>18252</v>
      </c>
      <c r="E3532" s="45" t="s">
        <v>6809</v>
      </c>
      <c r="F3532" s="45" t="s">
        <v>1384</v>
      </c>
      <c r="G3532" s="45" t="s">
        <v>1385</v>
      </c>
      <c r="H3532" s="30"/>
      <c r="I3532" s="29"/>
      <c r="J3532" s="29"/>
      <c r="K3532" s="29"/>
      <c r="L3532" s="29"/>
      <c r="M3532" s="29"/>
      <c r="N3532" s="29"/>
      <c r="O3532" s="29"/>
      <c r="P3532" s="333"/>
    </row>
    <row r="3533" spans="1:16" s="336" customFormat="1" x14ac:dyDescent="0.25">
      <c r="A3533" s="264" t="s">
        <v>17790</v>
      </c>
      <c r="B3533" s="264" t="s">
        <v>6669</v>
      </c>
      <c r="C3533" s="265">
        <v>240804</v>
      </c>
      <c r="D3533" s="265" t="s">
        <v>15953</v>
      </c>
      <c r="E3533" s="266" t="s">
        <v>15826</v>
      </c>
      <c r="F3533" s="30"/>
      <c r="G3533" s="30"/>
      <c r="H3533" s="30"/>
      <c r="I3533" s="29"/>
      <c r="J3533" s="29"/>
      <c r="K3533" s="29"/>
      <c r="L3533" s="29"/>
      <c r="M3533" s="29"/>
      <c r="N3533" s="29"/>
      <c r="O3533" s="29"/>
      <c r="P3533" s="426"/>
    </row>
    <row r="3534" spans="1:16" s="336" customFormat="1" x14ac:dyDescent="0.25">
      <c r="A3534" s="264" t="s">
        <v>752</v>
      </c>
      <c r="B3534" s="264" t="s">
        <v>2751</v>
      </c>
      <c r="C3534" s="265">
        <v>230105</v>
      </c>
      <c r="D3534" s="265" t="s">
        <v>15953</v>
      </c>
      <c r="E3534" s="266" t="s">
        <v>6877</v>
      </c>
      <c r="F3534" s="30"/>
      <c r="G3534" s="30"/>
      <c r="H3534" s="30"/>
      <c r="I3534" s="29"/>
      <c r="J3534" s="29"/>
      <c r="K3534" s="29"/>
      <c r="L3534" s="29"/>
      <c r="M3534" s="29"/>
      <c r="N3534" s="29"/>
      <c r="O3534" s="29"/>
      <c r="P3534" s="333"/>
    </row>
    <row r="3535" spans="1:16" s="337" customFormat="1" x14ac:dyDescent="0.25">
      <c r="A3535" s="264" t="s">
        <v>752</v>
      </c>
      <c r="B3535" s="264" t="s">
        <v>1068</v>
      </c>
      <c r="C3535" s="265">
        <v>230202</v>
      </c>
      <c r="D3535" s="265" t="s">
        <v>15953</v>
      </c>
      <c r="E3535" s="266" t="s">
        <v>8836</v>
      </c>
      <c r="F3535" s="30"/>
      <c r="G3535" s="30"/>
      <c r="H3535" s="30"/>
      <c r="I3535" s="29"/>
      <c r="J3535" s="29"/>
      <c r="K3535" s="29"/>
      <c r="L3535" s="29"/>
      <c r="M3535" s="29"/>
      <c r="N3535" s="29"/>
      <c r="O3535" s="29"/>
      <c r="P3535" s="431"/>
    </row>
    <row r="3536" spans="1:16" s="337" customFormat="1" x14ac:dyDescent="0.25">
      <c r="A3536" s="264" t="s">
        <v>3493</v>
      </c>
      <c r="B3536" s="264" t="s">
        <v>6966</v>
      </c>
      <c r="C3536" s="265">
        <v>23010401</v>
      </c>
      <c r="D3536" s="265" t="s">
        <v>15953</v>
      </c>
      <c r="E3536" s="266" t="s">
        <v>6967</v>
      </c>
      <c r="F3536" s="30"/>
      <c r="G3536" s="30"/>
      <c r="H3536" s="30"/>
      <c r="I3536" s="29"/>
      <c r="J3536" s="29"/>
      <c r="K3536" s="29"/>
      <c r="L3536" s="29"/>
      <c r="M3536" s="29"/>
      <c r="N3536" s="29"/>
      <c r="O3536" s="29"/>
      <c r="P3536" s="431"/>
    </row>
    <row r="3537" spans="1:16" s="336" customFormat="1" x14ac:dyDescent="0.25">
      <c r="A3537" s="264" t="s">
        <v>3493</v>
      </c>
      <c r="B3537" s="264" t="s">
        <v>3782</v>
      </c>
      <c r="C3537" s="265">
        <v>23010402</v>
      </c>
      <c r="D3537" s="265" t="s">
        <v>15953</v>
      </c>
      <c r="E3537" s="266" t="s">
        <v>8836</v>
      </c>
      <c r="F3537" s="30"/>
      <c r="G3537" s="30"/>
      <c r="H3537" s="30"/>
      <c r="I3537" s="29"/>
      <c r="J3537" s="29"/>
      <c r="K3537" s="29"/>
      <c r="L3537" s="29"/>
      <c r="M3537" s="29"/>
      <c r="N3537" s="29"/>
      <c r="O3537" s="29"/>
      <c r="P3537" s="333"/>
    </row>
    <row r="3538" spans="1:16" s="336" customFormat="1" x14ac:dyDescent="0.25">
      <c r="A3538" s="264" t="s">
        <v>4224</v>
      </c>
      <c r="B3538" s="264" t="s">
        <v>3782</v>
      </c>
      <c r="C3538" s="265">
        <v>210205</v>
      </c>
      <c r="D3538" s="265" t="s">
        <v>15953</v>
      </c>
      <c r="E3538" s="266" t="s">
        <v>8836</v>
      </c>
      <c r="F3538" s="30"/>
      <c r="G3538" s="30"/>
      <c r="H3538" s="30"/>
      <c r="I3538" s="29"/>
      <c r="J3538" s="29"/>
      <c r="K3538" s="29"/>
      <c r="L3538" s="29"/>
      <c r="M3538" s="29"/>
      <c r="N3538" s="29"/>
      <c r="O3538" s="29"/>
      <c r="P3538" s="333"/>
    </row>
    <row r="3539" spans="1:16" s="336" customFormat="1" x14ac:dyDescent="0.25">
      <c r="A3539" s="264" t="s">
        <v>4225</v>
      </c>
      <c r="B3539" s="264" t="s">
        <v>3782</v>
      </c>
      <c r="C3539" s="265">
        <v>210205</v>
      </c>
      <c r="D3539" s="265" t="s">
        <v>15953</v>
      </c>
      <c r="E3539" s="266" t="s">
        <v>8836</v>
      </c>
      <c r="F3539" s="30"/>
      <c r="G3539" s="30"/>
      <c r="H3539" s="30"/>
      <c r="I3539" s="29"/>
      <c r="J3539" s="29"/>
      <c r="K3539" s="29"/>
      <c r="L3539" s="29"/>
      <c r="M3539" s="29"/>
      <c r="N3539" s="29"/>
      <c r="O3539" s="29"/>
      <c r="P3539" s="333"/>
    </row>
    <row r="3540" spans="1:16" s="336" customFormat="1" x14ac:dyDescent="0.25">
      <c r="A3540" s="264" t="s">
        <v>2780</v>
      </c>
      <c r="B3540" s="264" t="s">
        <v>3753</v>
      </c>
      <c r="C3540" s="265">
        <v>210101</v>
      </c>
      <c r="D3540" s="265" t="s">
        <v>15953</v>
      </c>
      <c r="E3540" s="266" t="s">
        <v>3754</v>
      </c>
      <c r="F3540" s="30"/>
      <c r="G3540" s="30"/>
      <c r="H3540" s="30"/>
      <c r="I3540" s="29"/>
      <c r="J3540" s="29"/>
      <c r="K3540" s="29"/>
      <c r="L3540" s="29"/>
      <c r="M3540" s="29"/>
      <c r="N3540" s="29"/>
      <c r="O3540" s="29"/>
      <c r="P3540" s="333"/>
    </row>
    <row r="3541" spans="1:16" s="336" customFormat="1" x14ac:dyDescent="0.25">
      <c r="A3541" s="264" t="s">
        <v>13002</v>
      </c>
      <c r="B3541" s="264" t="s">
        <v>13009</v>
      </c>
      <c r="C3541" s="265">
        <v>240101</v>
      </c>
      <c r="D3541" s="265" t="s">
        <v>15953</v>
      </c>
      <c r="E3541" s="266" t="s">
        <v>13010</v>
      </c>
      <c r="F3541" s="30"/>
      <c r="G3541" s="30"/>
      <c r="H3541" s="30"/>
      <c r="I3541" s="29"/>
      <c r="J3541" s="29"/>
      <c r="K3541" s="29"/>
      <c r="L3541" s="29"/>
      <c r="M3541" s="29"/>
      <c r="N3541" s="29"/>
      <c r="O3541" s="29"/>
      <c r="P3541" s="333"/>
    </row>
    <row r="3542" spans="1:16" s="336" customFormat="1" x14ac:dyDescent="0.25">
      <c r="A3542" s="264" t="s">
        <v>13002</v>
      </c>
      <c r="B3542" s="264" t="s">
        <v>1076</v>
      </c>
      <c r="C3542" s="265">
        <v>240303</v>
      </c>
      <c r="D3542" s="265" t="s">
        <v>15953</v>
      </c>
      <c r="E3542" s="266" t="s">
        <v>3064</v>
      </c>
      <c r="F3542" s="30"/>
      <c r="G3542" s="30"/>
      <c r="H3542" s="30"/>
      <c r="I3542" s="29"/>
      <c r="J3542" s="29"/>
      <c r="K3542" s="29"/>
      <c r="L3542" s="29"/>
      <c r="M3542" s="29"/>
      <c r="N3542" s="29"/>
      <c r="O3542" s="29"/>
      <c r="P3542" s="333"/>
    </row>
    <row r="3543" spans="1:16" s="336" customFormat="1" x14ac:dyDescent="0.25">
      <c r="A3543" s="264" t="s">
        <v>15855</v>
      </c>
      <c r="B3543" s="264" t="s">
        <v>6669</v>
      </c>
      <c r="C3543" s="265">
        <v>240804</v>
      </c>
      <c r="D3543" s="265" t="s">
        <v>15953</v>
      </c>
      <c r="E3543" s="266" t="s">
        <v>15826</v>
      </c>
      <c r="F3543" s="30"/>
      <c r="G3543" s="30"/>
      <c r="H3543" s="30"/>
      <c r="I3543" s="29"/>
      <c r="J3543" s="29"/>
      <c r="K3543" s="29"/>
      <c r="L3543" s="29"/>
      <c r="M3543" s="29"/>
      <c r="N3543" s="29"/>
      <c r="O3543" s="29"/>
      <c r="P3543" s="333"/>
    </row>
    <row r="3544" spans="1:16" s="336" customFormat="1" x14ac:dyDescent="0.2">
      <c r="A3544" s="135" t="s">
        <v>7703</v>
      </c>
      <c r="B3544" s="131" t="s">
        <v>1399</v>
      </c>
      <c r="C3544" s="96" t="s">
        <v>7695</v>
      </c>
      <c r="D3544" s="96" t="s">
        <v>1398</v>
      </c>
      <c r="E3544" s="112">
        <v>45863</v>
      </c>
      <c r="F3544" s="93"/>
      <c r="G3544" s="93"/>
      <c r="H3544" s="93"/>
      <c r="I3544" s="99"/>
      <c r="J3544" s="99"/>
      <c r="K3544" s="99"/>
      <c r="L3544" s="31"/>
      <c r="M3544" s="31"/>
      <c r="N3544" s="31"/>
      <c r="O3544" s="29"/>
      <c r="P3544" s="333"/>
    </row>
    <row r="3545" spans="1:16" s="336" customFormat="1" x14ac:dyDescent="0.25">
      <c r="A3545" s="44" t="s">
        <v>11851</v>
      </c>
      <c r="B3545" s="44" t="s">
        <v>1347</v>
      </c>
      <c r="C3545" s="45" t="s">
        <v>14267</v>
      </c>
      <c r="D3545" s="45" t="s">
        <v>18252</v>
      </c>
      <c r="E3545" s="45" t="s">
        <v>6677</v>
      </c>
      <c r="F3545" s="45" t="s">
        <v>1385</v>
      </c>
      <c r="G3545" s="45" t="s">
        <v>1384</v>
      </c>
      <c r="H3545" s="30"/>
      <c r="I3545" s="29"/>
      <c r="J3545" s="29"/>
      <c r="K3545" s="29"/>
      <c r="L3545" s="29"/>
      <c r="M3545" s="29"/>
      <c r="N3545" s="29"/>
      <c r="O3545" s="29"/>
      <c r="P3545" s="333"/>
    </row>
    <row r="3546" spans="1:16" s="337" customFormat="1" x14ac:dyDescent="0.2">
      <c r="A3546" s="135" t="s">
        <v>7704</v>
      </c>
      <c r="B3546" s="131" t="s">
        <v>7692</v>
      </c>
      <c r="C3546" s="96" t="s">
        <v>7693</v>
      </c>
      <c r="D3546" s="96" t="s">
        <v>1398</v>
      </c>
      <c r="E3546" s="94">
        <v>45869</v>
      </c>
      <c r="F3546" s="93"/>
      <c r="G3546" s="93"/>
      <c r="H3546" s="93"/>
      <c r="I3546" s="99"/>
      <c r="J3546" s="99"/>
      <c r="K3546" s="99"/>
      <c r="L3546" s="31"/>
      <c r="M3546" s="31"/>
      <c r="N3546" s="31"/>
      <c r="O3546" s="29"/>
      <c r="P3546" s="431"/>
    </row>
    <row r="3547" spans="1:16" s="336" customFormat="1" x14ac:dyDescent="0.25">
      <c r="A3547" s="264" t="s">
        <v>14717</v>
      </c>
      <c r="B3547" s="264" t="s">
        <v>14670</v>
      </c>
      <c r="C3547" s="265">
        <v>240704</v>
      </c>
      <c r="D3547" s="265" t="s">
        <v>15953</v>
      </c>
      <c r="E3547" s="266" t="s">
        <v>6677</v>
      </c>
      <c r="F3547" s="30"/>
      <c r="G3547" s="30"/>
      <c r="H3547" s="30"/>
      <c r="I3547" s="29"/>
      <c r="J3547" s="29"/>
      <c r="K3547" s="29"/>
      <c r="L3547" s="29"/>
      <c r="M3547" s="29"/>
      <c r="N3547" s="29"/>
      <c r="O3547" s="29"/>
      <c r="P3547" s="333"/>
    </row>
    <row r="3548" spans="1:16" s="336" customFormat="1" x14ac:dyDescent="0.25">
      <c r="A3548" s="44" t="s">
        <v>2638</v>
      </c>
      <c r="B3548" s="44" t="s">
        <v>15256</v>
      </c>
      <c r="C3548" s="45" t="s">
        <v>2664</v>
      </c>
      <c r="D3548" s="45" t="s">
        <v>16294</v>
      </c>
      <c r="E3548" s="46">
        <v>45838</v>
      </c>
      <c r="F3548" s="338"/>
      <c r="G3548" s="44"/>
      <c r="H3548" s="44"/>
      <c r="I3548" s="44"/>
      <c r="J3548" s="44"/>
      <c r="K3548" s="44"/>
      <c r="L3548" s="31"/>
      <c r="M3548" s="31"/>
      <c r="N3548" s="31"/>
      <c r="O3548" s="29"/>
      <c r="P3548" s="333"/>
    </row>
    <row r="3549" spans="1:16" s="336" customFormat="1" x14ac:dyDescent="0.25">
      <c r="A3549" s="44" t="s">
        <v>18135</v>
      </c>
      <c r="B3549" s="44" t="s">
        <v>18102</v>
      </c>
      <c r="C3549" s="45" t="s">
        <v>18103</v>
      </c>
      <c r="D3549" s="45" t="s">
        <v>18252</v>
      </c>
      <c r="E3549" s="45" t="s">
        <v>6985</v>
      </c>
      <c r="F3549" s="45" t="s">
        <v>1384</v>
      </c>
      <c r="G3549" s="45" t="s">
        <v>1385</v>
      </c>
      <c r="H3549" s="30"/>
      <c r="I3549" s="29"/>
      <c r="J3549" s="29"/>
      <c r="K3549" s="29"/>
      <c r="L3549" s="29"/>
      <c r="M3549" s="29"/>
      <c r="N3549" s="29"/>
      <c r="O3549" s="29"/>
      <c r="P3549" s="333"/>
    </row>
    <row r="3550" spans="1:16" s="336" customFormat="1" x14ac:dyDescent="0.25">
      <c r="A3550" s="264" t="s">
        <v>4226</v>
      </c>
      <c r="B3550" s="264" t="s">
        <v>2751</v>
      </c>
      <c r="C3550" s="265">
        <v>220105</v>
      </c>
      <c r="D3550" s="265" t="s">
        <v>15953</v>
      </c>
      <c r="E3550" s="266" t="s">
        <v>3064</v>
      </c>
      <c r="F3550" s="30"/>
      <c r="G3550" s="30"/>
      <c r="H3550" s="30"/>
      <c r="I3550" s="29"/>
      <c r="J3550" s="29"/>
      <c r="K3550" s="29"/>
      <c r="L3550" s="29"/>
      <c r="M3550" s="29"/>
      <c r="N3550" s="29"/>
      <c r="O3550" s="29"/>
      <c r="P3550" s="333"/>
    </row>
    <row r="3551" spans="1:16" s="336" customFormat="1" x14ac:dyDescent="0.25">
      <c r="A3551" s="264" t="s">
        <v>4226</v>
      </c>
      <c r="B3551" s="264" t="s">
        <v>6697</v>
      </c>
      <c r="C3551" s="265">
        <v>221003</v>
      </c>
      <c r="D3551" s="265" t="s">
        <v>15953</v>
      </c>
      <c r="E3551" s="266" t="s">
        <v>5198</v>
      </c>
      <c r="F3551" s="30"/>
      <c r="G3551" s="30"/>
      <c r="H3551" s="30"/>
      <c r="I3551" s="29"/>
      <c r="J3551" s="29"/>
      <c r="K3551" s="29"/>
      <c r="L3551" s="29"/>
      <c r="M3551" s="29"/>
      <c r="N3551" s="29"/>
      <c r="O3551" s="29"/>
      <c r="P3551" s="333"/>
    </row>
    <row r="3552" spans="1:16" s="336" customFormat="1" x14ac:dyDescent="0.25">
      <c r="A3552" s="264" t="s">
        <v>2748</v>
      </c>
      <c r="B3552" s="264" t="s">
        <v>8832</v>
      </c>
      <c r="C3552" s="265">
        <v>230203</v>
      </c>
      <c r="D3552" s="265" t="s">
        <v>15953</v>
      </c>
      <c r="E3552" s="266" t="s">
        <v>8836</v>
      </c>
      <c r="F3552" s="30"/>
      <c r="G3552" s="30"/>
      <c r="H3552" s="30"/>
      <c r="I3552" s="29"/>
      <c r="J3552" s="29"/>
      <c r="K3552" s="29"/>
      <c r="L3552" s="29"/>
      <c r="M3552" s="29"/>
      <c r="N3552" s="29"/>
      <c r="O3552" s="29"/>
      <c r="P3552" s="333"/>
    </row>
    <row r="3553" spans="1:16" s="336" customFormat="1" x14ac:dyDescent="0.25">
      <c r="A3553" s="264" t="s">
        <v>2748</v>
      </c>
      <c r="B3553" s="264" t="s">
        <v>17689</v>
      </c>
      <c r="C3553" s="265">
        <v>241101</v>
      </c>
      <c r="D3553" s="265" t="s">
        <v>15953</v>
      </c>
      <c r="E3553" s="266" t="s">
        <v>6985</v>
      </c>
      <c r="F3553" s="30"/>
      <c r="G3553" s="30"/>
      <c r="H3553" s="30"/>
      <c r="I3553" s="29"/>
      <c r="J3553" s="29"/>
      <c r="K3553" s="29"/>
      <c r="L3553" s="29"/>
      <c r="M3553" s="29"/>
      <c r="N3553" s="29"/>
      <c r="O3553" s="29"/>
      <c r="P3553" s="333"/>
    </row>
    <row r="3554" spans="1:16" s="336" customFormat="1" x14ac:dyDescent="0.25">
      <c r="A3554" s="44" t="s">
        <v>1138</v>
      </c>
      <c r="B3554" s="44" t="s">
        <v>2668</v>
      </c>
      <c r="C3554" s="45" t="s">
        <v>9091</v>
      </c>
      <c r="D3554" s="45" t="s">
        <v>18252</v>
      </c>
      <c r="E3554" s="45" t="s">
        <v>6809</v>
      </c>
      <c r="F3554" s="45" t="s">
        <v>1384</v>
      </c>
      <c r="G3554" s="45" t="s">
        <v>1385</v>
      </c>
      <c r="H3554" s="30"/>
      <c r="I3554" s="29"/>
      <c r="J3554" s="29"/>
      <c r="K3554" s="29"/>
      <c r="L3554" s="29"/>
      <c r="M3554" s="29"/>
      <c r="N3554" s="29"/>
      <c r="O3554" s="29"/>
      <c r="P3554" s="333"/>
    </row>
    <row r="3555" spans="1:16" s="336" customFormat="1" x14ac:dyDescent="0.25">
      <c r="A3555" s="403" t="s">
        <v>17248</v>
      </c>
      <c r="B3555" s="403" t="s">
        <v>17087</v>
      </c>
      <c r="C3555" s="413">
        <v>9.24</v>
      </c>
      <c r="D3555" s="43" t="s">
        <v>17679</v>
      </c>
      <c r="E3555" s="43">
        <v>47299</v>
      </c>
      <c r="F3555" s="88"/>
      <c r="G3555" s="30"/>
      <c r="H3555" s="30"/>
      <c r="I3555" s="29"/>
      <c r="J3555" s="29"/>
      <c r="K3555" s="29"/>
      <c r="L3555" s="29"/>
      <c r="M3555" s="29"/>
      <c r="N3555" s="29"/>
      <c r="O3555" s="29"/>
      <c r="P3555" s="333"/>
    </row>
    <row r="3556" spans="1:16" s="336" customFormat="1" x14ac:dyDescent="0.2">
      <c r="A3556" s="57" t="s">
        <v>1139</v>
      </c>
      <c r="B3556" s="57" t="s">
        <v>1488</v>
      </c>
      <c r="C3556" s="62">
        <v>21027</v>
      </c>
      <c r="D3556" s="62" t="s">
        <v>5966</v>
      </c>
      <c r="E3556" s="60">
        <v>45777</v>
      </c>
      <c r="F3556" s="339" t="s">
        <v>16267</v>
      </c>
      <c r="G3556" s="339" t="s">
        <v>16268</v>
      </c>
      <c r="H3556" s="57"/>
      <c r="I3556" s="57"/>
      <c r="J3556" s="57"/>
      <c r="K3556" s="57"/>
      <c r="L3556" s="31"/>
      <c r="M3556" s="31"/>
      <c r="N3556" s="31"/>
      <c r="O3556" s="29"/>
      <c r="P3556" s="333"/>
    </row>
    <row r="3557" spans="1:16" s="336" customFormat="1" x14ac:dyDescent="0.25">
      <c r="A3557" s="403" t="s">
        <v>17249</v>
      </c>
      <c r="B3557" s="403" t="s">
        <v>17093</v>
      </c>
      <c r="C3557" s="413">
        <v>33.22</v>
      </c>
      <c r="D3557" s="43" t="s">
        <v>17679</v>
      </c>
      <c r="E3557" s="43">
        <v>45838</v>
      </c>
      <c r="F3557" s="88" t="s">
        <v>1533</v>
      </c>
      <c r="G3557" s="30"/>
      <c r="H3557" s="30"/>
      <c r="I3557" s="29"/>
      <c r="J3557" s="29"/>
      <c r="K3557" s="29"/>
      <c r="L3557" s="29"/>
      <c r="M3557" s="29"/>
      <c r="N3557" s="29"/>
      <c r="O3557" s="29"/>
      <c r="P3557" s="333"/>
    </row>
    <row r="3558" spans="1:16" s="336" customFormat="1" x14ac:dyDescent="0.25">
      <c r="A3558" s="264" t="s">
        <v>3771</v>
      </c>
      <c r="B3558" s="264" t="s">
        <v>12991</v>
      </c>
      <c r="C3558" s="265">
        <v>240102</v>
      </c>
      <c r="D3558" s="265" t="s">
        <v>15953</v>
      </c>
      <c r="E3558" s="266" t="s">
        <v>6677</v>
      </c>
      <c r="F3558" s="30"/>
      <c r="G3558" s="30"/>
      <c r="H3558" s="30"/>
      <c r="I3558" s="29"/>
      <c r="J3558" s="29"/>
      <c r="K3558" s="29"/>
      <c r="L3558" s="29"/>
      <c r="M3558" s="29"/>
      <c r="N3558" s="29"/>
      <c r="O3558" s="29"/>
      <c r="P3558" s="333"/>
    </row>
    <row r="3559" spans="1:16" s="336" customFormat="1" x14ac:dyDescent="0.25">
      <c r="A3559" s="264" t="s">
        <v>14718</v>
      </c>
      <c r="B3559" s="264" t="s">
        <v>13009</v>
      </c>
      <c r="C3559" s="265">
        <v>240101</v>
      </c>
      <c r="D3559" s="265" t="s">
        <v>15953</v>
      </c>
      <c r="E3559" s="266" t="s">
        <v>13010</v>
      </c>
      <c r="F3559" s="30"/>
      <c r="G3559" s="30"/>
      <c r="H3559" s="30"/>
      <c r="I3559" s="29"/>
      <c r="J3559" s="29"/>
      <c r="K3559" s="29"/>
      <c r="L3559" s="29"/>
      <c r="M3559" s="29"/>
      <c r="N3559" s="29"/>
      <c r="O3559" s="29"/>
      <c r="P3559" s="333"/>
    </row>
    <row r="3560" spans="1:16" s="336" customFormat="1" x14ac:dyDescent="0.25">
      <c r="A3560" s="264" t="s">
        <v>14718</v>
      </c>
      <c r="B3560" s="264" t="s">
        <v>14575</v>
      </c>
      <c r="C3560" s="265">
        <v>240402</v>
      </c>
      <c r="D3560" s="265" t="s">
        <v>15953</v>
      </c>
      <c r="E3560" s="266" t="s">
        <v>6492</v>
      </c>
      <c r="F3560" s="30"/>
      <c r="G3560" s="30"/>
      <c r="H3560" s="30"/>
      <c r="I3560" s="29"/>
      <c r="J3560" s="29"/>
      <c r="K3560" s="29"/>
      <c r="L3560" s="29"/>
      <c r="M3560" s="29"/>
      <c r="N3560" s="29"/>
      <c r="O3560" s="29"/>
      <c r="P3560" s="333"/>
    </row>
    <row r="3561" spans="1:16" s="336" customFormat="1" x14ac:dyDescent="0.2">
      <c r="A3561" s="57" t="s">
        <v>567</v>
      </c>
      <c r="B3561" s="57" t="s">
        <v>1488</v>
      </c>
      <c r="C3561" s="62">
        <v>21027</v>
      </c>
      <c r="D3561" s="62" t="s">
        <v>5966</v>
      </c>
      <c r="E3561" s="60">
        <v>45777</v>
      </c>
      <c r="F3561" s="339" t="s">
        <v>16267</v>
      </c>
      <c r="G3561" s="339" t="s">
        <v>16268</v>
      </c>
      <c r="H3561" s="57"/>
      <c r="I3561" s="57"/>
      <c r="J3561" s="57"/>
      <c r="K3561" s="57"/>
      <c r="L3561" s="31"/>
      <c r="M3561" s="31"/>
      <c r="N3561" s="31"/>
      <c r="O3561" s="29"/>
      <c r="P3561" s="333"/>
    </row>
    <row r="3562" spans="1:16" s="336" customFormat="1" x14ac:dyDescent="0.25">
      <c r="A3562" s="44" t="s">
        <v>1140</v>
      </c>
      <c r="B3562" s="44" t="s">
        <v>1360</v>
      </c>
      <c r="C3562" s="45" t="s">
        <v>9307</v>
      </c>
      <c r="D3562" s="45" t="s">
        <v>18252</v>
      </c>
      <c r="E3562" s="45" t="s">
        <v>3754</v>
      </c>
      <c r="F3562" s="45" t="s">
        <v>1384</v>
      </c>
      <c r="G3562" s="45" t="s">
        <v>1385</v>
      </c>
      <c r="H3562" s="30"/>
      <c r="I3562" s="29"/>
      <c r="J3562" s="29"/>
      <c r="K3562" s="29"/>
      <c r="L3562" s="29"/>
      <c r="M3562" s="29"/>
      <c r="N3562" s="29"/>
      <c r="O3562" s="29"/>
      <c r="P3562" s="333"/>
    </row>
    <row r="3563" spans="1:16" s="336" customFormat="1" x14ac:dyDescent="0.25">
      <c r="A3563" s="403" t="s">
        <v>1140</v>
      </c>
      <c r="B3563" s="403" t="s">
        <v>17205</v>
      </c>
      <c r="C3563" s="413">
        <v>15.23</v>
      </c>
      <c r="D3563" s="43" t="s">
        <v>17679</v>
      </c>
      <c r="E3563" s="43">
        <v>46934</v>
      </c>
      <c r="F3563" s="88"/>
      <c r="G3563" s="30"/>
      <c r="H3563" s="30"/>
      <c r="I3563" s="29"/>
      <c r="J3563" s="29"/>
      <c r="K3563" s="29"/>
      <c r="L3563" s="29"/>
      <c r="M3563" s="29"/>
      <c r="N3563" s="29"/>
      <c r="O3563" s="29"/>
      <c r="P3563" s="333"/>
    </row>
    <row r="3564" spans="1:16" s="336" customFormat="1" x14ac:dyDescent="0.25">
      <c r="A3564" s="403" t="s">
        <v>1140</v>
      </c>
      <c r="B3564" s="403" t="s">
        <v>17102</v>
      </c>
      <c r="C3564" s="413">
        <v>21.23</v>
      </c>
      <c r="D3564" s="43" t="s">
        <v>17679</v>
      </c>
      <c r="E3564" s="43">
        <v>46934</v>
      </c>
      <c r="F3564" s="88"/>
      <c r="G3564" s="30"/>
      <c r="H3564" s="30"/>
      <c r="I3564" s="29"/>
      <c r="J3564" s="29"/>
      <c r="K3564" s="29"/>
      <c r="L3564" s="29"/>
      <c r="M3564" s="29"/>
      <c r="N3564" s="29"/>
      <c r="O3564" s="29"/>
      <c r="P3564" s="333"/>
    </row>
    <row r="3565" spans="1:16" s="336" customFormat="1" x14ac:dyDescent="0.25">
      <c r="A3565" s="403" t="s">
        <v>1140</v>
      </c>
      <c r="B3565" s="403" t="s">
        <v>17103</v>
      </c>
      <c r="C3565" s="413">
        <v>22.23</v>
      </c>
      <c r="D3565" s="43" t="s">
        <v>17679</v>
      </c>
      <c r="E3565" s="43">
        <v>46934</v>
      </c>
      <c r="F3565" s="88"/>
      <c r="G3565" s="30"/>
      <c r="H3565" s="30"/>
      <c r="I3565" s="29"/>
      <c r="J3565" s="29"/>
      <c r="K3565" s="29"/>
      <c r="L3565" s="29"/>
      <c r="M3565" s="29"/>
      <c r="N3565" s="29"/>
      <c r="O3565" s="29"/>
      <c r="P3565" s="333"/>
    </row>
    <row r="3566" spans="1:16" s="336" customFormat="1" x14ac:dyDescent="0.25">
      <c r="A3566" s="44" t="s">
        <v>567</v>
      </c>
      <c r="B3566" s="44" t="s">
        <v>15291</v>
      </c>
      <c r="C3566" s="45" t="s">
        <v>7262</v>
      </c>
      <c r="D3566" s="45" t="s">
        <v>16294</v>
      </c>
      <c r="E3566" s="46">
        <v>45900</v>
      </c>
      <c r="F3566" s="338"/>
      <c r="G3566" s="44"/>
      <c r="H3566" s="44"/>
      <c r="I3566" s="44"/>
      <c r="J3566" s="44"/>
      <c r="K3566" s="44"/>
      <c r="L3566" s="31"/>
      <c r="M3566" s="31"/>
      <c r="N3566" s="31"/>
      <c r="O3566" s="29"/>
      <c r="P3566" s="333"/>
    </row>
    <row r="3567" spans="1:16" s="336" customFormat="1" x14ac:dyDescent="0.25">
      <c r="A3567" s="1" t="s">
        <v>1140</v>
      </c>
      <c r="B3567" s="432" t="s">
        <v>2187</v>
      </c>
      <c r="C3567" s="433" t="s">
        <v>6357</v>
      </c>
      <c r="D3567" s="434" t="s">
        <v>17016</v>
      </c>
      <c r="E3567" s="434">
        <v>45885</v>
      </c>
      <c r="F3567" s="30"/>
      <c r="G3567" s="30"/>
      <c r="H3567" s="30"/>
      <c r="I3567" s="29"/>
      <c r="J3567" s="29"/>
      <c r="K3567" s="29"/>
      <c r="L3567" s="29"/>
      <c r="M3567" s="29"/>
      <c r="N3567" s="29"/>
      <c r="O3567" s="29"/>
      <c r="P3567" s="424"/>
    </row>
    <row r="3568" spans="1:16" s="336" customFormat="1" x14ac:dyDescent="0.2">
      <c r="A3568" s="57" t="s">
        <v>1141</v>
      </c>
      <c r="B3568" s="57" t="s">
        <v>1488</v>
      </c>
      <c r="C3568" s="62">
        <v>21027</v>
      </c>
      <c r="D3568" s="62" t="s">
        <v>5966</v>
      </c>
      <c r="E3568" s="60">
        <v>45777</v>
      </c>
      <c r="F3568" s="339" t="s">
        <v>16267</v>
      </c>
      <c r="G3568" s="339" t="s">
        <v>16268</v>
      </c>
      <c r="H3568" s="57"/>
      <c r="I3568" s="57"/>
      <c r="J3568" s="57"/>
      <c r="K3568" s="57"/>
      <c r="L3568" s="31"/>
      <c r="M3568" s="31"/>
      <c r="N3568" s="31"/>
      <c r="O3568" s="29"/>
      <c r="P3568" s="426"/>
    </row>
    <row r="3569" spans="1:16" s="336" customFormat="1" x14ac:dyDescent="0.25">
      <c r="A3569" s="403" t="s">
        <v>1141</v>
      </c>
      <c r="B3569" s="403" t="s">
        <v>17108</v>
      </c>
      <c r="C3569" s="413">
        <v>10.220000000000001</v>
      </c>
      <c r="D3569" s="43" t="s">
        <v>17679</v>
      </c>
      <c r="E3569" s="43">
        <v>45838</v>
      </c>
      <c r="F3569" s="88"/>
      <c r="G3569" s="30"/>
      <c r="H3569" s="30"/>
      <c r="I3569" s="29"/>
      <c r="J3569" s="29"/>
      <c r="K3569" s="29"/>
      <c r="L3569" s="29"/>
      <c r="M3569" s="29"/>
      <c r="N3569" s="29"/>
      <c r="O3569" s="29"/>
      <c r="P3569" s="333"/>
    </row>
    <row r="3570" spans="1:16" s="336" customFormat="1" x14ac:dyDescent="0.25">
      <c r="A3570" s="264" t="s">
        <v>8569</v>
      </c>
      <c r="B3570" s="264" t="s">
        <v>8833</v>
      </c>
      <c r="C3570" s="265">
        <v>23020101</v>
      </c>
      <c r="D3570" s="265" t="s">
        <v>15953</v>
      </c>
      <c r="E3570" s="266" t="s">
        <v>8836</v>
      </c>
      <c r="F3570" s="30"/>
      <c r="G3570" s="30"/>
      <c r="H3570" s="30"/>
      <c r="I3570" s="29"/>
      <c r="J3570" s="29"/>
      <c r="K3570" s="29"/>
      <c r="L3570" s="29"/>
      <c r="M3570" s="29"/>
      <c r="N3570" s="29"/>
      <c r="O3570" s="29"/>
      <c r="P3570" s="333"/>
    </row>
    <row r="3571" spans="1:16" s="336" customFormat="1" x14ac:dyDescent="0.25">
      <c r="A3571" s="44" t="s">
        <v>18136</v>
      </c>
      <c r="B3571" s="44" t="s">
        <v>1350</v>
      </c>
      <c r="C3571" s="45" t="s">
        <v>6188</v>
      </c>
      <c r="D3571" s="45" t="s">
        <v>18252</v>
      </c>
      <c r="E3571" s="45" t="s">
        <v>6211</v>
      </c>
      <c r="F3571" s="45" t="s">
        <v>1385</v>
      </c>
      <c r="G3571" s="45" t="s">
        <v>1384</v>
      </c>
      <c r="H3571" s="30"/>
      <c r="I3571" s="29"/>
      <c r="J3571" s="29"/>
      <c r="K3571" s="29"/>
      <c r="L3571" s="29"/>
      <c r="M3571" s="29"/>
      <c r="N3571" s="29"/>
      <c r="O3571" s="29"/>
      <c r="P3571" s="333"/>
    </row>
    <row r="3572" spans="1:16" s="336" customFormat="1" x14ac:dyDescent="0.25">
      <c r="A3572" s="44" t="s">
        <v>18136</v>
      </c>
      <c r="B3572" s="44" t="s">
        <v>1353</v>
      </c>
      <c r="C3572" s="45" t="s">
        <v>15395</v>
      </c>
      <c r="D3572" s="45" t="s">
        <v>18252</v>
      </c>
      <c r="E3572" s="45" t="s">
        <v>10069</v>
      </c>
      <c r="F3572" s="45" t="s">
        <v>1385</v>
      </c>
      <c r="G3572" s="45" t="s">
        <v>1384</v>
      </c>
      <c r="H3572" s="30"/>
      <c r="I3572" s="29"/>
      <c r="J3572" s="29"/>
      <c r="K3572" s="29"/>
      <c r="L3572" s="29"/>
      <c r="M3572" s="29"/>
      <c r="N3572" s="29"/>
      <c r="O3572" s="29"/>
      <c r="P3572" s="333"/>
    </row>
    <row r="3573" spans="1:16" s="336" customFormat="1" x14ac:dyDescent="0.25">
      <c r="A3573" s="44" t="s">
        <v>18136</v>
      </c>
      <c r="B3573" s="44" t="s">
        <v>1356</v>
      </c>
      <c r="C3573" s="45" t="s">
        <v>15958</v>
      </c>
      <c r="D3573" s="45" t="s">
        <v>18252</v>
      </c>
      <c r="E3573" s="45" t="s">
        <v>6214</v>
      </c>
      <c r="F3573" s="45" t="s">
        <v>1385</v>
      </c>
      <c r="G3573" s="45" t="s">
        <v>1384</v>
      </c>
      <c r="H3573" s="30"/>
      <c r="I3573" s="29"/>
      <c r="J3573" s="29"/>
      <c r="K3573" s="29"/>
      <c r="L3573" s="29"/>
      <c r="M3573" s="29"/>
      <c r="N3573" s="29"/>
      <c r="O3573" s="29"/>
      <c r="P3573" s="333"/>
    </row>
    <row r="3574" spans="1:16" s="336" customFormat="1" x14ac:dyDescent="0.25">
      <c r="A3574" s="44" t="s">
        <v>11852</v>
      </c>
      <c r="B3574" s="44" t="s">
        <v>2040</v>
      </c>
      <c r="C3574" s="45" t="s">
        <v>6198</v>
      </c>
      <c r="D3574" s="45" t="s">
        <v>18252</v>
      </c>
      <c r="E3574" s="45" t="s">
        <v>5183</v>
      </c>
      <c r="F3574" s="45" t="s">
        <v>1384</v>
      </c>
      <c r="G3574" s="45" t="s">
        <v>1385</v>
      </c>
      <c r="H3574" s="30"/>
      <c r="I3574" s="29"/>
      <c r="J3574" s="29"/>
      <c r="K3574" s="29"/>
      <c r="L3574" s="29"/>
      <c r="M3574" s="29"/>
      <c r="N3574" s="29"/>
      <c r="O3574" s="29"/>
      <c r="P3574" s="333"/>
    </row>
    <row r="3575" spans="1:16" s="336" customFormat="1" x14ac:dyDescent="0.25">
      <c r="A3575" s="403" t="s">
        <v>17250</v>
      </c>
      <c r="B3575" s="403" t="s">
        <v>17114</v>
      </c>
      <c r="C3575" s="413">
        <v>13.24</v>
      </c>
      <c r="D3575" s="43" t="s">
        <v>17679</v>
      </c>
      <c r="E3575" s="43">
        <v>47299</v>
      </c>
      <c r="F3575" s="88"/>
      <c r="G3575" s="30"/>
      <c r="H3575" s="30"/>
      <c r="I3575" s="29"/>
      <c r="J3575" s="29"/>
      <c r="K3575" s="29"/>
      <c r="L3575" s="29"/>
      <c r="M3575" s="29"/>
      <c r="N3575" s="29"/>
      <c r="O3575" s="29"/>
      <c r="P3575" s="333"/>
    </row>
    <row r="3576" spans="1:16" s="336" customFormat="1" x14ac:dyDescent="0.25">
      <c r="A3576" s="403" t="s">
        <v>17250</v>
      </c>
      <c r="B3576" s="403" t="s">
        <v>17105</v>
      </c>
      <c r="C3576" s="413">
        <v>39.25</v>
      </c>
      <c r="D3576" s="43" t="s">
        <v>17679</v>
      </c>
      <c r="E3576" s="43">
        <v>47514</v>
      </c>
      <c r="F3576" s="88"/>
      <c r="G3576" s="30"/>
      <c r="H3576" s="30"/>
      <c r="I3576" s="29"/>
      <c r="J3576" s="29"/>
      <c r="K3576" s="29"/>
      <c r="L3576" s="29"/>
      <c r="M3576" s="29"/>
      <c r="N3576" s="29"/>
      <c r="O3576" s="29"/>
      <c r="P3576" s="426"/>
    </row>
    <row r="3577" spans="1:16" s="336" customFormat="1" x14ac:dyDescent="0.25">
      <c r="A3577" s="264" t="s">
        <v>6770</v>
      </c>
      <c r="B3577" s="264" t="s">
        <v>1078</v>
      </c>
      <c r="C3577" s="265">
        <v>220503</v>
      </c>
      <c r="D3577" s="265" t="s">
        <v>15953</v>
      </c>
      <c r="E3577" s="266" t="s">
        <v>6673</v>
      </c>
      <c r="F3577" s="30"/>
      <c r="G3577" s="30"/>
      <c r="H3577" s="30"/>
      <c r="I3577" s="29"/>
      <c r="J3577" s="29"/>
      <c r="K3577" s="29"/>
      <c r="L3577" s="29"/>
      <c r="M3577" s="29"/>
      <c r="N3577" s="29"/>
      <c r="O3577" s="29"/>
      <c r="P3577" s="426"/>
    </row>
    <row r="3578" spans="1:16" s="336" customFormat="1" x14ac:dyDescent="0.25">
      <c r="A3578" s="44" t="s">
        <v>1142</v>
      </c>
      <c r="B3578" s="44" t="s">
        <v>1373</v>
      </c>
      <c r="C3578" s="45" t="s">
        <v>14333</v>
      </c>
      <c r="D3578" s="45" t="s">
        <v>18252</v>
      </c>
      <c r="E3578" s="45" t="s">
        <v>10069</v>
      </c>
      <c r="F3578" s="45" t="s">
        <v>1384</v>
      </c>
      <c r="G3578" s="45" t="s">
        <v>1385</v>
      </c>
      <c r="H3578" s="30"/>
      <c r="I3578" s="29"/>
      <c r="J3578" s="29"/>
      <c r="K3578" s="29"/>
      <c r="L3578" s="29"/>
      <c r="M3578" s="29"/>
      <c r="N3578" s="29"/>
      <c r="O3578" s="29"/>
      <c r="P3578" s="333"/>
    </row>
    <row r="3579" spans="1:16" s="336" customFormat="1" x14ac:dyDescent="0.25">
      <c r="A3579" s="1" t="s">
        <v>4915</v>
      </c>
      <c r="B3579" s="432" t="s">
        <v>2153</v>
      </c>
      <c r="C3579" s="433" t="s">
        <v>4916</v>
      </c>
      <c r="D3579" s="434" t="s">
        <v>17016</v>
      </c>
      <c r="E3579" s="434">
        <v>45886</v>
      </c>
      <c r="F3579" s="30"/>
      <c r="G3579" s="30"/>
      <c r="H3579" s="30"/>
      <c r="I3579" s="29"/>
      <c r="J3579" s="29"/>
      <c r="K3579" s="29"/>
      <c r="L3579" s="29"/>
      <c r="M3579" s="29"/>
      <c r="N3579" s="29"/>
      <c r="O3579" s="29"/>
      <c r="P3579" s="424"/>
    </row>
    <row r="3580" spans="1:16" s="336" customFormat="1" x14ac:dyDescent="0.25">
      <c r="A3580" s="403" t="s">
        <v>17251</v>
      </c>
      <c r="B3580" s="403" t="s">
        <v>17112</v>
      </c>
      <c r="C3580" s="413">
        <v>26.23</v>
      </c>
      <c r="D3580" s="43" t="s">
        <v>17679</v>
      </c>
      <c r="E3580" s="43">
        <v>46934</v>
      </c>
      <c r="F3580" s="88"/>
      <c r="G3580" s="30"/>
      <c r="H3580" s="30"/>
      <c r="I3580" s="29"/>
      <c r="J3580" s="29"/>
      <c r="K3580" s="29"/>
      <c r="L3580" s="29"/>
      <c r="M3580" s="29"/>
      <c r="N3580" s="29"/>
      <c r="O3580" s="29"/>
      <c r="P3580" s="333"/>
    </row>
    <row r="3581" spans="1:16" s="336" customFormat="1" x14ac:dyDescent="0.25">
      <c r="A3581" s="403" t="s">
        <v>17251</v>
      </c>
      <c r="B3581" s="403" t="s">
        <v>17154</v>
      </c>
      <c r="C3581" s="413">
        <v>27.23</v>
      </c>
      <c r="D3581" s="43" t="s">
        <v>17679</v>
      </c>
      <c r="E3581" s="43">
        <v>46934</v>
      </c>
      <c r="F3581" s="88"/>
      <c r="G3581" s="30"/>
      <c r="H3581" s="30"/>
      <c r="I3581" s="29"/>
      <c r="J3581" s="29"/>
      <c r="K3581" s="29"/>
      <c r="L3581" s="29"/>
      <c r="M3581" s="29"/>
      <c r="N3581" s="29"/>
      <c r="O3581" s="29"/>
      <c r="P3581" s="333"/>
    </row>
    <row r="3582" spans="1:16" s="336" customFormat="1" x14ac:dyDescent="0.25">
      <c r="A3582" s="403" t="s">
        <v>17251</v>
      </c>
      <c r="B3582" s="403" t="s">
        <v>17155</v>
      </c>
      <c r="C3582" s="413">
        <v>29.23</v>
      </c>
      <c r="D3582" s="43" t="s">
        <v>17679</v>
      </c>
      <c r="E3582" s="43">
        <v>46934</v>
      </c>
      <c r="F3582" s="88"/>
      <c r="G3582" s="30"/>
      <c r="H3582" s="30"/>
      <c r="I3582" s="29"/>
      <c r="J3582" s="29"/>
      <c r="K3582" s="29"/>
      <c r="L3582" s="29"/>
      <c r="M3582" s="29"/>
      <c r="N3582" s="29"/>
      <c r="O3582" s="29"/>
      <c r="P3582" s="333"/>
    </row>
    <row r="3583" spans="1:16" s="336" customFormat="1" x14ac:dyDescent="0.25">
      <c r="A3583" s="403" t="s">
        <v>17251</v>
      </c>
      <c r="B3583" s="403" t="s">
        <v>17157</v>
      </c>
      <c r="C3583" s="413">
        <v>31.23</v>
      </c>
      <c r="D3583" s="43" t="s">
        <v>17679</v>
      </c>
      <c r="E3583" s="43">
        <v>46934</v>
      </c>
      <c r="F3583" s="88"/>
      <c r="G3583" s="30"/>
      <c r="H3583" s="30"/>
      <c r="I3583" s="29"/>
      <c r="J3583" s="29"/>
      <c r="K3583" s="29"/>
      <c r="L3583" s="29"/>
      <c r="M3583" s="29"/>
      <c r="N3583" s="29"/>
      <c r="O3583" s="29"/>
      <c r="P3583" s="333"/>
    </row>
    <row r="3584" spans="1:16" s="336" customFormat="1" x14ac:dyDescent="0.25">
      <c r="A3584" s="403" t="s">
        <v>17251</v>
      </c>
      <c r="B3584" s="403" t="s">
        <v>17116</v>
      </c>
      <c r="C3584" s="413">
        <v>36.229999999999997</v>
      </c>
      <c r="D3584" s="43" t="s">
        <v>17679</v>
      </c>
      <c r="E3584" s="43">
        <v>46934</v>
      </c>
      <c r="F3584" s="88"/>
      <c r="G3584" s="30"/>
      <c r="H3584" s="30"/>
      <c r="I3584" s="29"/>
      <c r="J3584" s="29"/>
      <c r="K3584" s="29"/>
      <c r="L3584" s="29"/>
      <c r="M3584" s="29"/>
      <c r="N3584" s="29"/>
      <c r="O3584" s="29"/>
      <c r="P3584" s="333"/>
    </row>
    <row r="3585" spans="1:16" s="336" customFormat="1" x14ac:dyDescent="0.25">
      <c r="A3585" s="44" t="s">
        <v>9725</v>
      </c>
      <c r="B3585" s="44" t="s">
        <v>9727</v>
      </c>
      <c r="C3585" s="56" t="s">
        <v>9726</v>
      </c>
      <c r="D3585" s="56" t="s">
        <v>2008</v>
      </c>
      <c r="E3585" s="267">
        <v>45170</v>
      </c>
      <c r="F3585" s="45"/>
      <c r="G3585" s="45"/>
      <c r="H3585" s="93"/>
      <c r="I3585" s="99"/>
      <c r="J3585" s="99"/>
      <c r="K3585" s="99"/>
      <c r="L3585" s="29"/>
      <c r="M3585" s="29"/>
      <c r="N3585" s="29"/>
      <c r="O3585" s="29"/>
      <c r="P3585" s="333"/>
    </row>
    <row r="3586" spans="1:16" s="336" customFormat="1" x14ac:dyDescent="0.2">
      <c r="A3586" s="57" t="s">
        <v>13540</v>
      </c>
      <c r="B3586" s="57" t="s">
        <v>1488</v>
      </c>
      <c r="C3586" s="62" t="s">
        <v>13533</v>
      </c>
      <c r="D3586" s="62" t="s">
        <v>5966</v>
      </c>
      <c r="E3586" s="60">
        <v>45777</v>
      </c>
      <c r="F3586" s="339" t="s">
        <v>16267</v>
      </c>
      <c r="G3586" s="339" t="s">
        <v>16268</v>
      </c>
      <c r="H3586" s="57"/>
      <c r="I3586" s="57"/>
      <c r="J3586" s="57"/>
      <c r="K3586" s="57"/>
      <c r="L3586" s="31"/>
      <c r="M3586" s="31"/>
      <c r="N3586" s="31"/>
      <c r="O3586" s="29"/>
      <c r="P3586" s="333"/>
    </row>
    <row r="3587" spans="1:16" s="336" customFormat="1" x14ac:dyDescent="0.25">
      <c r="A3587" s="264" t="s">
        <v>14719</v>
      </c>
      <c r="B3587" s="264" t="s">
        <v>1056</v>
      </c>
      <c r="C3587" s="265">
        <v>240601</v>
      </c>
      <c r="D3587" s="265" t="s">
        <v>15953</v>
      </c>
      <c r="E3587" s="266" t="s">
        <v>13753</v>
      </c>
      <c r="F3587" s="30"/>
      <c r="G3587" s="30"/>
      <c r="H3587" s="30"/>
      <c r="I3587" s="29"/>
      <c r="J3587" s="29"/>
      <c r="K3587" s="29"/>
      <c r="L3587" s="29"/>
      <c r="M3587" s="29"/>
      <c r="N3587" s="29"/>
      <c r="O3587" s="29"/>
      <c r="P3587" s="333"/>
    </row>
    <row r="3588" spans="1:16" s="336" customFormat="1" x14ac:dyDescent="0.25">
      <c r="A3588" s="264" t="s">
        <v>15856</v>
      </c>
      <c r="B3588" s="264" t="s">
        <v>6669</v>
      </c>
      <c r="C3588" s="265">
        <v>240804</v>
      </c>
      <c r="D3588" s="265" t="s">
        <v>15953</v>
      </c>
      <c r="E3588" s="266" t="s">
        <v>15826</v>
      </c>
      <c r="F3588" s="30"/>
      <c r="G3588" s="30"/>
      <c r="H3588" s="30"/>
      <c r="I3588" s="29"/>
      <c r="J3588" s="29"/>
      <c r="K3588" s="29"/>
      <c r="L3588" s="29"/>
      <c r="M3588" s="29"/>
      <c r="N3588" s="29"/>
      <c r="O3588" s="29"/>
      <c r="P3588" s="333"/>
    </row>
    <row r="3589" spans="1:16" s="336" customFormat="1" x14ac:dyDescent="0.25">
      <c r="A3589" s="44" t="s">
        <v>16017</v>
      </c>
      <c r="B3589" s="44" t="s">
        <v>15970</v>
      </c>
      <c r="C3589" s="45" t="s">
        <v>15775</v>
      </c>
      <c r="D3589" s="45" t="s">
        <v>18252</v>
      </c>
      <c r="E3589" s="45" t="s">
        <v>6416</v>
      </c>
      <c r="F3589" s="45" t="s">
        <v>1384</v>
      </c>
      <c r="G3589" s="45" t="s">
        <v>1385</v>
      </c>
      <c r="H3589" s="30"/>
      <c r="I3589" s="29"/>
      <c r="J3589" s="29"/>
      <c r="K3589" s="29"/>
      <c r="L3589" s="29"/>
      <c r="M3589" s="29"/>
      <c r="N3589" s="29"/>
      <c r="O3589" s="29"/>
      <c r="P3589" s="333"/>
    </row>
    <row r="3590" spans="1:16" s="336" customFormat="1" x14ac:dyDescent="0.25">
      <c r="A3590" s="264" t="s">
        <v>4227</v>
      </c>
      <c r="B3590" s="264" t="s">
        <v>3753</v>
      </c>
      <c r="C3590" s="265">
        <v>210101</v>
      </c>
      <c r="D3590" s="265" t="s">
        <v>15953</v>
      </c>
      <c r="E3590" s="266" t="s">
        <v>3754</v>
      </c>
      <c r="F3590" s="30"/>
      <c r="G3590" s="30"/>
      <c r="H3590" s="30"/>
      <c r="I3590" s="29"/>
      <c r="J3590" s="29"/>
      <c r="K3590" s="29"/>
      <c r="L3590" s="29"/>
      <c r="M3590" s="29"/>
      <c r="N3590" s="29"/>
      <c r="O3590" s="29"/>
      <c r="P3590" s="333"/>
    </row>
    <row r="3591" spans="1:16" s="336" customFormat="1" x14ac:dyDescent="0.2">
      <c r="A3591" s="57" t="s">
        <v>10859</v>
      </c>
      <c r="B3591" s="57" t="s">
        <v>2495</v>
      </c>
      <c r="C3591" s="62" t="s">
        <v>10848</v>
      </c>
      <c r="D3591" s="62" t="s">
        <v>5966</v>
      </c>
      <c r="E3591" s="60">
        <v>45961</v>
      </c>
      <c r="F3591" s="339" t="s">
        <v>16267</v>
      </c>
      <c r="G3591" s="339" t="s">
        <v>16268</v>
      </c>
      <c r="H3591" s="57"/>
      <c r="I3591" s="57"/>
      <c r="J3591" s="57"/>
      <c r="K3591" s="57"/>
      <c r="L3591" s="31"/>
      <c r="M3591" s="31"/>
      <c r="N3591" s="31"/>
      <c r="O3591" s="29"/>
      <c r="P3591" s="333"/>
    </row>
    <row r="3592" spans="1:16" s="336" customFormat="1" x14ac:dyDescent="0.25">
      <c r="A3592" s="403" t="s">
        <v>17252</v>
      </c>
      <c r="B3592" s="403" t="s">
        <v>17175</v>
      </c>
      <c r="C3592" s="413">
        <v>13.22</v>
      </c>
      <c r="D3592" s="43" t="s">
        <v>17679</v>
      </c>
      <c r="E3592" s="43">
        <v>45838</v>
      </c>
      <c r="F3592" s="88" t="s">
        <v>1533</v>
      </c>
      <c r="G3592" s="30"/>
      <c r="H3592" s="30"/>
      <c r="I3592" s="29"/>
      <c r="J3592" s="29"/>
      <c r="K3592" s="29"/>
      <c r="L3592" s="29"/>
      <c r="M3592" s="29"/>
      <c r="N3592" s="29"/>
      <c r="O3592" s="29"/>
      <c r="P3592" s="333"/>
    </row>
    <row r="3593" spans="1:16" s="336" customFormat="1" x14ac:dyDescent="0.25">
      <c r="A3593" s="264" t="s">
        <v>16935</v>
      </c>
      <c r="B3593" s="264" t="s">
        <v>4181</v>
      </c>
      <c r="C3593" s="265">
        <v>230301</v>
      </c>
      <c r="D3593" s="265" t="s">
        <v>15953</v>
      </c>
      <c r="E3593" s="266" t="s">
        <v>6877</v>
      </c>
      <c r="F3593" s="30"/>
      <c r="G3593" s="30"/>
      <c r="H3593" s="30"/>
      <c r="I3593" s="29"/>
      <c r="J3593" s="29"/>
      <c r="K3593" s="29"/>
      <c r="L3593" s="29"/>
      <c r="M3593" s="29"/>
      <c r="N3593" s="29"/>
      <c r="O3593" s="29"/>
      <c r="P3593" s="333"/>
    </row>
    <row r="3594" spans="1:16" s="336" customFormat="1" x14ac:dyDescent="0.25">
      <c r="A3594" s="264" t="s">
        <v>16935</v>
      </c>
      <c r="B3594" s="264" t="s">
        <v>1059</v>
      </c>
      <c r="C3594" s="265">
        <v>231104</v>
      </c>
      <c r="D3594" s="265" t="s">
        <v>15953</v>
      </c>
      <c r="E3594" s="266" t="s">
        <v>11352</v>
      </c>
      <c r="F3594" s="30"/>
      <c r="G3594" s="30"/>
      <c r="H3594" s="30"/>
      <c r="I3594" s="29"/>
      <c r="J3594" s="29"/>
      <c r="K3594" s="29"/>
      <c r="L3594" s="29"/>
      <c r="M3594" s="29"/>
      <c r="N3594" s="29"/>
      <c r="O3594" s="29"/>
      <c r="P3594" s="333"/>
    </row>
    <row r="3595" spans="1:16" s="336" customFormat="1" x14ac:dyDescent="0.25">
      <c r="A3595" s="264" t="s">
        <v>1858</v>
      </c>
      <c r="B3595" s="264" t="s">
        <v>6966</v>
      </c>
      <c r="C3595" s="265">
        <v>23010401</v>
      </c>
      <c r="D3595" s="265" t="s">
        <v>15953</v>
      </c>
      <c r="E3595" s="266" t="s">
        <v>6967</v>
      </c>
      <c r="F3595" s="30"/>
      <c r="G3595" s="30"/>
      <c r="H3595" s="30"/>
      <c r="I3595" s="29"/>
      <c r="J3595" s="29"/>
      <c r="K3595" s="29"/>
      <c r="L3595" s="29"/>
      <c r="M3595" s="29"/>
      <c r="N3595" s="29"/>
      <c r="O3595" s="29"/>
      <c r="P3595" s="333"/>
    </row>
    <row r="3596" spans="1:16" s="336" customFormat="1" x14ac:dyDescent="0.25">
      <c r="A3596" s="264" t="s">
        <v>1858</v>
      </c>
      <c r="B3596" s="264" t="s">
        <v>3782</v>
      </c>
      <c r="C3596" s="265">
        <v>23010402</v>
      </c>
      <c r="D3596" s="265" t="s">
        <v>15953</v>
      </c>
      <c r="E3596" s="266" t="s">
        <v>8836</v>
      </c>
      <c r="F3596" s="30"/>
      <c r="G3596" s="30"/>
      <c r="H3596" s="30"/>
      <c r="I3596" s="29"/>
      <c r="J3596" s="29"/>
      <c r="K3596" s="29"/>
      <c r="L3596" s="29"/>
      <c r="M3596" s="29"/>
      <c r="N3596" s="29"/>
      <c r="O3596" s="29"/>
      <c r="P3596" s="333"/>
    </row>
    <row r="3597" spans="1:16" s="336" customFormat="1" x14ac:dyDescent="0.25">
      <c r="A3597" s="264" t="s">
        <v>10673</v>
      </c>
      <c r="B3597" s="264" t="s">
        <v>6669</v>
      </c>
      <c r="C3597" s="265">
        <v>230807</v>
      </c>
      <c r="D3597" s="265" t="s">
        <v>15953</v>
      </c>
      <c r="E3597" s="266" t="s">
        <v>6877</v>
      </c>
      <c r="F3597" s="30"/>
      <c r="G3597" s="30"/>
      <c r="H3597" s="30"/>
      <c r="I3597" s="29"/>
      <c r="J3597" s="29"/>
      <c r="K3597" s="29"/>
      <c r="L3597" s="29"/>
      <c r="M3597" s="29"/>
      <c r="N3597" s="29"/>
      <c r="O3597" s="29"/>
      <c r="P3597" s="333"/>
    </row>
    <row r="3598" spans="1:16" s="336" customFormat="1" x14ac:dyDescent="0.25">
      <c r="A3598" s="44" t="s">
        <v>16535</v>
      </c>
      <c r="B3598" s="44" t="s">
        <v>16536</v>
      </c>
      <c r="C3598" s="45" t="s">
        <v>16537</v>
      </c>
      <c r="D3598" s="45" t="s">
        <v>4574</v>
      </c>
      <c r="E3598" s="275">
        <f>DATE(2028,10,24)</f>
        <v>47050</v>
      </c>
      <c r="F3598" s="30"/>
      <c r="G3598" s="30"/>
      <c r="H3598" s="30"/>
      <c r="I3598" s="29"/>
      <c r="J3598" s="29"/>
      <c r="K3598" s="29"/>
      <c r="L3598" s="29"/>
      <c r="M3598" s="29"/>
      <c r="N3598" s="29"/>
      <c r="O3598" s="29"/>
      <c r="P3598" s="333"/>
    </row>
    <row r="3599" spans="1:16" s="336" customFormat="1" x14ac:dyDescent="0.25">
      <c r="A3599" s="44" t="s">
        <v>3494</v>
      </c>
      <c r="B3599" s="44" t="s">
        <v>15319</v>
      </c>
      <c r="C3599" s="45" t="s">
        <v>7314</v>
      </c>
      <c r="D3599" s="45" t="s">
        <v>16294</v>
      </c>
      <c r="E3599" s="46">
        <v>45930</v>
      </c>
      <c r="F3599" s="338"/>
      <c r="G3599" s="44"/>
      <c r="H3599" s="44"/>
      <c r="I3599" s="44"/>
      <c r="J3599" s="44"/>
      <c r="K3599" s="44"/>
      <c r="L3599" s="31"/>
      <c r="M3599" s="31"/>
      <c r="N3599" s="31"/>
      <c r="O3599" s="29"/>
      <c r="P3599" s="333"/>
    </row>
    <row r="3600" spans="1:16" s="336" customFormat="1" x14ac:dyDescent="0.25">
      <c r="A3600" s="264" t="s">
        <v>3494</v>
      </c>
      <c r="B3600" s="264" t="s">
        <v>1067</v>
      </c>
      <c r="C3600" s="265">
        <v>230703</v>
      </c>
      <c r="D3600" s="265" t="s">
        <v>15953</v>
      </c>
      <c r="E3600" s="266" t="s">
        <v>5273</v>
      </c>
      <c r="F3600" s="30"/>
      <c r="G3600" s="30"/>
      <c r="H3600" s="30"/>
      <c r="I3600" s="29"/>
      <c r="J3600" s="29"/>
      <c r="K3600" s="29"/>
      <c r="L3600" s="29"/>
      <c r="M3600" s="29"/>
      <c r="N3600" s="29"/>
      <c r="O3600" s="29"/>
      <c r="P3600" s="333"/>
    </row>
    <row r="3601" spans="1:16" s="336" customFormat="1" x14ac:dyDescent="0.25">
      <c r="A3601" s="264" t="s">
        <v>753</v>
      </c>
      <c r="B3601" s="264" t="s">
        <v>3753</v>
      </c>
      <c r="C3601" s="265">
        <v>210101</v>
      </c>
      <c r="D3601" s="265" t="s">
        <v>15953</v>
      </c>
      <c r="E3601" s="266" t="s">
        <v>3754</v>
      </c>
      <c r="F3601" s="30"/>
      <c r="G3601" s="30"/>
      <c r="H3601" s="30"/>
      <c r="I3601" s="29"/>
      <c r="J3601" s="29"/>
      <c r="K3601" s="29"/>
      <c r="L3601" s="29"/>
      <c r="M3601" s="29"/>
      <c r="N3601" s="29"/>
      <c r="O3601" s="29"/>
      <c r="P3601" s="333"/>
    </row>
    <row r="3602" spans="1:16" s="336" customFormat="1" x14ac:dyDescent="0.25">
      <c r="A3602" s="264" t="s">
        <v>753</v>
      </c>
      <c r="B3602" s="264" t="s">
        <v>1068</v>
      </c>
      <c r="C3602" s="265">
        <v>230202</v>
      </c>
      <c r="D3602" s="265" t="s">
        <v>15953</v>
      </c>
      <c r="E3602" s="266" t="s">
        <v>8836</v>
      </c>
      <c r="F3602" s="30"/>
      <c r="G3602" s="30"/>
      <c r="H3602" s="30"/>
      <c r="I3602" s="29"/>
      <c r="J3602" s="29"/>
      <c r="K3602" s="29"/>
      <c r="L3602" s="29"/>
      <c r="M3602" s="29"/>
      <c r="N3602" s="29"/>
      <c r="O3602" s="29"/>
      <c r="P3602" s="333"/>
    </row>
    <row r="3603" spans="1:16" s="336" customFormat="1" x14ac:dyDescent="0.25">
      <c r="A3603" s="44" t="s">
        <v>13184</v>
      </c>
      <c r="B3603" s="92" t="s">
        <v>13392</v>
      </c>
      <c r="C3603" s="77" t="s">
        <v>13124</v>
      </c>
      <c r="D3603" s="93" t="s">
        <v>13391</v>
      </c>
      <c r="E3603" s="94">
        <v>45838</v>
      </c>
      <c r="F3603" s="93"/>
      <c r="G3603" s="93"/>
      <c r="H3603" s="93"/>
      <c r="I3603" s="99"/>
      <c r="J3603" s="99"/>
      <c r="K3603" s="99"/>
      <c r="L3603" s="31"/>
      <c r="M3603" s="31"/>
      <c r="N3603" s="31"/>
      <c r="O3603" s="29"/>
      <c r="P3603" s="333"/>
    </row>
    <row r="3604" spans="1:16" s="336" customFormat="1" x14ac:dyDescent="0.25">
      <c r="A3604" s="44" t="s">
        <v>6008</v>
      </c>
      <c r="B3604" s="44" t="s">
        <v>1357</v>
      </c>
      <c r="C3604" s="45" t="s">
        <v>6195</v>
      </c>
      <c r="D3604" s="45" t="s">
        <v>18252</v>
      </c>
      <c r="E3604" s="45" t="s">
        <v>6212</v>
      </c>
      <c r="F3604" s="45" t="s">
        <v>1384</v>
      </c>
      <c r="G3604" s="45" t="s">
        <v>1385</v>
      </c>
      <c r="H3604" s="30"/>
      <c r="I3604" s="29"/>
      <c r="J3604" s="29"/>
      <c r="K3604" s="29"/>
      <c r="L3604" s="29"/>
      <c r="M3604" s="29"/>
      <c r="N3604" s="29"/>
      <c r="O3604" s="29"/>
      <c r="P3604" s="333"/>
    </row>
    <row r="3605" spans="1:16" s="336" customFormat="1" x14ac:dyDescent="0.25">
      <c r="A3605" s="264" t="s">
        <v>6771</v>
      </c>
      <c r="B3605" s="264" t="s">
        <v>6672</v>
      </c>
      <c r="C3605" s="265">
        <v>22050101</v>
      </c>
      <c r="D3605" s="265" t="s">
        <v>15953</v>
      </c>
      <c r="E3605" s="266" t="s">
        <v>6673</v>
      </c>
      <c r="F3605" s="30"/>
      <c r="G3605" s="30"/>
      <c r="H3605" s="30"/>
      <c r="I3605" s="29"/>
      <c r="J3605" s="29"/>
      <c r="K3605" s="29"/>
      <c r="L3605" s="29"/>
      <c r="M3605" s="29"/>
      <c r="N3605" s="29"/>
      <c r="O3605" s="29"/>
      <c r="P3605" s="333"/>
    </row>
    <row r="3606" spans="1:16" s="336" customFormat="1" x14ac:dyDescent="0.25">
      <c r="A3606" s="44" t="s">
        <v>13846</v>
      </c>
      <c r="B3606" s="44" t="s">
        <v>13835</v>
      </c>
      <c r="C3606" s="45" t="s">
        <v>13847</v>
      </c>
      <c r="D3606" s="45" t="s">
        <v>7330</v>
      </c>
      <c r="E3606" s="46">
        <v>47196</v>
      </c>
      <c r="F3606" s="93"/>
      <c r="G3606" s="93"/>
      <c r="H3606" s="93"/>
      <c r="I3606" s="99"/>
      <c r="J3606" s="99"/>
      <c r="K3606" s="99"/>
      <c r="L3606" s="31"/>
      <c r="M3606" s="31"/>
      <c r="N3606" s="31"/>
      <c r="O3606" s="29"/>
      <c r="P3606" s="333"/>
    </row>
    <row r="3607" spans="1:16" s="336" customFormat="1" x14ac:dyDescent="0.25">
      <c r="A3607" s="44" t="s">
        <v>10035</v>
      </c>
      <c r="B3607" s="44" t="s">
        <v>10036</v>
      </c>
      <c r="C3607" s="45" t="s">
        <v>8978</v>
      </c>
      <c r="D3607" s="45" t="s">
        <v>15765</v>
      </c>
      <c r="E3607" s="45" t="s">
        <v>6422</v>
      </c>
      <c r="F3607" s="328"/>
      <c r="G3607" s="328"/>
      <c r="H3607" s="328"/>
      <c r="I3607" s="329"/>
      <c r="J3607" s="329"/>
      <c r="K3607" s="329"/>
      <c r="L3607" s="29"/>
      <c r="M3607" s="29"/>
      <c r="N3607" s="29"/>
      <c r="O3607" s="29"/>
      <c r="P3607" s="333"/>
    </row>
    <row r="3608" spans="1:16" s="336" customFormat="1" x14ac:dyDescent="0.25">
      <c r="A3608" s="346" t="s">
        <v>10035</v>
      </c>
      <c r="B3608" s="346" t="s">
        <v>10036</v>
      </c>
      <c r="C3608" s="347" t="s">
        <v>8978</v>
      </c>
      <c r="D3608" s="347" t="s">
        <v>15765</v>
      </c>
      <c r="E3608" s="347" t="s">
        <v>6665</v>
      </c>
      <c r="F3608" s="346"/>
      <c r="G3608" s="346"/>
      <c r="H3608" s="346"/>
      <c r="I3608" s="346"/>
      <c r="J3608" s="346"/>
      <c r="K3608" s="346"/>
      <c r="L3608" s="346"/>
      <c r="M3608" s="346"/>
      <c r="N3608" s="29"/>
      <c r="O3608" s="29"/>
      <c r="P3608" s="426"/>
    </row>
    <row r="3609" spans="1:16" s="336" customFormat="1" x14ac:dyDescent="0.25">
      <c r="A3609" s="44" t="s">
        <v>10035</v>
      </c>
      <c r="B3609" s="44" t="s">
        <v>10036</v>
      </c>
      <c r="C3609" s="45" t="s">
        <v>8978</v>
      </c>
      <c r="D3609" s="45" t="s">
        <v>13812</v>
      </c>
      <c r="E3609" s="45" t="s">
        <v>6422</v>
      </c>
      <c r="F3609" s="93"/>
      <c r="G3609" s="93"/>
      <c r="H3609" s="93"/>
      <c r="I3609" s="99"/>
      <c r="J3609" s="99"/>
      <c r="K3609" s="99"/>
      <c r="L3609" s="29"/>
      <c r="M3609" s="29"/>
      <c r="N3609" s="29"/>
      <c r="O3609" s="29"/>
      <c r="P3609" s="333"/>
    </row>
    <row r="3610" spans="1:16" s="336" customFormat="1" x14ac:dyDescent="0.25">
      <c r="A3610" s="264" t="s">
        <v>9434</v>
      </c>
      <c r="B3610" s="264" t="s">
        <v>2751</v>
      </c>
      <c r="C3610" s="265">
        <v>230105</v>
      </c>
      <c r="D3610" s="265" t="s">
        <v>15953</v>
      </c>
      <c r="E3610" s="266" t="s">
        <v>6877</v>
      </c>
      <c r="F3610" s="30"/>
      <c r="G3610" s="30"/>
      <c r="H3610" s="30"/>
      <c r="I3610" s="29"/>
      <c r="J3610" s="29"/>
      <c r="K3610" s="29"/>
      <c r="L3610" s="29"/>
      <c r="M3610" s="29"/>
      <c r="N3610" s="29"/>
      <c r="O3610" s="29"/>
      <c r="P3610" s="333"/>
    </row>
    <row r="3611" spans="1:16" s="336" customFormat="1" x14ac:dyDescent="0.25">
      <c r="A3611" s="44" t="s">
        <v>13185</v>
      </c>
      <c r="B3611" s="92" t="s">
        <v>13392</v>
      </c>
      <c r="C3611" s="45" t="s">
        <v>13122</v>
      </c>
      <c r="D3611" s="93" t="s">
        <v>13391</v>
      </c>
      <c r="E3611" s="94">
        <v>45838</v>
      </c>
      <c r="F3611" s="93"/>
      <c r="G3611" s="93"/>
      <c r="H3611" s="93"/>
      <c r="I3611" s="99"/>
      <c r="J3611" s="99"/>
      <c r="K3611" s="99"/>
      <c r="L3611" s="31"/>
      <c r="M3611" s="31"/>
      <c r="N3611" s="31"/>
      <c r="O3611" s="29"/>
      <c r="P3611" s="333"/>
    </row>
    <row r="3612" spans="1:16" s="336" customFormat="1" x14ac:dyDescent="0.2">
      <c r="A3612" s="135" t="s">
        <v>7705</v>
      </c>
      <c r="B3612" s="131" t="s">
        <v>1399</v>
      </c>
      <c r="C3612" s="96" t="s">
        <v>7695</v>
      </c>
      <c r="D3612" s="96" t="s">
        <v>1398</v>
      </c>
      <c r="E3612" s="112">
        <v>45863</v>
      </c>
      <c r="F3612" s="93"/>
      <c r="G3612" s="93"/>
      <c r="H3612" s="93"/>
      <c r="I3612" s="99"/>
      <c r="J3612" s="99"/>
      <c r="K3612" s="99"/>
      <c r="L3612" s="31"/>
      <c r="M3612" s="31"/>
      <c r="N3612" s="31"/>
      <c r="O3612" s="29"/>
      <c r="P3612" s="333"/>
    </row>
    <row r="3613" spans="1:16" s="336" customFormat="1" x14ac:dyDescent="0.25">
      <c r="A3613" s="264" t="s">
        <v>9435</v>
      </c>
      <c r="B3613" s="264" t="s">
        <v>4181</v>
      </c>
      <c r="C3613" s="265">
        <v>230301</v>
      </c>
      <c r="D3613" s="265" t="s">
        <v>15953</v>
      </c>
      <c r="E3613" s="266" t="s">
        <v>6877</v>
      </c>
      <c r="F3613" s="30"/>
      <c r="G3613" s="30"/>
      <c r="H3613" s="30"/>
      <c r="I3613" s="29"/>
      <c r="J3613" s="29"/>
      <c r="K3613" s="29"/>
      <c r="L3613" s="29"/>
      <c r="M3613" s="29"/>
      <c r="N3613" s="29"/>
      <c r="O3613" s="29"/>
      <c r="P3613" s="333"/>
    </row>
    <row r="3614" spans="1:16" s="336" customFormat="1" x14ac:dyDescent="0.25">
      <c r="A3614" s="264" t="s">
        <v>17791</v>
      </c>
      <c r="B3614" s="264" t="s">
        <v>1070</v>
      </c>
      <c r="C3614" s="265">
        <v>241202</v>
      </c>
      <c r="D3614" s="265" t="s">
        <v>15953</v>
      </c>
      <c r="E3614" s="266" t="s">
        <v>17687</v>
      </c>
      <c r="F3614" s="30"/>
      <c r="G3614" s="30"/>
      <c r="H3614" s="30"/>
      <c r="I3614" s="29"/>
      <c r="J3614" s="29"/>
      <c r="K3614" s="29"/>
      <c r="L3614" s="29"/>
      <c r="M3614" s="29"/>
      <c r="N3614" s="29"/>
      <c r="O3614" s="29"/>
      <c r="P3614" s="333"/>
    </row>
    <row r="3615" spans="1:16" s="336" customFormat="1" x14ac:dyDescent="0.25">
      <c r="A3615" s="264" t="s">
        <v>6772</v>
      </c>
      <c r="B3615" s="264" t="s">
        <v>4181</v>
      </c>
      <c r="C3615" s="265">
        <v>210305</v>
      </c>
      <c r="D3615" s="265" t="s">
        <v>15953</v>
      </c>
      <c r="E3615" s="266" t="s">
        <v>3754</v>
      </c>
      <c r="F3615" s="30"/>
      <c r="G3615" s="30"/>
      <c r="H3615" s="30"/>
      <c r="I3615" s="29"/>
      <c r="J3615" s="29"/>
      <c r="K3615" s="29"/>
      <c r="L3615" s="29"/>
      <c r="M3615" s="29"/>
      <c r="N3615" s="29"/>
      <c r="O3615" s="29"/>
      <c r="P3615" s="333"/>
    </row>
    <row r="3616" spans="1:16" s="336" customFormat="1" x14ac:dyDescent="0.2">
      <c r="A3616" s="99" t="s">
        <v>5621</v>
      </c>
      <c r="B3616" s="92" t="s">
        <v>15337</v>
      </c>
      <c r="C3616" s="93" t="s">
        <v>15338</v>
      </c>
      <c r="D3616" s="93" t="s">
        <v>1593</v>
      </c>
      <c r="E3616" s="94">
        <v>45866</v>
      </c>
      <c r="F3616" s="93"/>
      <c r="G3616" s="93"/>
      <c r="H3616" s="93"/>
      <c r="I3616" s="99"/>
      <c r="J3616" s="99"/>
      <c r="K3616" s="99"/>
      <c r="L3616" s="31"/>
      <c r="M3616" s="31"/>
      <c r="N3616" s="31"/>
      <c r="O3616" s="29"/>
      <c r="P3616" s="333"/>
    </row>
    <row r="3617" spans="1:16" s="336" customFormat="1" x14ac:dyDescent="0.25">
      <c r="A3617" s="44" t="s">
        <v>5621</v>
      </c>
      <c r="B3617" s="44" t="s">
        <v>5575</v>
      </c>
      <c r="C3617" s="45" t="s">
        <v>5622</v>
      </c>
      <c r="D3617" s="45" t="s">
        <v>15765</v>
      </c>
      <c r="E3617" s="45" t="s">
        <v>5246</v>
      </c>
      <c r="F3617" s="328"/>
      <c r="G3617" s="328"/>
      <c r="H3617" s="328"/>
      <c r="I3617" s="329"/>
      <c r="J3617" s="329"/>
      <c r="K3617" s="329"/>
      <c r="L3617" s="29"/>
      <c r="M3617" s="29"/>
      <c r="N3617" s="29"/>
      <c r="O3617" s="29"/>
      <c r="P3617" s="333"/>
    </row>
    <row r="3618" spans="1:16" s="337" customFormat="1" x14ac:dyDescent="0.25">
      <c r="A3618" s="346" t="s">
        <v>5621</v>
      </c>
      <c r="B3618" s="346" t="s">
        <v>5575</v>
      </c>
      <c r="C3618" s="347" t="s">
        <v>5622</v>
      </c>
      <c r="D3618" s="347" t="s">
        <v>15765</v>
      </c>
      <c r="E3618" s="347" t="s">
        <v>5246</v>
      </c>
      <c r="F3618" s="346"/>
      <c r="G3618" s="346"/>
      <c r="H3618" s="346"/>
      <c r="I3618" s="346"/>
      <c r="J3618" s="346"/>
      <c r="K3618" s="346"/>
      <c r="L3618" s="346"/>
      <c r="M3618" s="346"/>
      <c r="N3618" s="29"/>
      <c r="O3618" s="29"/>
      <c r="P3618" s="431"/>
    </row>
    <row r="3619" spans="1:16" s="336" customFormat="1" x14ac:dyDescent="0.25">
      <c r="A3619" s="264" t="s">
        <v>14720</v>
      </c>
      <c r="B3619" s="264" t="s">
        <v>1077</v>
      </c>
      <c r="C3619" s="265">
        <v>240602</v>
      </c>
      <c r="D3619" s="265" t="s">
        <v>15953</v>
      </c>
      <c r="E3619" s="266" t="s">
        <v>6412</v>
      </c>
      <c r="F3619" s="30"/>
      <c r="G3619" s="30"/>
      <c r="H3619" s="30"/>
      <c r="I3619" s="29"/>
      <c r="J3619" s="29"/>
      <c r="K3619" s="29"/>
      <c r="L3619" s="29"/>
      <c r="M3619" s="29"/>
      <c r="N3619" s="29"/>
      <c r="O3619" s="29"/>
      <c r="P3619" s="426"/>
    </row>
    <row r="3620" spans="1:16" s="337" customFormat="1" x14ac:dyDescent="0.25">
      <c r="A3620" s="44" t="s">
        <v>16538</v>
      </c>
      <c r="B3620" s="44" t="s">
        <v>16539</v>
      </c>
      <c r="C3620" s="45" t="s">
        <v>16540</v>
      </c>
      <c r="D3620" s="45" t="s">
        <v>4574</v>
      </c>
      <c r="E3620" s="275">
        <f>DATE(2028,10,25)</f>
        <v>47051</v>
      </c>
      <c r="F3620" s="30"/>
      <c r="G3620" s="30"/>
      <c r="H3620" s="30"/>
      <c r="I3620" s="29"/>
      <c r="J3620" s="29"/>
      <c r="K3620" s="29"/>
      <c r="L3620" s="29"/>
      <c r="M3620" s="29"/>
      <c r="N3620" s="29"/>
      <c r="O3620" s="29"/>
      <c r="P3620" s="431"/>
    </row>
    <row r="3621" spans="1:16" s="336" customFormat="1" x14ac:dyDescent="0.25">
      <c r="A3621" s="44" t="s">
        <v>3817</v>
      </c>
      <c r="B3621" s="353" t="s">
        <v>17063</v>
      </c>
      <c r="C3621" s="32" t="s">
        <v>17033</v>
      </c>
      <c r="D3621" s="32" t="s">
        <v>1398</v>
      </c>
      <c r="E3621" s="33">
        <v>47208</v>
      </c>
      <c r="F3621" s="32"/>
      <c r="G3621" s="32"/>
      <c r="H3621" s="32"/>
      <c r="I3621" s="31"/>
      <c r="J3621" s="31"/>
      <c r="K3621" s="31"/>
      <c r="L3621" s="31"/>
      <c r="M3621" s="31"/>
      <c r="N3621" s="31"/>
      <c r="O3621" s="29"/>
      <c r="P3621" s="333"/>
    </row>
    <row r="3622" spans="1:16" s="336" customFormat="1" x14ac:dyDescent="0.25">
      <c r="A3622" s="44" t="s">
        <v>3817</v>
      </c>
      <c r="B3622" s="278" t="s">
        <v>7637</v>
      </c>
      <c r="C3622" s="59" t="s">
        <v>14084</v>
      </c>
      <c r="D3622" s="93" t="s">
        <v>1398</v>
      </c>
      <c r="E3622" s="94">
        <v>45860</v>
      </c>
      <c r="F3622" s="93"/>
      <c r="G3622" s="93"/>
      <c r="H3622" s="93"/>
      <c r="I3622" s="99"/>
      <c r="J3622" s="99"/>
      <c r="K3622" s="99"/>
      <c r="L3622" s="31"/>
      <c r="M3622" s="31"/>
      <c r="N3622" s="31"/>
      <c r="O3622" s="29"/>
      <c r="P3622" s="333"/>
    </row>
    <row r="3623" spans="1:16" s="336" customFormat="1" x14ac:dyDescent="0.2">
      <c r="A3623" s="57" t="s">
        <v>8370</v>
      </c>
      <c r="B3623" s="92" t="s">
        <v>4550</v>
      </c>
      <c r="C3623" s="93" t="s">
        <v>4548</v>
      </c>
      <c r="D3623" s="93" t="s">
        <v>4549</v>
      </c>
      <c r="E3623" s="94">
        <v>46203</v>
      </c>
      <c r="F3623" s="93"/>
      <c r="G3623" s="93"/>
      <c r="H3623" s="93"/>
      <c r="I3623" s="99"/>
      <c r="J3623" s="99"/>
      <c r="K3623" s="99"/>
      <c r="L3623" s="29"/>
      <c r="M3623" s="29"/>
      <c r="N3623" s="29"/>
      <c r="O3623" s="29"/>
      <c r="P3623" s="333"/>
    </row>
    <row r="3624" spans="1:16" s="336" customFormat="1" x14ac:dyDescent="0.25">
      <c r="A3624" s="44" t="s">
        <v>16349</v>
      </c>
      <c r="B3624" s="44" t="s">
        <v>16337</v>
      </c>
      <c r="C3624" s="45" t="s">
        <v>16338</v>
      </c>
      <c r="D3624" s="45" t="s">
        <v>16294</v>
      </c>
      <c r="E3624" s="46">
        <v>46022</v>
      </c>
      <c r="F3624" s="338"/>
      <c r="G3624" s="44"/>
      <c r="H3624" s="44"/>
      <c r="I3624" s="44"/>
      <c r="J3624" s="44"/>
      <c r="K3624" s="44"/>
      <c r="L3624" s="31"/>
      <c r="M3624" s="31"/>
      <c r="N3624" s="31"/>
      <c r="O3624" s="29"/>
      <c r="P3624" s="333"/>
    </row>
    <row r="3625" spans="1:16" s="336" customFormat="1" x14ac:dyDescent="0.25">
      <c r="A3625" s="264" t="s">
        <v>17792</v>
      </c>
      <c r="B3625" s="264" t="s">
        <v>236</v>
      </c>
      <c r="C3625" s="265">
        <v>241001</v>
      </c>
      <c r="D3625" s="265" t="s">
        <v>15953</v>
      </c>
      <c r="E3625" s="266" t="s">
        <v>11352</v>
      </c>
      <c r="F3625" s="30"/>
      <c r="G3625" s="30"/>
      <c r="H3625" s="30"/>
      <c r="I3625" s="29"/>
      <c r="J3625" s="29"/>
      <c r="K3625" s="29"/>
      <c r="L3625" s="29"/>
      <c r="M3625" s="29"/>
      <c r="N3625" s="29"/>
      <c r="O3625" s="29"/>
    </row>
    <row r="3626" spans="1:16" s="336" customFormat="1" x14ac:dyDescent="0.25">
      <c r="A3626" s="44" t="s">
        <v>11014</v>
      </c>
      <c r="B3626" s="44" t="s">
        <v>3427</v>
      </c>
      <c r="C3626" s="45" t="s">
        <v>11015</v>
      </c>
      <c r="D3626" s="45" t="s">
        <v>18252</v>
      </c>
      <c r="E3626" s="45" t="s">
        <v>10715</v>
      </c>
      <c r="F3626" s="45" t="s">
        <v>1384</v>
      </c>
      <c r="G3626" s="45" t="s">
        <v>1385</v>
      </c>
      <c r="H3626" s="30"/>
      <c r="I3626" s="29"/>
      <c r="J3626" s="29"/>
      <c r="K3626" s="29"/>
      <c r="L3626" s="29"/>
      <c r="M3626" s="29"/>
      <c r="N3626" s="29"/>
      <c r="O3626" s="29"/>
    </row>
    <row r="3627" spans="1:16" s="336" customFormat="1" x14ac:dyDescent="0.25">
      <c r="A3627" s="44" t="s">
        <v>13578</v>
      </c>
      <c r="B3627" s="44" t="s">
        <v>13579</v>
      </c>
      <c r="C3627" s="45" t="s">
        <v>13682</v>
      </c>
      <c r="D3627" s="45" t="s">
        <v>4574</v>
      </c>
      <c r="E3627" s="275">
        <f>DATE(2027,12,22)</f>
        <v>46743</v>
      </c>
      <c r="F3627" s="30"/>
      <c r="G3627" s="30"/>
      <c r="H3627" s="30"/>
      <c r="I3627" s="29"/>
      <c r="J3627" s="29"/>
      <c r="K3627" s="29"/>
      <c r="L3627" s="29"/>
      <c r="M3627" s="29"/>
      <c r="N3627" s="29"/>
      <c r="O3627" s="29"/>
    </row>
    <row r="3628" spans="1:16" s="336" customFormat="1" x14ac:dyDescent="0.25">
      <c r="A3628" s="264" t="s">
        <v>13003</v>
      </c>
      <c r="B3628" s="264" t="s">
        <v>12991</v>
      </c>
      <c r="C3628" s="265">
        <v>240102</v>
      </c>
      <c r="D3628" s="265" t="s">
        <v>15953</v>
      </c>
      <c r="E3628" s="266" t="s">
        <v>6677</v>
      </c>
      <c r="F3628" s="30"/>
      <c r="G3628" s="30"/>
      <c r="H3628" s="30"/>
      <c r="I3628" s="29"/>
      <c r="J3628" s="29"/>
      <c r="K3628" s="29"/>
      <c r="L3628" s="29"/>
      <c r="M3628" s="29"/>
      <c r="N3628" s="29"/>
      <c r="O3628" s="29"/>
    </row>
    <row r="3629" spans="1:16" s="336" customFormat="1" x14ac:dyDescent="0.25">
      <c r="A3629" s="44" t="s">
        <v>3189</v>
      </c>
      <c r="B3629" s="44" t="s">
        <v>3186</v>
      </c>
      <c r="C3629" s="45" t="s">
        <v>10544</v>
      </c>
      <c r="D3629" s="45" t="s">
        <v>18252</v>
      </c>
      <c r="E3629" s="45" t="s">
        <v>5410</v>
      </c>
      <c r="F3629" s="45" t="s">
        <v>1384</v>
      </c>
      <c r="G3629" s="45" t="s">
        <v>1385</v>
      </c>
      <c r="H3629" s="30"/>
      <c r="I3629" s="29"/>
      <c r="J3629" s="29"/>
      <c r="K3629" s="29"/>
      <c r="L3629" s="29"/>
      <c r="M3629" s="29"/>
      <c r="N3629" s="29"/>
      <c r="O3629" s="29"/>
    </row>
    <row r="3630" spans="1:16" s="336" customFormat="1" x14ac:dyDescent="0.25">
      <c r="A3630" s="44" t="s">
        <v>12114</v>
      </c>
      <c r="B3630" s="44" t="s">
        <v>12115</v>
      </c>
      <c r="C3630" s="45" t="s">
        <v>12796</v>
      </c>
      <c r="D3630" s="45" t="s">
        <v>4574</v>
      </c>
      <c r="E3630" s="275">
        <f>DATE(2027,7,19)</f>
        <v>46587</v>
      </c>
      <c r="F3630" s="30"/>
      <c r="G3630" s="30"/>
      <c r="H3630" s="30"/>
      <c r="I3630" s="29"/>
      <c r="J3630" s="29"/>
      <c r="K3630" s="29"/>
      <c r="L3630" s="29"/>
      <c r="M3630" s="29"/>
      <c r="N3630" s="29"/>
      <c r="O3630" s="29"/>
    </row>
    <row r="3631" spans="1:16" s="336" customFormat="1" x14ac:dyDescent="0.25">
      <c r="A3631" s="44" t="s">
        <v>10234</v>
      </c>
      <c r="B3631" s="44" t="s">
        <v>10235</v>
      </c>
      <c r="C3631" s="45" t="s">
        <v>10236</v>
      </c>
      <c r="D3631" s="45" t="s">
        <v>15765</v>
      </c>
      <c r="E3631" s="45" t="s">
        <v>6212</v>
      </c>
      <c r="F3631" s="328"/>
      <c r="G3631" s="328"/>
      <c r="H3631" s="328"/>
      <c r="I3631" s="329"/>
      <c r="J3631" s="329"/>
      <c r="K3631" s="329"/>
      <c r="L3631" s="29"/>
      <c r="M3631" s="29"/>
      <c r="N3631" s="29"/>
      <c r="O3631" s="29"/>
    </row>
    <row r="3632" spans="1:16" s="336" customFormat="1" x14ac:dyDescent="0.25">
      <c r="A3632" s="346" t="s">
        <v>10234</v>
      </c>
      <c r="B3632" s="346" t="s">
        <v>10235</v>
      </c>
      <c r="C3632" s="347" t="s">
        <v>10236</v>
      </c>
      <c r="D3632" s="347" t="s">
        <v>15765</v>
      </c>
      <c r="E3632" s="347" t="s">
        <v>10069</v>
      </c>
      <c r="F3632" s="346"/>
      <c r="G3632" s="346"/>
      <c r="H3632" s="346"/>
      <c r="I3632" s="346"/>
      <c r="J3632" s="346"/>
      <c r="K3632" s="346"/>
      <c r="L3632" s="346"/>
      <c r="M3632" s="346"/>
      <c r="N3632" s="29"/>
      <c r="O3632" s="29"/>
    </row>
    <row r="3633" spans="1:16" s="336" customFormat="1" x14ac:dyDescent="0.25">
      <c r="A3633" s="44" t="s">
        <v>10234</v>
      </c>
      <c r="B3633" s="44" t="s">
        <v>10235</v>
      </c>
      <c r="C3633" s="45" t="s">
        <v>10236</v>
      </c>
      <c r="D3633" s="45" t="s">
        <v>13812</v>
      </c>
      <c r="E3633" s="45" t="s">
        <v>6212</v>
      </c>
      <c r="F3633" s="93"/>
      <c r="G3633" s="93"/>
      <c r="H3633" s="93"/>
      <c r="I3633" s="99"/>
      <c r="J3633" s="99"/>
      <c r="K3633" s="99"/>
      <c r="L3633" s="29"/>
      <c r="M3633" s="29"/>
      <c r="N3633" s="29"/>
      <c r="O3633" s="29"/>
    </row>
    <row r="3634" spans="1:16" s="336" customFormat="1" x14ac:dyDescent="0.25">
      <c r="A3634" s="1" t="s">
        <v>11920</v>
      </c>
      <c r="B3634" s="432" t="s">
        <v>1962</v>
      </c>
      <c r="C3634" s="433" t="s">
        <v>11921</v>
      </c>
      <c r="D3634" s="434" t="s">
        <v>17016</v>
      </c>
      <c r="E3634" s="434">
        <v>45949</v>
      </c>
      <c r="F3634" s="30"/>
      <c r="G3634" s="30"/>
      <c r="H3634" s="30"/>
      <c r="I3634" s="29"/>
      <c r="J3634" s="29"/>
      <c r="K3634" s="29"/>
      <c r="L3634" s="29"/>
      <c r="M3634" s="29"/>
      <c r="N3634" s="29"/>
      <c r="O3634" s="29"/>
      <c r="P3634" s="424"/>
    </row>
    <row r="3635" spans="1:16" s="336" customFormat="1" x14ac:dyDescent="0.25">
      <c r="A3635" s="264" t="s">
        <v>9436</v>
      </c>
      <c r="B3635" s="264" t="s">
        <v>8832</v>
      </c>
      <c r="C3635" s="265">
        <v>230203</v>
      </c>
      <c r="D3635" s="265" t="s">
        <v>15953</v>
      </c>
      <c r="E3635" s="266" t="s">
        <v>8836</v>
      </c>
      <c r="F3635" s="30"/>
      <c r="G3635" s="30"/>
      <c r="H3635" s="30"/>
      <c r="I3635" s="29"/>
      <c r="J3635" s="29"/>
      <c r="K3635" s="29"/>
      <c r="L3635" s="29"/>
      <c r="M3635" s="29"/>
      <c r="N3635" s="29"/>
      <c r="O3635" s="29"/>
    </row>
    <row r="3636" spans="1:16" s="336" customFormat="1" x14ac:dyDescent="0.25">
      <c r="A3636" s="264" t="s">
        <v>9436</v>
      </c>
      <c r="B3636" s="264" t="s">
        <v>2515</v>
      </c>
      <c r="C3636" s="265">
        <v>22090101</v>
      </c>
      <c r="D3636" s="265" t="s">
        <v>15953</v>
      </c>
      <c r="E3636" s="266" t="s">
        <v>6210</v>
      </c>
      <c r="F3636" s="30"/>
      <c r="G3636" s="30"/>
      <c r="H3636" s="30"/>
      <c r="I3636" s="29"/>
      <c r="J3636" s="29"/>
      <c r="K3636" s="29"/>
      <c r="L3636" s="29"/>
      <c r="M3636" s="29"/>
      <c r="N3636" s="29"/>
      <c r="O3636" s="29"/>
    </row>
    <row r="3637" spans="1:16" s="336" customFormat="1" x14ac:dyDescent="0.25">
      <c r="A3637" s="44" t="s">
        <v>1715</v>
      </c>
      <c r="B3637" s="44" t="s">
        <v>2553</v>
      </c>
      <c r="C3637" s="45" t="s">
        <v>2554</v>
      </c>
      <c r="D3637" s="45" t="s">
        <v>15765</v>
      </c>
      <c r="E3637" s="45" t="s">
        <v>2980</v>
      </c>
      <c r="F3637" s="328"/>
      <c r="G3637" s="328"/>
      <c r="H3637" s="328"/>
      <c r="I3637" s="329"/>
      <c r="J3637" s="329"/>
      <c r="K3637" s="329"/>
      <c r="L3637" s="29"/>
      <c r="M3637" s="29"/>
      <c r="N3637" s="29"/>
      <c r="O3637" s="29"/>
    </row>
    <row r="3638" spans="1:16" s="336" customFormat="1" x14ac:dyDescent="0.25">
      <c r="A3638" s="346" t="s">
        <v>1715</v>
      </c>
      <c r="B3638" s="346" t="s">
        <v>2553</v>
      </c>
      <c r="C3638" s="347" t="s">
        <v>2554</v>
      </c>
      <c r="D3638" s="347" t="s">
        <v>15765</v>
      </c>
      <c r="E3638" s="347" t="s">
        <v>16798</v>
      </c>
      <c r="F3638" s="346"/>
      <c r="G3638" s="346"/>
      <c r="H3638" s="346"/>
      <c r="I3638" s="346"/>
      <c r="J3638" s="346"/>
      <c r="K3638" s="346"/>
      <c r="L3638" s="346"/>
      <c r="M3638" s="346"/>
      <c r="N3638" s="29"/>
      <c r="O3638" s="29"/>
    </row>
    <row r="3639" spans="1:16" s="336" customFormat="1" x14ac:dyDescent="0.25">
      <c r="A3639" s="44" t="s">
        <v>1715</v>
      </c>
      <c r="B3639" s="44" t="s">
        <v>2553</v>
      </c>
      <c r="C3639" s="45" t="s">
        <v>2554</v>
      </c>
      <c r="D3639" s="45" t="s">
        <v>13812</v>
      </c>
      <c r="E3639" s="45" t="s">
        <v>2980</v>
      </c>
      <c r="F3639" s="93"/>
      <c r="G3639" s="93"/>
      <c r="H3639" s="93"/>
      <c r="I3639" s="99"/>
      <c r="J3639" s="99"/>
      <c r="K3639" s="99"/>
      <c r="L3639" s="29"/>
      <c r="M3639" s="29"/>
      <c r="N3639" s="29"/>
      <c r="O3639" s="29"/>
    </row>
    <row r="3640" spans="1:16" s="336" customFormat="1" x14ac:dyDescent="0.2">
      <c r="A3640" s="329" t="s">
        <v>15336</v>
      </c>
      <c r="B3640" s="330" t="s">
        <v>15337</v>
      </c>
      <c r="C3640" s="328" t="s">
        <v>15339</v>
      </c>
      <c r="D3640" s="93" t="s">
        <v>1593</v>
      </c>
      <c r="E3640" s="331">
        <v>47177</v>
      </c>
      <c r="F3640" s="328"/>
      <c r="G3640" s="328"/>
      <c r="H3640" s="328"/>
      <c r="I3640" s="329"/>
      <c r="J3640" s="329"/>
      <c r="K3640" s="329"/>
      <c r="L3640" s="29"/>
      <c r="M3640" s="29"/>
      <c r="N3640" s="29"/>
      <c r="O3640" s="29"/>
    </row>
    <row r="3641" spans="1:16" s="336" customFormat="1" x14ac:dyDescent="0.25">
      <c r="A3641" s="264" t="s">
        <v>6773</v>
      </c>
      <c r="B3641" s="264" t="s">
        <v>2751</v>
      </c>
      <c r="C3641" s="265">
        <v>220105</v>
      </c>
      <c r="D3641" s="265" t="s">
        <v>15953</v>
      </c>
      <c r="E3641" s="266" t="s">
        <v>3064</v>
      </c>
      <c r="F3641" s="30"/>
      <c r="G3641" s="30"/>
      <c r="H3641" s="30"/>
      <c r="I3641" s="29"/>
      <c r="J3641" s="29"/>
      <c r="K3641" s="29"/>
      <c r="L3641" s="29"/>
      <c r="M3641" s="29"/>
      <c r="N3641" s="29"/>
      <c r="O3641" s="29"/>
    </row>
    <row r="3642" spans="1:16" s="336" customFormat="1" x14ac:dyDescent="0.25">
      <c r="A3642" s="264" t="s">
        <v>5430</v>
      </c>
      <c r="B3642" s="264" t="s">
        <v>6725</v>
      </c>
      <c r="C3642" s="265">
        <v>24070201</v>
      </c>
      <c r="D3642" s="265" t="s">
        <v>15953</v>
      </c>
      <c r="E3642" s="266" t="s">
        <v>10069</v>
      </c>
      <c r="F3642" s="30"/>
      <c r="G3642" s="30"/>
      <c r="H3642" s="30"/>
      <c r="I3642" s="29"/>
      <c r="J3642" s="29"/>
      <c r="K3642" s="29"/>
      <c r="L3642" s="29"/>
      <c r="M3642" s="29"/>
      <c r="N3642" s="29"/>
      <c r="O3642" s="29"/>
    </row>
    <row r="3643" spans="1:16" s="336" customFormat="1" x14ac:dyDescent="0.25">
      <c r="A3643" s="264" t="s">
        <v>6774</v>
      </c>
      <c r="B3643" s="264" t="s">
        <v>4181</v>
      </c>
      <c r="C3643" s="265">
        <v>230301</v>
      </c>
      <c r="D3643" s="265" t="s">
        <v>15953</v>
      </c>
      <c r="E3643" s="266" t="s">
        <v>6877</v>
      </c>
      <c r="F3643" s="30"/>
      <c r="G3643" s="30"/>
      <c r="H3643" s="30"/>
      <c r="I3643" s="29"/>
      <c r="J3643" s="29"/>
      <c r="K3643" s="29"/>
      <c r="L3643" s="29"/>
      <c r="M3643" s="29"/>
      <c r="N3643" s="29"/>
      <c r="O3643" s="29"/>
    </row>
    <row r="3644" spans="1:16" s="337" customFormat="1" x14ac:dyDescent="0.25">
      <c r="A3644" s="264" t="s">
        <v>14721</v>
      </c>
      <c r="B3644" s="264" t="s">
        <v>14574</v>
      </c>
      <c r="C3644" s="265">
        <v>240507</v>
      </c>
      <c r="D3644" s="265" t="s">
        <v>15953</v>
      </c>
      <c r="E3644" s="266" t="s">
        <v>6710</v>
      </c>
      <c r="F3644" s="30"/>
      <c r="G3644" s="30"/>
      <c r="H3644" s="30"/>
      <c r="I3644" s="29"/>
      <c r="J3644" s="29"/>
      <c r="K3644" s="29"/>
      <c r="L3644" s="29"/>
      <c r="M3644" s="29"/>
      <c r="N3644" s="29"/>
      <c r="O3644" s="29"/>
      <c r="P3644" s="350"/>
    </row>
    <row r="3645" spans="1:16" s="336" customFormat="1" x14ac:dyDescent="0.25">
      <c r="A3645" s="264" t="s">
        <v>754</v>
      </c>
      <c r="B3645" s="264" t="s">
        <v>1056</v>
      </c>
      <c r="C3645" s="265">
        <v>230601</v>
      </c>
      <c r="D3645" s="265" t="s">
        <v>15953</v>
      </c>
      <c r="E3645" s="266" t="s">
        <v>10533</v>
      </c>
      <c r="F3645" s="30"/>
      <c r="G3645" s="30"/>
      <c r="H3645" s="30"/>
      <c r="I3645" s="29"/>
      <c r="J3645" s="29"/>
      <c r="K3645" s="29"/>
      <c r="L3645" s="29"/>
      <c r="M3645" s="29"/>
      <c r="N3645" s="29"/>
      <c r="O3645" s="29"/>
    </row>
    <row r="3646" spans="1:16" s="336" customFormat="1" x14ac:dyDescent="0.25">
      <c r="A3646" s="44" t="s">
        <v>5292</v>
      </c>
      <c r="B3646" s="44" t="s">
        <v>5290</v>
      </c>
      <c r="C3646" s="45" t="s">
        <v>5293</v>
      </c>
      <c r="D3646" s="45" t="s">
        <v>15765</v>
      </c>
      <c r="E3646" s="45" t="s">
        <v>6673</v>
      </c>
      <c r="F3646" s="328"/>
      <c r="G3646" s="328"/>
      <c r="H3646" s="328"/>
      <c r="I3646" s="329"/>
      <c r="J3646" s="329"/>
      <c r="K3646" s="329"/>
      <c r="L3646" s="29"/>
      <c r="M3646" s="29"/>
      <c r="N3646" s="29"/>
      <c r="O3646" s="29"/>
    </row>
    <row r="3647" spans="1:16" s="336" customFormat="1" x14ac:dyDescent="0.25">
      <c r="A3647" s="44" t="s">
        <v>5292</v>
      </c>
      <c r="B3647" s="44" t="s">
        <v>230</v>
      </c>
      <c r="C3647" s="45" t="s">
        <v>15724</v>
      </c>
      <c r="D3647" s="45" t="s">
        <v>15765</v>
      </c>
      <c r="E3647" s="45" t="s">
        <v>6492</v>
      </c>
      <c r="F3647" s="328"/>
      <c r="G3647" s="328"/>
      <c r="H3647" s="328"/>
      <c r="I3647" s="329"/>
      <c r="J3647" s="329"/>
      <c r="K3647" s="329"/>
      <c r="L3647" s="29"/>
      <c r="M3647" s="29"/>
      <c r="N3647" s="29"/>
      <c r="O3647" s="29"/>
    </row>
    <row r="3648" spans="1:16" s="336" customFormat="1" x14ac:dyDescent="0.25">
      <c r="A3648" s="346" t="s">
        <v>5292</v>
      </c>
      <c r="B3648" s="346" t="s">
        <v>5290</v>
      </c>
      <c r="C3648" s="347" t="s">
        <v>5293</v>
      </c>
      <c r="D3648" s="347" t="s">
        <v>15765</v>
      </c>
      <c r="E3648" s="347" t="s">
        <v>10364</v>
      </c>
      <c r="F3648" s="346"/>
      <c r="G3648" s="346"/>
      <c r="H3648" s="346"/>
      <c r="I3648" s="346"/>
      <c r="J3648" s="346"/>
      <c r="K3648" s="346"/>
      <c r="L3648" s="346"/>
      <c r="M3648" s="346"/>
      <c r="N3648" s="29"/>
      <c r="O3648" s="29"/>
    </row>
    <row r="3649" spans="1:16" s="336" customFormat="1" x14ac:dyDescent="0.25">
      <c r="A3649" s="346" t="s">
        <v>5292</v>
      </c>
      <c r="B3649" s="346" t="s">
        <v>230</v>
      </c>
      <c r="C3649" s="347" t="s">
        <v>15724</v>
      </c>
      <c r="D3649" s="347" t="s">
        <v>15765</v>
      </c>
      <c r="E3649" s="347" t="s">
        <v>15709</v>
      </c>
      <c r="F3649" s="346"/>
      <c r="G3649" s="346"/>
      <c r="H3649" s="346"/>
      <c r="I3649" s="346"/>
      <c r="J3649" s="346"/>
      <c r="K3649" s="346"/>
      <c r="L3649" s="346"/>
      <c r="M3649" s="346"/>
      <c r="N3649" s="29"/>
      <c r="O3649" s="29"/>
    </row>
    <row r="3650" spans="1:16" s="336" customFormat="1" x14ac:dyDescent="0.25">
      <c r="A3650" s="44" t="s">
        <v>524</v>
      </c>
      <c r="B3650" s="44" t="s">
        <v>9963</v>
      </c>
      <c r="C3650" s="45" t="s">
        <v>11131</v>
      </c>
      <c r="D3650" s="45" t="s">
        <v>16294</v>
      </c>
      <c r="E3650" s="46">
        <v>46053</v>
      </c>
      <c r="F3650" s="338" t="s">
        <v>2055</v>
      </c>
      <c r="G3650" s="44"/>
      <c r="H3650" s="44"/>
      <c r="I3650" s="44"/>
      <c r="J3650" s="44"/>
      <c r="K3650" s="44"/>
      <c r="L3650" s="29"/>
      <c r="M3650" s="29"/>
      <c r="N3650" s="29"/>
      <c r="O3650" s="29"/>
    </row>
    <row r="3651" spans="1:16" s="336" customFormat="1" x14ac:dyDescent="0.25">
      <c r="A3651" s="44" t="s">
        <v>524</v>
      </c>
      <c r="B3651" s="44" t="s">
        <v>15312</v>
      </c>
      <c r="C3651" s="45" t="s">
        <v>10940</v>
      </c>
      <c r="D3651" s="45" t="s">
        <v>16294</v>
      </c>
      <c r="E3651" s="46">
        <v>45900</v>
      </c>
      <c r="F3651" s="338" t="s">
        <v>2055</v>
      </c>
      <c r="G3651" s="44"/>
      <c r="H3651" s="44"/>
      <c r="I3651" s="44"/>
      <c r="J3651" s="44"/>
      <c r="K3651" s="44"/>
      <c r="L3651" s="31"/>
      <c r="M3651" s="31"/>
      <c r="N3651" s="31"/>
      <c r="O3651" s="29"/>
    </row>
    <row r="3652" spans="1:16" s="336" customFormat="1" x14ac:dyDescent="0.25">
      <c r="A3652" s="44" t="s">
        <v>568</v>
      </c>
      <c r="B3652" s="44" t="s">
        <v>15262</v>
      </c>
      <c r="C3652" s="45" t="s">
        <v>10939</v>
      </c>
      <c r="D3652" s="45" t="s">
        <v>16294</v>
      </c>
      <c r="E3652" s="46">
        <v>45930</v>
      </c>
      <c r="F3652" s="338"/>
      <c r="G3652" s="44"/>
      <c r="H3652" s="44"/>
      <c r="I3652" s="44"/>
      <c r="J3652" s="44"/>
      <c r="K3652" s="44"/>
      <c r="L3652" s="31"/>
      <c r="M3652" s="31"/>
      <c r="N3652" s="31"/>
      <c r="O3652" s="29"/>
    </row>
    <row r="3653" spans="1:16" s="336" customFormat="1" x14ac:dyDescent="0.25">
      <c r="A3653" s="264" t="s">
        <v>14722</v>
      </c>
      <c r="B3653" s="264" t="s">
        <v>13009</v>
      </c>
      <c r="C3653" s="265">
        <v>240101</v>
      </c>
      <c r="D3653" s="265" t="s">
        <v>15953</v>
      </c>
      <c r="E3653" s="266" t="s">
        <v>13010</v>
      </c>
      <c r="F3653" s="30"/>
      <c r="G3653" s="30"/>
      <c r="H3653" s="30"/>
      <c r="I3653" s="29"/>
      <c r="J3653" s="29"/>
      <c r="K3653" s="29"/>
      <c r="L3653" s="29"/>
      <c r="M3653" s="29"/>
      <c r="N3653" s="29"/>
      <c r="O3653" s="29"/>
    </row>
    <row r="3654" spans="1:16" s="336" customFormat="1" x14ac:dyDescent="0.25">
      <c r="A3654" s="76" t="s">
        <v>7785</v>
      </c>
      <c r="B3654" s="76" t="s">
        <v>7786</v>
      </c>
      <c r="C3654" s="97" t="s">
        <v>7787</v>
      </c>
      <c r="D3654" s="96" t="s">
        <v>1398</v>
      </c>
      <c r="E3654" s="112">
        <v>46075</v>
      </c>
      <c r="F3654" s="93"/>
      <c r="G3654" s="93"/>
      <c r="H3654" s="93"/>
      <c r="I3654" s="99"/>
      <c r="J3654" s="99"/>
      <c r="K3654" s="99"/>
      <c r="L3654" s="29"/>
      <c r="M3654" s="29"/>
      <c r="N3654" s="29"/>
      <c r="O3654" s="29"/>
    </row>
    <row r="3655" spans="1:16" s="337" customFormat="1" x14ac:dyDescent="0.25">
      <c r="A3655" s="44" t="s">
        <v>10037</v>
      </c>
      <c r="B3655" s="44" t="s">
        <v>5535</v>
      </c>
      <c r="C3655" s="45" t="s">
        <v>5627</v>
      </c>
      <c r="D3655" s="45" t="s">
        <v>15765</v>
      </c>
      <c r="E3655" s="45" t="s">
        <v>5246</v>
      </c>
      <c r="F3655" s="328"/>
      <c r="G3655" s="328"/>
      <c r="H3655" s="328"/>
      <c r="I3655" s="329"/>
      <c r="J3655" s="329"/>
      <c r="K3655" s="329"/>
      <c r="L3655" s="29"/>
      <c r="M3655" s="29"/>
      <c r="N3655" s="29"/>
      <c r="O3655" s="29"/>
      <c r="P3655" s="350"/>
    </row>
    <row r="3656" spans="1:16" s="336" customFormat="1" x14ac:dyDescent="0.25">
      <c r="A3656" s="346" t="s">
        <v>10037</v>
      </c>
      <c r="B3656" s="346" t="s">
        <v>5535</v>
      </c>
      <c r="C3656" s="347" t="s">
        <v>5627</v>
      </c>
      <c r="D3656" s="347" t="s">
        <v>15765</v>
      </c>
      <c r="E3656" s="347" t="s">
        <v>2980</v>
      </c>
      <c r="F3656" s="346"/>
      <c r="G3656" s="346"/>
      <c r="H3656" s="346"/>
      <c r="I3656" s="346"/>
      <c r="J3656" s="346"/>
      <c r="K3656" s="346"/>
      <c r="L3656" s="346"/>
      <c r="M3656" s="346"/>
      <c r="N3656" s="29"/>
      <c r="O3656" s="29"/>
    </row>
    <row r="3657" spans="1:16" s="336" customFormat="1" x14ac:dyDescent="0.25">
      <c r="A3657" s="273" t="s">
        <v>8320</v>
      </c>
      <c r="B3657" s="273" t="s">
        <v>8314</v>
      </c>
      <c r="C3657" s="274">
        <v>791202207002</v>
      </c>
      <c r="D3657" s="274" t="s">
        <v>8356</v>
      </c>
      <c r="E3657" s="276" t="s">
        <v>6714</v>
      </c>
      <c r="F3657" s="328"/>
      <c r="G3657" s="328"/>
      <c r="H3657" s="328"/>
      <c r="I3657" s="329"/>
      <c r="J3657" s="329"/>
      <c r="K3657" s="329"/>
      <c r="L3657" s="29"/>
      <c r="M3657" s="29"/>
      <c r="N3657" s="29"/>
      <c r="O3657" s="29"/>
    </row>
    <row r="3658" spans="1:16" s="336" customFormat="1" x14ac:dyDescent="0.25">
      <c r="A3658" s="264" t="s">
        <v>1143</v>
      </c>
      <c r="B3658" s="264" t="s">
        <v>6662</v>
      </c>
      <c r="C3658" s="265">
        <v>22010601</v>
      </c>
      <c r="D3658" s="265" t="s">
        <v>15953</v>
      </c>
      <c r="E3658" s="266" t="s">
        <v>6211</v>
      </c>
      <c r="F3658" s="30"/>
      <c r="G3658" s="30"/>
      <c r="H3658" s="30"/>
      <c r="I3658" s="29"/>
      <c r="J3658" s="29"/>
      <c r="K3658" s="29"/>
      <c r="L3658" s="29"/>
      <c r="M3658" s="29"/>
      <c r="N3658" s="29"/>
      <c r="O3658" s="29"/>
      <c r="P3658" s="425"/>
    </row>
    <row r="3659" spans="1:16" s="336" customFormat="1" x14ac:dyDescent="0.25">
      <c r="A3659" s="264" t="s">
        <v>1143</v>
      </c>
      <c r="B3659" s="264" t="s">
        <v>6663</v>
      </c>
      <c r="C3659" s="265">
        <v>22010602</v>
      </c>
      <c r="D3659" s="265" t="s">
        <v>15953</v>
      </c>
      <c r="E3659" s="266" t="s">
        <v>6211</v>
      </c>
      <c r="F3659" s="30"/>
      <c r="G3659" s="30"/>
      <c r="H3659" s="30"/>
      <c r="I3659" s="29"/>
      <c r="J3659" s="29"/>
      <c r="K3659" s="29"/>
      <c r="L3659" s="29"/>
      <c r="M3659" s="29"/>
      <c r="N3659" s="29"/>
      <c r="O3659" s="29"/>
    </row>
    <row r="3660" spans="1:16" s="337" customFormat="1" x14ac:dyDescent="0.25">
      <c r="A3660" s="264" t="s">
        <v>1143</v>
      </c>
      <c r="B3660" s="264" t="s">
        <v>6966</v>
      </c>
      <c r="C3660" s="265">
        <v>23010401</v>
      </c>
      <c r="D3660" s="265" t="s">
        <v>15953</v>
      </c>
      <c r="E3660" s="266" t="s">
        <v>6967</v>
      </c>
      <c r="F3660" s="30"/>
      <c r="G3660" s="30"/>
      <c r="H3660" s="30"/>
      <c r="I3660" s="29"/>
      <c r="J3660" s="29"/>
      <c r="K3660" s="29"/>
      <c r="L3660" s="29"/>
      <c r="M3660" s="29"/>
      <c r="N3660" s="29"/>
      <c r="O3660" s="29"/>
      <c r="P3660" s="350"/>
    </row>
    <row r="3661" spans="1:16" s="337" customFormat="1" x14ac:dyDescent="0.25">
      <c r="A3661" s="264" t="s">
        <v>1143</v>
      </c>
      <c r="B3661" s="264" t="s">
        <v>3782</v>
      </c>
      <c r="C3661" s="265">
        <v>23010402</v>
      </c>
      <c r="D3661" s="265" t="s">
        <v>15953</v>
      </c>
      <c r="E3661" s="266" t="s">
        <v>8836</v>
      </c>
      <c r="F3661" s="30"/>
      <c r="G3661" s="30"/>
      <c r="H3661" s="30"/>
      <c r="I3661" s="29"/>
      <c r="J3661" s="29"/>
      <c r="K3661" s="29"/>
      <c r="L3661" s="29"/>
      <c r="M3661" s="29"/>
      <c r="N3661" s="29"/>
      <c r="O3661" s="29"/>
      <c r="P3661" s="350"/>
    </row>
    <row r="3662" spans="1:16" s="336" customFormat="1" x14ac:dyDescent="0.25">
      <c r="A3662" s="264" t="s">
        <v>9437</v>
      </c>
      <c r="B3662" s="264" t="s">
        <v>2751</v>
      </c>
      <c r="C3662" s="265">
        <v>230105</v>
      </c>
      <c r="D3662" s="265" t="s">
        <v>15953</v>
      </c>
      <c r="E3662" s="266" t="s">
        <v>6877</v>
      </c>
      <c r="F3662" s="30"/>
      <c r="G3662" s="30"/>
      <c r="H3662" s="30"/>
      <c r="I3662" s="29"/>
      <c r="J3662" s="29"/>
      <c r="K3662" s="29"/>
      <c r="L3662" s="29"/>
      <c r="M3662" s="29"/>
      <c r="N3662" s="29"/>
      <c r="O3662" s="29"/>
    </row>
    <row r="3663" spans="1:16" s="336" customFormat="1" x14ac:dyDescent="0.25">
      <c r="A3663" s="264" t="s">
        <v>755</v>
      </c>
      <c r="B3663" s="264" t="s">
        <v>2770</v>
      </c>
      <c r="C3663" s="265">
        <v>221004</v>
      </c>
      <c r="D3663" s="265" t="s">
        <v>15953</v>
      </c>
      <c r="E3663" s="266" t="s">
        <v>5198</v>
      </c>
      <c r="F3663" s="30"/>
      <c r="G3663" s="30"/>
      <c r="H3663" s="30"/>
      <c r="I3663" s="29"/>
      <c r="J3663" s="29"/>
      <c r="K3663" s="29"/>
      <c r="L3663" s="29"/>
      <c r="M3663" s="29"/>
      <c r="N3663" s="29"/>
      <c r="O3663" s="29"/>
    </row>
    <row r="3664" spans="1:16" s="336" customFormat="1" x14ac:dyDescent="0.25">
      <c r="A3664" s="264" t="s">
        <v>755</v>
      </c>
      <c r="B3664" s="264" t="s">
        <v>10628</v>
      </c>
      <c r="C3664" s="265">
        <v>230701</v>
      </c>
      <c r="D3664" s="265" t="s">
        <v>15953</v>
      </c>
      <c r="E3664" s="266" t="s">
        <v>5273</v>
      </c>
      <c r="F3664" s="30"/>
      <c r="G3664" s="30"/>
      <c r="H3664" s="30"/>
      <c r="I3664" s="29"/>
      <c r="J3664" s="29"/>
      <c r="K3664" s="29"/>
      <c r="L3664" s="29"/>
      <c r="M3664" s="29"/>
      <c r="N3664" s="29"/>
      <c r="O3664" s="29"/>
    </row>
    <row r="3665" spans="1:16" s="336" customFormat="1" x14ac:dyDescent="0.25">
      <c r="A3665" s="264" t="s">
        <v>755</v>
      </c>
      <c r="B3665" s="264" t="s">
        <v>1067</v>
      </c>
      <c r="C3665" s="265">
        <v>230703</v>
      </c>
      <c r="D3665" s="265" t="s">
        <v>15953</v>
      </c>
      <c r="E3665" s="266" t="s">
        <v>5273</v>
      </c>
      <c r="F3665" s="30"/>
      <c r="G3665" s="30"/>
      <c r="H3665" s="30"/>
      <c r="I3665" s="29"/>
      <c r="J3665" s="29"/>
      <c r="K3665" s="29"/>
      <c r="L3665" s="29"/>
      <c r="M3665" s="29"/>
      <c r="N3665" s="29"/>
      <c r="O3665" s="29"/>
    </row>
    <row r="3666" spans="1:16" s="336" customFormat="1" x14ac:dyDescent="0.25">
      <c r="A3666" s="264" t="s">
        <v>755</v>
      </c>
      <c r="B3666" s="264" t="s">
        <v>1056</v>
      </c>
      <c r="C3666" s="265">
        <v>240601</v>
      </c>
      <c r="D3666" s="265" t="s">
        <v>15953</v>
      </c>
      <c r="E3666" s="266" t="s">
        <v>13753</v>
      </c>
      <c r="F3666" s="30"/>
      <c r="G3666" s="30"/>
      <c r="H3666" s="30"/>
      <c r="I3666" s="29"/>
      <c r="J3666" s="29"/>
      <c r="K3666" s="29"/>
      <c r="L3666" s="29"/>
      <c r="M3666" s="29"/>
      <c r="N3666" s="29"/>
      <c r="O3666" s="29"/>
    </row>
    <row r="3667" spans="1:16" s="337" customFormat="1" x14ac:dyDescent="0.25">
      <c r="A3667" s="264" t="s">
        <v>755</v>
      </c>
      <c r="B3667" s="264" t="s">
        <v>17682</v>
      </c>
      <c r="C3667" s="265">
        <v>25010501</v>
      </c>
      <c r="D3667" s="265" t="s">
        <v>15953</v>
      </c>
      <c r="E3667" s="266" t="s">
        <v>17681</v>
      </c>
      <c r="F3667" s="30"/>
      <c r="G3667" s="30"/>
      <c r="H3667" s="30"/>
      <c r="I3667" s="29"/>
      <c r="J3667" s="29"/>
      <c r="K3667" s="29"/>
      <c r="L3667" s="29"/>
      <c r="M3667" s="29"/>
      <c r="N3667" s="29"/>
      <c r="O3667" s="29"/>
      <c r="P3667" s="350"/>
    </row>
    <row r="3668" spans="1:16" s="337" customFormat="1" x14ac:dyDescent="0.25">
      <c r="A3668" s="262" t="s">
        <v>9231</v>
      </c>
      <c r="B3668" s="262" t="s">
        <v>9232</v>
      </c>
      <c r="C3668" s="53" t="s">
        <v>9262</v>
      </c>
      <c r="D3668" s="93" t="s">
        <v>7330</v>
      </c>
      <c r="E3668" s="263">
        <v>46568</v>
      </c>
      <c r="F3668" s="93"/>
      <c r="G3668" s="93"/>
      <c r="H3668" s="93"/>
      <c r="I3668" s="99"/>
      <c r="J3668" s="99"/>
      <c r="K3668" s="99"/>
      <c r="L3668" s="29"/>
      <c r="M3668" s="29"/>
      <c r="N3668" s="29"/>
      <c r="O3668" s="29"/>
      <c r="P3668" s="350"/>
    </row>
    <row r="3669" spans="1:16" s="337" customFormat="1" x14ac:dyDescent="0.25">
      <c r="A3669" s="44" t="s">
        <v>9231</v>
      </c>
      <c r="B3669" s="44" t="s">
        <v>11283</v>
      </c>
      <c r="C3669" s="45" t="s">
        <v>11287</v>
      </c>
      <c r="D3669" s="45" t="s">
        <v>15765</v>
      </c>
      <c r="E3669" s="45" t="s">
        <v>9996</v>
      </c>
      <c r="F3669" s="328"/>
      <c r="G3669" s="328"/>
      <c r="H3669" s="328"/>
      <c r="I3669" s="329"/>
      <c r="J3669" s="329"/>
      <c r="K3669" s="329"/>
      <c r="L3669" s="29"/>
      <c r="M3669" s="29"/>
      <c r="N3669" s="29"/>
      <c r="O3669" s="29"/>
      <c r="P3669" s="350"/>
    </row>
    <row r="3670" spans="1:16" s="337" customFormat="1" x14ac:dyDescent="0.25">
      <c r="A3670" s="346" t="s">
        <v>9231</v>
      </c>
      <c r="B3670" s="346" t="s">
        <v>11283</v>
      </c>
      <c r="C3670" s="347" t="s">
        <v>11287</v>
      </c>
      <c r="D3670" s="347" t="s">
        <v>15765</v>
      </c>
      <c r="E3670" s="347" t="s">
        <v>16783</v>
      </c>
      <c r="F3670" s="346"/>
      <c r="G3670" s="346"/>
      <c r="H3670" s="346"/>
      <c r="I3670" s="346"/>
      <c r="J3670" s="346"/>
      <c r="K3670" s="346"/>
      <c r="L3670" s="346"/>
      <c r="M3670" s="346"/>
      <c r="N3670" s="29"/>
      <c r="O3670" s="29"/>
      <c r="P3670" s="350"/>
    </row>
    <row r="3671" spans="1:16" s="336" customFormat="1" x14ac:dyDescent="0.25">
      <c r="A3671" s="44" t="s">
        <v>9231</v>
      </c>
      <c r="B3671" s="44" t="s">
        <v>11283</v>
      </c>
      <c r="C3671" s="45" t="s">
        <v>11287</v>
      </c>
      <c r="D3671" s="45" t="s">
        <v>13812</v>
      </c>
      <c r="E3671" s="45" t="s">
        <v>9996</v>
      </c>
      <c r="F3671" s="93"/>
      <c r="G3671" s="93"/>
      <c r="H3671" s="93"/>
      <c r="I3671" s="99"/>
      <c r="J3671" s="99"/>
      <c r="K3671" s="99"/>
      <c r="L3671" s="29"/>
      <c r="M3671" s="29"/>
      <c r="N3671" s="29"/>
      <c r="O3671" s="29"/>
    </row>
    <row r="3672" spans="1:16" s="336" customFormat="1" x14ac:dyDescent="0.25">
      <c r="A3672" s="262" t="s">
        <v>9233</v>
      </c>
      <c r="B3672" s="262" t="s">
        <v>7350</v>
      </c>
      <c r="C3672" s="53" t="s">
        <v>9263</v>
      </c>
      <c r="D3672" s="93" t="s">
        <v>7330</v>
      </c>
      <c r="E3672" s="263">
        <v>46364</v>
      </c>
      <c r="F3672" s="93"/>
      <c r="G3672" s="93"/>
      <c r="H3672" s="93"/>
      <c r="I3672" s="99"/>
      <c r="J3672" s="99"/>
      <c r="K3672" s="99"/>
      <c r="L3672" s="29"/>
      <c r="M3672" s="29"/>
      <c r="N3672" s="29"/>
      <c r="O3672" s="29"/>
    </row>
    <row r="3673" spans="1:16" s="337" customFormat="1" x14ac:dyDescent="0.25">
      <c r="A3673" s="264" t="s">
        <v>8570</v>
      </c>
      <c r="B3673" s="264" t="s">
        <v>3782</v>
      </c>
      <c r="C3673" s="265">
        <v>23010402</v>
      </c>
      <c r="D3673" s="265" t="s">
        <v>15953</v>
      </c>
      <c r="E3673" s="266" t="s">
        <v>8836</v>
      </c>
      <c r="F3673" s="30"/>
      <c r="G3673" s="30"/>
      <c r="H3673" s="30"/>
      <c r="I3673" s="29"/>
      <c r="J3673" s="29"/>
      <c r="K3673" s="29"/>
      <c r="L3673" s="29"/>
      <c r="M3673" s="29"/>
      <c r="N3673" s="29"/>
      <c r="O3673" s="29"/>
      <c r="P3673" s="350"/>
    </row>
    <row r="3674" spans="1:16" s="336" customFormat="1" x14ac:dyDescent="0.25">
      <c r="A3674" s="264" t="s">
        <v>14723</v>
      </c>
      <c r="B3674" s="264" t="s">
        <v>1059</v>
      </c>
      <c r="C3674" s="265">
        <v>231104</v>
      </c>
      <c r="D3674" s="265" t="s">
        <v>15953</v>
      </c>
      <c r="E3674" s="266" t="s">
        <v>11352</v>
      </c>
      <c r="F3674" s="30"/>
      <c r="G3674" s="30"/>
      <c r="H3674" s="30"/>
      <c r="I3674" s="29"/>
      <c r="J3674" s="29"/>
      <c r="K3674" s="29"/>
      <c r="L3674" s="29"/>
      <c r="M3674" s="29"/>
      <c r="N3674" s="29"/>
      <c r="O3674" s="29"/>
    </row>
    <row r="3675" spans="1:16" s="336" customFormat="1" x14ac:dyDescent="0.25">
      <c r="A3675" s="264" t="s">
        <v>14723</v>
      </c>
      <c r="B3675" s="264" t="s">
        <v>4181</v>
      </c>
      <c r="C3675" s="265">
        <v>240301</v>
      </c>
      <c r="D3675" s="265" t="s">
        <v>15953</v>
      </c>
      <c r="E3675" s="266" t="s">
        <v>13010</v>
      </c>
      <c r="F3675" s="30"/>
      <c r="G3675" s="30"/>
      <c r="H3675" s="30"/>
      <c r="I3675" s="29"/>
      <c r="J3675" s="29"/>
      <c r="K3675" s="29"/>
      <c r="L3675" s="29"/>
      <c r="M3675" s="29"/>
      <c r="N3675" s="29"/>
      <c r="O3675" s="29"/>
    </row>
    <row r="3676" spans="1:16" s="336" customFormat="1" x14ac:dyDescent="0.25">
      <c r="A3676" s="264" t="s">
        <v>13004</v>
      </c>
      <c r="B3676" s="264" t="s">
        <v>12996</v>
      </c>
      <c r="C3676" s="265">
        <v>24010401</v>
      </c>
      <c r="D3676" s="265" t="s">
        <v>15953</v>
      </c>
      <c r="E3676" s="266" t="s">
        <v>12997</v>
      </c>
      <c r="F3676" s="30"/>
      <c r="G3676" s="30"/>
      <c r="H3676" s="30"/>
      <c r="I3676" s="29"/>
      <c r="J3676" s="29"/>
      <c r="K3676" s="29"/>
      <c r="L3676" s="29"/>
      <c r="M3676" s="29"/>
      <c r="N3676" s="29"/>
      <c r="O3676" s="29"/>
    </row>
    <row r="3677" spans="1:16" s="336" customFormat="1" x14ac:dyDescent="0.25">
      <c r="A3677" s="264" t="s">
        <v>13004</v>
      </c>
      <c r="B3677" s="264" t="s">
        <v>3782</v>
      </c>
      <c r="C3677" s="265">
        <v>24010402</v>
      </c>
      <c r="D3677" s="265" t="s">
        <v>15953</v>
      </c>
      <c r="E3677" s="266" t="s">
        <v>8836</v>
      </c>
      <c r="F3677" s="30"/>
      <c r="G3677" s="30"/>
      <c r="H3677" s="30"/>
      <c r="I3677" s="29"/>
      <c r="J3677" s="29"/>
      <c r="K3677" s="29"/>
      <c r="L3677" s="29"/>
      <c r="M3677" s="29"/>
      <c r="N3677" s="29"/>
      <c r="O3677" s="29"/>
    </row>
    <row r="3678" spans="1:16" s="336" customFormat="1" x14ac:dyDescent="0.25">
      <c r="A3678" s="264" t="s">
        <v>13004</v>
      </c>
      <c r="B3678" s="264" t="s">
        <v>14631</v>
      </c>
      <c r="C3678" s="265">
        <v>24020201</v>
      </c>
      <c r="D3678" s="265" t="s">
        <v>15953</v>
      </c>
      <c r="E3678" s="266" t="s">
        <v>12997</v>
      </c>
      <c r="F3678" s="30"/>
      <c r="G3678" s="30"/>
      <c r="H3678" s="30"/>
      <c r="I3678" s="29"/>
      <c r="J3678" s="29"/>
      <c r="K3678" s="29"/>
      <c r="L3678" s="29"/>
      <c r="M3678" s="29"/>
      <c r="N3678" s="29"/>
      <c r="O3678" s="29"/>
      <c r="P3678" s="425"/>
    </row>
    <row r="3679" spans="1:16" s="336" customFormat="1" x14ac:dyDescent="0.25">
      <c r="A3679" s="264" t="s">
        <v>13004</v>
      </c>
      <c r="B3679" s="264" t="s">
        <v>3598</v>
      </c>
      <c r="C3679" s="265">
        <v>24020202</v>
      </c>
      <c r="D3679" s="265" t="s">
        <v>15953</v>
      </c>
      <c r="E3679" s="266" t="s">
        <v>8836</v>
      </c>
      <c r="F3679" s="30"/>
      <c r="G3679" s="30"/>
      <c r="H3679" s="30"/>
      <c r="I3679" s="29"/>
      <c r="J3679" s="29"/>
      <c r="K3679" s="29"/>
      <c r="L3679" s="29"/>
      <c r="M3679" s="29"/>
      <c r="N3679" s="29"/>
      <c r="O3679" s="29"/>
    </row>
    <row r="3680" spans="1:16" s="336" customFormat="1" x14ac:dyDescent="0.25">
      <c r="A3680" s="44" t="s">
        <v>2157</v>
      </c>
      <c r="B3680" s="44" t="s">
        <v>6174</v>
      </c>
      <c r="C3680" s="45" t="s">
        <v>6186</v>
      </c>
      <c r="D3680" s="45" t="s">
        <v>18252</v>
      </c>
      <c r="E3680" s="45" t="s">
        <v>6210</v>
      </c>
      <c r="F3680" s="45" t="s">
        <v>1384</v>
      </c>
      <c r="G3680" s="45" t="s">
        <v>1385</v>
      </c>
      <c r="H3680" s="30"/>
      <c r="I3680" s="29"/>
      <c r="J3680" s="29"/>
      <c r="K3680" s="29"/>
      <c r="L3680" s="29"/>
      <c r="M3680" s="29"/>
      <c r="N3680" s="29"/>
      <c r="O3680" s="29"/>
    </row>
    <row r="3681" spans="1:16" s="336" customFormat="1" x14ac:dyDescent="0.25">
      <c r="A3681" s="1" t="s">
        <v>2157</v>
      </c>
      <c r="B3681" s="432" t="s">
        <v>2158</v>
      </c>
      <c r="C3681" s="433" t="s">
        <v>14435</v>
      </c>
      <c r="D3681" s="434" t="s">
        <v>17016</v>
      </c>
      <c r="E3681" s="434">
        <v>45869</v>
      </c>
      <c r="F3681" s="30"/>
      <c r="G3681" s="30"/>
      <c r="H3681" s="30"/>
      <c r="I3681" s="29"/>
      <c r="J3681" s="29"/>
      <c r="K3681" s="29"/>
      <c r="L3681" s="29"/>
      <c r="M3681" s="29"/>
      <c r="N3681" s="29"/>
      <c r="O3681" s="29"/>
      <c r="P3681" s="424"/>
    </row>
    <row r="3682" spans="1:16" s="336" customFormat="1" x14ac:dyDescent="0.25">
      <c r="A3682" s="1" t="s">
        <v>2157</v>
      </c>
      <c r="B3682" s="432" t="s">
        <v>14391</v>
      </c>
      <c r="C3682" s="433" t="s">
        <v>13916</v>
      </c>
      <c r="D3682" s="434" t="s">
        <v>17016</v>
      </c>
      <c r="E3682" s="434">
        <v>45763</v>
      </c>
      <c r="F3682" s="30"/>
      <c r="G3682" s="30"/>
      <c r="H3682" s="30"/>
      <c r="I3682" s="29"/>
      <c r="J3682" s="29"/>
      <c r="K3682" s="29"/>
      <c r="L3682" s="29"/>
      <c r="M3682" s="29"/>
      <c r="N3682" s="29"/>
      <c r="O3682" s="29"/>
      <c r="P3682" s="424"/>
    </row>
    <row r="3683" spans="1:16" s="336" customFormat="1" x14ac:dyDescent="0.25">
      <c r="A3683" s="264" t="s">
        <v>8571</v>
      </c>
      <c r="B3683" s="264" t="s">
        <v>6966</v>
      </c>
      <c r="C3683" s="265">
        <v>23010401</v>
      </c>
      <c r="D3683" s="265" t="s">
        <v>15953</v>
      </c>
      <c r="E3683" s="266" t="s">
        <v>6967</v>
      </c>
      <c r="F3683" s="30"/>
      <c r="G3683" s="30"/>
      <c r="H3683" s="30"/>
      <c r="I3683" s="29"/>
      <c r="J3683" s="29"/>
      <c r="K3683" s="29"/>
      <c r="L3683" s="29"/>
      <c r="M3683" s="29"/>
      <c r="N3683" s="29"/>
      <c r="O3683" s="29"/>
    </row>
    <row r="3684" spans="1:16" s="336" customFormat="1" x14ac:dyDescent="0.25">
      <c r="A3684" s="264" t="s">
        <v>8571</v>
      </c>
      <c r="B3684" s="264" t="s">
        <v>3782</v>
      </c>
      <c r="C3684" s="265">
        <v>23010402</v>
      </c>
      <c r="D3684" s="265" t="s">
        <v>15953</v>
      </c>
      <c r="E3684" s="266" t="s">
        <v>8836</v>
      </c>
      <c r="F3684" s="30"/>
      <c r="G3684" s="30"/>
      <c r="H3684" s="30"/>
      <c r="I3684" s="29"/>
      <c r="J3684" s="29"/>
      <c r="K3684" s="29"/>
      <c r="L3684" s="29"/>
      <c r="M3684" s="29"/>
      <c r="N3684" s="29"/>
      <c r="O3684" s="29"/>
    </row>
    <row r="3685" spans="1:16" s="336" customFormat="1" x14ac:dyDescent="0.25">
      <c r="A3685" s="264" t="s">
        <v>2449</v>
      </c>
      <c r="B3685" s="264" t="s">
        <v>1056</v>
      </c>
      <c r="C3685" s="265">
        <v>230601</v>
      </c>
      <c r="D3685" s="265" t="s">
        <v>15953</v>
      </c>
      <c r="E3685" s="266" t="s">
        <v>10533</v>
      </c>
      <c r="F3685" s="30"/>
      <c r="G3685" s="30"/>
      <c r="H3685" s="30"/>
      <c r="I3685" s="29"/>
      <c r="J3685" s="29"/>
      <c r="K3685" s="29"/>
      <c r="L3685" s="29"/>
      <c r="M3685" s="29"/>
      <c r="N3685" s="29"/>
      <c r="O3685" s="29"/>
      <c r="P3685" s="425"/>
    </row>
    <row r="3686" spans="1:16" s="336" customFormat="1" x14ac:dyDescent="0.25">
      <c r="A3686" s="264" t="s">
        <v>2449</v>
      </c>
      <c r="B3686" s="264" t="s">
        <v>12991</v>
      </c>
      <c r="C3686" s="265">
        <v>240102</v>
      </c>
      <c r="D3686" s="265" t="s">
        <v>15953</v>
      </c>
      <c r="E3686" s="266" t="s">
        <v>6677</v>
      </c>
      <c r="F3686" s="30"/>
      <c r="G3686" s="30"/>
      <c r="H3686" s="30"/>
      <c r="I3686" s="29"/>
      <c r="J3686" s="29"/>
      <c r="K3686" s="29"/>
      <c r="L3686" s="29"/>
      <c r="M3686" s="29"/>
      <c r="N3686" s="29"/>
      <c r="O3686" s="29"/>
    </row>
    <row r="3687" spans="1:16" s="336" customFormat="1" x14ac:dyDescent="0.25">
      <c r="A3687" s="264" t="s">
        <v>2781</v>
      </c>
      <c r="B3687" s="264" t="s">
        <v>6966</v>
      </c>
      <c r="C3687" s="265">
        <v>23010401</v>
      </c>
      <c r="D3687" s="265" t="s">
        <v>15953</v>
      </c>
      <c r="E3687" s="266" t="s">
        <v>6967</v>
      </c>
      <c r="F3687" s="30"/>
      <c r="G3687" s="30"/>
      <c r="H3687" s="30"/>
      <c r="I3687" s="29"/>
      <c r="J3687" s="29"/>
      <c r="K3687" s="29"/>
      <c r="L3687" s="29"/>
      <c r="M3687" s="29"/>
      <c r="N3687" s="29"/>
      <c r="O3687" s="29"/>
    </row>
    <row r="3688" spans="1:16" s="336" customFormat="1" x14ac:dyDescent="0.25">
      <c r="A3688" s="264" t="s">
        <v>2781</v>
      </c>
      <c r="B3688" s="264" t="s">
        <v>3782</v>
      </c>
      <c r="C3688" s="265">
        <v>23010402</v>
      </c>
      <c r="D3688" s="265" t="s">
        <v>15953</v>
      </c>
      <c r="E3688" s="266" t="s">
        <v>8836</v>
      </c>
      <c r="F3688" s="30"/>
      <c r="G3688" s="30"/>
      <c r="H3688" s="30"/>
      <c r="I3688" s="29"/>
      <c r="J3688" s="29"/>
      <c r="K3688" s="29"/>
      <c r="L3688" s="29"/>
      <c r="M3688" s="29"/>
      <c r="N3688" s="29"/>
      <c r="O3688" s="29"/>
    </row>
    <row r="3689" spans="1:16" s="336" customFormat="1" x14ac:dyDescent="0.25">
      <c r="A3689" s="264" t="s">
        <v>8572</v>
      </c>
      <c r="B3689" s="264" t="s">
        <v>6966</v>
      </c>
      <c r="C3689" s="265">
        <v>23010401</v>
      </c>
      <c r="D3689" s="265" t="s">
        <v>15953</v>
      </c>
      <c r="E3689" s="266" t="s">
        <v>6967</v>
      </c>
      <c r="F3689" s="30"/>
      <c r="G3689" s="30"/>
      <c r="H3689" s="30"/>
      <c r="I3689" s="29"/>
      <c r="J3689" s="29"/>
      <c r="K3689" s="29"/>
      <c r="L3689" s="29"/>
      <c r="M3689" s="29"/>
      <c r="N3689" s="29"/>
      <c r="O3689" s="29"/>
      <c r="P3689" s="425"/>
    </row>
    <row r="3690" spans="1:16" s="336" customFormat="1" x14ac:dyDescent="0.25">
      <c r="A3690" s="264" t="s">
        <v>8572</v>
      </c>
      <c r="B3690" s="264" t="s">
        <v>3782</v>
      </c>
      <c r="C3690" s="265">
        <v>23010402</v>
      </c>
      <c r="D3690" s="265" t="s">
        <v>15953</v>
      </c>
      <c r="E3690" s="266" t="s">
        <v>8836</v>
      </c>
      <c r="F3690" s="30"/>
      <c r="G3690" s="30"/>
      <c r="H3690" s="30"/>
      <c r="I3690" s="29"/>
      <c r="J3690" s="29"/>
      <c r="K3690" s="29"/>
      <c r="L3690" s="29"/>
      <c r="M3690" s="29"/>
      <c r="N3690" s="29"/>
      <c r="O3690" s="29"/>
      <c r="P3690" s="425"/>
    </row>
    <row r="3691" spans="1:16" s="336" customFormat="1" x14ac:dyDescent="0.25">
      <c r="A3691" s="264" t="s">
        <v>4228</v>
      </c>
      <c r="B3691" s="264" t="s">
        <v>3782</v>
      </c>
      <c r="C3691" s="265">
        <v>210205</v>
      </c>
      <c r="D3691" s="265" t="s">
        <v>15953</v>
      </c>
      <c r="E3691" s="266" t="s">
        <v>8836</v>
      </c>
      <c r="F3691" s="30"/>
      <c r="G3691" s="30"/>
      <c r="H3691" s="30"/>
      <c r="I3691" s="29"/>
      <c r="J3691" s="29"/>
      <c r="K3691" s="29"/>
      <c r="L3691" s="29"/>
      <c r="M3691" s="29"/>
      <c r="N3691" s="29"/>
      <c r="O3691" s="29"/>
    </row>
    <row r="3692" spans="1:16" s="336" customFormat="1" x14ac:dyDescent="0.25">
      <c r="A3692" s="44" t="s">
        <v>16403</v>
      </c>
      <c r="B3692" s="44" t="s">
        <v>16400</v>
      </c>
      <c r="C3692" s="45" t="s">
        <v>16401</v>
      </c>
      <c r="D3692" s="45" t="s">
        <v>16294</v>
      </c>
      <c r="E3692" s="46">
        <v>45961</v>
      </c>
      <c r="F3692" s="338"/>
      <c r="G3692" s="44"/>
      <c r="H3692" s="44"/>
      <c r="I3692" s="44"/>
      <c r="J3692" s="44"/>
      <c r="K3692" s="44"/>
      <c r="L3692" s="31"/>
      <c r="M3692" s="31"/>
      <c r="N3692" s="31"/>
      <c r="O3692" s="29"/>
    </row>
    <row r="3693" spans="1:16" s="336" customFormat="1" x14ac:dyDescent="0.25">
      <c r="A3693" s="44" t="s">
        <v>1144</v>
      </c>
      <c r="B3693" s="44" t="s">
        <v>9309</v>
      </c>
      <c r="C3693" s="45" t="s">
        <v>9310</v>
      </c>
      <c r="D3693" s="45" t="s">
        <v>18252</v>
      </c>
      <c r="E3693" s="45" t="s">
        <v>3754</v>
      </c>
      <c r="F3693" s="45" t="s">
        <v>1385</v>
      </c>
      <c r="G3693" s="45" t="s">
        <v>1385</v>
      </c>
      <c r="H3693" s="30"/>
      <c r="I3693" s="29"/>
      <c r="J3693" s="29"/>
      <c r="K3693" s="29"/>
      <c r="L3693" s="29"/>
      <c r="M3693" s="29"/>
      <c r="N3693" s="29"/>
      <c r="O3693" s="29"/>
    </row>
    <row r="3694" spans="1:16" s="336" customFormat="1" x14ac:dyDescent="0.25">
      <c r="A3694" s="264" t="s">
        <v>5431</v>
      </c>
      <c r="B3694" s="264" t="s">
        <v>2751</v>
      </c>
      <c r="C3694" s="265">
        <v>220105</v>
      </c>
      <c r="D3694" s="265" t="s">
        <v>15953</v>
      </c>
      <c r="E3694" s="266" t="s">
        <v>3064</v>
      </c>
      <c r="F3694" s="30"/>
      <c r="G3694" s="30"/>
      <c r="H3694" s="30"/>
      <c r="I3694" s="29"/>
      <c r="J3694" s="29"/>
      <c r="K3694" s="29"/>
      <c r="L3694" s="29"/>
      <c r="M3694" s="29"/>
      <c r="N3694" s="29"/>
      <c r="O3694" s="29"/>
    </row>
    <row r="3695" spans="1:16" s="336" customFormat="1" x14ac:dyDescent="0.25">
      <c r="A3695" s="44" t="s">
        <v>15485</v>
      </c>
      <c r="B3695" s="44" t="s">
        <v>15486</v>
      </c>
      <c r="C3695" s="45" t="s">
        <v>15487</v>
      </c>
      <c r="D3695" s="45" t="s">
        <v>18252</v>
      </c>
      <c r="E3695" s="45" t="s">
        <v>10069</v>
      </c>
      <c r="F3695" s="45" t="s">
        <v>1384</v>
      </c>
      <c r="G3695" s="45" t="s">
        <v>1385</v>
      </c>
      <c r="H3695" s="30"/>
      <c r="I3695" s="29"/>
      <c r="J3695" s="29"/>
      <c r="K3695" s="29"/>
      <c r="L3695" s="29"/>
      <c r="M3695" s="29"/>
      <c r="N3695" s="29"/>
      <c r="O3695" s="29"/>
    </row>
    <row r="3696" spans="1:16" s="336" customFormat="1" x14ac:dyDescent="0.25">
      <c r="A3696" s="44" t="s">
        <v>13186</v>
      </c>
      <c r="B3696" s="92" t="s">
        <v>13392</v>
      </c>
      <c r="C3696" s="77" t="s">
        <v>13124</v>
      </c>
      <c r="D3696" s="93" t="s">
        <v>13391</v>
      </c>
      <c r="E3696" s="94">
        <v>45838</v>
      </c>
      <c r="F3696" s="93"/>
      <c r="G3696" s="93"/>
      <c r="H3696" s="93"/>
      <c r="I3696" s="99"/>
      <c r="J3696" s="99"/>
      <c r="K3696" s="99"/>
      <c r="L3696" s="31"/>
      <c r="M3696" s="31"/>
      <c r="N3696" s="31"/>
      <c r="O3696" s="29"/>
    </row>
    <row r="3697" spans="1:16" s="337" customFormat="1" x14ac:dyDescent="0.25">
      <c r="A3697" s="264" t="s">
        <v>8573</v>
      </c>
      <c r="B3697" s="264" t="s">
        <v>8832</v>
      </c>
      <c r="C3697" s="265">
        <v>230203</v>
      </c>
      <c r="D3697" s="265" t="s">
        <v>15953</v>
      </c>
      <c r="E3697" s="266" t="s">
        <v>8836</v>
      </c>
      <c r="F3697" s="30"/>
      <c r="G3697" s="30"/>
      <c r="H3697" s="30"/>
      <c r="I3697" s="29"/>
      <c r="J3697" s="29"/>
      <c r="K3697" s="29"/>
      <c r="L3697" s="29"/>
      <c r="M3697" s="29"/>
      <c r="N3697" s="29"/>
      <c r="O3697" s="29"/>
      <c r="P3697" s="350"/>
    </row>
    <row r="3698" spans="1:16" s="336" customFormat="1" x14ac:dyDescent="0.25">
      <c r="A3698" s="264" t="s">
        <v>8573</v>
      </c>
      <c r="B3698" s="264" t="s">
        <v>5421</v>
      </c>
      <c r="C3698" s="265">
        <v>240906</v>
      </c>
      <c r="D3698" s="265" t="s">
        <v>15953</v>
      </c>
      <c r="E3698" s="266" t="s">
        <v>6214</v>
      </c>
      <c r="F3698" s="30"/>
      <c r="G3698" s="30"/>
      <c r="H3698" s="30"/>
      <c r="I3698" s="29"/>
      <c r="J3698" s="29"/>
      <c r="K3698" s="29"/>
      <c r="L3698" s="29"/>
      <c r="M3698" s="29"/>
      <c r="N3698" s="29"/>
      <c r="O3698" s="29"/>
    </row>
    <row r="3699" spans="1:16" s="336" customFormat="1" x14ac:dyDescent="0.25">
      <c r="A3699" s="264" t="s">
        <v>8573</v>
      </c>
      <c r="B3699" s="264" t="s">
        <v>8833</v>
      </c>
      <c r="C3699" s="265">
        <v>23020101</v>
      </c>
      <c r="D3699" s="265" t="s">
        <v>15953</v>
      </c>
      <c r="E3699" s="266" t="s">
        <v>8836</v>
      </c>
      <c r="F3699" s="30"/>
      <c r="G3699" s="30"/>
      <c r="H3699" s="30"/>
      <c r="I3699" s="29"/>
      <c r="J3699" s="29"/>
      <c r="K3699" s="29"/>
      <c r="L3699" s="29"/>
      <c r="M3699" s="29"/>
      <c r="N3699" s="29"/>
      <c r="O3699" s="29"/>
    </row>
    <row r="3700" spans="1:16" s="336" customFormat="1" x14ac:dyDescent="0.25">
      <c r="A3700" s="264" t="s">
        <v>8573</v>
      </c>
      <c r="B3700" s="264" t="s">
        <v>11351</v>
      </c>
      <c r="C3700" s="265">
        <v>23110101</v>
      </c>
      <c r="D3700" s="265" t="s">
        <v>15953</v>
      </c>
      <c r="E3700" s="266" t="s">
        <v>11352</v>
      </c>
      <c r="F3700" s="30"/>
      <c r="G3700" s="30"/>
      <c r="H3700" s="30"/>
      <c r="I3700" s="29"/>
      <c r="J3700" s="29"/>
      <c r="K3700" s="29"/>
      <c r="L3700" s="29"/>
      <c r="M3700" s="29"/>
      <c r="N3700" s="29"/>
      <c r="O3700" s="29"/>
      <c r="P3700" s="425"/>
    </row>
    <row r="3701" spans="1:16" s="336" customFormat="1" x14ac:dyDescent="0.25">
      <c r="A3701" s="264" t="s">
        <v>8573</v>
      </c>
      <c r="B3701" s="264" t="s">
        <v>16922</v>
      </c>
      <c r="C3701" s="265">
        <v>24090701</v>
      </c>
      <c r="D3701" s="265" t="s">
        <v>15953</v>
      </c>
      <c r="E3701" s="266" t="s">
        <v>6214</v>
      </c>
      <c r="F3701" s="30"/>
      <c r="G3701" s="30"/>
      <c r="H3701" s="30"/>
      <c r="I3701" s="29"/>
      <c r="J3701" s="29"/>
      <c r="K3701" s="29"/>
      <c r="L3701" s="29"/>
      <c r="M3701" s="29"/>
      <c r="N3701" s="29"/>
      <c r="O3701" s="29"/>
    </row>
    <row r="3702" spans="1:16" s="336" customFormat="1" x14ac:dyDescent="0.25">
      <c r="A3702" s="44" t="s">
        <v>18137</v>
      </c>
      <c r="B3702" s="44" t="s">
        <v>1358</v>
      </c>
      <c r="C3702" s="45" t="s">
        <v>6197</v>
      </c>
      <c r="D3702" s="45" t="s">
        <v>18252</v>
      </c>
      <c r="E3702" s="45" t="s">
        <v>6211</v>
      </c>
      <c r="F3702" s="45" t="s">
        <v>1384</v>
      </c>
      <c r="G3702" s="45" t="s">
        <v>1384</v>
      </c>
      <c r="H3702" s="30"/>
      <c r="I3702" s="29"/>
      <c r="J3702" s="29"/>
      <c r="K3702" s="29"/>
      <c r="L3702" s="29"/>
      <c r="M3702" s="29"/>
      <c r="N3702" s="29"/>
      <c r="O3702" s="29"/>
    </row>
    <row r="3703" spans="1:16" s="336" customFormat="1" x14ac:dyDescent="0.25">
      <c r="A3703" s="44" t="s">
        <v>18137</v>
      </c>
      <c r="B3703" s="44" t="s">
        <v>4157</v>
      </c>
      <c r="C3703" s="45" t="s">
        <v>15418</v>
      </c>
      <c r="D3703" s="45" t="s">
        <v>18252</v>
      </c>
      <c r="E3703" s="45" t="s">
        <v>3064</v>
      </c>
      <c r="F3703" s="45" t="s">
        <v>1384</v>
      </c>
      <c r="G3703" s="45" t="s">
        <v>1384</v>
      </c>
      <c r="H3703" s="30"/>
      <c r="I3703" s="29"/>
      <c r="J3703" s="29"/>
      <c r="K3703" s="29"/>
      <c r="L3703" s="29"/>
      <c r="M3703" s="29"/>
      <c r="N3703" s="29"/>
      <c r="O3703" s="29"/>
    </row>
    <row r="3704" spans="1:16" s="336" customFormat="1" x14ac:dyDescent="0.25">
      <c r="A3704" s="44" t="s">
        <v>3253</v>
      </c>
      <c r="B3704" s="44" t="s">
        <v>15970</v>
      </c>
      <c r="C3704" s="45" t="s">
        <v>15775</v>
      </c>
      <c r="D3704" s="45" t="s">
        <v>18252</v>
      </c>
      <c r="E3704" s="45" t="s">
        <v>6416</v>
      </c>
      <c r="F3704" s="45" t="s">
        <v>1384</v>
      </c>
      <c r="G3704" s="45" t="s">
        <v>1385</v>
      </c>
      <c r="H3704" s="30"/>
      <c r="I3704" s="29"/>
      <c r="J3704" s="29"/>
      <c r="K3704" s="29"/>
      <c r="L3704" s="29"/>
      <c r="M3704" s="29"/>
      <c r="N3704" s="29"/>
      <c r="O3704" s="29"/>
    </row>
    <row r="3705" spans="1:16" s="336" customFormat="1" x14ac:dyDescent="0.2">
      <c r="A3705" s="92" t="s">
        <v>3253</v>
      </c>
      <c r="B3705" s="92" t="s">
        <v>2471</v>
      </c>
      <c r="C3705" s="146" t="s">
        <v>2594</v>
      </c>
      <c r="D3705" s="146" t="s">
        <v>2008</v>
      </c>
      <c r="E3705" s="107">
        <v>45352</v>
      </c>
      <c r="F3705" s="93"/>
      <c r="G3705" s="93" t="s">
        <v>1385</v>
      </c>
      <c r="H3705" s="93" t="s">
        <v>1533</v>
      </c>
      <c r="I3705" s="99"/>
      <c r="J3705" s="99"/>
      <c r="K3705" s="99"/>
      <c r="L3705" s="29"/>
      <c r="M3705" s="29"/>
      <c r="N3705" s="29"/>
      <c r="O3705" s="29"/>
    </row>
    <row r="3706" spans="1:16" s="336" customFormat="1" x14ac:dyDescent="0.2">
      <c r="A3706" s="57" t="s">
        <v>3253</v>
      </c>
      <c r="B3706" s="92" t="s">
        <v>4550</v>
      </c>
      <c r="C3706" s="93" t="s">
        <v>4548</v>
      </c>
      <c r="D3706" s="93" t="s">
        <v>4549</v>
      </c>
      <c r="E3706" s="94">
        <v>46203</v>
      </c>
      <c r="F3706" s="93"/>
      <c r="G3706" s="93"/>
      <c r="H3706" s="93"/>
      <c r="I3706" s="99"/>
      <c r="J3706" s="99"/>
      <c r="K3706" s="99"/>
      <c r="L3706" s="29"/>
      <c r="M3706" s="29"/>
      <c r="N3706" s="29"/>
      <c r="O3706" s="29"/>
    </row>
    <row r="3707" spans="1:16" s="336" customFormat="1" x14ac:dyDescent="0.25">
      <c r="A3707" s="44" t="s">
        <v>3253</v>
      </c>
      <c r="B3707" s="44" t="s">
        <v>15259</v>
      </c>
      <c r="C3707" s="45" t="s">
        <v>11129</v>
      </c>
      <c r="D3707" s="45" t="s">
        <v>16294</v>
      </c>
      <c r="E3707" s="46">
        <v>46022</v>
      </c>
      <c r="F3707" s="338"/>
      <c r="G3707" s="44"/>
      <c r="H3707" s="44"/>
      <c r="I3707" s="44"/>
      <c r="J3707" s="44"/>
      <c r="K3707" s="44"/>
      <c r="L3707" s="31"/>
      <c r="M3707" s="31"/>
      <c r="N3707" s="31"/>
      <c r="O3707" s="29"/>
    </row>
    <row r="3708" spans="1:16" s="337" customFormat="1" x14ac:dyDescent="0.2">
      <c r="A3708" s="92" t="s">
        <v>3253</v>
      </c>
      <c r="B3708" s="92" t="s">
        <v>14372</v>
      </c>
      <c r="C3708" s="93" t="s">
        <v>14373</v>
      </c>
      <c r="D3708" s="93" t="s">
        <v>1398</v>
      </c>
      <c r="E3708" s="94">
        <v>45916</v>
      </c>
      <c r="F3708" s="93"/>
      <c r="G3708" s="93"/>
      <c r="H3708" s="93"/>
      <c r="I3708" s="99"/>
      <c r="J3708" s="99"/>
      <c r="K3708" s="99"/>
      <c r="L3708" s="31"/>
      <c r="M3708" s="31"/>
      <c r="N3708" s="31"/>
      <c r="O3708" s="29"/>
      <c r="P3708" s="350"/>
    </row>
    <row r="3709" spans="1:16" s="336" customFormat="1" x14ac:dyDescent="0.25">
      <c r="A3709" s="273" t="s">
        <v>11799</v>
      </c>
      <c r="B3709" s="273" t="s">
        <v>11789</v>
      </c>
      <c r="C3709" s="274">
        <v>791202303007</v>
      </c>
      <c r="D3709" s="274" t="s">
        <v>8356</v>
      </c>
      <c r="E3709" s="276" t="s">
        <v>3754</v>
      </c>
      <c r="F3709" s="328"/>
      <c r="G3709" s="328"/>
      <c r="H3709" s="328"/>
      <c r="I3709" s="329"/>
      <c r="J3709" s="329"/>
      <c r="K3709" s="329"/>
      <c r="L3709" s="29"/>
      <c r="M3709" s="29"/>
      <c r="N3709" s="29"/>
      <c r="O3709" s="29"/>
    </row>
    <row r="3710" spans="1:16" s="336" customFormat="1" x14ac:dyDescent="0.25">
      <c r="A3710" s="264" t="s">
        <v>3495</v>
      </c>
      <c r="B3710" s="264" t="s">
        <v>2751</v>
      </c>
      <c r="C3710" s="265">
        <v>230105</v>
      </c>
      <c r="D3710" s="265" t="s">
        <v>15953</v>
      </c>
      <c r="E3710" s="266" t="s">
        <v>6877</v>
      </c>
      <c r="F3710" s="30"/>
      <c r="G3710" s="30"/>
      <c r="H3710" s="30"/>
      <c r="I3710" s="29"/>
      <c r="J3710" s="29"/>
      <c r="K3710" s="29"/>
      <c r="L3710" s="29"/>
      <c r="M3710" s="29"/>
      <c r="N3710" s="29"/>
      <c r="O3710" s="29"/>
    </row>
    <row r="3711" spans="1:16" s="336" customFormat="1" x14ac:dyDescent="0.25">
      <c r="A3711" s="44" t="s">
        <v>1145</v>
      </c>
      <c r="B3711" s="92" t="s">
        <v>13392</v>
      </c>
      <c r="C3711" s="45" t="s">
        <v>13122</v>
      </c>
      <c r="D3711" s="93" t="s">
        <v>13391</v>
      </c>
      <c r="E3711" s="94">
        <v>45838</v>
      </c>
      <c r="F3711" s="93"/>
      <c r="G3711" s="93"/>
      <c r="H3711" s="93"/>
      <c r="I3711" s="99"/>
      <c r="J3711" s="99"/>
      <c r="K3711" s="99"/>
      <c r="L3711" s="31"/>
      <c r="M3711" s="31"/>
      <c r="N3711" s="31"/>
      <c r="O3711" s="29"/>
    </row>
    <row r="3712" spans="1:16" s="336" customFormat="1" x14ac:dyDescent="0.25">
      <c r="A3712" s="264" t="s">
        <v>17793</v>
      </c>
      <c r="B3712" s="264" t="s">
        <v>3753</v>
      </c>
      <c r="C3712" s="265">
        <v>210101</v>
      </c>
      <c r="D3712" s="265" t="s">
        <v>15953</v>
      </c>
      <c r="E3712" s="266" t="s">
        <v>3754</v>
      </c>
      <c r="F3712" s="30"/>
      <c r="G3712" s="30"/>
      <c r="H3712" s="30"/>
      <c r="I3712" s="29"/>
      <c r="J3712" s="29"/>
      <c r="K3712" s="29"/>
      <c r="L3712" s="29"/>
      <c r="M3712" s="29"/>
      <c r="N3712" s="29"/>
      <c r="O3712" s="29"/>
    </row>
    <row r="3713" spans="1:15" s="336" customFormat="1" x14ac:dyDescent="0.25">
      <c r="A3713" s="264" t="s">
        <v>17793</v>
      </c>
      <c r="B3713" s="264" t="s">
        <v>1068</v>
      </c>
      <c r="C3713" s="265">
        <v>230202</v>
      </c>
      <c r="D3713" s="265" t="s">
        <v>15953</v>
      </c>
      <c r="E3713" s="266" t="s">
        <v>8836</v>
      </c>
      <c r="F3713" s="30"/>
      <c r="G3713" s="30"/>
      <c r="H3713" s="30"/>
      <c r="I3713" s="29"/>
      <c r="J3713" s="29"/>
      <c r="K3713" s="29"/>
      <c r="L3713" s="29"/>
      <c r="M3713" s="29"/>
      <c r="N3713" s="29"/>
      <c r="O3713" s="29"/>
    </row>
    <row r="3714" spans="1:15" s="336" customFormat="1" x14ac:dyDescent="0.25">
      <c r="A3714" s="264" t="s">
        <v>2782</v>
      </c>
      <c r="B3714" s="264" t="s">
        <v>13009</v>
      </c>
      <c r="C3714" s="265">
        <v>240101</v>
      </c>
      <c r="D3714" s="265" t="s">
        <v>15953</v>
      </c>
      <c r="E3714" s="266" t="s">
        <v>13010</v>
      </c>
      <c r="F3714" s="30"/>
      <c r="G3714" s="30"/>
      <c r="H3714" s="30"/>
      <c r="I3714" s="29"/>
      <c r="J3714" s="29"/>
      <c r="K3714" s="29"/>
      <c r="L3714" s="29"/>
      <c r="M3714" s="29"/>
      <c r="N3714" s="29"/>
      <c r="O3714" s="29"/>
    </row>
    <row r="3715" spans="1:15" s="336" customFormat="1" x14ac:dyDescent="0.25">
      <c r="A3715" s="44" t="s">
        <v>13580</v>
      </c>
      <c r="B3715" s="44" t="s">
        <v>13572</v>
      </c>
      <c r="C3715" s="45" t="s">
        <v>13683</v>
      </c>
      <c r="D3715" s="45" t="s">
        <v>4574</v>
      </c>
      <c r="E3715" s="275">
        <f>DATE(2028,5,7)</f>
        <v>46880</v>
      </c>
      <c r="F3715" s="30"/>
      <c r="G3715" s="30"/>
      <c r="H3715" s="30"/>
      <c r="I3715" s="29"/>
      <c r="J3715" s="29"/>
      <c r="K3715" s="29"/>
      <c r="L3715" s="29"/>
      <c r="M3715" s="29"/>
      <c r="N3715" s="29"/>
      <c r="O3715" s="29"/>
    </row>
    <row r="3716" spans="1:15" s="336" customFormat="1" x14ac:dyDescent="0.25">
      <c r="A3716" s="264" t="s">
        <v>11392</v>
      </c>
      <c r="B3716" s="264" t="s">
        <v>3591</v>
      </c>
      <c r="C3716" s="265">
        <v>230901</v>
      </c>
      <c r="D3716" s="265" t="s">
        <v>15953</v>
      </c>
      <c r="E3716" s="266" t="s">
        <v>10715</v>
      </c>
      <c r="F3716" s="30"/>
      <c r="G3716" s="30"/>
      <c r="H3716" s="30"/>
      <c r="I3716" s="29"/>
      <c r="J3716" s="29"/>
      <c r="K3716" s="29"/>
      <c r="L3716" s="29"/>
      <c r="M3716" s="29"/>
      <c r="N3716" s="29"/>
      <c r="O3716" s="29"/>
    </row>
    <row r="3717" spans="1:15" s="336" customFormat="1" x14ac:dyDescent="0.25">
      <c r="A3717" s="264" t="s">
        <v>14724</v>
      </c>
      <c r="B3717" s="264" t="s">
        <v>14623</v>
      </c>
      <c r="C3717" s="265">
        <v>24050301</v>
      </c>
      <c r="D3717" s="265" t="s">
        <v>15953</v>
      </c>
      <c r="E3717" s="266" t="s">
        <v>6710</v>
      </c>
      <c r="F3717" s="30"/>
      <c r="G3717" s="30"/>
      <c r="H3717" s="30"/>
      <c r="I3717" s="29"/>
      <c r="J3717" s="29"/>
      <c r="K3717" s="29"/>
      <c r="L3717" s="29"/>
      <c r="M3717" s="29"/>
      <c r="N3717" s="29"/>
      <c r="O3717" s="29"/>
    </row>
    <row r="3718" spans="1:15" s="336" customFormat="1" x14ac:dyDescent="0.25">
      <c r="A3718" s="264" t="s">
        <v>9438</v>
      </c>
      <c r="B3718" s="264" t="s">
        <v>2751</v>
      </c>
      <c r="C3718" s="265">
        <v>220105</v>
      </c>
      <c r="D3718" s="265" t="s">
        <v>15953</v>
      </c>
      <c r="E3718" s="266" t="s">
        <v>3064</v>
      </c>
      <c r="F3718" s="30"/>
      <c r="G3718" s="30"/>
      <c r="H3718" s="30"/>
      <c r="I3718" s="29"/>
      <c r="J3718" s="29"/>
      <c r="K3718" s="29"/>
      <c r="L3718" s="29"/>
      <c r="M3718" s="29"/>
      <c r="N3718" s="29"/>
      <c r="O3718" s="29"/>
    </row>
    <row r="3719" spans="1:15" s="336" customFormat="1" x14ac:dyDescent="0.25">
      <c r="A3719" s="44" t="s">
        <v>16018</v>
      </c>
      <c r="B3719" s="44" t="s">
        <v>1346</v>
      </c>
      <c r="C3719" s="45" t="s">
        <v>15960</v>
      </c>
      <c r="D3719" s="45" t="s">
        <v>18252</v>
      </c>
      <c r="E3719" s="45" t="s">
        <v>6214</v>
      </c>
      <c r="F3719" s="45" t="s">
        <v>1384</v>
      </c>
      <c r="G3719" s="45" t="s">
        <v>1385</v>
      </c>
      <c r="H3719" s="30"/>
      <c r="I3719" s="29"/>
      <c r="J3719" s="29"/>
      <c r="K3719" s="29"/>
      <c r="L3719" s="29"/>
      <c r="M3719" s="29"/>
      <c r="N3719" s="29"/>
      <c r="O3719" s="29"/>
    </row>
    <row r="3720" spans="1:15" s="336" customFormat="1" x14ac:dyDescent="0.25">
      <c r="A3720" s="44" t="s">
        <v>10560</v>
      </c>
      <c r="B3720" s="44" t="s">
        <v>284</v>
      </c>
      <c r="C3720" s="45" t="s">
        <v>10556</v>
      </c>
      <c r="D3720" s="45" t="s">
        <v>18252</v>
      </c>
      <c r="E3720" s="45" t="s">
        <v>5410</v>
      </c>
      <c r="F3720" s="45" t="s">
        <v>1384</v>
      </c>
      <c r="G3720" s="45" t="s">
        <v>1385</v>
      </c>
      <c r="H3720" s="30"/>
      <c r="I3720" s="29"/>
      <c r="J3720" s="29"/>
      <c r="K3720" s="29"/>
      <c r="L3720" s="29"/>
      <c r="M3720" s="29"/>
      <c r="N3720" s="29"/>
      <c r="O3720" s="29"/>
    </row>
    <row r="3721" spans="1:15" s="336" customFormat="1" x14ac:dyDescent="0.25">
      <c r="A3721" s="76" t="s">
        <v>7525</v>
      </c>
      <c r="B3721" s="76" t="s">
        <v>7526</v>
      </c>
      <c r="C3721" s="56" t="s">
        <v>10536</v>
      </c>
      <c r="D3721" s="147" t="s">
        <v>2915</v>
      </c>
      <c r="E3721" s="69">
        <v>45442</v>
      </c>
      <c r="F3721" s="93"/>
      <c r="G3721" s="93"/>
      <c r="H3721" s="93"/>
      <c r="I3721" s="99"/>
      <c r="J3721" s="99"/>
      <c r="K3721" s="99"/>
      <c r="L3721" s="29"/>
      <c r="M3721" s="29"/>
      <c r="N3721" s="29"/>
      <c r="O3721" s="29"/>
    </row>
    <row r="3722" spans="1:15" s="336" customFormat="1" x14ac:dyDescent="0.25">
      <c r="A3722" s="44" t="s">
        <v>16541</v>
      </c>
      <c r="B3722" s="44" t="s">
        <v>16542</v>
      </c>
      <c r="C3722" s="45" t="s">
        <v>16543</v>
      </c>
      <c r="D3722" s="45" t="s">
        <v>4574</v>
      </c>
      <c r="E3722" s="275">
        <f>DATE(2028,11,15)</f>
        <v>47072</v>
      </c>
      <c r="F3722" s="30"/>
      <c r="G3722" s="30"/>
      <c r="H3722" s="30"/>
      <c r="I3722" s="29"/>
      <c r="J3722" s="29"/>
      <c r="K3722" s="29"/>
      <c r="L3722" s="29"/>
      <c r="M3722" s="29"/>
      <c r="N3722" s="29"/>
      <c r="O3722" s="29"/>
    </row>
    <row r="3723" spans="1:15" s="336" customFormat="1" x14ac:dyDescent="0.25">
      <c r="A3723" s="44" t="s">
        <v>18138</v>
      </c>
      <c r="B3723" s="44" t="s">
        <v>1350</v>
      </c>
      <c r="C3723" s="45" t="s">
        <v>6188</v>
      </c>
      <c r="D3723" s="45" t="s">
        <v>18252</v>
      </c>
      <c r="E3723" s="45" t="s">
        <v>6211</v>
      </c>
      <c r="F3723" s="45" t="s">
        <v>1384</v>
      </c>
      <c r="G3723" s="45" t="s">
        <v>1384</v>
      </c>
      <c r="H3723" s="30"/>
      <c r="I3723" s="29"/>
      <c r="J3723" s="29"/>
      <c r="K3723" s="29"/>
      <c r="L3723" s="29"/>
      <c r="M3723" s="29"/>
      <c r="N3723" s="29"/>
      <c r="O3723" s="29"/>
    </row>
    <row r="3724" spans="1:15" s="336" customFormat="1" x14ac:dyDescent="0.25">
      <c r="A3724" s="44" t="s">
        <v>18138</v>
      </c>
      <c r="B3724" s="44" t="s">
        <v>6179</v>
      </c>
      <c r="C3724" s="45" t="s">
        <v>6199</v>
      </c>
      <c r="D3724" s="45" t="s">
        <v>18252</v>
      </c>
      <c r="E3724" s="45" t="s">
        <v>6212</v>
      </c>
      <c r="F3724" s="45" t="s">
        <v>1384</v>
      </c>
      <c r="G3724" s="45" t="s">
        <v>1384</v>
      </c>
      <c r="H3724" s="30"/>
      <c r="I3724" s="29"/>
      <c r="J3724" s="29"/>
      <c r="K3724" s="29"/>
      <c r="L3724" s="29"/>
      <c r="M3724" s="29"/>
      <c r="N3724" s="29"/>
      <c r="O3724" s="29"/>
    </row>
    <row r="3725" spans="1:15" s="336" customFormat="1" x14ac:dyDescent="0.25">
      <c r="A3725" s="44" t="s">
        <v>15488</v>
      </c>
      <c r="B3725" s="44" t="s">
        <v>15962</v>
      </c>
      <c r="C3725" s="45" t="s">
        <v>15776</v>
      </c>
      <c r="D3725" s="45" t="s">
        <v>18252</v>
      </c>
      <c r="E3725" s="45" t="s">
        <v>6416</v>
      </c>
      <c r="F3725" s="45" t="s">
        <v>1384</v>
      </c>
      <c r="G3725" s="45" t="s">
        <v>1384</v>
      </c>
      <c r="H3725" s="30"/>
      <c r="I3725" s="29"/>
      <c r="J3725" s="29"/>
      <c r="K3725" s="29"/>
      <c r="L3725" s="29"/>
      <c r="M3725" s="29"/>
      <c r="N3725" s="29"/>
      <c r="O3725" s="29"/>
    </row>
    <row r="3726" spans="1:15" s="336" customFormat="1" x14ac:dyDescent="0.2">
      <c r="A3726" s="57" t="s">
        <v>13541</v>
      </c>
      <c r="B3726" s="57" t="s">
        <v>5938</v>
      </c>
      <c r="C3726" s="62">
        <v>2417</v>
      </c>
      <c r="D3726" s="62" t="s">
        <v>5966</v>
      </c>
      <c r="E3726" s="60">
        <v>46022</v>
      </c>
      <c r="F3726" s="339" t="s">
        <v>16267</v>
      </c>
      <c r="G3726" s="339" t="s">
        <v>16268</v>
      </c>
      <c r="H3726" s="57"/>
      <c r="I3726" s="57"/>
      <c r="J3726" s="57"/>
      <c r="K3726" s="57"/>
      <c r="L3726" s="31"/>
      <c r="M3726" s="31"/>
      <c r="N3726" s="31"/>
      <c r="O3726" s="29"/>
    </row>
    <row r="3727" spans="1:15" s="336" customFormat="1" x14ac:dyDescent="0.25">
      <c r="A3727" s="102" t="s">
        <v>7752</v>
      </c>
      <c r="B3727" s="131" t="s">
        <v>7741</v>
      </c>
      <c r="C3727" s="96" t="s">
        <v>7742</v>
      </c>
      <c r="D3727" s="96" t="s">
        <v>1398</v>
      </c>
      <c r="E3727" s="112">
        <v>45737</v>
      </c>
      <c r="F3727" s="93"/>
      <c r="G3727" s="93"/>
      <c r="H3727" s="93"/>
      <c r="I3727" s="99"/>
      <c r="J3727" s="99"/>
      <c r="K3727" s="99"/>
      <c r="L3727" s="31"/>
      <c r="M3727" s="31"/>
      <c r="N3727" s="31"/>
      <c r="O3727" s="29"/>
    </row>
    <row r="3728" spans="1:15" s="336" customFormat="1" x14ac:dyDescent="0.25">
      <c r="A3728" s="44" t="s">
        <v>13581</v>
      </c>
      <c r="B3728" s="44" t="s">
        <v>13582</v>
      </c>
      <c r="C3728" s="45" t="s">
        <v>13684</v>
      </c>
      <c r="D3728" s="45" t="s">
        <v>4574</v>
      </c>
      <c r="E3728" s="275">
        <f>DATE(2028,6,11)</f>
        <v>46915</v>
      </c>
      <c r="F3728" s="30"/>
      <c r="G3728" s="30"/>
      <c r="H3728" s="30"/>
      <c r="I3728" s="29"/>
      <c r="J3728" s="29"/>
      <c r="K3728" s="29"/>
      <c r="L3728" s="29"/>
      <c r="M3728" s="29"/>
      <c r="N3728" s="29"/>
      <c r="O3728" s="29"/>
    </row>
    <row r="3729" spans="1:16" s="336" customFormat="1" x14ac:dyDescent="0.25">
      <c r="A3729" s="44" t="s">
        <v>16019</v>
      </c>
      <c r="B3729" s="44" t="s">
        <v>18102</v>
      </c>
      <c r="C3729" s="45" t="s">
        <v>18103</v>
      </c>
      <c r="D3729" s="45" t="s">
        <v>18252</v>
      </c>
      <c r="E3729" s="45" t="s">
        <v>6985</v>
      </c>
      <c r="F3729" s="45" t="s">
        <v>1384</v>
      </c>
      <c r="G3729" s="45" t="s">
        <v>1385</v>
      </c>
      <c r="H3729" s="30"/>
      <c r="I3729" s="29"/>
      <c r="J3729" s="29"/>
      <c r="K3729" s="29"/>
      <c r="L3729" s="29"/>
      <c r="M3729" s="29"/>
      <c r="N3729" s="29"/>
      <c r="O3729" s="29"/>
    </row>
    <row r="3730" spans="1:16" s="336" customFormat="1" x14ac:dyDescent="0.25">
      <c r="A3730" s="346" t="s">
        <v>16883</v>
      </c>
      <c r="B3730" s="346" t="s">
        <v>15736</v>
      </c>
      <c r="C3730" s="347" t="s">
        <v>16884</v>
      </c>
      <c r="D3730" s="347" t="s">
        <v>15765</v>
      </c>
      <c r="E3730" s="347" t="s">
        <v>15709</v>
      </c>
      <c r="F3730" s="346"/>
      <c r="G3730" s="346"/>
      <c r="H3730" s="346"/>
      <c r="I3730" s="346"/>
      <c r="J3730" s="346"/>
      <c r="K3730" s="346"/>
      <c r="L3730" s="346"/>
      <c r="M3730" s="346"/>
      <c r="N3730" s="29"/>
      <c r="O3730" s="29"/>
    </row>
    <row r="3731" spans="1:16" s="336" customFormat="1" x14ac:dyDescent="0.25">
      <c r="A3731" s="114" t="s">
        <v>2273</v>
      </c>
      <c r="B3731" s="114" t="s">
        <v>2251</v>
      </c>
      <c r="C3731" s="106" t="s">
        <v>2252</v>
      </c>
      <c r="D3731" s="93" t="s">
        <v>1593</v>
      </c>
      <c r="E3731" s="115">
        <v>46326</v>
      </c>
      <c r="F3731" s="93"/>
      <c r="G3731" s="93"/>
      <c r="H3731" s="93"/>
      <c r="I3731" s="99"/>
      <c r="J3731" s="99"/>
      <c r="K3731" s="99"/>
      <c r="L3731" s="29"/>
      <c r="M3731" s="29"/>
      <c r="N3731" s="29"/>
      <c r="O3731" s="29"/>
    </row>
    <row r="3732" spans="1:16" s="336" customFormat="1" x14ac:dyDescent="0.25">
      <c r="A3732" s="114" t="s">
        <v>2273</v>
      </c>
      <c r="B3732" s="114" t="s">
        <v>2251</v>
      </c>
      <c r="C3732" s="106" t="s">
        <v>2252</v>
      </c>
      <c r="D3732" s="93" t="s">
        <v>1593</v>
      </c>
      <c r="E3732" s="115">
        <v>46326</v>
      </c>
      <c r="F3732" s="93"/>
      <c r="G3732" s="93"/>
      <c r="H3732" s="93"/>
      <c r="I3732" s="99"/>
      <c r="J3732" s="99"/>
      <c r="K3732" s="99"/>
      <c r="L3732" s="29"/>
      <c r="M3732" s="29"/>
      <c r="N3732" s="29"/>
      <c r="O3732" s="29"/>
    </row>
    <row r="3733" spans="1:16" s="337" customFormat="1" x14ac:dyDescent="0.25">
      <c r="A3733" s="1" t="s">
        <v>14436</v>
      </c>
      <c r="B3733" s="432" t="s">
        <v>14437</v>
      </c>
      <c r="C3733" s="433" t="s">
        <v>14438</v>
      </c>
      <c r="D3733" s="434" t="s">
        <v>17016</v>
      </c>
      <c r="E3733" s="434">
        <v>46128</v>
      </c>
      <c r="F3733" s="30"/>
      <c r="G3733" s="30"/>
      <c r="H3733" s="30"/>
      <c r="I3733" s="29"/>
      <c r="J3733" s="29"/>
      <c r="K3733" s="29"/>
      <c r="L3733" s="29"/>
      <c r="M3733" s="29"/>
      <c r="N3733" s="29"/>
      <c r="O3733" s="29"/>
      <c r="P3733" s="343"/>
    </row>
    <row r="3734" spans="1:16" s="336" customFormat="1" x14ac:dyDescent="0.25">
      <c r="A3734" s="114" t="s">
        <v>2274</v>
      </c>
      <c r="B3734" s="117" t="s">
        <v>2249</v>
      </c>
      <c r="C3734" s="106" t="s">
        <v>2250</v>
      </c>
      <c r="D3734" s="93" t="s">
        <v>1593</v>
      </c>
      <c r="E3734" s="115">
        <v>46326</v>
      </c>
      <c r="F3734" s="93"/>
      <c r="G3734" s="93"/>
      <c r="H3734" s="93"/>
      <c r="I3734" s="99"/>
      <c r="J3734" s="99"/>
      <c r="K3734" s="99"/>
      <c r="L3734" s="29"/>
      <c r="M3734" s="29"/>
      <c r="N3734" s="29"/>
      <c r="O3734" s="29"/>
    </row>
    <row r="3735" spans="1:16" s="336" customFormat="1" x14ac:dyDescent="0.25">
      <c r="A3735" s="114" t="s">
        <v>2274</v>
      </c>
      <c r="B3735" s="117" t="s">
        <v>2249</v>
      </c>
      <c r="C3735" s="106" t="s">
        <v>2250</v>
      </c>
      <c r="D3735" s="93" t="s">
        <v>1593</v>
      </c>
      <c r="E3735" s="115">
        <v>46326</v>
      </c>
      <c r="F3735" s="93"/>
      <c r="G3735" s="93"/>
      <c r="H3735" s="93"/>
      <c r="I3735" s="99"/>
      <c r="J3735" s="99"/>
      <c r="K3735" s="99"/>
      <c r="L3735" s="29"/>
      <c r="M3735" s="29"/>
      <c r="N3735" s="29"/>
      <c r="O3735" s="29"/>
    </row>
    <row r="3736" spans="1:16" s="336" customFormat="1" x14ac:dyDescent="0.25">
      <c r="A3736" s="264" t="s">
        <v>6775</v>
      </c>
      <c r="B3736" s="264" t="s">
        <v>1055</v>
      </c>
      <c r="C3736" s="265">
        <v>22010702</v>
      </c>
      <c r="D3736" s="265" t="s">
        <v>15953</v>
      </c>
      <c r="E3736" s="266" t="s">
        <v>8836</v>
      </c>
      <c r="F3736" s="30"/>
      <c r="G3736" s="30"/>
      <c r="H3736" s="30"/>
      <c r="I3736" s="29"/>
      <c r="J3736" s="29"/>
      <c r="K3736" s="29"/>
      <c r="L3736" s="29"/>
      <c r="M3736" s="29"/>
      <c r="N3736" s="29"/>
      <c r="O3736" s="29"/>
    </row>
    <row r="3737" spans="1:16" s="336" customFormat="1" x14ac:dyDescent="0.25">
      <c r="A3737" s="44" t="s">
        <v>3772</v>
      </c>
      <c r="B3737" s="44" t="s">
        <v>15288</v>
      </c>
      <c r="C3737" s="45" t="s">
        <v>9052</v>
      </c>
      <c r="D3737" s="45" t="s">
        <v>16294</v>
      </c>
      <c r="E3737" s="46">
        <v>45777</v>
      </c>
      <c r="F3737" s="338" t="s">
        <v>2055</v>
      </c>
      <c r="G3737" s="44"/>
      <c r="H3737" s="44"/>
      <c r="I3737" s="44"/>
      <c r="J3737" s="44"/>
      <c r="K3737" s="44"/>
      <c r="L3737" s="31"/>
      <c r="M3737" s="31"/>
      <c r="N3737" s="31"/>
      <c r="O3737" s="29"/>
    </row>
    <row r="3738" spans="1:16" s="336" customFormat="1" x14ac:dyDescent="0.25">
      <c r="A3738" s="44" t="s">
        <v>2627</v>
      </c>
      <c r="B3738" s="92" t="s">
        <v>13392</v>
      </c>
      <c r="C3738" s="45" t="s">
        <v>13122</v>
      </c>
      <c r="D3738" s="93" t="s">
        <v>13391</v>
      </c>
      <c r="E3738" s="94">
        <v>45838</v>
      </c>
      <c r="F3738" s="93"/>
      <c r="G3738" s="93"/>
      <c r="H3738" s="93"/>
      <c r="I3738" s="99"/>
      <c r="J3738" s="99"/>
      <c r="K3738" s="99"/>
      <c r="L3738" s="31"/>
      <c r="M3738" s="31"/>
      <c r="N3738" s="31"/>
      <c r="O3738" s="29"/>
    </row>
    <row r="3739" spans="1:16" s="336" customFormat="1" x14ac:dyDescent="0.25">
      <c r="A3739" s="403" t="s">
        <v>2627</v>
      </c>
      <c r="B3739" s="403" t="s">
        <v>17153</v>
      </c>
      <c r="C3739" s="413">
        <v>6.23</v>
      </c>
      <c r="D3739" s="43" t="s">
        <v>17679</v>
      </c>
      <c r="E3739" s="43">
        <v>45961</v>
      </c>
      <c r="F3739" s="88" t="s">
        <v>1533</v>
      </c>
      <c r="G3739" s="30"/>
      <c r="H3739" s="30"/>
      <c r="I3739" s="29"/>
      <c r="J3739" s="29"/>
      <c r="K3739" s="29"/>
      <c r="L3739" s="29"/>
      <c r="M3739" s="29"/>
      <c r="N3739" s="29"/>
      <c r="O3739" s="29"/>
    </row>
    <row r="3740" spans="1:16" s="336" customFormat="1" x14ac:dyDescent="0.25">
      <c r="A3740" s="403" t="s">
        <v>2627</v>
      </c>
      <c r="B3740" s="403" t="s">
        <v>17095</v>
      </c>
      <c r="C3740" s="413">
        <v>15.22</v>
      </c>
      <c r="D3740" s="43" t="s">
        <v>17679</v>
      </c>
      <c r="E3740" s="43">
        <v>45838</v>
      </c>
      <c r="F3740" s="88" t="s">
        <v>1533</v>
      </c>
      <c r="G3740" s="30"/>
      <c r="H3740" s="30"/>
      <c r="I3740" s="29"/>
      <c r="J3740" s="29"/>
      <c r="K3740" s="29"/>
      <c r="L3740" s="29"/>
      <c r="M3740" s="29"/>
      <c r="N3740" s="29"/>
      <c r="O3740" s="29"/>
    </row>
    <row r="3741" spans="1:16" s="336" customFormat="1" x14ac:dyDescent="0.25">
      <c r="A3741" s="403" t="s">
        <v>2627</v>
      </c>
      <c r="B3741" s="403" t="s">
        <v>17112</v>
      </c>
      <c r="C3741" s="413">
        <v>26.24</v>
      </c>
      <c r="D3741" s="43" t="s">
        <v>17679</v>
      </c>
      <c r="E3741" s="43">
        <v>47299</v>
      </c>
      <c r="F3741" s="88" t="s">
        <v>1533</v>
      </c>
      <c r="G3741" s="30"/>
      <c r="H3741" s="30"/>
      <c r="I3741" s="29"/>
      <c r="J3741" s="29"/>
      <c r="K3741" s="29"/>
      <c r="L3741" s="29"/>
      <c r="M3741" s="29"/>
      <c r="N3741" s="29"/>
      <c r="O3741" s="29"/>
    </row>
    <row r="3742" spans="1:16" s="336" customFormat="1" x14ac:dyDescent="0.25">
      <c r="A3742" s="403" t="s">
        <v>2627</v>
      </c>
      <c r="B3742" s="403" t="s">
        <v>17155</v>
      </c>
      <c r="C3742" s="413">
        <v>29.22</v>
      </c>
      <c r="D3742" s="43" t="s">
        <v>17679</v>
      </c>
      <c r="E3742" s="43">
        <v>45838</v>
      </c>
      <c r="F3742" s="88" t="s">
        <v>1533</v>
      </c>
      <c r="G3742" s="30"/>
      <c r="H3742" s="30"/>
      <c r="I3742" s="29"/>
      <c r="J3742" s="29"/>
      <c r="K3742" s="29"/>
      <c r="L3742" s="29"/>
      <c r="M3742" s="29"/>
      <c r="N3742" s="29"/>
      <c r="O3742" s="29"/>
    </row>
    <row r="3743" spans="1:16" s="336" customFormat="1" x14ac:dyDescent="0.25">
      <c r="A3743" s="403" t="s">
        <v>2627</v>
      </c>
      <c r="B3743" s="403" t="s">
        <v>17157</v>
      </c>
      <c r="C3743" s="413">
        <v>31.22</v>
      </c>
      <c r="D3743" s="43" t="s">
        <v>17679</v>
      </c>
      <c r="E3743" s="43">
        <v>45838</v>
      </c>
      <c r="F3743" s="88" t="s">
        <v>1533</v>
      </c>
      <c r="G3743" s="30"/>
      <c r="H3743" s="30"/>
      <c r="I3743" s="29"/>
      <c r="J3743" s="29"/>
      <c r="K3743" s="29"/>
      <c r="L3743" s="29"/>
      <c r="M3743" s="29"/>
      <c r="N3743" s="29"/>
      <c r="O3743" s="29"/>
    </row>
    <row r="3744" spans="1:16" s="336" customFormat="1" x14ac:dyDescent="0.25">
      <c r="A3744" s="403" t="s">
        <v>2627</v>
      </c>
      <c r="B3744" s="403" t="s">
        <v>17105</v>
      </c>
      <c r="C3744" s="413">
        <v>39.25</v>
      </c>
      <c r="D3744" s="43" t="s">
        <v>17679</v>
      </c>
      <c r="E3744" s="43">
        <v>47514</v>
      </c>
      <c r="F3744" s="88"/>
      <c r="G3744" s="30"/>
      <c r="H3744" s="30"/>
      <c r="I3744" s="29"/>
      <c r="J3744" s="29"/>
      <c r="K3744" s="29"/>
      <c r="L3744" s="29"/>
      <c r="M3744" s="29"/>
      <c r="N3744" s="29"/>
      <c r="O3744" s="29"/>
    </row>
    <row r="3745" spans="1:16" s="336" customFormat="1" x14ac:dyDescent="0.25">
      <c r="A3745" s="1" t="s">
        <v>2627</v>
      </c>
      <c r="B3745" s="432" t="s">
        <v>185</v>
      </c>
      <c r="C3745" s="433" t="s">
        <v>6290</v>
      </c>
      <c r="D3745" s="434" t="s">
        <v>17016</v>
      </c>
      <c r="E3745" s="434">
        <v>45794</v>
      </c>
      <c r="F3745" s="30"/>
      <c r="G3745" s="30"/>
      <c r="H3745" s="30"/>
      <c r="I3745" s="29"/>
      <c r="J3745" s="29"/>
      <c r="K3745" s="29"/>
      <c r="L3745" s="29"/>
      <c r="M3745" s="29"/>
      <c r="N3745" s="29"/>
      <c r="O3745" s="29"/>
      <c r="P3745" s="424"/>
    </row>
    <row r="3746" spans="1:16" s="336" customFormat="1" x14ac:dyDescent="0.25">
      <c r="A3746" s="1" t="s">
        <v>2627</v>
      </c>
      <c r="B3746" s="432" t="s">
        <v>185</v>
      </c>
      <c r="C3746" s="433" t="s">
        <v>16488</v>
      </c>
      <c r="D3746" s="434" t="s">
        <v>17016</v>
      </c>
      <c r="E3746" s="434">
        <v>45763</v>
      </c>
      <c r="F3746" s="30"/>
      <c r="G3746" s="30"/>
      <c r="H3746" s="30"/>
      <c r="I3746" s="29"/>
      <c r="J3746" s="29"/>
      <c r="K3746" s="29"/>
      <c r="L3746" s="29"/>
      <c r="M3746" s="29"/>
      <c r="N3746" s="29"/>
      <c r="O3746" s="29"/>
      <c r="P3746" s="424"/>
    </row>
    <row r="3747" spans="1:16" s="336" customFormat="1" x14ac:dyDescent="0.2">
      <c r="A3747" s="99" t="s">
        <v>2627</v>
      </c>
      <c r="B3747" s="99" t="s">
        <v>8259</v>
      </c>
      <c r="C3747" s="93" t="s">
        <v>8267</v>
      </c>
      <c r="D3747" s="93" t="s">
        <v>1398</v>
      </c>
      <c r="E3747" s="94">
        <v>46074</v>
      </c>
      <c r="F3747" s="93"/>
      <c r="G3747" s="93"/>
      <c r="H3747" s="93" t="s">
        <v>2055</v>
      </c>
      <c r="I3747" s="99"/>
      <c r="J3747" s="99"/>
      <c r="K3747" s="99"/>
      <c r="L3747" s="29"/>
      <c r="M3747" s="29"/>
      <c r="N3747" s="29"/>
      <c r="O3747" s="29"/>
    </row>
    <row r="3748" spans="1:16" s="336" customFormat="1" x14ac:dyDescent="0.2">
      <c r="A3748" s="268" t="s">
        <v>2627</v>
      </c>
      <c r="B3748" s="99" t="s">
        <v>7651</v>
      </c>
      <c r="C3748" s="93" t="s">
        <v>14157</v>
      </c>
      <c r="D3748" s="94" t="s">
        <v>1398</v>
      </c>
      <c r="E3748" s="94">
        <v>45977</v>
      </c>
      <c r="F3748" s="93"/>
      <c r="G3748" s="93"/>
      <c r="H3748" s="93"/>
      <c r="I3748" s="99"/>
      <c r="J3748" s="99"/>
      <c r="K3748" s="99"/>
      <c r="L3748" s="31"/>
      <c r="M3748" s="31"/>
      <c r="N3748" s="31"/>
      <c r="O3748" s="29"/>
    </row>
    <row r="3749" spans="1:16" s="336" customFormat="1" x14ac:dyDescent="0.25">
      <c r="A3749" s="264" t="s">
        <v>2627</v>
      </c>
      <c r="B3749" s="264" t="s">
        <v>4180</v>
      </c>
      <c r="C3749" s="265">
        <v>220605</v>
      </c>
      <c r="D3749" s="265" t="s">
        <v>15953</v>
      </c>
      <c r="E3749" s="266" t="s">
        <v>6710</v>
      </c>
      <c r="F3749" s="30"/>
      <c r="G3749" s="30"/>
      <c r="H3749" s="30"/>
      <c r="I3749" s="29"/>
      <c r="J3749" s="29"/>
      <c r="K3749" s="29"/>
      <c r="L3749" s="29"/>
      <c r="M3749" s="29"/>
      <c r="N3749" s="29"/>
      <c r="O3749" s="29"/>
    </row>
    <row r="3750" spans="1:16" s="337" customFormat="1" x14ac:dyDescent="0.25">
      <c r="A3750" s="264" t="s">
        <v>2627</v>
      </c>
      <c r="B3750" s="264" t="s">
        <v>1069</v>
      </c>
      <c r="C3750" s="265">
        <v>230103</v>
      </c>
      <c r="D3750" s="265" t="s">
        <v>15953</v>
      </c>
      <c r="E3750" s="266" t="s">
        <v>6809</v>
      </c>
      <c r="F3750" s="30"/>
      <c r="G3750" s="30"/>
      <c r="H3750" s="30"/>
      <c r="I3750" s="29"/>
      <c r="J3750" s="29"/>
      <c r="K3750" s="29"/>
      <c r="L3750" s="29"/>
      <c r="M3750" s="29"/>
      <c r="N3750" s="29"/>
      <c r="O3750" s="29"/>
      <c r="P3750" s="350"/>
    </row>
    <row r="3751" spans="1:16" s="336" customFormat="1" x14ac:dyDescent="0.25">
      <c r="A3751" s="264" t="s">
        <v>2627</v>
      </c>
      <c r="B3751" s="264" t="s">
        <v>3590</v>
      </c>
      <c r="C3751" s="265">
        <v>230903</v>
      </c>
      <c r="D3751" s="265" t="s">
        <v>15953</v>
      </c>
      <c r="E3751" s="266" t="s">
        <v>10715</v>
      </c>
      <c r="F3751" s="30"/>
      <c r="G3751" s="30"/>
      <c r="H3751" s="30"/>
      <c r="I3751" s="29"/>
      <c r="J3751" s="29"/>
      <c r="K3751" s="29"/>
      <c r="L3751" s="29"/>
      <c r="M3751" s="29"/>
      <c r="N3751" s="29"/>
      <c r="O3751" s="29"/>
    </row>
    <row r="3752" spans="1:16" s="336" customFormat="1" x14ac:dyDescent="0.25">
      <c r="A3752" s="264" t="s">
        <v>2627</v>
      </c>
      <c r="B3752" s="264" t="s">
        <v>12991</v>
      </c>
      <c r="C3752" s="265">
        <v>240102</v>
      </c>
      <c r="D3752" s="265" t="s">
        <v>15953</v>
      </c>
      <c r="E3752" s="266" t="s">
        <v>6677</v>
      </c>
      <c r="F3752" s="30"/>
      <c r="G3752" s="30"/>
      <c r="H3752" s="30"/>
      <c r="I3752" s="29"/>
      <c r="J3752" s="29"/>
      <c r="K3752" s="29"/>
      <c r="L3752" s="29"/>
      <c r="M3752" s="29"/>
      <c r="N3752" s="29"/>
      <c r="O3752" s="29"/>
    </row>
    <row r="3753" spans="1:16" s="336" customFormat="1" x14ac:dyDescent="0.25">
      <c r="A3753" s="264" t="s">
        <v>2627</v>
      </c>
      <c r="B3753" s="264" t="s">
        <v>14575</v>
      </c>
      <c r="C3753" s="265">
        <v>240402</v>
      </c>
      <c r="D3753" s="265" t="s">
        <v>15953</v>
      </c>
      <c r="E3753" s="266" t="s">
        <v>6492</v>
      </c>
      <c r="F3753" s="30"/>
      <c r="G3753" s="30"/>
      <c r="H3753" s="30"/>
      <c r="I3753" s="29"/>
      <c r="J3753" s="29"/>
      <c r="K3753" s="29"/>
      <c r="L3753" s="29"/>
      <c r="M3753" s="29"/>
      <c r="N3753" s="29"/>
      <c r="O3753" s="29"/>
    </row>
    <row r="3754" spans="1:16" s="336" customFormat="1" x14ac:dyDescent="0.25">
      <c r="A3754" s="264" t="s">
        <v>2627</v>
      </c>
      <c r="B3754" s="264" t="s">
        <v>1921</v>
      </c>
      <c r="C3754" s="265">
        <v>250101</v>
      </c>
      <c r="D3754" s="265" t="s">
        <v>15953</v>
      </c>
      <c r="E3754" s="266" t="s">
        <v>17681</v>
      </c>
      <c r="F3754" s="30"/>
      <c r="G3754" s="30"/>
      <c r="H3754" s="30"/>
      <c r="I3754" s="29"/>
      <c r="J3754" s="29"/>
      <c r="K3754" s="29"/>
      <c r="L3754" s="29"/>
      <c r="M3754" s="29"/>
      <c r="N3754" s="29"/>
      <c r="O3754" s="29"/>
    </row>
    <row r="3755" spans="1:16" s="336" customFormat="1" x14ac:dyDescent="0.25">
      <c r="A3755" s="264" t="s">
        <v>2627</v>
      </c>
      <c r="B3755" s="264" t="s">
        <v>11374</v>
      </c>
      <c r="C3755" s="265">
        <v>23100201</v>
      </c>
      <c r="D3755" s="265" t="s">
        <v>15953</v>
      </c>
      <c r="E3755" s="266" t="s">
        <v>2980</v>
      </c>
      <c r="F3755" s="30"/>
      <c r="G3755" s="30"/>
      <c r="H3755" s="30"/>
      <c r="I3755" s="29"/>
      <c r="J3755" s="29"/>
      <c r="K3755" s="29"/>
      <c r="L3755" s="29"/>
      <c r="M3755" s="29"/>
      <c r="N3755" s="29"/>
      <c r="O3755" s="29"/>
    </row>
    <row r="3756" spans="1:16" s="336" customFormat="1" x14ac:dyDescent="0.25">
      <c r="A3756" s="264" t="s">
        <v>2627</v>
      </c>
      <c r="B3756" s="264" t="s">
        <v>14591</v>
      </c>
      <c r="C3756" s="265">
        <v>24020101</v>
      </c>
      <c r="D3756" s="265" t="s">
        <v>15953</v>
      </c>
      <c r="E3756" s="266" t="s">
        <v>12997</v>
      </c>
      <c r="F3756" s="30"/>
      <c r="G3756" s="30"/>
      <c r="H3756" s="30"/>
      <c r="I3756" s="29"/>
      <c r="J3756" s="29"/>
      <c r="K3756" s="29"/>
      <c r="L3756" s="29"/>
      <c r="M3756" s="29"/>
      <c r="N3756" s="29"/>
      <c r="O3756" s="29"/>
    </row>
    <row r="3757" spans="1:16" s="336" customFormat="1" x14ac:dyDescent="0.25">
      <c r="A3757" s="44" t="s">
        <v>1146</v>
      </c>
      <c r="B3757" s="44" t="s">
        <v>1372</v>
      </c>
      <c r="C3757" s="45" t="s">
        <v>9092</v>
      </c>
      <c r="D3757" s="45" t="s">
        <v>18252</v>
      </c>
      <c r="E3757" s="45" t="s">
        <v>6809</v>
      </c>
      <c r="F3757" s="45" t="s">
        <v>1385</v>
      </c>
      <c r="G3757" s="45" t="s">
        <v>1385</v>
      </c>
      <c r="H3757" s="30"/>
      <c r="I3757" s="29"/>
      <c r="J3757" s="29"/>
      <c r="K3757" s="29"/>
      <c r="L3757" s="29"/>
      <c r="M3757" s="29"/>
      <c r="N3757" s="29"/>
      <c r="O3757" s="29"/>
    </row>
    <row r="3758" spans="1:16" s="336" customFormat="1" x14ac:dyDescent="0.25">
      <c r="A3758" s="44" t="s">
        <v>1146</v>
      </c>
      <c r="B3758" s="44" t="s">
        <v>10976</v>
      </c>
      <c r="C3758" s="45" t="s">
        <v>10977</v>
      </c>
      <c r="D3758" s="45" t="s">
        <v>18252</v>
      </c>
      <c r="E3758" s="45" t="s">
        <v>10715</v>
      </c>
      <c r="F3758" s="45" t="s">
        <v>1385</v>
      </c>
      <c r="G3758" s="45" t="s">
        <v>1385</v>
      </c>
      <c r="H3758" s="30"/>
      <c r="I3758" s="29"/>
      <c r="J3758" s="29"/>
      <c r="K3758" s="29"/>
      <c r="L3758" s="29"/>
      <c r="M3758" s="29"/>
      <c r="N3758" s="29"/>
      <c r="O3758" s="29"/>
    </row>
    <row r="3759" spans="1:16" s="336" customFormat="1" x14ac:dyDescent="0.25">
      <c r="A3759" s="44" t="s">
        <v>1146</v>
      </c>
      <c r="B3759" s="44" t="s">
        <v>1353</v>
      </c>
      <c r="C3759" s="45" t="s">
        <v>15395</v>
      </c>
      <c r="D3759" s="45" t="s">
        <v>18252</v>
      </c>
      <c r="E3759" s="45" t="s">
        <v>10069</v>
      </c>
      <c r="F3759" s="45" t="s">
        <v>1385</v>
      </c>
      <c r="G3759" s="45" t="s">
        <v>1385</v>
      </c>
      <c r="H3759" s="30"/>
      <c r="I3759" s="29"/>
      <c r="J3759" s="29"/>
      <c r="K3759" s="29"/>
      <c r="L3759" s="29"/>
      <c r="M3759" s="29"/>
      <c r="N3759" s="29"/>
      <c r="O3759" s="29"/>
    </row>
    <row r="3760" spans="1:16" s="336" customFormat="1" x14ac:dyDescent="0.25">
      <c r="A3760" s="44" t="s">
        <v>18139</v>
      </c>
      <c r="B3760" s="44" t="s">
        <v>1358</v>
      </c>
      <c r="C3760" s="45" t="s">
        <v>6197</v>
      </c>
      <c r="D3760" s="45" t="s">
        <v>18252</v>
      </c>
      <c r="E3760" s="45" t="s">
        <v>6211</v>
      </c>
      <c r="F3760" s="45" t="s">
        <v>1384</v>
      </c>
      <c r="G3760" s="45" t="s">
        <v>1384</v>
      </c>
      <c r="H3760" s="30"/>
      <c r="I3760" s="29"/>
      <c r="J3760" s="29"/>
      <c r="K3760" s="29"/>
      <c r="L3760" s="29"/>
      <c r="M3760" s="29"/>
      <c r="N3760" s="29"/>
      <c r="O3760" s="29"/>
    </row>
    <row r="3761" spans="1:16" s="336" customFormat="1" x14ac:dyDescent="0.25">
      <c r="A3761" s="1" t="s">
        <v>26</v>
      </c>
      <c r="B3761" s="432" t="s">
        <v>14430</v>
      </c>
      <c r="C3761" s="433" t="s">
        <v>14278</v>
      </c>
      <c r="D3761" s="434" t="s">
        <v>17016</v>
      </c>
      <c r="E3761" s="434">
        <v>45826</v>
      </c>
      <c r="F3761" s="30"/>
      <c r="G3761" s="30"/>
      <c r="H3761" s="30"/>
      <c r="I3761" s="29"/>
      <c r="J3761" s="29"/>
      <c r="K3761" s="29"/>
      <c r="L3761" s="29"/>
      <c r="M3761" s="29"/>
      <c r="N3761" s="29"/>
      <c r="O3761" s="29"/>
      <c r="P3761" s="424"/>
    </row>
    <row r="3762" spans="1:16" s="336" customFormat="1" ht="14.4" x14ac:dyDescent="0.2">
      <c r="A3762" s="57" t="s">
        <v>1412</v>
      </c>
      <c r="B3762" s="57" t="s">
        <v>1500</v>
      </c>
      <c r="C3762" s="62" t="s">
        <v>13538</v>
      </c>
      <c r="D3762" s="62" t="s">
        <v>5966</v>
      </c>
      <c r="E3762" s="341" t="s">
        <v>13531</v>
      </c>
      <c r="F3762" s="339"/>
      <c r="G3762" s="339"/>
      <c r="H3762" s="57"/>
      <c r="I3762" s="57"/>
      <c r="J3762" s="57"/>
      <c r="K3762" s="57"/>
      <c r="L3762" s="29"/>
      <c r="M3762" s="29"/>
      <c r="N3762" s="29"/>
      <c r="O3762" s="29"/>
    </row>
    <row r="3763" spans="1:16" s="336" customFormat="1" x14ac:dyDescent="0.2">
      <c r="A3763" s="57" t="s">
        <v>4456</v>
      </c>
      <c r="B3763" s="92" t="s">
        <v>4550</v>
      </c>
      <c r="C3763" s="93" t="s">
        <v>4548</v>
      </c>
      <c r="D3763" s="93" t="s">
        <v>4549</v>
      </c>
      <c r="E3763" s="94">
        <v>46203</v>
      </c>
      <c r="F3763" s="93"/>
      <c r="G3763" s="93"/>
      <c r="H3763" s="93"/>
      <c r="I3763" s="99"/>
      <c r="J3763" s="99"/>
      <c r="K3763" s="99"/>
      <c r="L3763" s="29"/>
      <c r="M3763" s="29"/>
      <c r="N3763" s="29"/>
      <c r="O3763" s="29"/>
    </row>
    <row r="3764" spans="1:16" s="336" customFormat="1" x14ac:dyDescent="0.25">
      <c r="A3764" s="262" t="s">
        <v>6776</v>
      </c>
      <c r="B3764" s="262" t="s">
        <v>9229</v>
      </c>
      <c r="C3764" s="53" t="s">
        <v>9264</v>
      </c>
      <c r="D3764" s="93" t="s">
        <v>7330</v>
      </c>
      <c r="E3764" s="263">
        <v>46824</v>
      </c>
      <c r="F3764" s="93"/>
      <c r="G3764" s="93"/>
      <c r="H3764" s="93"/>
      <c r="I3764" s="99"/>
      <c r="J3764" s="99"/>
      <c r="K3764" s="99"/>
      <c r="L3764" s="29"/>
      <c r="M3764" s="29"/>
      <c r="N3764" s="29"/>
      <c r="O3764" s="29"/>
    </row>
    <row r="3765" spans="1:16" s="336" customFormat="1" x14ac:dyDescent="0.25">
      <c r="A3765" s="264" t="s">
        <v>6776</v>
      </c>
      <c r="B3765" s="264" t="s">
        <v>1053</v>
      </c>
      <c r="C3765" s="265">
        <v>210902</v>
      </c>
      <c r="D3765" s="265" t="s">
        <v>15953</v>
      </c>
      <c r="E3765" s="266" t="s">
        <v>5195</v>
      </c>
      <c r="F3765" s="30"/>
      <c r="G3765" s="30"/>
      <c r="H3765" s="30"/>
      <c r="I3765" s="29"/>
      <c r="J3765" s="29"/>
      <c r="K3765" s="29"/>
      <c r="L3765" s="29"/>
      <c r="M3765" s="29"/>
      <c r="N3765" s="29"/>
      <c r="O3765" s="29"/>
    </row>
    <row r="3766" spans="1:16" s="336" customFormat="1" x14ac:dyDescent="0.2">
      <c r="A3766" s="117" t="s">
        <v>2275</v>
      </c>
      <c r="B3766" s="117" t="s">
        <v>2253</v>
      </c>
      <c r="C3766" s="106" t="s">
        <v>4576</v>
      </c>
      <c r="D3766" s="93" t="s">
        <v>1593</v>
      </c>
      <c r="E3766" s="119">
        <v>46142</v>
      </c>
      <c r="F3766" s="93"/>
      <c r="G3766" s="93"/>
      <c r="H3766" s="93"/>
      <c r="I3766" s="99"/>
      <c r="J3766" s="99"/>
      <c r="K3766" s="99"/>
      <c r="L3766" s="29"/>
      <c r="M3766" s="29"/>
      <c r="N3766" s="29"/>
      <c r="O3766" s="29"/>
    </row>
    <row r="3767" spans="1:16" s="336" customFormat="1" x14ac:dyDescent="0.2">
      <c r="A3767" s="117" t="s">
        <v>2275</v>
      </c>
      <c r="B3767" s="117" t="s">
        <v>2253</v>
      </c>
      <c r="C3767" s="106" t="s">
        <v>4576</v>
      </c>
      <c r="D3767" s="93" t="s">
        <v>1593</v>
      </c>
      <c r="E3767" s="119">
        <v>46142</v>
      </c>
      <c r="F3767" s="93"/>
      <c r="G3767" s="93"/>
      <c r="H3767" s="93"/>
      <c r="I3767" s="99"/>
      <c r="J3767" s="99"/>
      <c r="K3767" s="99"/>
      <c r="L3767" s="29"/>
      <c r="M3767" s="29"/>
      <c r="N3767" s="29"/>
      <c r="O3767" s="29"/>
    </row>
    <row r="3768" spans="1:16" s="336" customFormat="1" x14ac:dyDescent="0.25">
      <c r="A3768" s="44" t="s">
        <v>1548</v>
      </c>
      <c r="B3768" s="44" t="s">
        <v>1352</v>
      </c>
      <c r="C3768" s="45" t="s">
        <v>9319</v>
      </c>
      <c r="D3768" s="45" t="s">
        <v>18252</v>
      </c>
      <c r="E3768" s="45" t="s">
        <v>3754</v>
      </c>
      <c r="F3768" s="45" t="s">
        <v>1385</v>
      </c>
      <c r="G3768" s="45" t="s">
        <v>1385</v>
      </c>
      <c r="H3768" s="30"/>
      <c r="I3768" s="29"/>
      <c r="J3768" s="29"/>
      <c r="K3768" s="29"/>
      <c r="L3768" s="29"/>
      <c r="M3768" s="29"/>
      <c r="N3768" s="29"/>
      <c r="O3768" s="29"/>
    </row>
    <row r="3769" spans="1:16" s="336" customFormat="1" x14ac:dyDescent="0.25">
      <c r="A3769" s="44" t="s">
        <v>1548</v>
      </c>
      <c r="B3769" s="44" t="s">
        <v>15259</v>
      </c>
      <c r="C3769" s="45" t="s">
        <v>11129</v>
      </c>
      <c r="D3769" s="45" t="s">
        <v>16294</v>
      </c>
      <c r="E3769" s="46">
        <v>46022</v>
      </c>
      <c r="F3769" s="338" t="s">
        <v>2055</v>
      </c>
      <c r="G3769" s="44"/>
      <c r="H3769" s="44"/>
      <c r="I3769" s="44"/>
      <c r="J3769" s="44"/>
      <c r="K3769" s="44"/>
      <c r="L3769" s="31"/>
      <c r="M3769" s="31"/>
      <c r="N3769" s="31"/>
      <c r="O3769" s="29"/>
    </row>
    <row r="3770" spans="1:16" s="336" customFormat="1" x14ac:dyDescent="0.25">
      <c r="A3770" s="102" t="s">
        <v>1548</v>
      </c>
      <c r="B3770" s="92" t="s">
        <v>4085</v>
      </c>
      <c r="C3770" s="93" t="s">
        <v>4084</v>
      </c>
      <c r="D3770" s="93" t="s">
        <v>1398</v>
      </c>
      <c r="E3770" s="94">
        <v>45794</v>
      </c>
      <c r="F3770" s="93"/>
      <c r="G3770" s="93" t="s">
        <v>1385</v>
      </c>
      <c r="H3770" s="93" t="s">
        <v>1385</v>
      </c>
      <c r="I3770" s="99"/>
      <c r="J3770" s="99"/>
      <c r="K3770" s="99"/>
      <c r="L3770" s="31"/>
      <c r="M3770" s="31"/>
      <c r="N3770" s="31"/>
      <c r="O3770" s="29"/>
    </row>
    <row r="3771" spans="1:16" s="336" customFormat="1" x14ac:dyDescent="0.25">
      <c r="A3771" s="264" t="s">
        <v>756</v>
      </c>
      <c r="B3771" s="264" t="s">
        <v>14623</v>
      </c>
      <c r="C3771" s="265">
        <v>24050301</v>
      </c>
      <c r="D3771" s="265" t="s">
        <v>15953</v>
      </c>
      <c r="E3771" s="266" t="s">
        <v>6710</v>
      </c>
      <c r="F3771" s="30"/>
      <c r="G3771" s="30"/>
      <c r="H3771" s="30"/>
      <c r="I3771" s="29"/>
      <c r="J3771" s="29"/>
      <c r="K3771" s="29"/>
      <c r="L3771" s="29"/>
      <c r="M3771" s="29"/>
      <c r="N3771" s="29"/>
      <c r="O3771" s="29"/>
    </row>
    <row r="3772" spans="1:16" s="336" customFormat="1" x14ac:dyDescent="0.25">
      <c r="A3772" s="264" t="s">
        <v>6777</v>
      </c>
      <c r="B3772" s="264" t="s">
        <v>6669</v>
      </c>
      <c r="C3772" s="265">
        <v>220802</v>
      </c>
      <c r="D3772" s="265" t="s">
        <v>15953</v>
      </c>
      <c r="E3772" s="266" t="s">
        <v>6416</v>
      </c>
      <c r="F3772" s="30"/>
      <c r="G3772" s="30"/>
      <c r="H3772" s="30"/>
      <c r="I3772" s="29"/>
      <c r="J3772" s="29"/>
      <c r="K3772" s="29"/>
      <c r="L3772" s="29"/>
      <c r="M3772" s="29"/>
      <c r="N3772" s="29"/>
      <c r="O3772" s="29"/>
    </row>
    <row r="3773" spans="1:16" s="336" customFormat="1" x14ac:dyDescent="0.25">
      <c r="A3773" s="264" t="s">
        <v>6777</v>
      </c>
      <c r="B3773" s="264" t="s">
        <v>2751</v>
      </c>
      <c r="C3773" s="265">
        <v>230105</v>
      </c>
      <c r="D3773" s="265" t="s">
        <v>15953</v>
      </c>
      <c r="E3773" s="266" t="s">
        <v>6877</v>
      </c>
      <c r="F3773" s="30"/>
      <c r="G3773" s="30"/>
      <c r="H3773" s="30"/>
      <c r="I3773" s="29"/>
      <c r="J3773" s="29"/>
      <c r="K3773" s="29"/>
      <c r="L3773" s="29"/>
      <c r="M3773" s="29"/>
      <c r="N3773" s="29"/>
      <c r="O3773" s="29"/>
    </row>
    <row r="3774" spans="1:16" s="336" customFormat="1" x14ac:dyDescent="0.25">
      <c r="A3774" s="264" t="s">
        <v>16936</v>
      </c>
      <c r="B3774" s="264" t="s">
        <v>5412</v>
      </c>
      <c r="C3774" s="265">
        <v>241002</v>
      </c>
      <c r="D3774" s="265" t="s">
        <v>15953</v>
      </c>
      <c r="E3774" s="266" t="s">
        <v>6985</v>
      </c>
      <c r="F3774" s="30"/>
      <c r="G3774" s="30"/>
      <c r="H3774" s="30"/>
      <c r="I3774" s="29"/>
      <c r="J3774" s="29"/>
      <c r="K3774" s="29"/>
      <c r="L3774" s="29"/>
      <c r="M3774" s="29"/>
      <c r="N3774" s="29"/>
      <c r="O3774" s="29"/>
    </row>
    <row r="3775" spans="1:16" s="336" customFormat="1" x14ac:dyDescent="0.25">
      <c r="A3775" s="44" t="s">
        <v>2650</v>
      </c>
      <c r="B3775" s="44" t="s">
        <v>15315</v>
      </c>
      <c r="C3775" s="45" t="s">
        <v>2596</v>
      </c>
      <c r="D3775" s="45" t="s">
        <v>16294</v>
      </c>
      <c r="E3775" s="46">
        <v>45688</v>
      </c>
      <c r="F3775" s="338"/>
      <c r="G3775" s="44"/>
      <c r="H3775" s="44"/>
      <c r="I3775" s="44"/>
      <c r="J3775" s="44"/>
      <c r="K3775" s="44"/>
      <c r="L3775" s="31"/>
      <c r="M3775" s="31"/>
      <c r="N3775" s="31"/>
      <c r="O3775" s="29"/>
    </row>
    <row r="3776" spans="1:16" s="336" customFormat="1" x14ac:dyDescent="0.25">
      <c r="A3776" s="44" t="s">
        <v>2137</v>
      </c>
      <c r="B3776" s="44" t="s">
        <v>15290</v>
      </c>
      <c r="C3776" s="45" t="s">
        <v>7249</v>
      </c>
      <c r="D3776" s="45" t="s">
        <v>16294</v>
      </c>
      <c r="E3776" s="46">
        <v>45777</v>
      </c>
      <c r="F3776" s="338"/>
      <c r="G3776" s="44"/>
      <c r="H3776" s="44"/>
      <c r="I3776" s="44"/>
      <c r="J3776" s="44"/>
      <c r="K3776" s="44"/>
      <c r="L3776" s="31"/>
      <c r="M3776" s="31"/>
      <c r="N3776" s="31"/>
      <c r="O3776" s="29"/>
      <c r="P3776" s="425"/>
    </row>
    <row r="3777" spans="1:16" s="336" customFormat="1" x14ac:dyDescent="0.25">
      <c r="A3777" s="44" t="s">
        <v>2137</v>
      </c>
      <c r="B3777" s="44" t="s">
        <v>15293</v>
      </c>
      <c r="C3777" s="45" t="s">
        <v>7263</v>
      </c>
      <c r="D3777" s="45" t="s">
        <v>16294</v>
      </c>
      <c r="E3777" s="46">
        <v>45869</v>
      </c>
      <c r="F3777" s="338"/>
      <c r="G3777" s="44"/>
      <c r="H3777" s="44"/>
      <c r="I3777" s="44"/>
      <c r="J3777" s="44"/>
      <c r="K3777" s="44"/>
      <c r="L3777" s="31"/>
      <c r="M3777" s="31"/>
      <c r="N3777" s="31"/>
      <c r="O3777" s="29"/>
    </row>
    <row r="3778" spans="1:16" s="336" customFormat="1" x14ac:dyDescent="0.25">
      <c r="A3778" s="264" t="s">
        <v>757</v>
      </c>
      <c r="B3778" s="264" t="s">
        <v>6669</v>
      </c>
      <c r="C3778" s="265">
        <v>220802</v>
      </c>
      <c r="D3778" s="265" t="s">
        <v>15953</v>
      </c>
      <c r="E3778" s="266" t="s">
        <v>6416</v>
      </c>
      <c r="F3778" s="30"/>
      <c r="G3778" s="30"/>
      <c r="H3778" s="30"/>
      <c r="I3778" s="29"/>
      <c r="J3778" s="29"/>
      <c r="K3778" s="29"/>
      <c r="L3778" s="29"/>
      <c r="M3778" s="29"/>
      <c r="N3778" s="29"/>
      <c r="O3778" s="29"/>
      <c r="P3778" s="425"/>
    </row>
    <row r="3779" spans="1:16" s="336" customFormat="1" x14ac:dyDescent="0.25">
      <c r="A3779" s="76" t="s">
        <v>7788</v>
      </c>
      <c r="B3779" s="76" t="s">
        <v>7786</v>
      </c>
      <c r="C3779" s="97" t="s">
        <v>7787</v>
      </c>
      <c r="D3779" s="96" t="s">
        <v>1398</v>
      </c>
      <c r="E3779" s="112">
        <v>46075</v>
      </c>
      <c r="F3779" s="93"/>
      <c r="G3779" s="93"/>
      <c r="H3779" s="93"/>
      <c r="I3779" s="99"/>
      <c r="J3779" s="99"/>
      <c r="K3779" s="99"/>
      <c r="L3779" s="29"/>
      <c r="M3779" s="29"/>
      <c r="N3779" s="29"/>
      <c r="O3779" s="29"/>
    </row>
    <row r="3780" spans="1:16" s="336" customFormat="1" x14ac:dyDescent="0.2">
      <c r="A3780" s="57" t="s">
        <v>2783</v>
      </c>
      <c r="B3780" s="57" t="s">
        <v>1497</v>
      </c>
      <c r="C3780" s="62">
        <v>2411</v>
      </c>
      <c r="D3780" s="62" t="s">
        <v>5966</v>
      </c>
      <c r="E3780" s="60">
        <v>45961</v>
      </c>
      <c r="F3780" s="339" t="s">
        <v>16267</v>
      </c>
      <c r="G3780" s="339" t="s">
        <v>16268</v>
      </c>
      <c r="H3780" s="57"/>
      <c r="I3780" s="57"/>
      <c r="J3780" s="57"/>
      <c r="K3780" s="57"/>
      <c r="L3780" s="31"/>
      <c r="M3780" s="31"/>
      <c r="N3780" s="31"/>
      <c r="O3780" s="29"/>
    </row>
    <row r="3781" spans="1:16" s="336" customFormat="1" x14ac:dyDescent="0.25">
      <c r="A3781" s="44" t="s">
        <v>2783</v>
      </c>
      <c r="B3781" s="92" t="s">
        <v>13392</v>
      </c>
      <c r="C3781" s="45" t="s">
        <v>13122</v>
      </c>
      <c r="D3781" s="93" t="s">
        <v>13391</v>
      </c>
      <c r="E3781" s="94">
        <v>45838</v>
      </c>
      <c r="F3781" s="93"/>
      <c r="G3781" s="93"/>
      <c r="H3781" s="93"/>
      <c r="I3781" s="99"/>
      <c r="J3781" s="99"/>
      <c r="K3781" s="99"/>
      <c r="L3781" s="31"/>
      <c r="M3781" s="31"/>
      <c r="N3781" s="31"/>
      <c r="O3781" s="29"/>
    </row>
    <row r="3782" spans="1:16" s="336" customFormat="1" x14ac:dyDescent="0.25">
      <c r="A3782" s="264" t="s">
        <v>2783</v>
      </c>
      <c r="B3782" s="264" t="s">
        <v>1069</v>
      </c>
      <c r="C3782" s="265">
        <v>230103</v>
      </c>
      <c r="D3782" s="265" t="s">
        <v>15953</v>
      </c>
      <c r="E3782" s="266" t="s">
        <v>6809</v>
      </c>
      <c r="F3782" s="30"/>
      <c r="G3782" s="30"/>
      <c r="H3782" s="30"/>
      <c r="I3782" s="29"/>
      <c r="J3782" s="29"/>
      <c r="K3782" s="29"/>
      <c r="L3782" s="29"/>
      <c r="M3782" s="29"/>
      <c r="N3782" s="29"/>
      <c r="O3782" s="29"/>
    </row>
    <row r="3783" spans="1:16" s="336" customFormat="1" x14ac:dyDescent="0.25">
      <c r="A3783" s="264" t="s">
        <v>2783</v>
      </c>
      <c r="B3783" s="264" t="s">
        <v>9690</v>
      </c>
      <c r="C3783" s="265">
        <v>230304</v>
      </c>
      <c r="D3783" s="265" t="s">
        <v>15953</v>
      </c>
      <c r="E3783" s="266" t="s">
        <v>3754</v>
      </c>
      <c r="F3783" s="30"/>
      <c r="G3783" s="30"/>
      <c r="H3783" s="30"/>
      <c r="I3783" s="29"/>
      <c r="J3783" s="29"/>
      <c r="K3783" s="29"/>
      <c r="L3783" s="29"/>
      <c r="M3783" s="29"/>
      <c r="N3783" s="29"/>
      <c r="O3783" s="29"/>
    </row>
    <row r="3784" spans="1:16" s="336" customFormat="1" x14ac:dyDescent="0.25">
      <c r="A3784" s="264" t="s">
        <v>2783</v>
      </c>
      <c r="B3784" s="264" t="s">
        <v>10524</v>
      </c>
      <c r="C3784" s="265">
        <v>230401</v>
      </c>
      <c r="D3784" s="265" t="s">
        <v>15953</v>
      </c>
      <c r="E3784" s="266" t="s">
        <v>9996</v>
      </c>
      <c r="F3784" s="30"/>
      <c r="G3784" s="30"/>
      <c r="H3784" s="30"/>
      <c r="I3784" s="29"/>
      <c r="J3784" s="29"/>
      <c r="K3784" s="29"/>
      <c r="L3784" s="29"/>
      <c r="M3784" s="29"/>
      <c r="N3784" s="29"/>
      <c r="O3784" s="29"/>
    </row>
    <row r="3785" spans="1:16" s="336" customFormat="1" x14ac:dyDescent="0.25">
      <c r="A3785" s="264" t="s">
        <v>2783</v>
      </c>
      <c r="B3785" s="264" t="s">
        <v>10527</v>
      </c>
      <c r="C3785" s="265">
        <v>230505</v>
      </c>
      <c r="D3785" s="265" t="s">
        <v>15953</v>
      </c>
      <c r="E3785" s="266" t="s">
        <v>9689</v>
      </c>
      <c r="F3785" s="30"/>
      <c r="G3785" s="30"/>
      <c r="H3785" s="30"/>
      <c r="I3785" s="29"/>
      <c r="J3785" s="29"/>
      <c r="K3785" s="29"/>
      <c r="L3785" s="29"/>
      <c r="M3785" s="29"/>
      <c r="N3785" s="29"/>
      <c r="O3785" s="29"/>
    </row>
    <row r="3786" spans="1:16" s="336" customFormat="1" x14ac:dyDescent="0.25">
      <c r="A3786" s="264" t="s">
        <v>2783</v>
      </c>
      <c r="B3786" s="264" t="s">
        <v>1921</v>
      </c>
      <c r="C3786" s="265">
        <v>250101</v>
      </c>
      <c r="D3786" s="265" t="s">
        <v>15953</v>
      </c>
      <c r="E3786" s="266" t="s">
        <v>17681</v>
      </c>
      <c r="F3786" s="30"/>
      <c r="G3786" s="30"/>
      <c r="H3786" s="30"/>
      <c r="I3786" s="29"/>
      <c r="J3786" s="29"/>
      <c r="K3786" s="29"/>
      <c r="L3786" s="29"/>
      <c r="M3786" s="29"/>
      <c r="N3786" s="29"/>
      <c r="O3786" s="29"/>
    </row>
    <row r="3787" spans="1:16" s="336" customFormat="1" x14ac:dyDescent="0.25">
      <c r="A3787" s="403" t="s">
        <v>161</v>
      </c>
      <c r="B3787" s="403" t="s">
        <v>17153</v>
      </c>
      <c r="C3787" s="413">
        <v>6.24</v>
      </c>
      <c r="D3787" s="43" t="s">
        <v>17679</v>
      </c>
      <c r="E3787" s="43">
        <v>47057</v>
      </c>
      <c r="F3787" s="88" t="s">
        <v>1533</v>
      </c>
      <c r="G3787" s="30"/>
      <c r="H3787" s="30"/>
      <c r="I3787" s="29"/>
      <c r="J3787" s="29"/>
      <c r="K3787" s="29"/>
      <c r="L3787" s="29"/>
      <c r="M3787" s="29"/>
      <c r="N3787" s="29"/>
      <c r="O3787" s="29"/>
    </row>
    <row r="3788" spans="1:16" s="337" customFormat="1" x14ac:dyDescent="0.25">
      <c r="A3788" s="403" t="s">
        <v>161</v>
      </c>
      <c r="B3788" s="403" t="s">
        <v>17089</v>
      </c>
      <c r="C3788" s="413">
        <v>7.25</v>
      </c>
      <c r="D3788" s="43" t="s">
        <v>17679</v>
      </c>
      <c r="E3788" s="43">
        <v>47422</v>
      </c>
      <c r="F3788" s="88" t="s">
        <v>1533</v>
      </c>
      <c r="G3788" s="30"/>
      <c r="H3788" s="30"/>
      <c r="I3788" s="29"/>
      <c r="J3788" s="29"/>
      <c r="K3788" s="29"/>
      <c r="L3788" s="29"/>
      <c r="M3788" s="29"/>
      <c r="N3788" s="29"/>
      <c r="O3788" s="29"/>
      <c r="P3788" s="350"/>
    </row>
    <row r="3789" spans="1:16" s="336" customFormat="1" x14ac:dyDescent="0.25">
      <c r="A3789" s="1" t="s">
        <v>161</v>
      </c>
      <c r="B3789" s="432" t="s">
        <v>185</v>
      </c>
      <c r="C3789" s="433" t="s">
        <v>13917</v>
      </c>
      <c r="D3789" s="434" t="s">
        <v>17016</v>
      </c>
      <c r="E3789" s="434">
        <v>45763</v>
      </c>
      <c r="F3789" s="30"/>
      <c r="G3789" s="30"/>
      <c r="H3789" s="30"/>
      <c r="I3789" s="29"/>
      <c r="J3789" s="29"/>
      <c r="K3789" s="29"/>
      <c r="L3789" s="29"/>
      <c r="M3789" s="29"/>
      <c r="N3789" s="29"/>
      <c r="O3789" s="29"/>
      <c r="P3789" s="424"/>
    </row>
    <row r="3790" spans="1:16" s="336" customFormat="1" x14ac:dyDescent="0.25">
      <c r="A3790" s="1" t="s">
        <v>161</v>
      </c>
      <c r="B3790" s="432" t="s">
        <v>185</v>
      </c>
      <c r="C3790" s="433" t="s">
        <v>13917</v>
      </c>
      <c r="D3790" s="434" t="s">
        <v>17016</v>
      </c>
      <c r="E3790" s="434">
        <v>45763</v>
      </c>
      <c r="F3790" s="30"/>
      <c r="G3790" s="30"/>
      <c r="H3790" s="30"/>
      <c r="I3790" s="29"/>
      <c r="J3790" s="29"/>
      <c r="K3790" s="29"/>
      <c r="L3790" s="29"/>
      <c r="M3790" s="29"/>
      <c r="N3790" s="29"/>
      <c r="O3790" s="29"/>
      <c r="P3790" s="424"/>
    </row>
    <row r="3791" spans="1:16" s="336" customFormat="1" x14ac:dyDescent="0.25">
      <c r="A3791" s="102" t="s">
        <v>7753</v>
      </c>
      <c r="B3791" s="131" t="s">
        <v>7741</v>
      </c>
      <c r="C3791" s="96" t="s">
        <v>7742</v>
      </c>
      <c r="D3791" s="96" t="s">
        <v>1398</v>
      </c>
      <c r="E3791" s="112">
        <v>45737</v>
      </c>
      <c r="F3791" s="93"/>
      <c r="G3791" s="93"/>
      <c r="H3791" s="93"/>
      <c r="I3791" s="99"/>
      <c r="J3791" s="99"/>
      <c r="K3791" s="99"/>
      <c r="L3791" s="31"/>
      <c r="M3791" s="31"/>
      <c r="N3791" s="31"/>
      <c r="O3791" s="29"/>
    </row>
    <row r="3792" spans="1:16" s="336" customFormat="1" x14ac:dyDescent="0.25">
      <c r="A3792" s="44" t="s">
        <v>1147</v>
      </c>
      <c r="B3792" s="44" t="s">
        <v>1353</v>
      </c>
      <c r="C3792" s="45" t="s">
        <v>15395</v>
      </c>
      <c r="D3792" s="45" t="s">
        <v>18252</v>
      </c>
      <c r="E3792" s="45" t="s">
        <v>10069</v>
      </c>
      <c r="F3792" s="45" t="s">
        <v>1385</v>
      </c>
      <c r="G3792" s="45" t="s">
        <v>1385</v>
      </c>
      <c r="H3792" s="30"/>
      <c r="I3792" s="29"/>
      <c r="J3792" s="29"/>
      <c r="K3792" s="29"/>
      <c r="L3792" s="29"/>
      <c r="M3792" s="29"/>
      <c r="N3792" s="29"/>
      <c r="O3792" s="29"/>
    </row>
    <row r="3793" spans="1:16" s="336" customFormat="1" x14ac:dyDescent="0.25">
      <c r="A3793" s="44" t="s">
        <v>1147</v>
      </c>
      <c r="B3793" s="44" t="s">
        <v>15965</v>
      </c>
      <c r="C3793" s="45" t="s">
        <v>15966</v>
      </c>
      <c r="D3793" s="45" t="s">
        <v>18252</v>
      </c>
      <c r="E3793" s="45" t="s">
        <v>6214</v>
      </c>
      <c r="F3793" s="45" t="s">
        <v>1385</v>
      </c>
      <c r="G3793" s="45" t="s">
        <v>1385</v>
      </c>
      <c r="H3793" s="30"/>
      <c r="I3793" s="29"/>
      <c r="J3793" s="29"/>
      <c r="K3793" s="29"/>
      <c r="L3793" s="29"/>
      <c r="M3793" s="29"/>
      <c r="N3793" s="29"/>
      <c r="O3793" s="29"/>
    </row>
    <row r="3794" spans="1:16" s="336" customFormat="1" x14ac:dyDescent="0.25">
      <c r="A3794" s="264" t="s">
        <v>2784</v>
      </c>
      <c r="B3794" s="264" t="s">
        <v>2751</v>
      </c>
      <c r="C3794" s="265">
        <v>230105</v>
      </c>
      <c r="D3794" s="265" t="s">
        <v>15953</v>
      </c>
      <c r="E3794" s="266" t="s">
        <v>6877</v>
      </c>
      <c r="F3794" s="30"/>
      <c r="G3794" s="30"/>
      <c r="H3794" s="30"/>
      <c r="I3794" s="29"/>
      <c r="J3794" s="29"/>
      <c r="K3794" s="29"/>
      <c r="L3794" s="29"/>
      <c r="M3794" s="29"/>
      <c r="N3794" s="29"/>
      <c r="O3794" s="29"/>
    </row>
    <row r="3795" spans="1:16" s="336" customFormat="1" x14ac:dyDescent="0.25">
      <c r="A3795" s="403" t="s">
        <v>17253</v>
      </c>
      <c r="B3795" s="403" t="s">
        <v>17175</v>
      </c>
      <c r="C3795" s="413">
        <v>13.22</v>
      </c>
      <c r="D3795" s="43" t="s">
        <v>17679</v>
      </c>
      <c r="E3795" s="43">
        <v>45838</v>
      </c>
      <c r="F3795" s="88" t="s">
        <v>1533</v>
      </c>
      <c r="G3795" s="30"/>
      <c r="H3795" s="30"/>
      <c r="I3795" s="29"/>
      <c r="J3795" s="29"/>
      <c r="K3795" s="29"/>
      <c r="L3795" s="29"/>
      <c r="M3795" s="29"/>
      <c r="N3795" s="29"/>
      <c r="O3795" s="29"/>
    </row>
    <row r="3796" spans="1:16" s="336" customFormat="1" x14ac:dyDescent="0.25">
      <c r="A3796" s="403" t="s">
        <v>17253</v>
      </c>
      <c r="B3796" s="403" t="s">
        <v>17113</v>
      </c>
      <c r="C3796" s="413">
        <v>14.22</v>
      </c>
      <c r="D3796" s="43" t="s">
        <v>17679</v>
      </c>
      <c r="E3796" s="43">
        <v>45838</v>
      </c>
      <c r="F3796" s="88" t="s">
        <v>1533</v>
      </c>
      <c r="G3796" s="30"/>
      <c r="H3796" s="30"/>
      <c r="I3796" s="29"/>
      <c r="J3796" s="29"/>
      <c r="K3796" s="29"/>
      <c r="L3796" s="29"/>
      <c r="M3796" s="29"/>
      <c r="N3796" s="29"/>
      <c r="O3796" s="29"/>
    </row>
    <row r="3797" spans="1:16" s="336" customFormat="1" x14ac:dyDescent="0.25">
      <c r="A3797" s="44" t="s">
        <v>18140</v>
      </c>
      <c r="B3797" s="44" t="s">
        <v>1358</v>
      </c>
      <c r="C3797" s="45" t="s">
        <v>6197</v>
      </c>
      <c r="D3797" s="45" t="s">
        <v>18252</v>
      </c>
      <c r="E3797" s="45" t="s">
        <v>6211</v>
      </c>
      <c r="F3797" s="45" t="s">
        <v>1384</v>
      </c>
      <c r="G3797" s="45" t="s">
        <v>1384</v>
      </c>
      <c r="H3797" s="30"/>
      <c r="I3797" s="29"/>
      <c r="J3797" s="29"/>
      <c r="K3797" s="29"/>
      <c r="L3797" s="29"/>
      <c r="M3797" s="29"/>
      <c r="N3797" s="29"/>
      <c r="O3797" s="29"/>
    </row>
    <row r="3798" spans="1:16" s="336" customFormat="1" x14ac:dyDescent="0.25">
      <c r="A3798" s="44" t="s">
        <v>3190</v>
      </c>
      <c r="B3798" s="44" t="s">
        <v>3191</v>
      </c>
      <c r="C3798" s="45" t="s">
        <v>10561</v>
      </c>
      <c r="D3798" s="45" t="s">
        <v>18252</v>
      </c>
      <c r="E3798" s="45" t="s">
        <v>5410</v>
      </c>
      <c r="F3798" s="45" t="s">
        <v>1384</v>
      </c>
      <c r="G3798" s="45" t="s">
        <v>1385</v>
      </c>
      <c r="H3798" s="30"/>
      <c r="I3798" s="29"/>
      <c r="J3798" s="29"/>
      <c r="K3798" s="29"/>
      <c r="L3798" s="29"/>
      <c r="M3798" s="29"/>
      <c r="N3798" s="29"/>
      <c r="O3798" s="29"/>
    </row>
    <row r="3799" spans="1:16" s="336" customFormat="1" x14ac:dyDescent="0.25">
      <c r="A3799" s="404" t="s">
        <v>7229</v>
      </c>
      <c r="B3799" s="403" t="s">
        <v>17093</v>
      </c>
      <c r="C3799" s="413">
        <v>33.229999999999997</v>
      </c>
      <c r="D3799" s="43" t="s">
        <v>17679</v>
      </c>
      <c r="E3799" s="43">
        <v>46934</v>
      </c>
      <c r="F3799" s="88" t="s">
        <v>1533</v>
      </c>
      <c r="G3799" s="30"/>
      <c r="H3799" s="30"/>
      <c r="I3799" s="29"/>
      <c r="J3799" s="29"/>
      <c r="K3799" s="29"/>
      <c r="L3799" s="29"/>
      <c r="M3799" s="29"/>
      <c r="N3799" s="29"/>
      <c r="O3799" s="29"/>
    </row>
    <row r="3800" spans="1:16" s="336" customFormat="1" x14ac:dyDescent="0.25">
      <c r="A3800" s="44" t="s">
        <v>7229</v>
      </c>
      <c r="B3800" s="44" t="s">
        <v>15259</v>
      </c>
      <c r="C3800" s="45" t="s">
        <v>11129</v>
      </c>
      <c r="D3800" s="45" t="s">
        <v>16294</v>
      </c>
      <c r="E3800" s="46">
        <v>46022</v>
      </c>
      <c r="F3800" s="338" t="s">
        <v>2055</v>
      </c>
      <c r="G3800" s="44"/>
      <c r="H3800" s="44"/>
      <c r="I3800" s="44"/>
      <c r="J3800" s="44"/>
      <c r="K3800" s="44"/>
      <c r="L3800" s="31"/>
      <c r="M3800" s="31"/>
      <c r="N3800" s="31"/>
      <c r="O3800" s="29"/>
    </row>
    <row r="3801" spans="1:16" s="336" customFormat="1" x14ac:dyDescent="0.25">
      <c r="A3801" s="264" t="s">
        <v>7229</v>
      </c>
      <c r="B3801" s="264" t="s">
        <v>1056</v>
      </c>
      <c r="C3801" s="265">
        <v>240601</v>
      </c>
      <c r="D3801" s="265" t="s">
        <v>15953</v>
      </c>
      <c r="E3801" s="266" t="s">
        <v>13753</v>
      </c>
      <c r="F3801" s="30"/>
      <c r="G3801" s="30"/>
      <c r="H3801" s="30"/>
      <c r="I3801" s="29"/>
      <c r="J3801" s="29"/>
      <c r="K3801" s="29"/>
      <c r="L3801" s="29"/>
      <c r="M3801" s="29"/>
      <c r="N3801" s="29"/>
      <c r="O3801" s="29"/>
    </row>
    <row r="3802" spans="1:16" s="336" customFormat="1" x14ac:dyDescent="0.25">
      <c r="A3802" s="44" t="s">
        <v>11153</v>
      </c>
      <c r="B3802" s="44" t="s">
        <v>15259</v>
      </c>
      <c r="C3802" s="45" t="s">
        <v>11129</v>
      </c>
      <c r="D3802" s="45" t="s">
        <v>16294</v>
      </c>
      <c r="E3802" s="46">
        <v>46022</v>
      </c>
      <c r="F3802" s="338"/>
      <c r="G3802" s="44"/>
      <c r="H3802" s="44"/>
      <c r="I3802" s="44"/>
      <c r="J3802" s="44"/>
      <c r="K3802" s="44"/>
      <c r="L3802" s="31"/>
      <c r="M3802" s="31"/>
      <c r="N3802" s="31"/>
      <c r="O3802" s="29"/>
    </row>
    <row r="3803" spans="1:16" s="336" customFormat="1" x14ac:dyDescent="0.25">
      <c r="A3803" s="264" t="s">
        <v>9439</v>
      </c>
      <c r="B3803" s="264" t="s">
        <v>2751</v>
      </c>
      <c r="C3803" s="265">
        <v>230105</v>
      </c>
      <c r="D3803" s="265" t="s">
        <v>15953</v>
      </c>
      <c r="E3803" s="266" t="s">
        <v>6877</v>
      </c>
      <c r="F3803" s="30"/>
      <c r="G3803" s="30"/>
      <c r="H3803" s="30"/>
      <c r="I3803" s="29"/>
      <c r="J3803" s="29"/>
      <c r="K3803" s="29"/>
      <c r="L3803" s="29"/>
      <c r="M3803" s="29"/>
      <c r="N3803" s="29"/>
      <c r="O3803" s="29"/>
    </row>
    <row r="3804" spans="1:16" s="336" customFormat="1" x14ac:dyDescent="0.25">
      <c r="A3804" s="44" t="s">
        <v>7286</v>
      </c>
      <c r="B3804" s="44" t="s">
        <v>9963</v>
      </c>
      <c r="C3804" s="45" t="s">
        <v>7283</v>
      </c>
      <c r="D3804" s="45" t="s">
        <v>16294</v>
      </c>
      <c r="E3804" s="46">
        <v>46053</v>
      </c>
      <c r="F3804" s="338"/>
      <c r="G3804" s="44"/>
      <c r="H3804" s="44"/>
      <c r="I3804" s="44"/>
      <c r="J3804" s="44"/>
      <c r="K3804" s="44"/>
      <c r="L3804" s="29"/>
      <c r="M3804" s="29"/>
      <c r="N3804" s="29"/>
      <c r="O3804" s="29"/>
      <c r="P3804" s="425"/>
    </row>
    <row r="3805" spans="1:16" s="336" customFormat="1" x14ac:dyDescent="0.25">
      <c r="A3805" s="264" t="s">
        <v>758</v>
      </c>
      <c r="B3805" s="264" t="s">
        <v>2751</v>
      </c>
      <c r="C3805" s="265">
        <v>230105</v>
      </c>
      <c r="D3805" s="265" t="s">
        <v>15953</v>
      </c>
      <c r="E3805" s="266" t="s">
        <v>6877</v>
      </c>
      <c r="F3805" s="30"/>
      <c r="G3805" s="30"/>
      <c r="H3805" s="30"/>
      <c r="I3805" s="29"/>
      <c r="J3805" s="29"/>
      <c r="K3805" s="29"/>
      <c r="L3805" s="29"/>
      <c r="M3805" s="29"/>
      <c r="N3805" s="29"/>
      <c r="O3805" s="29"/>
    </row>
    <row r="3806" spans="1:16" s="336" customFormat="1" x14ac:dyDescent="0.25">
      <c r="A3806" s="264" t="s">
        <v>14725</v>
      </c>
      <c r="B3806" s="264" t="s">
        <v>13009</v>
      </c>
      <c r="C3806" s="265">
        <v>240101</v>
      </c>
      <c r="D3806" s="265" t="s">
        <v>15953</v>
      </c>
      <c r="E3806" s="266" t="s">
        <v>13010</v>
      </c>
      <c r="F3806" s="30"/>
      <c r="G3806" s="30"/>
      <c r="H3806" s="30"/>
      <c r="I3806" s="29"/>
      <c r="J3806" s="29"/>
      <c r="K3806" s="29"/>
      <c r="L3806" s="29"/>
      <c r="M3806" s="29"/>
      <c r="N3806" s="29"/>
      <c r="O3806" s="29"/>
    </row>
    <row r="3807" spans="1:16" s="336" customFormat="1" x14ac:dyDescent="0.25">
      <c r="A3807" s="44" t="s">
        <v>15722</v>
      </c>
      <c r="B3807" s="44" t="s">
        <v>277</v>
      </c>
      <c r="C3807" s="45" t="s">
        <v>13811</v>
      </c>
      <c r="D3807" s="45" t="s">
        <v>15765</v>
      </c>
      <c r="E3807" s="45" t="s">
        <v>3064</v>
      </c>
      <c r="F3807" s="328"/>
      <c r="G3807" s="328"/>
      <c r="H3807" s="328"/>
      <c r="I3807" s="329"/>
      <c r="J3807" s="329"/>
      <c r="K3807" s="329"/>
      <c r="L3807" s="29"/>
      <c r="M3807" s="29"/>
      <c r="N3807" s="29"/>
      <c r="O3807" s="29"/>
    </row>
    <row r="3808" spans="1:16" s="336" customFormat="1" x14ac:dyDescent="0.25">
      <c r="A3808" s="346" t="s">
        <v>15722</v>
      </c>
      <c r="B3808" s="346" t="s">
        <v>277</v>
      </c>
      <c r="C3808" s="347" t="s">
        <v>13811</v>
      </c>
      <c r="D3808" s="347" t="s">
        <v>15765</v>
      </c>
      <c r="E3808" s="347" t="s">
        <v>13010</v>
      </c>
      <c r="F3808" s="346"/>
      <c r="G3808" s="346"/>
      <c r="H3808" s="346"/>
      <c r="I3808" s="346"/>
      <c r="J3808" s="346"/>
      <c r="K3808" s="346"/>
      <c r="L3808" s="346"/>
      <c r="M3808" s="346"/>
      <c r="N3808" s="29"/>
      <c r="O3808" s="29"/>
    </row>
    <row r="3809" spans="1:16" s="336" customFormat="1" x14ac:dyDescent="0.25">
      <c r="A3809" s="44" t="s">
        <v>13810</v>
      </c>
      <c r="B3809" s="44" t="s">
        <v>277</v>
      </c>
      <c r="C3809" s="45" t="s">
        <v>13811</v>
      </c>
      <c r="D3809" s="45" t="s">
        <v>13812</v>
      </c>
      <c r="E3809" s="45" t="s">
        <v>3064</v>
      </c>
      <c r="F3809" s="93"/>
      <c r="G3809" s="93"/>
      <c r="H3809" s="93"/>
      <c r="I3809" s="99"/>
      <c r="J3809" s="99"/>
      <c r="K3809" s="99"/>
      <c r="L3809" s="29"/>
      <c r="M3809" s="29"/>
      <c r="N3809" s="29"/>
      <c r="O3809" s="29"/>
    </row>
    <row r="3810" spans="1:16" s="336" customFormat="1" x14ac:dyDescent="0.25">
      <c r="A3810" s="44" t="s">
        <v>232</v>
      </c>
      <c r="B3810" s="44" t="s">
        <v>203</v>
      </c>
      <c r="C3810" s="45" t="s">
        <v>4973</v>
      </c>
      <c r="D3810" s="45" t="s">
        <v>15765</v>
      </c>
      <c r="E3810" s="45" t="s">
        <v>5246</v>
      </c>
      <c r="F3810" s="328"/>
      <c r="G3810" s="328"/>
      <c r="H3810" s="328"/>
      <c r="I3810" s="329"/>
      <c r="J3810" s="329"/>
      <c r="K3810" s="329"/>
      <c r="L3810" s="29"/>
      <c r="M3810" s="29"/>
      <c r="N3810" s="29"/>
      <c r="O3810" s="29"/>
    </row>
    <row r="3811" spans="1:16" s="336" customFormat="1" x14ac:dyDescent="0.25">
      <c r="A3811" s="346" t="s">
        <v>232</v>
      </c>
      <c r="B3811" s="346" t="s">
        <v>203</v>
      </c>
      <c r="C3811" s="347" t="s">
        <v>4973</v>
      </c>
      <c r="D3811" s="347" t="s">
        <v>15765</v>
      </c>
      <c r="E3811" s="347" t="s">
        <v>5246</v>
      </c>
      <c r="F3811" s="346"/>
      <c r="G3811" s="346"/>
      <c r="H3811" s="346"/>
      <c r="I3811" s="346"/>
      <c r="J3811" s="346"/>
      <c r="K3811" s="346"/>
      <c r="L3811" s="346"/>
      <c r="M3811" s="346"/>
      <c r="N3811" s="29"/>
      <c r="O3811" s="29"/>
    </row>
    <row r="3812" spans="1:16" s="336" customFormat="1" x14ac:dyDescent="0.25">
      <c r="A3812" s="264" t="s">
        <v>11393</v>
      </c>
      <c r="B3812" s="264" t="s">
        <v>3587</v>
      </c>
      <c r="C3812" s="265">
        <v>230904</v>
      </c>
      <c r="D3812" s="265" t="s">
        <v>15953</v>
      </c>
      <c r="E3812" s="266" t="s">
        <v>10715</v>
      </c>
      <c r="F3812" s="30"/>
      <c r="G3812" s="30"/>
      <c r="H3812" s="30"/>
      <c r="I3812" s="29"/>
      <c r="J3812" s="29"/>
      <c r="K3812" s="29"/>
      <c r="L3812" s="29"/>
      <c r="M3812" s="29"/>
      <c r="N3812" s="29"/>
      <c r="O3812" s="29"/>
    </row>
    <row r="3813" spans="1:16" s="336" customFormat="1" x14ac:dyDescent="0.25">
      <c r="A3813" s="44" t="s">
        <v>12116</v>
      </c>
      <c r="B3813" s="44" t="s">
        <v>16544</v>
      </c>
      <c r="C3813" s="45" t="s">
        <v>16545</v>
      </c>
      <c r="D3813" s="45" t="s">
        <v>4574</v>
      </c>
      <c r="E3813" s="275">
        <f>DATE(2028,10,24)</f>
        <v>47050</v>
      </c>
      <c r="F3813" s="30"/>
      <c r="G3813" s="30"/>
      <c r="H3813" s="30"/>
      <c r="I3813" s="29"/>
      <c r="J3813" s="29"/>
      <c r="K3813" s="29"/>
      <c r="L3813" s="29"/>
      <c r="M3813" s="29"/>
      <c r="N3813" s="29"/>
      <c r="O3813" s="29"/>
    </row>
    <row r="3814" spans="1:16" s="336" customFormat="1" x14ac:dyDescent="0.25">
      <c r="A3814" s="44" t="s">
        <v>12116</v>
      </c>
      <c r="B3814" s="44" t="s">
        <v>16546</v>
      </c>
      <c r="C3814" s="45" t="s">
        <v>12797</v>
      </c>
      <c r="D3814" s="45" t="s">
        <v>4574</v>
      </c>
      <c r="E3814" s="275">
        <f>DATE(2028,2,27)</f>
        <v>46810</v>
      </c>
      <c r="F3814" s="30"/>
      <c r="G3814" s="30"/>
      <c r="H3814" s="30"/>
      <c r="I3814" s="29"/>
      <c r="J3814" s="29"/>
      <c r="K3814" s="29"/>
      <c r="L3814" s="29"/>
      <c r="M3814" s="29"/>
      <c r="N3814" s="29"/>
      <c r="O3814" s="29"/>
    </row>
    <row r="3815" spans="1:16" s="336" customFormat="1" x14ac:dyDescent="0.25">
      <c r="A3815" s="44" t="s">
        <v>12116</v>
      </c>
      <c r="B3815" s="44" t="s">
        <v>12117</v>
      </c>
      <c r="C3815" s="45" t="s">
        <v>5055</v>
      </c>
      <c r="D3815" s="45" t="s">
        <v>4574</v>
      </c>
      <c r="E3815" s="275">
        <f>DATE(2026,9,10)</f>
        <v>46275</v>
      </c>
      <c r="F3815" s="30"/>
      <c r="G3815" s="30"/>
      <c r="H3815" s="30"/>
      <c r="I3815" s="29"/>
      <c r="J3815" s="29"/>
      <c r="K3815" s="29"/>
      <c r="L3815" s="29"/>
      <c r="M3815" s="29"/>
      <c r="N3815" s="29"/>
      <c r="O3815" s="29"/>
      <c r="P3815" s="425"/>
    </row>
    <row r="3816" spans="1:16" s="336" customFormat="1" x14ac:dyDescent="0.25">
      <c r="A3816" s="44" t="s">
        <v>3496</v>
      </c>
      <c r="B3816" s="44" t="s">
        <v>1350</v>
      </c>
      <c r="C3816" s="45" t="s">
        <v>6188</v>
      </c>
      <c r="D3816" s="45" t="s">
        <v>18252</v>
      </c>
      <c r="E3816" s="45" t="s">
        <v>6211</v>
      </c>
      <c r="F3816" s="45" t="s">
        <v>1384</v>
      </c>
      <c r="G3816" s="45" t="s">
        <v>1384</v>
      </c>
      <c r="H3816" s="30"/>
      <c r="I3816" s="29"/>
      <c r="J3816" s="29"/>
      <c r="K3816" s="29"/>
      <c r="L3816" s="29"/>
      <c r="M3816" s="29"/>
      <c r="N3816" s="29"/>
      <c r="O3816" s="29"/>
    </row>
    <row r="3817" spans="1:16" s="336" customFormat="1" x14ac:dyDescent="0.25">
      <c r="A3817" s="264" t="s">
        <v>3496</v>
      </c>
      <c r="B3817" s="264" t="s">
        <v>4181</v>
      </c>
      <c r="C3817" s="265">
        <v>230301</v>
      </c>
      <c r="D3817" s="265" t="s">
        <v>15953</v>
      </c>
      <c r="E3817" s="266" t="s">
        <v>6877</v>
      </c>
      <c r="F3817" s="30"/>
      <c r="G3817" s="30"/>
      <c r="H3817" s="30"/>
      <c r="I3817" s="29"/>
      <c r="J3817" s="29"/>
      <c r="K3817" s="29"/>
      <c r="L3817" s="29"/>
      <c r="M3817" s="29"/>
      <c r="N3817" s="29"/>
      <c r="O3817" s="29"/>
    </row>
    <row r="3818" spans="1:16" s="337" customFormat="1" x14ac:dyDescent="0.2">
      <c r="A3818" s="57" t="s">
        <v>1413</v>
      </c>
      <c r="B3818" s="57" t="s">
        <v>1488</v>
      </c>
      <c r="C3818" s="62">
        <v>21027</v>
      </c>
      <c r="D3818" s="62" t="s">
        <v>5966</v>
      </c>
      <c r="E3818" s="60">
        <v>45777</v>
      </c>
      <c r="F3818" s="339" t="s">
        <v>16268</v>
      </c>
      <c r="G3818" s="339" t="s">
        <v>16268</v>
      </c>
      <c r="H3818" s="57"/>
      <c r="I3818" s="57"/>
      <c r="J3818" s="57"/>
      <c r="K3818" s="57"/>
      <c r="L3818" s="31"/>
      <c r="M3818" s="31"/>
      <c r="N3818" s="31"/>
      <c r="O3818" s="29"/>
      <c r="P3818" s="350"/>
    </row>
    <row r="3819" spans="1:16" s="336" customFormat="1" x14ac:dyDescent="0.25">
      <c r="A3819" s="264" t="s">
        <v>2785</v>
      </c>
      <c r="B3819" s="264" t="s">
        <v>2751</v>
      </c>
      <c r="C3819" s="265">
        <v>230105</v>
      </c>
      <c r="D3819" s="265" t="s">
        <v>15953</v>
      </c>
      <c r="E3819" s="266" t="s">
        <v>6877</v>
      </c>
      <c r="F3819" s="30"/>
      <c r="G3819" s="30"/>
      <c r="H3819" s="30"/>
      <c r="I3819" s="29"/>
      <c r="J3819" s="29"/>
      <c r="K3819" s="29"/>
      <c r="L3819" s="29"/>
      <c r="M3819" s="29"/>
      <c r="N3819" s="29"/>
      <c r="O3819" s="29"/>
    </row>
    <row r="3820" spans="1:16" s="336" customFormat="1" x14ac:dyDescent="0.25">
      <c r="A3820" s="264" t="s">
        <v>4229</v>
      </c>
      <c r="B3820" s="264" t="s">
        <v>3753</v>
      </c>
      <c r="C3820" s="265">
        <v>210101</v>
      </c>
      <c r="D3820" s="265" t="s">
        <v>15953</v>
      </c>
      <c r="E3820" s="266" t="s">
        <v>3754</v>
      </c>
      <c r="F3820" s="30"/>
      <c r="G3820" s="30"/>
      <c r="H3820" s="30"/>
      <c r="I3820" s="29"/>
      <c r="J3820" s="29"/>
      <c r="K3820" s="29"/>
      <c r="L3820" s="29"/>
      <c r="M3820" s="29"/>
      <c r="N3820" s="29"/>
      <c r="O3820" s="29"/>
      <c r="P3820" s="425"/>
    </row>
    <row r="3821" spans="1:16" s="336" customFormat="1" x14ac:dyDescent="0.25">
      <c r="A3821" s="264" t="s">
        <v>9440</v>
      </c>
      <c r="B3821" s="264" t="s">
        <v>2751</v>
      </c>
      <c r="C3821" s="265">
        <v>230105</v>
      </c>
      <c r="D3821" s="265" t="s">
        <v>15953</v>
      </c>
      <c r="E3821" s="266" t="s">
        <v>6877</v>
      </c>
      <c r="F3821" s="30"/>
      <c r="G3821" s="30"/>
      <c r="H3821" s="30"/>
      <c r="I3821" s="29"/>
      <c r="J3821" s="29"/>
      <c r="K3821" s="29"/>
      <c r="L3821" s="29"/>
      <c r="M3821" s="29"/>
      <c r="N3821" s="29"/>
      <c r="O3821" s="29"/>
      <c r="P3821" s="425"/>
    </row>
    <row r="3822" spans="1:16" s="336" customFormat="1" x14ac:dyDescent="0.25">
      <c r="A3822" s="264" t="s">
        <v>9440</v>
      </c>
      <c r="B3822" s="264" t="s">
        <v>1068</v>
      </c>
      <c r="C3822" s="265">
        <v>230202</v>
      </c>
      <c r="D3822" s="265" t="s">
        <v>15953</v>
      </c>
      <c r="E3822" s="266" t="s">
        <v>8836</v>
      </c>
      <c r="F3822" s="30"/>
      <c r="G3822" s="30"/>
      <c r="H3822" s="30"/>
      <c r="I3822" s="29"/>
      <c r="J3822" s="29"/>
      <c r="K3822" s="29"/>
      <c r="L3822" s="29"/>
      <c r="M3822" s="29"/>
      <c r="N3822" s="29"/>
      <c r="O3822" s="29"/>
    </row>
    <row r="3823" spans="1:16" s="336" customFormat="1" x14ac:dyDescent="0.25">
      <c r="A3823" s="44" t="s">
        <v>16020</v>
      </c>
      <c r="B3823" s="44" t="s">
        <v>15779</v>
      </c>
      <c r="C3823" s="45" t="s">
        <v>15780</v>
      </c>
      <c r="D3823" s="45" t="s">
        <v>18252</v>
      </c>
      <c r="E3823" s="45" t="s">
        <v>6416</v>
      </c>
      <c r="F3823" s="45" t="s">
        <v>1384</v>
      </c>
      <c r="G3823" s="45" t="s">
        <v>1385</v>
      </c>
      <c r="H3823" s="30"/>
      <c r="I3823" s="29"/>
      <c r="J3823" s="29"/>
      <c r="K3823" s="29"/>
      <c r="L3823" s="29"/>
      <c r="M3823" s="29"/>
      <c r="N3823" s="29"/>
      <c r="O3823" s="29"/>
    </row>
    <row r="3824" spans="1:16" s="336" customFormat="1" x14ac:dyDescent="0.25">
      <c r="A3824" s="44" t="s">
        <v>16020</v>
      </c>
      <c r="B3824" s="44" t="s">
        <v>18102</v>
      </c>
      <c r="C3824" s="45" t="s">
        <v>18103</v>
      </c>
      <c r="D3824" s="45" t="s">
        <v>18252</v>
      </c>
      <c r="E3824" s="45" t="s">
        <v>6985</v>
      </c>
      <c r="F3824" s="45" t="s">
        <v>1384</v>
      </c>
      <c r="G3824" s="45" t="s">
        <v>1385</v>
      </c>
      <c r="H3824" s="30"/>
      <c r="I3824" s="29"/>
      <c r="J3824" s="29"/>
      <c r="K3824" s="29"/>
      <c r="L3824" s="29"/>
      <c r="M3824" s="29"/>
      <c r="N3824" s="29"/>
      <c r="O3824" s="29"/>
    </row>
    <row r="3825" spans="1:16" s="336" customFormat="1" x14ac:dyDescent="0.25">
      <c r="A3825" s="264" t="s">
        <v>9441</v>
      </c>
      <c r="B3825" s="264" t="s">
        <v>2751</v>
      </c>
      <c r="C3825" s="265">
        <v>230105</v>
      </c>
      <c r="D3825" s="265" t="s">
        <v>15953</v>
      </c>
      <c r="E3825" s="266" t="s">
        <v>6877</v>
      </c>
      <c r="F3825" s="30"/>
      <c r="G3825" s="30"/>
      <c r="H3825" s="30"/>
      <c r="I3825" s="29"/>
      <c r="J3825" s="29"/>
      <c r="K3825" s="29"/>
      <c r="L3825" s="29"/>
      <c r="M3825" s="29"/>
      <c r="N3825" s="29"/>
      <c r="O3825" s="29"/>
    </row>
    <row r="3826" spans="1:16" s="336" customFormat="1" x14ac:dyDescent="0.25">
      <c r="A3826" s="44" t="s">
        <v>16547</v>
      </c>
      <c r="B3826" s="44" t="s">
        <v>16548</v>
      </c>
      <c r="C3826" s="45" t="s">
        <v>16549</v>
      </c>
      <c r="D3826" s="45" t="s">
        <v>4574</v>
      </c>
      <c r="E3826" s="275">
        <f>DATE(2028,11,18)</f>
        <v>47075</v>
      </c>
      <c r="F3826" s="30"/>
      <c r="G3826" s="30"/>
      <c r="H3826" s="30"/>
      <c r="I3826" s="29"/>
      <c r="J3826" s="29"/>
      <c r="K3826" s="29"/>
      <c r="L3826" s="29"/>
      <c r="M3826" s="29"/>
      <c r="N3826" s="29"/>
      <c r="O3826" s="29"/>
    </row>
    <row r="3827" spans="1:16" s="336" customFormat="1" x14ac:dyDescent="0.25">
      <c r="A3827" s="44" t="s">
        <v>5304</v>
      </c>
      <c r="B3827" s="44" t="s">
        <v>5271</v>
      </c>
      <c r="C3827" s="45" t="s">
        <v>5305</v>
      </c>
      <c r="D3827" s="45" t="s">
        <v>15765</v>
      </c>
      <c r="E3827" s="45" t="s">
        <v>5273</v>
      </c>
      <c r="F3827" s="328"/>
      <c r="G3827" s="328"/>
      <c r="H3827" s="328"/>
      <c r="I3827" s="329"/>
      <c r="J3827" s="329"/>
      <c r="K3827" s="329"/>
      <c r="L3827" s="29"/>
      <c r="M3827" s="29"/>
      <c r="N3827" s="29"/>
      <c r="O3827" s="29"/>
      <c r="P3827" s="425"/>
    </row>
    <row r="3828" spans="1:16" s="336" customFormat="1" x14ac:dyDescent="0.25">
      <c r="A3828" s="346" t="s">
        <v>5304</v>
      </c>
      <c r="B3828" s="346" t="s">
        <v>5271</v>
      </c>
      <c r="C3828" s="347" t="s">
        <v>5305</v>
      </c>
      <c r="D3828" s="347" t="s">
        <v>15765</v>
      </c>
      <c r="E3828" s="347" t="s">
        <v>16813</v>
      </c>
      <c r="F3828" s="346"/>
      <c r="G3828" s="346"/>
      <c r="H3828" s="346"/>
      <c r="I3828" s="346"/>
      <c r="J3828" s="346"/>
      <c r="K3828" s="346"/>
      <c r="L3828" s="346"/>
      <c r="M3828" s="346"/>
      <c r="N3828" s="29"/>
      <c r="O3828" s="29"/>
      <c r="P3828" s="425"/>
    </row>
    <row r="3829" spans="1:16" s="336" customFormat="1" x14ac:dyDescent="0.25">
      <c r="A3829" s="44" t="s">
        <v>5304</v>
      </c>
      <c r="B3829" s="44" t="s">
        <v>5271</v>
      </c>
      <c r="C3829" s="45" t="s">
        <v>5305</v>
      </c>
      <c r="D3829" s="45" t="s">
        <v>13812</v>
      </c>
      <c r="E3829" s="45" t="s">
        <v>5273</v>
      </c>
      <c r="F3829" s="93"/>
      <c r="G3829" s="93"/>
      <c r="H3829" s="93"/>
      <c r="I3829" s="99"/>
      <c r="J3829" s="99"/>
      <c r="K3829" s="99"/>
      <c r="L3829" s="29"/>
      <c r="M3829" s="29"/>
      <c r="N3829" s="29"/>
      <c r="O3829" s="29"/>
      <c r="P3829" s="425"/>
    </row>
    <row r="3830" spans="1:16" s="337" customFormat="1" x14ac:dyDescent="0.25">
      <c r="A3830" s="44" t="s">
        <v>6009</v>
      </c>
      <c r="B3830" s="44" t="s">
        <v>6175</v>
      </c>
      <c r="C3830" s="45" t="s">
        <v>6187</v>
      </c>
      <c r="D3830" s="45" t="s">
        <v>18252</v>
      </c>
      <c r="E3830" s="45" t="s">
        <v>5183</v>
      </c>
      <c r="F3830" s="45" t="s">
        <v>1385</v>
      </c>
      <c r="G3830" s="45" t="s">
        <v>1385</v>
      </c>
      <c r="H3830" s="30"/>
      <c r="I3830" s="29"/>
      <c r="J3830" s="29"/>
      <c r="K3830" s="29"/>
      <c r="L3830" s="29"/>
      <c r="M3830" s="29"/>
      <c r="N3830" s="29"/>
      <c r="O3830" s="29"/>
      <c r="P3830" s="350"/>
    </row>
    <row r="3831" spans="1:16" s="336" customFormat="1" x14ac:dyDescent="0.2">
      <c r="A3831" s="329" t="s">
        <v>15352</v>
      </c>
      <c r="B3831" s="330" t="s">
        <v>15362</v>
      </c>
      <c r="C3831" s="328" t="s">
        <v>15368</v>
      </c>
      <c r="D3831" s="93" t="s">
        <v>1593</v>
      </c>
      <c r="E3831" s="331">
        <v>46389</v>
      </c>
      <c r="F3831" s="328"/>
      <c r="G3831" s="328"/>
      <c r="H3831" s="328"/>
      <c r="I3831" s="329"/>
      <c r="J3831" s="329"/>
      <c r="K3831" s="329"/>
      <c r="L3831" s="29"/>
      <c r="M3831" s="29"/>
      <c r="N3831" s="29"/>
      <c r="O3831" s="29"/>
    </row>
    <row r="3832" spans="1:16" s="336" customFormat="1" x14ac:dyDescent="0.25">
      <c r="A3832" s="264" t="s">
        <v>14726</v>
      </c>
      <c r="B3832" s="264" t="s">
        <v>3588</v>
      </c>
      <c r="C3832" s="265">
        <v>230305</v>
      </c>
      <c r="D3832" s="265" t="s">
        <v>15953</v>
      </c>
      <c r="E3832" s="266" t="s">
        <v>3754</v>
      </c>
      <c r="F3832" s="30"/>
      <c r="G3832" s="30"/>
      <c r="H3832" s="30"/>
      <c r="I3832" s="29"/>
      <c r="J3832" s="29"/>
      <c r="K3832" s="29"/>
      <c r="L3832" s="29"/>
      <c r="M3832" s="29"/>
      <c r="N3832" s="29"/>
      <c r="O3832" s="29"/>
    </row>
    <row r="3833" spans="1:16" s="336" customFormat="1" x14ac:dyDescent="0.25">
      <c r="A3833" s="264" t="s">
        <v>14726</v>
      </c>
      <c r="B3833" s="264" t="s">
        <v>9688</v>
      </c>
      <c r="C3833" s="265">
        <v>230504</v>
      </c>
      <c r="D3833" s="265" t="s">
        <v>15953</v>
      </c>
      <c r="E3833" s="266" t="s">
        <v>9689</v>
      </c>
      <c r="F3833" s="30"/>
      <c r="G3833" s="30"/>
      <c r="H3833" s="30"/>
      <c r="I3833" s="29"/>
      <c r="J3833" s="29"/>
      <c r="K3833" s="29"/>
      <c r="L3833" s="29"/>
      <c r="M3833" s="29"/>
      <c r="N3833" s="29"/>
      <c r="O3833" s="29"/>
      <c r="P3833" s="425"/>
    </row>
    <row r="3834" spans="1:16" s="336" customFormat="1" x14ac:dyDescent="0.25">
      <c r="A3834" s="264" t="s">
        <v>14726</v>
      </c>
      <c r="B3834" s="264" t="s">
        <v>3591</v>
      </c>
      <c r="C3834" s="265">
        <v>230901</v>
      </c>
      <c r="D3834" s="265" t="s">
        <v>15953</v>
      </c>
      <c r="E3834" s="266" t="s">
        <v>10715</v>
      </c>
      <c r="F3834" s="30"/>
      <c r="G3834" s="30"/>
      <c r="H3834" s="30"/>
      <c r="I3834" s="29"/>
      <c r="J3834" s="29"/>
      <c r="K3834" s="29"/>
      <c r="L3834" s="29"/>
      <c r="M3834" s="29"/>
      <c r="N3834" s="29"/>
      <c r="O3834" s="29"/>
    </row>
    <row r="3835" spans="1:16" s="336" customFormat="1" x14ac:dyDescent="0.25">
      <c r="A3835" s="264" t="s">
        <v>14726</v>
      </c>
      <c r="B3835" s="264" t="s">
        <v>13009</v>
      </c>
      <c r="C3835" s="265">
        <v>240101</v>
      </c>
      <c r="D3835" s="265" t="s">
        <v>15953</v>
      </c>
      <c r="E3835" s="266" t="s">
        <v>13010</v>
      </c>
      <c r="F3835" s="30"/>
      <c r="G3835" s="30"/>
      <c r="H3835" s="30"/>
      <c r="I3835" s="29"/>
      <c r="J3835" s="29"/>
      <c r="K3835" s="29"/>
      <c r="L3835" s="29"/>
      <c r="M3835" s="29"/>
      <c r="N3835" s="29"/>
      <c r="O3835" s="29"/>
    </row>
    <row r="3836" spans="1:16" s="336" customFormat="1" x14ac:dyDescent="0.25">
      <c r="A3836" s="264" t="s">
        <v>14726</v>
      </c>
      <c r="B3836" s="264" t="s">
        <v>1076</v>
      </c>
      <c r="C3836" s="265">
        <v>240303</v>
      </c>
      <c r="D3836" s="265" t="s">
        <v>15953</v>
      </c>
      <c r="E3836" s="266" t="s">
        <v>3064</v>
      </c>
      <c r="F3836" s="30"/>
      <c r="G3836" s="30"/>
      <c r="H3836" s="30"/>
      <c r="I3836" s="29"/>
      <c r="J3836" s="29"/>
      <c r="K3836" s="29"/>
      <c r="L3836" s="29"/>
      <c r="M3836" s="29"/>
      <c r="N3836" s="29"/>
      <c r="O3836" s="29"/>
    </row>
    <row r="3837" spans="1:16" s="336" customFormat="1" x14ac:dyDescent="0.25">
      <c r="A3837" s="264" t="s">
        <v>4230</v>
      </c>
      <c r="B3837" s="264" t="s">
        <v>3782</v>
      </c>
      <c r="C3837" s="265">
        <v>210205</v>
      </c>
      <c r="D3837" s="265" t="s">
        <v>15953</v>
      </c>
      <c r="E3837" s="266" t="s">
        <v>8836</v>
      </c>
      <c r="F3837" s="30"/>
      <c r="G3837" s="30"/>
      <c r="H3837" s="30"/>
      <c r="I3837" s="29"/>
      <c r="J3837" s="29"/>
      <c r="K3837" s="29"/>
      <c r="L3837" s="29"/>
      <c r="M3837" s="29"/>
      <c r="N3837" s="29"/>
      <c r="O3837" s="29"/>
    </row>
    <row r="3838" spans="1:16" s="336" customFormat="1" x14ac:dyDescent="0.25">
      <c r="A3838" s="44" t="s">
        <v>2926</v>
      </c>
      <c r="B3838" s="44" t="s">
        <v>1841</v>
      </c>
      <c r="C3838" s="45" t="s">
        <v>6196</v>
      </c>
      <c r="D3838" s="45" t="s">
        <v>18252</v>
      </c>
      <c r="E3838" s="45" t="s">
        <v>6213</v>
      </c>
      <c r="F3838" s="45" t="s">
        <v>1385</v>
      </c>
      <c r="G3838" s="45" t="s">
        <v>1385</v>
      </c>
      <c r="H3838" s="30"/>
      <c r="I3838" s="29"/>
      <c r="J3838" s="29"/>
      <c r="K3838" s="29"/>
      <c r="L3838" s="29"/>
      <c r="M3838" s="29"/>
      <c r="N3838" s="29"/>
      <c r="O3838" s="29"/>
    </row>
    <row r="3839" spans="1:16" s="336" customFormat="1" x14ac:dyDescent="0.25">
      <c r="A3839" s="44" t="s">
        <v>2926</v>
      </c>
      <c r="B3839" s="44" t="s">
        <v>1361</v>
      </c>
      <c r="C3839" s="45" t="s">
        <v>9087</v>
      </c>
      <c r="D3839" s="45" t="s">
        <v>18252</v>
      </c>
      <c r="E3839" s="45" t="s">
        <v>6809</v>
      </c>
      <c r="F3839" s="45" t="s">
        <v>1385</v>
      </c>
      <c r="G3839" s="45" t="s">
        <v>1385</v>
      </c>
      <c r="H3839" s="30"/>
      <c r="I3839" s="29"/>
      <c r="J3839" s="29"/>
      <c r="K3839" s="29"/>
      <c r="L3839" s="29"/>
      <c r="M3839" s="29"/>
      <c r="N3839" s="29"/>
      <c r="O3839" s="29"/>
    </row>
    <row r="3840" spans="1:16" s="336" customFormat="1" x14ac:dyDescent="0.25">
      <c r="A3840" s="1" t="s">
        <v>13918</v>
      </c>
      <c r="B3840" s="432" t="s">
        <v>8379</v>
      </c>
      <c r="C3840" s="433" t="s">
        <v>13919</v>
      </c>
      <c r="D3840" s="434" t="s">
        <v>17016</v>
      </c>
      <c r="E3840" s="434">
        <v>45838</v>
      </c>
      <c r="F3840" s="30"/>
      <c r="G3840" s="30"/>
      <c r="H3840" s="30"/>
      <c r="I3840" s="29"/>
      <c r="J3840" s="29"/>
      <c r="K3840" s="29"/>
      <c r="L3840" s="29"/>
      <c r="M3840" s="29"/>
      <c r="N3840" s="29"/>
      <c r="O3840" s="29"/>
      <c r="P3840" s="424"/>
    </row>
    <row r="3841" spans="1:16" s="336" customFormat="1" x14ac:dyDescent="0.25">
      <c r="A3841" s="264" t="s">
        <v>14727</v>
      </c>
      <c r="B3841" s="264" t="s">
        <v>12996</v>
      </c>
      <c r="C3841" s="265">
        <v>24010401</v>
      </c>
      <c r="D3841" s="265" t="s">
        <v>15953</v>
      </c>
      <c r="E3841" s="266" t="s">
        <v>12997</v>
      </c>
      <c r="F3841" s="30"/>
      <c r="G3841" s="30"/>
      <c r="H3841" s="30"/>
      <c r="I3841" s="29"/>
      <c r="J3841" s="29"/>
      <c r="K3841" s="29"/>
      <c r="L3841" s="29"/>
      <c r="M3841" s="29"/>
      <c r="N3841" s="29"/>
      <c r="O3841" s="29"/>
    </row>
    <row r="3842" spans="1:16" s="336" customFormat="1" x14ac:dyDescent="0.25">
      <c r="A3842" s="264" t="s">
        <v>14727</v>
      </c>
      <c r="B3842" s="264" t="s">
        <v>3782</v>
      </c>
      <c r="C3842" s="265">
        <v>24010402</v>
      </c>
      <c r="D3842" s="265" t="s">
        <v>15953</v>
      </c>
      <c r="E3842" s="266" t="s">
        <v>8836</v>
      </c>
      <c r="F3842" s="30"/>
      <c r="G3842" s="30"/>
      <c r="H3842" s="30"/>
      <c r="I3842" s="29"/>
      <c r="J3842" s="29"/>
      <c r="K3842" s="29"/>
      <c r="L3842" s="29"/>
      <c r="M3842" s="29"/>
      <c r="N3842" s="29"/>
      <c r="O3842" s="29"/>
    </row>
    <row r="3843" spans="1:16" s="336" customFormat="1" x14ac:dyDescent="0.25">
      <c r="A3843" s="44" t="s">
        <v>15489</v>
      </c>
      <c r="B3843" s="44" t="s">
        <v>1347</v>
      </c>
      <c r="C3843" s="45" t="s">
        <v>14267</v>
      </c>
      <c r="D3843" s="45" t="s">
        <v>18252</v>
      </c>
      <c r="E3843" s="45" t="s">
        <v>6677</v>
      </c>
      <c r="F3843" s="45" t="s">
        <v>1385</v>
      </c>
      <c r="G3843" s="45" t="s">
        <v>1384</v>
      </c>
      <c r="H3843" s="30"/>
      <c r="I3843" s="29"/>
      <c r="J3843" s="29"/>
      <c r="K3843" s="29"/>
      <c r="L3843" s="29"/>
      <c r="M3843" s="29"/>
      <c r="N3843" s="29"/>
      <c r="O3843" s="29"/>
    </row>
    <row r="3844" spans="1:16" s="336" customFormat="1" x14ac:dyDescent="0.25">
      <c r="A3844" s="44" t="s">
        <v>5432</v>
      </c>
      <c r="B3844" s="44" t="s">
        <v>8259</v>
      </c>
      <c r="C3844" s="45" t="s">
        <v>11115</v>
      </c>
      <c r="D3844" s="45" t="s">
        <v>1398</v>
      </c>
      <c r="E3844" s="94">
        <v>46074</v>
      </c>
      <c r="F3844" s="93"/>
      <c r="G3844" s="93"/>
      <c r="H3844" s="93"/>
      <c r="I3844" s="99"/>
      <c r="J3844" s="99"/>
      <c r="K3844" s="99"/>
      <c r="L3844" s="29"/>
      <c r="M3844" s="29"/>
      <c r="N3844" s="29"/>
      <c r="O3844" s="29"/>
    </row>
    <row r="3845" spans="1:16" s="336" customFormat="1" x14ac:dyDescent="0.25">
      <c r="A3845" s="264" t="s">
        <v>17794</v>
      </c>
      <c r="B3845" s="264" t="s">
        <v>236</v>
      </c>
      <c r="C3845" s="265">
        <v>241001</v>
      </c>
      <c r="D3845" s="265" t="s">
        <v>15953</v>
      </c>
      <c r="E3845" s="266" t="s">
        <v>11352</v>
      </c>
      <c r="F3845" s="30"/>
      <c r="G3845" s="30"/>
      <c r="H3845" s="30"/>
      <c r="I3845" s="29"/>
      <c r="J3845" s="29"/>
      <c r="K3845" s="29"/>
      <c r="L3845" s="29"/>
      <c r="M3845" s="29"/>
      <c r="N3845" s="29"/>
      <c r="O3845" s="29"/>
    </row>
    <row r="3846" spans="1:16" s="336" customFormat="1" x14ac:dyDescent="0.25">
      <c r="A3846" s="264" t="s">
        <v>17794</v>
      </c>
      <c r="B3846" s="264" t="s">
        <v>17682</v>
      </c>
      <c r="C3846" s="265">
        <v>25010501</v>
      </c>
      <c r="D3846" s="265" t="s">
        <v>15953</v>
      </c>
      <c r="E3846" s="266" t="s">
        <v>17681</v>
      </c>
      <c r="F3846" s="30"/>
      <c r="G3846" s="30"/>
      <c r="H3846" s="30"/>
      <c r="I3846" s="29"/>
      <c r="J3846" s="29"/>
      <c r="K3846" s="29"/>
      <c r="L3846" s="29"/>
      <c r="M3846" s="29"/>
      <c r="N3846" s="29"/>
      <c r="O3846" s="29"/>
    </row>
    <row r="3847" spans="1:16" s="336" customFormat="1" x14ac:dyDescent="0.25">
      <c r="A3847" s="44" t="s">
        <v>7195</v>
      </c>
      <c r="B3847" s="44" t="s">
        <v>15249</v>
      </c>
      <c r="C3847" s="45" t="s">
        <v>7192</v>
      </c>
      <c r="D3847" s="45" t="s">
        <v>16294</v>
      </c>
      <c r="E3847" s="46">
        <v>45869</v>
      </c>
      <c r="F3847" s="338"/>
      <c r="G3847" s="44"/>
      <c r="H3847" s="44"/>
      <c r="I3847" s="44"/>
      <c r="J3847" s="44"/>
      <c r="K3847" s="44"/>
      <c r="L3847" s="31"/>
      <c r="M3847" s="31"/>
      <c r="N3847" s="31"/>
      <c r="O3847" s="29"/>
    </row>
    <row r="3848" spans="1:16" s="336" customFormat="1" x14ac:dyDescent="0.25">
      <c r="A3848" s="44" t="s">
        <v>18141</v>
      </c>
      <c r="B3848" s="44" t="s">
        <v>1840</v>
      </c>
      <c r="C3848" s="45" t="s">
        <v>6194</v>
      </c>
      <c r="D3848" s="45" t="s">
        <v>18252</v>
      </c>
      <c r="E3848" s="45" t="s">
        <v>6213</v>
      </c>
      <c r="F3848" s="45" t="s">
        <v>1384</v>
      </c>
      <c r="G3848" s="45" t="s">
        <v>1384</v>
      </c>
      <c r="H3848" s="30"/>
      <c r="I3848" s="29"/>
      <c r="J3848" s="29"/>
      <c r="K3848" s="29"/>
      <c r="L3848" s="29"/>
      <c r="M3848" s="29"/>
      <c r="N3848" s="29"/>
      <c r="O3848" s="29"/>
    </row>
    <row r="3849" spans="1:16" s="336" customFormat="1" x14ac:dyDescent="0.2">
      <c r="A3849" s="57" t="s">
        <v>10860</v>
      </c>
      <c r="B3849" s="57" t="s">
        <v>1488</v>
      </c>
      <c r="C3849" s="62" t="s">
        <v>10855</v>
      </c>
      <c r="D3849" s="62" t="s">
        <v>5966</v>
      </c>
      <c r="E3849" s="60">
        <v>45777</v>
      </c>
      <c r="F3849" s="339" t="s">
        <v>16267</v>
      </c>
      <c r="G3849" s="339" t="s">
        <v>16268</v>
      </c>
      <c r="H3849" s="57"/>
      <c r="I3849" s="57"/>
      <c r="J3849" s="57"/>
      <c r="K3849" s="57"/>
      <c r="L3849" s="31"/>
      <c r="M3849" s="31"/>
      <c r="N3849" s="31"/>
      <c r="O3849" s="29"/>
    </row>
    <row r="3850" spans="1:16" s="336" customFormat="1" x14ac:dyDescent="0.25">
      <c r="A3850" s="264" t="s">
        <v>17014</v>
      </c>
      <c r="B3850" s="264" t="s">
        <v>17689</v>
      </c>
      <c r="C3850" s="265">
        <v>241101</v>
      </c>
      <c r="D3850" s="265" t="s">
        <v>15953</v>
      </c>
      <c r="E3850" s="266" t="s">
        <v>6985</v>
      </c>
      <c r="F3850" s="30"/>
      <c r="G3850" s="30"/>
      <c r="H3850" s="30"/>
      <c r="I3850" s="29"/>
      <c r="J3850" s="29"/>
      <c r="K3850" s="29"/>
      <c r="L3850" s="29"/>
      <c r="M3850" s="29"/>
      <c r="N3850" s="29"/>
      <c r="O3850" s="29"/>
    </row>
    <row r="3851" spans="1:16" s="336" customFormat="1" x14ac:dyDescent="0.25">
      <c r="A3851" s="44" t="s">
        <v>13085</v>
      </c>
      <c r="B3851" s="44" t="s">
        <v>15257</v>
      </c>
      <c r="C3851" s="45" t="s">
        <v>13518</v>
      </c>
      <c r="D3851" s="45" t="s">
        <v>16294</v>
      </c>
      <c r="E3851" s="46">
        <v>46022</v>
      </c>
      <c r="F3851" s="338" t="s">
        <v>2055</v>
      </c>
      <c r="G3851" s="44"/>
      <c r="H3851" s="44"/>
      <c r="I3851" s="44"/>
      <c r="J3851" s="44"/>
      <c r="K3851" s="44"/>
      <c r="L3851" s="31"/>
      <c r="M3851" s="31"/>
      <c r="N3851" s="31"/>
      <c r="O3851" s="29"/>
    </row>
    <row r="3852" spans="1:16" s="336" customFormat="1" x14ac:dyDescent="0.25">
      <c r="A3852" s="44" t="s">
        <v>13085</v>
      </c>
      <c r="B3852" s="44" t="s">
        <v>13525</v>
      </c>
      <c r="C3852" s="45" t="s">
        <v>13084</v>
      </c>
      <c r="D3852" s="45" t="s">
        <v>16294</v>
      </c>
      <c r="E3852" s="46">
        <v>45777</v>
      </c>
      <c r="F3852" s="338" t="s">
        <v>2055</v>
      </c>
      <c r="G3852" s="44"/>
      <c r="H3852" s="44"/>
      <c r="I3852" s="44"/>
      <c r="J3852" s="44"/>
      <c r="K3852" s="44"/>
      <c r="L3852" s="31"/>
      <c r="M3852" s="31"/>
      <c r="N3852" s="31"/>
      <c r="O3852" s="29"/>
    </row>
    <row r="3853" spans="1:16" s="336" customFormat="1" x14ac:dyDescent="0.25">
      <c r="A3853" s="264" t="s">
        <v>14728</v>
      </c>
      <c r="B3853" s="264" t="s">
        <v>12996</v>
      </c>
      <c r="C3853" s="265">
        <v>24010401</v>
      </c>
      <c r="D3853" s="265" t="s">
        <v>15953</v>
      </c>
      <c r="E3853" s="266" t="s">
        <v>12997</v>
      </c>
      <c r="F3853" s="30"/>
      <c r="G3853" s="30"/>
      <c r="H3853" s="30"/>
      <c r="I3853" s="29"/>
      <c r="J3853" s="29"/>
      <c r="K3853" s="29"/>
      <c r="L3853" s="29"/>
      <c r="M3853" s="29"/>
      <c r="N3853" s="29"/>
      <c r="O3853" s="29"/>
    </row>
    <row r="3854" spans="1:16" s="336" customFormat="1" x14ac:dyDescent="0.25">
      <c r="A3854" s="264" t="s">
        <v>14728</v>
      </c>
      <c r="B3854" s="264" t="s">
        <v>3782</v>
      </c>
      <c r="C3854" s="265">
        <v>24010402</v>
      </c>
      <c r="D3854" s="265" t="s">
        <v>15953</v>
      </c>
      <c r="E3854" s="266" t="s">
        <v>8836</v>
      </c>
      <c r="F3854" s="30"/>
      <c r="G3854" s="30"/>
      <c r="H3854" s="30"/>
      <c r="I3854" s="29"/>
      <c r="J3854" s="29"/>
      <c r="K3854" s="29"/>
      <c r="L3854" s="29"/>
      <c r="M3854" s="29"/>
      <c r="N3854" s="29"/>
      <c r="O3854" s="29"/>
    </row>
    <row r="3855" spans="1:16" s="336" customFormat="1" x14ac:dyDescent="0.25">
      <c r="A3855" s="1" t="s">
        <v>9697</v>
      </c>
      <c r="B3855" s="432" t="s">
        <v>9694</v>
      </c>
      <c r="C3855" s="433" t="s">
        <v>9698</v>
      </c>
      <c r="D3855" s="434" t="s">
        <v>17016</v>
      </c>
      <c r="E3855" s="434">
        <v>46158</v>
      </c>
      <c r="F3855" s="30"/>
      <c r="G3855" s="30"/>
      <c r="H3855" s="30"/>
      <c r="I3855" s="29"/>
      <c r="J3855" s="29"/>
      <c r="K3855" s="29"/>
      <c r="L3855" s="29"/>
      <c r="M3855" s="29"/>
      <c r="N3855" s="29"/>
      <c r="O3855" s="29"/>
      <c r="P3855" s="424"/>
    </row>
    <row r="3856" spans="1:16" s="336" customFormat="1" x14ac:dyDescent="0.25">
      <c r="A3856" s="44" t="s">
        <v>15490</v>
      </c>
      <c r="B3856" s="44" t="s">
        <v>1354</v>
      </c>
      <c r="C3856" s="45" t="s">
        <v>14385</v>
      </c>
      <c r="D3856" s="45" t="s">
        <v>18252</v>
      </c>
      <c r="E3856" s="45" t="s">
        <v>3064</v>
      </c>
      <c r="F3856" s="45" t="s">
        <v>1384</v>
      </c>
      <c r="G3856" s="45" t="s">
        <v>1385</v>
      </c>
      <c r="H3856" s="30"/>
      <c r="I3856" s="29"/>
      <c r="J3856" s="29"/>
      <c r="K3856" s="29"/>
      <c r="L3856" s="29"/>
      <c r="M3856" s="29"/>
      <c r="N3856" s="29"/>
      <c r="O3856" s="29"/>
    </row>
    <row r="3857" spans="1:16" s="336" customFormat="1" x14ac:dyDescent="0.25">
      <c r="A3857" s="264" t="s">
        <v>9442</v>
      </c>
      <c r="B3857" s="264" t="s">
        <v>2751</v>
      </c>
      <c r="C3857" s="265">
        <v>230105</v>
      </c>
      <c r="D3857" s="265" t="s">
        <v>15953</v>
      </c>
      <c r="E3857" s="266" t="s">
        <v>6877</v>
      </c>
      <c r="F3857" s="30"/>
      <c r="G3857" s="30"/>
      <c r="H3857" s="30"/>
      <c r="I3857" s="29"/>
      <c r="J3857" s="29"/>
      <c r="K3857" s="29"/>
      <c r="L3857" s="29"/>
      <c r="M3857" s="29"/>
      <c r="N3857" s="29"/>
      <c r="O3857" s="29"/>
    </row>
    <row r="3858" spans="1:16" s="336" customFormat="1" x14ac:dyDescent="0.25">
      <c r="A3858" s="264" t="s">
        <v>9442</v>
      </c>
      <c r="B3858" s="264" t="s">
        <v>6966</v>
      </c>
      <c r="C3858" s="265">
        <v>23010401</v>
      </c>
      <c r="D3858" s="265" t="s">
        <v>15953</v>
      </c>
      <c r="E3858" s="266" t="s">
        <v>6967</v>
      </c>
      <c r="F3858" s="30"/>
      <c r="G3858" s="30"/>
      <c r="H3858" s="30"/>
      <c r="I3858" s="29"/>
      <c r="J3858" s="29"/>
      <c r="K3858" s="29"/>
      <c r="L3858" s="29"/>
      <c r="M3858" s="29"/>
      <c r="N3858" s="29"/>
      <c r="O3858" s="29"/>
    </row>
    <row r="3859" spans="1:16" s="336" customFormat="1" x14ac:dyDescent="0.25">
      <c r="A3859" s="264" t="s">
        <v>9442</v>
      </c>
      <c r="B3859" s="264" t="s">
        <v>3782</v>
      </c>
      <c r="C3859" s="265">
        <v>23010402</v>
      </c>
      <c r="D3859" s="265" t="s">
        <v>15953</v>
      </c>
      <c r="E3859" s="266" t="s">
        <v>8836</v>
      </c>
      <c r="F3859" s="30"/>
      <c r="G3859" s="30"/>
      <c r="H3859" s="30"/>
      <c r="I3859" s="29"/>
      <c r="J3859" s="29"/>
      <c r="K3859" s="29"/>
      <c r="L3859" s="29"/>
      <c r="M3859" s="29"/>
      <c r="N3859" s="29"/>
      <c r="O3859" s="29"/>
      <c r="P3859" s="425"/>
    </row>
    <row r="3860" spans="1:16" s="336" customFormat="1" x14ac:dyDescent="0.25">
      <c r="A3860" s="264" t="s">
        <v>2786</v>
      </c>
      <c r="B3860" s="264" t="s">
        <v>6678</v>
      </c>
      <c r="C3860" s="265">
        <v>22020201</v>
      </c>
      <c r="D3860" s="265" t="s">
        <v>15953</v>
      </c>
      <c r="E3860" s="266" t="s">
        <v>5195</v>
      </c>
      <c r="F3860" s="30"/>
      <c r="G3860" s="30"/>
      <c r="H3860" s="30"/>
      <c r="I3860" s="29"/>
      <c r="J3860" s="29"/>
      <c r="K3860" s="29"/>
      <c r="L3860" s="29"/>
      <c r="M3860" s="29"/>
      <c r="N3860" s="29"/>
      <c r="O3860" s="29"/>
    </row>
    <row r="3861" spans="1:16" s="336" customFormat="1" x14ac:dyDescent="0.25">
      <c r="A3861" s="264" t="s">
        <v>2786</v>
      </c>
      <c r="B3861" s="264" t="s">
        <v>6679</v>
      </c>
      <c r="C3861" s="265">
        <v>22020202</v>
      </c>
      <c r="D3861" s="265" t="s">
        <v>15953</v>
      </c>
      <c r="E3861" s="266" t="s">
        <v>5195</v>
      </c>
      <c r="F3861" s="30"/>
      <c r="G3861" s="30"/>
      <c r="H3861" s="30"/>
      <c r="I3861" s="29"/>
      <c r="J3861" s="29"/>
      <c r="K3861" s="29"/>
      <c r="L3861" s="29"/>
      <c r="M3861" s="29"/>
      <c r="N3861" s="29"/>
      <c r="O3861" s="29"/>
    </row>
    <row r="3862" spans="1:16" s="336" customFormat="1" x14ac:dyDescent="0.25">
      <c r="A3862" s="44" t="s">
        <v>233</v>
      </c>
      <c r="B3862" s="44" t="s">
        <v>3753</v>
      </c>
      <c r="C3862" s="45" t="s">
        <v>5215</v>
      </c>
      <c r="D3862" s="45" t="s">
        <v>15765</v>
      </c>
      <c r="E3862" s="45" t="s">
        <v>6213</v>
      </c>
      <c r="F3862" s="328"/>
      <c r="G3862" s="328"/>
      <c r="H3862" s="328"/>
      <c r="I3862" s="329"/>
      <c r="J3862" s="329"/>
      <c r="K3862" s="329"/>
      <c r="L3862" s="29"/>
      <c r="M3862" s="29"/>
      <c r="N3862" s="29"/>
      <c r="O3862" s="29"/>
    </row>
    <row r="3863" spans="1:16" s="336" customFormat="1" x14ac:dyDescent="0.25">
      <c r="A3863" s="44" t="s">
        <v>233</v>
      </c>
      <c r="B3863" s="44" t="s">
        <v>3753</v>
      </c>
      <c r="C3863" s="45" t="s">
        <v>10038</v>
      </c>
      <c r="D3863" s="45" t="s">
        <v>15765</v>
      </c>
      <c r="E3863" s="45" t="s">
        <v>6210</v>
      </c>
      <c r="F3863" s="328"/>
      <c r="G3863" s="328"/>
      <c r="H3863" s="328"/>
      <c r="I3863" s="329"/>
      <c r="J3863" s="329"/>
      <c r="K3863" s="329"/>
      <c r="L3863" s="29"/>
      <c r="M3863" s="29"/>
      <c r="N3863" s="29"/>
      <c r="O3863" s="29"/>
    </row>
    <row r="3864" spans="1:16" s="336" customFormat="1" x14ac:dyDescent="0.25">
      <c r="A3864" s="346" t="s">
        <v>233</v>
      </c>
      <c r="B3864" s="346" t="s">
        <v>3753</v>
      </c>
      <c r="C3864" s="347" t="s">
        <v>5215</v>
      </c>
      <c r="D3864" s="347" t="s">
        <v>15765</v>
      </c>
      <c r="E3864" s="347" t="s">
        <v>3754</v>
      </c>
      <c r="F3864" s="346"/>
      <c r="G3864" s="346"/>
      <c r="H3864" s="346"/>
      <c r="I3864" s="346"/>
      <c r="J3864" s="346"/>
      <c r="K3864" s="346"/>
      <c r="L3864" s="346"/>
      <c r="M3864" s="346"/>
      <c r="N3864" s="29"/>
      <c r="O3864" s="29"/>
    </row>
    <row r="3865" spans="1:16" s="336" customFormat="1" x14ac:dyDescent="0.25">
      <c r="A3865" s="346" t="s">
        <v>233</v>
      </c>
      <c r="B3865" s="346" t="s">
        <v>3753</v>
      </c>
      <c r="C3865" s="347" t="s">
        <v>10038</v>
      </c>
      <c r="D3865" s="347" t="s">
        <v>15765</v>
      </c>
      <c r="E3865" s="347" t="s">
        <v>16794</v>
      </c>
      <c r="F3865" s="346"/>
      <c r="G3865" s="346"/>
      <c r="H3865" s="346"/>
      <c r="I3865" s="346"/>
      <c r="J3865" s="346"/>
      <c r="K3865" s="346"/>
      <c r="L3865" s="346"/>
      <c r="M3865" s="346"/>
      <c r="N3865" s="29"/>
      <c r="O3865" s="29"/>
    </row>
    <row r="3866" spans="1:16" s="336" customFormat="1" x14ac:dyDescent="0.25">
      <c r="A3866" s="44" t="s">
        <v>233</v>
      </c>
      <c r="B3866" s="44" t="s">
        <v>2954</v>
      </c>
      <c r="C3866" s="45" t="s">
        <v>13685</v>
      </c>
      <c r="D3866" s="45" t="s">
        <v>4574</v>
      </c>
      <c r="E3866" s="275">
        <f>DATE(2028,2,27)</f>
        <v>46810</v>
      </c>
      <c r="F3866" s="30"/>
      <c r="G3866" s="30"/>
      <c r="H3866" s="30"/>
      <c r="I3866" s="29"/>
      <c r="J3866" s="29"/>
      <c r="K3866" s="29"/>
      <c r="L3866" s="29"/>
      <c r="M3866" s="29"/>
      <c r="N3866" s="29"/>
      <c r="O3866" s="29"/>
    </row>
    <row r="3867" spans="1:16" s="336" customFormat="1" x14ac:dyDescent="0.25">
      <c r="A3867" s="44" t="s">
        <v>233</v>
      </c>
      <c r="B3867" s="44" t="s">
        <v>3753</v>
      </c>
      <c r="C3867" s="45" t="s">
        <v>5215</v>
      </c>
      <c r="D3867" s="45" t="s">
        <v>13812</v>
      </c>
      <c r="E3867" s="45" t="s">
        <v>6213</v>
      </c>
      <c r="F3867" s="93"/>
      <c r="G3867" s="93"/>
      <c r="H3867" s="93"/>
      <c r="I3867" s="99"/>
      <c r="J3867" s="99"/>
      <c r="K3867" s="99"/>
      <c r="L3867" s="29"/>
      <c r="M3867" s="29"/>
      <c r="N3867" s="29"/>
      <c r="O3867" s="29"/>
    </row>
    <row r="3868" spans="1:16" s="336" customFormat="1" x14ac:dyDescent="0.25">
      <c r="A3868" s="44" t="s">
        <v>233</v>
      </c>
      <c r="B3868" s="44" t="s">
        <v>3753</v>
      </c>
      <c r="C3868" s="45" t="s">
        <v>10038</v>
      </c>
      <c r="D3868" s="45" t="s">
        <v>13812</v>
      </c>
      <c r="E3868" s="45" t="s">
        <v>6210</v>
      </c>
      <c r="F3868" s="93"/>
      <c r="G3868" s="93"/>
      <c r="H3868" s="93"/>
      <c r="I3868" s="99"/>
      <c r="J3868" s="99"/>
      <c r="K3868" s="99"/>
      <c r="L3868" s="29"/>
      <c r="M3868" s="29"/>
      <c r="N3868" s="29"/>
      <c r="O3868" s="29"/>
    </row>
    <row r="3869" spans="1:16" s="336" customFormat="1" x14ac:dyDescent="0.25">
      <c r="A3869" s="1" t="s">
        <v>6333</v>
      </c>
      <c r="B3869" s="432" t="s">
        <v>2954</v>
      </c>
      <c r="C3869" s="433" t="s">
        <v>4392</v>
      </c>
      <c r="D3869" s="434" t="s">
        <v>17016</v>
      </c>
      <c r="E3869" s="434">
        <v>45823</v>
      </c>
      <c r="F3869" s="30"/>
      <c r="G3869" s="30"/>
      <c r="H3869" s="30"/>
      <c r="I3869" s="29"/>
      <c r="J3869" s="29"/>
      <c r="K3869" s="29"/>
      <c r="L3869" s="29"/>
      <c r="M3869" s="29"/>
      <c r="N3869" s="29"/>
      <c r="O3869" s="29"/>
      <c r="P3869" s="424"/>
    </row>
    <row r="3870" spans="1:16" s="336" customFormat="1" x14ac:dyDescent="0.2">
      <c r="A3870" s="57" t="s">
        <v>4457</v>
      </c>
      <c r="B3870" s="92" t="s">
        <v>4550</v>
      </c>
      <c r="C3870" s="93" t="s">
        <v>4548</v>
      </c>
      <c r="D3870" s="93" t="s">
        <v>4549</v>
      </c>
      <c r="E3870" s="94">
        <v>46203</v>
      </c>
      <c r="F3870" s="93"/>
      <c r="G3870" s="93"/>
      <c r="H3870" s="93"/>
      <c r="I3870" s="99"/>
      <c r="J3870" s="99"/>
      <c r="K3870" s="99"/>
      <c r="L3870" s="29"/>
      <c r="M3870" s="29"/>
      <c r="N3870" s="29"/>
      <c r="O3870" s="29"/>
    </row>
    <row r="3871" spans="1:16" s="336" customFormat="1" x14ac:dyDescent="0.25">
      <c r="A3871" s="44" t="s">
        <v>12118</v>
      </c>
      <c r="B3871" s="44" t="s">
        <v>12019</v>
      </c>
      <c r="C3871" s="45" t="s">
        <v>12798</v>
      </c>
      <c r="D3871" s="45" t="s">
        <v>4574</v>
      </c>
      <c r="E3871" s="275">
        <f>DATE(2026,5,26)</f>
        <v>46168</v>
      </c>
      <c r="F3871" s="30"/>
      <c r="G3871" s="30"/>
      <c r="H3871" s="30"/>
      <c r="I3871" s="29"/>
      <c r="J3871" s="29"/>
      <c r="K3871" s="29"/>
      <c r="L3871" s="29"/>
      <c r="M3871" s="29"/>
      <c r="N3871" s="29"/>
      <c r="O3871" s="29"/>
      <c r="P3871" s="425"/>
    </row>
    <row r="3872" spans="1:16" s="336" customFormat="1" x14ac:dyDescent="0.25">
      <c r="A3872" s="44" t="s">
        <v>13415</v>
      </c>
      <c r="B3872" s="44" t="s">
        <v>15257</v>
      </c>
      <c r="C3872" s="45" t="s">
        <v>13518</v>
      </c>
      <c r="D3872" s="45" t="s">
        <v>16294</v>
      </c>
      <c r="E3872" s="46">
        <v>46022</v>
      </c>
      <c r="F3872" s="338"/>
      <c r="G3872" s="44"/>
      <c r="H3872" s="44"/>
      <c r="I3872" s="44"/>
      <c r="J3872" s="44"/>
      <c r="K3872" s="44"/>
      <c r="L3872" s="31"/>
      <c r="M3872" s="31"/>
      <c r="N3872" s="31"/>
      <c r="O3872" s="29"/>
    </row>
    <row r="3873" spans="1:16" s="336" customFormat="1" x14ac:dyDescent="0.25">
      <c r="A3873" s="44" t="s">
        <v>18142</v>
      </c>
      <c r="B3873" s="44" t="s">
        <v>18116</v>
      </c>
      <c r="C3873" s="45" t="s">
        <v>18117</v>
      </c>
      <c r="D3873" s="45" t="s">
        <v>18252</v>
      </c>
      <c r="E3873" s="45" t="s">
        <v>6985</v>
      </c>
      <c r="F3873" s="45" t="s">
        <v>1384</v>
      </c>
      <c r="G3873" s="45" t="s">
        <v>1385</v>
      </c>
      <c r="H3873" s="30"/>
      <c r="I3873" s="29"/>
      <c r="J3873" s="29"/>
      <c r="K3873" s="29"/>
      <c r="L3873" s="29"/>
      <c r="M3873" s="29"/>
      <c r="N3873" s="29"/>
      <c r="O3873" s="29"/>
    </row>
    <row r="3874" spans="1:16" s="336" customFormat="1" x14ac:dyDescent="0.25">
      <c r="A3874" s="44" t="s">
        <v>16021</v>
      </c>
      <c r="B3874" s="44" t="s">
        <v>15965</v>
      </c>
      <c r="C3874" s="45" t="s">
        <v>15966</v>
      </c>
      <c r="D3874" s="45" t="s">
        <v>18252</v>
      </c>
      <c r="E3874" s="45" t="s">
        <v>6214</v>
      </c>
      <c r="F3874" s="45" t="s">
        <v>1384</v>
      </c>
      <c r="G3874" s="45" t="s">
        <v>1385</v>
      </c>
      <c r="H3874" s="30"/>
      <c r="I3874" s="29"/>
      <c r="J3874" s="29"/>
      <c r="K3874" s="29"/>
      <c r="L3874" s="29"/>
      <c r="M3874" s="29"/>
      <c r="N3874" s="29"/>
      <c r="O3874" s="29"/>
    </row>
    <row r="3875" spans="1:16" s="336" customFormat="1" x14ac:dyDescent="0.25">
      <c r="A3875" s="44" t="s">
        <v>16022</v>
      </c>
      <c r="B3875" s="44" t="s">
        <v>1372</v>
      </c>
      <c r="C3875" s="45" t="s">
        <v>9092</v>
      </c>
      <c r="D3875" s="45" t="s">
        <v>18252</v>
      </c>
      <c r="E3875" s="45" t="s">
        <v>6809</v>
      </c>
      <c r="F3875" s="45" t="s">
        <v>1384</v>
      </c>
      <c r="G3875" s="45" t="s">
        <v>1385</v>
      </c>
      <c r="H3875" s="30"/>
      <c r="I3875" s="29"/>
      <c r="J3875" s="29"/>
      <c r="K3875" s="29"/>
      <c r="L3875" s="29"/>
      <c r="M3875" s="29"/>
      <c r="N3875" s="29"/>
      <c r="O3875" s="29"/>
    </row>
    <row r="3876" spans="1:16" s="336" customFormat="1" x14ac:dyDescent="0.25">
      <c r="A3876" s="44" t="s">
        <v>16022</v>
      </c>
      <c r="B3876" s="44" t="s">
        <v>15965</v>
      </c>
      <c r="C3876" s="45" t="s">
        <v>15966</v>
      </c>
      <c r="D3876" s="45" t="s">
        <v>18252</v>
      </c>
      <c r="E3876" s="45" t="s">
        <v>6214</v>
      </c>
      <c r="F3876" s="45" t="s">
        <v>1384</v>
      </c>
      <c r="G3876" s="45" t="s">
        <v>1385</v>
      </c>
      <c r="H3876" s="30"/>
      <c r="I3876" s="29"/>
      <c r="J3876" s="29"/>
      <c r="K3876" s="29"/>
      <c r="L3876" s="29"/>
      <c r="M3876" s="29"/>
      <c r="N3876" s="29"/>
      <c r="O3876" s="29"/>
    </row>
    <row r="3877" spans="1:16" s="336" customFormat="1" x14ac:dyDescent="0.25">
      <c r="A3877" s="44" t="s">
        <v>16023</v>
      </c>
      <c r="B3877" s="44" t="s">
        <v>1372</v>
      </c>
      <c r="C3877" s="45" t="s">
        <v>9092</v>
      </c>
      <c r="D3877" s="45" t="s">
        <v>18252</v>
      </c>
      <c r="E3877" s="45" t="s">
        <v>6809</v>
      </c>
      <c r="F3877" s="45" t="s">
        <v>1384</v>
      </c>
      <c r="G3877" s="45" t="s">
        <v>1385</v>
      </c>
      <c r="H3877" s="30"/>
      <c r="I3877" s="29"/>
      <c r="J3877" s="29"/>
      <c r="K3877" s="29"/>
      <c r="L3877" s="29"/>
      <c r="M3877" s="29"/>
      <c r="N3877" s="29"/>
      <c r="O3877" s="29"/>
    </row>
    <row r="3878" spans="1:16" s="336" customFormat="1" x14ac:dyDescent="0.25">
      <c r="A3878" s="44" t="s">
        <v>16023</v>
      </c>
      <c r="B3878" s="44" t="s">
        <v>15965</v>
      </c>
      <c r="C3878" s="45" t="s">
        <v>15966</v>
      </c>
      <c r="D3878" s="45" t="s">
        <v>18252</v>
      </c>
      <c r="E3878" s="45" t="s">
        <v>6214</v>
      </c>
      <c r="F3878" s="45" t="s">
        <v>1384</v>
      </c>
      <c r="G3878" s="45" t="s">
        <v>1385</v>
      </c>
      <c r="H3878" s="30"/>
      <c r="I3878" s="29"/>
      <c r="J3878" s="29"/>
      <c r="K3878" s="29"/>
      <c r="L3878" s="29"/>
      <c r="M3878" s="29"/>
      <c r="N3878" s="29"/>
      <c r="O3878" s="29"/>
    </row>
    <row r="3879" spans="1:16" s="336" customFormat="1" x14ac:dyDescent="0.25">
      <c r="A3879" s="121" t="s">
        <v>1803</v>
      </c>
      <c r="B3879" s="122" t="s">
        <v>1801</v>
      </c>
      <c r="C3879" s="146">
        <v>1573</v>
      </c>
      <c r="D3879" s="146" t="s">
        <v>4549</v>
      </c>
      <c r="E3879" s="107">
        <v>45207</v>
      </c>
      <c r="F3879" s="93"/>
      <c r="G3879" s="93"/>
      <c r="H3879" s="93"/>
      <c r="I3879" s="99"/>
      <c r="J3879" s="99"/>
      <c r="K3879" s="99"/>
      <c r="L3879" s="29"/>
      <c r="M3879" s="29"/>
      <c r="N3879" s="29"/>
      <c r="O3879" s="29"/>
    </row>
    <row r="3880" spans="1:16" s="336" customFormat="1" x14ac:dyDescent="0.25">
      <c r="A3880" s="264" t="s">
        <v>8574</v>
      </c>
      <c r="B3880" s="264" t="s">
        <v>3782</v>
      </c>
      <c r="C3880" s="265">
        <v>23010402</v>
      </c>
      <c r="D3880" s="265" t="s">
        <v>15953</v>
      </c>
      <c r="E3880" s="266" t="s">
        <v>8836</v>
      </c>
      <c r="F3880" s="30"/>
      <c r="G3880" s="30"/>
      <c r="H3880" s="30"/>
      <c r="I3880" s="29"/>
      <c r="J3880" s="29"/>
      <c r="K3880" s="29"/>
      <c r="L3880" s="29"/>
      <c r="M3880" s="29"/>
      <c r="N3880" s="29"/>
      <c r="O3880" s="29"/>
    </row>
    <row r="3881" spans="1:16" s="336" customFormat="1" x14ac:dyDescent="0.25">
      <c r="A3881" s="44" t="s">
        <v>2927</v>
      </c>
      <c r="B3881" s="44" t="s">
        <v>1368</v>
      </c>
      <c r="C3881" s="45" t="s">
        <v>9312</v>
      </c>
      <c r="D3881" s="45" t="s">
        <v>18252</v>
      </c>
      <c r="E3881" s="45" t="s">
        <v>3754</v>
      </c>
      <c r="F3881" s="45" t="s">
        <v>1384</v>
      </c>
      <c r="G3881" s="45" t="s">
        <v>1385</v>
      </c>
      <c r="H3881" s="30"/>
      <c r="I3881" s="29"/>
      <c r="J3881" s="29"/>
      <c r="K3881" s="29"/>
      <c r="L3881" s="29"/>
      <c r="M3881" s="29"/>
      <c r="N3881" s="29"/>
      <c r="O3881" s="29"/>
    </row>
    <row r="3882" spans="1:16" s="336" customFormat="1" x14ac:dyDescent="0.25">
      <c r="A3882" s="346" t="s">
        <v>16871</v>
      </c>
      <c r="B3882" s="346" t="s">
        <v>16872</v>
      </c>
      <c r="C3882" s="347" t="s">
        <v>16873</v>
      </c>
      <c r="D3882" s="347" t="s">
        <v>15765</v>
      </c>
      <c r="E3882" s="347" t="s">
        <v>16874</v>
      </c>
      <c r="F3882" s="346"/>
      <c r="G3882" s="346"/>
      <c r="H3882" s="346"/>
      <c r="I3882" s="346"/>
      <c r="J3882" s="346"/>
      <c r="K3882" s="346"/>
      <c r="L3882" s="346"/>
      <c r="M3882" s="346"/>
      <c r="N3882" s="29"/>
      <c r="O3882" s="29"/>
    </row>
    <row r="3883" spans="1:16" s="336" customFormat="1" x14ac:dyDescent="0.25">
      <c r="A3883" s="44" t="s">
        <v>18143</v>
      </c>
      <c r="B3883" s="44" t="s">
        <v>1383</v>
      </c>
      <c r="C3883" s="45" t="s">
        <v>6204</v>
      </c>
      <c r="D3883" s="45" t="s">
        <v>18252</v>
      </c>
      <c r="E3883" s="45" t="s">
        <v>6211</v>
      </c>
      <c r="F3883" s="45" t="s">
        <v>1384</v>
      </c>
      <c r="G3883" s="45" t="s">
        <v>1385</v>
      </c>
      <c r="H3883" s="30"/>
      <c r="I3883" s="29"/>
      <c r="J3883" s="29"/>
      <c r="K3883" s="29"/>
      <c r="L3883" s="29"/>
      <c r="M3883" s="29"/>
      <c r="N3883" s="29"/>
      <c r="O3883" s="29"/>
    </row>
    <row r="3884" spans="1:16" s="336" customFormat="1" x14ac:dyDescent="0.25">
      <c r="A3884" s="264" t="s">
        <v>2787</v>
      </c>
      <c r="B3884" s="264" t="s">
        <v>3782</v>
      </c>
      <c r="C3884" s="265">
        <v>23010402</v>
      </c>
      <c r="D3884" s="265" t="s">
        <v>15953</v>
      </c>
      <c r="E3884" s="266" t="s">
        <v>8836</v>
      </c>
      <c r="F3884" s="30"/>
      <c r="G3884" s="30"/>
      <c r="H3884" s="30"/>
      <c r="I3884" s="29"/>
      <c r="J3884" s="29"/>
      <c r="K3884" s="29"/>
      <c r="L3884" s="29"/>
      <c r="M3884" s="29"/>
      <c r="N3884" s="29"/>
      <c r="O3884" s="29"/>
    </row>
    <row r="3885" spans="1:16" s="336" customFormat="1" x14ac:dyDescent="0.25">
      <c r="A3885" s="264" t="s">
        <v>17795</v>
      </c>
      <c r="B3885" s="264" t="s">
        <v>3782</v>
      </c>
      <c r="C3885" s="265">
        <v>23010402</v>
      </c>
      <c r="D3885" s="265" t="s">
        <v>15953</v>
      </c>
      <c r="E3885" s="266" t="s">
        <v>8836</v>
      </c>
      <c r="F3885" s="30"/>
      <c r="G3885" s="30"/>
      <c r="H3885" s="30"/>
      <c r="I3885" s="29"/>
      <c r="J3885" s="29"/>
      <c r="K3885" s="29"/>
      <c r="L3885" s="29"/>
      <c r="M3885" s="29"/>
      <c r="N3885" s="29"/>
      <c r="O3885" s="29"/>
    </row>
    <row r="3886" spans="1:16" s="336" customFormat="1" x14ac:dyDescent="0.25">
      <c r="A3886" s="44" t="s">
        <v>9126</v>
      </c>
      <c r="B3886" s="44" t="s">
        <v>11838</v>
      </c>
      <c r="C3886" s="45" t="s">
        <v>11839</v>
      </c>
      <c r="D3886" s="45" t="s">
        <v>18252</v>
      </c>
      <c r="E3886" s="45" t="s">
        <v>10715</v>
      </c>
      <c r="F3886" s="45" t="s">
        <v>1385</v>
      </c>
      <c r="G3886" s="45" t="s">
        <v>1385</v>
      </c>
      <c r="H3886" s="30"/>
      <c r="I3886" s="29"/>
      <c r="J3886" s="29"/>
      <c r="K3886" s="29"/>
      <c r="L3886" s="29"/>
      <c r="M3886" s="29"/>
      <c r="N3886" s="29"/>
      <c r="O3886" s="29"/>
    </row>
    <row r="3887" spans="1:16" s="336" customFormat="1" x14ac:dyDescent="0.25">
      <c r="A3887" s="44" t="s">
        <v>9126</v>
      </c>
      <c r="B3887" s="44" t="s">
        <v>9324</v>
      </c>
      <c r="C3887" s="45" t="s">
        <v>6200</v>
      </c>
      <c r="D3887" s="45" t="s">
        <v>18252</v>
      </c>
      <c r="E3887" s="45" t="s">
        <v>6214</v>
      </c>
      <c r="F3887" s="45" t="s">
        <v>1385</v>
      </c>
      <c r="G3887" s="45" t="s">
        <v>1385</v>
      </c>
      <c r="H3887" s="30"/>
      <c r="I3887" s="29"/>
      <c r="J3887" s="29"/>
      <c r="K3887" s="29"/>
      <c r="L3887" s="29"/>
      <c r="M3887" s="29"/>
      <c r="N3887" s="29"/>
      <c r="O3887" s="29"/>
    </row>
    <row r="3888" spans="1:16" s="336" customFormat="1" x14ac:dyDescent="0.25">
      <c r="A3888" s="1" t="s">
        <v>33</v>
      </c>
      <c r="B3888" s="432" t="s">
        <v>179</v>
      </c>
      <c r="C3888" s="433" t="s">
        <v>11922</v>
      </c>
      <c r="D3888" s="434" t="s">
        <v>17016</v>
      </c>
      <c r="E3888" s="434">
        <v>46038</v>
      </c>
      <c r="F3888" s="30"/>
      <c r="G3888" s="30"/>
      <c r="H3888" s="30"/>
      <c r="I3888" s="29"/>
      <c r="J3888" s="29"/>
      <c r="K3888" s="29"/>
      <c r="L3888" s="29"/>
      <c r="M3888" s="29"/>
      <c r="N3888" s="29"/>
      <c r="O3888" s="29"/>
      <c r="P3888" s="424"/>
    </row>
    <row r="3889" spans="1:16" s="336" customFormat="1" x14ac:dyDescent="0.25">
      <c r="A3889" s="44" t="s">
        <v>9967</v>
      </c>
      <c r="B3889" s="44" t="s">
        <v>15321</v>
      </c>
      <c r="C3889" s="45" t="s">
        <v>9964</v>
      </c>
      <c r="D3889" s="45" t="s">
        <v>16294</v>
      </c>
      <c r="E3889" s="46">
        <v>45869</v>
      </c>
      <c r="F3889" s="338"/>
      <c r="G3889" s="44"/>
      <c r="H3889" s="44"/>
      <c r="I3889" s="44"/>
      <c r="J3889" s="44"/>
      <c r="K3889" s="44"/>
      <c r="L3889" s="31"/>
      <c r="M3889" s="31"/>
      <c r="N3889" s="31"/>
      <c r="O3889" s="29"/>
    </row>
    <row r="3890" spans="1:16" s="336" customFormat="1" x14ac:dyDescent="0.25">
      <c r="A3890" s="44" t="s">
        <v>11154</v>
      </c>
      <c r="B3890" s="44" t="s">
        <v>15259</v>
      </c>
      <c r="C3890" s="45" t="s">
        <v>11129</v>
      </c>
      <c r="D3890" s="45" t="s">
        <v>16294</v>
      </c>
      <c r="E3890" s="46">
        <v>46022</v>
      </c>
      <c r="F3890" s="338"/>
      <c r="G3890" s="44"/>
      <c r="H3890" s="44"/>
      <c r="I3890" s="44"/>
      <c r="J3890" s="44"/>
      <c r="K3890" s="44"/>
      <c r="L3890" s="31"/>
      <c r="M3890" s="31"/>
      <c r="N3890" s="31"/>
      <c r="O3890" s="29"/>
    </row>
    <row r="3891" spans="1:16" s="337" customFormat="1" x14ac:dyDescent="0.25">
      <c r="A3891" s="403" t="s">
        <v>17254</v>
      </c>
      <c r="B3891" s="403" t="s">
        <v>17121</v>
      </c>
      <c r="C3891" s="413">
        <v>13.23</v>
      </c>
      <c r="D3891" s="43" t="s">
        <v>17679</v>
      </c>
      <c r="E3891" s="43">
        <v>46934</v>
      </c>
      <c r="F3891" s="88"/>
      <c r="G3891" s="30"/>
      <c r="H3891" s="30"/>
      <c r="I3891" s="29"/>
      <c r="J3891" s="29"/>
      <c r="K3891" s="29"/>
      <c r="L3891" s="29"/>
      <c r="M3891" s="29"/>
      <c r="N3891" s="29"/>
      <c r="O3891" s="29"/>
      <c r="P3891" s="350"/>
    </row>
    <row r="3892" spans="1:16" s="336" customFormat="1" x14ac:dyDescent="0.25">
      <c r="A3892" s="264" t="s">
        <v>14729</v>
      </c>
      <c r="B3892" s="264" t="s">
        <v>1053</v>
      </c>
      <c r="C3892" s="265">
        <v>210902</v>
      </c>
      <c r="D3892" s="265" t="s">
        <v>15953</v>
      </c>
      <c r="E3892" s="266" t="s">
        <v>5195</v>
      </c>
      <c r="F3892" s="30"/>
      <c r="G3892" s="30"/>
      <c r="H3892" s="30"/>
      <c r="I3892" s="29"/>
      <c r="J3892" s="29"/>
      <c r="K3892" s="29"/>
      <c r="L3892" s="29"/>
      <c r="M3892" s="29"/>
      <c r="N3892" s="29"/>
      <c r="O3892" s="29"/>
    </row>
    <row r="3893" spans="1:16" s="336" customFormat="1" x14ac:dyDescent="0.25">
      <c r="A3893" s="264" t="s">
        <v>14729</v>
      </c>
      <c r="B3893" s="264" t="s">
        <v>14575</v>
      </c>
      <c r="C3893" s="265">
        <v>240402</v>
      </c>
      <c r="D3893" s="265" t="s">
        <v>15953</v>
      </c>
      <c r="E3893" s="266" t="s">
        <v>6492</v>
      </c>
      <c r="F3893" s="30"/>
      <c r="G3893" s="30"/>
      <c r="H3893" s="30"/>
      <c r="I3893" s="29"/>
      <c r="J3893" s="29"/>
      <c r="K3893" s="29"/>
      <c r="L3893" s="29"/>
      <c r="M3893" s="29"/>
      <c r="N3893" s="29"/>
      <c r="O3893" s="29"/>
    </row>
    <row r="3894" spans="1:16" s="336" customFormat="1" x14ac:dyDescent="0.25">
      <c r="A3894" s="264" t="s">
        <v>759</v>
      </c>
      <c r="B3894" s="264" t="s">
        <v>236</v>
      </c>
      <c r="C3894" s="265">
        <v>241001</v>
      </c>
      <c r="D3894" s="265" t="s">
        <v>15953</v>
      </c>
      <c r="E3894" s="266" t="s">
        <v>11352</v>
      </c>
      <c r="F3894" s="30"/>
      <c r="G3894" s="30"/>
      <c r="H3894" s="30"/>
      <c r="I3894" s="29"/>
      <c r="J3894" s="29"/>
      <c r="K3894" s="29"/>
      <c r="L3894" s="29"/>
      <c r="M3894" s="29"/>
      <c r="N3894" s="29"/>
      <c r="O3894" s="29"/>
    </row>
    <row r="3895" spans="1:16" s="336" customFormat="1" x14ac:dyDescent="0.25">
      <c r="A3895" s="264" t="s">
        <v>759</v>
      </c>
      <c r="B3895" s="264" t="s">
        <v>3782</v>
      </c>
      <c r="C3895" s="265">
        <v>23010402</v>
      </c>
      <c r="D3895" s="265" t="s">
        <v>15953</v>
      </c>
      <c r="E3895" s="266" t="s">
        <v>8836</v>
      </c>
      <c r="F3895" s="30"/>
      <c r="G3895" s="30"/>
      <c r="H3895" s="30"/>
      <c r="I3895" s="29"/>
      <c r="J3895" s="29"/>
      <c r="K3895" s="29"/>
      <c r="L3895" s="29"/>
      <c r="M3895" s="29"/>
      <c r="N3895" s="29"/>
      <c r="O3895" s="29"/>
    </row>
    <row r="3896" spans="1:16" s="336" customFormat="1" x14ac:dyDescent="0.25">
      <c r="A3896" s="264" t="s">
        <v>4231</v>
      </c>
      <c r="B3896" s="264" t="s">
        <v>3753</v>
      </c>
      <c r="C3896" s="265">
        <v>210101</v>
      </c>
      <c r="D3896" s="265" t="s">
        <v>15953</v>
      </c>
      <c r="E3896" s="266" t="s">
        <v>3754</v>
      </c>
      <c r="F3896" s="30"/>
      <c r="G3896" s="30"/>
      <c r="H3896" s="30"/>
      <c r="I3896" s="29"/>
      <c r="J3896" s="29"/>
      <c r="K3896" s="29"/>
      <c r="L3896" s="29"/>
      <c r="M3896" s="29"/>
      <c r="N3896" s="29"/>
      <c r="O3896" s="29"/>
    </row>
    <row r="3897" spans="1:16" s="337" customFormat="1" x14ac:dyDescent="0.25">
      <c r="A3897" s="44" t="s">
        <v>673</v>
      </c>
      <c r="B3897" s="44" t="s">
        <v>15317</v>
      </c>
      <c r="C3897" s="45" t="s">
        <v>7299</v>
      </c>
      <c r="D3897" s="45" t="s">
        <v>16294</v>
      </c>
      <c r="E3897" s="46">
        <v>45688</v>
      </c>
      <c r="F3897" s="338"/>
      <c r="G3897" s="44"/>
      <c r="H3897" s="44"/>
      <c r="I3897" s="44"/>
      <c r="J3897" s="44"/>
      <c r="K3897" s="44"/>
      <c r="L3897" s="31"/>
      <c r="M3897" s="31"/>
      <c r="N3897" s="31"/>
      <c r="O3897" s="29"/>
      <c r="P3897" s="350"/>
    </row>
    <row r="3898" spans="1:16" s="336" customFormat="1" x14ac:dyDescent="0.25">
      <c r="A3898" s="264" t="s">
        <v>9443</v>
      </c>
      <c r="B3898" s="264" t="s">
        <v>1074</v>
      </c>
      <c r="C3898" s="265">
        <v>220701</v>
      </c>
      <c r="D3898" s="265" t="s">
        <v>15953</v>
      </c>
      <c r="E3898" s="266" t="s">
        <v>6212</v>
      </c>
      <c r="F3898" s="30"/>
      <c r="G3898" s="30"/>
      <c r="H3898" s="30"/>
      <c r="I3898" s="29"/>
      <c r="J3898" s="29"/>
      <c r="K3898" s="29"/>
      <c r="L3898" s="29"/>
      <c r="M3898" s="29"/>
      <c r="N3898" s="29"/>
      <c r="O3898" s="29"/>
    </row>
    <row r="3899" spans="1:16" s="336" customFormat="1" x14ac:dyDescent="0.25">
      <c r="A3899" s="264" t="s">
        <v>9443</v>
      </c>
      <c r="B3899" s="264" t="s">
        <v>2751</v>
      </c>
      <c r="C3899" s="265">
        <v>230105</v>
      </c>
      <c r="D3899" s="265" t="s">
        <v>15953</v>
      </c>
      <c r="E3899" s="266" t="s">
        <v>6877</v>
      </c>
      <c r="F3899" s="30"/>
      <c r="G3899" s="30"/>
      <c r="H3899" s="30"/>
      <c r="I3899" s="29"/>
      <c r="J3899" s="29"/>
      <c r="K3899" s="29"/>
      <c r="L3899" s="29"/>
      <c r="M3899" s="29"/>
      <c r="N3899" s="29"/>
      <c r="O3899" s="29"/>
    </row>
    <row r="3900" spans="1:16" s="336" customFormat="1" x14ac:dyDescent="0.25">
      <c r="A3900" s="44" t="s">
        <v>3154</v>
      </c>
      <c r="B3900" s="44" t="s">
        <v>2027</v>
      </c>
      <c r="C3900" s="56" t="s">
        <v>3155</v>
      </c>
      <c r="D3900" s="56" t="s">
        <v>3156</v>
      </c>
      <c r="E3900" s="69">
        <v>45459</v>
      </c>
      <c r="F3900" s="93"/>
      <c r="G3900" s="93"/>
      <c r="H3900" s="93"/>
      <c r="I3900" s="99"/>
      <c r="J3900" s="99"/>
      <c r="K3900" s="99"/>
      <c r="L3900" s="29"/>
      <c r="M3900" s="29"/>
      <c r="N3900" s="29"/>
      <c r="O3900" s="29"/>
    </row>
    <row r="3901" spans="1:16" s="336" customFormat="1" x14ac:dyDescent="0.25">
      <c r="A3901" s="44" t="s">
        <v>11016</v>
      </c>
      <c r="B3901" s="44" t="s">
        <v>10976</v>
      </c>
      <c r="C3901" s="45" t="s">
        <v>10977</v>
      </c>
      <c r="D3901" s="45" t="s">
        <v>18252</v>
      </c>
      <c r="E3901" s="45" t="s">
        <v>10715</v>
      </c>
      <c r="F3901" s="45" t="s">
        <v>1384</v>
      </c>
      <c r="G3901" s="45" t="s">
        <v>1385</v>
      </c>
      <c r="H3901" s="30"/>
      <c r="I3901" s="29"/>
      <c r="J3901" s="29"/>
      <c r="K3901" s="29"/>
      <c r="L3901" s="29"/>
      <c r="M3901" s="29"/>
      <c r="N3901" s="29"/>
      <c r="O3901" s="29"/>
    </row>
    <row r="3902" spans="1:16" s="336" customFormat="1" x14ac:dyDescent="0.25">
      <c r="A3902" s="44" t="s">
        <v>13187</v>
      </c>
      <c r="B3902" s="92" t="s">
        <v>13392</v>
      </c>
      <c r="C3902" s="45" t="s">
        <v>13122</v>
      </c>
      <c r="D3902" s="93" t="s">
        <v>13391</v>
      </c>
      <c r="E3902" s="94">
        <v>45838</v>
      </c>
      <c r="F3902" s="93"/>
      <c r="G3902" s="93"/>
      <c r="H3902" s="93"/>
      <c r="I3902" s="99"/>
      <c r="J3902" s="99"/>
      <c r="K3902" s="99"/>
      <c r="L3902" s="31"/>
      <c r="M3902" s="31"/>
      <c r="N3902" s="31"/>
      <c r="O3902" s="29"/>
    </row>
    <row r="3903" spans="1:16" s="337" customFormat="1" x14ac:dyDescent="0.25">
      <c r="A3903" s="44" t="s">
        <v>582</v>
      </c>
      <c r="B3903" s="44" t="s">
        <v>15290</v>
      </c>
      <c r="C3903" s="45" t="s">
        <v>7249</v>
      </c>
      <c r="D3903" s="45" t="s">
        <v>16294</v>
      </c>
      <c r="E3903" s="46">
        <v>45777</v>
      </c>
      <c r="F3903" s="338"/>
      <c r="G3903" s="44"/>
      <c r="H3903" s="44"/>
      <c r="I3903" s="44"/>
      <c r="J3903" s="44"/>
      <c r="K3903" s="44"/>
      <c r="L3903" s="31"/>
      <c r="M3903" s="31"/>
      <c r="N3903" s="31"/>
      <c r="O3903" s="29"/>
      <c r="P3903" s="350"/>
    </row>
    <row r="3904" spans="1:16" s="336" customFormat="1" x14ac:dyDescent="0.25">
      <c r="A3904" s="44" t="s">
        <v>582</v>
      </c>
      <c r="B3904" s="44" t="s">
        <v>10343</v>
      </c>
      <c r="C3904" s="45" t="s">
        <v>10112</v>
      </c>
      <c r="D3904" s="45" t="s">
        <v>15765</v>
      </c>
      <c r="E3904" s="45" t="s">
        <v>8836</v>
      </c>
      <c r="F3904" s="328"/>
      <c r="G3904" s="328"/>
      <c r="H3904" s="328"/>
      <c r="I3904" s="329"/>
      <c r="J3904" s="329"/>
      <c r="K3904" s="329"/>
      <c r="L3904" s="29"/>
      <c r="M3904" s="29"/>
      <c r="N3904" s="29"/>
      <c r="O3904" s="29"/>
    </row>
    <row r="3905" spans="1:16" s="336" customFormat="1" x14ac:dyDescent="0.25">
      <c r="A3905" s="346" t="s">
        <v>582</v>
      </c>
      <c r="B3905" s="346" t="s">
        <v>10343</v>
      </c>
      <c r="C3905" s="347" t="s">
        <v>10112</v>
      </c>
      <c r="D3905" s="347" t="s">
        <v>15765</v>
      </c>
      <c r="E3905" s="347" t="s">
        <v>6967</v>
      </c>
      <c r="F3905" s="346"/>
      <c r="G3905" s="346"/>
      <c r="H3905" s="346"/>
      <c r="I3905" s="346"/>
      <c r="J3905" s="346"/>
      <c r="K3905" s="346"/>
      <c r="L3905" s="346"/>
      <c r="M3905" s="346"/>
      <c r="N3905" s="29"/>
      <c r="O3905" s="29"/>
    </row>
    <row r="3906" spans="1:16" s="336" customFormat="1" x14ac:dyDescent="0.25">
      <c r="A3906" s="44" t="s">
        <v>582</v>
      </c>
      <c r="B3906" s="44" t="s">
        <v>10343</v>
      </c>
      <c r="C3906" s="45" t="s">
        <v>10112</v>
      </c>
      <c r="D3906" s="45" t="s">
        <v>13812</v>
      </c>
      <c r="E3906" s="45" t="s">
        <v>8836</v>
      </c>
      <c r="F3906" s="93"/>
      <c r="G3906" s="93"/>
      <c r="H3906" s="93"/>
      <c r="I3906" s="99"/>
      <c r="J3906" s="99"/>
      <c r="K3906" s="99"/>
      <c r="L3906" s="29"/>
      <c r="M3906" s="29"/>
      <c r="N3906" s="29"/>
      <c r="O3906" s="29"/>
    </row>
    <row r="3907" spans="1:16" s="336" customFormat="1" x14ac:dyDescent="0.25">
      <c r="A3907" s="44" t="s">
        <v>525</v>
      </c>
      <c r="B3907" s="44" t="s">
        <v>13527</v>
      </c>
      <c r="C3907" s="45" t="s">
        <v>13528</v>
      </c>
      <c r="D3907" s="45" t="s">
        <v>16294</v>
      </c>
      <c r="E3907" s="46">
        <v>45900</v>
      </c>
      <c r="F3907" s="338"/>
      <c r="G3907" s="44"/>
      <c r="H3907" s="44"/>
      <c r="I3907" s="44"/>
      <c r="J3907" s="44"/>
      <c r="K3907" s="44"/>
      <c r="L3907" s="31"/>
      <c r="M3907" s="31"/>
      <c r="N3907" s="31"/>
      <c r="O3907" s="29"/>
    </row>
    <row r="3908" spans="1:16" s="336" customFormat="1" x14ac:dyDescent="0.25">
      <c r="A3908" s="44" t="s">
        <v>13502</v>
      </c>
      <c r="B3908" s="44" t="s">
        <v>15296</v>
      </c>
      <c r="C3908" s="45" t="s">
        <v>13526</v>
      </c>
      <c r="D3908" s="45" t="s">
        <v>16294</v>
      </c>
      <c r="E3908" s="46">
        <v>45808</v>
      </c>
      <c r="F3908" s="338"/>
      <c r="G3908" s="44"/>
      <c r="H3908" s="44"/>
      <c r="I3908" s="44"/>
      <c r="J3908" s="44"/>
      <c r="K3908" s="44"/>
      <c r="L3908" s="31"/>
      <c r="M3908" s="31"/>
      <c r="N3908" s="31"/>
      <c r="O3908" s="29"/>
    </row>
    <row r="3909" spans="1:16" s="336" customFormat="1" x14ac:dyDescent="0.25">
      <c r="A3909" s="44" t="s">
        <v>760</v>
      </c>
      <c r="B3909" s="44" t="s">
        <v>18116</v>
      </c>
      <c r="C3909" s="45" t="s">
        <v>18117</v>
      </c>
      <c r="D3909" s="45" t="s">
        <v>18252</v>
      </c>
      <c r="E3909" s="45" t="s">
        <v>6985</v>
      </c>
      <c r="F3909" s="45" t="s">
        <v>1385</v>
      </c>
      <c r="G3909" s="45" t="s">
        <v>1385</v>
      </c>
      <c r="H3909" s="30"/>
      <c r="I3909" s="29"/>
      <c r="J3909" s="29"/>
      <c r="K3909" s="29"/>
      <c r="L3909" s="29"/>
      <c r="M3909" s="29"/>
      <c r="N3909" s="29"/>
      <c r="O3909" s="29"/>
    </row>
    <row r="3910" spans="1:16" s="336" customFormat="1" x14ac:dyDescent="0.25">
      <c r="A3910" s="44" t="s">
        <v>760</v>
      </c>
      <c r="B3910" s="92" t="s">
        <v>13392</v>
      </c>
      <c r="C3910" s="45" t="s">
        <v>13122</v>
      </c>
      <c r="D3910" s="93" t="s">
        <v>13391</v>
      </c>
      <c r="E3910" s="94">
        <v>45838</v>
      </c>
      <c r="F3910" s="93"/>
      <c r="G3910" s="93"/>
      <c r="H3910" s="93"/>
      <c r="I3910" s="99"/>
      <c r="J3910" s="99"/>
      <c r="K3910" s="99"/>
      <c r="L3910" s="31"/>
      <c r="M3910" s="31"/>
      <c r="N3910" s="31"/>
      <c r="O3910" s="29"/>
    </row>
    <row r="3911" spans="1:16" s="336" customFormat="1" x14ac:dyDescent="0.25">
      <c r="A3911" s="264" t="s">
        <v>760</v>
      </c>
      <c r="B3911" s="264" t="s">
        <v>1921</v>
      </c>
      <c r="C3911" s="265">
        <v>220101</v>
      </c>
      <c r="D3911" s="265" t="s">
        <v>15953</v>
      </c>
      <c r="E3911" s="266" t="s">
        <v>6211</v>
      </c>
      <c r="F3911" s="30"/>
      <c r="G3911" s="30"/>
      <c r="H3911" s="30"/>
      <c r="I3911" s="29"/>
      <c r="J3911" s="29"/>
      <c r="K3911" s="29"/>
      <c r="L3911" s="29"/>
      <c r="M3911" s="29"/>
      <c r="N3911" s="29"/>
      <c r="O3911" s="29"/>
    </row>
    <row r="3912" spans="1:16" s="336" customFormat="1" x14ac:dyDescent="0.25">
      <c r="A3912" s="264" t="s">
        <v>760</v>
      </c>
      <c r="B3912" s="264" t="s">
        <v>2751</v>
      </c>
      <c r="C3912" s="265">
        <v>220105</v>
      </c>
      <c r="D3912" s="265" t="s">
        <v>15953</v>
      </c>
      <c r="E3912" s="266" t="s">
        <v>3064</v>
      </c>
      <c r="F3912" s="30"/>
      <c r="G3912" s="30"/>
      <c r="H3912" s="30"/>
      <c r="I3912" s="29"/>
      <c r="J3912" s="29"/>
      <c r="K3912" s="29"/>
      <c r="L3912" s="29"/>
      <c r="M3912" s="29"/>
      <c r="N3912" s="29"/>
      <c r="O3912" s="29"/>
    </row>
    <row r="3913" spans="1:16" s="336" customFormat="1" x14ac:dyDescent="0.25">
      <c r="A3913" s="264" t="s">
        <v>760</v>
      </c>
      <c r="B3913" s="264" t="s">
        <v>6697</v>
      </c>
      <c r="C3913" s="265">
        <v>221003</v>
      </c>
      <c r="D3913" s="265" t="s">
        <v>15953</v>
      </c>
      <c r="E3913" s="266" t="s">
        <v>5198</v>
      </c>
      <c r="F3913" s="30"/>
      <c r="G3913" s="30"/>
      <c r="H3913" s="30"/>
      <c r="I3913" s="29"/>
      <c r="J3913" s="29"/>
      <c r="K3913" s="29"/>
      <c r="L3913" s="29"/>
      <c r="M3913" s="29"/>
      <c r="N3913" s="29"/>
      <c r="O3913" s="29"/>
    </row>
    <row r="3914" spans="1:16" s="336" customFormat="1" x14ac:dyDescent="0.25">
      <c r="A3914" s="264" t="s">
        <v>760</v>
      </c>
      <c r="B3914" s="264" t="s">
        <v>1068</v>
      </c>
      <c r="C3914" s="265">
        <v>230202</v>
      </c>
      <c r="D3914" s="265" t="s">
        <v>15953</v>
      </c>
      <c r="E3914" s="266" t="s">
        <v>8836</v>
      </c>
      <c r="F3914" s="30"/>
      <c r="G3914" s="30"/>
      <c r="H3914" s="30"/>
      <c r="I3914" s="29"/>
      <c r="J3914" s="29"/>
      <c r="K3914" s="29"/>
      <c r="L3914" s="29"/>
      <c r="M3914" s="29"/>
      <c r="N3914" s="29"/>
      <c r="O3914" s="29"/>
      <c r="P3914" s="425"/>
    </row>
    <row r="3915" spans="1:16" s="336" customFormat="1" x14ac:dyDescent="0.25">
      <c r="A3915" s="264" t="s">
        <v>760</v>
      </c>
      <c r="B3915" s="264" t="s">
        <v>9688</v>
      </c>
      <c r="C3915" s="265">
        <v>230504</v>
      </c>
      <c r="D3915" s="265" t="s">
        <v>15953</v>
      </c>
      <c r="E3915" s="266" t="s">
        <v>9689</v>
      </c>
      <c r="F3915" s="30"/>
      <c r="G3915" s="30"/>
      <c r="H3915" s="30"/>
      <c r="I3915" s="29"/>
      <c r="J3915" s="29"/>
      <c r="K3915" s="29"/>
      <c r="L3915" s="29"/>
      <c r="M3915" s="29"/>
      <c r="N3915" s="29"/>
      <c r="O3915" s="29"/>
    </row>
    <row r="3916" spans="1:16" s="336" customFormat="1" x14ac:dyDescent="0.25">
      <c r="A3916" s="264" t="s">
        <v>760</v>
      </c>
      <c r="B3916" s="264" t="s">
        <v>1076</v>
      </c>
      <c r="C3916" s="265">
        <v>240303</v>
      </c>
      <c r="D3916" s="265" t="s">
        <v>15953</v>
      </c>
      <c r="E3916" s="266" t="s">
        <v>3064</v>
      </c>
      <c r="F3916" s="30"/>
      <c r="G3916" s="30"/>
      <c r="H3916" s="30"/>
      <c r="I3916" s="29"/>
      <c r="J3916" s="29"/>
      <c r="K3916" s="29"/>
      <c r="L3916" s="29"/>
      <c r="M3916" s="29"/>
      <c r="N3916" s="29"/>
      <c r="O3916" s="29"/>
    </row>
    <row r="3917" spans="1:16" s="336" customFormat="1" x14ac:dyDescent="0.25">
      <c r="A3917" s="264" t="s">
        <v>760</v>
      </c>
      <c r="B3917" s="264" t="s">
        <v>14577</v>
      </c>
      <c r="C3917" s="265">
        <v>240501</v>
      </c>
      <c r="D3917" s="265" t="s">
        <v>15953</v>
      </c>
      <c r="E3917" s="266" t="s">
        <v>14578</v>
      </c>
      <c r="F3917" s="30"/>
      <c r="G3917" s="30"/>
      <c r="H3917" s="30"/>
      <c r="I3917" s="29"/>
      <c r="J3917" s="29"/>
      <c r="K3917" s="29"/>
      <c r="L3917" s="29"/>
      <c r="M3917" s="29"/>
      <c r="N3917" s="29"/>
      <c r="O3917" s="29"/>
    </row>
    <row r="3918" spans="1:16" s="336" customFormat="1" x14ac:dyDescent="0.25">
      <c r="A3918" s="44" t="s">
        <v>9339</v>
      </c>
      <c r="B3918" s="44" t="s">
        <v>1360</v>
      </c>
      <c r="C3918" s="45" t="s">
        <v>9307</v>
      </c>
      <c r="D3918" s="45" t="s">
        <v>18252</v>
      </c>
      <c r="E3918" s="45" t="s">
        <v>3754</v>
      </c>
      <c r="F3918" s="45" t="s">
        <v>1384</v>
      </c>
      <c r="G3918" s="45" t="s">
        <v>1385</v>
      </c>
      <c r="H3918" s="30"/>
      <c r="I3918" s="29"/>
      <c r="J3918" s="29"/>
      <c r="K3918" s="29"/>
      <c r="L3918" s="29"/>
      <c r="M3918" s="29"/>
      <c r="N3918" s="29"/>
      <c r="O3918" s="29"/>
    </row>
    <row r="3919" spans="1:16" s="336" customFormat="1" x14ac:dyDescent="0.25">
      <c r="A3919" s="403" t="s">
        <v>17255</v>
      </c>
      <c r="B3919" s="403" t="s">
        <v>17217</v>
      </c>
      <c r="C3919" s="413">
        <v>25.22</v>
      </c>
      <c r="D3919" s="43" t="s">
        <v>17679</v>
      </c>
      <c r="E3919" s="43">
        <v>45838</v>
      </c>
      <c r="F3919" s="88"/>
      <c r="G3919" s="30"/>
      <c r="H3919" s="30"/>
      <c r="I3919" s="29"/>
      <c r="J3919" s="29"/>
      <c r="K3919" s="29"/>
      <c r="L3919" s="29"/>
      <c r="M3919" s="29"/>
      <c r="N3919" s="29"/>
      <c r="O3919" s="29"/>
    </row>
    <row r="3920" spans="1:16" s="336" customFormat="1" x14ac:dyDescent="0.25">
      <c r="A3920" s="44" t="s">
        <v>13188</v>
      </c>
      <c r="B3920" s="92" t="s">
        <v>13392</v>
      </c>
      <c r="C3920" s="45" t="s">
        <v>13126</v>
      </c>
      <c r="D3920" s="93" t="s">
        <v>13391</v>
      </c>
      <c r="E3920" s="94">
        <v>45838</v>
      </c>
      <c r="F3920" s="93"/>
      <c r="G3920" s="93"/>
      <c r="H3920" s="93"/>
      <c r="I3920" s="99"/>
      <c r="J3920" s="99"/>
      <c r="K3920" s="99"/>
      <c r="L3920" s="31"/>
      <c r="M3920" s="31"/>
      <c r="N3920" s="31"/>
      <c r="O3920" s="29"/>
    </row>
    <row r="3921" spans="1:15" s="336" customFormat="1" x14ac:dyDescent="0.25">
      <c r="A3921" s="264" t="s">
        <v>8575</v>
      </c>
      <c r="B3921" s="264" t="s">
        <v>6966</v>
      </c>
      <c r="C3921" s="265">
        <v>23010401</v>
      </c>
      <c r="D3921" s="265" t="s">
        <v>15953</v>
      </c>
      <c r="E3921" s="266" t="s">
        <v>6967</v>
      </c>
      <c r="F3921" s="30"/>
      <c r="G3921" s="30"/>
      <c r="H3921" s="30"/>
      <c r="I3921" s="29"/>
      <c r="J3921" s="29"/>
      <c r="K3921" s="29"/>
      <c r="L3921" s="29"/>
      <c r="M3921" s="29"/>
      <c r="N3921" s="29"/>
      <c r="O3921" s="29"/>
    </row>
    <row r="3922" spans="1:15" s="336" customFormat="1" x14ac:dyDescent="0.25">
      <c r="A3922" s="44" t="s">
        <v>9058</v>
      </c>
      <c r="B3922" s="44" t="s">
        <v>15288</v>
      </c>
      <c r="C3922" s="45" t="s">
        <v>9052</v>
      </c>
      <c r="D3922" s="45" t="s">
        <v>16294</v>
      </c>
      <c r="E3922" s="46">
        <v>45777</v>
      </c>
      <c r="F3922" s="338" t="s">
        <v>2055</v>
      </c>
      <c r="G3922" s="44"/>
      <c r="H3922" s="44"/>
      <c r="I3922" s="44"/>
      <c r="J3922" s="44"/>
      <c r="K3922" s="44"/>
      <c r="L3922" s="31"/>
      <c r="M3922" s="31"/>
      <c r="N3922" s="31"/>
      <c r="O3922" s="29"/>
    </row>
    <row r="3923" spans="1:15" s="336" customFormat="1" x14ac:dyDescent="0.2">
      <c r="A3923" s="135" t="s">
        <v>7676</v>
      </c>
      <c r="B3923" s="131" t="s">
        <v>7673</v>
      </c>
      <c r="C3923" s="96" t="s">
        <v>7674</v>
      </c>
      <c r="D3923" s="96" t="s">
        <v>1398</v>
      </c>
      <c r="E3923" s="112">
        <v>45976</v>
      </c>
      <c r="F3923" s="93"/>
      <c r="G3923" s="93"/>
      <c r="H3923" s="93"/>
      <c r="I3923" s="99"/>
      <c r="J3923" s="99"/>
      <c r="K3923" s="99"/>
      <c r="L3923" s="31"/>
      <c r="M3923" s="31"/>
      <c r="N3923" s="31"/>
      <c r="O3923" s="29"/>
    </row>
    <row r="3924" spans="1:15" s="336" customFormat="1" x14ac:dyDescent="0.25">
      <c r="A3924" s="44" t="s">
        <v>579</v>
      </c>
      <c r="B3924" s="44" t="s">
        <v>15290</v>
      </c>
      <c r="C3924" s="45" t="s">
        <v>7249</v>
      </c>
      <c r="D3924" s="45" t="s">
        <v>16294</v>
      </c>
      <c r="E3924" s="46">
        <v>45777</v>
      </c>
      <c r="F3924" s="338"/>
      <c r="G3924" s="44"/>
      <c r="H3924" s="44"/>
      <c r="I3924" s="44"/>
      <c r="J3924" s="44"/>
      <c r="K3924" s="44"/>
      <c r="L3924" s="31"/>
      <c r="M3924" s="31"/>
      <c r="N3924" s="31"/>
      <c r="O3924" s="29"/>
    </row>
    <row r="3925" spans="1:15" s="336" customFormat="1" x14ac:dyDescent="0.25">
      <c r="A3925" s="264" t="s">
        <v>11394</v>
      </c>
      <c r="B3925" s="264" t="s">
        <v>11374</v>
      </c>
      <c r="C3925" s="265">
        <v>23100201</v>
      </c>
      <c r="D3925" s="265" t="s">
        <v>15953</v>
      </c>
      <c r="E3925" s="266" t="s">
        <v>2980</v>
      </c>
      <c r="F3925" s="30"/>
      <c r="G3925" s="30"/>
      <c r="H3925" s="30"/>
      <c r="I3925" s="29"/>
      <c r="J3925" s="29"/>
      <c r="K3925" s="29"/>
      <c r="L3925" s="29"/>
      <c r="M3925" s="29"/>
      <c r="N3925" s="29"/>
      <c r="O3925" s="29"/>
    </row>
    <row r="3926" spans="1:15" s="336" customFormat="1" x14ac:dyDescent="0.25">
      <c r="A3926" s="264" t="s">
        <v>11394</v>
      </c>
      <c r="B3926" s="264" t="s">
        <v>3599</v>
      </c>
      <c r="C3926" s="265">
        <v>23100202</v>
      </c>
      <c r="D3926" s="265" t="s">
        <v>15953</v>
      </c>
      <c r="E3926" s="266" t="s">
        <v>5246</v>
      </c>
      <c r="F3926" s="30"/>
      <c r="G3926" s="30"/>
      <c r="H3926" s="30"/>
      <c r="I3926" s="29"/>
      <c r="J3926" s="29"/>
      <c r="K3926" s="29"/>
      <c r="L3926" s="29"/>
      <c r="M3926" s="29"/>
      <c r="N3926" s="29"/>
      <c r="O3926" s="29"/>
    </row>
    <row r="3927" spans="1:15" s="336" customFormat="1" x14ac:dyDescent="0.25">
      <c r="A3927" s="264" t="s">
        <v>11394</v>
      </c>
      <c r="B3927" s="264" t="s">
        <v>14591</v>
      </c>
      <c r="C3927" s="265">
        <v>24020101</v>
      </c>
      <c r="D3927" s="265" t="s">
        <v>15953</v>
      </c>
      <c r="E3927" s="266" t="s">
        <v>12997</v>
      </c>
      <c r="F3927" s="30"/>
      <c r="G3927" s="30"/>
      <c r="H3927" s="30"/>
      <c r="I3927" s="29"/>
      <c r="J3927" s="29"/>
      <c r="K3927" s="29"/>
      <c r="L3927" s="29"/>
      <c r="M3927" s="29"/>
      <c r="N3927" s="29"/>
      <c r="O3927" s="29"/>
    </row>
    <row r="3928" spans="1:15" s="336" customFormat="1" x14ac:dyDescent="0.25">
      <c r="A3928" s="264" t="s">
        <v>11394</v>
      </c>
      <c r="B3928" s="264" t="s">
        <v>14592</v>
      </c>
      <c r="C3928" s="265">
        <v>24020102</v>
      </c>
      <c r="D3928" s="265" t="s">
        <v>15953</v>
      </c>
      <c r="E3928" s="266" t="s">
        <v>8836</v>
      </c>
      <c r="F3928" s="30"/>
      <c r="G3928" s="30"/>
      <c r="H3928" s="30"/>
      <c r="I3928" s="29"/>
      <c r="J3928" s="29"/>
      <c r="K3928" s="29"/>
      <c r="L3928" s="29"/>
      <c r="M3928" s="29"/>
      <c r="N3928" s="29"/>
      <c r="O3928" s="29"/>
    </row>
    <row r="3929" spans="1:15" s="336" customFormat="1" x14ac:dyDescent="0.25">
      <c r="A3929" s="44" t="s">
        <v>11017</v>
      </c>
      <c r="B3929" s="44" t="s">
        <v>1355</v>
      </c>
      <c r="C3929" s="45" t="s">
        <v>10974</v>
      </c>
      <c r="D3929" s="45" t="s">
        <v>18252</v>
      </c>
      <c r="E3929" s="45" t="s">
        <v>10715</v>
      </c>
      <c r="F3929" s="45" t="s">
        <v>1384</v>
      </c>
      <c r="G3929" s="45" t="s">
        <v>1385</v>
      </c>
      <c r="H3929" s="30"/>
      <c r="I3929" s="29"/>
      <c r="J3929" s="29"/>
      <c r="K3929" s="29"/>
      <c r="L3929" s="29"/>
      <c r="M3929" s="29"/>
      <c r="N3929" s="29"/>
      <c r="O3929" s="29"/>
    </row>
    <row r="3930" spans="1:15" s="336" customFormat="1" x14ac:dyDescent="0.25">
      <c r="A3930" s="44" t="s">
        <v>11017</v>
      </c>
      <c r="B3930" s="44" t="s">
        <v>1346</v>
      </c>
      <c r="C3930" s="45" t="s">
        <v>15960</v>
      </c>
      <c r="D3930" s="45" t="s">
        <v>18252</v>
      </c>
      <c r="E3930" s="45" t="s">
        <v>6214</v>
      </c>
      <c r="F3930" s="45" t="s">
        <v>1384</v>
      </c>
      <c r="G3930" s="45" t="s">
        <v>1385</v>
      </c>
      <c r="H3930" s="30"/>
      <c r="I3930" s="29"/>
      <c r="J3930" s="29"/>
      <c r="K3930" s="29"/>
      <c r="L3930" s="29"/>
      <c r="M3930" s="29"/>
      <c r="N3930" s="29"/>
      <c r="O3930" s="29"/>
    </row>
    <row r="3931" spans="1:15" s="336" customFormat="1" x14ac:dyDescent="0.25">
      <c r="A3931" s="264" t="s">
        <v>8576</v>
      </c>
      <c r="B3931" s="264" t="s">
        <v>1068</v>
      </c>
      <c r="C3931" s="265">
        <v>230202</v>
      </c>
      <c r="D3931" s="265" t="s">
        <v>15953</v>
      </c>
      <c r="E3931" s="266" t="s">
        <v>8836</v>
      </c>
      <c r="F3931" s="30"/>
      <c r="G3931" s="30"/>
      <c r="H3931" s="30"/>
      <c r="I3931" s="29"/>
      <c r="J3931" s="29"/>
      <c r="K3931" s="29"/>
      <c r="L3931" s="29"/>
      <c r="M3931" s="29"/>
      <c r="N3931" s="29"/>
      <c r="O3931" s="29"/>
    </row>
    <row r="3932" spans="1:15" s="336" customFormat="1" x14ac:dyDescent="0.25">
      <c r="A3932" s="264" t="s">
        <v>8577</v>
      </c>
      <c r="B3932" s="264" t="s">
        <v>2751</v>
      </c>
      <c r="C3932" s="265">
        <v>230105</v>
      </c>
      <c r="D3932" s="265" t="s">
        <v>15953</v>
      </c>
      <c r="E3932" s="266" t="s">
        <v>6877</v>
      </c>
      <c r="F3932" s="30"/>
      <c r="G3932" s="30"/>
      <c r="H3932" s="30"/>
      <c r="I3932" s="29"/>
      <c r="J3932" s="29"/>
      <c r="K3932" s="29"/>
      <c r="L3932" s="29"/>
      <c r="M3932" s="29"/>
      <c r="N3932" s="29"/>
      <c r="O3932" s="29"/>
    </row>
    <row r="3933" spans="1:15" s="336" customFormat="1" x14ac:dyDescent="0.25">
      <c r="A3933" s="44" t="s">
        <v>234</v>
      </c>
      <c r="B3933" s="44" t="s">
        <v>6439</v>
      </c>
      <c r="C3933" s="45" t="s">
        <v>6453</v>
      </c>
      <c r="D3933" s="45" t="s">
        <v>15765</v>
      </c>
      <c r="E3933" s="45" t="s">
        <v>6211</v>
      </c>
      <c r="F3933" s="328"/>
      <c r="G3933" s="328"/>
      <c r="H3933" s="328"/>
      <c r="I3933" s="329"/>
      <c r="J3933" s="329"/>
      <c r="K3933" s="329"/>
      <c r="L3933" s="29"/>
      <c r="M3933" s="29"/>
      <c r="N3933" s="29"/>
      <c r="O3933" s="29"/>
    </row>
    <row r="3934" spans="1:15" s="336" customFormat="1" x14ac:dyDescent="0.25">
      <c r="A3934" s="346" t="s">
        <v>234</v>
      </c>
      <c r="B3934" s="346" t="s">
        <v>6439</v>
      </c>
      <c r="C3934" s="347" t="s">
        <v>6453</v>
      </c>
      <c r="D3934" s="347" t="s">
        <v>15765</v>
      </c>
      <c r="E3934" s="347" t="s">
        <v>6677</v>
      </c>
      <c r="F3934" s="346"/>
      <c r="G3934" s="346"/>
      <c r="H3934" s="346"/>
      <c r="I3934" s="346"/>
      <c r="J3934" s="346"/>
      <c r="K3934" s="346"/>
      <c r="L3934" s="346"/>
      <c r="M3934" s="346"/>
      <c r="N3934" s="29"/>
      <c r="O3934" s="29"/>
    </row>
    <row r="3935" spans="1:15" s="336" customFormat="1" x14ac:dyDescent="0.25">
      <c r="A3935" s="44" t="s">
        <v>234</v>
      </c>
      <c r="B3935" s="44" t="s">
        <v>12119</v>
      </c>
      <c r="C3935" s="45" t="s">
        <v>4749</v>
      </c>
      <c r="D3935" s="45" t="s">
        <v>4574</v>
      </c>
      <c r="E3935" s="275">
        <f>DATE(2025,4,22)</f>
        <v>45769</v>
      </c>
      <c r="F3935" s="32"/>
      <c r="G3935" s="32"/>
      <c r="H3935" s="32"/>
      <c r="I3935" s="31"/>
      <c r="J3935" s="31"/>
      <c r="K3935" s="31"/>
      <c r="L3935" s="31"/>
      <c r="M3935" s="31"/>
      <c r="N3935" s="31"/>
      <c r="O3935" s="29"/>
    </row>
    <row r="3936" spans="1:15" s="336" customFormat="1" x14ac:dyDescent="0.25">
      <c r="A3936" s="44" t="s">
        <v>234</v>
      </c>
      <c r="B3936" s="44" t="s">
        <v>6439</v>
      </c>
      <c r="C3936" s="45" t="s">
        <v>6453</v>
      </c>
      <c r="D3936" s="45" t="s">
        <v>13812</v>
      </c>
      <c r="E3936" s="45" t="s">
        <v>6211</v>
      </c>
      <c r="F3936" s="93"/>
      <c r="G3936" s="93"/>
      <c r="H3936" s="93"/>
      <c r="I3936" s="99"/>
      <c r="J3936" s="99"/>
      <c r="K3936" s="99"/>
      <c r="L3936" s="29"/>
      <c r="M3936" s="29"/>
      <c r="N3936" s="29"/>
      <c r="O3936" s="29"/>
    </row>
    <row r="3937" spans="1:16" s="336" customFormat="1" x14ac:dyDescent="0.25">
      <c r="A3937" s="264" t="s">
        <v>10674</v>
      </c>
      <c r="B3937" s="264" t="s">
        <v>2751</v>
      </c>
      <c r="C3937" s="265">
        <v>230105</v>
      </c>
      <c r="D3937" s="265" t="s">
        <v>15953</v>
      </c>
      <c r="E3937" s="266" t="s">
        <v>6877</v>
      </c>
      <c r="F3937" s="30"/>
      <c r="G3937" s="30"/>
      <c r="H3937" s="30"/>
      <c r="I3937" s="29"/>
      <c r="J3937" s="29"/>
      <c r="K3937" s="29"/>
      <c r="L3937" s="29"/>
      <c r="M3937" s="29"/>
      <c r="N3937" s="29"/>
      <c r="O3937" s="29"/>
    </row>
    <row r="3938" spans="1:16" s="336" customFormat="1" x14ac:dyDescent="0.25">
      <c r="A3938" s="264" t="s">
        <v>10674</v>
      </c>
      <c r="B3938" s="264" t="s">
        <v>1068</v>
      </c>
      <c r="C3938" s="265">
        <v>230202</v>
      </c>
      <c r="D3938" s="265" t="s">
        <v>15953</v>
      </c>
      <c r="E3938" s="266" t="s">
        <v>8836</v>
      </c>
      <c r="F3938" s="30"/>
      <c r="G3938" s="30"/>
      <c r="H3938" s="30"/>
      <c r="I3938" s="29"/>
      <c r="J3938" s="29"/>
      <c r="K3938" s="29"/>
      <c r="L3938" s="29"/>
      <c r="M3938" s="29"/>
      <c r="N3938" s="29"/>
      <c r="O3938" s="29"/>
    </row>
    <row r="3939" spans="1:16" s="336" customFormat="1" x14ac:dyDescent="0.25">
      <c r="A3939" s="403" t="s">
        <v>17256</v>
      </c>
      <c r="B3939" s="403" t="s">
        <v>17257</v>
      </c>
      <c r="C3939" s="413">
        <v>34.229999999999997</v>
      </c>
      <c r="D3939" s="43" t="s">
        <v>17679</v>
      </c>
      <c r="E3939" s="43">
        <v>46934</v>
      </c>
      <c r="F3939" s="88"/>
      <c r="G3939" s="30"/>
      <c r="H3939" s="30"/>
      <c r="I3939" s="29"/>
      <c r="J3939" s="29"/>
      <c r="K3939" s="29"/>
      <c r="L3939" s="29"/>
      <c r="M3939" s="29"/>
      <c r="N3939" s="29"/>
      <c r="O3939" s="29"/>
    </row>
    <row r="3940" spans="1:16" s="337" customFormat="1" x14ac:dyDescent="0.25">
      <c r="A3940" s="264" t="s">
        <v>4232</v>
      </c>
      <c r="B3940" s="264" t="s">
        <v>3753</v>
      </c>
      <c r="C3940" s="265">
        <v>210101</v>
      </c>
      <c r="D3940" s="265" t="s">
        <v>15953</v>
      </c>
      <c r="E3940" s="266" t="s">
        <v>3754</v>
      </c>
      <c r="F3940" s="30"/>
      <c r="G3940" s="30"/>
      <c r="H3940" s="30"/>
      <c r="I3940" s="29"/>
      <c r="J3940" s="29"/>
      <c r="K3940" s="29"/>
      <c r="L3940" s="29"/>
      <c r="M3940" s="29"/>
      <c r="N3940" s="29"/>
      <c r="O3940" s="29"/>
      <c r="P3940" s="350"/>
    </row>
    <row r="3941" spans="1:16" s="336" customFormat="1" x14ac:dyDescent="0.25">
      <c r="A3941" s="404" t="s">
        <v>6778</v>
      </c>
      <c r="B3941" s="403" t="s">
        <v>17093</v>
      </c>
      <c r="C3941" s="413">
        <v>33.229999999999997</v>
      </c>
      <c r="D3941" s="43" t="s">
        <v>17679</v>
      </c>
      <c r="E3941" s="43">
        <v>46934</v>
      </c>
      <c r="F3941" s="88"/>
      <c r="G3941" s="30"/>
      <c r="H3941" s="30"/>
      <c r="I3941" s="29"/>
      <c r="J3941" s="29"/>
      <c r="K3941" s="29"/>
      <c r="L3941" s="29"/>
      <c r="M3941" s="29"/>
      <c r="N3941" s="29"/>
      <c r="O3941" s="29"/>
    </row>
    <row r="3942" spans="1:16" s="336" customFormat="1" x14ac:dyDescent="0.25">
      <c r="A3942" s="44" t="s">
        <v>6778</v>
      </c>
      <c r="B3942" s="44" t="s">
        <v>15279</v>
      </c>
      <c r="C3942" s="45" t="s">
        <v>11130</v>
      </c>
      <c r="D3942" s="45" t="s">
        <v>16294</v>
      </c>
      <c r="E3942" s="46">
        <v>46112</v>
      </c>
      <c r="F3942" s="338"/>
      <c r="G3942" s="44"/>
      <c r="H3942" s="44"/>
      <c r="I3942" s="44"/>
      <c r="J3942" s="44"/>
      <c r="K3942" s="44"/>
      <c r="L3942" s="29"/>
      <c r="M3942" s="29"/>
      <c r="N3942" s="29"/>
      <c r="O3942" s="29"/>
    </row>
    <row r="3943" spans="1:16" s="336" customFormat="1" x14ac:dyDescent="0.25">
      <c r="A3943" s="264" t="s">
        <v>6778</v>
      </c>
      <c r="B3943" s="264" t="s">
        <v>6669</v>
      </c>
      <c r="C3943" s="265">
        <v>220802</v>
      </c>
      <c r="D3943" s="265" t="s">
        <v>15953</v>
      </c>
      <c r="E3943" s="266" t="s">
        <v>6416</v>
      </c>
      <c r="F3943" s="30"/>
      <c r="G3943" s="30"/>
      <c r="H3943" s="30"/>
      <c r="I3943" s="29"/>
      <c r="J3943" s="29"/>
      <c r="K3943" s="29"/>
      <c r="L3943" s="29"/>
      <c r="M3943" s="29"/>
      <c r="N3943" s="29"/>
      <c r="O3943" s="29"/>
    </row>
    <row r="3944" spans="1:16" s="336" customFormat="1" x14ac:dyDescent="0.25">
      <c r="A3944" s="44" t="s">
        <v>6010</v>
      </c>
      <c r="B3944" s="44" t="s">
        <v>6174</v>
      </c>
      <c r="C3944" s="45" t="s">
        <v>6186</v>
      </c>
      <c r="D3944" s="45" t="s">
        <v>18252</v>
      </c>
      <c r="E3944" s="45" t="s">
        <v>6210</v>
      </c>
      <c r="F3944" s="45" t="s">
        <v>1384</v>
      </c>
      <c r="G3944" s="45" t="s">
        <v>1385</v>
      </c>
      <c r="H3944" s="30"/>
      <c r="I3944" s="29"/>
      <c r="J3944" s="29"/>
      <c r="K3944" s="29"/>
      <c r="L3944" s="29"/>
      <c r="M3944" s="29"/>
      <c r="N3944" s="29"/>
      <c r="O3944" s="29"/>
    </row>
    <row r="3945" spans="1:16" s="336" customFormat="1" x14ac:dyDescent="0.25">
      <c r="A3945" s="130" t="s">
        <v>7582</v>
      </c>
      <c r="B3945" s="131" t="s">
        <v>7583</v>
      </c>
      <c r="C3945" s="146" t="s">
        <v>4603</v>
      </c>
      <c r="D3945" s="146" t="s">
        <v>2057</v>
      </c>
      <c r="E3945" s="107">
        <v>45108</v>
      </c>
      <c r="F3945" s="93"/>
      <c r="G3945" s="93"/>
      <c r="H3945" s="93"/>
      <c r="I3945" s="99"/>
      <c r="J3945" s="99"/>
      <c r="K3945" s="99"/>
      <c r="L3945" s="29"/>
      <c r="M3945" s="29"/>
      <c r="N3945" s="29"/>
      <c r="O3945" s="29"/>
    </row>
    <row r="3946" spans="1:16" s="336" customFormat="1" x14ac:dyDescent="0.25">
      <c r="A3946" s="44" t="s">
        <v>12120</v>
      </c>
      <c r="B3946" s="44" t="s">
        <v>12626</v>
      </c>
      <c r="C3946" s="45" t="s">
        <v>12799</v>
      </c>
      <c r="D3946" s="45" t="s">
        <v>4574</v>
      </c>
      <c r="E3946" s="275">
        <f>DATE(2026,8,3)</f>
        <v>46237</v>
      </c>
      <c r="F3946" s="30"/>
      <c r="G3946" s="30"/>
      <c r="H3946" s="30"/>
      <c r="I3946" s="29"/>
      <c r="J3946" s="29"/>
      <c r="K3946" s="29"/>
      <c r="L3946" s="29"/>
      <c r="M3946" s="29"/>
      <c r="N3946" s="29"/>
      <c r="O3946" s="29"/>
    </row>
    <row r="3947" spans="1:16" s="336" customFormat="1" x14ac:dyDescent="0.25">
      <c r="A3947" s="44" t="s">
        <v>13848</v>
      </c>
      <c r="B3947" s="44" t="s">
        <v>13833</v>
      </c>
      <c r="C3947" s="45" t="s">
        <v>13849</v>
      </c>
      <c r="D3947" s="45" t="s">
        <v>7330</v>
      </c>
      <c r="E3947" s="46">
        <v>47218</v>
      </c>
      <c r="F3947" s="93"/>
      <c r="G3947" s="93"/>
      <c r="H3947" s="93"/>
      <c r="I3947" s="99"/>
      <c r="J3947" s="99"/>
      <c r="K3947" s="99"/>
      <c r="L3947" s="29"/>
      <c r="M3947" s="29"/>
      <c r="N3947" s="29"/>
      <c r="O3947" s="29"/>
    </row>
    <row r="3948" spans="1:16" s="336" customFormat="1" x14ac:dyDescent="0.25">
      <c r="A3948" s="1" t="s">
        <v>14439</v>
      </c>
      <c r="B3948" s="432" t="s">
        <v>2158</v>
      </c>
      <c r="C3948" s="433" t="s">
        <v>14440</v>
      </c>
      <c r="D3948" s="434" t="s">
        <v>17016</v>
      </c>
      <c r="E3948" s="434">
        <v>45869</v>
      </c>
      <c r="F3948" s="30"/>
      <c r="G3948" s="30"/>
      <c r="H3948" s="30"/>
      <c r="I3948" s="29"/>
      <c r="J3948" s="29"/>
      <c r="K3948" s="29"/>
      <c r="L3948" s="29"/>
      <c r="M3948" s="29"/>
      <c r="N3948" s="29"/>
      <c r="O3948" s="29"/>
      <c r="P3948" s="424"/>
    </row>
    <row r="3949" spans="1:16" s="337" customFormat="1" x14ac:dyDescent="0.25">
      <c r="A3949" s="44" t="s">
        <v>5629</v>
      </c>
      <c r="B3949" s="44" t="s">
        <v>5213</v>
      </c>
      <c r="C3949" s="45" t="s">
        <v>5630</v>
      </c>
      <c r="D3949" s="45" t="s">
        <v>15765</v>
      </c>
      <c r="E3949" s="45" t="s">
        <v>6714</v>
      </c>
      <c r="F3949" s="328"/>
      <c r="G3949" s="328"/>
      <c r="H3949" s="328"/>
      <c r="I3949" s="329"/>
      <c r="J3949" s="329"/>
      <c r="K3949" s="329"/>
      <c r="L3949" s="29"/>
      <c r="M3949" s="29"/>
      <c r="N3949" s="29"/>
      <c r="O3949" s="29"/>
      <c r="P3949" s="350"/>
    </row>
    <row r="3950" spans="1:16" s="336" customFormat="1" x14ac:dyDescent="0.25">
      <c r="A3950" s="346" t="s">
        <v>5629</v>
      </c>
      <c r="B3950" s="346" t="s">
        <v>5213</v>
      </c>
      <c r="C3950" s="347" t="s">
        <v>5630</v>
      </c>
      <c r="D3950" s="347" t="s">
        <v>15765</v>
      </c>
      <c r="E3950" s="347" t="s">
        <v>6714</v>
      </c>
      <c r="F3950" s="346"/>
      <c r="G3950" s="346"/>
      <c r="H3950" s="346"/>
      <c r="I3950" s="346"/>
      <c r="J3950" s="346"/>
      <c r="K3950" s="346"/>
      <c r="L3950" s="346"/>
      <c r="M3950" s="346"/>
      <c r="N3950" s="29"/>
      <c r="O3950" s="29"/>
    </row>
    <row r="3951" spans="1:16" s="336" customFormat="1" x14ac:dyDescent="0.25">
      <c r="A3951" s="44" t="s">
        <v>5629</v>
      </c>
      <c r="B3951" s="44" t="s">
        <v>5213</v>
      </c>
      <c r="C3951" s="45" t="s">
        <v>5630</v>
      </c>
      <c r="D3951" s="45" t="s">
        <v>13812</v>
      </c>
      <c r="E3951" s="45" t="s">
        <v>6714</v>
      </c>
      <c r="F3951" s="93"/>
      <c r="G3951" s="93"/>
      <c r="H3951" s="93"/>
      <c r="I3951" s="99"/>
      <c r="J3951" s="99"/>
      <c r="K3951" s="99"/>
      <c r="L3951" s="29"/>
      <c r="M3951" s="29"/>
      <c r="N3951" s="29"/>
      <c r="O3951" s="29"/>
    </row>
    <row r="3952" spans="1:16" s="336" customFormat="1" x14ac:dyDescent="0.25">
      <c r="A3952" s="403" t="s">
        <v>10418</v>
      </c>
      <c r="B3952" s="403" t="s">
        <v>17116</v>
      </c>
      <c r="C3952" s="413">
        <v>36.229999999999997</v>
      </c>
      <c r="D3952" s="43" t="s">
        <v>17679</v>
      </c>
      <c r="E3952" s="43">
        <v>46934</v>
      </c>
      <c r="F3952" s="88"/>
      <c r="G3952" s="30"/>
      <c r="H3952" s="30"/>
      <c r="I3952" s="29"/>
      <c r="J3952" s="29"/>
      <c r="K3952" s="29"/>
      <c r="L3952" s="29"/>
      <c r="M3952" s="29"/>
      <c r="N3952" s="29"/>
      <c r="O3952" s="29"/>
    </row>
    <row r="3953" spans="1:16" s="336" customFormat="1" x14ac:dyDescent="0.25">
      <c r="A3953" s="264" t="s">
        <v>10418</v>
      </c>
      <c r="B3953" s="264" t="s">
        <v>10527</v>
      </c>
      <c r="C3953" s="265">
        <v>230505</v>
      </c>
      <c r="D3953" s="265" t="s">
        <v>15953</v>
      </c>
      <c r="E3953" s="266" t="s">
        <v>9689</v>
      </c>
      <c r="F3953" s="30"/>
      <c r="G3953" s="30"/>
      <c r="H3953" s="30"/>
      <c r="I3953" s="29"/>
      <c r="J3953" s="29"/>
      <c r="K3953" s="29"/>
      <c r="L3953" s="29"/>
      <c r="M3953" s="29"/>
      <c r="N3953" s="29"/>
      <c r="O3953" s="29"/>
      <c r="P3953" s="425"/>
    </row>
    <row r="3954" spans="1:16" s="336" customFormat="1" x14ac:dyDescent="0.25">
      <c r="A3954" s="44" t="s">
        <v>6011</v>
      </c>
      <c r="B3954" s="44" t="s">
        <v>6176</v>
      </c>
      <c r="C3954" s="45" t="s">
        <v>6189</v>
      </c>
      <c r="D3954" s="45" t="s">
        <v>18252</v>
      </c>
      <c r="E3954" s="45" t="s">
        <v>6210</v>
      </c>
      <c r="F3954" s="45" t="s">
        <v>1384</v>
      </c>
      <c r="G3954" s="45" t="s">
        <v>1385</v>
      </c>
      <c r="H3954" s="30"/>
      <c r="I3954" s="29"/>
      <c r="J3954" s="29"/>
      <c r="K3954" s="29"/>
      <c r="L3954" s="29"/>
      <c r="M3954" s="29"/>
      <c r="N3954" s="29"/>
      <c r="O3954" s="29"/>
    </row>
    <row r="3955" spans="1:16" s="336" customFormat="1" x14ac:dyDescent="0.25">
      <c r="A3955" s="44" t="s">
        <v>6011</v>
      </c>
      <c r="B3955" s="44" t="s">
        <v>6182</v>
      </c>
      <c r="C3955" s="45" t="s">
        <v>6205</v>
      </c>
      <c r="D3955" s="45" t="s">
        <v>18252</v>
      </c>
      <c r="E3955" s="45" t="s">
        <v>6210</v>
      </c>
      <c r="F3955" s="45" t="s">
        <v>1384</v>
      </c>
      <c r="G3955" s="45" t="s">
        <v>1385</v>
      </c>
      <c r="H3955" s="30"/>
      <c r="I3955" s="29"/>
      <c r="J3955" s="29"/>
      <c r="K3955" s="29"/>
      <c r="L3955" s="29"/>
      <c r="M3955" s="29"/>
      <c r="N3955" s="29"/>
      <c r="O3955" s="29"/>
    </row>
    <row r="3956" spans="1:16" s="336" customFormat="1" x14ac:dyDescent="0.25">
      <c r="A3956" s="44" t="s">
        <v>1859</v>
      </c>
      <c r="B3956" s="44" t="s">
        <v>12121</v>
      </c>
      <c r="C3956" s="45" t="s">
        <v>12800</v>
      </c>
      <c r="D3956" s="45" t="s">
        <v>4574</v>
      </c>
      <c r="E3956" s="275">
        <f>DATE(2027,6,16)</f>
        <v>46554</v>
      </c>
      <c r="F3956" s="30"/>
      <c r="G3956" s="30"/>
      <c r="H3956" s="30"/>
      <c r="I3956" s="29"/>
      <c r="J3956" s="29"/>
      <c r="K3956" s="29"/>
      <c r="L3956" s="29"/>
      <c r="M3956" s="29"/>
      <c r="N3956" s="29"/>
      <c r="O3956" s="29"/>
    </row>
    <row r="3957" spans="1:16" s="336" customFormat="1" x14ac:dyDescent="0.25">
      <c r="A3957" s="264" t="s">
        <v>1859</v>
      </c>
      <c r="B3957" s="264" t="s">
        <v>6966</v>
      </c>
      <c r="C3957" s="265">
        <v>23010401</v>
      </c>
      <c r="D3957" s="265" t="s">
        <v>15953</v>
      </c>
      <c r="E3957" s="266" t="s">
        <v>6967</v>
      </c>
      <c r="F3957" s="30"/>
      <c r="G3957" s="30"/>
      <c r="H3957" s="30"/>
      <c r="I3957" s="29"/>
      <c r="J3957" s="29"/>
      <c r="K3957" s="29"/>
      <c r="L3957" s="29"/>
      <c r="M3957" s="29"/>
      <c r="N3957" s="29"/>
      <c r="O3957" s="29"/>
    </row>
    <row r="3958" spans="1:16" s="336" customFormat="1" x14ac:dyDescent="0.25">
      <c r="A3958" s="264" t="s">
        <v>1859</v>
      </c>
      <c r="B3958" s="264" t="s">
        <v>3782</v>
      </c>
      <c r="C3958" s="265">
        <v>23010402</v>
      </c>
      <c r="D3958" s="265" t="s">
        <v>15953</v>
      </c>
      <c r="E3958" s="266" t="s">
        <v>8836</v>
      </c>
      <c r="F3958" s="30"/>
      <c r="G3958" s="30"/>
      <c r="H3958" s="30"/>
      <c r="I3958" s="29"/>
      <c r="J3958" s="29"/>
      <c r="K3958" s="29"/>
      <c r="L3958" s="29"/>
      <c r="M3958" s="29"/>
      <c r="N3958" s="29"/>
      <c r="O3958" s="29"/>
    </row>
    <row r="3959" spans="1:16" s="336" customFormat="1" x14ac:dyDescent="0.25">
      <c r="A3959" s="44" t="s">
        <v>576</v>
      </c>
      <c r="B3959" s="44" t="s">
        <v>15290</v>
      </c>
      <c r="C3959" s="45" t="s">
        <v>7249</v>
      </c>
      <c r="D3959" s="45" t="s">
        <v>16294</v>
      </c>
      <c r="E3959" s="46">
        <v>45777</v>
      </c>
      <c r="F3959" s="338"/>
      <c r="G3959" s="44"/>
      <c r="H3959" s="44"/>
      <c r="I3959" s="44"/>
      <c r="J3959" s="44"/>
      <c r="K3959" s="44"/>
      <c r="L3959" s="31"/>
      <c r="M3959" s="31"/>
      <c r="N3959" s="31"/>
      <c r="O3959" s="29"/>
    </row>
    <row r="3960" spans="1:16" s="336" customFormat="1" x14ac:dyDescent="0.25">
      <c r="A3960" s="44" t="s">
        <v>13850</v>
      </c>
      <c r="B3960" s="44" t="s">
        <v>7498</v>
      </c>
      <c r="C3960" s="45" t="s">
        <v>13851</v>
      </c>
      <c r="D3960" s="45" t="s">
        <v>7330</v>
      </c>
      <c r="E3960" s="46">
        <v>46566</v>
      </c>
      <c r="F3960" s="93"/>
      <c r="G3960" s="93"/>
      <c r="H3960" s="93"/>
      <c r="I3960" s="99"/>
      <c r="J3960" s="99"/>
      <c r="K3960" s="99"/>
      <c r="L3960" s="29"/>
      <c r="M3960" s="29"/>
      <c r="N3960" s="29"/>
      <c r="O3960" s="29"/>
    </row>
    <row r="3961" spans="1:16" s="336" customFormat="1" x14ac:dyDescent="0.25">
      <c r="A3961" s="262" t="s">
        <v>11586</v>
      </c>
      <c r="B3961" s="262" t="s">
        <v>7343</v>
      </c>
      <c r="C3961" s="53" t="s">
        <v>11690</v>
      </c>
      <c r="D3961" s="93" t="s">
        <v>7330</v>
      </c>
      <c r="E3961" s="263">
        <v>46143</v>
      </c>
      <c r="F3961" s="93"/>
      <c r="G3961" s="93"/>
      <c r="H3961" s="93"/>
      <c r="I3961" s="99"/>
      <c r="J3961" s="99"/>
      <c r="K3961" s="99"/>
      <c r="L3961" s="29"/>
      <c r="M3961" s="29"/>
      <c r="N3961" s="29"/>
      <c r="O3961" s="29"/>
    </row>
    <row r="3962" spans="1:16" s="336" customFormat="1" x14ac:dyDescent="0.25">
      <c r="A3962" s="44" t="s">
        <v>13583</v>
      </c>
      <c r="B3962" s="44" t="s">
        <v>16550</v>
      </c>
      <c r="C3962" s="45" t="s">
        <v>13686</v>
      </c>
      <c r="D3962" s="45" t="s">
        <v>4574</v>
      </c>
      <c r="E3962" s="275">
        <f>DATE(2028,3,25)</f>
        <v>46837</v>
      </c>
      <c r="F3962" s="30"/>
      <c r="G3962" s="30"/>
      <c r="H3962" s="30"/>
      <c r="I3962" s="29"/>
      <c r="J3962" s="29"/>
      <c r="K3962" s="29"/>
      <c r="L3962" s="29"/>
      <c r="M3962" s="29"/>
      <c r="N3962" s="29"/>
      <c r="O3962" s="29"/>
    </row>
    <row r="3963" spans="1:16" s="336" customFormat="1" x14ac:dyDescent="0.25">
      <c r="A3963" s="44" t="s">
        <v>1716</v>
      </c>
      <c r="B3963" s="44" t="s">
        <v>2531</v>
      </c>
      <c r="C3963" s="45" t="s">
        <v>6454</v>
      </c>
      <c r="D3963" s="45" t="s">
        <v>15765</v>
      </c>
      <c r="E3963" s="45" t="s">
        <v>8947</v>
      </c>
      <c r="F3963" s="328"/>
      <c r="G3963" s="328"/>
      <c r="H3963" s="328"/>
      <c r="I3963" s="329"/>
      <c r="J3963" s="329"/>
      <c r="K3963" s="329"/>
      <c r="L3963" s="29"/>
      <c r="M3963" s="29"/>
      <c r="N3963" s="29"/>
      <c r="O3963" s="29"/>
    </row>
    <row r="3964" spans="1:16" s="336" customFormat="1" x14ac:dyDescent="0.25">
      <c r="A3964" s="346" t="s">
        <v>1716</v>
      </c>
      <c r="B3964" s="346" t="s">
        <v>2531</v>
      </c>
      <c r="C3964" s="347" t="s">
        <v>6454</v>
      </c>
      <c r="D3964" s="347" t="s">
        <v>15765</v>
      </c>
      <c r="E3964" s="347" t="s">
        <v>11834</v>
      </c>
      <c r="F3964" s="346"/>
      <c r="G3964" s="346"/>
      <c r="H3964" s="346"/>
      <c r="I3964" s="346"/>
      <c r="J3964" s="346"/>
      <c r="K3964" s="346"/>
      <c r="L3964" s="346"/>
      <c r="M3964" s="346"/>
      <c r="N3964" s="29"/>
      <c r="O3964" s="29"/>
    </row>
    <row r="3965" spans="1:16" s="336" customFormat="1" x14ac:dyDescent="0.25">
      <c r="A3965" s="44" t="s">
        <v>1716</v>
      </c>
      <c r="B3965" s="44" t="s">
        <v>2531</v>
      </c>
      <c r="C3965" s="45" t="s">
        <v>6454</v>
      </c>
      <c r="D3965" s="45" t="s">
        <v>13812</v>
      </c>
      <c r="E3965" s="45" t="s">
        <v>3062</v>
      </c>
      <c r="F3965" s="93"/>
      <c r="G3965" s="93"/>
      <c r="H3965" s="93"/>
      <c r="I3965" s="99"/>
      <c r="J3965" s="99"/>
      <c r="K3965" s="99"/>
      <c r="L3965" s="29"/>
      <c r="M3965" s="29"/>
      <c r="N3965" s="29"/>
      <c r="O3965" s="29"/>
    </row>
    <row r="3966" spans="1:16" s="336" customFormat="1" x14ac:dyDescent="0.25">
      <c r="A3966" s="44" t="s">
        <v>12122</v>
      </c>
      <c r="B3966" s="44" t="s">
        <v>12123</v>
      </c>
      <c r="C3966" s="45" t="s">
        <v>6555</v>
      </c>
      <c r="D3966" s="45" t="s">
        <v>4574</v>
      </c>
      <c r="E3966" s="275">
        <f>DATE(2026,2,15)</f>
        <v>46068</v>
      </c>
      <c r="F3966" s="30"/>
      <c r="G3966" s="30"/>
      <c r="H3966" s="30"/>
      <c r="I3966" s="29"/>
      <c r="J3966" s="29"/>
      <c r="K3966" s="29"/>
      <c r="L3966" s="29"/>
      <c r="M3966" s="29"/>
      <c r="N3966" s="29"/>
      <c r="O3966" s="29"/>
    </row>
    <row r="3967" spans="1:16" s="336" customFormat="1" x14ac:dyDescent="0.25">
      <c r="A3967" s="264" t="s">
        <v>9444</v>
      </c>
      <c r="B3967" s="264" t="s">
        <v>4181</v>
      </c>
      <c r="C3967" s="265">
        <v>230301</v>
      </c>
      <c r="D3967" s="265" t="s">
        <v>15953</v>
      </c>
      <c r="E3967" s="266" t="s">
        <v>6877</v>
      </c>
      <c r="F3967" s="30"/>
      <c r="G3967" s="30"/>
      <c r="H3967" s="30"/>
      <c r="I3967" s="29"/>
      <c r="J3967" s="29"/>
      <c r="K3967" s="29"/>
      <c r="L3967" s="29"/>
      <c r="M3967" s="29"/>
      <c r="N3967" s="29"/>
      <c r="O3967" s="29"/>
    </row>
    <row r="3968" spans="1:16" s="336" customFormat="1" x14ac:dyDescent="0.25">
      <c r="A3968" s="44" t="s">
        <v>16551</v>
      </c>
      <c r="B3968" s="44" t="s">
        <v>12124</v>
      </c>
      <c r="C3968" s="45" t="s">
        <v>3169</v>
      </c>
      <c r="D3968" s="45" t="s">
        <v>4574</v>
      </c>
      <c r="E3968" s="275">
        <f>DATE(2025,5,31)</f>
        <v>45808</v>
      </c>
      <c r="F3968" s="32"/>
      <c r="G3968" s="32"/>
      <c r="H3968" s="32"/>
      <c r="I3968" s="31"/>
      <c r="J3968" s="31"/>
      <c r="K3968" s="31"/>
      <c r="L3968" s="31"/>
      <c r="M3968" s="31"/>
      <c r="N3968" s="31"/>
      <c r="O3968" s="29"/>
    </row>
    <row r="3969" spans="1:16" s="337" customFormat="1" x14ac:dyDescent="0.25">
      <c r="A3969" s="44" t="s">
        <v>11018</v>
      </c>
      <c r="B3969" s="44" t="s">
        <v>1355</v>
      </c>
      <c r="C3969" s="45" t="s">
        <v>10974</v>
      </c>
      <c r="D3969" s="45" t="s">
        <v>18252</v>
      </c>
      <c r="E3969" s="45" t="s">
        <v>10715</v>
      </c>
      <c r="F3969" s="45" t="s">
        <v>1385</v>
      </c>
      <c r="G3969" s="45" t="s">
        <v>1385</v>
      </c>
      <c r="H3969" s="30"/>
      <c r="I3969" s="29"/>
      <c r="J3969" s="29"/>
      <c r="K3969" s="29"/>
      <c r="L3969" s="29"/>
      <c r="M3969" s="29"/>
      <c r="N3969" s="29"/>
      <c r="O3969" s="29"/>
      <c r="P3969" s="350"/>
    </row>
    <row r="3970" spans="1:16" s="336" customFormat="1" x14ac:dyDescent="0.25">
      <c r="A3970" s="262" t="s">
        <v>235</v>
      </c>
      <c r="B3970" s="262" t="s">
        <v>11566</v>
      </c>
      <c r="C3970" s="53" t="s">
        <v>11691</v>
      </c>
      <c r="D3970" s="93" t="s">
        <v>7330</v>
      </c>
      <c r="E3970" s="263">
        <v>47104</v>
      </c>
      <c r="F3970" s="93"/>
      <c r="G3970" s="93"/>
      <c r="H3970" s="93"/>
      <c r="I3970" s="99"/>
      <c r="J3970" s="99"/>
      <c r="K3970" s="99"/>
      <c r="L3970" s="29"/>
      <c r="M3970" s="29"/>
      <c r="N3970" s="29"/>
      <c r="O3970" s="29"/>
    </row>
    <row r="3971" spans="1:16" s="336" customFormat="1" x14ac:dyDescent="0.2">
      <c r="A3971" s="117" t="s">
        <v>2206</v>
      </c>
      <c r="B3971" s="117" t="s">
        <v>2207</v>
      </c>
      <c r="C3971" s="106" t="s">
        <v>10376</v>
      </c>
      <c r="D3971" s="93" t="s">
        <v>1593</v>
      </c>
      <c r="E3971" s="109">
        <v>46568</v>
      </c>
      <c r="F3971" s="93"/>
      <c r="G3971" s="93"/>
      <c r="H3971" s="93"/>
      <c r="I3971" s="99"/>
      <c r="J3971" s="99"/>
      <c r="K3971" s="99"/>
      <c r="L3971" s="29"/>
      <c r="M3971" s="29"/>
      <c r="N3971" s="29"/>
      <c r="O3971" s="29"/>
    </row>
    <row r="3972" spans="1:16" s="336" customFormat="1" x14ac:dyDescent="0.25">
      <c r="A3972" s="44" t="s">
        <v>235</v>
      </c>
      <c r="B3972" s="44" t="s">
        <v>2969</v>
      </c>
      <c r="C3972" s="45" t="s">
        <v>2982</v>
      </c>
      <c r="D3972" s="45" t="s">
        <v>15765</v>
      </c>
      <c r="E3972" s="45" t="s">
        <v>6422</v>
      </c>
      <c r="F3972" s="328"/>
      <c r="G3972" s="328"/>
      <c r="H3972" s="328"/>
      <c r="I3972" s="329"/>
      <c r="J3972" s="329"/>
      <c r="K3972" s="329"/>
      <c r="L3972" s="29"/>
      <c r="M3972" s="29"/>
      <c r="N3972" s="29"/>
      <c r="O3972" s="29"/>
    </row>
    <row r="3973" spans="1:16" s="336" customFormat="1" x14ac:dyDescent="0.25">
      <c r="A3973" s="44" t="s">
        <v>235</v>
      </c>
      <c r="B3973" s="44" t="s">
        <v>2967</v>
      </c>
      <c r="C3973" s="45" t="s">
        <v>2981</v>
      </c>
      <c r="D3973" s="45" t="s">
        <v>15765</v>
      </c>
      <c r="E3973" s="45" t="s">
        <v>6422</v>
      </c>
      <c r="F3973" s="328"/>
      <c r="G3973" s="328"/>
      <c r="H3973" s="328"/>
      <c r="I3973" s="329"/>
      <c r="J3973" s="329"/>
      <c r="K3973" s="329"/>
      <c r="L3973" s="29"/>
      <c r="M3973" s="29"/>
      <c r="N3973" s="29"/>
      <c r="O3973" s="29"/>
    </row>
    <row r="3974" spans="1:16" s="336" customFormat="1" x14ac:dyDescent="0.25">
      <c r="A3974" s="346" t="s">
        <v>235</v>
      </c>
      <c r="B3974" s="346" t="s">
        <v>2969</v>
      </c>
      <c r="C3974" s="347" t="s">
        <v>2982</v>
      </c>
      <c r="D3974" s="347" t="s">
        <v>15765</v>
      </c>
      <c r="E3974" s="347" t="s">
        <v>6422</v>
      </c>
      <c r="F3974" s="346"/>
      <c r="G3974" s="346"/>
      <c r="H3974" s="346"/>
      <c r="I3974" s="346"/>
      <c r="J3974" s="346"/>
      <c r="K3974" s="346"/>
      <c r="L3974" s="346"/>
      <c r="M3974" s="346"/>
      <c r="N3974" s="29"/>
      <c r="O3974" s="29"/>
    </row>
    <row r="3975" spans="1:16" s="336" customFormat="1" x14ac:dyDescent="0.25">
      <c r="A3975" s="346" t="s">
        <v>235</v>
      </c>
      <c r="B3975" s="346" t="s">
        <v>2967</v>
      </c>
      <c r="C3975" s="347" t="s">
        <v>2981</v>
      </c>
      <c r="D3975" s="347" t="s">
        <v>15765</v>
      </c>
      <c r="E3975" s="347" t="s">
        <v>6422</v>
      </c>
      <c r="F3975" s="346"/>
      <c r="G3975" s="346"/>
      <c r="H3975" s="346"/>
      <c r="I3975" s="346"/>
      <c r="J3975" s="346"/>
      <c r="K3975" s="346"/>
      <c r="L3975" s="346"/>
      <c r="M3975" s="346"/>
      <c r="N3975" s="29"/>
      <c r="O3975" s="29"/>
    </row>
    <row r="3976" spans="1:16" s="336" customFormat="1" x14ac:dyDescent="0.25">
      <c r="A3976" s="264" t="s">
        <v>235</v>
      </c>
      <c r="B3976" s="264" t="s">
        <v>3782</v>
      </c>
      <c r="C3976" s="265">
        <v>23010402</v>
      </c>
      <c r="D3976" s="265" t="s">
        <v>15953</v>
      </c>
      <c r="E3976" s="266" t="s">
        <v>8836</v>
      </c>
      <c r="F3976" s="30"/>
      <c r="G3976" s="30"/>
      <c r="H3976" s="30"/>
      <c r="I3976" s="29"/>
      <c r="J3976" s="29"/>
      <c r="K3976" s="29"/>
      <c r="L3976" s="29"/>
      <c r="M3976" s="29"/>
      <c r="N3976" s="29"/>
      <c r="O3976" s="29"/>
    </row>
    <row r="3977" spans="1:16" s="337" customFormat="1" x14ac:dyDescent="0.25">
      <c r="A3977" s="44" t="s">
        <v>235</v>
      </c>
      <c r="B3977" s="44" t="s">
        <v>2969</v>
      </c>
      <c r="C3977" s="45" t="s">
        <v>2982</v>
      </c>
      <c r="D3977" s="45" t="s">
        <v>13812</v>
      </c>
      <c r="E3977" s="45" t="s">
        <v>6422</v>
      </c>
      <c r="F3977" s="93"/>
      <c r="G3977" s="93"/>
      <c r="H3977" s="93"/>
      <c r="I3977" s="99"/>
      <c r="J3977" s="99"/>
      <c r="K3977" s="99"/>
      <c r="L3977" s="29"/>
      <c r="M3977" s="29"/>
      <c r="N3977" s="29"/>
      <c r="O3977" s="29"/>
      <c r="P3977" s="350"/>
    </row>
    <row r="3978" spans="1:16" s="337" customFormat="1" x14ac:dyDescent="0.25">
      <c r="A3978" s="44" t="s">
        <v>235</v>
      </c>
      <c r="B3978" s="44" t="s">
        <v>2967</v>
      </c>
      <c r="C3978" s="45" t="s">
        <v>2981</v>
      </c>
      <c r="D3978" s="45" t="s">
        <v>13812</v>
      </c>
      <c r="E3978" s="45" t="s">
        <v>6422</v>
      </c>
      <c r="F3978" s="93"/>
      <c r="G3978" s="93"/>
      <c r="H3978" s="93"/>
      <c r="I3978" s="99"/>
      <c r="J3978" s="99"/>
      <c r="K3978" s="99"/>
      <c r="L3978" s="29"/>
      <c r="M3978" s="29"/>
      <c r="N3978" s="29"/>
      <c r="O3978" s="29"/>
      <c r="P3978" s="350"/>
    </row>
    <row r="3979" spans="1:16" s="336" customFormat="1" x14ac:dyDescent="0.25">
      <c r="A3979" s="44" t="s">
        <v>13456</v>
      </c>
      <c r="B3979" s="44" t="s">
        <v>15285</v>
      </c>
      <c r="C3979" s="45" t="s">
        <v>13522</v>
      </c>
      <c r="D3979" s="45" t="s">
        <v>16294</v>
      </c>
      <c r="E3979" s="46">
        <v>45838</v>
      </c>
      <c r="F3979" s="338"/>
      <c r="G3979" s="44"/>
      <c r="H3979" s="44"/>
      <c r="I3979" s="44"/>
      <c r="J3979" s="44"/>
      <c r="K3979" s="44"/>
      <c r="L3979" s="31"/>
      <c r="M3979" s="31"/>
      <c r="N3979" s="31"/>
      <c r="O3979" s="29"/>
    </row>
    <row r="3980" spans="1:16" s="336" customFormat="1" x14ac:dyDescent="0.25">
      <c r="A3980" s="44" t="s">
        <v>11853</v>
      </c>
      <c r="B3980" s="44" t="s">
        <v>11838</v>
      </c>
      <c r="C3980" s="45" t="s">
        <v>11839</v>
      </c>
      <c r="D3980" s="45" t="s">
        <v>18252</v>
      </c>
      <c r="E3980" s="45" t="s">
        <v>10715</v>
      </c>
      <c r="F3980" s="45" t="s">
        <v>1384</v>
      </c>
      <c r="G3980" s="45" t="s">
        <v>1384</v>
      </c>
      <c r="H3980" s="30"/>
      <c r="I3980" s="29"/>
      <c r="J3980" s="29"/>
      <c r="K3980" s="29"/>
      <c r="L3980" s="29"/>
      <c r="M3980" s="29"/>
      <c r="N3980" s="29"/>
      <c r="O3980" s="29"/>
    </row>
    <row r="3981" spans="1:16" s="336" customFormat="1" x14ac:dyDescent="0.25">
      <c r="A3981" s="262" t="s">
        <v>11587</v>
      </c>
      <c r="B3981" s="262" t="s">
        <v>11580</v>
      </c>
      <c r="C3981" s="53" t="s">
        <v>9738</v>
      </c>
      <c r="D3981" s="93" t="s">
        <v>7330</v>
      </c>
      <c r="E3981" s="263">
        <v>46890</v>
      </c>
      <c r="F3981" s="93"/>
      <c r="G3981" s="93"/>
      <c r="H3981" s="93"/>
      <c r="I3981" s="99"/>
      <c r="J3981" s="99"/>
      <c r="K3981" s="99"/>
      <c r="L3981" s="29"/>
      <c r="M3981" s="29"/>
      <c r="N3981" s="29"/>
      <c r="O3981" s="29"/>
    </row>
    <row r="3982" spans="1:16" s="337" customFormat="1" x14ac:dyDescent="0.25">
      <c r="A3982" s="44" t="s">
        <v>13189</v>
      </c>
      <c r="B3982" s="92" t="s">
        <v>13392</v>
      </c>
      <c r="C3982" s="45" t="s">
        <v>13131</v>
      </c>
      <c r="D3982" s="93" t="s">
        <v>13391</v>
      </c>
      <c r="E3982" s="94">
        <v>45838</v>
      </c>
      <c r="F3982" s="93"/>
      <c r="G3982" s="93"/>
      <c r="H3982" s="93"/>
      <c r="I3982" s="99"/>
      <c r="J3982" s="99"/>
      <c r="K3982" s="99"/>
      <c r="L3982" s="31"/>
      <c r="M3982" s="31"/>
      <c r="N3982" s="31"/>
      <c r="O3982" s="29"/>
      <c r="P3982" s="350"/>
    </row>
    <row r="3983" spans="1:16" s="336" customFormat="1" x14ac:dyDescent="0.25">
      <c r="A3983" s="264" t="s">
        <v>13189</v>
      </c>
      <c r="B3983" s="264" t="s">
        <v>13009</v>
      </c>
      <c r="C3983" s="265">
        <v>240101</v>
      </c>
      <c r="D3983" s="265" t="s">
        <v>15953</v>
      </c>
      <c r="E3983" s="266" t="s">
        <v>13010</v>
      </c>
      <c r="F3983" s="30"/>
      <c r="G3983" s="30"/>
      <c r="H3983" s="30"/>
      <c r="I3983" s="29"/>
      <c r="J3983" s="29"/>
      <c r="K3983" s="29"/>
      <c r="L3983" s="29"/>
      <c r="M3983" s="29"/>
      <c r="N3983" s="29"/>
      <c r="O3983" s="29"/>
      <c r="P3983" s="425"/>
    </row>
    <row r="3984" spans="1:16" s="337" customFormat="1" x14ac:dyDescent="0.25">
      <c r="A3984" s="264" t="s">
        <v>8578</v>
      </c>
      <c r="B3984" s="264" t="s">
        <v>6966</v>
      </c>
      <c r="C3984" s="265">
        <v>23010401</v>
      </c>
      <c r="D3984" s="265" t="s">
        <v>15953</v>
      </c>
      <c r="E3984" s="266" t="s">
        <v>6967</v>
      </c>
      <c r="F3984" s="30"/>
      <c r="G3984" s="30"/>
      <c r="H3984" s="30"/>
      <c r="I3984" s="29"/>
      <c r="J3984" s="29"/>
      <c r="K3984" s="29"/>
      <c r="L3984" s="29"/>
      <c r="M3984" s="29"/>
      <c r="N3984" s="29"/>
      <c r="O3984" s="29"/>
      <c r="P3984" s="350"/>
    </row>
    <row r="3985" spans="1:16" s="336" customFormat="1" x14ac:dyDescent="0.2">
      <c r="A3985" s="57" t="s">
        <v>13542</v>
      </c>
      <c r="B3985" s="57" t="s">
        <v>1488</v>
      </c>
      <c r="C3985" s="62" t="s">
        <v>13533</v>
      </c>
      <c r="D3985" s="62" t="s">
        <v>5966</v>
      </c>
      <c r="E3985" s="60">
        <v>45777</v>
      </c>
      <c r="F3985" s="339" t="s">
        <v>16267</v>
      </c>
      <c r="G3985" s="339" t="s">
        <v>16268</v>
      </c>
      <c r="H3985" s="57"/>
      <c r="I3985" s="57"/>
      <c r="J3985" s="57"/>
      <c r="K3985" s="57"/>
      <c r="L3985" s="31"/>
      <c r="M3985" s="31"/>
      <c r="N3985" s="31"/>
      <c r="O3985" s="29"/>
    </row>
    <row r="3986" spans="1:16" s="337" customFormat="1" x14ac:dyDescent="0.25">
      <c r="A3986" s="44" t="s">
        <v>16552</v>
      </c>
      <c r="B3986" s="44" t="s">
        <v>16553</v>
      </c>
      <c r="C3986" s="45" t="s">
        <v>16554</v>
      </c>
      <c r="D3986" s="45" t="s">
        <v>4574</v>
      </c>
      <c r="E3986" s="275">
        <f>DATE(2028,11,18)</f>
        <v>47075</v>
      </c>
      <c r="F3986" s="30"/>
      <c r="G3986" s="30"/>
      <c r="H3986" s="30"/>
      <c r="I3986" s="29"/>
      <c r="J3986" s="29"/>
      <c r="K3986" s="29"/>
      <c r="L3986" s="29"/>
      <c r="M3986" s="29"/>
      <c r="N3986" s="29"/>
      <c r="O3986" s="29"/>
      <c r="P3986" s="350"/>
    </row>
    <row r="3987" spans="1:16" s="336" customFormat="1" x14ac:dyDescent="0.25">
      <c r="A3987" s="264" t="s">
        <v>3256</v>
      </c>
      <c r="B3987" s="264" t="s">
        <v>6669</v>
      </c>
      <c r="C3987" s="265">
        <v>230807</v>
      </c>
      <c r="D3987" s="265" t="s">
        <v>15953</v>
      </c>
      <c r="E3987" s="266" t="s">
        <v>6877</v>
      </c>
      <c r="F3987" s="30"/>
      <c r="G3987" s="30"/>
      <c r="H3987" s="30"/>
      <c r="I3987" s="29"/>
      <c r="J3987" s="29"/>
      <c r="K3987" s="29"/>
      <c r="L3987" s="29"/>
      <c r="M3987" s="29"/>
      <c r="N3987" s="29"/>
      <c r="O3987" s="29"/>
    </row>
    <row r="3988" spans="1:16" s="336" customFormat="1" x14ac:dyDescent="0.2">
      <c r="A3988" s="117" t="s">
        <v>2209</v>
      </c>
      <c r="B3988" s="117" t="s">
        <v>2210</v>
      </c>
      <c r="C3988" s="106" t="s">
        <v>11911</v>
      </c>
      <c r="D3988" s="93" t="s">
        <v>1593</v>
      </c>
      <c r="E3988" s="109">
        <v>47149</v>
      </c>
      <c r="F3988" s="93"/>
      <c r="G3988" s="93"/>
      <c r="H3988" s="93"/>
      <c r="I3988" s="99"/>
      <c r="J3988" s="99"/>
      <c r="K3988" s="99"/>
      <c r="L3988" s="29"/>
      <c r="M3988" s="29"/>
      <c r="N3988" s="29"/>
      <c r="O3988" s="29"/>
    </row>
    <row r="3989" spans="1:16" s="336" customFormat="1" x14ac:dyDescent="0.25">
      <c r="A3989" s="264" t="s">
        <v>5433</v>
      </c>
      <c r="B3989" s="264" t="s">
        <v>1053</v>
      </c>
      <c r="C3989" s="265">
        <v>210902</v>
      </c>
      <c r="D3989" s="265" t="s">
        <v>15953</v>
      </c>
      <c r="E3989" s="266" t="s">
        <v>5195</v>
      </c>
      <c r="F3989" s="30"/>
      <c r="G3989" s="30"/>
      <c r="H3989" s="30"/>
      <c r="I3989" s="29"/>
      <c r="J3989" s="29"/>
      <c r="K3989" s="29"/>
      <c r="L3989" s="29"/>
      <c r="M3989" s="29"/>
      <c r="N3989" s="29"/>
      <c r="O3989" s="29"/>
    </row>
    <row r="3990" spans="1:16" s="337" customFormat="1" x14ac:dyDescent="0.25">
      <c r="A3990" s="264" t="s">
        <v>9445</v>
      </c>
      <c r="B3990" s="264" t="s">
        <v>2751</v>
      </c>
      <c r="C3990" s="265">
        <v>230105</v>
      </c>
      <c r="D3990" s="265" t="s">
        <v>15953</v>
      </c>
      <c r="E3990" s="266" t="s">
        <v>6877</v>
      </c>
      <c r="F3990" s="30"/>
      <c r="G3990" s="30"/>
      <c r="H3990" s="30"/>
      <c r="I3990" s="29"/>
      <c r="J3990" s="29"/>
      <c r="K3990" s="29"/>
      <c r="L3990" s="29"/>
      <c r="M3990" s="29"/>
      <c r="N3990" s="29"/>
      <c r="O3990" s="29"/>
      <c r="P3990" s="350"/>
    </row>
    <row r="3991" spans="1:16" s="336" customFormat="1" x14ac:dyDescent="0.25">
      <c r="A3991" s="44" t="s">
        <v>15491</v>
      </c>
      <c r="B3991" s="44" t="s">
        <v>4865</v>
      </c>
      <c r="C3991" s="45" t="s">
        <v>15432</v>
      </c>
      <c r="D3991" s="45" t="s">
        <v>18252</v>
      </c>
      <c r="E3991" s="45" t="s">
        <v>6492</v>
      </c>
      <c r="F3991" s="45" t="s">
        <v>1384</v>
      </c>
      <c r="G3991" s="45" t="s">
        <v>1384</v>
      </c>
      <c r="H3991" s="30"/>
      <c r="I3991" s="29"/>
      <c r="J3991" s="29"/>
      <c r="K3991" s="29"/>
      <c r="L3991" s="29"/>
      <c r="M3991" s="29"/>
      <c r="N3991" s="29"/>
      <c r="O3991" s="29"/>
    </row>
    <row r="3992" spans="1:16" s="336" customFormat="1" x14ac:dyDescent="0.25">
      <c r="A3992" s="44" t="s">
        <v>16024</v>
      </c>
      <c r="B3992" s="44" t="s">
        <v>18102</v>
      </c>
      <c r="C3992" s="45" t="s">
        <v>18103</v>
      </c>
      <c r="D3992" s="45" t="s">
        <v>18252</v>
      </c>
      <c r="E3992" s="45" t="s">
        <v>6985</v>
      </c>
      <c r="F3992" s="45" t="s">
        <v>1384</v>
      </c>
      <c r="G3992" s="45" t="s">
        <v>1385</v>
      </c>
      <c r="H3992" s="30"/>
      <c r="I3992" s="29"/>
      <c r="J3992" s="29"/>
      <c r="K3992" s="29"/>
      <c r="L3992" s="29"/>
      <c r="M3992" s="29"/>
      <c r="N3992" s="29"/>
      <c r="O3992" s="29"/>
    </row>
    <row r="3993" spans="1:16" s="336" customFormat="1" x14ac:dyDescent="0.25">
      <c r="A3993" s="264" t="s">
        <v>17796</v>
      </c>
      <c r="B3993" s="264" t="s">
        <v>2751</v>
      </c>
      <c r="C3993" s="265">
        <v>250106</v>
      </c>
      <c r="D3993" s="265" t="s">
        <v>15953</v>
      </c>
      <c r="E3993" s="266" t="s">
        <v>16784</v>
      </c>
      <c r="F3993" s="30"/>
      <c r="G3993" s="30"/>
      <c r="H3993" s="30"/>
      <c r="I3993" s="29"/>
      <c r="J3993" s="29"/>
      <c r="K3993" s="29"/>
      <c r="L3993" s="29"/>
      <c r="M3993" s="29"/>
      <c r="N3993" s="29"/>
      <c r="O3993" s="29"/>
    </row>
    <row r="3994" spans="1:16" s="336" customFormat="1" x14ac:dyDescent="0.25">
      <c r="A3994" s="1" t="s">
        <v>58</v>
      </c>
      <c r="B3994" s="432" t="s">
        <v>179</v>
      </c>
      <c r="C3994" s="433" t="s">
        <v>4593</v>
      </c>
      <c r="D3994" s="434" t="s">
        <v>17016</v>
      </c>
      <c r="E3994" s="434">
        <v>45858</v>
      </c>
      <c r="F3994" s="30"/>
      <c r="G3994" s="30"/>
      <c r="H3994" s="30"/>
      <c r="I3994" s="29"/>
      <c r="J3994" s="29"/>
      <c r="K3994" s="29"/>
      <c r="L3994" s="29"/>
      <c r="M3994" s="29"/>
      <c r="N3994" s="29"/>
      <c r="O3994" s="29"/>
      <c r="P3994" s="424"/>
    </row>
    <row r="3995" spans="1:16" s="336" customFormat="1" x14ac:dyDescent="0.25">
      <c r="A3995" s="264" t="s">
        <v>58</v>
      </c>
      <c r="B3995" s="264" t="s">
        <v>3782</v>
      </c>
      <c r="C3995" s="265">
        <v>210205</v>
      </c>
      <c r="D3995" s="265" t="s">
        <v>15953</v>
      </c>
      <c r="E3995" s="266" t="s">
        <v>8836</v>
      </c>
      <c r="F3995" s="30"/>
      <c r="G3995" s="30"/>
      <c r="H3995" s="30"/>
      <c r="I3995" s="29"/>
      <c r="J3995" s="29"/>
      <c r="K3995" s="29"/>
      <c r="L3995" s="29"/>
      <c r="M3995" s="29"/>
      <c r="N3995" s="29"/>
      <c r="O3995" s="29"/>
    </row>
    <row r="3996" spans="1:16" s="336" customFormat="1" x14ac:dyDescent="0.25">
      <c r="A3996" s="264" t="s">
        <v>58</v>
      </c>
      <c r="B3996" s="264" t="s">
        <v>1058</v>
      </c>
      <c r="C3996" s="265">
        <v>23060202</v>
      </c>
      <c r="D3996" s="265" t="s">
        <v>15953</v>
      </c>
      <c r="E3996" s="266" t="s">
        <v>6714</v>
      </c>
      <c r="F3996" s="30"/>
      <c r="G3996" s="30"/>
      <c r="H3996" s="30"/>
      <c r="I3996" s="29"/>
      <c r="J3996" s="29"/>
      <c r="K3996" s="29"/>
      <c r="L3996" s="29"/>
      <c r="M3996" s="29"/>
      <c r="N3996" s="29"/>
      <c r="O3996" s="29"/>
      <c r="P3996" s="425"/>
    </row>
    <row r="3997" spans="1:16" s="336" customFormat="1" x14ac:dyDescent="0.25">
      <c r="A3997" s="264" t="s">
        <v>14730</v>
      </c>
      <c r="B3997" s="264" t="s">
        <v>4844</v>
      </c>
      <c r="C3997" s="265">
        <v>24060401</v>
      </c>
      <c r="D3997" s="265" t="s">
        <v>15953</v>
      </c>
      <c r="E3997" s="266" t="s">
        <v>6412</v>
      </c>
      <c r="F3997" s="30"/>
      <c r="G3997" s="30"/>
      <c r="H3997" s="30"/>
      <c r="I3997" s="29"/>
      <c r="J3997" s="29"/>
      <c r="K3997" s="29"/>
      <c r="L3997" s="29"/>
      <c r="M3997" s="29"/>
      <c r="N3997" s="29"/>
      <c r="O3997" s="29"/>
    </row>
    <row r="3998" spans="1:16" s="336" customFormat="1" x14ac:dyDescent="0.25">
      <c r="A3998" s="264" t="s">
        <v>14730</v>
      </c>
      <c r="B3998" s="264" t="s">
        <v>1057</v>
      </c>
      <c r="C3998" s="265">
        <v>24060402</v>
      </c>
      <c r="D3998" s="265" t="s">
        <v>15953</v>
      </c>
      <c r="E3998" s="266" t="s">
        <v>5410</v>
      </c>
      <c r="F3998" s="30"/>
      <c r="G3998" s="30"/>
      <c r="H3998" s="30"/>
      <c r="I3998" s="29"/>
      <c r="J3998" s="29"/>
      <c r="K3998" s="29"/>
      <c r="L3998" s="29"/>
      <c r="M3998" s="29"/>
      <c r="N3998" s="29"/>
      <c r="O3998" s="29"/>
    </row>
    <row r="3999" spans="1:16" s="337" customFormat="1" x14ac:dyDescent="0.25">
      <c r="A3999" s="264" t="s">
        <v>14731</v>
      </c>
      <c r="B3999" s="264" t="s">
        <v>14575</v>
      </c>
      <c r="C3999" s="265">
        <v>240402</v>
      </c>
      <c r="D3999" s="265" t="s">
        <v>15953</v>
      </c>
      <c r="E3999" s="266" t="s">
        <v>6492</v>
      </c>
      <c r="F3999" s="30"/>
      <c r="G3999" s="30"/>
      <c r="H3999" s="30"/>
      <c r="I3999" s="29"/>
      <c r="J3999" s="29"/>
      <c r="K3999" s="29"/>
      <c r="L3999" s="29"/>
      <c r="M3999" s="29"/>
      <c r="N3999" s="29"/>
      <c r="O3999" s="29"/>
      <c r="P3999" s="350"/>
    </row>
    <row r="4000" spans="1:16" s="336" customFormat="1" x14ac:dyDescent="0.2">
      <c r="A4000" s="329" t="s">
        <v>15380</v>
      </c>
      <c r="B4000" s="330" t="s">
        <v>15384</v>
      </c>
      <c r="C4000" s="328" t="s">
        <v>15385</v>
      </c>
      <c r="D4000" s="93" t="s">
        <v>1593</v>
      </c>
      <c r="E4000" s="331">
        <v>46965</v>
      </c>
      <c r="F4000" s="328"/>
      <c r="G4000" s="328"/>
      <c r="H4000" s="328"/>
      <c r="I4000" s="329"/>
      <c r="J4000" s="329"/>
      <c r="K4000" s="329"/>
      <c r="L4000" s="29"/>
      <c r="M4000" s="29"/>
      <c r="N4000" s="29"/>
      <c r="O4000" s="29"/>
    </row>
    <row r="4001" spans="1:16" s="337" customFormat="1" x14ac:dyDescent="0.25">
      <c r="A4001" s="264" t="s">
        <v>4233</v>
      </c>
      <c r="B4001" s="264" t="s">
        <v>3782</v>
      </c>
      <c r="C4001" s="265">
        <v>210205</v>
      </c>
      <c r="D4001" s="265" t="s">
        <v>15953</v>
      </c>
      <c r="E4001" s="266" t="s">
        <v>8836</v>
      </c>
      <c r="F4001" s="30"/>
      <c r="G4001" s="30"/>
      <c r="H4001" s="30"/>
      <c r="I4001" s="29"/>
      <c r="J4001" s="29"/>
      <c r="K4001" s="29"/>
      <c r="L4001" s="29"/>
      <c r="M4001" s="29"/>
      <c r="N4001" s="29"/>
      <c r="O4001" s="29"/>
      <c r="P4001" s="350"/>
    </row>
    <row r="4002" spans="1:16" s="336" customFormat="1" x14ac:dyDescent="0.25">
      <c r="A4002" s="264" t="s">
        <v>17797</v>
      </c>
      <c r="B4002" s="264" t="s">
        <v>236</v>
      </c>
      <c r="C4002" s="265">
        <v>241001</v>
      </c>
      <c r="D4002" s="265" t="s">
        <v>15953</v>
      </c>
      <c r="E4002" s="266" t="s">
        <v>11352</v>
      </c>
      <c r="F4002" s="30"/>
      <c r="G4002" s="30"/>
      <c r="H4002" s="30"/>
      <c r="I4002" s="29"/>
      <c r="J4002" s="29"/>
      <c r="K4002" s="29"/>
      <c r="L4002" s="29"/>
      <c r="M4002" s="29"/>
      <c r="N4002" s="29"/>
      <c r="O4002" s="29"/>
    </row>
    <row r="4003" spans="1:16" s="336" customFormat="1" x14ac:dyDescent="0.25">
      <c r="A4003" s="44" t="s">
        <v>9340</v>
      </c>
      <c r="B4003" s="44" t="s">
        <v>1362</v>
      </c>
      <c r="C4003" s="45" t="s">
        <v>9308</v>
      </c>
      <c r="D4003" s="45" t="s">
        <v>18252</v>
      </c>
      <c r="E4003" s="45" t="s">
        <v>3754</v>
      </c>
      <c r="F4003" s="45" t="s">
        <v>1384</v>
      </c>
      <c r="G4003" s="45" t="s">
        <v>1385</v>
      </c>
      <c r="H4003" s="30"/>
      <c r="I4003" s="29"/>
      <c r="J4003" s="29"/>
      <c r="K4003" s="29"/>
      <c r="L4003" s="29"/>
      <c r="M4003" s="29"/>
      <c r="N4003" s="29"/>
      <c r="O4003" s="29"/>
    </row>
    <row r="4004" spans="1:16" s="336" customFormat="1" x14ac:dyDescent="0.2">
      <c r="A4004" s="329" t="s">
        <v>15389</v>
      </c>
      <c r="B4004" s="330" t="s">
        <v>15391</v>
      </c>
      <c r="C4004" s="328" t="s">
        <v>15393</v>
      </c>
      <c r="D4004" s="93" t="s">
        <v>1593</v>
      </c>
      <c r="E4004" s="331">
        <v>47208</v>
      </c>
      <c r="F4004" s="328"/>
      <c r="G4004" s="328"/>
      <c r="H4004" s="328"/>
      <c r="I4004" s="329"/>
      <c r="J4004" s="329"/>
      <c r="K4004" s="329"/>
      <c r="L4004" s="29"/>
      <c r="M4004" s="29"/>
      <c r="N4004" s="29"/>
      <c r="O4004" s="29"/>
    </row>
    <row r="4005" spans="1:16" s="336" customFormat="1" x14ac:dyDescent="0.25">
      <c r="A4005" s="44" t="s">
        <v>13756</v>
      </c>
      <c r="B4005" s="44" t="s">
        <v>1774</v>
      </c>
      <c r="C4005" s="45" t="s">
        <v>5322</v>
      </c>
      <c r="D4005" s="45" t="s">
        <v>15765</v>
      </c>
      <c r="E4005" s="45" t="s">
        <v>5246</v>
      </c>
      <c r="F4005" s="328"/>
      <c r="G4005" s="328"/>
      <c r="H4005" s="328"/>
      <c r="I4005" s="329"/>
      <c r="J4005" s="329"/>
      <c r="K4005" s="329"/>
      <c r="L4005" s="29"/>
      <c r="M4005" s="29"/>
      <c r="N4005" s="29"/>
      <c r="O4005" s="29"/>
    </row>
    <row r="4006" spans="1:16" s="336" customFormat="1" x14ac:dyDescent="0.25">
      <c r="A4006" s="346" t="s">
        <v>13756</v>
      </c>
      <c r="B4006" s="346" t="s">
        <v>1774</v>
      </c>
      <c r="C4006" s="347" t="s">
        <v>5322</v>
      </c>
      <c r="D4006" s="347" t="s">
        <v>15765</v>
      </c>
      <c r="E4006" s="347" t="s">
        <v>2980</v>
      </c>
      <c r="F4006" s="346"/>
      <c r="G4006" s="346"/>
      <c r="H4006" s="346"/>
      <c r="I4006" s="346"/>
      <c r="J4006" s="346"/>
      <c r="K4006" s="346"/>
      <c r="L4006" s="346"/>
      <c r="M4006" s="346"/>
      <c r="N4006" s="29"/>
      <c r="O4006" s="29"/>
    </row>
    <row r="4007" spans="1:16" s="336" customFormat="1" x14ac:dyDescent="0.25">
      <c r="A4007" s="44" t="s">
        <v>13449</v>
      </c>
      <c r="B4007" s="44" t="s">
        <v>15274</v>
      </c>
      <c r="C4007" s="45" t="s">
        <v>13520</v>
      </c>
      <c r="D4007" s="45" t="s">
        <v>16294</v>
      </c>
      <c r="E4007" s="46">
        <v>45777</v>
      </c>
      <c r="F4007" s="338"/>
      <c r="G4007" s="44"/>
      <c r="H4007" s="44"/>
      <c r="I4007" s="44"/>
      <c r="J4007" s="44"/>
      <c r="K4007" s="44"/>
      <c r="L4007" s="31"/>
      <c r="M4007" s="31"/>
      <c r="N4007" s="31"/>
      <c r="O4007" s="29"/>
    </row>
    <row r="4008" spans="1:16" s="336" customFormat="1" x14ac:dyDescent="0.25">
      <c r="A4008" s="264" t="s">
        <v>14732</v>
      </c>
      <c r="B4008" s="264" t="s">
        <v>4181</v>
      </c>
      <c r="C4008" s="265">
        <v>240301</v>
      </c>
      <c r="D4008" s="265" t="s">
        <v>15953</v>
      </c>
      <c r="E4008" s="266" t="s">
        <v>13010</v>
      </c>
      <c r="F4008" s="30"/>
      <c r="G4008" s="30"/>
      <c r="H4008" s="30"/>
      <c r="I4008" s="29"/>
      <c r="J4008" s="29"/>
      <c r="K4008" s="29"/>
      <c r="L4008" s="29"/>
      <c r="M4008" s="29"/>
      <c r="N4008" s="29"/>
      <c r="O4008" s="29"/>
    </row>
    <row r="4009" spans="1:16" s="336" customFormat="1" x14ac:dyDescent="0.25">
      <c r="A4009" s="264" t="s">
        <v>14733</v>
      </c>
      <c r="B4009" s="264" t="s">
        <v>1056</v>
      </c>
      <c r="C4009" s="265">
        <v>240601</v>
      </c>
      <c r="D4009" s="265" t="s">
        <v>15953</v>
      </c>
      <c r="E4009" s="266" t="s">
        <v>13753</v>
      </c>
      <c r="F4009" s="30"/>
      <c r="G4009" s="30"/>
      <c r="H4009" s="30"/>
      <c r="I4009" s="29"/>
      <c r="J4009" s="29"/>
      <c r="K4009" s="29"/>
      <c r="L4009" s="29"/>
      <c r="M4009" s="29"/>
      <c r="N4009" s="29"/>
      <c r="O4009" s="29"/>
    </row>
    <row r="4010" spans="1:16" s="336" customFormat="1" x14ac:dyDescent="0.25">
      <c r="A4010" s="44" t="s">
        <v>440</v>
      </c>
      <c r="B4010" s="44" t="s">
        <v>15302</v>
      </c>
      <c r="C4010" s="45" t="s">
        <v>4964</v>
      </c>
      <c r="D4010" s="45" t="s">
        <v>16294</v>
      </c>
      <c r="E4010" s="46">
        <v>45900</v>
      </c>
      <c r="F4010" s="338" t="s">
        <v>2055</v>
      </c>
      <c r="G4010" s="44"/>
      <c r="H4010" s="44"/>
      <c r="I4010" s="44"/>
      <c r="J4010" s="44"/>
      <c r="K4010" s="44"/>
      <c r="L4010" s="31"/>
      <c r="M4010" s="31"/>
      <c r="N4010" s="31"/>
      <c r="O4010" s="29"/>
    </row>
    <row r="4011" spans="1:16" s="336" customFormat="1" x14ac:dyDescent="0.25">
      <c r="A4011" s="403" t="s">
        <v>17258</v>
      </c>
      <c r="B4011" s="403" t="s">
        <v>17101</v>
      </c>
      <c r="C4011" s="413">
        <v>11.24</v>
      </c>
      <c r="D4011" s="43" t="s">
        <v>17679</v>
      </c>
      <c r="E4011" s="43">
        <v>47299</v>
      </c>
      <c r="F4011" s="88" t="s">
        <v>1533</v>
      </c>
      <c r="G4011" s="30"/>
      <c r="H4011" s="30"/>
      <c r="I4011" s="29"/>
      <c r="J4011" s="29"/>
      <c r="K4011" s="29"/>
      <c r="L4011" s="29"/>
      <c r="M4011" s="29"/>
      <c r="N4011" s="29"/>
      <c r="O4011" s="29"/>
    </row>
    <row r="4012" spans="1:16" s="337" customFormat="1" x14ac:dyDescent="0.25">
      <c r="A4012" s="44" t="s">
        <v>15492</v>
      </c>
      <c r="B4012" s="44" t="s">
        <v>1349</v>
      </c>
      <c r="C4012" s="45" t="s">
        <v>15422</v>
      </c>
      <c r="D4012" s="45" t="s">
        <v>18252</v>
      </c>
      <c r="E4012" s="45" t="s">
        <v>3064</v>
      </c>
      <c r="F4012" s="45" t="s">
        <v>1385</v>
      </c>
      <c r="G4012" s="45" t="s">
        <v>1385</v>
      </c>
      <c r="H4012" s="30"/>
      <c r="I4012" s="29"/>
      <c r="J4012" s="29"/>
      <c r="K4012" s="29"/>
      <c r="L4012" s="29"/>
      <c r="M4012" s="29"/>
      <c r="N4012" s="29"/>
      <c r="O4012" s="29"/>
      <c r="P4012" s="350"/>
    </row>
    <row r="4013" spans="1:16" s="336" customFormat="1" x14ac:dyDescent="0.2">
      <c r="A4013" s="117" t="s">
        <v>2212</v>
      </c>
      <c r="B4013" s="117" t="s">
        <v>1796</v>
      </c>
      <c r="C4013" s="106" t="s">
        <v>2213</v>
      </c>
      <c r="D4013" s="93" t="s">
        <v>1593</v>
      </c>
      <c r="E4013" s="109">
        <v>46053</v>
      </c>
      <c r="F4013" s="93"/>
      <c r="G4013" s="93"/>
      <c r="H4013" s="93"/>
      <c r="I4013" s="99"/>
      <c r="J4013" s="99"/>
      <c r="K4013" s="99"/>
      <c r="L4013" s="29"/>
      <c r="M4013" s="29"/>
      <c r="N4013" s="29"/>
      <c r="O4013" s="29"/>
    </row>
    <row r="4014" spans="1:16" s="336" customFormat="1" x14ac:dyDescent="0.2">
      <c r="A4014" s="117" t="s">
        <v>2212</v>
      </c>
      <c r="B4014" s="117" t="s">
        <v>1796</v>
      </c>
      <c r="C4014" s="106" t="s">
        <v>2213</v>
      </c>
      <c r="D4014" s="93" t="s">
        <v>1593</v>
      </c>
      <c r="E4014" s="109">
        <v>46053</v>
      </c>
      <c r="F4014" s="93"/>
      <c r="G4014" s="93"/>
      <c r="H4014" s="93"/>
      <c r="I4014" s="99"/>
      <c r="J4014" s="99"/>
      <c r="K4014" s="99"/>
      <c r="L4014" s="29"/>
      <c r="M4014" s="29"/>
      <c r="N4014" s="29"/>
      <c r="O4014" s="29"/>
    </row>
    <row r="4015" spans="1:16" s="337" customFormat="1" x14ac:dyDescent="0.25">
      <c r="A4015" s="264" t="s">
        <v>6779</v>
      </c>
      <c r="B4015" s="264" t="s">
        <v>6669</v>
      </c>
      <c r="C4015" s="265">
        <v>220802</v>
      </c>
      <c r="D4015" s="265" t="s">
        <v>15953</v>
      </c>
      <c r="E4015" s="266" t="s">
        <v>6416</v>
      </c>
      <c r="F4015" s="30"/>
      <c r="G4015" s="30"/>
      <c r="H4015" s="30"/>
      <c r="I4015" s="29"/>
      <c r="J4015" s="29"/>
      <c r="K4015" s="29"/>
      <c r="L4015" s="29"/>
      <c r="M4015" s="29"/>
      <c r="N4015" s="29"/>
      <c r="O4015" s="29"/>
      <c r="P4015" s="350"/>
    </row>
    <row r="4016" spans="1:16" s="336" customFormat="1" x14ac:dyDescent="0.25">
      <c r="A4016" s="264" t="s">
        <v>6779</v>
      </c>
      <c r="B4016" s="264" t="s">
        <v>2751</v>
      </c>
      <c r="C4016" s="265">
        <v>230105</v>
      </c>
      <c r="D4016" s="265" t="s">
        <v>15953</v>
      </c>
      <c r="E4016" s="266" t="s">
        <v>6877</v>
      </c>
      <c r="F4016" s="30"/>
      <c r="G4016" s="30"/>
      <c r="H4016" s="30"/>
      <c r="I4016" s="29"/>
      <c r="J4016" s="29"/>
      <c r="K4016" s="29"/>
      <c r="L4016" s="29"/>
      <c r="M4016" s="29"/>
      <c r="N4016" s="29"/>
      <c r="O4016" s="29"/>
    </row>
    <row r="4017" spans="1:16" s="336" customFormat="1" x14ac:dyDescent="0.25">
      <c r="A4017" s="264" t="s">
        <v>10419</v>
      </c>
      <c r="B4017" s="264" t="s">
        <v>10527</v>
      </c>
      <c r="C4017" s="265">
        <v>230505</v>
      </c>
      <c r="D4017" s="265" t="s">
        <v>15953</v>
      </c>
      <c r="E4017" s="266" t="s">
        <v>9689</v>
      </c>
      <c r="F4017" s="30"/>
      <c r="G4017" s="30"/>
      <c r="H4017" s="30"/>
      <c r="I4017" s="29"/>
      <c r="J4017" s="29"/>
      <c r="K4017" s="29"/>
      <c r="L4017" s="29"/>
      <c r="M4017" s="29"/>
      <c r="N4017" s="29"/>
      <c r="O4017" s="29"/>
    </row>
    <row r="4018" spans="1:16" s="336" customFormat="1" x14ac:dyDescent="0.25">
      <c r="A4018" s="264" t="s">
        <v>9446</v>
      </c>
      <c r="B4018" s="264" t="s">
        <v>6966</v>
      </c>
      <c r="C4018" s="265">
        <v>23010401</v>
      </c>
      <c r="D4018" s="265" t="s">
        <v>15953</v>
      </c>
      <c r="E4018" s="266" t="s">
        <v>6967</v>
      </c>
      <c r="F4018" s="30"/>
      <c r="G4018" s="30"/>
      <c r="H4018" s="30"/>
      <c r="I4018" s="29"/>
      <c r="J4018" s="29"/>
      <c r="K4018" s="29"/>
      <c r="L4018" s="29"/>
      <c r="M4018" s="29"/>
      <c r="N4018" s="29"/>
      <c r="O4018" s="29"/>
    </row>
    <row r="4019" spans="1:16" s="336" customFormat="1" x14ac:dyDescent="0.25">
      <c r="A4019" s="264" t="s">
        <v>2788</v>
      </c>
      <c r="B4019" s="264" t="s">
        <v>4181</v>
      </c>
      <c r="C4019" s="265">
        <v>230301</v>
      </c>
      <c r="D4019" s="265" t="s">
        <v>15953</v>
      </c>
      <c r="E4019" s="266" t="s">
        <v>6877</v>
      </c>
      <c r="F4019" s="30"/>
      <c r="G4019" s="30"/>
      <c r="H4019" s="30"/>
      <c r="I4019" s="29"/>
      <c r="J4019" s="29"/>
      <c r="K4019" s="29"/>
      <c r="L4019" s="29"/>
      <c r="M4019" s="29"/>
      <c r="N4019" s="29"/>
      <c r="O4019" s="29"/>
    </row>
    <row r="4020" spans="1:16" s="336" customFormat="1" x14ac:dyDescent="0.25">
      <c r="A4020" s="264" t="s">
        <v>761</v>
      </c>
      <c r="B4020" s="264" t="s">
        <v>6966</v>
      </c>
      <c r="C4020" s="265">
        <v>23010401</v>
      </c>
      <c r="D4020" s="265" t="s">
        <v>15953</v>
      </c>
      <c r="E4020" s="266" t="s">
        <v>6967</v>
      </c>
      <c r="F4020" s="30"/>
      <c r="G4020" s="30"/>
      <c r="H4020" s="30"/>
      <c r="I4020" s="29"/>
      <c r="J4020" s="29"/>
      <c r="K4020" s="29"/>
      <c r="L4020" s="29"/>
      <c r="M4020" s="29"/>
      <c r="N4020" s="29"/>
      <c r="O4020" s="29"/>
    </row>
    <row r="4021" spans="1:16" s="336" customFormat="1" x14ac:dyDescent="0.25">
      <c r="A4021" s="264" t="s">
        <v>761</v>
      </c>
      <c r="B4021" s="264" t="s">
        <v>3782</v>
      </c>
      <c r="C4021" s="265">
        <v>23010402</v>
      </c>
      <c r="D4021" s="265" t="s">
        <v>15953</v>
      </c>
      <c r="E4021" s="266" t="s">
        <v>8836</v>
      </c>
      <c r="F4021" s="30"/>
      <c r="G4021" s="30"/>
      <c r="H4021" s="30"/>
      <c r="I4021" s="29"/>
      <c r="J4021" s="29"/>
      <c r="K4021" s="29"/>
      <c r="L4021" s="29"/>
      <c r="M4021" s="29"/>
      <c r="N4021" s="29"/>
      <c r="O4021" s="29"/>
    </row>
    <row r="4022" spans="1:16" s="336" customFormat="1" x14ac:dyDescent="0.25">
      <c r="A4022" s="44" t="s">
        <v>12125</v>
      </c>
      <c r="B4022" s="44" t="s">
        <v>13584</v>
      </c>
      <c r="C4022" s="45" t="s">
        <v>12801</v>
      </c>
      <c r="D4022" s="45" t="s">
        <v>4574</v>
      </c>
      <c r="E4022" s="275">
        <f>DATE(2027,12,4)</f>
        <v>46725</v>
      </c>
      <c r="F4022" s="30"/>
      <c r="G4022" s="30"/>
      <c r="H4022" s="30"/>
      <c r="I4022" s="29"/>
      <c r="J4022" s="29"/>
      <c r="K4022" s="29"/>
      <c r="L4022" s="29"/>
      <c r="M4022" s="29"/>
      <c r="N4022" s="29"/>
      <c r="O4022" s="29"/>
    </row>
    <row r="4023" spans="1:16" s="336" customFormat="1" x14ac:dyDescent="0.25">
      <c r="A4023" s="264" t="s">
        <v>9447</v>
      </c>
      <c r="B4023" s="264" t="s">
        <v>4181</v>
      </c>
      <c r="C4023" s="265">
        <v>230301</v>
      </c>
      <c r="D4023" s="265" t="s">
        <v>15953</v>
      </c>
      <c r="E4023" s="266" t="s">
        <v>6877</v>
      </c>
      <c r="F4023" s="30"/>
      <c r="G4023" s="30"/>
      <c r="H4023" s="30"/>
      <c r="I4023" s="29"/>
      <c r="J4023" s="29"/>
      <c r="K4023" s="29"/>
      <c r="L4023" s="29"/>
      <c r="M4023" s="29"/>
      <c r="N4023" s="29"/>
      <c r="O4023" s="29"/>
    </row>
    <row r="4024" spans="1:16" s="336" customFormat="1" x14ac:dyDescent="0.25">
      <c r="A4024" s="264" t="s">
        <v>17798</v>
      </c>
      <c r="B4024" s="264" t="s">
        <v>6966</v>
      </c>
      <c r="C4024" s="265">
        <v>25010401</v>
      </c>
      <c r="D4024" s="265" t="s">
        <v>15953</v>
      </c>
      <c r="E4024" s="266" t="s">
        <v>17700</v>
      </c>
      <c r="F4024" s="30"/>
      <c r="G4024" s="30"/>
      <c r="H4024" s="30"/>
      <c r="I4024" s="29"/>
      <c r="J4024" s="29"/>
      <c r="K4024" s="29"/>
      <c r="L4024" s="29"/>
      <c r="M4024" s="29"/>
      <c r="N4024" s="29"/>
      <c r="O4024" s="29"/>
    </row>
    <row r="4025" spans="1:16" s="336" customFormat="1" x14ac:dyDescent="0.25">
      <c r="A4025" s="262" t="s">
        <v>11588</v>
      </c>
      <c r="B4025" s="262" t="s">
        <v>11553</v>
      </c>
      <c r="C4025" s="53" t="s">
        <v>11692</v>
      </c>
      <c r="D4025" s="93" t="s">
        <v>7330</v>
      </c>
      <c r="E4025" s="263">
        <v>47059</v>
      </c>
      <c r="F4025" s="93"/>
      <c r="G4025" s="93"/>
      <c r="H4025" s="93"/>
      <c r="I4025" s="99"/>
      <c r="J4025" s="99"/>
      <c r="K4025" s="99"/>
      <c r="L4025" s="29"/>
      <c r="M4025" s="29"/>
      <c r="N4025" s="29"/>
      <c r="O4025" s="29"/>
    </row>
    <row r="4026" spans="1:16" s="336" customFormat="1" x14ac:dyDescent="0.25">
      <c r="A4026" s="264" t="s">
        <v>8579</v>
      </c>
      <c r="B4026" s="264" t="s">
        <v>1921</v>
      </c>
      <c r="C4026" s="265">
        <v>250101</v>
      </c>
      <c r="D4026" s="265" t="s">
        <v>15953</v>
      </c>
      <c r="E4026" s="266" t="s">
        <v>17681</v>
      </c>
      <c r="F4026" s="30"/>
      <c r="G4026" s="30"/>
      <c r="H4026" s="30"/>
      <c r="I4026" s="29"/>
      <c r="J4026" s="29"/>
      <c r="K4026" s="29"/>
      <c r="L4026" s="29"/>
      <c r="M4026" s="29"/>
      <c r="N4026" s="29"/>
      <c r="O4026" s="29"/>
    </row>
    <row r="4027" spans="1:16" s="336" customFormat="1" x14ac:dyDescent="0.25">
      <c r="A4027" s="264" t="s">
        <v>8579</v>
      </c>
      <c r="B4027" s="264" t="s">
        <v>3782</v>
      </c>
      <c r="C4027" s="265">
        <v>23010402</v>
      </c>
      <c r="D4027" s="265" t="s">
        <v>15953</v>
      </c>
      <c r="E4027" s="266" t="s">
        <v>8836</v>
      </c>
      <c r="F4027" s="30"/>
      <c r="G4027" s="30"/>
      <c r="H4027" s="30"/>
      <c r="I4027" s="29"/>
      <c r="J4027" s="29"/>
      <c r="K4027" s="29"/>
      <c r="L4027" s="29"/>
      <c r="M4027" s="29"/>
      <c r="N4027" s="29"/>
      <c r="O4027" s="29"/>
    </row>
    <row r="4028" spans="1:16" s="336" customFormat="1" x14ac:dyDescent="0.25">
      <c r="A4028" s="264" t="s">
        <v>8579</v>
      </c>
      <c r="B4028" s="264" t="s">
        <v>1057</v>
      </c>
      <c r="C4028" s="265">
        <v>24060402</v>
      </c>
      <c r="D4028" s="265" t="s">
        <v>15953</v>
      </c>
      <c r="E4028" s="266" t="s">
        <v>5410</v>
      </c>
      <c r="F4028" s="30"/>
      <c r="G4028" s="30"/>
      <c r="H4028" s="30"/>
      <c r="I4028" s="29"/>
      <c r="J4028" s="29"/>
      <c r="K4028" s="29"/>
      <c r="L4028" s="29"/>
      <c r="M4028" s="29"/>
      <c r="N4028" s="29"/>
      <c r="O4028" s="29"/>
    </row>
    <row r="4029" spans="1:16" s="336" customFormat="1" x14ac:dyDescent="0.2">
      <c r="A4029" s="57" t="s">
        <v>1148</v>
      </c>
      <c r="B4029" s="92" t="s">
        <v>4550</v>
      </c>
      <c r="C4029" s="93" t="s">
        <v>4548</v>
      </c>
      <c r="D4029" s="93" t="s">
        <v>4549</v>
      </c>
      <c r="E4029" s="94">
        <v>46203</v>
      </c>
      <c r="F4029" s="93"/>
      <c r="G4029" s="93"/>
      <c r="H4029" s="93"/>
      <c r="I4029" s="99"/>
      <c r="J4029" s="99"/>
      <c r="K4029" s="99"/>
      <c r="L4029" s="29"/>
      <c r="M4029" s="29"/>
      <c r="N4029" s="29"/>
      <c r="O4029" s="29"/>
    </row>
    <row r="4030" spans="1:16" s="337" customFormat="1" x14ac:dyDescent="0.25">
      <c r="A4030" s="71" t="s">
        <v>1148</v>
      </c>
      <c r="B4030" s="403" t="s">
        <v>17121</v>
      </c>
      <c r="C4030" s="413">
        <v>13.23</v>
      </c>
      <c r="D4030" s="43" t="s">
        <v>17679</v>
      </c>
      <c r="E4030" s="43">
        <v>46934</v>
      </c>
      <c r="F4030" s="88"/>
      <c r="G4030" s="30"/>
      <c r="H4030" s="30"/>
      <c r="I4030" s="29"/>
      <c r="J4030" s="29"/>
      <c r="K4030" s="29"/>
      <c r="L4030" s="29"/>
      <c r="M4030" s="29"/>
      <c r="N4030" s="29"/>
      <c r="O4030" s="29"/>
      <c r="P4030" s="350"/>
    </row>
    <row r="4031" spans="1:16" s="337" customFormat="1" x14ac:dyDescent="0.25">
      <c r="A4031" s="403" t="s">
        <v>1148</v>
      </c>
      <c r="B4031" s="403" t="s">
        <v>17093</v>
      </c>
      <c r="C4031" s="413">
        <v>33.22</v>
      </c>
      <c r="D4031" s="43" t="s">
        <v>17679</v>
      </c>
      <c r="E4031" s="43">
        <v>45838</v>
      </c>
      <c r="F4031" s="88"/>
      <c r="G4031" s="30"/>
      <c r="H4031" s="30"/>
      <c r="I4031" s="29"/>
      <c r="J4031" s="29"/>
      <c r="K4031" s="29"/>
      <c r="L4031" s="29"/>
      <c r="M4031" s="29"/>
      <c r="N4031" s="29"/>
      <c r="O4031" s="29"/>
      <c r="P4031" s="350"/>
    </row>
    <row r="4032" spans="1:16" s="336" customFormat="1" x14ac:dyDescent="0.25">
      <c r="A4032" s="44" t="s">
        <v>16350</v>
      </c>
      <c r="B4032" s="44" t="s">
        <v>16337</v>
      </c>
      <c r="C4032" s="45" t="s">
        <v>16338</v>
      </c>
      <c r="D4032" s="45" t="s">
        <v>16294</v>
      </c>
      <c r="E4032" s="46">
        <v>46022</v>
      </c>
      <c r="F4032" s="338"/>
      <c r="G4032" s="44"/>
      <c r="H4032" s="44"/>
      <c r="I4032" s="44"/>
      <c r="J4032" s="44"/>
      <c r="K4032" s="44"/>
      <c r="L4032" s="31"/>
      <c r="M4032" s="31"/>
      <c r="N4032" s="31"/>
      <c r="O4032" s="29"/>
    </row>
    <row r="4033" spans="1:16" s="336" customFormat="1" x14ac:dyDescent="0.25">
      <c r="A4033" s="1" t="s">
        <v>11923</v>
      </c>
      <c r="B4033" s="432" t="s">
        <v>2197</v>
      </c>
      <c r="C4033" s="433" t="s">
        <v>11924</v>
      </c>
      <c r="D4033" s="434" t="s">
        <v>17016</v>
      </c>
      <c r="E4033" s="434">
        <v>45919</v>
      </c>
      <c r="F4033" s="30"/>
      <c r="G4033" s="30"/>
      <c r="H4033" s="30"/>
      <c r="I4033" s="29"/>
      <c r="J4033" s="29"/>
      <c r="K4033" s="29"/>
      <c r="L4033" s="29"/>
      <c r="M4033" s="29"/>
      <c r="N4033" s="29"/>
      <c r="O4033" s="29"/>
      <c r="P4033" s="424"/>
    </row>
    <row r="4034" spans="1:16" s="336" customFormat="1" x14ac:dyDescent="0.25">
      <c r="A4034" s="44" t="s">
        <v>1717</v>
      </c>
      <c r="B4034" s="44" t="s">
        <v>1357</v>
      </c>
      <c r="C4034" s="45" t="s">
        <v>6195</v>
      </c>
      <c r="D4034" s="45" t="s">
        <v>18252</v>
      </c>
      <c r="E4034" s="45" t="s">
        <v>6212</v>
      </c>
      <c r="F4034" s="45" t="s">
        <v>1384</v>
      </c>
      <c r="G4034" s="45" t="s">
        <v>1385</v>
      </c>
      <c r="H4034" s="30"/>
      <c r="I4034" s="29"/>
      <c r="J4034" s="29"/>
      <c r="K4034" s="29"/>
      <c r="L4034" s="29"/>
      <c r="M4034" s="29"/>
      <c r="N4034" s="29"/>
      <c r="O4034" s="29"/>
    </row>
    <row r="4035" spans="1:16" s="336" customFormat="1" x14ac:dyDescent="0.25">
      <c r="A4035" s="44" t="s">
        <v>1717</v>
      </c>
      <c r="B4035" s="44" t="s">
        <v>2967</v>
      </c>
      <c r="C4035" s="45" t="s">
        <v>2983</v>
      </c>
      <c r="D4035" s="45" t="s">
        <v>15765</v>
      </c>
      <c r="E4035" s="45" t="s">
        <v>6422</v>
      </c>
      <c r="F4035" s="328"/>
      <c r="G4035" s="328"/>
      <c r="H4035" s="328"/>
      <c r="I4035" s="329"/>
      <c r="J4035" s="329"/>
      <c r="K4035" s="329"/>
      <c r="L4035" s="29"/>
      <c r="M4035" s="29"/>
      <c r="N4035" s="29"/>
      <c r="O4035" s="29"/>
    </row>
    <row r="4036" spans="1:16" s="336" customFormat="1" x14ac:dyDescent="0.25">
      <c r="A4036" s="346" t="s">
        <v>1717</v>
      </c>
      <c r="B4036" s="346" t="s">
        <v>2967</v>
      </c>
      <c r="C4036" s="347" t="s">
        <v>2983</v>
      </c>
      <c r="D4036" s="347" t="s">
        <v>15765</v>
      </c>
      <c r="E4036" s="347" t="s">
        <v>6422</v>
      </c>
      <c r="F4036" s="346"/>
      <c r="G4036" s="346"/>
      <c r="H4036" s="346"/>
      <c r="I4036" s="346"/>
      <c r="J4036" s="346"/>
      <c r="K4036" s="346"/>
      <c r="L4036" s="346"/>
      <c r="M4036" s="346"/>
      <c r="N4036" s="29"/>
      <c r="O4036" s="29"/>
    </row>
    <row r="4037" spans="1:16" s="336" customFormat="1" x14ac:dyDescent="0.25">
      <c r="A4037" s="44" t="s">
        <v>1717</v>
      </c>
      <c r="B4037" s="44" t="s">
        <v>2967</v>
      </c>
      <c r="C4037" s="45" t="s">
        <v>2983</v>
      </c>
      <c r="D4037" s="45" t="s">
        <v>13812</v>
      </c>
      <c r="E4037" s="45" t="s">
        <v>6422</v>
      </c>
      <c r="F4037" s="93"/>
      <c r="G4037" s="93"/>
      <c r="H4037" s="93"/>
      <c r="I4037" s="99"/>
      <c r="J4037" s="99"/>
      <c r="K4037" s="99"/>
      <c r="L4037" s="29"/>
      <c r="M4037" s="29"/>
      <c r="N4037" s="29"/>
      <c r="O4037" s="29"/>
    </row>
    <row r="4038" spans="1:16" s="336" customFormat="1" x14ac:dyDescent="0.25">
      <c r="A4038" s="264" t="s">
        <v>5434</v>
      </c>
      <c r="B4038" s="264" t="s">
        <v>1053</v>
      </c>
      <c r="C4038" s="265">
        <v>210902</v>
      </c>
      <c r="D4038" s="265" t="s">
        <v>15953</v>
      </c>
      <c r="E4038" s="266" t="s">
        <v>5195</v>
      </c>
      <c r="F4038" s="30"/>
      <c r="G4038" s="30"/>
      <c r="H4038" s="30"/>
      <c r="I4038" s="29"/>
      <c r="J4038" s="29"/>
      <c r="K4038" s="29"/>
      <c r="L4038" s="29"/>
      <c r="M4038" s="29"/>
      <c r="N4038" s="29"/>
      <c r="O4038" s="29"/>
    </row>
    <row r="4039" spans="1:16" s="336" customFormat="1" x14ac:dyDescent="0.25">
      <c r="A4039" s="44" t="s">
        <v>15493</v>
      </c>
      <c r="B4039" s="44" t="s">
        <v>1352</v>
      </c>
      <c r="C4039" s="45" t="s">
        <v>9319</v>
      </c>
      <c r="D4039" s="45" t="s">
        <v>18252</v>
      </c>
      <c r="E4039" s="45" t="s">
        <v>3754</v>
      </c>
      <c r="F4039" s="45" t="s">
        <v>1384</v>
      </c>
      <c r="G4039" s="45" t="s">
        <v>1385</v>
      </c>
      <c r="H4039" s="30"/>
      <c r="I4039" s="29"/>
      <c r="J4039" s="29"/>
      <c r="K4039" s="29"/>
      <c r="L4039" s="29"/>
      <c r="M4039" s="29"/>
      <c r="N4039" s="29"/>
      <c r="O4039" s="29"/>
    </row>
    <row r="4040" spans="1:16" s="336" customFormat="1" x14ac:dyDescent="0.25">
      <c r="A4040" s="44" t="s">
        <v>15493</v>
      </c>
      <c r="B4040" s="44" t="s">
        <v>15970</v>
      </c>
      <c r="C4040" s="45" t="s">
        <v>15775</v>
      </c>
      <c r="D4040" s="45" t="s">
        <v>18252</v>
      </c>
      <c r="E4040" s="45" t="s">
        <v>6416</v>
      </c>
      <c r="F4040" s="45" t="s">
        <v>1384</v>
      </c>
      <c r="G4040" s="45" t="s">
        <v>1385</v>
      </c>
      <c r="H4040" s="30"/>
      <c r="I4040" s="29"/>
      <c r="J4040" s="29"/>
      <c r="K4040" s="29"/>
      <c r="L4040" s="29"/>
      <c r="M4040" s="29"/>
      <c r="N4040" s="29"/>
      <c r="O4040" s="29"/>
    </row>
    <row r="4041" spans="1:16" s="336" customFormat="1" x14ac:dyDescent="0.2">
      <c r="A4041" s="57" t="s">
        <v>4458</v>
      </c>
      <c r="B4041" s="92" t="s">
        <v>4550</v>
      </c>
      <c r="C4041" s="93" t="s">
        <v>4548</v>
      </c>
      <c r="D4041" s="93" t="s">
        <v>4549</v>
      </c>
      <c r="E4041" s="94">
        <v>46203</v>
      </c>
      <c r="F4041" s="93"/>
      <c r="G4041" s="93"/>
      <c r="H4041" s="93"/>
      <c r="I4041" s="99"/>
      <c r="J4041" s="99"/>
      <c r="K4041" s="99"/>
      <c r="L4041" s="29"/>
      <c r="M4041" s="29"/>
      <c r="N4041" s="29"/>
      <c r="O4041" s="29"/>
    </row>
    <row r="4042" spans="1:16" s="336" customFormat="1" x14ac:dyDescent="0.25">
      <c r="A4042" s="264" t="s">
        <v>9448</v>
      </c>
      <c r="B4042" s="264" t="s">
        <v>2751</v>
      </c>
      <c r="C4042" s="265">
        <v>230105</v>
      </c>
      <c r="D4042" s="265" t="s">
        <v>15953</v>
      </c>
      <c r="E4042" s="266" t="s">
        <v>6877</v>
      </c>
      <c r="F4042" s="30"/>
      <c r="G4042" s="30"/>
      <c r="H4042" s="30"/>
      <c r="I4042" s="29"/>
      <c r="J4042" s="29"/>
      <c r="K4042" s="29"/>
      <c r="L4042" s="29"/>
      <c r="M4042" s="29"/>
      <c r="N4042" s="29"/>
      <c r="O4042" s="29"/>
    </row>
    <row r="4043" spans="1:16" s="336" customFormat="1" x14ac:dyDescent="0.2">
      <c r="A4043" s="99" t="s">
        <v>7612</v>
      </c>
      <c r="B4043" s="92" t="s">
        <v>7637</v>
      </c>
      <c r="C4043" s="93" t="s">
        <v>7638</v>
      </c>
      <c r="D4043" s="93" t="s">
        <v>1398</v>
      </c>
      <c r="E4043" s="94">
        <v>46961</v>
      </c>
      <c r="F4043" s="93"/>
      <c r="G4043" s="93"/>
      <c r="H4043" s="93"/>
      <c r="I4043" s="99"/>
      <c r="J4043" s="99"/>
      <c r="K4043" s="99"/>
      <c r="L4043" s="29"/>
      <c r="M4043" s="29"/>
      <c r="N4043" s="29"/>
      <c r="O4043" s="29"/>
    </row>
    <row r="4044" spans="1:16" s="336" customFormat="1" x14ac:dyDescent="0.25">
      <c r="A4044" s="264" t="s">
        <v>8580</v>
      </c>
      <c r="B4044" s="264" t="s">
        <v>8832</v>
      </c>
      <c r="C4044" s="265">
        <v>230203</v>
      </c>
      <c r="D4044" s="265" t="s">
        <v>15953</v>
      </c>
      <c r="E4044" s="266" t="s">
        <v>8836</v>
      </c>
      <c r="F4044" s="30"/>
      <c r="G4044" s="30"/>
      <c r="H4044" s="30"/>
      <c r="I4044" s="29"/>
      <c r="J4044" s="29"/>
      <c r="K4044" s="29"/>
      <c r="L4044" s="29"/>
      <c r="M4044" s="29"/>
      <c r="N4044" s="29"/>
      <c r="O4044" s="29"/>
    </row>
    <row r="4045" spans="1:16" s="336" customFormat="1" x14ac:dyDescent="0.25">
      <c r="A4045" s="264" t="s">
        <v>8580</v>
      </c>
      <c r="B4045" s="264" t="s">
        <v>8833</v>
      </c>
      <c r="C4045" s="265">
        <v>23020101</v>
      </c>
      <c r="D4045" s="265" t="s">
        <v>15953</v>
      </c>
      <c r="E4045" s="266" t="s">
        <v>8836</v>
      </c>
      <c r="F4045" s="30"/>
      <c r="G4045" s="30"/>
      <c r="H4045" s="30"/>
      <c r="I4045" s="29"/>
      <c r="J4045" s="29"/>
      <c r="K4045" s="29"/>
      <c r="L4045" s="29"/>
      <c r="M4045" s="29"/>
      <c r="N4045" s="29"/>
      <c r="O4045" s="29"/>
    </row>
    <row r="4046" spans="1:16" s="336" customFormat="1" x14ac:dyDescent="0.25">
      <c r="A4046" s="264" t="s">
        <v>8580</v>
      </c>
      <c r="B4046" s="264" t="s">
        <v>8834</v>
      </c>
      <c r="C4046" s="265">
        <v>23020102</v>
      </c>
      <c r="D4046" s="265" t="s">
        <v>15953</v>
      </c>
      <c r="E4046" s="266" t="s">
        <v>8836</v>
      </c>
      <c r="F4046" s="30"/>
      <c r="G4046" s="30"/>
      <c r="H4046" s="30"/>
      <c r="I4046" s="29"/>
      <c r="J4046" s="29"/>
      <c r="K4046" s="29"/>
      <c r="L4046" s="29"/>
      <c r="M4046" s="29"/>
      <c r="N4046" s="29"/>
      <c r="O4046" s="29"/>
    </row>
    <row r="4047" spans="1:16" s="336" customFormat="1" x14ac:dyDescent="0.25">
      <c r="A4047" s="44" t="s">
        <v>4867</v>
      </c>
      <c r="B4047" s="44" t="s">
        <v>4157</v>
      </c>
      <c r="C4047" s="45" t="s">
        <v>15418</v>
      </c>
      <c r="D4047" s="45" t="s">
        <v>18252</v>
      </c>
      <c r="E4047" s="45" t="s">
        <v>3064</v>
      </c>
      <c r="F4047" s="45" t="s">
        <v>1384</v>
      </c>
      <c r="G4047" s="45" t="s">
        <v>1385</v>
      </c>
      <c r="H4047" s="30"/>
      <c r="I4047" s="29"/>
      <c r="J4047" s="29"/>
      <c r="K4047" s="29"/>
      <c r="L4047" s="29"/>
      <c r="M4047" s="29"/>
      <c r="N4047" s="29"/>
      <c r="O4047" s="29"/>
    </row>
    <row r="4048" spans="1:16" s="336" customFormat="1" x14ac:dyDescent="0.25">
      <c r="A4048" s="44" t="s">
        <v>1823</v>
      </c>
      <c r="B4048" s="44" t="s">
        <v>1840</v>
      </c>
      <c r="C4048" s="45" t="s">
        <v>6194</v>
      </c>
      <c r="D4048" s="45" t="s">
        <v>18252</v>
      </c>
      <c r="E4048" s="45" t="s">
        <v>6213</v>
      </c>
      <c r="F4048" s="45" t="s">
        <v>1384</v>
      </c>
      <c r="G4048" s="45" t="s">
        <v>1385</v>
      </c>
      <c r="H4048" s="30"/>
      <c r="I4048" s="29"/>
      <c r="J4048" s="29"/>
      <c r="K4048" s="29"/>
      <c r="L4048" s="29"/>
      <c r="M4048" s="29"/>
      <c r="N4048" s="29"/>
      <c r="O4048" s="29"/>
    </row>
    <row r="4049" spans="1:16" s="336" customFormat="1" x14ac:dyDescent="0.25">
      <c r="A4049" s="264" t="s">
        <v>10420</v>
      </c>
      <c r="B4049" s="264" t="s">
        <v>4181</v>
      </c>
      <c r="C4049" s="265">
        <v>210305</v>
      </c>
      <c r="D4049" s="265" t="s">
        <v>15953</v>
      </c>
      <c r="E4049" s="266" t="s">
        <v>3754</v>
      </c>
      <c r="F4049" s="30"/>
      <c r="G4049" s="30"/>
      <c r="H4049" s="30"/>
      <c r="I4049" s="29"/>
      <c r="J4049" s="29"/>
      <c r="K4049" s="29"/>
      <c r="L4049" s="29"/>
      <c r="M4049" s="29"/>
      <c r="N4049" s="29"/>
      <c r="O4049" s="29"/>
    </row>
    <row r="4050" spans="1:16" s="336" customFormat="1" x14ac:dyDescent="0.25">
      <c r="A4050" s="264" t="s">
        <v>10420</v>
      </c>
      <c r="B4050" s="264" t="s">
        <v>10527</v>
      </c>
      <c r="C4050" s="265">
        <v>230505</v>
      </c>
      <c r="D4050" s="265" t="s">
        <v>15953</v>
      </c>
      <c r="E4050" s="266" t="s">
        <v>9689</v>
      </c>
      <c r="F4050" s="30"/>
      <c r="G4050" s="30"/>
      <c r="H4050" s="30"/>
      <c r="I4050" s="29"/>
      <c r="J4050" s="29"/>
      <c r="K4050" s="29"/>
      <c r="L4050" s="29"/>
      <c r="M4050" s="29"/>
      <c r="N4050" s="29"/>
      <c r="O4050" s="29"/>
    </row>
    <row r="4051" spans="1:16" s="336" customFormat="1" x14ac:dyDescent="0.25">
      <c r="A4051" s="264" t="s">
        <v>3497</v>
      </c>
      <c r="B4051" s="264" t="s">
        <v>3591</v>
      </c>
      <c r="C4051" s="265">
        <v>230901</v>
      </c>
      <c r="D4051" s="265" t="s">
        <v>15953</v>
      </c>
      <c r="E4051" s="266" t="s">
        <v>10715</v>
      </c>
      <c r="F4051" s="30"/>
      <c r="G4051" s="30"/>
      <c r="H4051" s="30"/>
      <c r="I4051" s="29"/>
      <c r="J4051" s="29"/>
      <c r="K4051" s="29"/>
      <c r="L4051" s="29"/>
      <c r="M4051" s="29"/>
      <c r="N4051" s="29"/>
      <c r="O4051" s="29"/>
    </row>
    <row r="4052" spans="1:16" s="336" customFormat="1" x14ac:dyDescent="0.25">
      <c r="A4052" s="92" t="s">
        <v>4613</v>
      </c>
      <c r="B4052" s="92" t="s">
        <v>1583</v>
      </c>
      <c r="C4052" s="93" t="s">
        <v>4627</v>
      </c>
      <c r="D4052" s="93" t="s">
        <v>1398</v>
      </c>
      <c r="E4052" s="94">
        <v>45886</v>
      </c>
      <c r="F4052" s="93"/>
      <c r="G4052" s="93" t="s">
        <v>1385</v>
      </c>
      <c r="H4052" s="45" t="s">
        <v>1533</v>
      </c>
      <c r="I4052" s="99"/>
      <c r="J4052" s="99"/>
      <c r="K4052" s="99"/>
      <c r="L4052" s="31"/>
      <c r="M4052" s="31"/>
      <c r="N4052" s="31"/>
      <c r="O4052" s="29"/>
    </row>
    <row r="4053" spans="1:16" s="336" customFormat="1" x14ac:dyDescent="0.25">
      <c r="A4053" s="44" t="s">
        <v>2678</v>
      </c>
      <c r="B4053" s="44" t="s">
        <v>1352</v>
      </c>
      <c r="C4053" s="45" t="s">
        <v>9319</v>
      </c>
      <c r="D4053" s="45" t="s">
        <v>18252</v>
      </c>
      <c r="E4053" s="45" t="s">
        <v>3754</v>
      </c>
      <c r="F4053" s="45" t="s">
        <v>1384</v>
      </c>
      <c r="G4053" s="45" t="s">
        <v>1385</v>
      </c>
      <c r="H4053" s="30"/>
      <c r="I4053" s="29"/>
      <c r="J4053" s="29"/>
      <c r="K4053" s="29"/>
      <c r="L4053" s="29"/>
      <c r="M4053" s="29"/>
      <c r="N4053" s="29"/>
      <c r="O4053" s="29"/>
    </row>
    <row r="4054" spans="1:16" s="336" customFormat="1" x14ac:dyDescent="0.25">
      <c r="A4054" s="403" t="s">
        <v>17259</v>
      </c>
      <c r="B4054" s="403" t="s">
        <v>17087</v>
      </c>
      <c r="C4054" s="413">
        <v>9.24</v>
      </c>
      <c r="D4054" s="43" t="s">
        <v>17679</v>
      </c>
      <c r="E4054" s="43">
        <v>47299</v>
      </c>
      <c r="F4054" s="88"/>
      <c r="G4054" s="30"/>
      <c r="H4054" s="30"/>
      <c r="I4054" s="29"/>
      <c r="J4054" s="29"/>
      <c r="K4054" s="29"/>
      <c r="L4054" s="29"/>
      <c r="M4054" s="29"/>
      <c r="N4054" s="29"/>
      <c r="O4054" s="29"/>
    </row>
    <row r="4055" spans="1:16" s="336" customFormat="1" x14ac:dyDescent="0.25">
      <c r="A4055" s="403" t="s">
        <v>17259</v>
      </c>
      <c r="B4055" s="403" t="s">
        <v>17103</v>
      </c>
      <c r="C4055" s="413">
        <v>22.24</v>
      </c>
      <c r="D4055" s="43" t="s">
        <v>17679</v>
      </c>
      <c r="E4055" s="43">
        <v>47299</v>
      </c>
      <c r="F4055" s="88"/>
      <c r="G4055" s="30"/>
      <c r="H4055" s="30"/>
      <c r="I4055" s="29"/>
      <c r="J4055" s="29"/>
      <c r="K4055" s="29"/>
      <c r="L4055" s="29"/>
      <c r="M4055" s="29"/>
      <c r="N4055" s="29"/>
      <c r="O4055" s="29"/>
    </row>
    <row r="4056" spans="1:16" s="336" customFormat="1" x14ac:dyDescent="0.25">
      <c r="A4056" s="264" t="s">
        <v>16937</v>
      </c>
      <c r="B4056" s="264" t="s">
        <v>236</v>
      </c>
      <c r="C4056" s="265">
        <v>241001</v>
      </c>
      <c r="D4056" s="265" t="s">
        <v>15953</v>
      </c>
      <c r="E4056" s="266" t="s">
        <v>11352</v>
      </c>
      <c r="F4056" s="30"/>
      <c r="G4056" s="30"/>
      <c r="H4056" s="30"/>
      <c r="I4056" s="29"/>
      <c r="J4056" s="29"/>
      <c r="K4056" s="29"/>
      <c r="L4056" s="29"/>
      <c r="M4056" s="29"/>
      <c r="N4056" s="29"/>
      <c r="O4056" s="29"/>
    </row>
    <row r="4057" spans="1:16" s="336" customFormat="1" x14ac:dyDescent="0.25">
      <c r="A4057" s="1" t="s">
        <v>13920</v>
      </c>
      <c r="B4057" s="432" t="s">
        <v>13899</v>
      </c>
      <c r="C4057" s="433" t="s">
        <v>13921</v>
      </c>
      <c r="D4057" s="434" t="s">
        <v>17016</v>
      </c>
      <c r="E4057" s="434">
        <v>45791</v>
      </c>
      <c r="F4057" s="30"/>
      <c r="G4057" s="30"/>
      <c r="H4057" s="30"/>
      <c r="I4057" s="29"/>
      <c r="J4057" s="29"/>
      <c r="K4057" s="29"/>
      <c r="L4057" s="29"/>
      <c r="M4057" s="29"/>
      <c r="N4057" s="29"/>
      <c r="O4057" s="29"/>
      <c r="P4057" s="424"/>
    </row>
    <row r="4058" spans="1:16" s="336" customFormat="1" x14ac:dyDescent="0.25">
      <c r="A4058" s="1" t="s">
        <v>13920</v>
      </c>
      <c r="B4058" s="432" t="s">
        <v>13899</v>
      </c>
      <c r="C4058" s="433" t="s">
        <v>13921</v>
      </c>
      <c r="D4058" s="434" t="s">
        <v>17016</v>
      </c>
      <c r="E4058" s="434">
        <v>45791</v>
      </c>
      <c r="F4058" s="30"/>
      <c r="G4058" s="30"/>
      <c r="H4058" s="30"/>
      <c r="I4058" s="29"/>
      <c r="J4058" s="29"/>
      <c r="K4058" s="29"/>
      <c r="L4058" s="29"/>
      <c r="M4058" s="29"/>
      <c r="N4058" s="29"/>
      <c r="O4058" s="29"/>
      <c r="P4058" s="424"/>
    </row>
    <row r="4059" spans="1:16" s="336" customFormat="1" x14ac:dyDescent="0.25">
      <c r="A4059" s="44" t="s">
        <v>6012</v>
      </c>
      <c r="B4059" s="44" t="s">
        <v>1358</v>
      </c>
      <c r="C4059" s="45" t="s">
        <v>6197</v>
      </c>
      <c r="D4059" s="45" t="s">
        <v>18252</v>
      </c>
      <c r="E4059" s="45" t="s">
        <v>6211</v>
      </c>
      <c r="F4059" s="45" t="s">
        <v>1384</v>
      </c>
      <c r="G4059" s="45" t="s">
        <v>1385</v>
      </c>
      <c r="H4059" s="30"/>
      <c r="I4059" s="29"/>
      <c r="J4059" s="29"/>
      <c r="K4059" s="29"/>
      <c r="L4059" s="29"/>
      <c r="M4059" s="29"/>
      <c r="N4059" s="29"/>
      <c r="O4059" s="29"/>
    </row>
    <row r="4060" spans="1:16" s="336" customFormat="1" x14ac:dyDescent="0.25">
      <c r="A4060" s="44" t="s">
        <v>2679</v>
      </c>
      <c r="B4060" s="44" t="s">
        <v>1361</v>
      </c>
      <c r="C4060" s="45" t="s">
        <v>9087</v>
      </c>
      <c r="D4060" s="45" t="s">
        <v>18252</v>
      </c>
      <c r="E4060" s="45" t="s">
        <v>6809</v>
      </c>
      <c r="F4060" s="45" t="s">
        <v>1384</v>
      </c>
      <c r="G4060" s="45" t="s">
        <v>1385</v>
      </c>
      <c r="H4060" s="30"/>
      <c r="I4060" s="29"/>
      <c r="J4060" s="29"/>
      <c r="K4060" s="29"/>
      <c r="L4060" s="29"/>
      <c r="M4060" s="29"/>
      <c r="N4060" s="29"/>
      <c r="O4060" s="29"/>
      <c r="P4060" s="425"/>
    </row>
    <row r="4061" spans="1:16" s="336" customFormat="1" x14ac:dyDescent="0.25">
      <c r="A4061" s="264" t="s">
        <v>6780</v>
      </c>
      <c r="B4061" s="264" t="s">
        <v>6672</v>
      </c>
      <c r="C4061" s="265">
        <v>22050101</v>
      </c>
      <c r="D4061" s="265" t="s">
        <v>15953</v>
      </c>
      <c r="E4061" s="266" t="s">
        <v>6673</v>
      </c>
      <c r="F4061" s="30"/>
      <c r="G4061" s="30"/>
      <c r="H4061" s="30"/>
      <c r="I4061" s="29"/>
      <c r="J4061" s="29"/>
      <c r="K4061" s="29"/>
      <c r="L4061" s="29"/>
      <c r="M4061" s="29"/>
      <c r="N4061" s="29"/>
      <c r="O4061" s="29"/>
    </row>
    <row r="4062" spans="1:16" s="336" customFormat="1" x14ac:dyDescent="0.25">
      <c r="A4062" s="264" t="s">
        <v>6780</v>
      </c>
      <c r="B4062" s="264" t="s">
        <v>6966</v>
      </c>
      <c r="C4062" s="265">
        <v>23010401</v>
      </c>
      <c r="D4062" s="265" t="s">
        <v>15953</v>
      </c>
      <c r="E4062" s="266" t="s">
        <v>6967</v>
      </c>
      <c r="F4062" s="30"/>
      <c r="G4062" s="30"/>
      <c r="H4062" s="30"/>
      <c r="I4062" s="29"/>
      <c r="J4062" s="29"/>
      <c r="K4062" s="29"/>
      <c r="L4062" s="29"/>
      <c r="M4062" s="29"/>
      <c r="N4062" s="29"/>
      <c r="O4062" s="29"/>
    </row>
    <row r="4063" spans="1:16" s="336" customFormat="1" x14ac:dyDescent="0.25">
      <c r="A4063" s="264" t="s">
        <v>6780</v>
      </c>
      <c r="B4063" s="264" t="s">
        <v>3782</v>
      </c>
      <c r="C4063" s="265">
        <v>23010402</v>
      </c>
      <c r="D4063" s="265" t="s">
        <v>15953</v>
      </c>
      <c r="E4063" s="266" t="s">
        <v>8836</v>
      </c>
      <c r="F4063" s="30"/>
      <c r="G4063" s="30"/>
      <c r="H4063" s="30"/>
      <c r="I4063" s="29"/>
      <c r="J4063" s="29"/>
      <c r="K4063" s="29"/>
      <c r="L4063" s="29"/>
      <c r="M4063" s="29"/>
      <c r="N4063" s="29"/>
      <c r="O4063" s="29"/>
    </row>
    <row r="4064" spans="1:16" s="336" customFormat="1" x14ac:dyDescent="0.25">
      <c r="A4064" s="44" t="s">
        <v>13190</v>
      </c>
      <c r="B4064" s="92" t="s">
        <v>13392</v>
      </c>
      <c r="C4064" s="45" t="s">
        <v>13122</v>
      </c>
      <c r="D4064" s="93" t="s">
        <v>13391</v>
      </c>
      <c r="E4064" s="94">
        <v>45838</v>
      </c>
      <c r="F4064" s="93"/>
      <c r="G4064" s="93"/>
      <c r="H4064" s="93"/>
      <c r="I4064" s="99"/>
      <c r="J4064" s="99"/>
      <c r="K4064" s="99"/>
      <c r="L4064" s="31"/>
      <c r="M4064" s="31"/>
      <c r="N4064" s="31"/>
      <c r="O4064" s="29"/>
    </row>
    <row r="4065" spans="1:16" s="336" customFormat="1" x14ac:dyDescent="0.2">
      <c r="A4065" s="99" t="s">
        <v>1389</v>
      </c>
      <c r="B4065" s="92" t="s">
        <v>1391</v>
      </c>
      <c r="C4065" s="93" t="s">
        <v>8275</v>
      </c>
      <c r="D4065" s="93" t="s">
        <v>1395</v>
      </c>
      <c r="E4065" s="112">
        <v>45957</v>
      </c>
      <c r="F4065" s="93"/>
      <c r="G4065" s="93"/>
      <c r="H4065" s="93" t="s">
        <v>1385</v>
      </c>
      <c r="I4065" s="99"/>
      <c r="J4065" s="99"/>
      <c r="K4065" s="99"/>
      <c r="L4065" s="31"/>
      <c r="M4065" s="31"/>
      <c r="N4065" s="31"/>
      <c r="O4065" s="29"/>
    </row>
    <row r="4066" spans="1:16" s="336" customFormat="1" x14ac:dyDescent="0.2">
      <c r="A4066" s="99" t="s">
        <v>10967</v>
      </c>
      <c r="B4066" s="92" t="s">
        <v>10968</v>
      </c>
      <c r="C4066" s="146" t="s">
        <v>10969</v>
      </c>
      <c r="D4066" s="146" t="s">
        <v>3156</v>
      </c>
      <c r="E4066" s="107">
        <v>45519</v>
      </c>
      <c r="F4066" s="93"/>
      <c r="G4066" s="93"/>
      <c r="H4066" s="93"/>
      <c r="I4066" s="99"/>
      <c r="J4066" s="99"/>
      <c r="K4066" s="99"/>
      <c r="L4066" s="29"/>
      <c r="M4066" s="29"/>
      <c r="N4066" s="29"/>
      <c r="O4066" s="29"/>
      <c r="P4066" s="425"/>
    </row>
    <row r="4067" spans="1:16" s="336" customFormat="1" x14ac:dyDescent="0.25">
      <c r="A4067" s="264" t="s">
        <v>17799</v>
      </c>
      <c r="B4067" s="264" t="s">
        <v>3782</v>
      </c>
      <c r="C4067" s="265">
        <v>210205</v>
      </c>
      <c r="D4067" s="265" t="s">
        <v>15953</v>
      </c>
      <c r="E4067" s="266" t="s">
        <v>8836</v>
      </c>
      <c r="F4067" s="30"/>
      <c r="G4067" s="30"/>
      <c r="H4067" s="30"/>
      <c r="I4067" s="29"/>
      <c r="J4067" s="29"/>
      <c r="K4067" s="29"/>
      <c r="L4067" s="29"/>
      <c r="M4067" s="29"/>
      <c r="N4067" s="29"/>
      <c r="O4067" s="29"/>
    </row>
    <row r="4068" spans="1:16" s="336" customFormat="1" x14ac:dyDescent="0.25">
      <c r="A4068" s="264" t="s">
        <v>17799</v>
      </c>
      <c r="B4068" s="264" t="s">
        <v>236</v>
      </c>
      <c r="C4068" s="265">
        <v>241001</v>
      </c>
      <c r="D4068" s="265" t="s">
        <v>15953</v>
      </c>
      <c r="E4068" s="266" t="s">
        <v>11352</v>
      </c>
      <c r="F4068" s="30"/>
      <c r="G4068" s="30"/>
      <c r="H4068" s="30"/>
      <c r="I4068" s="29"/>
      <c r="J4068" s="29"/>
      <c r="K4068" s="29"/>
      <c r="L4068" s="29"/>
      <c r="M4068" s="29"/>
      <c r="N4068" s="29"/>
      <c r="O4068" s="29"/>
    </row>
    <row r="4069" spans="1:16" s="336" customFormat="1" x14ac:dyDescent="0.25">
      <c r="A4069" s="262" t="s">
        <v>11589</v>
      </c>
      <c r="B4069" s="262" t="s">
        <v>7349</v>
      </c>
      <c r="C4069" s="53" t="s">
        <v>11693</v>
      </c>
      <c r="D4069" s="93" t="s">
        <v>7330</v>
      </c>
      <c r="E4069" s="263">
        <v>46935</v>
      </c>
      <c r="F4069" s="93"/>
      <c r="G4069" s="93"/>
      <c r="H4069" s="93"/>
      <c r="I4069" s="99"/>
      <c r="J4069" s="99"/>
      <c r="K4069" s="99"/>
      <c r="L4069" s="29"/>
      <c r="M4069" s="29"/>
      <c r="N4069" s="29"/>
      <c r="O4069" s="29"/>
    </row>
    <row r="4070" spans="1:16" s="336" customFormat="1" x14ac:dyDescent="0.25">
      <c r="A4070" s="87" t="s">
        <v>2044</v>
      </c>
      <c r="B4070" s="76" t="s">
        <v>2045</v>
      </c>
      <c r="C4070" s="56" t="s">
        <v>3086</v>
      </c>
      <c r="D4070" s="146" t="s">
        <v>1980</v>
      </c>
      <c r="E4070" s="107">
        <v>45017</v>
      </c>
      <c r="F4070" s="93"/>
      <c r="G4070" s="93"/>
      <c r="H4070" s="93"/>
      <c r="I4070" s="99"/>
      <c r="J4070" s="99"/>
      <c r="K4070" s="99"/>
      <c r="L4070" s="29"/>
      <c r="M4070" s="29"/>
      <c r="N4070" s="29"/>
      <c r="O4070" s="29"/>
    </row>
    <row r="4071" spans="1:16" s="336" customFormat="1" x14ac:dyDescent="0.25">
      <c r="A4071" s="264" t="s">
        <v>6781</v>
      </c>
      <c r="B4071" s="264" t="s">
        <v>13009</v>
      </c>
      <c r="C4071" s="265">
        <v>240101</v>
      </c>
      <c r="D4071" s="265" t="s">
        <v>15953</v>
      </c>
      <c r="E4071" s="266" t="s">
        <v>13010</v>
      </c>
      <c r="F4071" s="30"/>
      <c r="G4071" s="30"/>
      <c r="H4071" s="30"/>
      <c r="I4071" s="29"/>
      <c r="J4071" s="29"/>
      <c r="K4071" s="29"/>
      <c r="L4071" s="29"/>
      <c r="M4071" s="29"/>
      <c r="N4071" s="29"/>
      <c r="O4071" s="29"/>
    </row>
    <row r="4072" spans="1:16" s="336" customFormat="1" x14ac:dyDescent="0.25">
      <c r="A4072" s="264" t="s">
        <v>6781</v>
      </c>
      <c r="B4072" s="264" t="s">
        <v>12989</v>
      </c>
      <c r="C4072" s="265">
        <v>240103</v>
      </c>
      <c r="D4072" s="265" t="s">
        <v>15953</v>
      </c>
      <c r="E4072" s="266" t="s">
        <v>6677</v>
      </c>
      <c r="F4072" s="30"/>
      <c r="G4072" s="30"/>
      <c r="H4072" s="30"/>
      <c r="I4072" s="29"/>
      <c r="J4072" s="29"/>
      <c r="K4072" s="29"/>
      <c r="L4072" s="29"/>
      <c r="M4072" s="29"/>
      <c r="N4072" s="29"/>
      <c r="O4072" s="29"/>
      <c r="P4072" s="425"/>
    </row>
    <row r="4073" spans="1:16" s="336" customFormat="1" x14ac:dyDescent="0.25">
      <c r="A4073" s="264" t="s">
        <v>6781</v>
      </c>
      <c r="B4073" s="264" t="s">
        <v>1076</v>
      </c>
      <c r="C4073" s="265">
        <v>240303</v>
      </c>
      <c r="D4073" s="265" t="s">
        <v>15953</v>
      </c>
      <c r="E4073" s="266" t="s">
        <v>3064</v>
      </c>
      <c r="F4073" s="30"/>
      <c r="G4073" s="30"/>
      <c r="H4073" s="30"/>
      <c r="I4073" s="29"/>
      <c r="J4073" s="29"/>
      <c r="K4073" s="29"/>
      <c r="L4073" s="29"/>
      <c r="M4073" s="29"/>
      <c r="N4073" s="29"/>
      <c r="O4073" s="29"/>
    </row>
    <row r="4074" spans="1:16" s="336" customFormat="1" x14ac:dyDescent="0.25">
      <c r="A4074" s="264" t="s">
        <v>17800</v>
      </c>
      <c r="B4074" s="264" t="s">
        <v>236</v>
      </c>
      <c r="C4074" s="265">
        <v>241001</v>
      </c>
      <c r="D4074" s="265" t="s">
        <v>15953</v>
      </c>
      <c r="E4074" s="266" t="s">
        <v>11352</v>
      </c>
      <c r="F4074" s="30"/>
      <c r="G4074" s="30"/>
      <c r="H4074" s="30"/>
      <c r="I4074" s="29"/>
      <c r="J4074" s="29"/>
      <c r="K4074" s="29"/>
      <c r="L4074" s="29"/>
      <c r="M4074" s="29"/>
      <c r="N4074" s="29"/>
      <c r="O4074" s="29"/>
    </row>
    <row r="4075" spans="1:16" s="336" customFormat="1" x14ac:dyDescent="0.25">
      <c r="A4075" s="44" t="s">
        <v>11854</v>
      </c>
      <c r="B4075" s="44" t="s">
        <v>11838</v>
      </c>
      <c r="C4075" s="45" t="s">
        <v>11839</v>
      </c>
      <c r="D4075" s="45" t="s">
        <v>18252</v>
      </c>
      <c r="E4075" s="45" t="s">
        <v>10715</v>
      </c>
      <c r="F4075" s="45" t="s">
        <v>1384</v>
      </c>
      <c r="G4075" s="45" t="s">
        <v>1384</v>
      </c>
      <c r="H4075" s="30"/>
      <c r="I4075" s="29"/>
      <c r="J4075" s="29"/>
      <c r="K4075" s="29"/>
      <c r="L4075" s="29"/>
      <c r="M4075" s="29"/>
      <c r="N4075" s="29"/>
      <c r="O4075" s="29"/>
    </row>
    <row r="4076" spans="1:16" s="336" customFormat="1" x14ac:dyDescent="0.25">
      <c r="A4076" s="264" t="s">
        <v>8581</v>
      </c>
      <c r="B4076" s="264" t="s">
        <v>14577</v>
      </c>
      <c r="C4076" s="265">
        <v>240501</v>
      </c>
      <c r="D4076" s="265" t="s">
        <v>15953</v>
      </c>
      <c r="E4076" s="266" t="s">
        <v>14578</v>
      </c>
      <c r="F4076" s="30"/>
      <c r="G4076" s="30"/>
      <c r="H4076" s="30"/>
      <c r="I4076" s="29"/>
      <c r="J4076" s="29"/>
      <c r="K4076" s="29"/>
      <c r="L4076" s="29"/>
      <c r="M4076" s="29"/>
      <c r="N4076" s="29"/>
      <c r="O4076" s="29"/>
    </row>
    <row r="4077" spans="1:16" s="336" customFormat="1" x14ac:dyDescent="0.25">
      <c r="A4077" s="264" t="s">
        <v>8581</v>
      </c>
      <c r="B4077" s="264" t="s">
        <v>6966</v>
      </c>
      <c r="C4077" s="265">
        <v>23010401</v>
      </c>
      <c r="D4077" s="265" t="s">
        <v>15953</v>
      </c>
      <c r="E4077" s="266" t="s">
        <v>6967</v>
      </c>
      <c r="F4077" s="30"/>
      <c r="G4077" s="30"/>
      <c r="H4077" s="30"/>
      <c r="I4077" s="29"/>
      <c r="J4077" s="29"/>
      <c r="K4077" s="29"/>
      <c r="L4077" s="29"/>
      <c r="M4077" s="29"/>
      <c r="N4077" s="29"/>
      <c r="O4077" s="29"/>
    </row>
    <row r="4078" spans="1:16" s="336" customFormat="1" x14ac:dyDescent="0.25">
      <c r="A4078" s="264" t="s">
        <v>8581</v>
      </c>
      <c r="B4078" s="264" t="s">
        <v>3782</v>
      </c>
      <c r="C4078" s="265">
        <v>23010402</v>
      </c>
      <c r="D4078" s="265" t="s">
        <v>15953</v>
      </c>
      <c r="E4078" s="266" t="s">
        <v>8836</v>
      </c>
      <c r="F4078" s="30"/>
      <c r="G4078" s="30"/>
      <c r="H4078" s="30"/>
      <c r="I4078" s="29"/>
      <c r="J4078" s="29"/>
      <c r="K4078" s="29"/>
      <c r="L4078" s="29"/>
      <c r="M4078" s="29"/>
      <c r="N4078" s="29"/>
      <c r="O4078" s="29"/>
    </row>
    <row r="4079" spans="1:16" s="336" customFormat="1" x14ac:dyDescent="0.25">
      <c r="A4079" s="264" t="s">
        <v>17801</v>
      </c>
      <c r="B4079" s="264" t="s">
        <v>6746</v>
      </c>
      <c r="C4079" s="265">
        <v>220603</v>
      </c>
      <c r="D4079" s="265" t="s">
        <v>15953</v>
      </c>
      <c r="E4079" s="266" t="s">
        <v>6714</v>
      </c>
      <c r="F4079" s="30"/>
      <c r="G4079" s="30"/>
      <c r="H4079" s="30"/>
      <c r="I4079" s="29"/>
      <c r="J4079" s="29"/>
      <c r="K4079" s="29"/>
      <c r="L4079" s="29"/>
      <c r="M4079" s="29"/>
      <c r="N4079" s="29"/>
      <c r="O4079" s="29"/>
    </row>
    <row r="4080" spans="1:16" s="336" customFormat="1" x14ac:dyDescent="0.25">
      <c r="A4080" s="264" t="s">
        <v>17801</v>
      </c>
      <c r="B4080" s="264" t="s">
        <v>4180</v>
      </c>
      <c r="C4080" s="265">
        <v>220605</v>
      </c>
      <c r="D4080" s="265" t="s">
        <v>15953</v>
      </c>
      <c r="E4080" s="266" t="s">
        <v>6710</v>
      </c>
      <c r="F4080" s="30"/>
      <c r="G4080" s="30"/>
      <c r="H4080" s="30"/>
      <c r="I4080" s="29"/>
      <c r="J4080" s="29"/>
      <c r="K4080" s="29"/>
      <c r="L4080" s="29"/>
      <c r="M4080" s="29"/>
      <c r="N4080" s="29"/>
      <c r="O4080" s="29"/>
    </row>
    <row r="4081" spans="1:16" s="336" customFormat="1" x14ac:dyDescent="0.25">
      <c r="A4081" s="264" t="s">
        <v>17801</v>
      </c>
      <c r="B4081" s="264" t="s">
        <v>12996</v>
      </c>
      <c r="C4081" s="265">
        <v>24010401</v>
      </c>
      <c r="D4081" s="265" t="s">
        <v>15953</v>
      </c>
      <c r="E4081" s="266" t="s">
        <v>12997</v>
      </c>
      <c r="F4081" s="30"/>
      <c r="G4081" s="30"/>
      <c r="H4081" s="30"/>
      <c r="I4081" s="29"/>
      <c r="J4081" s="29"/>
      <c r="K4081" s="29"/>
      <c r="L4081" s="29"/>
      <c r="M4081" s="29"/>
      <c r="N4081" s="29"/>
      <c r="O4081" s="29"/>
    </row>
    <row r="4082" spans="1:16" s="336" customFormat="1" x14ac:dyDescent="0.25">
      <c r="A4082" s="264" t="s">
        <v>17801</v>
      </c>
      <c r="B4082" s="264" t="s">
        <v>3782</v>
      </c>
      <c r="C4082" s="265">
        <v>24010402</v>
      </c>
      <c r="D4082" s="265" t="s">
        <v>15953</v>
      </c>
      <c r="E4082" s="266" t="s">
        <v>8836</v>
      </c>
      <c r="F4082" s="30"/>
      <c r="G4082" s="30"/>
      <c r="H4082" s="30"/>
      <c r="I4082" s="29"/>
      <c r="J4082" s="29"/>
      <c r="K4082" s="29"/>
      <c r="L4082" s="29"/>
      <c r="M4082" s="29"/>
      <c r="N4082" s="29"/>
      <c r="O4082" s="29"/>
    </row>
    <row r="4083" spans="1:16" s="336" customFormat="1" x14ac:dyDescent="0.25">
      <c r="A4083" s="264" t="s">
        <v>17801</v>
      </c>
      <c r="B4083" s="264" t="s">
        <v>17682</v>
      </c>
      <c r="C4083" s="265">
        <v>25010501</v>
      </c>
      <c r="D4083" s="265" t="s">
        <v>15953</v>
      </c>
      <c r="E4083" s="266" t="s">
        <v>17681</v>
      </c>
      <c r="F4083" s="30"/>
      <c r="G4083" s="30"/>
      <c r="H4083" s="30"/>
      <c r="I4083" s="29"/>
      <c r="J4083" s="29"/>
      <c r="K4083" s="29"/>
      <c r="L4083" s="29"/>
      <c r="M4083" s="29"/>
      <c r="N4083" s="29"/>
      <c r="O4083" s="29"/>
    </row>
    <row r="4084" spans="1:16" s="336" customFormat="1" x14ac:dyDescent="0.25">
      <c r="A4084" s="264" t="s">
        <v>17801</v>
      </c>
      <c r="B4084" s="264" t="s">
        <v>6663</v>
      </c>
      <c r="C4084" s="265">
        <v>25010502</v>
      </c>
      <c r="D4084" s="265" t="s">
        <v>15953</v>
      </c>
      <c r="E4084" s="266" t="s">
        <v>6677</v>
      </c>
      <c r="F4084" s="30"/>
      <c r="G4084" s="30"/>
      <c r="H4084" s="30"/>
      <c r="I4084" s="29"/>
      <c r="J4084" s="29"/>
      <c r="K4084" s="29"/>
      <c r="L4084" s="29"/>
      <c r="M4084" s="29"/>
      <c r="N4084" s="29"/>
      <c r="O4084" s="29"/>
    </row>
    <row r="4085" spans="1:16" x14ac:dyDescent="0.25">
      <c r="A4085" s="1" t="s">
        <v>10894</v>
      </c>
      <c r="B4085" s="432" t="s">
        <v>10895</v>
      </c>
      <c r="C4085" s="433" t="s">
        <v>10896</v>
      </c>
      <c r="D4085" s="434" t="s">
        <v>17016</v>
      </c>
      <c r="E4085" s="434">
        <v>45919</v>
      </c>
      <c r="P4085" s="343"/>
    </row>
    <row r="4086" spans="1:16" x14ac:dyDescent="0.25">
      <c r="A4086" s="264" t="s">
        <v>17802</v>
      </c>
      <c r="B4086" s="264" t="s">
        <v>236</v>
      </c>
      <c r="C4086" s="265">
        <v>241001</v>
      </c>
      <c r="D4086" s="265" t="s">
        <v>15953</v>
      </c>
      <c r="E4086" s="266" t="s">
        <v>11352</v>
      </c>
      <c r="P4086" s="350"/>
    </row>
    <row r="4087" spans="1:16" x14ac:dyDescent="0.25">
      <c r="A4087" s="264" t="s">
        <v>17802</v>
      </c>
      <c r="B4087" s="264" t="s">
        <v>12996</v>
      </c>
      <c r="C4087" s="265">
        <v>24010401</v>
      </c>
      <c r="D4087" s="265" t="s">
        <v>15953</v>
      </c>
      <c r="E4087" s="266" t="s">
        <v>12997</v>
      </c>
      <c r="P4087" s="350"/>
    </row>
    <row r="4088" spans="1:16" x14ac:dyDescent="0.25">
      <c r="A4088" s="264" t="s">
        <v>17802</v>
      </c>
      <c r="B4088" s="264" t="s">
        <v>3782</v>
      </c>
      <c r="C4088" s="265">
        <v>24010402</v>
      </c>
      <c r="D4088" s="265" t="s">
        <v>15953</v>
      </c>
      <c r="E4088" s="266" t="s">
        <v>8836</v>
      </c>
      <c r="P4088" s="350"/>
    </row>
    <row r="4089" spans="1:16" x14ac:dyDescent="0.25">
      <c r="A4089" s="264" t="s">
        <v>17802</v>
      </c>
      <c r="B4089" s="264" t="s">
        <v>4844</v>
      </c>
      <c r="C4089" s="265">
        <v>24060401</v>
      </c>
      <c r="D4089" s="265" t="s">
        <v>15953</v>
      </c>
      <c r="E4089" s="266" t="s">
        <v>6412</v>
      </c>
      <c r="P4089" s="350"/>
    </row>
    <row r="4090" spans="1:16" x14ac:dyDescent="0.25">
      <c r="A4090" s="264" t="s">
        <v>17802</v>
      </c>
      <c r="B4090" s="264" t="s">
        <v>1057</v>
      </c>
      <c r="C4090" s="265">
        <v>24060402</v>
      </c>
      <c r="D4090" s="265" t="s">
        <v>15953</v>
      </c>
      <c r="E4090" s="266" t="s">
        <v>5410</v>
      </c>
      <c r="P4090" s="350"/>
    </row>
    <row r="4091" spans="1:16" x14ac:dyDescent="0.25">
      <c r="A4091" s="44" t="s">
        <v>11155</v>
      </c>
      <c r="B4091" s="44" t="s">
        <v>15259</v>
      </c>
      <c r="C4091" s="45" t="s">
        <v>11129</v>
      </c>
      <c r="D4091" s="45" t="s">
        <v>16294</v>
      </c>
      <c r="E4091" s="46">
        <v>46022</v>
      </c>
      <c r="F4091" s="338"/>
      <c r="G4091" s="44"/>
      <c r="H4091" s="44"/>
      <c r="I4091" s="44"/>
      <c r="J4091" s="44"/>
      <c r="K4091" s="44"/>
      <c r="L4091" s="31"/>
      <c r="M4091" s="31"/>
      <c r="N4091" s="31"/>
      <c r="P4091" s="350"/>
    </row>
    <row r="4092" spans="1:16" x14ac:dyDescent="0.25">
      <c r="A4092" s="44" t="s">
        <v>3498</v>
      </c>
      <c r="B4092" s="44" t="s">
        <v>15970</v>
      </c>
      <c r="C4092" s="45" t="s">
        <v>15775</v>
      </c>
      <c r="D4092" s="45" t="s">
        <v>18252</v>
      </c>
      <c r="E4092" s="45" t="s">
        <v>6416</v>
      </c>
      <c r="F4092" s="45" t="s">
        <v>1384</v>
      </c>
      <c r="G4092" s="45" t="s">
        <v>1385</v>
      </c>
      <c r="P4092" s="350"/>
    </row>
    <row r="4093" spans="1:16" x14ac:dyDescent="0.25">
      <c r="A4093" s="264" t="s">
        <v>3498</v>
      </c>
      <c r="B4093" s="264" t="s">
        <v>6669</v>
      </c>
      <c r="C4093" s="265">
        <v>240804</v>
      </c>
      <c r="D4093" s="265" t="s">
        <v>15953</v>
      </c>
      <c r="E4093" s="266" t="s">
        <v>15826</v>
      </c>
      <c r="P4093" s="350"/>
    </row>
    <row r="4094" spans="1:16" x14ac:dyDescent="0.25">
      <c r="A4094" s="44" t="s">
        <v>10239</v>
      </c>
      <c r="B4094" s="44" t="s">
        <v>10240</v>
      </c>
      <c r="C4094" s="45" t="s">
        <v>10241</v>
      </c>
      <c r="D4094" s="45" t="s">
        <v>15765</v>
      </c>
      <c r="E4094" s="45" t="s">
        <v>6212</v>
      </c>
      <c r="F4094" s="328"/>
      <c r="G4094" s="328"/>
      <c r="H4094" s="328"/>
      <c r="I4094" s="329"/>
      <c r="J4094" s="329"/>
      <c r="K4094" s="329"/>
      <c r="P4094" s="350"/>
    </row>
    <row r="4095" spans="1:16" x14ac:dyDescent="0.25">
      <c r="A4095" s="346" t="s">
        <v>10239</v>
      </c>
      <c r="B4095" s="346" t="s">
        <v>10240</v>
      </c>
      <c r="C4095" s="347" t="s">
        <v>10241</v>
      </c>
      <c r="D4095" s="347" t="s">
        <v>15765</v>
      </c>
      <c r="E4095" s="347" t="s">
        <v>10069</v>
      </c>
      <c r="F4095" s="346"/>
      <c r="G4095" s="346"/>
      <c r="H4095" s="346"/>
      <c r="I4095" s="346"/>
      <c r="J4095" s="346"/>
      <c r="K4095" s="346"/>
      <c r="L4095" s="346"/>
      <c r="M4095" s="346"/>
      <c r="P4095" s="350"/>
    </row>
    <row r="4096" spans="1:16" s="355" customFormat="1" x14ac:dyDescent="0.25">
      <c r="A4096" s="44" t="s">
        <v>10239</v>
      </c>
      <c r="B4096" s="44" t="s">
        <v>12126</v>
      </c>
      <c r="C4096" s="45" t="s">
        <v>6556</v>
      </c>
      <c r="D4096" s="45" t="s">
        <v>4574</v>
      </c>
      <c r="E4096" s="275">
        <f>DATE(2025,10,11)</f>
        <v>45941</v>
      </c>
      <c r="F4096" s="32"/>
      <c r="G4096" s="32"/>
      <c r="H4096" s="32"/>
      <c r="I4096" s="31"/>
      <c r="J4096" s="31"/>
      <c r="K4096" s="31"/>
      <c r="L4096" s="31"/>
      <c r="M4096" s="31"/>
      <c r="N4096" s="31"/>
      <c r="O4096" s="29"/>
      <c r="P4096" s="373"/>
    </row>
    <row r="4097" spans="1:16" x14ac:dyDescent="0.25">
      <c r="A4097" s="44" t="s">
        <v>10239</v>
      </c>
      <c r="B4097" s="44" t="s">
        <v>10240</v>
      </c>
      <c r="C4097" s="45" t="s">
        <v>10241</v>
      </c>
      <c r="D4097" s="45" t="s">
        <v>13812</v>
      </c>
      <c r="E4097" s="45" t="s">
        <v>6212</v>
      </c>
      <c r="F4097" s="93"/>
      <c r="G4097" s="93"/>
      <c r="H4097" s="93"/>
      <c r="I4097" s="99"/>
      <c r="J4097" s="99"/>
      <c r="K4097" s="99"/>
      <c r="P4097" s="350"/>
    </row>
    <row r="4098" spans="1:16" s="359" customFormat="1" x14ac:dyDescent="0.25">
      <c r="A4098" s="44" t="s">
        <v>1149</v>
      </c>
      <c r="B4098" s="44" t="s">
        <v>6176</v>
      </c>
      <c r="C4098" s="45" t="s">
        <v>6189</v>
      </c>
      <c r="D4098" s="45" t="s">
        <v>18252</v>
      </c>
      <c r="E4098" s="45" t="s">
        <v>6210</v>
      </c>
      <c r="F4098" s="45" t="s">
        <v>1384</v>
      </c>
      <c r="G4098" s="45" t="s">
        <v>1385</v>
      </c>
      <c r="H4098" s="30"/>
      <c r="I4098" s="29"/>
      <c r="J4098" s="29"/>
      <c r="K4098" s="29"/>
      <c r="L4098" s="29"/>
      <c r="M4098" s="29"/>
      <c r="N4098" s="29"/>
      <c r="O4098" s="29"/>
      <c r="P4098" s="372"/>
    </row>
    <row r="4099" spans="1:16" x14ac:dyDescent="0.25">
      <c r="A4099" s="264" t="s">
        <v>8582</v>
      </c>
      <c r="B4099" s="264" t="s">
        <v>6966</v>
      </c>
      <c r="C4099" s="265">
        <v>23010401</v>
      </c>
      <c r="D4099" s="265" t="s">
        <v>15953</v>
      </c>
      <c r="E4099" s="266" t="s">
        <v>6967</v>
      </c>
      <c r="P4099" s="350"/>
    </row>
    <row r="4100" spans="1:16" x14ac:dyDescent="0.25">
      <c r="A4100" s="264" t="s">
        <v>8582</v>
      </c>
      <c r="B4100" s="264" t="s">
        <v>3782</v>
      </c>
      <c r="C4100" s="265">
        <v>23010402</v>
      </c>
      <c r="D4100" s="265" t="s">
        <v>15953</v>
      </c>
      <c r="E4100" s="266" t="s">
        <v>8836</v>
      </c>
      <c r="P4100" s="350"/>
    </row>
    <row r="4101" spans="1:16" s="359" customFormat="1" x14ac:dyDescent="0.25">
      <c r="A4101" s="264" t="s">
        <v>8583</v>
      </c>
      <c r="B4101" s="264" t="s">
        <v>6966</v>
      </c>
      <c r="C4101" s="265">
        <v>23010401</v>
      </c>
      <c r="D4101" s="265" t="s">
        <v>15953</v>
      </c>
      <c r="E4101" s="266" t="s">
        <v>6967</v>
      </c>
      <c r="F4101" s="30"/>
      <c r="G4101" s="30"/>
      <c r="H4101" s="30"/>
      <c r="I4101" s="29"/>
      <c r="J4101" s="29"/>
      <c r="K4101" s="29"/>
      <c r="L4101" s="29"/>
      <c r="M4101" s="29"/>
      <c r="N4101" s="29"/>
      <c r="O4101" s="29"/>
      <c r="P4101" s="372"/>
    </row>
    <row r="4102" spans="1:16" x14ac:dyDescent="0.25">
      <c r="A4102" s="264" t="s">
        <v>8583</v>
      </c>
      <c r="B4102" s="264" t="s">
        <v>3782</v>
      </c>
      <c r="C4102" s="265">
        <v>23010402</v>
      </c>
      <c r="D4102" s="265" t="s">
        <v>15953</v>
      </c>
      <c r="E4102" s="266" t="s">
        <v>8836</v>
      </c>
      <c r="P4102" s="350"/>
    </row>
    <row r="4103" spans="1:16" x14ac:dyDescent="0.25">
      <c r="A4103" s="264" t="s">
        <v>762</v>
      </c>
      <c r="B4103" s="264" t="s">
        <v>4181</v>
      </c>
      <c r="C4103" s="265">
        <v>230301</v>
      </c>
      <c r="D4103" s="265" t="s">
        <v>15953</v>
      </c>
      <c r="E4103" s="266" t="s">
        <v>6877</v>
      </c>
      <c r="P4103" s="350"/>
    </row>
    <row r="4104" spans="1:16" x14ac:dyDescent="0.25">
      <c r="A4104" s="44" t="s">
        <v>16025</v>
      </c>
      <c r="B4104" s="44" t="s">
        <v>1372</v>
      </c>
      <c r="C4104" s="45" t="s">
        <v>9092</v>
      </c>
      <c r="D4104" s="45" t="s">
        <v>18252</v>
      </c>
      <c r="E4104" s="45" t="s">
        <v>6809</v>
      </c>
      <c r="F4104" s="45" t="s">
        <v>1384</v>
      </c>
      <c r="G4104" s="45" t="s">
        <v>1385</v>
      </c>
      <c r="P4104" s="350"/>
    </row>
    <row r="4105" spans="1:16" x14ac:dyDescent="0.25">
      <c r="A4105" s="44" t="s">
        <v>16025</v>
      </c>
      <c r="B4105" s="44" t="s">
        <v>15965</v>
      </c>
      <c r="C4105" s="45" t="s">
        <v>15966</v>
      </c>
      <c r="D4105" s="45" t="s">
        <v>18252</v>
      </c>
      <c r="E4105" s="45" t="s">
        <v>6214</v>
      </c>
      <c r="F4105" s="45" t="s">
        <v>1384</v>
      </c>
      <c r="G4105" s="45" t="s">
        <v>1385</v>
      </c>
      <c r="P4105" s="350"/>
    </row>
    <row r="4106" spans="1:16" x14ac:dyDescent="0.25">
      <c r="A4106" s="264" t="s">
        <v>5435</v>
      </c>
      <c r="B4106" s="264" t="s">
        <v>3782</v>
      </c>
      <c r="C4106" s="265">
        <v>210205</v>
      </c>
      <c r="D4106" s="265" t="s">
        <v>15953</v>
      </c>
      <c r="E4106" s="266" t="s">
        <v>8836</v>
      </c>
      <c r="P4106" s="350"/>
    </row>
    <row r="4107" spans="1:16" x14ac:dyDescent="0.25">
      <c r="A4107" s="264" t="s">
        <v>14734</v>
      </c>
      <c r="B4107" s="264" t="s">
        <v>14577</v>
      </c>
      <c r="C4107" s="265">
        <v>240501</v>
      </c>
      <c r="D4107" s="265" t="s">
        <v>15953</v>
      </c>
      <c r="E4107" s="266" t="s">
        <v>14578</v>
      </c>
      <c r="P4107" s="350"/>
    </row>
    <row r="4108" spans="1:16" x14ac:dyDescent="0.2">
      <c r="A4108" s="135" t="s">
        <v>2120</v>
      </c>
      <c r="B4108" s="131" t="s">
        <v>7805</v>
      </c>
      <c r="C4108" s="96" t="s">
        <v>7806</v>
      </c>
      <c r="D4108" s="96" t="s">
        <v>1398</v>
      </c>
      <c r="E4108" s="112">
        <v>45870</v>
      </c>
      <c r="F4108" s="93"/>
      <c r="G4108" s="93"/>
      <c r="H4108" s="93"/>
      <c r="I4108" s="99"/>
      <c r="J4108" s="99"/>
      <c r="K4108" s="99"/>
      <c r="L4108" s="31"/>
      <c r="M4108" s="31"/>
      <c r="N4108" s="31"/>
      <c r="P4108" s="350"/>
    </row>
    <row r="4109" spans="1:16" x14ac:dyDescent="0.2">
      <c r="A4109" s="135" t="s">
        <v>2120</v>
      </c>
      <c r="B4109" s="131" t="s">
        <v>7684</v>
      </c>
      <c r="C4109" s="96" t="s">
        <v>7685</v>
      </c>
      <c r="D4109" s="96" t="s">
        <v>1398</v>
      </c>
      <c r="E4109" s="112">
        <v>45870</v>
      </c>
      <c r="F4109" s="93"/>
      <c r="G4109" s="93"/>
      <c r="H4109" s="93"/>
      <c r="I4109" s="99"/>
      <c r="J4109" s="99"/>
      <c r="K4109" s="99"/>
      <c r="L4109" s="31"/>
      <c r="M4109" s="31"/>
      <c r="N4109" s="31"/>
      <c r="P4109" s="350"/>
    </row>
    <row r="4110" spans="1:16" x14ac:dyDescent="0.25">
      <c r="A4110" s="264" t="s">
        <v>16938</v>
      </c>
      <c r="B4110" s="264" t="s">
        <v>15882</v>
      </c>
      <c r="C4110" s="265">
        <v>240901</v>
      </c>
      <c r="D4110" s="265" t="s">
        <v>15953</v>
      </c>
      <c r="E4110" s="266" t="s">
        <v>6214</v>
      </c>
      <c r="P4110" s="350"/>
    </row>
    <row r="4111" spans="1:16" x14ac:dyDescent="0.25">
      <c r="A4111" s="403" t="s">
        <v>17260</v>
      </c>
      <c r="B4111" s="403" t="s">
        <v>17216</v>
      </c>
      <c r="C4111" s="413">
        <v>35.229999999999997</v>
      </c>
      <c r="D4111" s="43" t="s">
        <v>17679</v>
      </c>
      <c r="E4111" s="43">
        <v>46934</v>
      </c>
      <c r="F4111" s="88"/>
      <c r="P4111" s="350"/>
    </row>
    <row r="4112" spans="1:16" x14ac:dyDescent="0.25">
      <c r="A4112" s="403" t="s">
        <v>17261</v>
      </c>
      <c r="B4112" s="403" t="s">
        <v>17108</v>
      </c>
      <c r="C4112" s="413">
        <v>10.23</v>
      </c>
      <c r="D4112" s="43" t="s">
        <v>17679</v>
      </c>
      <c r="E4112" s="43">
        <v>46934</v>
      </c>
      <c r="F4112" s="88"/>
      <c r="P4112" s="350"/>
    </row>
    <row r="4113" spans="1:16" x14ac:dyDescent="0.2">
      <c r="A4113" s="135" t="s">
        <v>14106</v>
      </c>
      <c r="B4113" s="131" t="s">
        <v>14108</v>
      </c>
      <c r="C4113" s="96" t="s">
        <v>14107</v>
      </c>
      <c r="D4113" s="96" t="s">
        <v>2915</v>
      </c>
      <c r="E4113" s="112">
        <v>45808</v>
      </c>
      <c r="F4113" s="93"/>
      <c r="G4113" s="93"/>
      <c r="H4113" s="93" t="s">
        <v>1533</v>
      </c>
      <c r="I4113" s="99"/>
      <c r="J4113" s="99"/>
      <c r="K4113" s="99"/>
      <c r="L4113" s="31"/>
      <c r="M4113" s="31"/>
      <c r="N4113" s="31"/>
      <c r="P4113" s="350"/>
    </row>
    <row r="4114" spans="1:16" s="355" customFormat="1" x14ac:dyDescent="0.25">
      <c r="A4114" s="44" t="s">
        <v>6782</v>
      </c>
      <c r="B4114" s="44" t="s">
        <v>15257</v>
      </c>
      <c r="C4114" s="45" t="s">
        <v>13518</v>
      </c>
      <c r="D4114" s="45" t="s">
        <v>16294</v>
      </c>
      <c r="E4114" s="46">
        <v>46022</v>
      </c>
      <c r="F4114" s="338"/>
      <c r="G4114" s="44"/>
      <c r="H4114" s="44"/>
      <c r="I4114" s="44"/>
      <c r="J4114" s="44"/>
      <c r="K4114" s="44"/>
      <c r="L4114" s="31"/>
      <c r="M4114" s="31"/>
      <c r="N4114" s="31"/>
      <c r="O4114" s="29"/>
      <c r="P4114" s="373"/>
    </row>
    <row r="4115" spans="1:16" x14ac:dyDescent="0.25">
      <c r="A4115" s="264" t="s">
        <v>6782</v>
      </c>
      <c r="B4115" s="264" t="s">
        <v>6669</v>
      </c>
      <c r="C4115" s="265">
        <v>230807</v>
      </c>
      <c r="D4115" s="265" t="s">
        <v>15953</v>
      </c>
      <c r="E4115" s="266" t="s">
        <v>6877</v>
      </c>
      <c r="P4115" s="350"/>
    </row>
    <row r="4116" spans="1:16" s="359" customFormat="1" x14ac:dyDescent="0.2">
      <c r="A4116" s="57" t="s">
        <v>1930</v>
      </c>
      <c r="B4116" s="92" t="s">
        <v>4550</v>
      </c>
      <c r="C4116" s="93" t="s">
        <v>4548</v>
      </c>
      <c r="D4116" s="93" t="s">
        <v>4549</v>
      </c>
      <c r="E4116" s="94">
        <v>46203</v>
      </c>
      <c r="F4116" s="93"/>
      <c r="G4116" s="93"/>
      <c r="H4116" s="93"/>
      <c r="I4116" s="99"/>
      <c r="J4116" s="99"/>
      <c r="K4116" s="99"/>
      <c r="L4116" s="29"/>
      <c r="M4116" s="29"/>
      <c r="N4116" s="29"/>
      <c r="O4116" s="29"/>
      <c r="P4116" s="372"/>
    </row>
    <row r="4117" spans="1:16" x14ac:dyDescent="0.25">
      <c r="A4117" s="44" t="s">
        <v>11156</v>
      </c>
      <c r="B4117" s="44" t="s">
        <v>15259</v>
      </c>
      <c r="C4117" s="45" t="s">
        <v>11129</v>
      </c>
      <c r="D4117" s="45" t="s">
        <v>16294</v>
      </c>
      <c r="E4117" s="46">
        <v>46022</v>
      </c>
      <c r="F4117" s="338"/>
      <c r="G4117" s="44"/>
      <c r="H4117" s="44"/>
      <c r="I4117" s="44"/>
      <c r="J4117" s="44"/>
      <c r="K4117" s="44"/>
      <c r="L4117" s="31"/>
      <c r="M4117" s="31"/>
      <c r="N4117" s="31"/>
      <c r="P4117" s="350"/>
    </row>
    <row r="4118" spans="1:16" x14ac:dyDescent="0.25">
      <c r="A4118" s="44" t="s">
        <v>5034</v>
      </c>
      <c r="B4118" s="44" t="s">
        <v>15299</v>
      </c>
      <c r="C4118" s="45" t="s">
        <v>5039</v>
      </c>
      <c r="D4118" s="45" t="s">
        <v>16294</v>
      </c>
      <c r="E4118" s="46">
        <v>46022</v>
      </c>
      <c r="F4118" s="338"/>
      <c r="G4118" s="44"/>
      <c r="H4118" s="44"/>
      <c r="I4118" s="44"/>
      <c r="J4118" s="44"/>
      <c r="K4118" s="44"/>
      <c r="L4118" s="31"/>
      <c r="M4118" s="31"/>
      <c r="N4118" s="31"/>
      <c r="P4118" s="350"/>
    </row>
    <row r="4119" spans="1:16" x14ac:dyDescent="0.25">
      <c r="A4119" s="44" t="s">
        <v>13416</v>
      </c>
      <c r="B4119" s="44" t="s">
        <v>15257</v>
      </c>
      <c r="C4119" s="45" t="s">
        <v>13518</v>
      </c>
      <c r="D4119" s="45" t="s">
        <v>16294</v>
      </c>
      <c r="E4119" s="46">
        <v>46022</v>
      </c>
      <c r="F4119" s="338"/>
      <c r="G4119" s="44"/>
      <c r="H4119" s="44"/>
      <c r="I4119" s="44"/>
      <c r="J4119" s="44"/>
      <c r="K4119" s="44"/>
      <c r="L4119" s="31"/>
      <c r="M4119" s="31"/>
      <c r="N4119" s="31"/>
      <c r="P4119" s="350"/>
    </row>
    <row r="4120" spans="1:16" s="355" customFormat="1" x14ac:dyDescent="0.25">
      <c r="A4120" s="44" t="s">
        <v>9968</v>
      </c>
      <c r="B4120" s="44" t="s">
        <v>13527</v>
      </c>
      <c r="C4120" s="45" t="s">
        <v>9969</v>
      </c>
      <c r="D4120" s="45" t="s">
        <v>16294</v>
      </c>
      <c r="E4120" s="46">
        <v>45900</v>
      </c>
      <c r="F4120" s="338"/>
      <c r="G4120" s="44"/>
      <c r="H4120" s="44"/>
      <c r="I4120" s="44"/>
      <c r="J4120" s="44"/>
      <c r="K4120" s="44"/>
      <c r="L4120" s="31"/>
      <c r="M4120" s="31"/>
      <c r="N4120" s="31"/>
      <c r="O4120" s="29"/>
      <c r="P4120" s="373"/>
    </row>
    <row r="4121" spans="1:16" x14ac:dyDescent="0.25">
      <c r="A4121" s="44" t="s">
        <v>2598</v>
      </c>
      <c r="B4121" s="44" t="s">
        <v>15315</v>
      </c>
      <c r="C4121" s="45" t="s">
        <v>2596</v>
      </c>
      <c r="D4121" s="45" t="s">
        <v>16294</v>
      </c>
      <c r="E4121" s="46">
        <v>45688</v>
      </c>
      <c r="F4121" s="338"/>
      <c r="G4121" s="44"/>
      <c r="H4121" s="44"/>
      <c r="I4121" s="44"/>
      <c r="J4121" s="44"/>
      <c r="K4121" s="44"/>
      <c r="L4121" s="31"/>
      <c r="M4121" s="31"/>
      <c r="N4121" s="31"/>
      <c r="P4121" s="350"/>
    </row>
    <row r="4122" spans="1:16" s="359" customFormat="1" x14ac:dyDescent="0.25">
      <c r="A4122" s="44" t="s">
        <v>11855</v>
      </c>
      <c r="B4122" s="44" t="s">
        <v>1347</v>
      </c>
      <c r="C4122" s="45" t="s">
        <v>14267</v>
      </c>
      <c r="D4122" s="45" t="s">
        <v>18252</v>
      </c>
      <c r="E4122" s="45" t="s">
        <v>6677</v>
      </c>
      <c r="F4122" s="45" t="s">
        <v>1384</v>
      </c>
      <c r="G4122" s="45" t="s">
        <v>1384</v>
      </c>
      <c r="H4122" s="30"/>
      <c r="I4122" s="29"/>
      <c r="J4122" s="29"/>
      <c r="K4122" s="29"/>
      <c r="L4122" s="29"/>
      <c r="M4122" s="29"/>
      <c r="N4122" s="29"/>
      <c r="O4122" s="29"/>
      <c r="P4122" s="372"/>
    </row>
    <row r="4123" spans="1:16" x14ac:dyDescent="0.25">
      <c r="A4123" s="264" t="s">
        <v>6783</v>
      </c>
      <c r="B4123" s="264" t="s">
        <v>6784</v>
      </c>
      <c r="C4123" s="265">
        <v>220302</v>
      </c>
      <c r="D4123" s="265" t="s">
        <v>15953</v>
      </c>
      <c r="E4123" s="266" t="s">
        <v>6213</v>
      </c>
      <c r="P4123" s="350"/>
    </row>
    <row r="4124" spans="1:16" x14ac:dyDescent="0.25">
      <c r="A4124" s="264" t="s">
        <v>6783</v>
      </c>
      <c r="B4124" s="264" t="s">
        <v>1070</v>
      </c>
      <c r="C4124" s="265">
        <v>241202</v>
      </c>
      <c r="D4124" s="265" t="s">
        <v>15953</v>
      </c>
      <c r="E4124" s="266" t="s">
        <v>17687</v>
      </c>
      <c r="P4124" s="350"/>
    </row>
    <row r="4125" spans="1:16" x14ac:dyDescent="0.25">
      <c r="A4125" s="264" t="s">
        <v>6785</v>
      </c>
      <c r="B4125" s="264" t="s">
        <v>2751</v>
      </c>
      <c r="C4125" s="265">
        <v>220105</v>
      </c>
      <c r="D4125" s="265" t="s">
        <v>15953</v>
      </c>
      <c r="E4125" s="266" t="s">
        <v>3064</v>
      </c>
      <c r="P4125" s="350"/>
    </row>
    <row r="4126" spans="1:16" x14ac:dyDescent="0.25">
      <c r="A4126" s="264" t="s">
        <v>14735</v>
      </c>
      <c r="B4126" s="264" t="s">
        <v>6966</v>
      </c>
      <c r="C4126" s="265">
        <v>23010401</v>
      </c>
      <c r="D4126" s="265" t="s">
        <v>15953</v>
      </c>
      <c r="E4126" s="266" t="s">
        <v>6967</v>
      </c>
      <c r="P4126" s="350"/>
    </row>
    <row r="4127" spans="1:16" x14ac:dyDescent="0.25">
      <c r="A4127" s="264" t="s">
        <v>14735</v>
      </c>
      <c r="B4127" s="264" t="s">
        <v>3782</v>
      </c>
      <c r="C4127" s="265">
        <v>23010402</v>
      </c>
      <c r="D4127" s="265" t="s">
        <v>15953</v>
      </c>
      <c r="E4127" s="266" t="s">
        <v>8836</v>
      </c>
      <c r="P4127" s="350"/>
    </row>
    <row r="4128" spans="1:16" x14ac:dyDescent="0.25">
      <c r="A4128" s="264" t="s">
        <v>14735</v>
      </c>
      <c r="B4128" s="264" t="s">
        <v>4844</v>
      </c>
      <c r="C4128" s="265">
        <v>24060401</v>
      </c>
      <c r="D4128" s="265" t="s">
        <v>15953</v>
      </c>
      <c r="E4128" s="266" t="s">
        <v>6412</v>
      </c>
      <c r="P4128" s="350"/>
    </row>
    <row r="4129" spans="1:16" x14ac:dyDescent="0.25">
      <c r="A4129" s="264" t="s">
        <v>14735</v>
      </c>
      <c r="B4129" s="264" t="s">
        <v>1057</v>
      </c>
      <c r="C4129" s="265">
        <v>24060402</v>
      </c>
      <c r="D4129" s="265" t="s">
        <v>15953</v>
      </c>
      <c r="E4129" s="266" t="s">
        <v>5410</v>
      </c>
      <c r="P4129" s="350"/>
    </row>
    <row r="4130" spans="1:16" x14ac:dyDescent="0.25">
      <c r="A4130" s="264" t="s">
        <v>8584</v>
      </c>
      <c r="B4130" s="264" t="s">
        <v>6684</v>
      </c>
      <c r="C4130" s="265">
        <v>21020301</v>
      </c>
      <c r="D4130" s="265" t="s">
        <v>15953</v>
      </c>
      <c r="E4130" s="266" t="s">
        <v>6422</v>
      </c>
      <c r="P4130" s="350"/>
    </row>
    <row r="4131" spans="1:16" x14ac:dyDescent="0.25">
      <c r="A4131" s="264" t="s">
        <v>8584</v>
      </c>
      <c r="B4131" s="264" t="s">
        <v>6678</v>
      </c>
      <c r="C4131" s="265">
        <v>22020201</v>
      </c>
      <c r="D4131" s="265" t="s">
        <v>15953</v>
      </c>
      <c r="E4131" s="266" t="s">
        <v>5195</v>
      </c>
      <c r="P4131" s="350"/>
    </row>
    <row r="4132" spans="1:16" s="355" customFormat="1" x14ac:dyDescent="0.25">
      <c r="A4132" s="264" t="s">
        <v>8584</v>
      </c>
      <c r="B4132" s="264" t="s">
        <v>6679</v>
      </c>
      <c r="C4132" s="265">
        <v>22020202</v>
      </c>
      <c r="D4132" s="265" t="s">
        <v>15953</v>
      </c>
      <c r="E4132" s="266" t="s">
        <v>5195</v>
      </c>
      <c r="F4132" s="30"/>
      <c r="G4132" s="30"/>
      <c r="H4132" s="30"/>
      <c r="I4132" s="29"/>
      <c r="J4132" s="29"/>
      <c r="K4132" s="29"/>
      <c r="L4132" s="29"/>
      <c r="M4132" s="29"/>
      <c r="N4132" s="29"/>
      <c r="O4132" s="29"/>
      <c r="P4132" s="373"/>
    </row>
    <row r="4133" spans="1:16" x14ac:dyDescent="0.25">
      <c r="A4133" s="71" t="s">
        <v>17262</v>
      </c>
      <c r="B4133" s="403" t="s">
        <v>17114</v>
      </c>
      <c r="C4133" s="413">
        <v>13.24</v>
      </c>
      <c r="D4133" s="43" t="s">
        <v>17679</v>
      </c>
      <c r="E4133" s="43">
        <v>47299</v>
      </c>
      <c r="F4133" s="88"/>
      <c r="P4133" s="350"/>
    </row>
    <row r="4134" spans="1:16" s="359" customFormat="1" x14ac:dyDescent="0.2">
      <c r="A4134" s="57" t="s">
        <v>10861</v>
      </c>
      <c r="B4134" s="57" t="s">
        <v>2495</v>
      </c>
      <c r="C4134" s="62" t="s">
        <v>10848</v>
      </c>
      <c r="D4134" s="62" t="s">
        <v>5966</v>
      </c>
      <c r="E4134" s="60">
        <v>45961</v>
      </c>
      <c r="F4134" s="339" t="s">
        <v>16267</v>
      </c>
      <c r="G4134" s="339" t="s">
        <v>16268</v>
      </c>
      <c r="H4134" s="57"/>
      <c r="I4134" s="57"/>
      <c r="J4134" s="57"/>
      <c r="K4134" s="57"/>
      <c r="L4134" s="31"/>
      <c r="M4134" s="31"/>
      <c r="N4134" s="31"/>
      <c r="O4134" s="29"/>
      <c r="P4134" s="372"/>
    </row>
    <row r="4135" spans="1:16" s="355" customFormat="1" x14ac:dyDescent="0.25">
      <c r="A4135" s="262" t="s">
        <v>7230</v>
      </c>
      <c r="B4135" s="262" t="s">
        <v>11553</v>
      </c>
      <c r="C4135" s="53" t="s">
        <v>11694</v>
      </c>
      <c r="D4135" s="93" t="s">
        <v>7330</v>
      </c>
      <c r="E4135" s="263">
        <v>47059</v>
      </c>
      <c r="F4135" s="93"/>
      <c r="G4135" s="93"/>
      <c r="H4135" s="93"/>
      <c r="I4135" s="99"/>
      <c r="J4135" s="99"/>
      <c r="K4135" s="99"/>
      <c r="L4135" s="29"/>
      <c r="M4135" s="29"/>
      <c r="N4135" s="29"/>
      <c r="O4135" s="29"/>
      <c r="P4135" s="373"/>
    </row>
    <row r="4136" spans="1:16" x14ac:dyDescent="0.25">
      <c r="A4136" s="44" t="s">
        <v>7230</v>
      </c>
      <c r="B4136" s="44" t="s">
        <v>15259</v>
      </c>
      <c r="C4136" s="45" t="s">
        <v>11129</v>
      </c>
      <c r="D4136" s="45" t="s">
        <v>16294</v>
      </c>
      <c r="E4136" s="46">
        <v>46022</v>
      </c>
      <c r="F4136" s="338"/>
      <c r="G4136" s="44"/>
      <c r="H4136" s="44"/>
      <c r="I4136" s="44"/>
      <c r="J4136" s="44"/>
      <c r="K4136" s="44"/>
      <c r="L4136" s="31"/>
      <c r="M4136" s="31"/>
      <c r="N4136" s="31"/>
      <c r="P4136" s="350"/>
    </row>
    <row r="4137" spans="1:16" s="359" customFormat="1" x14ac:dyDescent="0.25">
      <c r="A4137" s="264" t="s">
        <v>763</v>
      </c>
      <c r="B4137" s="264" t="s">
        <v>3753</v>
      </c>
      <c r="C4137" s="265">
        <v>210101</v>
      </c>
      <c r="D4137" s="265" t="s">
        <v>15953</v>
      </c>
      <c r="E4137" s="266" t="s">
        <v>3754</v>
      </c>
      <c r="F4137" s="30"/>
      <c r="G4137" s="30"/>
      <c r="H4137" s="30"/>
      <c r="I4137" s="29"/>
      <c r="J4137" s="29"/>
      <c r="K4137" s="29"/>
      <c r="L4137" s="29"/>
      <c r="M4137" s="29"/>
      <c r="N4137" s="29"/>
      <c r="O4137" s="29"/>
      <c r="P4137" s="372"/>
    </row>
    <row r="4138" spans="1:16" x14ac:dyDescent="0.25">
      <c r="A4138" s="44" t="s">
        <v>16351</v>
      </c>
      <c r="B4138" s="44" t="s">
        <v>16337</v>
      </c>
      <c r="C4138" s="45" t="s">
        <v>16338</v>
      </c>
      <c r="D4138" s="45" t="s">
        <v>16294</v>
      </c>
      <c r="E4138" s="46">
        <v>46022</v>
      </c>
      <c r="F4138" s="338"/>
      <c r="G4138" s="44"/>
      <c r="H4138" s="44"/>
      <c r="I4138" s="44"/>
      <c r="J4138" s="44"/>
      <c r="K4138" s="44"/>
      <c r="L4138" s="31"/>
      <c r="M4138" s="31"/>
      <c r="N4138" s="31"/>
      <c r="P4138" s="350"/>
    </row>
    <row r="4139" spans="1:16" s="359" customFormat="1" x14ac:dyDescent="0.25">
      <c r="A4139" s="264" t="s">
        <v>14736</v>
      </c>
      <c r="B4139" s="264" t="s">
        <v>13009</v>
      </c>
      <c r="C4139" s="265">
        <v>240101</v>
      </c>
      <c r="D4139" s="265" t="s">
        <v>15953</v>
      </c>
      <c r="E4139" s="266" t="s">
        <v>13010</v>
      </c>
      <c r="F4139" s="30"/>
      <c r="G4139" s="30"/>
      <c r="H4139" s="30"/>
      <c r="I4139" s="29"/>
      <c r="J4139" s="29"/>
      <c r="K4139" s="29"/>
      <c r="L4139" s="29"/>
      <c r="M4139" s="29"/>
      <c r="N4139" s="29"/>
      <c r="O4139" s="29"/>
      <c r="P4139" s="372"/>
    </row>
    <row r="4140" spans="1:16" x14ac:dyDescent="0.25">
      <c r="A4140" s="264" t="s">
        <v>14736</v>
      </c>
      <c r="B4140" s="264" t="s">
        <v>12991</v>
      </c>
      <c r="C4140" s="265">
        <v>240102</v>
      </c>
      <c r="D4140" s="265" t="s">
        <v>15953</v>
      </c>
      <c r="E4140" s="266" t="s">
        <v>6677</v>
      </c>
      <c r="P4140" s="350"/>
    </row>
    <row r="4141" spans="1:16" x14ac:dyDescent="0.25">
      <c r="A4141" s="264" t="s">
        <v>14736</v>
      </c>
      <c r="B4141" s="264" t="s">
        <v>14580</v>
      </c>
      <c r="C4141" s="265">
        <v>24020301</v>
      </c>
      <c r="D4141" s="265" t="s">
        <v>15953</v>
      </c>
      <c r="E4141" s="266" t="s">
        <v>12997</v>
      </c>
      <c r="P4141" s="350"/>
    </row>
    <row r="4142" spans="1:16" x14ac:dyDescent="0.25">
      <c r="A4142" s="264" t="s">
        <v>14736</v>
      </c>
      <c r="B4142" s="264" t="s">
        <v>3783</v>
      </c>
      <c r="C4142" s="265">
        <v>24020302</v>
      </c>
      <c r="D4142" s="265" t="s">
        <v>15953</v>
      </c>
      <c r="E4142" s="266" t="s">
        <v>8836</v>
      </c>
      <c r="P4142" s="350"/>
    </row>
    <row r="4143" spans="1:16" x14ac:dyDescent="0.25">
      <c r="A4143" s="1" t="s">
        <v>141</v>
      </c>
      <c r="B4143" s="432" t="s">
        <v>2172</v>
      </c>
      <c r="C4143" s="433" t="s">
        <v>4382</v>
      </c>
      <c r="D4143" s="434" t="s">
        <v>17016</v>
      </c>
      <c r="E4143" s="434">
        <v>45823</v>
      </c>
      <c r="P4143" s="343"/>
    </row>
    <row r="4144" spans="1:16" x14ac:dyDescent="0.25">
      <c r="A4144" s="1" t="s">
        <v>141</v>
      </c>
      <c r="B4144" s="432" t="s">
        <v>2172</v>
      </c>
      <c r="C4144" s="433" t="s">
        <v>4382</v>
      </c>
      <c r="D4144" s="434" t="s">
        <v>17016</v>
      </c>
      <c r="E4144" s="434">
        <v>45823</v>
      </c>
      <c r="P4144" s="343"/>
    </row>
    <row r="4145" spans="1:16" x14ac:dyDescent="0.25">
      <c r="A4145" s="262" t="s">
        <v>7358</v>
      </c>
      <c r="B4145" s="262" t="s">
        <v>7359</v>
      </c>
      <c r="C4145" s="53" t="s">
        <v>7360</v>
      </c>
      <c r="D4145" s="93" t="s">
        <v>7330</v>
      </c>
      <c r="E4145" s="263">
        <v>45980</v>
      </c>
      <c r="F4145" s="93"/>
      <c r="G4145" s="93"/>
      <c r="H4145" s="93"/>
      <c r="I4145" s="99"/>
      <c r="J4145" s="99"/>
      <c r="K4145" s="99"/>
      <c r="L4145" s="31"/>
      <c r="M4145" s="31"/>
      <c r="N4145" s="31"/>
      <c r="P4145" s="350"/>
    </row>
    <row r="4146" spans="1:16" x14ac:dyDescent="0.25">
      <c r="A4146" s="264" t="s">
        <v>6786</v>
      </c>
      <c r="B4146" s="264" t="s">
        <v>6661</v>
      </c>
      <c r="C4146" s="265">
        <v>22100201</v>
      </c>
      <c r="D4146" s="265" t="s">
        <v>15953</v>
      </c>
      <c r="E4146" s="266" t="s">
        <v>5198</v>
      </c>
      <c r="P4146" s="350"/>
    </row>
    <row r="4147" spans="1:16" s="359" customFormat="1" x14ac:dyDescent="0.25">
      <c r="A4147" s="264" t="s">
        <v>8585</v>
      </c>
      <c r="B4147" s="264" t="s">
        <v>1068</v>
      </c>
      <c r="C4147" s="265">
        <v>230202</v>
      </c>
      <c r="D4147" s="265" t="s">
        <v>15953</v>
      </c>
      <c r="E4147" s="266" t="s">
        <v>8836</v>
      </c>
      <c r="F4147" s="30"/>
      <c r="G4147" s="30"/>
      <c r="H4147" s="30"/>
      <c r="I4147" s="29"/>
      <c r="J4147" s="29"/>
      <c r="K4147" s="29"/>
      <c r="L4147" s="29"/>
      <c r="M4147" s="29"/>
      <c r="N4147" s="29"/>
      <c r="O4147" s="29"/>
      <c r="P4147" s="372"/>
    </row>
    <row r="4148" spans="1:16" x14ac:dyDescent="0.25">
      <c r="A4148" s="264" t="s">
        <v>9449</v>
      </c>
      <c r="B4148" s="264" t="s">
        <v>2751</v>
      </c>
      <c r="C4148" s="265">
        <v>230105</v>
      </c>
      <c r="D4148" s="265" t="s">
        <v>15953</v>
      </c>
      <c r="E4148" s="266" t="s">
        <v>6877</v>
      </c>
      <c r="P4148" s="350"/>
    </row>
    <row r="4149" spans="1:16" x14ac:dyDescent="0.25">
      <c r="A4149" s="264" t="s">
        <v>9449</v>
      </c>
      <c r="B4149" s="264" t="s">
        <v>1068</v>
      </c>
      <c r="C4149" s="265">
        <v>230202</v>
      </c>
      <c r="D4149" s="265" t="s">
        <v>15953</v>
      </c>
      <c r="E4149" s="266" t="s">
        <v>8836</v>
      </c>
      <c r="P4149" s="350"/>
    </row>
    <row r="4150" spans="1:16" x14ac:dyDescent="0.25">
      <c r="A4150" s="264" t="s">
        <v>15857</v>
      </c>
      <c r="B4150" s="264" t="s">
        <v>1084</v>
      </c>
      <c r="C4150" s="265">
        <v>240905</v>
      </c>
      <c r="D4150" s="265" t="s">
        <v>15953</v>
      </c>
      <c r="E4150" s="266" t="s">
        <v>6214</v>
      </c>
      <c r="P4150" s="350"/>
    </row>
    <row r="4151" spans="1:16" x14ac:dyDescent="0.25">
      <c r="A4151" s="264" t="s">
        <v>14737</v>
      </c>
      <c r="B4151" s="264" t="s">
        <v>13009</v>
      </c>
      <c r="C4151" s="265">
        <v>240101</v>
      </c>
      <c r="D4151" s="265" t="s">
        <v>15953</v>
      </c>
      <c r="E4151" s="266" t="s">
        <v>13010</v>
      </c>
      <c r="P4151" s="350"/>
    </row>
    <row r="4152" spans="1:16" x14ac:dyDescent="0.25">
      <c r="A4152" s="264" t="s">
        <v>14737</v>
      </c>
      <c r="B4152" s="264" t="s">
        <v>1076</v>
      </c>
      <c r="C4152" s="265">
        <v>240303</v>
      </c>
      <c r="D4152" s="265" t="s">
        <v>15953</v>
      </c>
      <c r="E4152" s="266" t="s">
        <v>3064</v>
      </c>
      <c r="P4152" s="350"/>
    </row>
    <row r="4153" spans="1:16" x14ac:dyDescent="0.25">
      <c r="A4153" s="264" t="s">
        <v>14737</v>
      </c>
      <c r="B4153" s="264" t="s">
        <v>14623</v>
      </c>
      <c r="C4153" s="265">
        <v>24050301</v>
      </c>
      <c r="D4153" s="265" t="s">
        <v>15953</v>
      </c>
      <c r="E4153" s="266" t="s">
        <v>6710</v>
      </c>
      <c r="P4153" s="350"/>
    </row>
    <row r="4154" spans="1:16" x14ac:dyDescent="0.25">
      <c r="A4154" s="264" t="s">
        <v>14737</v>
      </c>
      <c r="B4154" s="264" t="s">
        <v>4843</v>
      </c>
      <c r="C4154" s="265">
        <v>24050302</v>
      </c>
      <c r="D4154" s="265" t="s">
        <v>15953</v>
      </c>
      <c r="E4154" s="266" t="s">
        <v>10364</v>
      </c>
      <c r="P4154" s="350"/>
    </row>
    <row r="4155" spans="1:16" x14ac:dyDescent="0.25">
      <c r="A4155" s="264" t="s">
        <v>17803</v>
      </c>
      <c r="B4155" s="264" t="s">
        <v>236</v>
      </c>
      <c r="C4155" s="265">
        <v>241001</v>
      </c>
      <c r="D4155" s="265" t="s">
        <v>15953</v>
      </c>
      <c r="E4155" s="266" t="s">
        <v>11352</v>
      </c>
      <c r="P4155" s="350"/>
    </row>
    <row r="4156" spans="1:16" x14ac:dyDescent="0.25">
      <c r="A4156" s="264" t="s">
        <v>17803</v>
      </c>
      <c r="B4156" s="264" t="s">
        <v>6685</v>
      </c>
      <c r="C4156" s="265">
        <v>24120301</v>
      </c>
      <c r="D4156" s="265" t="s">
        <v>15953</v>
      </c>
      <c r="E4156" s="266" t="s">
        <v>17687</v>
      </c>
      <c r="P4156" s="350"/>
    </row>
    <row r="4157" spans="1:16" x14ac:dyDescent="0.25">
      <c r="A4157" s="264" t="s">
        <v>17803</v>
      </c>
      <c r="B4157" s="264" t="s">
        <v>3602</v>
      </c>
      <c r="C4157" s="265">
        <v>24120302</v>
      </c>
      <c r="D4157" s="265" t="s">
        <v>15953</v>
      </c>
      <c r="E4157" s="266" t="s">
        <v>11834</v>
      </c>
      <c r="P4157" s="350"/>
    </row>
    <row r="4158" spans="1:16" s="355" customFormat="1" x14ac:dyDescent="0.25">
      <c r="A4158" s="102" t="s">
        <v>15816</v>
      </c>
      <c r="B4158" s="92" t="s">
        <v>15819</v>
      </c>
      <c r="C4158" s="93" t="s">
        <v>15820</v>
      </c>
      <c r="D4158" s="93" t="s">
        <v>1398</v>
      </c>
      <c r="E4158" s="94">
        <v>45952</v>
      </c>
      <c r="F4158" s="93"/>
      <c r="G4158" s="93"/>
      <c r="H4158" s="93"/>
      <c r="I4158" s="99"/>
      <c r="J4158" s="99"/>
      <c r="K4158" s="99"/>
      <c r="L4158" s="31"/>
      <c r="M4158" s="31"/>
      <c r="N4158" s="31"/>
      <c r="O4158" s="29"/>
      <c r="P4158" s="373"/>
    </row>
    <row r="4159" spans="1:16" x14ac:dyDescent="0.25">
      <c r="A4159" s="264" t="s">
        <v>9450</v>
      </c>
      <c r="B4159" s="264" t="s">
        <v>6664</v>
      </c>
      <c r="C4159" s="265">
        <v>22010701</v>
      </c>
      <c r="D4159" s="265" t="s">
        <v>15953</v>
      </c>
      <c r="E4159" s="266" t="s">
        <v>6665</v>
      </c>
      <c r="P4159" s="350"/>
    </row>
    <row r="4160" spans="1:16" x14ac:dyDescent="0.25">
      <c r="A4160" s="264" t="s">
        <v>9450</v>
      </c>
      <c r="B4160" s="264" t="s">
        <v>1055</v>
      </c>
      <c r="C4160" s="265">
        <v>22010702</v>
      </c>
      <c r="D4160" s="265" t="s">
        <v>15953</v>
      </c>
      <c r="E4160" s="266" t="s">
        <v>8836</v>
      </c>
      <c r="P4160" s="350"/>
    </row>
    <row r="4161" spans="1:16" x14ac:dyDescent="0.25">
      <c r="A4161" s="264" t="s">
        <v>10421</v>
      </c>
      <c r="B4161" s="264" t="s">
        <v>9688</v>
      </c>
      <c r="C4161" s="265">
        <v>230504</v>
      </c>
      <c r="D4161" s="265" t="s">
        <v>15953</v>
      </c>
      <c r="E4161" s="266" t="s">
        <v>9689</v>
      </c>
      <c r="P4161" s="350"/>
    </row>
    <row r="4162" spans="1:16" x14ac:dyDescent="0.25">
      <c r="A4162" s="264" t="s">
        <v>10421</v>
      </c>
      <c r="B4162" s="264" t="s">
        <v>1056</v>
      </c>
      <c r="C4162" s="265">
        <v>230601</v>
      </c>
      <c r="D4162" s="265" t="s">
        <v>15953</v>
      </c>
      <c r="E4162" s="266" t="s">
        <v>10533</v>
      </c>
      <c r="P4162" s="350"/>
    </row>
    <row r="4163" spans="1:16" x14ac:dyDescent="0.25">
      <c r="A4163" s="264" t="s">
        <v>10421</v>
      </c>
      <c r="B4163" s="264" t="s">
        <v>1067</v>
      </c>
      <c r="C4163" s="265">
        <v>230703</v>
      </c>
      <c r="D4163" s="265" t="s">
        <v>15953</v>
      </c>
      <c r="E4163" s="266" t="s">
        <v>5273</v>
      </c>
      <c r="P4163" s="350"/>
    </row>
    <row r="4164" spans="1:16" s="359" customFormat="1" x14ac:dyDescent="0.25">
      <c r="A4164" s="44" t="s">
        <v>12127</v>
      </c>
      <c r="B4164" s="44" t="s">
        <v>16555</v>
      </c>
      <c r="C4164" s="45" t="s">
        <v>12802</v>
      </c>
      <c r="D4164" s="45" t="s">
        <v>4574</v>
      </c>
      <c r="E4164" s="275">
        <f>DATE(2028,2,28)</f>
        <v>46811</v>
      </c>
      <c r="F4164" s="30"/>
      <c r="G4164" s="30"/>
      <c r="H4164" s="30"/>
      <c r="I4164" s="29"/>
      <c r="J4164" s="29"/>
      <c r="K4164" s="29"/>
      <c r="L4164" s="29"/>
      <c r="M4164" s="29"/>
      <c r="N4164" s="29"/>
      <c r="O4164" s="29"/>
      <c r="P4164" s="372"/>
    </row>
    <row r="4165" spans="1:16" x14ac:dyDescent="0.25">
      <c r="A4165" s="102" t="s">
        <v>15802</v>
      </c>
      <c r="B4165" s="92" t="s">
        <v>15809</v>
      </c>
      <c r="C4165" s="93" t="s">
        <v>15813</v>
      </c>
      <c r="D4165" s="93" t="s">
        <v>1398</v>
      </c>
      <c r="E4165" s="94">
        <v>45952</v>
      </c>
      <c r="F4165" s="93"/>
      <c r="G4165" s="93"/>
      <c r="H4165" s="93"/>
      <c r="I4165" s="99"/>
      <c r="J4165" s="99"/>
      <c r="K4165" s="99"/>
      <c r="L4165" s="31"/>
      <c r="M4165" s="31"/>
      <c r="N4165" s="31"/>
      <c r="P4165" s="350"/>
    </row>
    <row r="4166" spans="1:16" x14ac:dyDescent="0.25">
      <c r="A4166" s="44" t="s">
        <v>16556</v>
      </c>
      <c r="B4166" s="44" t="s">
        <v>5040</v>
      </c>
      <c r="C4166" s="45" t="s">
        <v>16557</v>
      </c>
      <c r="D4166" s="45" t="s">
        <v>4574</v>
      </c>
      <c r="E4166" s="275">
        <f>DATE(2028,7,23)</f>
        <v>46957</v>
      </c>
      <c r="P4166" s="350"/>
    </row>
    <row r="4167" spans="1:16" x14ac:dyDescent="0.2">
      <c r="A4167" s="57" t="s">
        <v>14562</v>
      </c>
      <c r="B4167" s="57" t="s">
        <v>2495</v>
      </c>
      <c r="C4167" s="62" t="s">
        <v>14563</v>
      </c>
      <c r="D4167" s="62" t="s">
        <v>5966</v>
      </c>
      <c r="E4167" s="60">
        <v>45961</v>
      </c>
      <c r="F4167" s="339" t="s">
        <v>16268</v>
      </c>
      <c r="G4167" s="339" t="s">
        <v>16268</v>
      </c>
      <c r="H4167" s="57"/>
      <c r="I4167" s="57"/>
      <c r="J4167" s="57"/>
      <c r="K4167" s="57"/>
      <c r="L4167" s="31"/>
      <c r="M4167" s="31"/>
      <c r="N4167" s="31"/>
      <c r="P4167" s="350"/>
    </row>
    <row r="4168" spans="1:16" x14ac:dyDescent="0.25">
      <c r="A4168" s="44" t="s">
        <v>9127</v>
      </c>
      <c r="B4168" s="44" t="s">
        <v>2039</v>
      </c>
      <c r="C4168" s="45" t="s">
        <v>6190</v>
      </c>
      <c r="D4168" s="45" t="s">
        <v>18252</v>
      </c>
      <c r="E4168" s="45" t="s">
        <v>5183</v>
      </c>
      <c r="F4168" s="45" t="s">
        <v>1384</v>
      </c>
      <c r="G4168" s="45" t="s">
        <v>1385</v>
      </c>
      <c r="P4168" s="350"/>
    </row>
    <row r="4169" spans="1:16" x14ac:dyDescent="0.25">
      <c r="A4169" s="403" t="s">
        <v>17263</v>
      </c>
      <c r="B4169" s="403" t="s">
        <v>17100</v>
      </c>
      <c r="C4169" s="413">
        <v>3.24</v>
      </c>
      <c r="D4169" s="43" t="s">
        <v>17679</v>
      </c>
      <c r="E4169" s="43">
        <v>47057</v>
      </c>
      <c r="F4169" s="88"/>
      <c r="P4169" s="350"/>
    </row>
    <row r="4170" spans="1:16" x14ac:dyDescent="0.25">
      <c r="A4170" s="403" t="s">
        <v>17263</v>
      </c>
      <c r="B4170" s="403" t="s">
        <v>17101</v>
      </c>
      <c r="C4170" s="413">
        <v>11.24</v>
      </c>
      <c r="D4170" s="43" t="s">
        <v>17679</v>
      </c>
      <c r="E4170" s="43">
        <v>47299</v>
      </c>
      <c r="F4170" s="88"/>
      <c r="P4170" s="350"/>
    </row>
    <row r="4171" spans="1:16" x14ac:dyDescent="0.2">
      <c r="A4171" s="57" t="s">
        <v>16275</v>
      </c>
      <c r="B4171" s="57" t="s">
        <v>2495</v>
      </c>
      <c r="C4171" s="62" t="s">
        <v>14563</v>
      </c>
      <c r="D4171" s="62" t="s">
        <v>5966</v>
      </c>
      <c r="E4171" s="60">
        <v>45961</v>
      </c>
      <c r="F4171" s="339" t="s">
        <v>16267</v>
      </c>
      <c r="G4171" s="339" t="s">
        <v>16268</v>
      </c>
      <c r="H4171" s="57"/>
      <c r="I4171" s="57"/>
      <c r="J4171" s="57"/>
      <c r="K4171" s="57"/>
      <c r="L4171" s="31"/>
      <c r="M4171" s="31"/>
      <c r="N4171" s="31"/>
      <c r="P4171" s="350"/>
    </row>
    <row r="4172" spans="1:16" x14ac:dyDescent="0.25">
      <c r="A4172" s="44" t="s">
        <v>4905</v>
      </c>
      <c r="B4172" s="44" t="s">
        <v>1583</v>
      </c>
      <c r="C4172" s="45" t="s">
        <v>8368</v>
      </c>
      <c r="D4172" s="93" t="s">
        <v>2528</v>
      </c>
      <c r="E4172" s="64">
        <v>46053</v>
      </c>
      <c r="F4172" s="93"/>
      <c r="G4172" s="93"/>
      <c r="H4172" s="93"/>
      <c r="I4172" s="99"/>
      <c r="J4172" s="99"/>
      <c r="K4172" s="99"/>
      <c r="P4172" s="350"/>
    </row>
    <row r="4173" spans="1:16" x14ac:dyDescent="0.2">
      <c r="A4173" s="99" t="s">
        <v>10607</v>
      </c>
      <c r="B4173" s="92" t="s">
        <v>4153</v>
      </c>
      <c r="C4173" s="93" t="s">
        <v>10622</v>
      </c>
      <c r="D4173" s="93" t="s">
        <v>1398</v>
      </c>
      <c r="E4173" s="94">
        <v>46500</v>
      </c>
      <c r="F4173" s="93"/>
      <c r="G4173" s="93"/>
      <c r="H4173" s="93"/>
      <c r="I4173" s="99"/>
      <c r="J4173" s="99"/>
      <c r="K4173" s="99"/>
      <c r="P4173" s="350"/>
    </row>
    <row r="4174" spans="1:16" x14ac:dyDescent="0.25">
      <c r="A4174" s="44" t="s">
        <v>10938</v>
      </c>
      <c r="B4174" s="44" t="s">
        <v>15259</v>
      </c>
      <c r="C4174" s="45" t="s">
        <v>11129</v>
      </c>
      <c r="D4174" s="45" t="s">
        <v>16294</v>
      </c>
      <c r="E4174" s="46">
        <v>46022</v>
      </c>
      <c r="F4174" s="338"/>
      <c r="G4174" s="44"/>
      <c r="H4174" s="44"/>
      <c r="I4174" s="44"/>
      <c r="J4174" s="44"/>
      <c r="K4174" s="44"/>
      <c r="L4174" s="31"/>
      <c r="M4174" s="31"/>
      <c r="N4174" s="31"/>
      <c r="P4174" s="350"/>
    </row>
    <row r="4175" spans="1:16" x14ac:dyDescent="0.25">
      <c r="A4175" s="264" t="s">
        <v>17804</v>
      </c>
      <c r="B4175" s="264" t="s">
        <v>6669</v>
      </c>
      <c r="C4175" s="265">
        <v>240804</v>
      </c>
      <c r="D4175" s="265" t="s">
        <v>15953</v>
      </c>
      <c r="E4175" s="266" t="s">
        <v>15826</v>
      </c>
      <c r="P4175" s="350"/>
    </row>
    <row r="4176" spans="1:16" x14ac:dyDescent="0.25">
      <c r="A4176" s="264" t="s">
        <v>764</v>
      </c>
      <c r="B4176" s="264" t="s">
        <v>1077</v>
      </c>
      <c r="C4176" s="265">
        <v>240602</v>
      </c>
      <c r="D4176" s="265" t="s">
        <v>15953</v>
      </c>
      <c r="E4176" s="266" t="s">
        <v>6412</v>
      </c>
      <c r="P4176" s="350"/>
    </row>
    <row r="4177" spans="1:16" s="355" customFormat="1" x14ac:dyDescent="0.25">
      <c r="A4177" s="1" t="s">
        <v>90</v>
      </c>
      <c r="B4177" s="432" t="s">
        <v>2179</v>
      </c>
      <c r="C4177" s="433" t="s">
        <v>13922</v>
      </c>
      <c r="D4177" s="434" t="s">
        <v>17016</v>
      </c>
      <c r="E4177" s="434">
        <v>45920</v>
      </c>
      <c r="F4177" s="30"/>
      <c r="G4177" s="30"/>
      <c r="H4177" s="30"/>
      <c r="I4177" s="29"/>
      <c r="J4177" s="29"/>
      <c r="K4177" s="29"/>
      <c r="L4177" s="29"/>
      <c r="M4177" s="29"/>
      <c r="N4177" s="29"/>
      <c r="O4177" s="29"/>
      <c r="P4177" s="356"/>
    </row>
    <row r="4178" spans="1:16" x14ac:dyDescent="0.25">
      <c r="A4178" s="1" t="s">
        <v>90</v>
      </c>
      <c r="B4178" s="432" t="s">
        <v>2179</v>
      </c>
      <c r="C4178" s="433" t="s">
        <v>14441</v>
      </c>
      <c r="D4178" s="434" t="s">
        <v>17016</v>
      </c>
      <c r="E4178" s="434">
        <v>45884</v>
      </c>
      <c r="P4178" s="343"/>
    </row>
    <row r="4179" spans="1:16" x14ac:dyDescent="0.25">
      <c r="A4179" s="44" t="s">
        <v>7231</v>
      </c>
      <c r="B4179" s="44" t="s">
        <v>9963</v>
      </c>
      <c r="C4179" s="45" t="s">
        <v>7283</v>
      </c>
      <c r="D4179" s="45" t="s">
        <v>16294</v>
      </c>
      <c r="E4179" s="46">
        <v>46053</v>
      </c>
      <c r="F4179" s="338"/>
      <c r="G4179" s="44"/>
      <c r="H4179" s="44"/>
      <c r="I4179" s="44"/>
      <c r="J4179" s="44"/>
      <c r="K4179" s="44"/>
      <c r="P4179" s="350"/>
    </row>
    <row r="4180" spans="1:16" x14ac:dyDescent="0.25">
      <c r="A4180" s="44" t="s">
        <v>16026</v>
      </c>
      <c r="B4180" s="44" t="s">
        <v>15970</v>
      </c>
      <c r="C4180" s="45" t="s">
        <v>15775</v>
      </c>
      <c r="D4180" s="45" t="s">
        <v>18252</v>
      </c>
      <c r="E4180" s="45" t="s">
        <v>6416</v>
      </c>
      <c r="F4180" s="45" t="s">
        <v>1384</v>
      </c>
      <c r="G4180" s="45" t="s">
        <v>1385</v>
      </c>
      <c r="P4180" s="350"/>
    </row>
    <row r="4181" spans="1:16" x14ac:dyDescent="0.25">
      <c r="A4181" s="44" t="s">
        <v>16026</v>
      </c>
      <c r="B4181" s="44" t="s">
        <v>15779</v>
      </c>
      <c r="C4181" s="45" t="s">
        <v>15780</v>
      </c>
      <c r="D4181" s="45" t="s">
        <v>18252</v>
      </c>
      <c r="E4181" s="45" t="s">
        <v>6416</v>
      </c>
      <c r="F4181" s="45" t="s">
        <v>1384</v>
      </c>
      <c r="G4181" s="45" t="s">
        <v>1385</v>
      </c>
      <c r="P4181" s="350"/>
    </row>
    <row r="4182" spans="1:16" x14ac:dyDescent="0.25">
      <c r="A4182" s="262" t="s">
        <v>9234</v>
      </c>
      <c r="B4182" s="262" t="s">
        <v>9229</v>
      </c>
      <c r="C4182" s="53" t="s">
        <v>9265</v>
      </c>
      <c r="D4182" s="93" t="s">
        <v>7330</v>
      </c>
      <c r="E4182" s="263">
        <v>46824</v>
      </c>
      <c r="F4182" s="93"/>
      <c r="G4182" s="93"/>
      <c r="H4182" s="93"/>
      <c r="I4182" s="99"/>
      <c r="J4182" s="99"/>
      <c r="K4182" s="99"/>
      <c r="P4182" s="350"/>
    </row>
    <row r="4183" spans="1:16" x14ac:dyDescent="0.25">
      <c r="A4183" s="44" t="s">
        <v>237</v>
      </c>
      <c r="B4183" s="44" t="s">
        <v>5535</v>
      </c>
      <c r="C4183" s="45" t="s">
        <v>5633</v>
      </c>
      <c r="D4183" s="45" t="s">
        <v>15765</v>
      </c>
      <c r="E4183" s="45" t="s">
        <v>5246</v>
      </c>
      <c r="F4183" s="328"/>
      <c r="G4183" s="328"/>
      <c r="H4183" s="328"/>
      <c r="I4183" s="329"/>
      <c r="J4183" s="329"/>
      <c r="K4183" s="329"/>
      <c r="P4183" s="350"/>
    </row>
    <row r="4184" spans="1:16" x14ac:dyDescent="0.25">
      <c r="A4184" s="346" t="s">
        <v>237</v>
      </c>
      <c r="B4184" s="346" t="s">
        <v>5535</v>
      </c>
      <c r="C4184" s="347" t="s">
        <v>5633</v>
      </c>
      <c r="D4184" s="347" t="s">
        <v>15765</v>
      </c>
      <c r="E4184" s="347" t="s">
        <v>2980</v>
      </c>
      <c r="F4184" s="346"/>
      <c r="G4184" s="346"/>
      <c r="H4184" s="346"/>
      <c r="I4184" s="346"/>
      <c r="J4184" s="346"/>
      <c r="K4184" s="346"/>
      <c r="L4184" s="346"/>
      <c r="M4184" s="346"/>
      <c r="P4184" s="350"/>
    </row>
    <row r="4185" spans="1:16" x14ac:dyDescent="0.25">
      <c r="A4185" s="100" t="s">
        <v>4123</v>
      </c>
      <c r="B4185" s="92" t="s">
        <v>4153</v>
      </c>
      <c r="C4185" s="93" t="s">
        <v>4154</v>
      </c>
      <c r="D4185" s="93" t="s">
        <v>1398</v>
      </c>
      <c r="E4185" s="94">
        <v>46131</v>
      </c>
      <c r="F4185" s="93"/>
      <c r="G4185" s="93"/>
      <c r="H4185" s="93"/>
      <c r="I4185" s="99"/>
      <c r="J4185" s="99"/>
      <c r="K4185" s="99"/>
      <c r="P4185" s="350"/>
    </row>
    <row r="4186" spans="1:16" x14ac:dyDescent="0.25">
      <c r="A4186" s="44" t="s">
        <v>5145</v>
      </c>
      <c r="B4186" s="44" t="s">
        <v>15256</v>
      </c>
      <c r="C4186" s="45" t="s">
        <v>5038</v>
      </c>
      <c r="D4186" s="45" t="s">
        <v>16294</v>
      </c>
      <c r="E4186" s="46">
        <v>45838</v>
      </c>
      <c r="F4186" s="338"/>
      <c r="G4186" s="44"/>
      <c r="H4186" s="44"/>
      <c r="I4186" s="44"/>
      <c r="J4186" s="44"/>
      <c r="K4186" s="44"/>
      <c r="L4186" s="31"/>
      <c r="M4186" s="31"/>
      <c r="N4186" s="31"/>
      <c r="P4186" s="350"/>
    </row>
    <row r="4187" spans="1:16" x14ac:dyDescent="0.25">
      <c r="A4187" s="264" t="s">
        <v>17805</v>
      </c>
      <c r="B4187" s="264" t="s">
        <v>1068</v>
      </c>
      <c r="C4187" s="265">
        <v>230202</v>
      </c>
      <c r="D4187" s="265" t="s">
        <v>15953</v>
      </c>
      <c r="E4187" s="266" t="s">
        <v>8836</v>
      </c>
      <c r="P4187" s="350"/>
    </row>
    <row r="4188" spans="1:16" x14ac:dyDescent="0.25">
      <c r="A4188" s="264" t="s">
        <v>17805</v>
      </c>
      <c r="B4188" s="264" t="s">
        <v>3588</v>
      </c>
      <c r="C4188" s="265">
        <v>230305</v>
      </c>
      <c r="D4188" s="265" t="s">
        <v>15953</v>
      </c>
      <c r="E4188" s="266" t="s">
        <v>3754</v>
      </c>
      <c r="P4188" s="350"/>
    </row>
    <row r="4189" spans="1:16" x14ac:dyDescent="0.25">
      <c r="A4189" s="264" t="s">
        <v>17805</v>
      </c>
      <c r="B4189" s="264" t="s">
        <v>3591</v>
      </c>
      <c r="C4189" s="265">
        <v>230901</v>
      </c>
      <c r="D4189" s="265" t="s">
        <v>15953</v>
      </c>
      <c r="E4189" s="266" t="s">
        <v>10715</v>
      </c>
      <c r="P4189" s="350"/>
    </row>
    <row r="4190" spans="1:16" x14ac:dyDescent="0.25">
      <c r="A4190" s="264" t="s">
        <v>17805</v>
      </c>
      <c r="B4190" s="264" t="s">
        <v>13009</v>
      </c>
      <c r="C4190" s="265">
        <v>240101</v>
      </c>
      <c r="D4190" s="265" t="s">
        <v>15953</v>
      </c>
      <c r="E4190" s="266" t="s">
        <v>13010</v>
      </c>
      <c r="P4190" s="350"/>
    </row>
    <row r="4191" spans="1:16" x14ac:dyDescent="0.25">
      <c r="A4191" s="264" t="s">
        <v>17805</v>
      </c>
      <c r="B4191" s="264" t="s">
        <v>1076</v>
      </c>
      <c r="C4191" s="265">
        <v>240303</v>
      </c>
      <c r="D4191" s="265" t="s">
        <v>15953</v>
      </c>
      <c r="E4191" s="266" t="s">
        <v>3064</v>
      </c>
      <c r="P4191" s="350"/>
    </row>
    <row r="4192" spans="1:16" x14ac:dyDescent="0.25">
      <c r="A4192" s="264" t="s">
        <v>17805</v>
      </c>
      <c r="B4192" s="264" t="s">
        <v>2446</v>
      </c>
      <c r="C4192" s="265">
        <v>240505</v>
      </c>
      <c r="D4192" s="265" t="s">
        <v>15953</v>
      </c>
      <c r="E4192" s="266" t="s">
        <v>6710</v>
      </c>
      <c r="P4192" s="350"/>
    </row>
    <row r="4193" spans="1:16" x14ac:dyDescent="0.25">
      <c r="A4193" s="264" t="s">
        <v>17805</v>
      </c>
      <c r="B4193" s="264" t="s">
        <v>15824</v>
      </c>
      <c r="C4193" s="265">
        <v>240801</v>
      </c>
      <c r="D4193" s="265" t="s">
        <v>15953</v>
      </c>
      <c r="E4193" s="266" t="s">
        <v>6416</v>
      </c>
      <c r="P4193" s="350"/>
    </row>
    <row r="4194" spans="1:16" x14ac:dyDescent="0.25">
      <c r="A4194" s="264" t="s">
        <v>17805</v>
      </c>
      <c r="B4194" s="264" t="s">
        <v>1921</v>
      </c>
      <c r="C4194" s="265">
        <v>250101</v>
      </c>
      <c r="D4194" s="265" t="s">
        <v>15953</v>
      </c>
      <c r="E4194" s="266" t="s">
        <v>17681</v>
      </c>
      <c r="P4194" s="350"/>
    </row>
    <row r="4195" spans="1:16" x14ac:dyDescent="0.25">
      <c r="A4195" s="264" t="s">
        <v>17805</v>
      </c>
      <c r="B4195" s="264" t="s">
        <v>14580</v>
      </c>
      <c r="C4195" s="265">
        <v>24020301</v>
      </c>
      <c r="D4195" s="265" t="s">
        <v>15953</v>
      </c>
      <c r="E4195" s="266" t="s">
        <v>12997</v>
      </c>
      <c r="P4195" s="350"/>
    </row>
    <row r="4196" spans="1:16" x14ac:dyDescent="0.25">
      <c r="A4196" s="264" t="s">
        <v>17805</v>
      </c>
      <c r="B4196" s="264" t="s">
        <v>14623</v>
      </c>
      <c r="C4196" s="265">
        <v>24050301</v>
      </c>
      <c r="D4196" s="265" t="s">
        <v>15953</v>
      </c>
      <c r="E4196" s="266" t="s">
        <v>6710</v>
      </c>
      <c r="P4196" s="350"/>
    </row>
    <row r="4197" spans="1:16" x14ac:dyDescent="0.25">
      <c r="A4197" s="264" t="s">
        <v>17806</v>
      </c>
      <c r="B4197" s="264" t="s">
        <v>9688</v>
      </c>
      <c r="C4197" s="265">
        <v>230504</v>
      </c>
      <c r="D4197" s="265" t="s">
        <v>15953</v>
      </c>
      <c r="E4197" s="266" t="s">
        <v>9689</v>
      </c>
      <c r="P4197" s="350"/>
    </row>
    <row r="4198" spans="1:16" x14ac:dyDescent="0.25">
      <c r="A4198" s="264" t="s">
        <v>17806</v>
      </c>
      <c r="B4198" s="264" t="s">
        <v>1056</v>
      </c>
      <c r="C4198" s="265">
        <v>230601</v>
      </c>
      <c r="D4198" s="265" t="s">
        <v>15953</v>
      </c>
      <c r="E4198" s="266" t="s">
        <v>10533</v>
      </c>
      <c r="P4198" s="350"/>
    </row>
    <row r="4199" spans="1:16" x14ac:dyDescent="0.25">
      <c r="A4199" s="264" t="s">
        <v>17806</v>
      </c>
      <c r="B4199" s="264" t="s">
        <v>1067</v>
      </c>
      <c r="C4199" s="265">
        <v>230703</v>
      </c>
      <c r="D4199" s="265" t="s">
        <v>15953</v>
      </c>
      <c r="E4199" s="266" t="s">
        <v>5273</v>
      </c>
      <c r="P4199" s="350"/>
    </row>
    <row r="4200" spans="1:16" x14ac:dyDescent="0.25">
      <c r="A4200" s="264" t="s">
        <v>17806</v>
      </c>
      <c r="B4200" s="264" t="s">
        <v>13009</v>
      </c>
      <c r="C4200" s="265">
        <v>240101</v>
      </c>
      <c r="D4200" s="265" t="s">
        <v>15953</v>
      </c>
      <c r="E4200" s="266" t="s">
        <v>13010</v>
      </c>
      <c r="P4200" s="350"/>
    </row>
    <row r="4201" spans="1:16" x14ac:dyDescent="0.25">
      <c r="A4201" s="264" t="s">
        <v>17806</v>
      </c>
      <c r="B4201" s="264" t="s">
        <v>1076</v>
      </c>
      <c r="C4201" s="265">
        <v>240303</v>
      </c>
      <c r="D4201" s="265" t="s">
        <v>15953</v>
      </c>
      <c r="E4201" s="266" t="s">
        <v>3064</v>
      </c>
      <c r="P4201" s="350"/>
    </row>
    <row r="4202" spans="1:16" s="355" customFormat="1" x14ac:dyDescent="0.25">
      <c r="A4202" s="264" t="s">
        <v>17806</v>
      </c>
      <c r="B4202" s="264" t="s">
        <v>14586</v>
      </c>
      <c r="C4202" s="265">
        <v>240403</v>
      </c>
      <c r="D4202" s="265" t="s">
        <v>15953</v>
      </c>
      <c r="E4202" s="266" t="s">
        <v>6492</v>
      </c>
      <c r="F4202" s="30"/>
      <c r="G4202" s="30"/>
      <c r="H4202" s="30"/>
      <c r="I4202" s="29"/>
      <c r="J4202" s="29"/>
      <c r="K4202" s="29"/>
      <c r="L4202" s="29"/>
      <c r="M4202" s="29"/>
      <c r="N4202" s="29"/>
      <c r="O4202" s="29"/>
      <c r="P4202" s="373"/>
    </row>
    <row r="4203" spans="1:16" x14ac:dyDescent="0.25">
      <c r="A4203" s="264" t="s">
        <v>17806</v>
      </c>
      <c r="B4203" s="264" t="s">
        <v>1056</v>
      </c>
      <c r="C4203" s="265">
        <v>240601</v>
      </c>
      <c r="D4203" s="265" t="s">
        <v>15953</v>
      </c>
      <c r="E4203" s="266" t="s">
        <v>13753</v>
      </c>
      <c r="P4203" s="350"/>
    </row>
    <row r="4204" spans="1:16" s="359" customFormat="1" x14ac:dyDescent="0.25">
      <c r="A4204" s="264" t="s">
        <v>17806</v>
      </c>
      <c r="B4204" s="264" t="s">
        <v>14623</v>
      </c>
      <c r="C4204" s="265">
        <v>24050301</v>
      </c>
      <c r="D4204" s="265" t="s">
        <v>15953</v>
      </c>
      <c r="E4204" s="266" t="s">
        <v>6710</v>
      </c>
      <c r="F4204" s="30"/>
      <c r="G4204" s="30"/>
      <c r="H4204" s="30"/>
      <c r="I4204" s="29"/>
      <c r="J4204" s="29"/>
      <c r="K4204" s="29"/>
      <c r="L4204" s="29"/>
      <c r="M4204" s="29"/>
      <c r="N4204" s="29"/>
      <c r="O4204" s="29"/>
      <c r="P4204" s="372"/>
    </row>
    <row r="4205" spans="1:16" x14ac:dyDescent="0.25">
      <c r="A4205" s="403" t="s">
        <v>17264</v>
      </c>
      <c r="B4205" s="403" t="s">
        <v>17102</v>
      </c>
      <c r="C4205" s="413">
        <v>21.24</v>
      </c>
      <c r="D4205" s="43" t="s">
        <v>17679</v>
      </c>
      <c r="E4205" s="43">
        <v>47299</v>
      </c>
      <c r="F4205" s="88" t="s">
        <v>1533</v>
      </c>
      <c r="P4205" s="350"/>
    </row>
    <row r="4206" spans="1:16" x14ac:dyDescent="0.25">
      <c r="A4206" s="264" t="s">
        <v>17807</v>
      </c>
      <c r="B4206" s="264" t="s">
        <v>6966</v>
      </c>
      <c r="C4206" s="265">
        <v>25010401</v>
      </c>
      <c r="D4206" s="265" t="s">
        <v>15953</v>
      </c>
      <c r="E4206" s="266" t="s">
        <v>17700</v>
      </c>
      <c r="P4206" s="350"/>
    </row>
    <row r="4207" spans="1:16" x14ac:dyDescent="0.25">
      <c r="A4207" s="44" t="s">
        <v>3717</v>
      </c>
      <c r="B4207" s="44" t="s">
        <v>1382</v>
      </c>
      <c r="C4207" s="45" t="s">
        <v>11833</v>
      </c>
      <c r="D4207" s="45" t="s">
        <v>18252</v>
      </c>
      <c r="E4207" s="45" t="s">
        <v>11834</v>
      </c>
      <c r="F4207" s="45" t="s">
        <v>1384</v>
      </c>
      <c r="G4207" s="45" t="s">
        <v>1385</v>
      </c>
      <c r="P4207" s="350"/>
    </row>
    <row r="4208" spans="1:16" x14ac:dyDescent="0.25">
      <c r="A4208" s="44" t="s">
        <v>3717</v>
      </c>
      <c r="B4208" s="44" t="s">
        <v>4157</v>
      </c>
      <c r="C4208" s="45" t="s">
        <v>15418</v>
      </c>
      <c r="D4208" s="45" t="s">
        <v>18252</v>
      </c>
      <c r="E4208" s="45" t="s">
        <v>3064</v>
      </c>
      <c r="F4208" s="45" t="s">
        <v>1384</v>
      </c>
      <c r="G4208" s="45" t="s">
        <v>1385</v>
      </c>
      <c r="P4208" s="350"/>
    </row>
    <row r="4209" spans="1:16" x14ac:dyDescent="0.25">
      <c r="A4209" s="44" t="s">
        <v>16027</v>
      </c>
      <c r="B4209" s="44" t="s">
        <v>15970</v>
      </c>
      <c r="C4209" s="45" t="s">
        <v>15775</v>
      </c>
      <c r="D4209" s="45" t="s">
        <v>18252</v>
      </c>
      <c r="E4209" s="45" t="s">
        <v>6416</v>
      </c>
      <c r="F4209" s="45" t="s">
        <v>1384</v>
      </c>
      <c r="G4209" s="45" t="s">
        <v>1385</v>
      </c>
      <c r="P4209" s="350"/>
    </row>
    <row r="4210" spans="1:16" x14ac:dyDescent="0.25">
      <c r="A4210" s="44" t="s">
        <v>10264</v>
      </c>
      <c r="B4210" s="44" t="s">
        <v>10265</v>
      </c>
      <c r="C4210" s="45" t="s">
        <v>10266</v>
      </c>
      <c r="D4210" s="45" t="s">
        <v>15765</v>
      </c>
      <c r="E4210" s="45" t="s">
        <v>6422</v>
      </c>
      <c r="F4210" s="328"/>
      <c r="G4210" s="328"/>
      <c r="H4210" s="328"/>
      <c r="I4210" s="329"/>
      <c r="J4210" s="329"/>
      <c r="K4210" s="329"/>
      <c r="P4210" s="350"/>
    </row>
    <row r="4211" spans="1:16" x14ac:dyDescent="0.25">
      <c r="A4211" s="346" t="s">
        <v>10264</v>
      </c>
      <c r="B4211" s="346" t="s">
        <v>10265</v>
      </c>
      <c r="C4211" s="347" t="s">
        <v>10266</v>
      </c>
      <c r="D4211" s="347" t="s">
        <v>15765</v>
      </c>
      <c r="E4211" s="347" t="s">
        <v>6665</v>
      </c>
      <c r="F4211" s="346"/>
      <c r="G4211" s="346"/>
      <c r="H4211" s="346"/>
      <c r="I4211" s="346"/>
      <c r="J4211" s="346"/>
      <c r="K4211" s="346"/>
      <c r="L4211" s="346"/>
      <c r="M4211" s="346"/>
      <c r="P4211" s="350"/>
    </row>
    <row r="4212" spans="1:16" x14ac:dyDescent="0.25">
      <c r="A4212" s="44" t="s">
        <v>10264</v>
      </c>
      <c r="B4212" s="44" t="s">
        <v>10265</v>
      </c>
      <c r="C4212" s="45" t="s">
        <v>10266</v>
      </c>
      <c r="D4212" s="45" t="s">
        <v>13812</v>
      </c>
      <c r="E4212" s="45" t="s">
        <v>6422</v>
      </c>
      <c r="F4212" s="93"/>
      <c r="G4212" s="93"/>
      <c r="H4212" s="93"/>
      <c r="I4212" s="99"/>
      <c r="J4212" s="99"/>
      <c r="K4212" s="99"/>
      <c r="P4212" s="350"/>
    </row>
    <row r="4213" spans="1:16" x14ac:dyDescent="0.25">
      <c r="A4213" s="264" t="s">
        <v>11395</v>
      </c>
      <c r="B4213" s="264" t="s">
        <v>3591</v>
      </c>
      <c r="C4213" s="265">
        <v>230901</v>
      </c>
      <c r="D4213" s="265" t="s">
        <v>15953</v>
      </c>
      <c r="E4213" s="266" t="s">
        <v>10715</v>
      </c>
      <c r="P4213" s="350"/>
    </row>
    <row r="4214" spans="1:16" x14ac:dyDescent="0.25">
      <c r="A4214" s="264" t="s">
        <v>11395</v>
      </c>
      <c r="B4214" s="264" t="s">
        <v>3782</v>
      </c>
      <c r="C4214" s="265">
        <v>23010402</v>
      </c>
      <c r="D4214" s="265" t="s">
        <v>15953</v>
      </c>
      <c r="E4214" s="266" t="s">
        <v>8836</v>
      </c>
      <c r="P4214" s="350"/>
    </row>
    <row r="4215" spans="1:16" x14ac:dyDescent="0.25">
      <c r="A4215" s="264" t="s">
        <v>13005</v>
      </c>
      <c r="B4215" s="264" t="s">
        <v>2751</v>
      </c>
      <c r="C4215" s="265">
        <v>230105</v>
      </c>
      <c r="D4215" s="265" t="s">
        <v>15953</v>
      </c>
      <c r="E4215" s="266" t="s">
        <v>6877</v>
      </c>
      <c r="P4215" s="350"/>
    </row>
    <row r="4216" spans="1:16" x14ac:dyDescent="0.25">
      <c r="A4216" s="44" t="s">
        <v>2680</v>
      </c>
      <c r="B4216" s="44" t="s">
        <v>1368</v>
      </c>
      <c r="C4216" s="45" t="s">
        <v>9312</v>
      </c>
      <c r="D4216" s="45" t="s">
        <v>18252</v>
      </c>
      <c r="E4216" s="45" t="s">
        <v>3754</v>
      </c>
      <c r="F4216" s="45" t="s">
        <v>1384</v>
      </c>
      <c r="G4216" s="45" t="s">
        <v>1385</v>
      </c>
      <c r="P4216" s="350"/>
    </row>
    <row r="4217" spans="1:16" x14ac:dyDescent="0.25">
      <c r="A4217" s="264" t="s">
        <v>8586</v>
      </c>
      <c r="B4217" s="264" t="s">
        <v>6966</v>
      </c>
      <c r="C4217" s="265">
        <v>23010401</v>
      </c>
      <c r="D4217" s="265" t="s">
        <v>15953</v>
      </c>
      <c r="E4217" s="266" t="s">
        <v>6967</v>
      </c>
      <c r="P4217" s="350"/>
    </row>
    <row r="4218" spans="1:16" x14ac:dyDescent="0.25">
      <c r="A4218" s="264" t="s">
        <v>8586</v>
      </c>
      <c r="B4218" s="264" t="s">
        <v>3782</v>
      </c>
      <c r="C4218" s="265">
        <v>23010402</v>
      </c>
      <c r="D4218" s="265" t="s">
        <v>15953</v>
      </c>
      <c r="E4218" s="266" t="s">
        <v>8836</v>
      </c>
      <c r="P4218" s="350"/>
    </row>
    <row r="4219" spans="1:16" x14ac:dyDescent="0.25">
      <c r="A4219" s="44" t="s">
        <v>16028</v>
      </c>
      <c r="B4219" s="44" t="s">
        <v>5083</v>
      </c>
      <c r="C4219" s="45" t="s">
        <v>15961</v>
      </c>
      <c r="D4219" s="45" t="s">
        <v>18252</v>
      </c>
      <c r="E4219" s="45" t="s">
        <v>6214</v>
      </c>
      <c r="F4219" s="45" t="s">
        <v>1384</v>
      </c>
      <c r="G4219" s="45" t="s">
        <v>1385</v>
      </c>
      <c r="P4219" s="350"/>
    </row>
    <row r="4220" spans="1:16" x14ac:dyDescent="0.25">
      <c r="A4220" s="264" t="s">
        <v>11396</v>
      </c>
      <c r="B4220" s="264" t="s">
        <v>1059</v>
      </c>
      <c r="C4220" s="265">
        <v>231104</v>
      </c>
      <c r="D4220" s="265" t="s">
        <v>15953</v>
      </c>
      <c r="E4220" s="266" t="s">
        <v>11352</v>
      </c>
      <c r="P4220" s="350"/>
    </row>
    <row r="4221" spans="1:16" x14ac:dyDescent="0.25">
      <c r="A4221" s="44" t="s">
        <v>6013</v>
      </c>
      <c r="B4221" s="44" t="s">
        <v>6174</v>
      </c>
      <c r="C4221" s="45" t="s">
        <v>6186</v>
      </c>
      <c r="D4221" s="45" t="s">
        <v>18252</v>
      </c>
      <c r="E4221" s="45" t="s">
        <v>6210</v>
      </c>
      <c r="F4221" s="45" t="s">
        <v>1384</v>
      </c>
      <c r="G4221" s="45" t="s">
        <v>1385</v>
      </c>
      <c r="P4221" s="350"/>
    </row>
    <row r="4222" spans="1:16" x14ac:dyDescent="0.25">
      <c r="A4222" s="264" t="s">
        <v>8587</v>
      </c>
      <c r="B4222" s="264" t="s">
        <v>1069</v>
      </c>
      <c r="C4222" s="265">
        <v>230103</v>
      </c>
      <c r="D4222" s="265" t="s">
        <v>15953</v>
      </c>
      <c r="E4222" s="266" t="s">
        <v>6809</v>
      </c>
      <c r="P4222" s="350"/>
    </row>
    <row r="4223" spans="1:16" x14ac:dyDescent="0.25">
      <c r="A4223" s="44" t="s">
        <v>5634</v>
      </c>
      <c r="B4223" s="44" t="s">
        <v>10073</v>
      </c>
      <c r="C4223" s="45" t="s">
        <v>5635</v>
      </c>
      <c r="D4223" s="45" t="s">
        <v>15765</v>
      </c>
      <c r="E4223" s="45" t="s">
        <v>6714</v>
      </c>
      <c r="F4223" s="328"/>
      <c r="G4223" s="328"/>
      <c r="H4223" s="328"/>
      <c r="I4223" s="329"/>
      <c r="J4223" s="329"/>
      <c r="K4223" s="329"/>
      <c r="P4223" s="350"/>
    </row>
    <row r="4224" spans="1:16" x14ac:dyDescent="0.25">
      <c r="A4224" s="346" t="s">
        <v>5634</v>
      </c>
      <c r="B4224" s="346" t="s">
        <v>10073</v>
      </c>
      <c r="C4224" s="347" t="s">
        <v>5635</v>
      </c>
      <c r="D4224" s="347" t="s">
        <v>15765</v>
      </c>
      <c r="E4224" s="347" t="s">
        <v>6714</v>
      </c>
      <c r="F4224" s="346"/>
      <c r="G4224" s="346"/>
      <c r="H4224" s="346"/>
      <c r="I4224" s="346"/>
      <c r="J4224" s="346"/>
      <c r="K4224" s="346"/>
      <c r="L4224" s="346"/>
      <c r="M4224" s="346"/>
      <c r="P4224" s="350"/>
    </row>
    <row r="4225" spans="1:16" x14ac:dyDescent="0.25">
      <c r="A4225" s="44" t="s">
        <v>5634</v>
      </c>
      <c r="B4225" s="44" t="s">
        <v>10073</v>
      </c>
      <c r="C4225" s="45" t="s">
        <v>5635</v>
      </c>
      <c r="D4225" s="45" t="s">
        <v>13812</v>
      </c>
      <c r="E4225" s="45" t="s">
        <v>6714</v>
      </c>
      <c r="F4225" s="93"/>
      <c r="G4225" s="93"/>
      <c r="H4225" s="93"/>
      <c r="I4225" s="99"/>
      <c r="J4225" s="99"/>
      <c r="K4225" s="99"/>
      <c r="P4225" s="350"/>
    </row>
    <row r="4226" spans="1:16" x14ac:dyDescent="0.25">
      <c r="A4226" s="44" t="s">
        <v>16302</v>
      </c>
      <c r="B4226" s="44" t="s">
        <v>16296</v>
      </c>
      <c r="C4226" s="45" t="s">
        <v>16297</v>
      </c>
      <c r="D4226" s="45" t="s">
        <v>16294</v>
      </c>
      <c r="E4226" s="46">
        <v>46022</v>
      </c>
      <c r="F4226" s="338" t="s">
        <v>2055</v>
      </c>
      <c r="G4226" s="44"/>
      <c r="H4226" s="44"/>
      <c r="I4226" s="44"/>
      <c r="J4226" s="44"/>
      <c r="K4226" s="44"/>
      <c r="L4226" s="31"/>
      <c r="M4226" s="31"/>
      <c r="N4226" s="31"/>
      <c r="P4226" s="350"/>
    </row>
    <row r="4227" spans="1:16" x14ac:dyDescent="0.25">
      <c r="A4227" s="44" t="s">
        <v>12128</v>
      </c>
      <c r="B4227" s="44" t="s">
        <v>12102</v>
      </c>
      <c r="C4227" s="45" t="s">
        <v>6557</v>
      </c>
      <c r="D4227" s="45" t="s">
        <v>4574</v>
      </c>
      <c r="E4227" s="275">
        <f>DATE(2026,11,22)</f>
        <v>46348</v>
      </c>
      <c r="P4227" s="350"/>
    </row>
    <row r="4228" spans="1:16" x14ac:dyDescent="0.2">
      <c r="A4228" s="135" t="s">
        <v>7686</v>
      </c>
      <c r="B4228" s="131" t="s">
        <v>7684</v>
      </c>
      <c r="C4228" s="96" t="s">
        <v>7685</v>
      </c>
      <c r="D4228" s="96" t="s">
        <v>1398</v>
      </c>
      <c r="E4228" s="112">
        <v>45870</v>
      </c>
      <c r="F4228" s="93"/>
      <c r="G4228" s="93"/>
      <c r="H4228" s="93"/>
      <c r="I4228" s="99"/>
      <c r="J4228" s="99"/>
      <c r="K4228" s="99"/>
      <c r="L4228" s="31"/>
      <c r="M4228" s="31"/>
      <c r="N4228" s="31"/>
      <c r="P4228" s="350"/>
    </row>
    <row r="4229" spans="1:16" x14ac:dyDescent="0.25">
      <c r="A4229" s="44" t="s">
        <v>10253</v>
      </c>
      <c r="B4229" s="44" t="s">
        <v>10254</v>
      </c>
      <c r="C4229" s="45" t="s">
        <v>10255</v>
      </c>
      <c r="D4229" s="45" t="s">
        <v>15765</v>
      </c>
      <c r="E4229" s="45" t="s">
        <v>6210</v>
      </c>
      <c r="F4229" s="328"/>
      <c r="G4229" s="328"/>
      <c r="H4229" s="328"/>
      <c r="I4229" s="329"/>
      <c r="J4229" s="329"/>
      <c r="K4229" s="329"/>
      <c r="P4229" s="350"/>
    </row>
    <row r="4230" spans="1:16" x14ac:dyDescent="0.25">
      <c r="A4230" s="346" t="s">
        <v>10253</v>
      </c>
      <c r="B4230" s="346" t="s">
        <v>10254</v>
      </c>
      <c r="C4230" s="347" t="s">
        <v>10255</v>
      </c>
      <c r="D4230" s="347" t="s">
        <v>15765</v>
      </c>
      <c r="E4230" s="347" t="s">
        <v>6214</v>
      </c>
      <c r="F4230" s="346"/>
      <c r="G4230" s="346"/>
      <c r="H4230" s="346"/>
      <c r="I4230" s="346"/>
      <c r="J4230" s="346"/>
      <c r="K4230" s="346"/>
      <c r="L4230" s="346"/>
      <c r="M4230" s="346"/>
      <c r="P4230" s="350"/>
    </row>
    <row r="4231" spans="1:16" x14ac:dyDescent="0.25">
      <c r="A4231" s="44" t="s">
        <v>10253</v>
      </c>
      <c r="B4231" s="44" t="s">
        <v>10254</v>
      </c>
      <c r="C4231" s="45" t="s">
        <v>10255</v>
      </c>
      <c r="D4231" s="45" t="s">
        <v>13812</v>
      </c>
      <c r="E4231" s="45" t="s">
        <v>6210</v>
      </c>
      <c r="F4231" s="93"/>
      <c r="G4231" s="93"/>
      <c r="H4231" s="93"/>
      <c r="I4231" s="99"/>
      <c r="J4231" s="99"/>
      <c r="K4231" s="99"/>
      <c r="P4231" s="350"/>
    </row>
    <row r="4232" spans="1:16" x14ac:dyDescent="0.25">
      <c r="A4232" s="44" t="s">
        <v>12129</v>
      </c>
      <c r="B4232" s="44" t="s">
        <v>12130</v>
      </c>
      <c r="C4232" s="45" t="s">
        <v>12803</v>
      </c>
      <c r="D4232" s="45" t="s">
        <v>4574</v>
      </c>
      <c r="E4232" s="275">
        <f>DATE(2028,1,15)</f>
        <v>46767</v>
      </c>
      <c r="P4232" s="350"/>
    </row>
    <row r="4233" spans="1:16" x14ac:dyDescent="0.25">
      <c r="A4233" s="44" t="s">
        <v>12131</v>
      </c>
      <c r="B4233" s="44" t="s">
        <v>13585</v>
      </c>
      <c r="C4233" s="45" t="s">
        <v>12804</v>
      </c>
      <c r="D4233" s="45" t="s">
        <v>4574</v>
      </c>
      <c r="E4233" s="275">
        <f>DATE(2027,12,28)</f>
        <v>46749</v>
      </c>
      <c r="P4233" s="350"/>
    </row>
    <row r="4234" spans="1:16" x14ac:dyDescent="0.25">
      <c r="A4234" s="44" t="s">
        <v>12131</v>
      </c>
      <c r="B4234" s="44" t="s">
        <v>12081</v>
      </c>
      <c r="C4234" s="45" t="s">
        <v>5056</v>
      </c>
      <c r="D4234" s="45" t="s">
        <v>4574</v>
      </c>
      <c r="E4234" s="275">
        <f>DATE(2025,11,16)</f>
        <v>45977</v>
      </c>
      <c r="F4234" s="32"/>
      <c r="G4234" s="32"/>
      <c r="H4234" s="32"/>
      <c r="I4234" s="31"/>
      <c r="J4234" s="31"/>
      <c r="K4234" s="31"/>
      <c r="L4234" s="31"/>
      <c r="M4234" s="31"/>
      <c r="N4234" s="31"/>
      <c r="P4234" s="350"/>
    </row>
    <row r="4235" spans="1:16" x14ac:dyDescent="0.25">
      <c r="A4235" s="44" t="s">
        <v>6014</v>
      </c>
      <c r="B4235" s="44" t="s">
        <v>6183</v>
      </c>
      <c r="C4235" s="45" t="s">
        <v>6206</v>
      </c>
      <c r="D4235" s="45" t="s">
        <v>18252</v>
      </c>
      <c r="E4235" s="45" t="s">
        <v>6210</v>
      </c>
      <c r="F4235" s="45" t="s">
        <v>1384</v>
      </c>
      <c r="G4235" s="45" t="s">
        <v>1385</v>
      </c>
      <c r="P4235" s="350"/>
    </row>
    <row r="4236" spans="1:16" x14ac:dyDescent="0.25">
      <c r="A4236" s="44" t="s">
        <v>11229</v>
      </c>
      <c r="B4236" s="44" t="s">
        <v>9963</v>
      </c>
      <c r="C4236" s="45" t="s">
        <v>11131</v>
      </c>
      <c r="D4236" s="45" t="s">
        <v>16294</v>
      </c>
      <c r="E4236" s="46">
        <v>46053</v>
      </c>
      <c r="F4236" s="338"/>
      <c r="G4236" s="44"/>
      <c r="H4236" s="44"/>
      <c r="I4236" s="44"/>
      <c r="J4236" s="44"/>
      <c r="K4236" s="44"/>
      <c r="P4236" s="350"/>
    </row>
    <row r="4237" spans="1:16" x14ac:dyDescent="0.25">
      <c r="A4237" s="264" t="s">
        <v>14738</v>
      </c>
      <c r="B4237" s="264" t="s">
        <v>12996</v>
      </c>
      <c r="C4237" s="265">
        <v>24010401</v>
      </c>
      <c r="D4237" s="265" t="s">
        <v>15953</v>
      </c>
      <c r="E4237" s="266" t="s">
        <v>12997</v>
      </c>
      <c r="P4237" s="350"/>
    </row>
    <row r="4238" spans="1:16" s="355" customFormat="1" x14ac:dyDescent="0.25">
      <c r="A4238" s="264" t="s">
        <v>14738</v>
      </c>
      <c r="B4238" s="264" t="s">
        <v>3782</v>
      </c>
      <c r="C4238" s="265">
        <v>24010402</v>
      </c>
      <c r="D4238" s="265" t="s">
        <v>15953</v>
      </c>
      <c r="E4238" s="266" t="s">
        <v>8836</v>
      </c>
      <c r="F4238" s="30"/>
      <c r="G4238" s="30"/>
      <c r="H4238" s="30"/>
      <c r="I4238" s="29"/>
      <c r="J4238" s="29"/>
      <c r="K4238" s="29"/>
      <c r="L4238" s="29"/>
      <c r="M4238" s="29"/>
      <c r="N4238" s="29"/>
      <c r="O4238" s="29"/>
      <c r="P4238" s="373"/>
    </row>
    <row r="4239" spans="1:16" x14ac:dyDescent="0.25">
      <c r="A4239" s="44" t="s">
        <v>557</v>
      </c>
      <c r="B4239" s="44" t="s">
        <v>9963</v>
      </c>
      <c r="C4239" s="45" t="s">
        <v>11131</v>
      </c>
      <c r="D4239" s="45" t="s">
        <v>16294</v>
      </c>
      <c r="E4239" s="46">
        <v>46053</v>
      </c>
      <c r="F4239" s="338"/>
      <c r="G4239" s="44"/>
      <c r="H4239" s="44"/>
      <c r="I4239" s="44"/>
      <c r="J4239" s="44"/>
      <c r="K4239" s="44"/>
      <c r="P4239" s="350"/>
    </row>
    <row r="4240" spans="1:16" x14ac:dyDescent="0.25">
      <c r="A4240" s="264" t="s">
        <v>6787</v>
      </c>
      <c r="B4240" s="264" t="s">
        <v>2751</v>
      </c>
      <c r="C4240" s="265">
        <v>220105</v>
      </c>
      <c r="D4240" s="265" t="s">
        <v>15953</v>
      </c>
      <c r="E4240" s="266" t="s">
        <v>3064</v>
      </c>
      <c r="P4240" s="350"/>
    </row>
    <row r="4241" spans="1:16" s="359" customFormat="1" x14ac:dyDescent="0.25">
      <c r="A4241" s="403" t="s">
        <v>17265</v>
      </c>
      <c r="B4241" s="403" t="s">
        <v>17128</v>
      </c>
      <c r="C4241" s="413">
        <v>20.22</v>
      </c>
      <c r="D4241" s="43" t="s">
        <v>17679</v>
      </c>
      <c r="E4241" s="43">
        <v>45838</v>
      </c>
      <c r="F4241" s="88"/>
      <c r="G4241" s="30"/>
      <c r="H4241" s="30"/>
      <c r="I4241" s="29"/>
      <c r="J4241" s="29"/>
      <c r="K4241" s="29"/>
      <c r="L4241" s="29"/>
      <c r="M4241" s="29"/>
      <c r="N4241" s="29"/>
      <c r="O4241" s="29"/>
      <c r="P4241" s="372"/>
    </row>
    <row r="4242" spans="1:16" x14ac:dyDescent="0.25">
      <c r="A4242" s="44" t="s">
        <v>1150</v>
      </c>
      <c r="B4242" s="44" t="s">
        <v>15970</v>
      </c>
      <c r="C4242" s="45" t="s">
        <v>15775</v>
      </c>
      <c r="D4242" s="45" t="s">
        <v>18252</v>
      </c>
      <c r="E4242" s="45" t="s">
        <v>6416</v>
      </c>
      <c r="F4242" s="45" t="s">
        <v>1384</v>
      </c>
      <c r="G4242" s="45" t="s">
        <v>1385</v>
      </c>
      <c r="P4242" s="350"/>
    </row>
    <row r="4243" spans="1:16" s="355" customFormat="1" x14ac:dyDescent="0.2">
      <c r="A4243" s="57" t="s">
        <v>1150</v>
      </c>
      <c r="B4243" s="92" t="s">
        <v>4550</v>
      </c>
      <c r="C4243" s="93" t="s">
        <v>4548</v>
      </c>
      <c r="D4243" s="93" t="s">
        <v>4549</v>
      </c>
      <c r="E4243" s="94">
        <v>46203</v>
      </c>
      <c r="F4243" s="93"/>
      <c r="G4243" s="93"/>
      <c r="H4243" s="93"/>
      <c r="I4243" s="99"/>
      <c r="J4243" s="99"/>
      <c r="K4243" s="99"/>
      <c r="L4243" s="29"/>
      <c r="M4243" s="29"/>
      <c r="N4243" s="29"/>
      <c r="O4243" s="29"/>
      <c r="P4243" s="373"/>
    </row>
    <row r="4244" spans="1:16" x14ac:dyDescent="0.25">
      <c r="A4244" s="44" t="s">
        <v>9128</v>
      </c>
      <c r="B4244" s="44" t="s">
        <v>1368</v>
      </c>
      <c r="C4244" s="45" t="s">
        <v>9312</v>
      </c>
      <c r="D4244" s="45" t="s">
        <v>18252</v>
      </c>
      <c r="E4244" s="45" t="s">
        <v>3754</v>
      </c>
      <c r="F4244" s="45" t="s">
        <v>1384</v>
      </c>
      <c r="G4244" s="45" t="s">
        <v>1385</v>
      </c>
      <c r="P4244" s="350"/>
    </row>
    <row r="4245" spans="1:16" x14ac:dyDescent="0.2">
      <c r="A4245" s="57" t="s">
        <v>4459</v>
      </c>
      <c r="B4245" s="92" t="s">
        <v>4550</v>
      </c>
      <c r="C4245" s="93" t="s">
        <v>4548</v>
      </c>
      <c r="D4245" s="93" t="s">
        <v>4549</v>
      </c>
      <c r="E4245" s="94">
        <v>46203</v>
      </c>
      <c r="F4245" s="93"/>
      <c r="G4245" s="93"/>
      <c r="H4245" s="93"/>
      <c r="I4245" s="99"/>
      <c r="J4245" s="99"/>
      <c r="K4245" s="99"/>
      <c r="P4245" s="350"/>
    </row>
    <row r="4246" spans="1:16" x14ac:dyDescent="0.25">
      <c r="A4246" s="264" t="s">
        <v>4459</v>
      </c>
      <c r="B4246" s="264" t="s">
        <v>1053</v>
      </c>
      <c r="C4246" s="265">
        <v>210902</v>
      </c>
      <c r="D4246" s="265" t="s">
        <v>15953</v>
      </c>
      <c r="E4246" s="266" t="s">
        <v>5195</v>
      </c>
      <c r="P4246" s="350"/>
    </row>
    <row r="4247" spans="1:16" s="359" customFormat="1" x14ac:dyDescent="0.25">
      <c r="A4247" s="44" t="s">
        <v>12132</v>
      </c>
      <c r="B4247" s="44" t="s">
        <v>11978</v>
      </c>
      <c r="C4247" s="45" t="s">
        <v>6593</v>
      </c>
      <c r="D4247" s="45" t="s">
        <v>4574</v>
      </c>
      <c r="E4247" s="275">
        <f>DATE(2026,11,7)</f>
        <v>46333</v>
      </c>
      <c r="F4247" s="30"/>
      <c r="G4247" s="30"/>
      <c r="H4247" s="30"/>
      <c r="I4247" s="29"/>
      <c r="J4247" s="29"/>
      <c r="K4247" s="29"/>
      <c r="L4247" s="29"/>
      <c r="M4247" s="29"/>
      <c r="N4247" s="29"/>
      <c r="O4247" s="29"/>
      <c r="P4247" s="372"/>
    </row>
    <row r="4248" spans="1:16" x14ac:dyDescent="0.25">
      <c r="A4248" s="273" t="s">
        <v>6788</v>
      </c>
      <c r="B4248" s="273" t="s">
        <v>8321</v>
      </c>
      <c r="C4248" s="274">
        <v>791202103003</v>
      </c>
      <c r="D4248" s="274" t="s">
        <v>8356</v>
      </c>
      <c r="E4248" s="276" t="s">
        <v>3754</v>
      </c>
      <c r="F4248" s="328"/>
      <c r="G4248" s="328"/>
      <c r="H4248" s="328"/>
      <c r="I4248" s="329"/>
      <c r="J4248" s="329"/>
      <c r="K4248" s="329"/>
      <c r="P4248" s="350"/>
    </row>
    <row r="4249" spans="1:16" x14ac:dyDescent="0.25">
      <c r="A4249" s="264" t="s">
        <v>6788</v>
      </c>
      <c r="B4249" s="264" t="s">
        <v>6678</v>
      </c>
      <c r="C4249" s="265">
        <v>22020201</v>
      </c>
      <c r="D4249" s="265" t="s">
        <v>15953</v>
      </c>
      <c r="E4249" s="266" t="s">
        <v>5195</v>
      </c>
      <c r="P4249" s="350"/>
    </row>
    <row r="4250" spans="1:16" x14ac:dyDescent="0.25">
      <c r="A4250" s="264" t="s">
        <v>15858</v>
      </c>
      <c r="B4250" s="264" t="s">
        <v>6669</v>
      </c>
      <c r="C4250" s="265">
        <v>240804</v>
      </c>
      <c r="D4250" s="265" t="s">
        <v>15953</v>
      </c>
      <c r="E4250" s="266" t="s">
        <v>15826</v>
      </c>
      <c r="P4250" s="350"/>
    </row>
    <row r="4251" spans="1:16" x14ac:dyDescent="0.25">
      <c r="A4251" s="44" t="s">
        <v>16558</v>
      </c>
      <c r="B4251" s="44" t="s">
        <v>16559</v>
      </c>
      <c r="C4251" s="45" t="s">
        <v>16560</v>
      </c>
      <c r="D4251" s="45" t="s">
        <v>4574</v>
      </c>
      <c r="E4251" s="275">
        <f>DATE(2028,11,13)</f>
        <v>47070</v>
      </c>
      <c r="P4251" s="350"/>
    </row>
    <row r="4252" spans="1:16" x14ac:dyDescent="0.25">
      <c r="A4252" s="44" t="s">
        <v>12133</v>
      </c>
      <c r="B4252" s="44" t="s">
        <v>12113</v>
      </c>
      <c r="C4252" s="45" t="s">
        <v>12805</v>
      </c>
      <c r="D4252" s="45" t="s">
        <v>4574</v>
      </c>
      <c r="E4252" s="275">
        <f>DATE(2025,1,29)</f>
        <v>45686</v>
      </c>
      <c r="F4252" s="32"/>
      <c r="G4252" s="32"/>
      <c r="H4252" s="32"/>
      <c r="I4252" s="31"/>
      <c r="J4252" s="31"/>
      <c r="K4252" s="31"/>
      <c r="L4252" s="31"/>
      <c r="M4252" s="31"/>
      <c r="N4252" s="31"/>
      <c r="P4252" s="350"/>
    </row>
    <row r="4253" spans="1:16" x14ac:dyDescent="0.25">
      <c r="A4253" s="264" t="s">
        <v>765</v>
      </c>
      <c r="B4253" s="264" t="s">
        <v>236</v>
      </c>
      <c r="C4253" s="265">
        <v>241001</v>
      </c>
      <c r="D4253" s="265" t="s">
        <v>15953</v>
      </c>
      <c r="E4253" s="266" t="s">
        <v>11352</v>
      </c>
      <c r="P4253" s="350"/>
    </row>
    <row r="4254" spans="1:16" x14ac:dyDescent="0.25">
      <c r="A4254" s="264" t="s">
        <v>765</v>
      </c>
      <c r="B4254" s="264" t="s">
        <v>3594</v>
      </c>
      <c r="C4254" s="265">
        <v>22100202</v>
      </c>
      <c r="D4254" s="265" t="s">
        <v>15953</v>
      </c>
      <c r="E4254" s="266" t="s">
        <v>5198</v>
      </c>
      <c r="P4254" s="350"/>
    </row>
    <row r="4255" spans="1:16" x14ac:dyDescent="0.25">
      <c r="A4255" s="264" t="s">
        <v>2789</v>
      </c>
      <c r="B4255" s="264" t="s">
        <v>1068</v>
      </c>
      <c r="C4255" s="265">
        <v>230202</v>
      </c>
      <c r="D4255" s="265" t="s">
        <v>15953</v>
      </c>
      <c r="E4255" s="266" t="s">
        <v>8836</v>
      </c>
      <c r="P4255" s="350"/>
    </row>
    <row r="4256" spans="1:16" x14ac:dyDescent="0.25">
      <c r="A4256" s="403" t="s">
        <v>17266</v>
      </c>
      <c r="B4256" s="403" t="s">
        <v>17091</v>
      </c>
      <c r="C4256" s="413">
        <v>12.22</v>
      </c>
      <c r="D4256" s="43" t="s">
        <v>17679</v>
      </c>
      <c r="E4256" s="43">
        <v>45838</v>
      </c>
      <c r="F4256" s="88"/>
      <c r="P4256" s="350"/>
    </row>
    <row r="4257" spans="1:16" x14ac:dyDescent="0.25">
      <c r="A4257" s="403" t="s">
        <v>17267</v>
      </c>
      <c r="B4257" s="403" t="s">
        <v>17101</v>
      </c>
      <c r="C4257" s="413">
        <v>11.24</v>
      </c>
      <c r="D4257" s="43" t="s">
        <v>17679</v>
      </c>
      <c r="E4257" s="43">
        <v>47299</v>
      </c>
      <c r="F4257" s="88"/>
      <c r="P4257" s="350"/>
    </row>
    <row r="4258" spans="1:16" s="359" customFormat="1" x14ac:dyDescent="0.25">
      <c r="A4258" s="403" t="s">
        <v>17267</v>
      </c>
      <c r="B4258" s="403" t="s">
        <v>17131</v>
      </c>
      <c r="C4258" s="413">
        <v>17.239999999999998</v>
      </c>
      <c r="D4258" s="43" t="s">
        <v>17679</v>
      </c>
      <c r="E4258" s="43">
        <v>47299</v>
      </c>
      <c r="F4258" s="88"/>
      <c r="G4258" s="30"/>
      <c r="H4258" s="30"/>
      <c r="I4258" s="29"/>
      <c r="J4258" s="29"/>
      <c r="K4258" s="29"/>
      <c r="L4258" s="29"/>
      <c r="M4258" s="29"/>
      <c r="N4258" s="29"/>
      <c r="O4258" s="29"/>
      <c r="P4258" s="372"/>
    </row>
    <row r="4259" spans="1:16" x14ac:dyDescent="0.3">
      <c r="A4259" s="57" t="s">
        <v>1415</v>
      </c>
      <c r="B4259" s="57" t="s">
        <v>1488</v>
      </c>
      <c r="C4259" s="62">
        <v>21027</v>
      </c>
      <c r="D4259" s="62" t="s">
        <v>5966</v>
      </c>
      <c r="E4259" s="60">
        <v>45777</v>
      </c>
      <c r="F4259" s="339" t="s">
        <v>16267</v>
      </c>
      <c r="G4259" s="339" t="s">
        <v>16268</v>
      </c>
      <c r="H4259" s="57"/>
      <c r="I4259" s="57"/>
      <c r="J4259" s="57"/>
      <c r="K4259" s="57"/>
      <c r="L4259" s="31"/>
      <c r="M4259" s="31"/>
      <c r="N4259" s="31"/>
      <c r="P4259" s="343"/>
    </row>
    <row r="4260" spans="1:16" x14ac:dyDescent="0.25">
      <c r="A4260" s="264" t="s">
        <v>8588</v>
      </c>
      <c r="B4260" s="264" t="s">
        <v>4181</v>
      </c>
      <c r="C4260" s="265">
        <v>230301</v>
      </c>
      <c r="D4260" s="265" t="s">
        <v>15953</v>
      </c>
      <c r="E4260" s="266" t="s">
        <v>6877</v>
      </c>
      <c r="P4260" s="343"/>
    </row>
    <row r="4261" spans="1:16" x14ac:dyDescent="0.25">
      <c r="A4261" s="264" t="s">
        <v>2790</v>
      </c>
      <c r="B4261" s="264" t="s">
        <v>4181</v>
      </c>
      <c r="C4261" s="265">
        <v>230301</v>
      </c>
      <c r="D4261" s="265" t="s">
        <v>15953</v>
      </c>
      <c r="E4261" s="266" t="s">
        <v>6877</v>
      </c>
      <c r="P4261" s="343"/>
    </row>
    <row r="4262" spans="1:16" x14ac:dyDescent="0.25">
      <c r="A4262" s="44" t="s">
        <v>12134</v>
      </c>
      <c r="B4262" s="44" t="s">
        <v>12135</v>
      </c>
      <c r="C4262" s="45" t="s">
        <v>6558</v>
      </c>
      <c r="D4262" s="45" t="s">
        <v>4574</v>
      </c>
      <c r="E4262" s="275">
        <f>DATE(2026,2,10)</f>
        <v>46063</v>
      </c>
      <c r="P4262" s="343"/>
    </row>
    <row r="4263" spans="1:16" x14ac:dyDescent="0.25">
      <c r="A4263" s="44" t="s">
        <v>13471</v>
      </c>
      <c r="B4263" s="44" t="s">
        <v>15288</v>
      </c>
      <c r="C4263" s="45" t="s">
        <v>13104</v>
      </c>
      <c r="D4263" s="45" t="s">
        <v>16294</v>
      </c>
      <c r="E4263" s="46">
        <v>45777</v>
      </c>
      <c r="F4263" s="338"/>
      <c r="G4263" s="44"/>
      <c r="H4263" s="44"/>
      <c r="I4263" s="44"/>
      <c r="J4263" s="44"/>
      <c r="K4263" s="44"/>
      <c r="L4263" s="31"/>
      <c r="M4263" s="31"/>
      <c r="N4263" s="31"/>
      <c r="P4263" s="343"/>
    </row>
    <row r="4264" spans="1:16" x14ac:dyDescent="0.25">
      <c r="A4264" s="403" t="s">
        <v>17268</v>
      </c>
      <c r="B4264" s="403" t="s">
        <v>17126</v>
      </c>
      <c r="C4264" s="413">
        <v>11.23</v>
      </c>
      <c r="D4264" s="43" t="s">
        <v>17679</v>
      </c>
      <c r="E4264" s="43">
        <v>46934</v>
      </c>
      <c r="F4264" s="88"/>
      <c r="P4264" s="343"/>
    </row>
    <row r="4265" spans="1:16" x14ac:dyDescent="0.3">
      <c r="A4265" s="57" t="s">
        <v>1416</v>
      </c>
      <c r="B4265" s="57" t="s">
        <v>1488</v>
      </c>
      <c r="C4265" s="62">
        <v>21027</v>
      </c>
      <c r="D4265" s="62" t="s">
        <v>5966</v>
      </c>
      <c r="E4265" s="60">
        <v>45777</v>
      </c>
      <c r="F4265" s="339" t="s">
        <v>16268</v>
      </c>
      <c r="G4265" s="339" t="s">
        <v>16268</v>
      </c>
      <c r="H4265" s="57"/>
      <c r="I4265" s="57"/>
      <c r="J4265" s="57"/>
      <c r="K4265" s="57"/>
      <c r="L4265" s="31"/>
      <c r="M4265" s="31"/>
      <c r="N4265" s="31"/>
      <c r="P4265" s="343"/>
    </row>
    <row r="4266" spans="1:16" x14ac:dyDescent="0.25">
      <c r="A4266" s="44" t="s">
        <v>2928</v>
      </c>
      <c r="B4266" s="44" t="s">
        <v>1368</v>
      </c>
      <c r="C4266" s="45" t="s">
        <v>9312</v>
      </c>
      <c r="D4266" s="45" t="s">
        <v>18252</v>
      </c>
      <c r="E4266" s="45" t="s">
        <v>3754</v>
      </c>
      <c r="F4266" s="45" t="s">
        <v>1384</v>
      </c>
      <c r="G4266" s="45" t="s">
        <v>1385</v>
      </c>
      <c r="P4266" s="343"/>
    </row>
    <row r="4267" spans="1:16" x14ac:dyDescent="0.25">
      <c r="A4267" s="100" t="s">
        <v>4108</v>
      </c>
      <c r="B4267" s="92" t="s">
        <v>4153</v>
      </c>
      <c r="C4267" s="93" t="s">
        <v>4154</v>
      </c>
      <c r="D4267" s="93" t="s">
        <v>1398</v>
      </c>
      <c r="E4267" s="94">
        <v>46131</v>
      </c>
      <c r="F4267" s="93"/>
      <c r="G4267" s="93"/>
      <c r="H4267" s="93"/>
      <c r="I4267" s="99"/>
      <c r="J4267" s="99"/>
      <c r="K4267" s="99"/>
      <c r="P4267" s="343"/>
    </row>
    <row r="4268" spans="1:16" x14ac:dyDescent="0.3">
      <c r="A4268" s="57" t="s">
        <v>1417</v>
      </c>
      <c r="B4268" s="57" t="s">
        <v>1488</v>
      </c>
      <c r="C4268" s="62">
        <v>21027</v>
      </c>
      <c r="D4268" s="62" t="s">
        <v>5966</v>
      </c>
      <c r="E4268" s="60">
        <v>45777</v>
      </c>
      <c r="F4268" s="339" t="s">
        <v>16267</v>
      </c>
      <c r="G4268" s="339" t="s">
        <v>16268</v>
      </c>
      <c r="H4268" s="57"/>
      <c r="I4268" s="57"/>
      <c r="J4268" s="57"/>
      <c r="K4268" s="57"/>
      <c r="L4268" s="31"/>
      <c r="M4268" s="31"/>
      <c r="N4268" s="31"/>
      <c r="P4268" s="343"/>
    </row>
    <row r="4269" spans="1:16" x14ac:dyDescent="0.25">
      <c r="A4269" s="403" t="s">
        <v>1417</v>
      </c>
      <c r="B4269" s="403" t="s">
        <v>17091</v>
      </c>
      <c r="C4269" s="413">
        <v>12.24</v>
      </c>
      <c r="D4269" s="43" t="s">
        <v>17679</v>
      </c>
      <c r="E4269" s="43">
        <v>47299</v>
      </c>
      <c r="F4269" s="88"/>
      <c r="P4269" s="343"/>
    </row>
    <row r="4270" spans="1:16" x14ac:dyDescent="0.25">
      <c r="A4270" s="92" t="s">
        <v>1417</v>
      </c>
      <c r="B4270" s="92" t="s">
        <v>1583</v>
      </c>
      <c r="C4270" s="93" t="s">
        <v>4627</v>
      </c>
      <c r="D4270" s="93" t="s">
        <v>1398</v>
      </c>
      <c r="E4270" s="94">
        <v>45886</v>
      </c>
      <c r="F4270" s="93"/>
      <c r="G4270" s="93" t="s">
        <v>1385</v>
      </c>
      <c r="H4270" s="45" t="s">
        <v>1533</v>
      </c>
      <c r="I4270" s="99"/>
      <c r="J4270" s="99"/>
      <c r="K4270" s="99"/>
      <c r="L4270" s="31"/>
      <c r="M4270" s="31"/>
      <c r="N4270" s="31"/>
      <c r="P4270" s="343"/>
    </row>
    <row r="4271" spans="1:16" x14ac:dyDescent="0.25">
      <c r="A4271" s="264" t="s">
        <v>17808</v>
      </c>
      <c r="B4271" s="264" t="s">
        <v>8832</v>
      </c>
      <c r="C4271" s="265">
        <v>230203</v>
      </c>
      <c r="D4271" s="265" t="s">
        <v>15953</v>
      </c>
      <c r="E4271" s="266" t="s">
        <v>8836</v>
      </c>
      <c r="P4271" s="343"/>
    </row>
    <row r="4272" spans="1:16" s="355" customFormat="1" x14ac:dyDescent="0.25">
      <c r="A4272" s="264" t="s">
        <v>17808</v>
      </c>
      <c r="B4272" s="264" t="s">
        <v>11360</v>
      </c>
      <c r="C4272" s="265">
        <v>231001</v>
      </c>
      <c r="D4272" s="265" t="s">
        <v>15953</v>
      </c>
      <c r="E4272" s="266" t="s">
        <v>2980</v>
      </c>
      <c r="F4272" s="30"/>
      <c r="G4272" s="30"/>
      <c r="H4272" s="30"/>
      <c r="I4272" s="29"/>
      <c r="J4272" s="29"/>
      <c r="K4272" s="29"/>
      <c r="L4272" s="29"/>
      <c r="M4272" s="29"/>
      <c r="N4272" s="29"/>
      <c r="O4272" s="29"/>
      <c r="P4272" s="356"/>
    </row>
    <row r="4273" spans="1:16" x14ac:dyDescent="0.25">
      <c r="A4273" s="264" t="s">
        <v>17808</v>
      </c>
      <c r="B4273" s="264" t="s">
        <v>1070</v>
      </c>
      <c r="C4273" s="265">
        <v>241202</v>
      </c>
      <c r="D4273" s="265" t="s">
        <v>15953</v>
      </c>
      <c r="E4273" s="266" t="s">
        <v>17687</v>
      </c>
      <c r="P4273" s="343"/>
    </row>
    <row r="4274" spans="1:16" s="359" customFormat="1" x14ac:dyDescent="0.25">
      <c r="A4274" s="91" t="s">
        <v>13191</v>
      </c>
      <c r="B4274" s="92" t="s">
        <v>13392</v>
      </c>
      <c r="C4274" s="45" t="s">
        <v>13137</v>
      </c>
      <c r="D4274" s="93" t="s">
        <v>13391</v>
      </c>
      <c r="E4274" s="94">
        <v>45838</v>
      </c>
      <c r="F4274" s="93"/>
      <c r="G4274" s="93"/>
      <c r="H4274" s="93"/>
      <c r="I4274" s="99"/>
      <c r="J4274" s="99"/>
      <c r="K4274" s="99"/>
      <c r="L4274" s="31"/>
      <c r="M4274" s="31"/>
      <c r="N4274" s="31"/>
      <c r="O4274" s="29"/>
      <c r="P4274" s="360"/>
    </row>
    <row r="4275" spans="1:16" x14ac:dyDescent="0.25">
      <c r="A4275" s="44" t="s">
        <v>15494</v>
      </c>
      <c r="B4275" s="44" t="s">
        <v>4865</v>
      </c>
      <c r="C4275" s="45" t="s">
        <v>15432</v>
      </c>
      <c r="D4275" s="45" t="s">
        <v>18252</v>
      </c>
      <c r="E4275" s="45" t="s">
        <v>6492</v>
      </c>
      <c r="F4275" s="45" t="s">
        <v>1384</v>
      </c>
      <c r="G4275" s="45" t="s">
        <v>1384</v>
      </c>
      <c r="P4275" s="343"/>
    </row>
    <row r="4276" spans="1:16" x14ac:dyDescent="0.25">
      <c r="A4276" s="44" t="s">
        <v>15495</v>
      </c>
      <c r="B4276" s="44" t="s">
        <v>1355</v>
      </c>
      <c r="C4276" s="45" t="s">
        <v>10974</v>
      </c>
      <c r="D4276" s="45" t="s">
        <v>18252</v>
      </c>
      <c r="E4276" s="45" t="s">
        <v>10715</v>
      </c>
      <c r="F4276" s="45" t="s">
        <v>1384</v>
      </c>
      <c r="G4276" s="45" t="s">
        <v>1385</v>
      </c>
      <c r="P4276" s="343"/>
    </row>
    <row r="4277" spans="1:16" x14ac:dyDescent="0.25">
      <c r="A4277" s="264" t="s">
        <v>17809</v>
      </c>
      <c r="B4277" s="264" t="s">
        <v>236</v>
      </c>
      <c r="C4277" s="265">
        <v>241001</v>
      </c>
      <c r="D4277" s="265" t="s">
        <v>15953</v>
      </c>
      <c r="E4277" s="266" t="s">
        <v>11352</v>
      </c>
      <c r="P4277" s="343"/>
    </row>
    <row r="4278" spans="1:16" x14ac:dyDescent="0.25">
      <c r="A4278" s="44" t="s">
        <v>16029</v>
      </c>
      <c r="B4278" s="44" t="s">
        <v>15965</v>
      </c>
      <c r="C4278" s="45" t="s">
        <v>15966</v>
      </c>
      <c r="D4278" s="45" t="s">
        <v>18252</v>
      </c>
      <c r="E4278" s="45" t="s">
        <v>6214</v>
      </c>
      <c r="F4278" s="45" t="s">
        <v>1384</v>
      </c>
      <c r="G4278" s="45" t="s">
        <v>1385</v>
      </c>
      <c r="P4278" s="343"/>
    </row>
    <row r="4279" spans="1:16" x14ac:dyDescent="0.25">
      <c r="A4279" s="264" t="s">
        <v>10422</v>
      </c>
      <c r="B4279" s="264" t="s">
        <v>10527</v>
      </c>
      <c r="C4279" s="265">
        <v>230505</v>
      </c>
      <c r="D4279" s="265" t="s">
        <v>15953</v>
      </c>
      <c r="E4279" s="266" t="s">
        <v>9689</v>
      </c>
      <c r="P4279" s="343"/>
    </row>
    <row r="4280" spans="1:16" x14ac:dyDescent="0.25">
      <c r="A4280" s="264" t="s">
        <v>11397</v>
      </c>
      <c r="B4280" s="264" t="s">
        <v>6663</v>
      </c>
      <c r="C4280" s="265">
        <v>22010602</v>
      </c>
      <c r="D4280" s="265" t="s">
        <v>15953</v>
      </c>
      <c r="E4280" s="266" t="s">
        <v>6211</v>
      </c>
      <c r="P4280" s="343"/>
    </row>
    <row r="4281" spans="1:16" x14ac:dyDescent="0.25">
      <c r="A4281" s="264" t="s">
        <v>11397</v>
      </c>
      <c r="B4281" s="264" t="s">
        <v>11374</v>
      </c>
      <c r="C4281" s="265">
        <v>23100201</v>
      </c>
      <c r="D4281" s="265" t="s">
        <v>15953</v>
      </c>
      <c r="E4281" s="266" t="s">
        <v>2980</v>
      </c>
      <c r="P4281" s="343"/>
    </row>
    <row r="4282" spans="1:16" x14ac:dyDescent="0.25">
      <c r="A4282" s="264" t="s">
        <v>11397</v>
      </c>
      <c r="B4282" s="264" t="s">
        <v>17682</v>
      </c>
      <c r="C4282" s="265">
        <v>25010501</v>
      </c>
      <c r="D4282" s="265" t="s">
        <v>15953</v>
      </c>
      <c r="E4282" s="266" t="s">
        <v>17681</v>
      </c>
      <c r="P4282" s="343"/>
    </row>
    <row r="4283" spans="1:16" x14ac:dyDescent="0.25">
      <c r="A4283" s="262" t="s">
        <v>7361</v>
      </c>
      <c r="B4283" s="262" t="s">
        <v>7346</v>
      </c>
      <c r="C4283" s="53" t="s">
        <v>7362</v>
      </c>
      <c r="D4283" s="93" t="s">
        <v>7330</v>
      </c>
      <c r="E4283" s="263">
        <v>46569</v>
      </c>
      <c r="F4283" s="93"/>
      <c r="G4283" s="93"/>
      <c r="H4283" s="93"/>
      <c r="I4283" s="99"/>
      <c r="J4283" s="99"/>
      <c r="K4283" s="99"/>
      <c r="P4283" s="343"/>
    </row>
    <row r="4284" spans="1:16" x14ac:dyDescent="0.25">
      <c r="A4284" s="264" t="s">
        <v>1860</v>
      </c>
      <c r="B4284" s="264" t="s">
        <v>2751</v>
      </c>
      <c r="C4284" s="265">
        <v>230105</v>
      </c>
      <c r="D4284" s="265" t="s">
        <v>15953</v>
      </c>
      <c r="E4284" s="266" t="s">
        <v>6877</v>
      </c>
      <c r="P4284" s="343"/>
    </row>
    <row r="4285" spans="1:16" x14ac:dyDescent="0.25">
      <c r="A4285" s="264" t="s">
        <v>4234</v>
      </c>
      <c r="B4285" s="264" t="s">
        <v>14631</v>
      </c>
      <c r="C4285" s="265">
        <v>24020201</v>
      </c>
      <c r="D4285" s="265" t="s">
        <v>15953</v>
      </c>
      <c r="E4285" s="266" t="s">
        <v>12997</v>
      </c>
      <c r="P4285" s="343"/>
    </row>
    <row r="4286" spans="1:16" x14ac:dyDescent="0.25">
      <c r="A4286" s="44" t="s">
        <v>12136</v>
      </c>
      <c r="B4286" s="44" t="s">
        <v>12137</v>
      </c>
      <c r="C4286" s="45" t="s">
        <v>5057</v>
      </c>
      <c r="D4286" s="45" t="s">
        <v>4574</v>
      </c>
      <c r="E4286" s="275">
        <f>DATE(2025,10,15)</f>
        <v>45945</v>
      </c>
      <c r="F4286" s="32"/>
      <c r="G4286" s="32"/>
      <c r="H4286" s="32"/>
      <c r="I4286" s="31"/>
      <c r="J4286" s="31"/>
      <c r="K4286" s="31"/>
      <c r="L4286" s="31"/>
      <c r="M4286" s="31"/>
      <c r="N4286" s="31"/>
      <c r="P4286" s="343"/>
    </row>
    <row r="4287" spans="1:16" x14ac:dyDescent="0.25">
      <c r="A4287" s="264" t="s">
        <v>9451</v>
      </c>
      <c r="B4287" s="264" t="s">
        <v>2751</v>
      </c>
      <c r="C4287" s="265">
        <v>230105</v>
      </c>
      <c r="D4287" s="265" t="s">
        <v>15953</v>
      </c>
      <c r="E4287" s="266" t="s">
        <v>6877</v>
      </c>
      <c r="P4287" s="343"/>
    </row>
    <row r="4288" spans="1:16" x14ac:dyDescent="0.25">
      <c r="A4288" s="264" t="s">
        <v>14739</v>
      </c>
      <c r="B4288" s="264" t="s">
        <v>13009</v>
      </c>
      <c r="C4288" s="265">
        <v>240101</v>
      </c>
      <c r="D4288" s="265" t="s">
        <v>15953</v>
      </c>
      <c r="E4288" s="266" t="s">
        <v>13010</v>
      </c>
      <c r="P4288" s="343"/>
    </row>
    <row r="4289" spans="1:16" x14ac:dyDescent="0.25">
      <c r="A4289" s="264" t="s">
        <v>1861</v>
      </c>
      <c r="B4289" s="264" t="s">
        <v>3753</v>
      </c>
      <c r="C4289" s="265">
        <v>210101</v>
      </c>
      <c r="D4289" s="265" t="s">
        <v>15953</v>
      </c>
      <c r="E4289" s="266" t="s">
        <v>3754</v>
      </c>
      <c r="P4289" s="343"/>
    </row>
    <row r="4290" spans="1:16" x14ac:dyDescent="0.25">
      <c r="A4290" s="264" t="s">
        <v>1861</v>
      </c>
      <c r="B4290" s="264" t="s">
        <v>1056</v>
      </c>
      <c r="C4290" s="265">
        <v>230601</v>
      </c>
      <c r="D4290" s="265" t="s">
        <v>15953</v>
      </c>
      <c r="E4290" s="266" t="s">
        <v>10533</v>
      </c>
      <c r="P4290" s="343"/>
    </row>
    <row r="4291" spans="1:16" x14ac:dyDescent="0.25">
      <c r="A4291" s="44" t="s">
        <v>9129</v>
      </c>
      <c r="B4291" s="44" t="s">
        <v>2667</v>
      </c>
      <c r="C4291" s="45" t="s">
        <v>9088</v>
      </c>
      <c r="D4291" s="45" t="s">
        <v>18252</v>
      </c>
      <c r="E4291" s="45" t="s">
        <v>6809</v>
      </c>
      <c r="F4291" s="45" t="s">
        <v>1384</v>
      </c>
      <c r="G4291" s="45" t="s">
        <v>1385</v>
      </c>
      <c r="P4291" s="343"/>
    </row>
    <row r="4292" spans="1:16" x14ac:dyDescent="0.25">
      <c r="A4292" s="264" t="s">
        <v>14740</v>
      </c>
      <c r="B4292" s="264" t="s">
        <v>13009</v>
      </c>
      <c r="C4292" s="265">
        <v>240101</v>
      </c>
      <c r="D4292" s="265" t="s">
        <v>15953</v>
      </c>
      <c r="E4292" s="266" t="s">
        <v>13010</v>
      </c>
      <c r="P4292" s="343"/>
    </row>
    <row r="4293" spans="1:16" x14ac:dyDescent="0.25">
      <c r="A4293" s="264" t="s">
        <v>15859</v>
      </c>
      <c r="B4293" s="264" t="s">
        <v>1080</v>
      </c>
      <c r="C4293" s="265">
        <v>230402</v>
      </c>
      <c r="D4293" s="265" t="s">
        <v>15953</v>
      </c>
      <c r="E4293" s="266" t="s">
        <v>9996</v>
      </c>
      <c r="P4293" s="343"/>
    </row>
    <row r="4294" spans="1:16" x14ac:dyDescent="0.25">
      <c r="A4294" s="264" t="s">
        <v>15859</v>
      </c>
      <c r="B4294" s="264" t="s">
        <v>1079</v>
      </c>
      <c r="C4294" s="265">
        <v>240904</v>
      </c>
      <c r="D4294" s="265" t="s">
        <v>15953</v>
      </c>
      <c r="E4294" s="266" t="s">
        <v>6214</v>
      </c>
      <c r="P4294" s="343"/>
    </row>
    <row r="4295" spans="1:16" x14ac:dyDescent="0.25">
      <c r="A4295" s="264" t="s">
        <v>9452</v>
      </c>
      <c r="B4295" s="264" t="s">
        <v>2751</v>
      </c>
      <c r="C4295" s="265">
        <v>230105</v>
      </c>
      <c r="D4295" s="265" t="s">
        <v>15953</v>
      </c>
      <c r="E4295" s="266" t="s">
        <v>6877</v>
      </c>
      <c r="P4295" s="343"/>
    </row>
    <row r="4296" spans="1:16" x14ac:dyDescent="0.25">
      <c r="A4296" s="264" t="s">
        <v>14741</v>
      </c>
      <c r="B4296" s="264" t="s">
        <v>2751</v>
      </c>
      <c r="C4296" s="265">
        <v>230105</v>
      </c>
      <c r="D4296" s="265" t="s">
        <v>15953</v>
      </c>
      <c r="E4296" s="266" t="s">
        <v>6877</v>
      </c>
      <c r="P4296" s="343"/>
    </row>
    <row r="4297" spans="1:16" x14ac:dyDescent="0.25">
      <c r="A4297" s="264" t="s">
        <v>14741</v>
      </c>
      <c r="B4297" s="264" t="s">
        <v>3591</v>
      </c>
      <c r="C4297" s="265">
        <v>230901</v>
      </c>
      <c r="D4297" s="265" t="s">
        <v>15953</v>
      </c>
      <c r="E4297" s="266" t="s">
        <v>10715</v>
      </c>
      <c r="P4297" s="343"/>
    </row>
    <row r="4298" spans="1:16" x14ac:dyDescent="0.25">
      <c r="A4298" s="264" t="s">
        <v>14741</v>
      </c>
      <c r="B4298" s="264" t="s">
        <v>1076</v>
      </c>
      <c r="C4298" s="265">
        <v>240303</v>
      </c>
      <c r="D4298" s="265" t="s">
        <v>15953</v>
      </c>
      <c r="E4298" s="266" t="s">
        <v>3064</v>
      </c>
      <c r="P4298" s="343"/>
    </row>
    <row r="4299" spans="1:16" x14ac:dyDescent="0.25">
      <c r="A4299" s="403" t="s">
        <v>17269</v>
      </c>
      <c r="B4299" s="403" t="s">
        <v>17093</v>
      </c>
      <c r="C4299" s="413">
        <v>33.24</v>
      </c>
      <c r="D4299" s="43" t="s">
        <v>17679</v>
      </c>
      <c r="E4299" s="43">
        <v>47299</v>
      </c>
      <c r="F4299" s="88"/>
      <c r="P4299" s="343"/>
    </row>
    <row r="4300" spans="1:16" s="355" customFormat="1" x14ac:dyDescent="0.25">
      <c r="A4300" s="264" t="s">
        <v>8589</v>
      </c>
      <c r="B4300" s="264" t="s">
        <v>2751</v>
      </c>
      <c r="C4300" s="265">
        <v>230105</v>
      </c>
      <c r="D4300" s="265" t="s">
        <v>15953</v>
      </c>
      <c r="E4300" s="266" t="s">
        <v>6877</v>
      </c>
      <c r="F4300" s="30"/>
      <c r="G4300" s="30"/>
      <c r="H4300" s="30"/>
      <c r="I4300" s="29"/>
      <c r="J4300" s="29"/>
      <c r="K4300" s="29"/>
      <c r="L4300" s="29"/>
      <c r="M4300" s="29"/>
      <c r="N4300" s="29"/>
      <c r="O4300" s="29"/>
      <c r="P4300" s="356"/>
    </row>
    <row r="4301" spans="1:16" x14ac:dyDescent="0.25">
      <c r="A4301" s="264" t="s">
        <v>6789</v>
      </c>
      <c r="B4301" s="264" t="s">
        <v>4844</v>
      </c>
      <c r="C4301" s="265">
        <v>24060401</v>
      </c>
      <c r="D4301" s="265" t="s">
        <v>15953</v>
      </c>
      <c r="E4301" s="266" t="s">
        <v>6412</v>
      </c>
      <c r="P4301" s="343"/>
    </row>
    <row r="4302" spans="1:16" s="359" customFormat="1" x14ac:dyDescent="0.25">
      <c r="A4302" s="264" t="s">
        <v>6789</v>
      </c>
      <c r="B4302" s="264" t="s">
        <v>1057</v>
      </c>
      <c r="C4302" s="265">
        <v>24060402</v>
      </c>
      <c r="D4302" s="265" t="s">
        <v>15953</v>
      </c>
      <c r="E4302" s="266" t="s">
        <v>5410</v>
      </c>
      <c r="F4302" s="30"/>
      <c r="G4302" s="30"/>
      <c r="H4302" s="30"/>
      <c r="I4302" s="29"/>
      <c r="J4302" s="29"/>
      <c r="K4302" s="29"/>
      <c r="L4302" s="29"/>
      <c r="M4302" s="29"/>
      <c r="N4302" s="29"/>
      <c r="O4302" s="29"/>
      <c r="P4302" s="360"/>
    </row>
    <row r="4303" spans="1:16" x14ac:dyDescent="0.25">
      <c r="A4303" s="44" t="s">
        <v>7196</v>
      </c>
      <c r="B4303" s="44" t="s">
        <v>15249</v>
      </c>
      <c r="C4303" s="45" t="s">
        <v>7192</v>
      </c>
      <c r="D4303" s="45" t="s">
        <v>16294</v>
      </c>
      <c r="E4303" s="46">
        <v>45869</v>
      </c>
      <c r="F4303" s="338"/>
      <c r="G4303" s="44"/>
      <c r="H4303" s="44"/>
      <c r="I4303" s="44"/>
      <c r="J4303" s="44"/>
      <c r="K4303" s="44"/>
      <c r="L4303" s="31"/>
      <c r="M4303" s="31"/>
      <c r="N4303" s="31"/>
      <c r="P4303" s="343"/>
    </row>
    <row r="4304" spans="1:16" s="359" customFormat="1" x14ac:dyDescent="0.25">
      <c r="A4304" s="264" t="s">
        <v>4235</v>
      </c>
      <c r="B4304" s="264" t="s">
        <v>3782</v>
      </c>
      <c r="C4304" s="265">
        <v>210205</v>
      </c>
      <c r="D4304" s="265" t="s">
        <v>15953</v>
      </c>
      <c r="E4304" s="266" t="s">
        <v>8836</v>
      </c>
      <c r="F4304" s="30"/>
      <c r="G4304" s="30"/>
      <c r="H4304" s="30"/>
      <c r="I4304" s="29"/>
      <c r="J4304" s="29"/>
      <c r="K4304" s="29"/>
      <c r="L4304" s="29"/>
      <c r="M4304" s="29"/>
      <c r="N4304" s="29"/>
      <c r="O4304" s="29"/>
      <c r="P4304" s="360"/>
    </row>
    <row r="4305" spans="1:16" x14ac:dyDescent="0.25">
      <c r="A4305" s="1" t="s">
        <v>5024</v>
      </c>
      <c r="B4305" s="432" t="s">
        <v>9746</v>
      </c>
      <c r="C4305" s="433" t="s">
        <v>6368</v>
      </c>
      <c r="D4305" s="434" t="s">
        <v>17016</v>
      </c>
      <c r="E4305" s="434">
        <v>46131</v>
      </c>
      <c r="P4305" s="343"/>
    </row>
    <row r="4306" spans="1:16" s="355" customFormat="1" x14ac:dyDescent="0.25">
      <c r="A4306" s="1" t="s">
        <v>5024</v>
      </c>
      <c r="B4306" s="432" t="s">
        <v>9746</v>
      </c>
      <c r="C4306" s="433" t="s">
        <v>6368</v>
      </c>
      <c r="D4306" s="434" t="s">
        <v>17016</v>
      </c>
      <c r="E4306" s="434">
        <v>46131</v>
      </c>
      <c r="F4306" s="30"/>
      <c r="G4306" s="30"/>
      <c r="H4306" s="30"/>
      <c r="I4306" s="29"/>
      <c r="J4306" s="29"/>
      <c r="K4306" s="29"/>
      <c r="L4306" s="29"/>
      <c r="M4306" s="29"/>
      <c r="N4306" s="29"/>
      <c r="O4306" s="29"/>
      <c r="P4306" s="356"/>
    </row>
    <row r="4307" spans="1:16" x14ac:dyDescent="0.25">
      <c r="A4307" s="44" t="s">
        <v>11345</v>
      </c>
      <c r="B4307" s="44" t="s">
        <v>5798</v>
      </c>
      <c r="C4307" s="45" t="s">
        <v>11346</v>
      </c>
      <c r="D4307" s="45" t="s">
        <v>15765</v>
      </c>
      <c r="E4307" s="45" t="s">
        <v>2980</v>
      </c>
      <c r="F4307" s="328"/>
      <c r="G4307" s="328"/>
      <c r="H4307" s="328"/>
      <c r="I4307" s="329"/>
      <c r="J4307" s="329"/>
      <c r="K4307" s="329"/>
      <c r="P4307" s="343"/>
    </row>
    <row r="4308" spans="1:16" s="359" customFormat="1" x14ac:dyDescent="0.25">
      <c r="A4308" s="346" t="s">
        <v>11345</v>
      </c>
      <c r="B4308" s="346" t="s">
        <v>5798</v>
      </c>
      <c r="C4308" s="347" t="s">
        <v>11346</v>
      </c>
      <c r="D4308" s="347" t="s">
        <v>15765</v>
      </c>
      <c r="E4308" s="347" t="s">
        <v>6430</v>
      </c>
      <c r="F4308" s="346"/>
      <c r="G4308" s="346"/>
      <c r="H4308" s="346"/>
      <c r="I4308" s="346"/>
      <c r="J4308" s="346"/>
      <c r="K4308" s="346"/>
      <c r="L4308" s="346"/>
      <c r="M4308" s="346"/>
      <c r="N4308" s="29"/>
      <c r="O4308" s="29"/>
      <c r="P4308" s="360"/>
    </row>
    <row r="4309" spans="1:16" s="355" customFormat="1" x14ac:dyDescent="0.25">
      <c r="A4309" s="44" t="s">
        <v>11345</v>
      </c>
      <c r="B4309" s="44" t="s">
        <v>5798</v>
      </c>
      <c r="C4309" s="45" t="s">
        <v>11346</v>
      </c>
      <c r="D4309" s="45" t="s">
        <v>13812</v>
      </c>
      <c r="E4309" s="45" t="s">
        <v>2980</v>
      </c>
      <c r="F4309" s="93"/>
      <c r="G4309" s="93"/>
      <c r="H4309" s="93"/>
      <c r="I4309" s="99"/>
      <c r="J4309" s="99"/>
      <c r="K4309" s="99"/>
      <c r="L4309" s="29"/>
      <c r="M4309" s="29"/>
      <c r="N4309" s="29"/>
      <c r="O4309" s="29"/>
      <c r="P4309" s="356"/>
    </row>
    <row r="4310" spans="1:16" x14ac:dyDescent="0.25">
      <c r="A4310" s="44" t="s">
        <v>4940</v>
      </c>
      <c r="B4310" s="44" t="s">
        <v>15278</v>
      </c>
      <c r="C4310" s="45" t="s">
        <v>5161</v>
      </c>
      <c r="D4310" s="45" t="s">
        <v>16294</v>
      </c>
      <c r="E4310" s="46">
        <v>46022</v>
      </c>
      <c r="F4310" s="338"/>
      <c r="G4310" s="44"/>
      <c r="H4310" s="44"/>
      <c r="I4310" s="44"/>
      <c r="J4310" s="44"/>
      <c r="K4310" s="44"/>
      <c r="L4310" s="31"/>
      <c r="M4310" s="31"/>
      <c r="N4310" s="31"/>
      <c r="P4310" s="343"/>
    </row>
    <row r="4311" spans="1:16" s="359" customFormat="1" x14ac:dyDescent="0.25">
      <c r="A4311" s="44" t="s">
        <v>4940</v>
      </c>
      <c r="B4311" s="44" t="s">
        <v>15281</v>
      </c>
      <c r="C4311" s="45" t="s">
        <v>4960</v>
      </c>
      <c r="D4311" s="45" t="s">
        <v>16294</v>
      </c>
      <c r="E4311" s="46">
        <v>45930</v>
      </c>
      <c r="F4311" s="338"/>
      <c r="G4311" s="44"/>
      <c r="H4311" s="44"/>
      <c r="I4311" s="44"/>
      <c r="J4311" s="44"/>
      <c r="K4311" s="44"/>
      <c r="L4311" s="31"/>
      <c r="M4311" s="31"/>
      <c r="N4311" s="31"/>
      <c r="O4311" s="29"/>
      <c r="P4311" s="360"/>
    </row>
    <row r="4312" spans="1:16" s="355" customFormat="1" x14ac:dyDescent="0.25">
      <c r="A4312" s="71" t="s">
        <v>17270</v>
      </c>
      <c r="B4312" s="403" t="s">
        <v>17087</v>
      </c>
      <c r="C4312" s="413">
        <v>9.23</v>
      </c>
      <c r="D4312" s="43" t="s">
        <v>17679</v>
      </c>
      <c r="E4312" s="43">
        <v>46934</v>
      </c>
      <c r="F4312" s="88"/>
      <c r="G4312" s="30"/>
      <c r="H4312" s="30"/>
      <c r="I4312" s="29"/>
      <c r="J4312" s="29"/>
      <c r="K4312" s="29"/>
      <c r="L4312" s="29"/>
      <c r="M4312" s="29"/>
      <c r="N4312" s="29"/>
      <c r="O4312" s="29"/>
      <c r="P4312" s="356"/>
    </row>
    <row r="4313" spans="1:16" x14ac:dyDescent="0.25">
      <c r="A4313" s="403" t="s">
        <v>17270</v>
      </c>
      <c r="B4313" s="403" t="s">
        <v>17091</v>
      </c>
      <c r="C4313" s="413">
        <v>12.23</v>
      </c>
      <c r="D4313" s="43" t="s">
        <v>17679</v>
      </c>
      <c r="E4313" s="43">
        <v>46934</v>
      </c>
      <c r="F4313" s="88"/>
      <c r="P4313" s="343"/>
    </row>
    <row r="4314" spans="1:16" s="359" customFormat="1" x14ac:dyDescent="0.25">
      <c r="A4314" s="1" t="s">
        <v>1151</v>
      </c>
      <c r="B4314" s="432" t="s">
        <v>2455</v>
      </c>
      <c r="C4314" s="433" t="s">
        <v>11925</v>
      </c>
      <c r="D4314" s="434" t="s">
        <v>17016</v>
      </c>
      <c r="E4314" s="434">
        <v>45975</v>
      </c>
      <c r="F4314" s="30"/>
      <c r="G4314" s="30"/>
      <c r="H4314" s="30"/>
      <c r="I4314" s="29"/>
      <c r="J4314" s="29"/>
      <c r="K4314" s="29"/>
      <c r="L4314" s="29"/>
      <c r="M4314" s="29"/>
      <c r="N4314" s="29"/>
      <c r="O4314" s="29"/>
      <c r="P4314" s="360"/>
    </row>
    <row r="4315" spans="1:16" x14ac:dyDescent="0.25">
      <c r="A4315" s="44" t="s">
        <v>1151</v>
      </c>
      <c r="B4315" s="44" t="s">
        <v>12138</v>
      </c>
      <c r="C4315" s="45" t="s">
        <v>6559</v>
      </c>
      <c r="D4315" s="45" t="s">
        <v>4574</v>
      </c>
      <c r="E4315" s="275">
        <f>DATE(2026,4,18)</f>
        <v>46130</v>
      </c>
      <c r="P4315" s="343"/>
    </row>
    <row r="4316" spans="1:16" x14ac:dyDescent="0.25">
      <c r="A4316" s="264" t="s">
        <v>14742</v>
      </c>
      <c r="B4316" s="264" t="s">
        <v>14589</v>
      </c>
      <c r="C4316" s="265">
        <v>240502</v>
      </c>
      <c r="D4316" s="265" t="s">
        <v>15953</v>
      </c>
      <c r="E4316" s="266" t="s">
        <v>6710</v>
      </c>
      <c r="P4316" s="343"/>
    </row>
    <row r="4317" spans="1:16" x14ac:dyDescent="0.3">
      <c r="A4317" s="329" t="s">
        <v>15353</v>
      </c>
      <c r="B4317" s="330" t="s">
        <v>15362</v>
      </c>
      <c r="C4317" s="328" t="s">
        <v>15369</v>
      </c>
      <c r="D4317" s="93" t="s">
        <v>1593</v>
      </c>
      <c r="E4317" s="331">
        <v>46389</v>
      </c>
      <c r="F4317" s="328"/>
      <c r="G4317" s="328"/>
      <c r="H4317" s="328"/>
      <c r="I4317" s="329"/>
      <c r="J4317" s="329"/>
      <c r="K4317" s="329"/>
      <c r="P4317" s="343"/>
    </row>
    <row r="4318" spans="1:16" x14ac:dyDescent="0.25">
      <c r="A4318" s="44" t="s">
        <v>13192</v>
      </c>
      <c r="B4318" s="92" t="s">
        <v>13392</v>
      </c>
      <c r="C4318" s="45" t="s">
        <v>13126</v>
      </c>
      <c r="D4318" s="93" t="s">
        <v>13391</v>
      </c>
      <c r="E4318" s="94">
        <v>45838</v>
      </c>
      <c r="F4318" s="93"/>
      <c r="G4318" s="93"/>
      <c r="H4318" s="93"/>
      <c r="I4318" s="99"/>
      <c r="J4318" s="99"/>
      <c r="K4318" s="99"/>
      <c r="L4318" s="31"/>
      <c r="M4318" s="31"/>
      <c r="N4318" s="31"/>
      <c r="P4318" s="343"/>
    </row>
    <row r="4319" spans="1:16" x14ac:dyDescent="0.25">
      <c r="A4319" s="44" t="s">
        <v>11856</v>
      </c>
      <c r="B4319" s="44" t="s">
        <v>11838</v>
      </c>
      <c r="C4319" s="45" t="s">
        <v>11839</v>
      </c>
      <c r="D4319" s="45" t="s">
        <v>18252</v>
      </c>
      <c r="E4319" s="45" t="s">
        <v>10715</v>
      </c>
      <c r="F4319" s="45" t="s">
        <v>1384</v>
      </c>
      <c r="G4319" s="45" t="s">
        <v>1385</v>
      </c>
      <c r="P4319" s="343"/>
    </row>
    <row r="4320" spans="1:16" s="355" customFormat="1" x14ac:dyDescent="0.25">
      <c r="A4320" s="44" t="s">
        <v>11856</v>
      </c>
      <c r="B4320" s="44" t="s">
        <v>1365</v>
      </c>
      <c r="C4320" s="45" t="s">
        <v>15417</v>
      </c>
      <c r="D4320" s="45" t="s">
        <v>18252</v>
      </c>
      <c r="E4320" s="45" t="s">
        <v>11309</v>
      </c>
      <c r="F4320" s="45" t="s">
        <v>1384</v>
      </c>
      <c r="G4320" s="45" t="s">
        <v>1385</v>
      </c>
      <c r="H4320" s="30"/>
      <c r="I4320" s="29"/>
      <c r="J4320" s="29"/>
      <c r="K4320" s="29"/>
      <c r="L4320" s="29"/>
      <c r="M4320" s="29"/>
      <c r="N4320" s="29"/>
      <c r="O4320" s="29"/>
      <c r="P4320" s="356"/>
    </row>
    <row r="4321" spans="1:16" x14ac:dyDescent="0.25">
      <c r="A4321" s="346" t="s">
        <v>16809</v>
      </c>
      <c r="B4321" s="346" t="s">
        <v>5276</v>
      </c>
      <c r="C4321" s="347" t="s">
        <v>16810</v>
      </c>
      <c r="D4321" s="347" t="s">
        <v>15765</v>
      </c>
      <c r="E4321" s="347" t="s">
        <v>6809</v>
      </c>
      <c r="F4321" s="346"/>
      <c r="G4321" s="346"/>
      <c r="H4321" s="346"/>
      <c r="I4321" s="346"/>
      <c r="J4321" s="346"/>
      <c r="K4321" s="346"/>
      <c r="L4321" s="346"/>
      <c r="M4321" s="346"/>
      <c r="P4321" s="343"/>
    </row>
    <row r="4322" spans="1:16" s="361" customFormat="1" x14ac:dyDescent="0.3">
      <c r="A4322" s="329" t="s">
        <v>15381</v>
      </c>
      <c r="B4322" s="330" t="s">
        <v>15384</v>
      </c>
      <c r="C4322" s="328" t="s">
        <v>10377</v>
      </c>
      <c r="D4322" s="93" t="s">
        <v>1593</v>
      </c>
      <c r="E4322" s="331">
        <v>47269</v>
      </c>
      <c r="F4322" s="328"/>
      <c r="G4322" s="328"/>
      <c r="H4322" s="328"/>
      <c r="I4322" s="329"/>
      <c r="J4322" s="329"/>
      <c r="K4322" s="329"/>
      <c r="L4322" s="29"/>
      <c r="M4322" s="29"/>
      <c r="N4322" s="29"/>
      <c r="O4322" s="29"/>
      <c r="P4322" s="362"/>
    </row>
    <row r="4323" spans="1:16" x14ac:dyDescent="0.25">
      <c r="A4323" s="108" t="s">
        <v>2214</v>
      </c>
      <c r="B4323" s="114" t="s">
        <v>2215</v>
      </c>
      <c r="C4323" s="106" t="s">
        <v>10377</v>
      </c>
      <c r="D4323" s="93" t="s">
        <v>1593</v>
      </c>
      <c r="E4323" s="109">
        <v>46904</v>
      </c>
      <c r="F4323" s="93"/>
      <c r="G4323" s="93"/>
      <c r="H4323" s="93"/>
      <c r="I4323" s="99"/>
      <c r="J4323" s="99"/>
      <c r="K4323" s="99"/>
      <c r="P4323" s="343"/>
    </row>
    <row r="4324" spans="1:16" s="359" customFormat="1" x14ac:dyDescent="0.25">
      <c r="A4324" s="1" t="s">
        <v>6311</v>
      </c>
      <c r="B4324" s="432" t="s">
        <v>2170</v>
      </c>
      <c r="C4324" s="433" t="s">
        <v>6312</v>
      </c>
      <c r="D4324" s="434" t="s">
        <v>17016</v>
      </c>
      <c r="E4324" s="434">
        <v>45920</v>
      </c>
      <c r="F4324" s="30"/>
      <c r="G4324" s="30"/>
      <c r="H4324" s="30"/>
      <c r="I4324" s="29"/>
      <c r="J4324" s="29"/>
      <c r="K4324" s="29"/>
      <c r="L4324" s="29"/>
      <c r="M4324" s="29"/>
      <c r="N4324" s="29"/>
      <c r="O4324" s="29"/>
      <c r="P4324" s="360"/>
    </row>
    <row r="4325" spans="1:16" s="355" customFormat="1" x14ac:dyDescent="0.25">
      <c r="A4325" s="1" t="s">
        <v>91</v>
      </c>
      <c r="B4325" s="432" t="s">
        <v>9746</v>
      </c>
      <c r="C4325" s="433" t="s">
        <v>6369</v>
      </c>
      <c r="D4325" s="434" t="s">
        <v>17016</v>
      </c>
      <c r="E4325" s="434">
        <v>46131</v>
      </c>
      <c r="F4325" s="30"/>
      <c r="G4325" s="30"/>
      <c r="H4325" s="30"/>
      <c r="I4325" s="29"/>
      <c r="J4325" s="29"/>
      <c r="K4325" s="29"/>
      <c r="L4325" s="29"/>
      <c r="M4325" s="29"/>
      <c r="N4325" s="29"/>
      <c r="O4325" s="29"/>
      <c r="P4325" s="356"/>
    </row>
    <row r="4326" spans="1:16" x14ac:dyDescent="0.25">
      <c r="A4326" s="1" t="s">
        <v>91</v>
      </c>
      <c r="B4326" s="432" t="s">
        <v>9746</v>
      </c>
      <c r="C4326" s="433" t="s">
        <v>6369</v>
      </c>
      <c r="D4326" s="434" t="s">
        <v>17016</v>
      </c>
      <c r="E4326" s="434">
        <v>46131</v>
      </c>
      <c r="P4326" s="343"/>
    </row>
    <row r="4327" spans="1:16" s="359" customFormat="1" x14ac:dyDescent="0.25">
      <c r="A4327" s="1" t="s">
        <v>91</v>
      </c>
      <c r="B4327" s="432" t="s">
        <v>2179</v>
      </c>
      <c r="C4327" s="433" t="s">
        <v>9944</v>
      </c>
      <c r="D4327" s="434" t="s">
        <v>17016</v>
      </c>
      <c r="E4327" s="434">
        <v>45884</v>
      </c>
      <c r="F4327" s="30"/>
      <c r="G4327" s="30"/>
      <c r="H4327" s="30"/>
      <c r="I4327" s="29"/>
      <c r="J4327" s="29"/>
      <c r="K4327" s="29"/>
      <c r="L4327" s="29"/>
      <c r="M4327" s="29"/>
      <c r="N4327" s="29"/>
      <c r="O4327" s="29"/>
      <c r="P4327" s="360"/>
    </row>
    <row r="4328" spans="1:16" x14ac:dyDescent="0.25">
      <c r="A4328" s="1" t="s">
        <v>91</v>
      </c>
      <c r="B4328" s="432" t="s">
        <v>2179</v>
      </c>
      <c r="C4328" s="433" t="s">
        <v>9944</v>
      </c>
      <c r="D4328" s="434" t="s">
        <v>17016</v>
      </c>
      <c r="E4328" s="434">
        <v>45884</v>
      </c>
      <c r="P4328" s="343"/>
    </row>
    <row r="4329" spans="1:16" x14ac:dyDescent="0.25">
      <c r="A4329" s="44" t="s">
        <v>456</v>
      </c>
      <c r="B4329" s="44" t="s">
        <v>15290</v>
      </c>
      <c r="C4329" s="45" t="s">
        <v>7249</v>
      </c>
      <c r="D4329" s="45" t="s">
        <v>16294</v>
      </c>
      <c r="E4329" s="46">
        <v>45777</v>
      </c>
      <c r="F4329" s="338"/>
      <c r="G4329" s="44"/>
      <c r="H4329" s="44"/>
      <c r="I4329" s="44"/>
      <c r="J4329" s="44"/>
      <c r="K4329" s="44"/>
      <c r="L4329" s="31"/>
      <c r="M4329" s="31"/>
      <c r="N4329" s="31"/>
      <c r="P4329" s="343"/>
    </row>
    <row r="4330" spans="1:16" s="359" customFormat="1" x14ac:dyDescent="0.25">
      <c r="A4330" s="44" t="s">
        <v>15496</v>
      </c>
      <c r="B4330" s="44" t="s">
        <v>1361</v>
      </c>
      <c r="C4330" s="45" t="s">
        <v>9087</v>
      </c>
      <c r="D4330" s="45" t="s">
        <v>18252</v>
      </c>
      <c r="E4330" s="45" t="s">
        <v>6809</v>
      </c>
      <c r="F4330" s="45" t="s">
        <v>1384</v>
      </c>
      <c r="G4330" s="45" t="s">
        <v>1385</v>
      </c>
      <c r="H4330" s="30"/>
      <c r="I4330" s="29"/>
      <c r="J4330" s="29"/>
      <c r="K4330" s="29"/>
      <c r="L4330" s="29"/>
      <c r="M4330" s="29"/>
      <c r="N4330" s="29"/>
      <c r="O4330" s="29"/>
      <c r="P4330" s="360"/>
    </row>
    <row r="4331" spans="1:16" x14ac:dyDescent="0.25">
      <c r="A4331" s="44" t="s">
        <v>15496</v>
      </c>
      <c r="B4331" s="44" t="s">
        <v>5093</v>
      </c>
      <c r="C4331" s="45" t="s">
        <v>15426</v>
      </c>
      <c r="D4331" s="45" t="s">
        <v>18252</v>
      </c>
      <c r="E4331" s="45" t="s">
        <v>10069</v>
      </c>
      <c r="F4331" s="45" t="s">
        <v>1384</v>
      </c>
      <c r="G4331" s="45" t="s">
        <v>1385</v>
      </c>
      <c r="P4331" s="343"/>
    </row>
    <row r="4332" spans="1:16" x14ac:dyDescent="0.25">
      <c r="A4332" s="264" t="s">
        <v>9453</v>
      </c>
      <c r="B4332" s="264" t="s">
        <v>2751</v>
      </c>
      <c r="C4332" s="265">
        <v>230105</v>
      </c>
      <c r="D4332" s="265" t="s">
        <v>15953</v>
      </c>
      <c r="E4332" s="266" t="s">
        <v>6877</v>
      </c>
      <c r="P4332" s="343"/>
    </row>
    <row r="4333" spans="1:16" x14ac:dyDescent="0.25">
      <c r="A4333" s="264" t="s">
        <v>9453</v>
      </c>
      <c r="B4333" s="264" t="s">
        <v>3588</v>
      </c>
      <c r="C4333" s="265">
        <v>230305</v>
      </c>
      <c r="D4333" s="265" t="s">
        <v>15953</v>
      </c>
      <c r="E4333" s="266" t="s">
        <v>3754</v>
      </c>
      <c r="P4333" s="343"/>
    </row>
    <row r="4334" spans="1:16" s="355" customFormat="1" x14ac:dyDescent="0.25">
      <c r="A4334" s="264" t="s">
        <v>17810</v>
      </c>
      <c r="B4334" s="264" t="s">
        <v>17811</v>
      </c>
      <c r="C4334" s="265">
        <v>250103</v>
      </c>
      <c r="D4334" s="265" t="s">
        <v>15953</v>
      </c>
      <c r="E4334" s="266" t="s">
        <v>17681</v>
      </c>
      <c r="F4334" s="30"/>
      <c r="G4334" s="30"/>
      <c r="H4334" s="30"/>
      <c r="I4334" s="29"/>
      <c r="J4334" s="29"/>
      <c r="K4334" s="29"/>
      <c r="L4334" s="29"/>
      <c r="M4334" s="29"/>
      <c r="N4334" s="29"/>
      <c r="O4334" s="29"/>
      <c r="P4334" s="356"/>
    </row>
    <row r="4335" spans="1:16" ht="24" x14ac:dyDescent="0.3">
      <c r="A4335" s="57" t="s">
        <v>5877</v>
      </c>
      <c r="B4335" s="57" t="s">
        <v>1502</v>
      </c>
      <c r="C4335" s="62" t="s">
        <v>5952</v>
      </c>
      <c r="D4335" s="62" t="s">
        <v>5966</v>
      </c>
      <c r="E4335" s="341" t="s">
        <v>13531</v>
      </c>
      <c r="F4335" s="339"/>
      <c r="G4335" s="339"/>
      <c r="H4335" s="57"/>
      <c r="I4335" s="57"/>
      <c r="J4335" s="57"/>
      <c r="K4335" s="57"/>
      <c r="P4335" s="343"/>
    </row>
    <row r="4336" spans="1:16" x14ac:dyDescent="0.25">
      <c r="A4336" s="44" t="s">
        <v>1152</v>
      </c>
      <c r="B4336" s="44" t="s">
        <v>1355</v>
      </c>
      <c r="C4336" s="45" t="s">
        <v>10974</v>
      </c>
      <c r="D4336" s="45" t="s">
        <v>18252</v>
      </c>
      <c r="E4336" s="45" t="s">
        <v>10715</v>
      </c>
      <c r="F4336" s="45" t="s">
        <v>1384</v>
      </c>
      <c r="G4336" s="45" t="s">
        <v>1384</v>
      </c>
      <c r="P4336" s="343"/>
    </row>
    <row r="4337" spans="1:16" x14ac:dyDescent="0.25">
      <c r="A4337" s="44" t="s">
        <v>1152</v>
      </c>
      <c r="B4337" s="44" t="s">
        <v>1347</v>
      </c>
      <c r="C4337" s="45" t="s">
        <v>14267</v>
      </c>
      <c r="D4337" s="45" t="s">
        <v>18252</v>
      </c>
      <c r="E4337" s="45" t="s">
        <v>6677</v>
      </c>
      <c r="F4337" s="45" t="s">
        <v>1384</v>
      </c>
      <c r="G4337" s="45" t="s">
        <v>1384</v>
      </c>
      <c r="P4337" s="343"/>
    </row>
    <row r="4338" spans="1:16" x14ac:dyDescent="0.25">
      <c r="A4338" s="44" t="s">
        <v>1152</v>
      </c>
      <c r="B4338" s="44" t="s">
        <v>5255</v>
      </c>
      <c r="C4338" s="45" t="s">
        <v>5214</v>
      </c>
      <c r="D4338" s="45" t="s">
        <v>15765</v>
      </c>
      <c r="E4338" s="45" t="s">
        <v>6212</v>
      </c>
      <c r="F4338" s="328"/>
      <c r="G4338" s="328"/>
      <c r="H4338" s="328"/>
      <c r="I4338" s="329"/>
      <c r="J4338" s="329"/>
      <c r="K4338" s="329"/>
      <c r="P4338" s="343"/>
    </row>
    <row r="4339" spans="1:16" x14ac:dyDescent="0.25">
      <c r="A4339" s="346" t="s">
        <v>1152</v>
      </c>
      <c r="B4339" s="346" t="s">
        <v>5255</v>
      </c>
      <c r="C4339" s="347" t="s">
        <v>5214</v>
      </c>
      <c r="D4339" s="347" t="s">
        <v>15765</v>
      </c>
      <c r="E4339" s="347" t="s">
        <v>6212</v>
      </c>
      <c r="F4339" s="346"/>
      <c r="G4339" s="346"/>
      <c r="H4339" s="346"/>
      <c r="I4339" s="346"/>
      <c r="J4339" s="346"/>
      <c r="K4339" s="346"/>
      <c r="L4339" s="346"/>
      <c r="M4339" s="346"/>
      <c r="P4339" s="343"/>
    </row>
    <row r="4340" spans="1:16" s="359" customFormat="1" x14ac:dyDescent="0.25">
      <c r="A4340" s="44" t="s">
        <v>1152</v>
      </c>
      <c r="B4340" s="44" t="s">
        <v>5255</v>
      </c>
      <c r="C4340" s="45" t="s">
        <v>5214</v>
      </c>
      <c r="D4340" s="45" t="s">
        <v>13812</v>
      </c>
      <c r="E4340" s="45" t="s">
        <v>6212</v>
      </c>
      <c r="F4340" s="93"/>
      <c r="G4340" s="93"/>
      <c r="H4340" s="93"/>
      <c r="I4340" s="99"/>
      <c r="J4340" s="99"/>
      <c r="K4340" s="99"/>
      <c r="L4340" s="29"/>
      <c r="M4340" s="29"/>
      <c r="N4340" s="29"/>
      <c r="O4340" s="29"/>
      <c r="P4340" s="360"/>
    </row>
    <row r="4341" spans="1:16" x14ac:dyDescent="0.25">
      <c r="A4341" s="264" t="s">
        <v>17812</v>
      </c>
      <c r="B4341" s="264" t="s">
        <v>6664</v>
      </c>
      <c r="C4341" s="265">
        <v>22010701</v>
      </c>
      <c r="D4341" s="265" t="s">
        <v>15953</v>
      </c>
      <c r="E4341" s="266" t="s">
        <v>6665</v>
      </c>
      <c r="P4341" s="343"/>
    </row>
    <row r="4342" spans="1:16" x14ac:dyDescent="0.25">
      <c r="A4342" s="264" t="s">
        <v>17812</v>
      </c>
      <c r="B4342" s="264" t="s">
        <v>1055</v>
      </c>
      <c r="C4342" s="265">
        <v>22010702</v>
      </c>
      <c r="D4342" s="265" t="s">
        <v>15953</v>
      </c>
      <c r="E4342" s="266" t="s">
        <v>8836</v>
      </c>
      <c r="P4342" s="343"/>
    </row>
    <row r="4343" spans="1:16" x14ac:dyDescent="0.25">
      <c r="A4343" s="264" t="s">
        <v>17812</v>
      </c>
      <c r="B4343" s="264" t="s">
        <v>17682</v>
      </c>
      <c r="C4343" s="265">
        <v>25010501</v>
      </c>
      <c r="D4343" s="265" t="s">
        <v>15953</v>
      </c>
      <c r="E4343" s="266" t="s">
        <v>17681</v>
      </c>
      <c r="P4343" s="343"/>
    </row>
    <row r="4344" spans="1:16" x14ac:dyDescent="0.25">
      <c r="A4344" s="264" t="s">
        <v>17812</v>
      </c>
      <c r="B4344" s="264" t="s">
        <v>6663</v>
      </c>
      <c r="C4344" s="265">
        <v>25010502</v>
      </c>
      <c r="D4344" s="265" t="s">
        <v>15953</v>
      </c>
      <c r="E4344" s="266" t="s">
        <v>6677</v>
      </c>
      <c r="P4344" s="343"/>
    </row>
    <row r="4345" spans="1:16" x14ac:dyDescent="0.25">
      <c r="A4345" s="44" t="s">
        <v>9130</v>
      </c>
      <c r="B4345" s="44" t="s">
        <v>2668</v>
      </c>
      <c r="C4345" s="45" t="s">
        <v>9091</v>
      </c>
      <c r="D4345" s="45" t="s">
        <v>18252</v>
      </c>
      <c r="E4345" s="45" t="s">
        <v>6809</v>
      </c>
      <c r="F4345" s="45" t="s">
        <v>1385</v>
      </c>
      <c r="G4345" s="45" t="s">
        <v>1385</v>
      </c>
      <c r="P4345" s="343"/>
    </row>
    <row r="4346" spans="1:16" x14ac:dyDescent="0.25">
      <c r="A4346" s="264" t="s">
        <v>1862</v>
      </c>
      <c r="B4346" s="264" t="s">
        <v>2751</v>
      </c>
      <c r="C4346" s="265">
        <v>230105</v>
      </c>
      <c r="D4346" s="265" t="s">
        <v>15953</v>
      </c>
      <c r="E4346" s="266" t="s">
        <v>6877</v>
      </c>
      <c r="P4346" s="343"/>
    </row>
    <row r="4347" spans="1:16" x14ac:dyDescent="0.25">
      <c r="A4347" s="264" t="s">
        <v>1862</v>
      </c>
      <c r="B4347" s="264" t="s">
        <v>4181</v>
      </c>
      <c r="C4347" s="265">
        <v>230301</v>
      </c>
      <c r="D4347" s="265" t="s">
        <v>15953</v>
      </c>
      <c r="E4347" s="266" t="s">
        <v>6877</v>
      </c>
      <c r="P4347" s="343"/>
    </row>
    <row r="4348" spans="1:16" x14ac:dyDescent="0.25">
      <c r="A4348" s="264" t="s">
        <v>1862</v>
      </c>
      <c r="B4348" s="264" t="s">
        <v>10523</v>
      </c>
      <c r="C4348" s="265">
        <v>230603</v>
      </c>
      <c r="D4348" s="265" t="s">
        <v>15953</v>
      </c>
      <c r="E4348" s="266" t="s">
        <v>5410</v>
      </c>
      <c r="P4348" s="343"/>
    </row>
    <row r="4349" spans="1:16" x14ac:dyDescent="0.25">
      <c r="A4349" s="44" t="s">
        <v>16561</v>
      </c>
      <c r="B4349" s="44" t="s">
        <v>16562</v>
      </c>
      <c r="C4349" s="45" t="s">
        <v>16563</v>
      </c>
      <c r="D4349" s="45" t="s">
        <v>4574</v>
      </c>
      <c r="E4349" s="275">
        <f>DATE(2028,7,9)</f>
        <v>46943</v>
      </c>
      <c r="P4349" s="343"/>
    </row>
    <row r="4350" spans="1:16" x14ac:dyDescent="0.25">
      <c r="A4350" s="264" t="s">
        <v>14743</v>
      </c>
      <c r="B4350" s="264" t="s">
        <v>13009</v>
      </c>
      <c r="C4350" s="265">
        <v>240101</v>
      </c>
      <c r="D4350" s="265" t="s">
        <v>15953</v>
      </c>
      <c r="E4350" s="266" t="s">
        <v>13010</v>
      </c>
      <c r="P4350" s="343"/>
    </row>
    <row r="4351" spans="1:16" ht="14.4" x14ac:dyDescent="0.3">
      <c r="A4351" s="57" t="s">
        <v>1718</v>
      </c>
      <c r="B4351" s="57" t="s">
        <v>5929</v>
      </c>
      <c r="C4351" s="62" t="s">
        <v>5940</v>
      </c>
      <c r="D4351" s="62" t="s">
        <v>5966</v>
      </c>
      <c r="E4351" s="341" t="s">
        <v>13531</v>
      </c>
      <c r="F4351" s="339"/>
      <c r="G4351" s="339"/>
      <c r="H4351" s="57"/>
      <c r="I4351" s="57"/>
      <c r="J4351" s="57"/>
      <c r="K4351" s="57"/>
      <c r="P4351" s="343"/>
    </row>
    <row r="4352" spans="1:16" x14ac:dyDescent="0.25">
      <c r="A4352" s="44" t="s">
        <v>1718</v>
      </c>
      <c r="B4352" s="44" t="s">
        <v>6435</v>
      </c>
      <c r="C4352" s="45" t="s">
        <v>6436</v>
      </c>
      <c r="D4352" s="45" t="s">
        <v>15765</v>
      </c>
      <c r="E4352" s="45" t="s">
        <v>6422</v>
      </c>
      <c r="F4352" s="328"/>
      <c r="G4352" s="328"/>
      <c r="H4352" s="328"/>
      <c r="I4352" s="329"/>
      <c r="J4352" s="329"/>
      <c r="K4352" s="329"/>
      <c r="P4352" s="343"/>
    </row>
    <row r="4353" spans="1:16" x14ac:dyDescent="0.25">
      <c r="A4353" s="346" t="s">
        <v>1718</v>
      </c>
      <c r="B4353" s="346" t="s">
        <v>6435</v>
      </c>
      <c r="C4353" s="347" t="s">
        <v>6436</v>
      </c>
      <c r="D4353" s="347" t="s">
        <v>15765</v>
      </c>
      <c r="E4353" s="347" t="s">
        <v>6665</v>
      </c>
      <c r="F4353" s="346"/>
      <c r="G4353" s="346"/>
      <c r="H4353" s="346"/>
      <c r="I4353" s="346"/>
      <c r="J4353" s="346"/>
      <c r="K4353" s="346"/>
      <c r="L4353" s="346"/>
      <c r="M4353" s="346"/>
      <c r="P4353" s="343"/>
    </row>
    <row r="4354" spans="1:16" s="345" customFormat="1" x14ac:dyDescent="0.25">
      <c r="A4354" s="44" t="s">
        <v>1718</v>
      </c>
      <c r="B4354" s="44" t="s">
        <v>12139</v>
      </c>
      <c r="C4354" s="45" t="s">
        <v>10381</v>
      </c>
      <c r="D4354" s="45" t="s">
        <v>4574</v>
      </c>
      <c r="E4354" s="275">
        <f>DATE(2027,5,25)</f>
        <v>46532</v>
      </c>
      <c r="F4354" s="30"/>
      <c r="G4354" s="30"/>
      <c r="H4354" s="30"/>
      <c r="I4354" s="29"/>
      <c r="J4354" s="29"/>
      <c r="K4354" s="29"/>
      <c r="L4354" s="29"/>
      <c r="M4354" s="29"/>
      <c r="N4354" s="29"/>
      <c r="O4354" s="29"/>
      <c r="P4354" s="424"/>
    </row>
    <row r="4355" spans="1:16" s="345" customFormat="1" x14ac:dyDescent="0.25">
      <c r="A4355" s="44" t="s">
        <v>1718</v>
      </c>
      <c r="B4355" s="44" t="s">
        <v>6435</v>
      </c>
      <c r="C4355" s="45" t="s">
        <v>6436</v>
      </c>
      <c r="D4355" s="45" t="s">
        <v>13812</v>
      </c>
      <c r="E4355" s="45" t="s">
        <v>6422</v>
      </c>
      <c r="F4355" s="93"/>
      <c r="G4355" s="93"/>
      <c r="H4355" s="93"/>
      <c r="I4355" s="99"/>
      <c r="J4355" s="99"/>
      <c r="K4355" s="99"/>
      <c r="L4355" s="29"/>
      <c r="M4355" s="29"/>
      <c r="N4355" s="29"/>
      <c r="O4355" s="29"/>
      <c r="P4355" s="424"/>
    </row>
    <row r="4356" spans="1:16" s="345" customFormat="1" x14ac:dyDescent="0.25">
      <c r="A4356" s="44" t="s">
        <v>2791</v>
      </c>
      <c r="B4356" s="44" t="s">
        <v>1358</v>
      </c>
      <c r="C4356" s="45" t="s">
        <v>6197</v>
      </c>
      <c r="D4356" s="45" t="s">
        <v>18252</v>
      </c>
      <c r="E4356" s="45" t="s">
        <v>6211</v>
      </c>
      <c r="F4356" s="45" t="s">
        <v>1384</v>
      </c>
      <c r="G4356" s="45" t="s">
        <v>1384</v>
      </c>
      <c r="H4356" s="30"/>
      <c r="I4356" s="29"/>
      <c r="J4356" s="29"/>
      <c r="K4356" s="29"/>
      <c r="L4356" s="29"/>
      <c r="M4356" s="29"/>
      <c r="N4356" s="29"/>
      <c r="O4356" s="29"/>
      <c r="P4356" s="424"/>
    </row>
    <row r="4357" spans="1:16" s="345" customFormat="1" x14ac:dyDescent="0.25">
      <c r="A4357" s="44" t="s">
        <v>2791</v>
      </c>
      <c r="B4357" s="44" t="s">
        <v>6178</v>
      </c>
      <c r="C4357" s="45" t="s">
        <v>6193</v>
      </c>
      <c r="D4357" s="45" t="s">
        <v>18252</v>
      </c>
      <c r="E4357" s="45" t="s">
        <v>6212</v>
      </c>
      <c r="F4357" s="45" t="s">
        <v>1384</v>
      </c>
      <c r="G4357" s="45" t="s">
        <v>1384</v>
      </c>
      <c r="H4357" s="30"/>
      <c r="I4357" s="29"/>
      <c r="J4357" s="29"/>
      <c r="K4357" s="29"/>
      <c r="L4357" s="29"/>
      <c r="M4357" s="29"/>
      <c r="N4357" s="29"/>
      <c r="O4357" s="29"/>
      <c r="P4357" s="424"/>
    </row>
    <row r="4358" spans="1:16" s="345" customFormat="1" x14ac:dyDescent="0.25">
      <c r="A4358" s="264" t="s">
        <v>2791</v>
      </c>
      <c r="B4358" s="264" t="s">
        <v>2515</v>
      </c>
      <c r="C4358" s="265">
        <v>22090101</v>
      </c>
      <c r="D4358" s="265" t="s">
        <v>15953</v>
      </c>
      <c r="E4358" s="266" t="s">
        <v>6210</v>
      </c>
      <c r="F4358" s="30"/>
      <c r="G4358" s="30"/>
      <c r="H4358" s="30"/>
      <c r="I4358" s="29"/>
      <c r="J4358" s="29"/>
      <c r="K4358" s="29"/>
      <c r="L4358" s="29"/>
      <c r="M4358" s="29"/>
      <c r="N4358" s="29"/>
      <c r="O4358" s="29"/>
      <c r="P4358" s="424"/>
    </row>
    <row r="4359" spans="1:16" s="346" customFormat="1" x14ac:dyDescent="0.25">
      <c r="A4359" s="264" t="s">
        <v>2791</v>
      </c>
      <c r="B4359" s="264" t="s">
        <v>3592</v>
      </c>
      <c r="C4359" s="265">
        <v>22090102</v>
      </c>
      <c r="D4359" s="265" t="s">
        <v>15953</v>
      </c>
      <c r="E4359" s="266" t="s">
        <v>6210</v>
      </c>
      <c r="F4359" s="30"/>
      <c r="G4359" s="30"/>
      <c r="H4359" s="30"/>
      <c r="I4359" s="29"/>
      <c r="J4359" s="29"/>
      <c r="K4359" s="29"/>
      <c r="L4359" s="29"/>
      <c r="M4359" s="29"/>
      <c r="N4359" s="29"/>
      <c r="O4359" s="29"/>
      <c r="P4359" s="343"/>
    </row>
    <row r="4360" spans="1:16" s="345" customFormat="1" x14ac:dyDescent="0.25">
      <c r="A4360" s="44" t="s">
        <v>9059</v>
      </c>
      <c r="B4360" s="44" t="s">
        <v>15288</v>
      </c>
      <c r="C4360" s="45" t="s">
        <v>9052</v>
      </c>
      <c r="D4360" s="45" t="s">
        <v>16294</v>
      </c>
      <c r="E4360" s="46">
        <v>45777</v>
      </c>
      <c r="F4360" s="338"/>
      <c r="G4360" s="44"/>
      <c r="H4360" s="44"/>
      <c r="I4360" s="44"/>
      <c r="J4360" s="44"/>
      <c r="K4360" s="44"/>
      <c r="L4360" s="31"/>
      <c r="M4360" s="31"/>
      <c r="N4360" s="31"/>
      <c r="O4360" s="29"/>
      <c r="P4360" s="424"/>
    </row>
    <row r="4361" spans="1:16" s="345" customFormat="1" x14ac:dyDescent="0.25">
      <c r="A4361" s="44" t="s">
        <v>16352</v>
      </c>
      <c r="B4361" s="44" t="s">
        <v>16337</v>
      </c>
      <c r="C4361" s="45" t="s">
        <v>16338</v>
      </c>
      <c r="D4361" s="45" t="s">
        <v>16294</v>
      </c>
      <c r="E4361" s="46">
        <v>46022</v>
      </c>
      <c r="F4361" s="338"/>
      <c r="G4361" s="44"/>
      <c r="H4361" s="44"/>
      <c r="I4361" s="44"/>
      <c r="J4361" s="44"/>
      <c r="K4361" s="44"/>
      <c r="L4361" s="31"/>
      <c r="M4361" s="31"/>
      <c r="N4361" s="31"/>
      <c r="O4361" s="29"/>
      <c r="P4361" s="424"/>
    </row>
    <row r="4362" spans="1:16" s="346" customFormat="1" x14ac:dyDescent="0.25">
      <c r="A4362" s="264" t="s">
        <v>6790</v>
      </c>
      <c r="B4362" s="264" t="s">
        <v>1063</v>
      </c>
      <c r="C4362" s="265">
        <v>220104</v>
      </c>
      <c r="D4362" s="265" t="s">
        <v>15953</v>
      </c>
      <c r="E4362" s="266" t="s">
        <v>6677</v>
      </c>
      <c r="F4362" s="30"/>
      <c r="G4362" s="30"/>
      <c r="H4362" s="30"/>
      <c r="I4362" s="29"/>
      <c r="J4362" s="29"/>
      <c r="K4362" s="29"/>
      <c r="L4362" s="29"/>
      <c r="M4362" s="29"/>
      <c r="N4362" s="29"/>
      <c r="O4362" s="29"/>
      <c r="P4362" s="343"/>
    </row>
    <row r="4363" spans="1:16" s="345" customFormat="1" x14ac:dyDescent="0.25">
      <c r="A4363" s="264" t="s">
        <v>8590</v>
      </c>
      <c r="B4363" s="264" t="s">
        <v>1068</v>
      </c>
      <c r="C4363" s="265">
        <v>230202</v>
      </c>
      <c r="D4363" s="265" t="s">
        <v>15953</v>
      </c>
      <c r="E4363" s="266" t="s">
        <v>8836</v>
      </c>
      <c r="F4363" s="30"/>
      <c r="G4363" s="30"/>
      <c r="H4363" s="30"/>
      <c r="I4363" s="29"/>
      <c r="J4363" s="29"/>
      <c r="K4363" s="29"/>
      <c r="L4363" s="29"/>
      <c r="M4363" s="29"/>
      <c r="N4363" s="29"/>
      <c r="O4363" s="29"/>
      <c r="P4363" s="424"/>
    </row>
    <row r="4364" spans="1:16" s="345" customFormat="1" x14ac:dyDescent="0.25">
      <c r="A4364" s="99" t="s">
        <v>14159</v>
      </c>
      <c r="B4364" s="92" t="s">
        <v>14165</v>
      </c>
      <c r="C4364" s="93" t="s">
        <v>14166</v>
      </c>
      <c r="D4364" s="93" t="s">
        <v>1398</v>
      </c>
      <c r="E4364" s="94">
        <v>45860</v>
      </c>
      <c r="F4364" s="93"/>
      <c r="G4364" s="93"/>
      <c r="H4364" s="93"/>
      <c r="I4364" s="99"/>
      <c r="J4364" s="99"/>
      <c r="K4364" s="99"/>
      <c r="L4364" s="31"/>
      <c r="M4364" s="31"/>
      <c r="N4364" s="31"/>
      <c r="O4364" s="29"/>
      <c r="P4364" s="424"/>
    </row>
    <row r="4365" spans="1:16" s="345" customFormat="1" x14ac:dyDescent="0.25">
      <c r="A4365" s="44" t="s">
        <v>5094</v>
      </c>
      <c r="B4365" s="44" t="s">
        <v>15963</v>
      </c>
      <c r="C4365" s="45" t="s">
        <v>15964</v>
      </c>
      <c r="D4365" s="45" t="s">
        <v>18252</v>
      </c>
      <c r="E4365" s="45" t="s">
        <v>6214</v>
      </c>
      <c r="F4365" s="45" t="s">
        <v>1384</v>
      </c>
      <c r="G4365" s="45" t="s">
        <v>1385</v>
      </c>
      <c r="H4365" s="30"/>
      <c r="I4365" s="29"/>
      <c r="J4365" s="29"/>
      <c r="K4365" s="29"/>
      <c r="L4365" s="29"/>
      <c r="M4365" s="29"/>
      <c r="N4365" s="29"/>
      <c r="O4365" s="29"/>
      <c r="P4365" s="424"/>
    </row>
    <row r="4366" spans="1:16" s="345" customFormat="1" x14ac:dyDescent="0.25">
      <c r="A4366" s="44" t="s">
        <v>11157</v>
      </c>
      <c r="B4366" s="44" t="s">
        <v>15259</v>
      </c>
      <c r="C4366" s="45" t="s">
        <v>11129</v>
      </c>
      <c r="D4366" s="45" t="s">
        <v>16294</v>
      </c>
      <c r="E4366" s="46">
        <v>46022</v>
      </c>
      <c r="F4366" s="338"/>
      <c r="G4366" s="44"/>
      <c r="H4366" s="44"/>
      <c r="I4366" s="44"/>
      <c r="J4366" s="44"/>
      <c r="K4366" s="44"/>
      <c r="L4366" s="31"/>
      <c r="M4366" s="31"/>
      <c r="N4366" s="31"/>
      <c r="O4366" s="29"/>
      <c r="P4366" s="424"/>
    </row>
    <row r="4367" spans="1:16" s="345" customFormat="1" x14ac:dyDescent="0.25">
      <c r="A4367" s="264" t="s">
        <v>17813</v>
      </c>
      <c r="B4367" s="264" t="s">
        <v>236</v>
      </c>
      <c r="C4367" s="265">
        <v>241001</v>
      </c>
      <c r="D4367" s="265" t="s">
        <v>15953</v>
      </c>
      <c r="E4367" s="266" t="s">
        <v>11352</v>
      </c>
      <c r="F4367" s="30"/>
      <c r="G4367" s="30"/>
      <c r="H4367" s="30"/>
      <c r="I4367" s="29"/>
      <c r="J4367" s="29"/>
      <c r="K4367" s="29"/>
      <c r="L4367" s="29"/>
      <c r="M4367" s="29"/>
      <c r="N4367" s="29"/>
      <c r="O4367" s="29"/>
      <c r="P4367" s="424"/>
    </row>
    <row r="4368" spans="1:16" s="345" customFormat="1" x14ac:dyDescent="0.25">
      <c r="A4368" s="264" t="s">
        <v>17813</v>
      </c>
      <c r="B4368" s="264" t="s">
        <v>6966</v>
      </c>
      <c r="C4368" s="265">
        <v>23010401</v>
      </c>
      <c r="D4368" s="265" t="s">
        <v>15953</v>
      </c>
      <c r="E4368" s="266" t="s">
        <v>6967</v>
      </c>
      <c r="F4368" s="30"/>
      <c r="G4368" s="30"/>
      <c r="H4368" s="30"/>
      <c r="I4368" s="29"/>
      <c r="J4368" s="29"/>
      <c r="K4368" s="29"/>
      <c r="L4368" s="29"/>
      <c r="M4368" s="29"/>
      <c r="N4368" s="29"/>
      <c r="O4368" s="29"/>
      <c r="P4368" s="424"/>
    </row>
    <row r="4369" spans="1:16" s="345" customFormat="1" x14ac:dyDescent="0.25">
      <c r="A4369" s="264" t="s">
        <v>17813</v>
      </c>
      <c r="B4369" s="264" t="s">
        <v>3782</v>
      </c>
      <c r="C4369" s="265">
        <v>23010402</v>
      </c>
      <c r="D4369" s="265" t="s">
        <v>15953</v>
      </c>
      <c r="E4369" s="266" t="s">
        <v>8836</v>
      </c>
      <c r="F4369" s="30"/>
      <c r="G4369" s="30"/>
      <c r="H4369" s="30"/>
      <c r="I4369" s="29"/>
      <c r="J4369" s="29"/>
      <c r="K4369" s="29"/>
      <c r="L4369" s="29"/>
      <c r="M4369" s="29"/>
      <c r="N4369" s="29"/>
      <c r="O4369" s="29"/>
      <c r="P4369" s="424"/>
    </row>
    <row r="4370" spans="1:16" s="345" customFormat="1" x14ac:dyDescent="0.25">
      <c r="A4370" s="44" t="s">
        <v>9341</v>
      </c>
      <c r="B4370" s="44" t="s">
        <v>1368</v>
      </c>
      <c r="C4370" s="45" t="s">
        <v>9312</v>
      </c>
      <c r="D4370" s="45" t="s">
        <v>18252</v>
      </c>
      <c r="E4370" s="45" t="s">
        <v>3754</v>
      </c>
      <c r="F4370" s="45" t="s">
        <v>1384</v>
      </c>
      <c r="G4370" s="45" t="s">
        <v>1385</v>
      </c>
      <c r="H4370" s="30"/>
      <c r="I4370" s="29"/>
      <c r="J4370" s="29"/>
      <c r="K4370" s="29"/>
      <c r="L4370" s="29"/>
      <c r="M4370" s="29"/>
      <c r="N4370" s="29"/>
      <c r="O4370" s="29"/>
      <c r="P4370" s="424"/>
    </row>
    <row r="4371" spans="1:16" s="345" customFormat="1" x14ac:dyDescent="0.25">
      <c r="A4371" s="264" t="s">
        <v>17814</v>
      </c>
      <c r="B4371" s="264" t="s">
        <v>236</v>
      </c>
      <c r="C4371" s="265">
        <v>241001</v>
      </c>
      <c r="D4371" s="265" t="s">
        <v>15953</v>
      </c>
      <c r="E4371" s="266" t="s">
        <v>11352</v>
      </c>
      <c r="F4371" s="30"/>
      <c r="G4371" s="30"/>
      <c r="H4371" s="30"/>
      <c r="I4371" s="29"/>
      <c r="J4371" s="29"/>
      <c r="K4371" s="29"/>
      <c r="L4371" s="29"/>
      <c r="M4371" s="29"/>
      <c r="N4371" s="29"/>
      <c r="O4371" s="29"/>
      <c r="P4371" s="424"/>
    </row>
    <row r="4372" spans="1:16" s="345" customFormat="1" x14ac:dyDescent="0.25">
      <c r="A4372" s="44" t="s">
        <v>2917</v>
      </c>
      <c r="B4372" s="44" t="s">
        <v>1363</v>
      </c>
      <c r="C4372" s="45" t="s">
        <v>3230</v>
      </c>
      <c r="D4372" s="45" t="s">
        <v>2000</v>
      </c>
      <c r="E4372" s="64">
        <v>45925</v>
      </c>
      <c r="F4372" s="93"/>
      <c r="G4372" s="93"/>
      <c r="H4372" s="93"/>
      <c r="I4372" s="99"/>
      <c r="J4372" s="99"/>
      <c r="K4372" s="99"/>
      <c r="L4372" s="31"/>
      <c r="M4372" s="31"/>
      <c r="N4372" s="31"/>
      <c r="O4372" s="29"/>
      <c r="P4372" s="424"/>
    </row>
    <row r="4373" spans="1:16" s="346" customFormat="1" x14ac:dyDescent="0.25">
      <c r="A4373" s="135" t="s">
        <v>1396</v>
      </c>
      <c r="B4373" s="135" t="s">
        <v>7655</v>
      </c>
      <c r="C4373" s="96" t="s">
        <v>14154</v>
      </c>
      <c r="D4373" s="94" t="s">
        <v>1398</v>
      </c>
      <c r="E4373" s="112">
        <v>46559</v>
      </c>
      <c r="F4373" s="93"/>
      <c r="G4373" s="93"/>
      <c r="H4373" s="93"/>
      <c r="I4373" s="99"/>
      <c r="J4373" s="99"/>
      <c r="K4373" s="99"/>
      <c r="L4373" s="29"/>
      <c r="M4373" s="29"/>
      <c r="N4373" s="29"/>
      <c r="O4373" s="29"/>
      <c r="P4373" s="343"/>
    </row>
    <row r="4374" spans="1:16" s="346" customFormat="1" x14ac:dyDescent="0.25">
      <c r="A4374" s="44" t="s">
        <v>6015</v>
      </c>
      <c r="B4374" s="44" t="s">
        <v>1357</v>
      </c>
      <c r="C4374" s="45" t="s">
        <v>6195</v>
      </c>
      <c r="D4374" s="45" t="s">
        <v>18252</v>
      </c>
      <c r="E4374" s="45" t="s">
        <v>6212</v>
      </c>
      <c r="F4374" s="45" t="s">
        <v>1384</v>
      </c>
      <c r="G4374" s="45" t="s">
        <v>1385</v>
      </c>
      <c r="H4374" s="30"/>
      <c r="I4374" s="29"/>
      <c r="J4374" s="29"/>
      <c r="K4374" s="29"/>
      <c r="L4374" s="29"/>
      <c r="M4374" s="29"/>
      <c r="N4374" s="29"/>
      <c r="O4374" s="29"/>
      <c r="P4374" s="343"/>
    </row>
    <row r="4375" spans="1:16" s="345" customFormat="1" x14ac:dyDescent="0.25">
      <c r="A4375" s="100" t="s">
        <v>4109</v>
      </c>
      <c r="B4375" s="92" t="s">
        <v>4153</v>
      </c>
      <c r="C4375" s="93" t="s">
        <v>4154</v>
      </c>
      <c r="D4375" s="93" t="s">
        <v>1398</v>
      </c>
      <c r="E4375" s="94">
        <v>46131</v>
      </c>
      <c r="F4375" s="93"/>
      <c r="G4375" s="93"/>
      <c r="H4375" s="93"/>
      <c r="I4375" s="99"/>
      <c r="J4375" s="99"/>
      <c r="K4375" s="99"/>
      <c r="L4375" s="29"/>
      <c r="M4375" s="29"/>
      <c r="N4375" s="29"/>
      <c r="O4375" s="29"/>
      <c r="P4375" s="424"/>
    </row>
    <row r="4376" spans="1:16" s="345" customFormat="1" x14ac:dyDescent="0.25">
      <c r="A4376" s="102" t="s">
        <v>4109</v>
      </c>
      <c r="B4376" s="353" t="s">
        <v>4153</v>
      </c>
      <c r="C4376" s="32" t="s">
        <v>17085</v>
      </c>
      <c r="D4376" s="32" t="s">
        <v>1398</v>
      </c>
      <c r="E4376" s="94">
        <v>45766</v>
      </c>
      <c r="F4376" s="32"/>
      <c r="G4376" s="32"/>
      <c r="H4376" s="32"/>
      <c r="I4376" s="31"/>
      <c r="J4376" s="31"/>
      <c r="K4376" s="31"/>
      <c r="L4376" s="31"/>
      <c r="M4376" s="31"/>
      <c r="N4376" s="31"/>
      <c r="O4376" s="29"/>
      <c r="P4376" s="424"/>
    </row>
    <row r="4377" spans="1:16" s="345" customFormat="1" x14ac:dyDescent="0.25">
      <c r="A4377" s="44" t="s">
        <v>18144</v>
      </c>
      <c r="B4377" s="44" t="s">
        <v>1358</v>
      </c>
      <c r="C4377" s="45" t="s">
        <v>6197</v>
      </c>
      <c r="D4377" s="45" t="s">
        <v>18252</v>
      </c>
      <c r="E4377" s="45" t="s">
        <v>6211</v>
      </c>
      <c r="F4377" s="45" t="s">
        <v>1384</v>
      </c>
      <c r="G4377" s="45" t="s">
        <v>1384</v>
      </c>
      <c r="H4377" s="30"/>
      <c r="I4377" s="29"/>
      <c r="J4377" s="29"/>
      <c r="K4377" s="29"/>
      <c r="L4377" s="29"/>
      <c r="M4377" s="29"/>
      <c r="N4377" s="29"/>
      <c r="O4377" s="29"/>
      <c r="P4377" s="424"/>
    </row>
    <row r="4378" spans="1:16" s="345" customFormat="1" x14ac:dyDescent="0.25">
      <c r="A4378" s="44" t="s">
        <v>13586</v>
      </c>
      <c r="B4378" s="44" t="s">
        <v>16564</v>
      </c>
      <c r="C4378" s="45" t="s">
        <v>13687</v>
      </c>
      <c r="D4378" s="45" t="s">
        <v>4574</v>
      </c>
      <c r="E4378" s="275">
        <f>DATE(2028,3,27)</f>
        <v>46839</v>
      </c>
      <c r="F4378" s="30"/>
      <c r="G4378" s="30"/>
      <c r="H4378" s="30"/>
      <c r="I4378" s="29"/>
      <c r="J4378" s="29"/>
      <c r="K4378" s="29"/>
      <c r="L4378" s="29"/>
      <c r="M4378" s="29"/>
      <c r="N4378" s="29"/>
      <c r="O4378" s="29"/>
      <c r="P4378" s="424"/>
    </row>
    <row r="4379" spans="1:16" s="345" customFormat="1" x14ac:dyDescent="0.25">
      <c r="A4379" s="44" t="s">
        <v>13586</v>
      </c>
      <c r="B4379" s="44" t="s">
        <v>16565</v>
      </c>
      <c r="C4379" s="45" t="s">
        <v>13688</v>
      </c>
      <c r="D4379" s="45" t="s">
        <v>4574</v>
      </c>
      <c r="E4379" s="275">
        <f>DATE(2028,3,29)</f>
        <v>46841</v>
      </c>
      <c r="F4379" s="30"/>
      <c r="G4379" s="30"/>
      <c r="H4379" s="30"/>
      <c r="I4379" s="29"/>
      <c r="J4379" s="29"/>
      <c r="K4379" s="29"/>
      <c r="L4379" s="29"/>
      <c r="M4379" s="29"/>
      <c r="N4379" s="29"/>
      <c r="O4379" s="29"/>
      <c r="P4379" s="424"/>
    </row>
    <row r="4380" spans="1:16" s="345" customFormat="1" x14ac:dyDescent="0.25">
      <c r="A4380" s="403" t="s">
        <v>3773</v>
      </c>
      <c r="B4380" s="403" t="s">
        <v>17102</v>
      </c>
      <c r="C4380" s="413">
        <v>21.24</v>
      </c>
      <c r="D4380" s="43" t="s">
        <v>17679</v>
      </c>
      <c r="E4380" s="43">
        <v>47299</v>
      </c>
      <c r="F4380" s="88"/>
      <c r="G4380" s="30"/>
      <c r="H4380" s="30"/>
      <c r="I4380" s="29"/>
      <c r="J4380" s="29"/>
      <c r="K4380" s="29"/>
      <c r="L4380" s="29"/>
      <c r="M4380" s="29"/>
      <c r="N4380" s="29"/>
      <c r="O4380" s="29"/>
      <c r="P4380" s="424"/>
    </row>
    <row r="4381" spans="1:16" s="345" customFormat="1" x14ac:dyDescent="0.25">
      <c r="A4381" s="403" t="s">
        <v>3773</v>
      </c>
      <c r="B4381" s="403" t="s">
        <v>17116</v>
      </c>
      <c r="C4381" s="413">
        <v>36.24</v>
      </c>
      <c r="D4381" s="43" t="s">
        <v>17679</v>
      </c>
      <c r="E4381" s="43">
        <v>46934</v>
      </c>
      <c r="F4381" s="88"/>
      <c r="G4381" s="30"/>
      <c r="H4381" s="30"/>
      <c r="I4381" s="29"/>
      <c r="J4381" s="29"/>
      <c r="K4381" s="29"/>
      <c r="L4381" s="29"/>
      <c r="M4381" s="29"/>
      <c r="N4381" s="29"/>
      <c r="O4381" s="29"/>
      <c r="P4381" s="424"/>
    </row>
    <row r="4382" spans="1:16" s="345" customFormat="1" x14ac:dyDescent="0.25">
      <c r="A4382" s="346" t="s">
        <v>3773</v>
      </c>
      <c r="B4382" s="403" t="s">
        <v>17159</v>
      </c>
      <c r="C4382" s="413">
        <v>38.24</v>
      </c>
      <c r="D4382" s="43" t="s">
        <v>17679</v>
      </c>
      <c r="E4382" s="43">
        <v>47299</v>
      </c>
      <c r="F4382" s="88"/>
      <c r="G4382" s="30"/>
      <c r="H4382" s="30"/>
      <c r="I4382" s="29"/>
      <c r="J4382" s="29"/>
      <c r="K4382" s="29"/>
      <c r="L4382" s="29"/>
      <c r="M4382" s="29"/>
      <c r="N4382" s="29"/>
      <c r="O4382" s="29"/>
      <c r="P4382" s="424"/>
    </row>
    <row r="4383" spans="1:16" s="345" customFormat="1" x14ac:dyDescent="0.25">
      <c r="A4383" s="264" t="s">
        <v>3773</v>
      </c>
      <c r="B4383" s="264" t="s">
        <v>1921</v>
      </c>
      <c r="C4383" s="265">
        <v>220101</v>
      </c>
      <c r="D4383" s="265" t="s">
        <v>15953</v>
      </c>
      <c r="E4383" s="266" t="s">
        <v>6211</v>
      </c>
      <c r="F4383" s="30"/>
      <c r="G4383" s="30"/>
      <c r="H4383" s="30"/>
      <c r="I4383" s="29"/>
      <c r="J4383" s="29"/>
      <c r="K4383" s="29"/>
      <c r="L4383" s="29"/>
      <c r="M4383" s="29"/>
      <c r="N4383" s="29"/>
      <c r="O4383" s="29"/>
      <c r="P4383" s="424"/>
    </row>
    <row r="4384" spans="1:16" s="345" customFormat="1" x14ac:dyDescent="0.25">
      <c r="A4384" s="264" t="s">
        <v>3773</v>
      </c>
      <c r="B4384" s="264" t="s">
        <v>12991</v>
      </c>
      <c r="C4384" s="265">
        <v>240102</v>
      </c>
      <c r="D4384" s="265" t="s">
        <v>15953</v>
      </c>
      <c r="E4384" s="266" t="s">
        <v>6677</v>
      </c>
      <c r="F4384" s="30"/>
      <c r="G4384" s="30"/>
      <c r="H4384" s="30"/>
      <c r="I4384" s="29"/>
      <c r="J4384" s="29"/>
      <c r="K4384" s="29"/>
      <c r="L4384" s="29"/>
      <c r="M4384" s="29"/>
      <c r="N4384" s="29"/>
      <c r="O4384" s="29"/>
      <c r="P4384" s="424"/>
    </row>
    <row r="4385" spans="1:16" s="345" customFormat="1" x14ac:dyDescent="0.25">
      <c r="A4385" s="44" t="s">
        <v>9131</v>
      </c>
      <c r="B4385" s="44" t="s">
        <v>1361</v>
      </c>
      <c r="C4385" s="45" t="s">
        <v>9087</v>
      </c>
      <c r="D4385" s="45" t="s">
        <v>18252</v>
      </c>
      <c r="E4385" s="45" t="s">
        <v>6809</v>
      </c>
      <c r="F4385" s="45" t="s">
        <v>1384</v>
      </c>
      <c r="G4385" s="45" t="s">
        <v>1385</v>
      </c>
      <c r="H4385" s="30"/>
      <c r="I4385" s="29"/>
      <c r="J4385" s="29"/>
      <c r="K4385" s="29"/>
      <c r="L4385" s="29"/>
      <c r="M4385" s="29"/>
      <c r="N4385" s="29"/>
      <c r="O4385" s="29"/>
      <c r="P4385" s="424"/>
    </row>
    <row r="4386" spans="1:16" s="345" customFormat="1" x14ac:dyDescent="0.25">
      <c r="A4386" s="44" t="s">
        <v>9131</v>
      </c>
      <c r="B4386" s="44" t="s">
        <v>3191</v>
      </c>
      <c r="C4386" s="45" t="s">
        <v>10561</v>
      </c>
      <c r="D4386" s="45" t="s">
        <v>18252</v>
      </c>
      <c r="E4386" s="45" t="s">
        <v>5410</v>
      </c>
      <c r="F4386" s="45" t="s">
        <v>1384</v>
      </c>
      <c r="G4386" s="45" t="s">
        <v>1385</v>
      </c>
      <c r="H4386" s="30"/>
      <c r="I4386" s="29"/>
      <c r="J4386" s="29"/>
      <c r="K4386" s="29"/>
      <c r="L4386" s="29"/>
      <c r="M4386" s="29"/>
      <c r="N4386" s="29"/>
      <c r="O4386" s="29"/>
      <c r="P4386" s="424"/>
    </row>
    <row r="4387" spans="1:16" s="345" customFormat="1" x14ac:dyDescent="0.25">
      <c r="A4387" s="403" t="s">
        <v>9131</v>
      </c>
      <c r="B4387" s="403" t="s">
        <v>17108</v>
      </c>
      <c r="C4387" s="413">
        <v>10.23</v>
      </c>
      <c r="D4387" s="43" t="s">
        <v>17679</v>
      </c>
      <c r="E4387" s="43">
        <v>46934</v>
      </c>
      <c r="F4387" s="88"/>
      <c r="G4387" s="30"/>
      <c r="H4387" s="30"/>
      <c r="I4387" s="29"/>
      <c r="J4387" s="29"/>
      <c r="K4387" s="29"/>
      <c r="L4387" s="29"/>
      <c r="M4387" s="29"/>
      <c r="N4387" s="29"/>
      <c r="O4387" s="29"/>
      <c r="P4387" s="424"/>
    </row>
    <row r="4388" spans="1:16" s="345" customFormat="1" x14ac:dyDescent="0.25">
      <c r="A4388" s="403" t="s">
        <v>9131</v>
      </c>
      <c r="B4388" s="403" t="s">
        <v>17133</v>
      </c>
      <c r="C4388" s="413">
        <v>18.23</v>
      </c>
      <c r="D4388" s="43" t="s">
        <v>17679</v>
      </c>
      <c r="E4388" s="43">
        <v>46934</v>
      </c>
      <c r="F4388" s="88"/>
      <c r="G4388" s="30"/>
      <c r="H4388" s="30"/>
      <c r="I4388" s="29"/>
      <c r="J4388" s="29"/>
      <c r="K4388" s="29"/>
      <c r="L4388" s="29"/>
      <c r="M4388" s="29"/>
      <c r="N4388" s="29"/>
      <c r="O4388" s="29"/>
      <c r="P4388" s="424"/>
    </row>
    <row r="4389" spans="1:16" s="345" customFormat="1" x14ac:dyDescent="0.25">
      <c r="A4389" s="403" t="s">
        <v>9131</v>
      </c>
      <c r="B4389" s="403" t="s">
        <v>17103</v>
      </c>
      <c r="C4389" s="413">
        <v>22.23</v>
      </c>
      <c r="D4389" s="43" t="s">
        <v>17679</v>
      </c>
      <c r="E4389" s="43">
        <v>46934</v>
      </c>
      <c r="F4389" s="88"/>
      <c r="G4389" s="30"/>
      <c r="H4389" s="30"/>
      <c r="I4389" s="29"/>
      <c r="J4389" s="29"/>
      <c r="K4389" s="29"/>
      <c r="L4389" s="29"/>
      <c r="M4389" s="29"/>
      <c r="N4389" s="29"/>
      <c r="O4389" s="29"/>
      <c r="P4389" s="424"/>
    </row>
    <row r="4390" spans="1:16" s="345" customFormat="1" x14ac:dyDescent="0.25">
      <c r="A4390" s="403" t="s">
        <v>9131</v>
      </c>
      <c r="B4390" s="403" t="s">
        <v>17271</v>
      </c>
      <c r="C4390" s="413">
        <v>34.24</v>
      </c>
      <c r="D4390" s="43" t="s">
        <v>17679</v>
      </c>
      <c r="E4390" s="43">
        <v>47299</v>
      </c>
      <c r="F4390" s="88"/>
      <c r="G4390" s="30"/>
      <c r="H4390" s="30"/>
      <c r="I4390" s="29"/>
      <c r="J4390" s="29"/>
      <c r="K4390" s="29"/>
      <c r="L4390" s="29"/>
      <c r="M4390" s="29"/>
      <c r="N4390" s="29"/>
      <c r="O4390" s="29"/>
      <c r="P4390" s="424"/>
    </row>
    <row r="4391" spans="1:16" s="345" customFormat="1" x14ac:dyDescent="0.25">
      <c r="A4391" s="44" t="s">
        <v>1824</v>
      </c>
      <c r="B4391" s="44" t="s">
        <v>1840</v>
      </c>
      <c r="C4391" s="45" t="s">
        <v>6194</v>
      </c>
      <c r="D4391" s="45" t="s">
        <v>18252</v>
      </c>
      <c r="E4391" s="45" t="s">
        <v>6213</v>
      </c>
      <c r="F4391" s="45" t="s">
        <v>1384</v>
      </c>
      <c r="G4391" s="45" t="s">
        <v>1385</v>
      </c>
      <c r="H4391" s="30"/>
      <c r="I4391" s="29"/>
      <c r="J4391" s="29"/>
      <c r="K4391" s="29"/>
      <c r="L4391" s="29"/>
      <c r="M4391" s="29"/>
      <c r="N4391" s="29"/>
      <c r="O4391" s="29"/>
      <c r="P4391" s="424"/>
    </row>
    <row r="4392" spans="1:16" s="345" customFormat="1" x14ac:dyDescent="0.25">
      <c r="A4392" s="403" t="s">
        <v>17272</v>
      </c>
      <c r="B4392" s="403" t="s">
        <v>17108</v>
      </c>
      <c r="C4392" s="413">
        <v>10.220000000000001</v>
      </c>
      <c r="D4392" s="43" t="s">
        <v>17679</v>
      </c>
      <c r="E4392" s="43">
        <v>45838</v>
      </c>
      <c r="F4392" s="88"/>
      <c r="G4392" s="30"/>
      <c r="H4392" s="30"/>
      <c r="I4392" s="29"/>
      <c r="J4392" s="29"/>
      <c r="K4392" s="29"/>
      <c r="L4392" s="29"/>
      <c r="M4392" s="29"/>
      <c r="N4392" s="29"/>
      <c r="O4392" s="29"/>
      <c r="P4392" s="424"/>
    </row>
    <row r="4393" spans="1:16" s="345" customFormat="1" x14ac:dyDescent="0.25">
      <c r="A4393" s="403" t="s">
        <v>17272</v>
      </c>
      <c r="B4393" s="403" t="s">
        <v>17216</v>
      </c>
      <c r="C4393" s="413">
        <v>35.22</v>
      </c>
      <c r="D4393" s="43" t="s">
        <v>17679</v>
      </c>
      <c r="E4393" s="43">
        <v>45838</v>
      </c>
      <c r="F4393" s="88"/>
      <c r="G4393" s="30"/>
      <c r="H4393" s="30"/>
      <c r="I4393" s="29"/>
      <c r="J4393" s="29"/>
      <c r="K4393" s="29"/>
      <c r="L4393" s="29"/>
      <c r="M4393" s="29"/>
      <c r="N4393" s="29"/>
      <c r="O4393" s="29"/>
      <c r="P4393" s="424"/>
    </row>
    <row r="4394" spans="1:16" s="345" customFormat="1" x14ac:dyDescent="0.25">
      <c r="A4394" s="44" t="s">
        <v>6016</v>
      </c>
      <c r="B4394" s="44" t="s">
        <v>1840</v>
      </c>
      <c r="C4394" s="45" t="s">
        <v>6194</v>
      </c>
      <c r="D4394" s="45" t="s">
        <v>18252</v>
      </c>
      <c r="E4394" s="45" t="s">
        <v>6213</v>
      </c>
      <c r="F4394" s="45" t="s">
        <v>1384</v>
      </c>
      <c r="G4394" s="45" t="s">
        <v>1385</v>
      </c>
      <c r="H4394" s="30"/>
      <c r="I4394" s="29"/>
      <c r="J4394" s="29"/>
      <c r="K4394" s="29"/>
      <c r="L4394" s="29"/>
      <c r="M4394" s="29"/>
      <c r="N4394" s="29"/>
      <c r="O4394" s="29"/>
      <c r="P4394" s="424"/>
    </row>
    <row r="4395" spans="1:16" s="346" customFormat="1" x14ac:dyDescent="0.25">
      <c r="A4395" s="99" t="s">
        <v>9933</v>
      </c>
      <c r="B4395" s="92" t="s">
        <v>7637</v>
      </c>
      <c r="C4395" s="93" t="s">
        <v>9810</v>
      </c>
      <c r="D4395" s="93" t="s">
        <v>1398</v>
      </c>
      <c r="E4395" s="94">
        <v>45855</v>
      </c>
      <c r="F4395" s="93"/>
      <c r="G4395" s="93"/>
      <c r="H4395" s="93"/>
      <c r="I4395" s="99"/>
      <c r="J4395" s="99"/>
      <c r="K4395" s="99"/>
      <c r="L4395" s="31"/>
      <c r="M4395" s="31"/>
      <c r="N4395" s="31"/>
      <c r="O4395" s="29"/>
      <c r="P4395" s="343"/>
    </row>
    <row r="4396" spans="1:16" s="346" customFormat="1" x14ac:dyDescent="0.25">
      <c r="A4396" s="403" t="s">
        <v>17273</v>
      </c>
      <c r="B4396" s="403" t="s">
        <v>17091</v>
      </c>
      <c r="C4396" s="413">
        <v>12.22</v>
      </c>
      <c r="D4396" s="43" t="s">
        <v>17679</v>
      </c>
      <c r="E4396" s="43">
        <v>45838</v>
      </c>
      <c r="F4396" s="88"/>
      <c r="G4396" s="30"/>
      <c r="H4396" s="30"/>
      <c r="I4396" s="29"/>
      <c r="J4396" s="29"/>
      <c r="K4396" s="29"/>
      <c r="L4396" s="29"/>
      <c r="M4396" s="29"/>
      <c r="N4396" s="29"/>
      <c r="O4396" s="29"/>
      <c r="P4396" s="343"/>
    </row>
    <row r="4397" spans="1:16" s="345" customFormat="1" x14ac:dyDescent="0.25">
      <c r="A4397" s="403" t="s">
        <v>17273</v>
      </c>
      <c r="B4397" s="403" t="s">
        <v>17175</v>
      </c>
      <c r="C4397" s="413">
        <v>13.22</v>
      </c>
      <c r="D4397" s="43" t="s">
        <v>17679</v>
      </c>
      <c r="E4397" s="43">
        <v>45838</v>
      </c>
      <c r="F4397" s="88"/>
      <c r="G4397" s="30"/>
      <c r="H4397" s="30"/>
      <c r="I4397" s="29"/>
      <c r="J4397" s="29"/>
      <c r="K4397" s="29"/>
      <c r="L4397" s="29"/>
      <c r="M4397" s="29"/>
      <c r="N4397" s="29"/>
      <c r="O4397" s="29"/>
      <c r="P4397" s="424"/>
    </row>
    <row r="4398" spans="1:16" s="346" customFormat="1" x14ac:dyDescent="0.25">
      <c r="A4398" s="403" t="s">
        <v>17273</v>
      </c>
      <c r="B4398" s="403" t="s">
        <v>17095</v>
      </c>
      <c r="C4398" s="413">
        <v>15.22</v>
      </c>
      <c r="D4398" s="43" t="s">
        <v>17679</v>
      </c>
      <c r="E4398" s="43">
        <v>45838</v>
      </c>
      <c r="F4398" s="88"/>
      <c r="G4398" s="30"/>
      <c r="H4398" s="30"/>
      <c r="I4398" s="29"/>
      <c r="J4398" s="29"/>
      <c r="K4398" s="29"/>
      <c r="L4398" s="29"/>
      <c r="M4398" s="29"/>
      <c r="N4398" s="29"/>
      <c r="O4398" s="29"/>
      <c r="P4398" s="343"/>
    </row>
    <row r="4399" spans="1:16" s="345" customFormat="1" x14ac:dyDescent="0.25">
      <c r="A4399" s="403" t="s">
        <v>17273</v>
      </c>
      <c r="B4399" s="403" t="s">
        <v>17206</v>
      </c>
      <c r="C4399" s="413">
        <v>16.22</v>
      </c>
      <c r="D4399" s="43" t="s">
        <v>17679</v>
      </c>
      <c r="E4399" s="43">
        <v>45838</v>
      </c>
      <c r="F4399" s="88"/>
      <c r="G4399" s="30"/>
      <c r="H4399" s="30"/>
      <c r="I4399" s="29"/>
      <c r="J4399" s="29"/>
      <c r="K4399" s="29"/>
      <c r="L4399" s="29"/>
      <c r="M4399" s="29"/>
      <c r="N4399" s="29"/>
      <c r="O4399" s="29"/>
      <c r="P4399" s="424"/>
    </row>
    <row r="4400" spans="1:16" s="345" customFormat="1" x14ac:dyDescent="0.25">
      <c r="A4400" s="403" t="s">
        <v>17273</v>
      </c>
      <c r="B4400" s="403" t="s">
        <v>17141</v>
      </c>
      <c r="C4400" s="413">
        <v>22.22</v>
      </c>
      <c r="D4400" s="43" t="s">
        <v>17679</v>
      </c>
      <c r="E4400" s="43">
        <v>45838</v>
      </c>
      <c r="F4400" s="88"/>
      <c r="G4400" s="30"/>
      <c r="H4400" s="30"/>
      <c r="I4400" s="29"/>
      <c r="J4400" s="29"/>
      <c r="K4400" s="29"/>
      <c r="L4400" s="29"/>
      <c r="M4400" s="29"/>
      <c r="N4400" s="29"/>
      <c r="O4400" s="29"/>
      <c r="P4400" s="424"/>
    </row>
    <row r="4401" spans="1:16" s="345" customFormat="1" x14ac:dyDescent="0.25">
      <c r="A4401" s="403" t="s">
        <v>17273</v>
      </c>
      <c r="B4401" s="403" t="s">
        <v>17096</v>
      </c>
      <c r="C4401" s="413">
        <v>24.22</v>
      </c>
      <c r="D4401" s="43" t="s">
        <v>17679</v>
      </c>
      <c r="E4401" s="43">
        <v>45838</v>
      </c>
      <c r="F4401" s="88"/>
      <c r="G4401" s="30"/>
      <c r="H4401" s="30"/>
      <c r="I4401" s="29"/>
      <c r="J4401" s="29"/>
      <c r="K4401" s="29"/>
      <c r="L4401" s="29"/>
      <c r="M4401" s="29"/>
      <c r="N4401" s="29"/>
      <c r="O4401" s="29"/>
      <c r="P4401" s="424"/>
    </row>
    <row r="4402" spans="1:16" s="345" customFormat="1" x14ac:dyDescent="0.25">
      <c r="A4402" s="403" t="s">
        <v>17273</v>
      </c>
      <c r="B4402" s="403" t="s">
        <v>17217</v>
      </c>
      <c r="C4402" s="413">
        <v>25.22</v>
      </c>
      <c r="D4402" s="43" t="s">
        <v>17679</v>
      </c>
      <c r="E4402" s="43">
        <v>45838</v>
      </c>
      <c r="F4402" s="88"/>
      <c r="G4402" s="30"/>
      <c r="H4402" s="30"/>
      <c r="I4402" s="29"/>
      <c r="J4402" s="29"/>
      <c r="K4402" s="29"/>
      <c r="L4402" s="29"/>
      <c r="M4402" s="29"/>
      <c r="N4402" s="29"/>
      <c r="O4402" s="29"/>
      <c r="P4402" s="424"/>
    </row>
    <row r="4403" spans="1:16" s="345" customFormat="1" x14ac:dyDescent="0.25">
      <c r="A4403" s="264" t="s">
        <v>766</v>
      </c>
      <c r="B4403" s="264" t="s">
        <v>3782</v>
      </c>
      <c r="C4403" s="265">
        <v>23010402</v>
      </c>
      <c r="D4403" s="265" t="s">
        <v>15953</v>
      </c>
      <c r="E4403" s="266" t="s">
        <v>8836</v>
      </c>
      <c r="F4403" s="30"/>
      <c r="G4403" s="30"/>
      <c r="H4403" s="30"/>
      <c r="I4403" s="29"/>
      <c r="J4403" s="29"/>
      <c r="K4403" s="29"/>
      <c r="L4403" s="29"/>
      <c r="M4403" s="29"/>
      <c r="N4403" s="29"/>
      <c r="O4403" s="29"/>
      <c r="P4403" s="424"/>
    </row>
    <row r="4404" spans="1:16" s="345" customFormat="1" x14ac:dyDescent="0.25">
      <c r="A4404" s="44" t="s">
        <v>12140</v>
      </c>
      <c r="B4404" s="44" t="s">
        <v>12141</v>
      </c>
      <c r="C4404" s="45" t="s">
        <v>12806</v>
      </c>
      <c r="D4404" s="45" t="s">
        <v>4574</v>
      </c>
      <c r="E4404" s="275">
        <f>DATE(2027,10,6)</f>
        <v>46666</v>
      </c>
      <c r="F4404" s="30"/>
      <c r="G4404" s="30"/>
      <c r="H4404" s="30"/>
      <c r="I4404" s="29"/>
      <c r="J4404" s="29"/>
      <c r="K4404" s="29"/>
      <c r="L4404" s="29"/>
      <c r="M4404" s="29"/>
      <c r="N4404" s="29"/>
      <c r="O4404" s="29"/>
      <c r="P4404" s="424"/>
    </row>
    <row r="4405" spans="1:16" s="345" customFormat="1" x14ac:dyDescent="0.25">
      <c r="A4405" s="44" t="s">
        <v>544</v>
      </c>
      <c r="B4405" s="44" t="s">
        <v>13515</v>
      </c>
      <c r="C4405" s="45" t="s">
        <v>13516</v>
      </c>
      <c r="D4405" s="45" t="s">
        <v>16294</v>
      </c>
      <c r="E4405" s="46">
        <v>45808</v>
      </c>
      <c r="F4405" s="338"/>
      <c r="G4405" s="44"/>
      <c r="H4405" s="44"/>
      <c r="I4405" s="44"/>
      <c r="J4405" s="44"/>
      <c r="K4405" s="44"/>
      <c r="L4405" s="31"/>
      <c r="M4405" s="31"/>
      <c r="N4405" s="31"/>
      <c r="O4405" s="29"/>
      <c r="P4405" s="424"/>
    </row>
    <row r="4406" spans="1:16" s="345" customFormat="1" x14ac:dyDescent="0.25">
      <c r="A4406" s="57" t="s">
        <v>2478</v>
      </c>
      <c r="B4406" s="57" t="s">
        <v>1488</v>
      </c>
      <c r="C4406" s="62">
        <v>21027</v>
      </c>
      <c r="D4406" s="62" t="s">
        <v>5966</v>
      </c>
      <c r="E4406" s="60">
        <v>45777</v>
      </c>
      <c r="F4406" s="339" t="s">
        <v>16267</v>
      </c>
      <c r="G4406" s="339" t="s">
        <v>16268</v>
      </c>
      <c r="H4406" s="57"/>
      <c r="I4406" s="57"/>
      <c r="J4406" s="57"/>
      <c r="K4406" s="57"/>
      <c r="L4406" s="31"/>
      <c r="M4406" s="31"/>
      <c r="N4406" s="31"/>
      <c r="O4406" s="29"/>
      <c r="P4406" s="424"/>
    </row>
    <row r="4407" spans="1:16" s="345" customFormat="1" x14ac:dyDescent="0.25">
      <c r="A4407" s="100" t="s">
        <v>4134</v>
      </c>
      <c r="B4407" s="92" t="s">
        <v>4153</v>
      </c>
      <c r="C4407" s="93" t="s">
        <v>4154</v>
      </c>
      <c r="D4407" s="93" t="s">
        <v>1398</v>
      </c>
      <c r="E4407" s="94">
        <v>46131</v>
      </c>
      <c r="F4407" s="93"/>
      <c r="G4407" s="93"/>
      <c r="H4407" s="93"/>
      <c r="I4407" s="99"/>
      <c r="J4407" s="99"/>
      <c r="K4407" s="99"/>
      <c r="L4407" s="29"/>
      <c r="M4407" s="29"/>
      <c r="N4407" s="29"/>
      <c r="O4407" s="29"/>
      <c r="P4407" s="424"/>
    </row>
    <row r="4408" spans="1:16" s="345" customFormat="1" x14ac:dyDescent="0.25">
      <c r="A4408" s="44" t="s">
        <v>12142</v>
      </c>
      <c r="B4408" s="44" t="s">
        <v>12143</v>
      </c>
      <c r="C4408" s="45" t="s">
        <v>12807</v>
      </c>
      <c r="D4408" s="45" t="s">
        <v>4574</v>
      </c>
      <c r="E4408" s="275">
        <f>DATE(2027,11,6)</f>
        <v>46697</v>
      </c>
      <c r="F4408" s="30"/>
      <c r="G4408" s="30"/>
      <c r="H4408" s="30"/>
      <c r="I4408" s="29"/>
      <c r="J4408" s="29"/>
      <c r="K4408" s="29"/>
      <c r="L4408" s="29"/>
      <c r="M4408" s="29"/>
      <c r="N4408" s="29"/>
      <c r="O4408" s="29"/>
      <c r="P4408" s="424"/>
    </row>
    <row r="4409" spans="1:16" s="345" customFormat="1" x14ac:dyDescent="0.25">
      <c r="A4409" s="264" t="s">
        <v>14744</v>
      </c>
      <c r="B4409" s="264" t="s">
        <v>14586</v>
      </c>
      <c r="C4409" s="265">
        <v>240403</v>
      </c>
      <c r="D4409" s="265" t="s">
        <v>15953</v>
      </c>
      <c r="E4409" s="266" t="s">
        <v>6492</v>
      </c>
      <c r="F4409" s="30"/>
      <c r="G4409" s="30"/>
      <c r="H4409" s="30"/>
      <c r="I4409" s="29"/>
      <c r="J4409" s="29"/>
      <c r="K4409" s="29"/>
      <c r="L4409" s="29"/>
      <c r="M4409" s="29"/>
      <c r="N4409" s="29"/>
      <c r="O4409" s="29"/>
      <c r="P4409" s="424"/>
    </row>
    <row r="4410" spans="1:16" s="345" customFormat="1" x14ac:dyDescent="0.25">
      <c r="A4410" s="44" t="s">
        <v>13587</v>
      </c>
      <c r="B4410" s="44" t="s">
        <v>13588</v>
      </c>
      <c r="C4410" s="45" t="s">
        <v>13689</v>
      </c>
      <c r="D4410" s="45" t="s">
        <v>4574</v>
      </c>
      <c r="E4410" s="275">
        <f>DATE(2028,4,4)</f>
        <v>46847</v>
      </c>
      <c r="F4410" s="30"/>
      <c r="G4410" s="30"/>
      <c r="H4410" s="30"/>
      <c r="I4410" s="29"/>
      <c r="J4410" s="29"/>
      <c r="K4410" s="29"/>
      <c r="L4410" s="29"/>
      <c r="M4410" s="29"/>
      <c r="N4410" s="29"/>
      <c r="O4410" s="29"/>
      <c r="P4410" s="424"/>
    </row>
    <row r="4411" spans="1:16" s="345" customFormat="1" x14ac:dyDescent="0.25">
      <c r="A4411" s="44" t="s">
        <v>13193</v>
      </c>
      <c r="B4411" s="92" t="s">
        <v>13392</v>
      </c>
      <c r="C4411" s="77" t="s">
        <v>13124</v>
      </c>
      <c r="D4411" s="93" t="s">
        <v>13391</v>
      </c>
      <c r="E4411" s="94">
        <v>45838</v>
      </c>
      <c r="F4411" s="93"/>
      <c r="G4411" s="93"/>
      <c r="H4411" s="93"/>
      <c r="I4411" s="99"/>
      <c r="J4411" s="99"/>
      <c r="K4411" s="99"/>
      <c r="L4411" s="31"/>
      <c r="M4411" s="31"/>
      <c r="N4411" s="31"/>
      <c r="O4411" s="29"/>
      <c r="P4411" s="424"/>
    </row>
    <row r="4412" spans="1:16" s="346" customFormat="1" x14ac:dyDescent="0.25">
      <c r="A4412" s="44" t="s">
        <v>6017</v>
      </c>
      <c r="B4412" s="44" t="s">
        <v>6176</v>
      </c>
      <c r="C4412" s="45" t="s">
        <v>6189</v>
      </c>
      <c r="D4412" s="45" t="s">
        <v>18252</v>
      </c>
      <c r="E4412" s="45" t="s">
        <v>6210</v>
      </c>
      <c r="F4412" s="45" t="s">
        <v>1384</v>
      </c>
      <c r="G4412" s="45" t="s">
        <v>1385</v>
      </c>
      <c r="H4412" s="30"/>
      <c r="I4412" s="29"/>
      <c r="J4412" s="29"/>
      <c r="K4412" s="29"/>
      <c r="L4412" s="29"/>
      <c r="M4412" s="29"/>
      <c r="N4412" s="29"/>
      <c r="O4412" s="29"/>
      <c r="P4412" s="343"/>
    </row>
    <row r="4413" spans="1:16" s="345" customFormat="1" x14ac:dyDescent="0.25">
      <c r="A4413" s="44" t="s">
        <v>9454</v>
      </c>
      <c r="B4413" s="44" t="s">
        <v>177</v>
      </c>
      <c r="C4413" s="45" t="s">
        <v>10204</v>
      </c>
      <c r="D4413" s="45" t="s">
        <v>15765</v>
      </c>
      <c r="E4413" s="45" t="s">
        <v>6212</v>
      </c>
      <c r="F4413" s="328"/>
      <c r="G4413" s="328"/>
      <c r="H4413" s="328"/>
      <c r="I4413" s="329"/>
      <c r="J4413" s="329"/>
      <c r="K4413" s="329"/>
      <c r="L4413" s="29"/>
      <c r="M4413" s="29"/>
      <c r="N4413" s="29"/>
      <c r="O4413" s="29"/>
      <c r="P4413" s="424"/>
    </row>
    <row r="4414" spans="1:16" s="345" customFormat="1" x14ac:dyDescent="0.25">
      <c r="A4414" s="346" t="s">
        <v>9454</v>
      </c>
      <c r="B4414" s="346" t="s">
        <v>177</v>
      </c>
      <c r="C4414" s="347" t="s">
        <v>10204</v>
      </c>
      <c r="D4414" s="347" t="s">
        <v>15765</v>
      </c>
      <c r="E4414" s="347" t="s">
        <v>16792</v>
      </c>
      <c r="F4414" s="346"/>
      <c r="G4414" s="346"/>
      <c r="H4414" s="346"/>
      <c r="I4414" s="346"/>
      <c r="J4414" s="346"/>
      <c r="K4414" s="346"/>
      <c r="L4414" s="346"/>
      <c r="M4414" s="346"/>
      <c r="N4414" s="29"/>
      <c r="O4414" s="29"/>
      <c r="P4414" s="424"/>
    </row>
    <row r="4415" spans="1:16" s="345" customFormat="1" x14ac:dyDescent="0.25">
      <c r="A4415" s="264" t="s">
        <v>9454</v>
      </c>
      <c r="B4415" s="264" t="s">
        <v>4181</v>
      </c>
      <c r="C4415" s="265">
        <v>230301</v>
      </c>
      <c r="D4415" s="265" t="s">
        <v>15953</v>
      </c>
      <c r="E4415" s="266" t="s">
        <v>6877</v>
      </c>
      <c r="F4415" s="30"/>
      <c r="G4415" s="30"/>
      <c r="H4415" s="30"/>
      <c r="I4415" s="29"/>
      <c r="J4415" s="29"/>
      <c r="K4415" s="29"/>
      <c r="L4415" s="29"/>
      <c r="M4415" s="29"/>
      <c r="N4415" s="29"/>
      <c r="O4415" s="29"/>
      <c r="P4415" s="424"/>
    </row>
    <row r="4416" spans="1:16" s="345" customFormat="1" x14ac:dyDescent="0.25">
      <c r="A4416" s="44" t="s">
        <v>9454</v>
      </c>
      <c r="B4416" s="44" t="s">
        <v>177</v>
      </c>
      <c r="C4416" s="45" t="s">
        <v>10204</v>
      </c>
      <c r="D4416" s="45" t="s">
        <v>13812</v>
      </c>
      <c r="E4416" s="45" t="s">
        <v>6212</v>
      </c>
      <c r="F4416" s="93"/>
      <c r="G4416" s="93"/>
      <c r="H4416" s="93"/>
      <c r="I4416" s="99"/>
      <c r="J4416" s="99"/>
      <c r="K4416" s="99"/>
      <c r="L4416" s="29"/>
      <c r="M4416" s="29"/>
      <c r="N4416" s="29"/>
      <c r="O4416" s="29"/>
      <c r="P4416" s="424"/>
    </row>
    <row r="4417" spans="1:16" s="345" customFormat="1" x14ac:dyDescent="0.25">
      <c r="A4417" s="44" t="s">
        <v>12144</v>
      </c>
      <c r="B4417" s="44" t="s">
        <v>12145</v>
      </c>
      <c r="C4417" s="45" t="s">
        <v>12808</v>
      </c>
      <c r="D4417" s="45" t="s">
        <v>4574</v>
      </c>
      <c r="E4417" s="275">
        <f>DATE(2027,12,29)</f>
        <v>46750</v>
      </c>
      <c r="F4417" s="30"/>
      <c r="G4417" s="30"/>
      <c r="H4417" s="30"/>
      <c r="I4417" s="29"/>
      <c r="J4417" s="29"/>
      <c r="K4417" s="29"/>
      <c r="L4417" s="29"/>
      <c r="M4417" s="29"/>
      <c r="N4417" s="29"/>
      <c r="O4417" s="29"/>
      <c r="P4417" s="424"/>
    </row>
    <row r="4418" spans="1:16" s="345" customFormat="1" x14ac:dyDescent="0.25">
      <c r="A4418" s="264" t="s">
        <v>14745</v>
      </c>
      <c r="B4418" s="264" t="s">
        <v>14593</v>
      </c>
      <c r="C4418" s="265">
        <v>24060301</v>
      </c>
      <c r="D4418" s="265" t="s">
        <v>15953</v>
      </c>
      <c r="E4418" s="266" t="s">
        <v>6412</v>
      </c>
      <c r="F4418" s="30"/>
      <c r="G4418" s="30"/>
      <c r="H4418" s="30"/>
      <c r="I4418" s="29"/>
      <c r="J4418" s="29"/>
      <c r="K4418" s="29"/>
      <c r="L4418" s="29"/>
      <c r="M4418" s="29"/>
      <c r="N4418" s="29"/>
      <c r="O4418" s="29"/>
      <c r="P4418" s="424"/>
    </row>
    <row r="4419" spans="1:16" s="345" customFormat="1" x14ac:dyDescent="0.25">
      <c r="A4419" s="403" t="s">
        <v>17274</v>
      </c>
      <c r="B4419" s="403" t="s">
        <v>17172</v>
      </c>
      <c r="C4419" s="413">
        <v>23.22</v>
      </c>
      <c r="D4419" s="43" t="s">
        <v>17679</v>
      </c>
      <c r="E4419" s="43">
        <v>45838</v>
      </c>
      <c r="F4419" s="88"/>
      <c r="G4419" s="30"/>
      <c r="H4419" s="30"/>
      <c r="I4419" s="29"/>
      <c r="J4419" s="29"/>
      <c r="K4419" s="29"/>
      <c r="L4419" s="29"/>
      <c r="M4419" s="29"/>
      <c r="N4419" s="29"/>
      <c r="O4419" s="29"/>
      <c r="P4419" s="424"/>
    </row>
    <row r="4420" spans="1:16" s="345" customFormat="1" x14ac:dyDescent="0.25">
      <c r="A4420" s="264" t="s">
        <v>9455</v>
      </c>
      <c r="B4420" s="264" t="s">
        <v>2751</v>
      </c>
      <c r="C4420" s="265">
        <v>230105</v>
      </c>
      <c r="D4420" s="265" t="s">
        <v>15953</v>
      </c>
      <c r="E4420" s="266" t="s">
        <v>6877</v>
      </c>
      <c r="F4420" s="30"/>
      <c r="G4420" s="30"/>
      <c r="H4420" s="30"/>
      <c r="I4420" s="29"/>
      <c r="J4420" s="29"/>
      <c r="K4420" s="29"/>
      <c r="L4420" s="29"/>
      <c r="M4420" s="29"/>
      <c r="N4420" s="29"/>
      <c r="O4420" s="29"/>
      <c r="P4420" s="424"/>
    </row>
    <row r="4421" spans="1:16" s="345" customFormat="1" x14ac:dyDescent="0.25">
      <c r="A4421" s="264" t="s">
        <v>10423</v>
      </c>
      <c r="B4421" s="264" t="s">
        <v>1080</v>
      </c>
      <c r="C4421" s="265">
        <v>230402</v>
      </c>
      <c r="D4421" s="265" t="s">
        <v>15953</v>
      </c>
      <c r="E4421" s="266" t="s">
        <v>9996</v>
      </c>
      <c r="F4421" s="30"/>
      <c r="G4421" s="30"/>
      <c r="H4421" s="30"/>
      <c r="I4421" s="29"/>
      <c r="J4421" s="29"/>
      <c r="K4421" s="29"/>
      <c r="L4421" s="29"/>
      <c r="M4421" s="29"/>
      <c r="N4421" s="29"/>
      <c r="O4421" s="29"/>
      <c r="P4421" s="424"/>
    </row>
    <row r="4422" spans="1:16" s="345" customFormat="1" x14ac:dyDescent="0.25">
      <c r="A4422" s="44" t="s">
        <v>14746</v>
      </c>
      <c r="B4422" s="44" t="s">
        <v>1345</v>
      </c>
      <c r="C4422" s="45" t="s">
        <v>18105</v>
      </c>
      <c r="D4422" s="45" t="s">
        <v>18252</v>
      </c>
      <c r="E4422" s="45" t="s">
        <v>6985</v>
      </c>
      <c r="F4422" s="45" t="s">
        <v>1384</v>
      </c>
      <c r="G4422" s="45" t="s">
        <v>1385</v>
      </c>
      <c r="H4422" s="30"/>
      <c r="I4422" s="29"/>
      <c r="J4422" s="29"/>
      <c r="K4422" s="29"/>
      <c r="L4422" s="29"/>
      <c r="M4422" s="29"/>
      <c r="N4422" s="29"/>
      <c r="O4422" s="29"/>
      <c r="P4422" s="424"/>
    </row>
    <row r="4423" spans="1:16" s="345" customFormat="1" x14ac:dyDescent="0.25">
      <c r="A4423" s="44" t="s">
        <v>14746</v>
      </c>
      <c r="B4423" s="44" t="s">
        <v>18102</v>
      </c>
      <c r="C4423" s="45" t="s">
        <v>18103</v>
      </c>
      <c r="D4423" s="45" t="s">
        <v>18252</v>
      </c>
      <c r="E4423" s="45" t="s">
        <v>6985</v>
      </c>
      <c r="F4423" s="45" t="s">
        <v>1384</v>
      </c>
      <c r="G4423" s="45" t="s">
        <v>1385</v>
      </c>
      <c r="H4423" s="30"/>
      <c r="I4423" s="29"/>
      <c r="J4423" s="29"/>
      <c r="K4423" s="29"/>
      <c r="L4423" s="29"/>
      <c r="M4423" s="29"/>
      <c r="N4423" s="29"/>
      <c r="O4423" s="29"/>
      <c r="P4423" s="424"/>
    </row>
    <row r="4424" spans="1:16" s="345" customFormat="1" x14ac:dyDescent="0.25">
      <c r="A4424" s="264" t="s">
        <v>14746</v>
      </c>
      <c r="B4424" s="264" t="s">
        <v>13009</v>
      </c>
      <c r="C4424" s="265">
        <v>240101</v>
      </c>
      <c r="D4424" s="265" t="s">
        <v>15953</v>
      </c>
      <c r="E4424" s="266" t="s">
        <v>13010</v>
      </c>
      <c r="F4424" s="30"/>
      <c r="G4424" s="30"/>
      <c r="H4424" s="30"/>
      <c r="I4424" s="29"/>
      <c r="J4424" s="29"/>
      <c r="K4424" s="29"/>
      <c r="L4424" s="29"/>
      <c r="M4424" s="29"/>
      <c r="N4424" s="29"/>
      <c r="O4424" s="29"/>
      <c r="P4424" s="424"/>
    </row>
    <row r="4425" spans="1:16" s="345" customFormat="1" x14ac:dyDescent="0.25">
      <c r="A4425" s="44" t="s">
        <v>6791</v>
      </c>
      <c r="B4425" s="44" t="s">
        <v>18102</v>
      </c>
      <c r="C4425" s="45" t="s">
        <v>18103</v>
      </c>
      <c r="D4425" s="45" t="s">
        <v>18252</v>
      </c>
      <c r="E4425" s="45" t="s">
        <v>6985</v>
      </c>
      <c r="F4425" s="45" t="s">
        <v>1385</v>
      </c>
      <c r="G4425" s="45" t="s">
        <v>1385</v>
      </c>
      <c r="H4425" s="30"/>
      <c r="I4425" s="29"/>
      <c r="J4425" s="29"/>
      <c r="K4425" s="29"/>
      <c r="L4425" s="29"/>
      <c r="M4425" s="29"/>
      <c r="N4425" s="29"/>
      <c r="O4425" s="29"/>
      <c r="P4425" s="424"/>
    </row>
    <row r="4426" spans="1:16" s="345" customFormat="1" x14ac:dyDescent="0.25">
      <c r="A4426" s="264" t="s">
        <v>6791</v>
      </c>
      <c r="B4426" s="264" t="s">
        <v>3591</v>
      </c>
      <c r="C4426" s="265">
        <v>230901</v>
      </c>
      <c r="D4426" s="265" t="s">
        <v>15953</v>
      </c>
      <c r="E4426" s="266" t="s">
        <v>10715</v>
      </c>
      <c r="F4426" s="30"/>
      <c r="G4426" s="30"/>
      <c r="H4426" s="30"/>
      <c r="I4426" s="29"/>
      <c r="J4426" s="29"/>
      <c r="K4426" s="29"/>
      <c r="L4426" s="29"/>
      <c r="M4426" s="29"/>
      <c r="N4426" s="29"/>
      <c r="O4426" s="29"/>
      <c r="P4426" s="424"/>
    </row>
    <row r="4427" spans="1:16" s="345" customFormat="1" x14ac:dyDescent="0.25">
      <c r="A4427" s="57" t="s">
        <v>4910</v>
      </c>
      <c r="B4427" s="58" t="s">
        <v>4914</v>
      </c>
      <c r="C4427" s="62">
        <v>23022</v>
      </c>
      <c r="D4427" s="62" t="s">
        <v>5966</v>
      </c>
      <c r="E4427" s="60">
        <v>46630</v>
      </c>
      <c r="F4427" s="339" t="s">
        <v>16268</v>
      </c>
      <c r="G4427" s="339" t="s">
        <v>16268</v>
      </c>
      <c r="H4427" s="57"/>
      <c r="I4427" s="57"/>
      <c r="J4427" s="57"/>
      <c r="K4427" s="57"/>
      <c r="L4427" s="29"/>
      <c r="M4427" s="29"/>
      <c r="N4427" s="29"/>
      <c r="O4427" s="29"/>
      <c r="P4427" s="424"/>
    </row>
    <row r="4428" spans="1:16" s="345" customFormat="1" x14ac:dyDescent="0.25">
      <c r="A4428" s="264" t="s">
        <v>767</v>
      </c>
      <c r="B4428" s="264" t="s">
        <v>2751</v>
      </c>
      <c r="C4428" s="265">
        <v>230105</v>
      </c>
      <c r="D4428" s="265" t="s">
        <v>15953</v>
      </c>
      <c r="E4428" s="266" t="s">
        <v>6877</v>
      </c>
      <c r="F4428" s="30"/>
      <c r="G4428" s="30"/>
      <c r="H4428" s="30"/>
      <c r="I4428" s="29"/>
      <c r="J4428" s="29"/>
      <c r="K4428" s="29"/>
      <c r="L4428" s="29"/>
      <c r="M4428" s="29"/>
      <c r="N4428" s="29"/>
      <c r="O4428" s="29"/>
      <c r="P4428" s="424"/>
    </row>
    <row r="4429" spans="1:16" s="345" customFormat="1" x14ac:dyDescent="0.25">
      <c r="A4429" s="264" t="s">
        <v>767</v>
      </c>
      <c r="B4429" s="264" t="s">
        <v>3591</v>
      </c>
      <c r="C4429" s="265">
        <v>230901</v>
      </c>
      <c r="D4429" s="265" t="s">
        <v>15953</v>
      </c>
      <c r="E4429" s="266" t="s">
        <v>10715</v>
      </c>
      <c r="F4429" s="30"/>
      <c r="G4429" s="30"/>
      <c r="H4429" s="30"/>
      <c r="I4429" s="29"/>
      <c r="J4429" s="29"/>
      <c r="K4429" s="29"/>
      <c r="L4429" s="29"/>
      <c r="M4429" s="29"/>
      <c r="N4429" s="29"/>
      <c r="O4429" s="29"/>
      <c r="P4429" s="424"/>
    </row>
    <row r="4430" spans="1:16" s="345" customFormat="1" x14ac:dyDescent="0.25">
      <c r="A4430" s="403" t="s">
        <v>17275</v>
      </c>
      <c r="B4430" s="403" t="s">
        <v>17097</v>
      </c>
      <c r="C4430" s="413">
        <v>28.24</v>
      </c>
      <c r="D4430" s="43" t="s">
        <v>17679</v>
      </c>
      <c r="E4430" s="43">
        <v>47299</v>
      </c>
      <c r="F4430" s="88"/>
      <c r="G4430" s="30"/>
      <c r="H4430" s="30"/>
      <c r="I4430" s="29"/>
      <c r="J4430" s="29"/>
      <c r="K4430" s="29"/>
      <c r="L4430" s="29"/>
      <c r="M4430" s="29"/>
      <c r="N4430" s="29"/>
      <c r="O4430" s="29"/>
      <c r="P4430" s="424"/>
    </row>
    <row r="4431" spans="1:16" s="345" customFormat="1" x14ac:dyDescent="0.25">
      <c r="A4431" s="44" t="s">
        <v>1153</v>
      </c>
      <c r="B4431" s="44" t="s">
        <v>1354</v>
      </c>
      <c r="C4431" s="45" t="s">
        <v>14385</v>
      </c>
      <c r="D4431" s="45" t="s">
        <v>18252</v>
      </c>
      <c r="E4431" s="45" t="s">
        <v>3064</v>
      </c>
      <c r="F4431" s="45" t="s">
        <v>1384</v>
      </c>
      <c r="G4431" s="45" t="s">
        <v>1385</v>
      </c>
      <c r="H4431" s="30"/>
      <c r="I4431" s="29"/>
      <c r="J4431" s="29"/>
      <c r="K4431" s="29"/>
      <c r="L4431" s="29"/>
      <c r="M4431" s="29"/>
      <c r="N4431" s="29"/>
      <c r="O4431" s="29"/>
      <c r="P4431" s="424"/>
    </row>
    <row r="4432" spans="1:16" s="345" customFormat="1" x14ac:dyDescent="0.25">
      <c r="A4432" s="403" t="s">
        <v>1153</v>
      </c>
      <c r="B4432" s="403" t="s">
        <v>17102</v>
      </c>
      <c r="C4432" s="413">
        <v>21.24</v>
      </c>
      <c r="D4432" s="43" t="s">
        <v>17679</v>
      </c>
      <c r="E4432" s="43">
        <v>47299</v>
      </c>
      <c r="F4432" s="88"/>
      <c r="G4432" s="30"/>
      <c r="H4432" s="30"/>
      <c r="I4432" s="29"/>
      <c r="J4432" s="29"/>
      <c r="K4432" s="29"/>
      <c r="L4432" s="29"/>
      <c r="M4432" s="29"/>
      <c r="N4432" s="29"/>
      <c r="O4432" s="29"/>
      <c r="P4432" s="424"/>
    </row>
    <row r="4433" spans="1:16" s="345" customFormat="1" x14ac:dyDescent="0.25">
      <c r="A4433" s="44" t="s">
        <v>15741</v>
      </c>
      <c r="B4433" s="44" t="s">
        <v>15736</v>
      </c>
      <c r="C4433" s="45" t="s">
        <v>15742</v>
      </c>
      <c r="D4433" s="45" t="s">
        <v>15765</v>
      </c>
      <c r="E4433" s="45" t="s">
        <v>6492</v>
      </c>
      <c r="F4433" s="328"/>
      <c r="G4433" s="328"/>
      <c r="H4433" s="328"/>
      <c r="I4433" s="329"/>
      <c r="J4433" s="329"/>
      <c r="K4433" s="329"/>
      <c r="L4433" s="29"/>
      <c r="M4433" s="29"/>
      <c r="N4433" s="29"/>
      <c r="O4433" s="29"/>
      <c r="P4433" s="424"/>
    </row>
    <row r="4434" spans="1:16" s="345" customFormat="1" x14ac:dyDescent="0.25">
      <c r="A4434" s="346" t="s">
        <v>15741</v>
      </c>
      <c r="B4434" s="346" t="s">
        <v>15736</v>
      </c>
      <c r="C4434" s="347" t="s">
        <v>15742</v>
      </c>
      <c r="D4434" s="347" t="s">
        <v>15765</v>
      </c>
      <c r="E4434" s="347" t="s">
        <v>15709</v>
      </c>
      <c r="F4434" s="346"/>
      <c r="G4434" s="346"/>
      <c r="H4434" s="346"/>
      <c r="I4434" s="346"/>
      <c r="J4434" s="346"/>
      <c r="K4434" s="346"/>
      <c r="L4434" s="346"/>
      <c r="M4434" s="346"/>
      <c r="N4434" s="29"/>
      <c r="O4434" s="29"/>
      <c r="P4434" s="424"/>
    </row>
    <row r="4435" spans="1:16" s="345" customFormat="1" x14ac:dyDescent="0.25">
      <c r="A4435" s="264" t="s">
        <v>14747</v>
      </c>
      <c r="B4435" s="264" t="s">
        <v>14586</v>
      </c>
      <c r="C4435" s="265">
        <v>240403</v>
      </c>
      <c r="D4435" s="265" t="s">
        <v>15953</v>
      </c>
      <c r="E4435" s="266" t="s">
        <v>6492</v>
      </c>
      <c r="F4435" s="30"/>
      <c r="G4435" s="30"/>
      <c r="H4435" s="30"/>
      <c r="I4435" s="29"/>
      <c r="J4435" s="29"/>
      <c r="K4435" s="29"/>
      <c r="L4435" s="29"/>
      <c r="M4435" s="29"/>
      <c r="N4435" s="29"/>
      <c r="O4435" s="29"/>
      <c r="P4435" s="424"/>
    </row>
    <row r="4436" spans="1:16" s="345" customFormat="1" x14ac:dyDescent="0.25">
      <c r="A4436" s="44" t="s">
        <v>6018</v>
      </c>
      <c r="B4436" s="44" t="s">
        <v>6175</v>
      </c>
      <c r="C4436" s="45" t="s">
        <v>6187</v>
      </c>
      <c r="D4436" s="45" t="s">
        <v>18252</v>
      </c>
      <c r="E4436" s="45" t="s">
        <v>5183</v>
      </c>
      <c r="F4436" s="45" t="s">
        <v>1385</v>
      </c>
      <c r="G4436" s="45" t="s">
        <v>1385</v>
      </c>
      <c r="H4436" s="30"/>
      <c r="I4436" s="29"/>
      <c r="J4436" s="29"/>
      <c r="K4436" s="29"/>
      <c r="L4436" s="29"/>
      <c r="M4436" s="29"/>
      <c r="N4436" s="29"/>
      <c r="O4436" s="29"/>
      <c r="P4436" s="424"/>
    </row>
    <row r="4437" spans="1:16" s="345" customFormat="1" x14ac:dyDescent="0.25">
      <c r="A4437" s="44" t="s">
        <v>10946</v>
      </c>
      <c r="B4437" s="44" t="s">
        <v>15318</v>
      </c>
      <c r="C4437" s="45" t="s">
        <v>10944</v>
      </c>
      <c r="D4437" s="45" t="s">
        <v>16294</v>
      </c>
      <c r="E4437" s="46">
        <v>45930</v>
      </c>
      <c r="F4437" s="338"/>
      <c r="G4437" s="44"/>
      <c r="H4437" s="44"/>
      <c r="I4437" s="44"/>
      <c r="J4437" s="44"/>
      <c r="K4437" s="44"/>
      <c r="L4437" s="31"/>
      <c r="M4437" s="31"/>
      <c r="N4437" s="31"/>
      <c r="O4437" s="29"/>
      <c r="P4437" s="424"/>
    </row>
    <row r="4438" spans="1:16" s="345" customFormat="1" x14ac:dyDescent="0.25">
      <c r="A4438" s="264" t="s">
        <v>2450</v>
      </c>
      <c r="B4438" s="264" t="s">
        <v>12989</v>
      </c>
      <c r="C4438" s="265">
        <v>240103</v>
      </c>
      <c r="D4438" s="265" t="s">
        <v>15953</v>
      </c>
      <c r="E4438" s="266" t="s">
        <v>6677</v>
      </c>
      <c r="F4438" s="30"/>
      <c r="G4438" s="30"/>
      <c r="H4438" s="30"/>
      <c r="I4438" s="29"/>
      <c r="J4438" s="29"/>
      <c r="K4438" s="29"/>
      <c r="L4438" s="29"/>
      <c r="M4438" s="29"/>
      <c r="N4438" s="29"/>
      <c r="O4438" s="29"/>
      <c r="P4438" s="424"/>
    </row>
    <row r="4439" spans="1:16" s="345" customFormat="1" x14ac:dyDescent="0.25">
      <c r="A4439" s="264" t="s">
        <v>2451</v>
      </c>
      <c r="B4439" s="264" t="s">
        <v>2751</v>
      </c>
      <c r="C4439" s="265">
        <v>230105</v>
      </c>
      <c r="D4439" s="265" t="s">
        <v>15953</v>
      </c>
      <c r="E4439" s="266" t="s">
        <v>6877</v>
      </c>
      <c r="F4439" s="30"/>
      <c r="G4439" s="30"/>
      <c r="H4439" s="30"/>
      <c r="I4439" s="29"/>
      <c r="J4439" s="29"/>
      <c r="K4439" s="29"/>
      <c r="L4439" s="29"/>
      <c r="M4439" s="29"/>
      <c r="N4439" s="29"/>
      <c r="O4439" s="29"/>
      <c r="P4439" s="424"/>
    </row>
    <row r="4440" spans="1:16" s="346" customFormat="1" x14ac:dyDescent="0.25">
      <c r="A4440" s="1" t="s">
        <v>142</v>
      </c>
      <c r="B4440" s="432" t="s">
        <v>2144</v>
      </c>
      <c r="C4440" s="433" t="s">
        <v>6231</v>
      </c>
      <c r="D4440" s="434" t="s">
        <v>17016</v>
      </c>
      <c r="E4440" s="434">
        <v>45885</v>
      </c>
      <c r="F4440" s="30"/>
      <c r="G4440" s="30"/>
      <c r="H4440" s="30"/>
      <c r="I4440" s="29"/>
      <c r="J4440" s="29"/>
      <c r="K4440" s="29"/>
      <c r="L4440" s="29"/>
      <c r="M4440" s="29"/>
      <c r="N4440" s="29"/>
      <c r="O4440" s="29"/>
      <c r="P4440" s="343"/>
    </row>
    <row r="4441" spans="1:16" s="345" customFormat="1" x14ac:dyDescent="0.25">
      <c r="A4441" s="44" t="s">
        <v>15805</v>
      </c>
      <c r="B4441" s="44" t="s">
        <v>16337</v>
      </c>
      <c r="C4441" s="45" t="s">
        <v>16338</v>
      </c>
      <c r="D4441" s="45" t="s">
        <v>16294</v>
      </c>
      <c r="E4441" s="46">
        <v>46022</v>
      </c>
      <c r="F4441" s="338" t="s">
        <v>2055</v>
      </c>
      <c r="G4441" s="44"/>
      <c r="H4441" s="44"/>
      <c r="I4441" s="44"/>
      <c r="J4441" s="44"/>
      <c r="K4441" s="44"/>
      <c r="L4441" s="31"/>
      <c r="M4441" s="31"/>
      <c r="N4441" s="31"/>
      <c r="O4441" s="29"/>
      <c r="P4441" s="424"/>
    </row>
    <row r="4442" spans="1:16" s="345" customFormat="1" x14ac:dyDescent="0.25">
      <c r="A4442" s="102" t="s">
        <v>15805</v>
      </c>
      <c r="B4442" s="92" t="s">
        <v>15809</v>
      </c>
      <c r="C4442" s="93" t="s">
        <v>15813</v>
      </c>
      <c r="D4442" s="93" t="s">
        <v>1398</v>
      </c>
      <c r="E4442" s="94">
        <v>45952</v>
      </c>
      <c r="F4442" s="93"/>
      <c r="G4442" s="93"/>
      <c r="H4442" s="93"/>
      <c r="I4442" s="99"/>
      <c r="J4442" s="99"/>
      <c r="K4442" s="99"/>
      <c r="L4442" s="31"/>
      <c r="M4442" s="31"/>
      <c r="N4442" s="31"/>
      <c r="O4442" s="29"/>
      <c r="P4442" s="424"/>
    </row>
    <row r="4443" spans="1:16" s="345" customFormat="1" x14ac:dyDescent="0.25">
      <c r="A4443" s="44" t="s">
        <v>575</v>
      </c>
      <c r="B4443" s="44" t="s">
        <v>9961</v>
      </c>
      <c r="C4443" s="45" t="s">
        <v>3457</v>
      </c>
      <c r="D4443" s="45" t="s">
        <v>16294</v>
      </c>
      <c r="E4443" s="46">
        <v>46022</v>
      </c>
      <c r="F4443" s="338" t="s">
        <v>2055</v>
      </c>
      <c r="G4443" s="44"/>
      <c r="H4443" s="44"/>
      <c r="I4443" s="44"/>
      <c r="J4443" s="44"/>
      <c r="K4443" s="44"/>
      <c r="L4443" s="31"/>
      <c r="M4443" s="31"/>
      <c r="N4443" s="31"/>
      <c r="O4443" s="29"/>
      <c r="P4443" s="424"/>
    </row>
    <row r="4444" spans="1:16" s="346" customFormat="1" x14ac:dyDescent="0.25">
      <c r="A4444" s="44" t="s">
        <v>575</v>
      </c>
      <c r="B4444" s="44" t="s">
        <v>9962</v>
      </c>
      <c r="C4444" s="45" t="s">
        <v>15264</v>
      </c>
      <c r="D4444" s="45" t="s">
        <v>16294</v>
      </c>
      <c r="E4444" s="46">
        <v>45868</v>
      </c>
      <c r="F4444" s="338" t="s">
        <v>2055</v>
      </c>
      <c r="G4444" s="44"/>
      <c r="H4444" s="44"/>
      <c r="I4444" s="44"/>
      <c r="J4444" s="44"/>
      <c r="K4444" s="44"/>
      <c r="L4444" s="31"/>
      <c r="M4444" s="31"/>
      <c r="N4444" s="31"/>
      <c r="O4444" s="29"/>
      <c r="P4444" s="343"/>
    </row>
    <row r="4445" spans="1:16" s="346" customFormat="1" x14ac:dyDescent="0.25">
      <c r="A4445" s="264" t="s">
        <v>9456</v>
      </c>
      <c r="B4445" s="264" t="s">
        <v>4181</v>
      </c>
      <c r="C4445" s="265">
        <v>230301</v>
      </c>
      <c r="D4445" s="265" t="s">
        <v>15953</v>
      </c>
      <c r="E4445" s="266" t="s">
        <v>6877</v>
      </c>
      <c r="F4445" s="30"/>
      <c r="G4445" s="30"/>
      <c r="H4445" s="30"/>
      <c r="I4445" s="29"/>
      <c r="J4445" s="29"/>
      <c r="K4445" s="29"/>
      <c r="L4445" s="29"/>
      <c r="M4445" s="29"/>
      <c r="N4445" s="29"/>
      <c r="O4445" s="29"/>
      <c r="P4445" s="343"/>
    </row>
    <row r="4446" spans="1:16" s="345" customFormat="1" x14ac:dyDescent="0.25">
      <c r="A4446" s="264" t="s">
        <v>3774</v>
      </c>
      <c r="B4446" s="264" t="s">
        <v>3753</v>
      </c>
      <c r="C4446" s="265">
        <v>210101</v>
      </c>
      <c r="D4446" s="265" t="s">
        <v>15953</v>
      </c>
      <c r="E4446" s="266" t="s">
        <v>3754</v>
      </c>
      <c r="F4446" s="30"/>
      <c r="G4446" s="30"/>
      <c r="H4446" s="30"/>
      <c r="I4446" s="29"/>
      <c r="J4446" s="29"/>
      <c r="K4446" s="29"/>
      <c r="L4446" s="29"/>
      <c r="M4446" s="29"/>
      <c r="N4446" s="29"/>
      <c r="O4446" s="29"/>
      <c r="P4446" s="424"/>
    </row>
    <row r="4447" spans="1:16" s="345" customFormat="1" x14ac:dyDescent="0.25">
      <c r="A4447" s="44" t="s">
        <v>6455</v>
      </c>
      <c r="B4447" s="44" t="s">
        <v>6456</v>
      </c>
      <c r="C4447" s="45" t="s">
        <v>6457</v>
      </c>
      <c r="D4447" s="45" t="s">
        <v>15765</v>
      </c>
      <c r="E4447" s="45" t="s">
        <v>6211</v>
      </c>
      <c r="F4447" s="328"/>
      <c r="G4447" s="328"/>
      <c r="H4447" s="328"/>
      <c r="I4447" s="329"/>
      <c r="J4447" s="329"/>
      <c r="K4447" s="329"/>
      <c r="L4447" s="29"/>
      <c r="M4447" s="29"/>
      <c r="N4447" s="29"/>
      <c r="O4447" s="29"/>
      <c r="P4447" s="424"/>
    </row>
    <row r="4448" spans="1:16" s="345" customFormat="1" x14ac:dyDescent="0.25">
      <c r="A4448" s="346" t="s">
        <v>6455</v>
      </c>
      <c r="B4448" s="346" t="s">
        <v>6456</v>
      </c>
      <c r="C4448" s="347" t="s">
        <v>6457</v>
      </c>
      <c r="D4448" s="347" t="s">
        <v>15765</v>
      </c>
      <c r="E4448" s="347" t="s">
        <v>6677</v>
      </c>
      <c r="F4448" s="346"/>
      <c r="G4448" s="346"/>
      <c r="H4448" s="346"/>
      <c r="I4448" s="346"/>
      <c r="J4448" s="346"/>
      <c r="K4448" s="346"/>
      <c r="L4448" s="346"/>
      <c r="M4448" s="346"/>
      <c r="N4448" s="29"/>
      <c r="O4448" s="29"/>
      <c r="P4448" s="424"/>
    </row>
    <row r="4449" spans="1:16" s="345" customFormat="1" x14ac:dyDescent="0.25">
      <c r="A4449" s="44" t="s">
        <v>6455</v>
      </c>
      <c r="B4449" s="44" t="s">
        <v>6456</v>
      </c>
      <c r="C4449" s="45" t="s">
        <v>6457</v>
      </c>
      <c r="D4449" s="45" t="s">
        <v>13812</v>
      </c>
      <c r="E4449" s="45" t="s">
        <v>6211</v>
      </c>
      <c r="F4449" s="93"/>
      <c r="G4449" s="93"/>
      <c r="H4449" s="93"/>
      <c r="I4449" s="99"/>
      <c r="J4449" s="99"/>
      <c r="K4449" s="99"/>
      <c r="L4449" s="29"/>
      <c r="M4449" s="29"/>
      <c r="N4449" s="29"/>
      <c r="O4449" s="29"/>
      <c r="P4449" s="424"/>
    </row>
    <row r="4450" spans="1:16" s="345" customFormat="1" x14ac:dyDescent="0.25">
      <c r="A4450" s="44" t="s">
        <v>10205</v>
      </c>
      <c r="B4450" s="44" t="s">
        <v>177</v>
      </c>
      <c r="C4450" s="45" t="s">
        <v>6377</v>
      </c>
      <c r="D4450" s="45" t="s">
        <v>15765</v>
      </c>
      <c r="E4450" s="45" t="s">
        <v>6212</v>
      </c>
      <c r="F4450" s="328"/>
      <c r="G4450" s="328"/>
      <c r="H4450" s="328"/>
      <c r="I4450" s="329"/>
      <c r="J4450" s="329"/>
      <c r="K4450" s="329"/>
      <c r="L4450" s="29"/>
      <c r="M4450" s="29"/>
      <c r="N4450" s="29"/>
      <c r="O4450" s="29"/>
      <c r="P4450" s="424"/>
    </row>
    <row r="4451" spans="1:16" s="345" customFormat="1" x14ac:dyDescent="0.25">
      <c r="A4451" s="346" t="s">
        <v>10205</v>
      </c>
      <c r="B4451" s="346" t="s">
        <v>177</v>
      </c>
      <c r="C4451" s="347" t="s">
        <v>6377</v>
      </c>
      <c r="D4451" s="347" t="s">
        <v>15765</v>
      </c>
      <c r="E4451" s="347" t="s">
        <v>16792</v>
      </c>
      <c r="F4451" s="346"/>
      <c r="G4451" s="346"/>
      <c r="H4451" s="346"/>
      <c r="I4451" s="346"/>
      <c r="J4451" s="346"/>
      <c r="K4451" s="346"/>
      <c r="L4451" s="346"/>
      <c r="M4451" s="346"/>
      <c r="N4451" s="29"/>
      <c r="O4451" s="29"/>
      <c r="P4451" s="424"/>
    </row>
    <row r="4452" spans="1:16" s="345" customFormat="1" x14ac:dyDescent="0.25">
      <c r="A4452" s="44" t="s">
        <v>10205</v>
      </c>
      <c r="B4452" s="44" t="s">
        <v>177</v>
      </c>
      <c r="C4452" s="45" t="s">
        <v>6377</v>
      </c>
      <c r="D4452" s="45" t="s">
        <v>13812</v>
      </c>
      <c r="E4452" s="45" t="s">
        <v>6212</v>
      </c>
      <c r="F4452" s="93"/>
      <c r="G4452" s="93"/>
      <c r="H4452" s="93"/>
      <c r="I4452" s="99"/>
      <c r="J4452" s="99"/>
      <c r="K4452" s="99"/>
      <c r="L4452" s="29"/>
      <c r="M4452" s="29"/>
      <c r="N4452" s="29"/>
      <c r="O4452" s="29"/>
      <c r="P4452" s="424"/>
    </row>
    <row r="4453" spans="1:16" s="345" customFormat="1" x14ac:dyDescent="0.25">
      <c r="A4453" s="262" t="s">
        <v>11590</v>
      </c>
      <c r="B4453" s="262" t="s">
        <v>7340</v>
      </c>
      <c r="C4453" s="53" t="s">
        <v>11695</v>
      </c>
      <c r="D4453" s="93" t="s">
        <v>7330</v>
      </c>
      <c r="E4453" s="263">
        <v>46707</v>
      </c>
      <c r="F4453" s="93"/>
      <c r="G4453" s="93"/>
      <c r="H4453" s="93"/>
      <c r="I4453" s="99"/>
      <c r="J4453" s="99"/>
      <c r="K4453" s="99"/>
      <c r="L4453" s="29"/>
      <c r="M4453" s="29"/>
      <c r="N4453" s="29"/>
      <c r="O4453" s="29"/>
      <c r="P4453" s="424"/>
    </row>
    <row r="4454" spans="1:16" s="345" customFormat="1" x14ac:dyDescent="0.25">
      <c r="A4454" s="264" t="s">
        <v>4236</v>
      </c>
      <c r="B4454" s="264" t="s">
        <v>3753</v>
      </c>
      <c r="C4454" s="265">
        <v>210101</v>
      </c>
      <c r="D4454" s="265" t="s">
        <v>15953</v>
      </c>
      <c r="E4454" s="266" t="s">
        <v>3754</v>
      </c>
      <c r="F4454" s="30"/>
      <c r="G4454" s="30"/>
      <c r="H4454" s="30"/>
      <c r="I4454" s="29"/>
      <c r="J4454" s="29"/>
      <c r="K4454" s="29"/>
      <c r="L4454" s="29"/>
      <c r="M4454" s="29"/>
      <c r="N4454" s="29"/>
      <c r="O4454" s="29"/>
      <c r="P4454" s="424"/>
    </row>
    <row r="4455" spans="1:16" s="345" customFormat="1" x14ac:dyDescent="0.25">
      <c r="A4455" s="264" t="s">
        <v>3499</v>
      </c>
      <c r="B4455" s="264" t="s">
        <v>1056</v>
      </c>
      <c r="C4455" s="265">
        <v>230601</v>
      </c>
      <c r="D4455" s="265" t="s">
        <v>15953</v>
      </c>
      <c r="E4455" s="266" t="s">
        <v>10533</v>
      </c>
      <c r="F4455" s="30"/>
      <c r="G4455" s="30"/>
      <c r="H4455" s="30"/>
      <c r="I4455" s="29"/>
      <c r="J4455" s="29"/>
      <c r="K4455" s="29"/>
      <c r="L4455" s="29"/>
      <c r="M4455" s="29"/>
      <c r="N4455" s="29"/>
      <c r="O4455" s="29"/>
      <c r="P4455" s="424"/>
    </row>
    <row r="4456" spans="1:16" s="345" customFormat="1" x14ac:dyDescent="0.25">
      <c r="A4456" s="264" t="s">
        <v>3499</v>
      </c>
      <c r="B4456" s="264" t="s">
        <v>14574</v>
      </c>
      <c r="C4456" s="265">
        <v>240507</v>
      </c>
      <c r="D4456" s="265" t="s">
        <v>15953</v>
      </c>
      <c r="E4456" s="266" t="s">
        <v>6710</v>
      </c>
      <c r="F4456" s="30"/>
      <c r="G4456" s="30"/>
      <c r="H4456" s="30"/>
      <c r="I4456" s="29"/>
      <c r="J4456" s="29"/>
      <c r="K4456" s="29"/>
      <c r="L4456" s="29"/>
      <c r="M4456" s="29"/>
      <c r="N4456" s="29"/>
      <c r="O4456" s="29"/>
      <c r="P4456" s="424"/>
    </row>
    <row r="4457" spans="1:16" s="345" customFormat="1" x14ac:dyDescent="0.25">
      <c r="A4457" s="264" t="s">
        <v>3499</v>
      </c>
      <c r="B4457" s="264" t="s">
        <v>1056</v>
      </c>
      <c r="C4457" s="265">
        <v>240601</v>
      </c>
      <c r="D4457" s="265" t="s">
        <v>15953</v>
      </c>
      <c r="E4457" s="266" t="s">
        <v>13753</v>
      </c>
      <c r="F4457" s="30"/>
      <c r="G4457" s="30"/>
      <c r="H4457" s="30"/>
      <c r="I4457" s="29"/>
      <c r="J4457" s="29"/>
      <c r="K4457" s="29"/>
      <c r="L4457" s="29"/>
      <c r="M4457" s="29"/>
      <c r="N4457" s="29"/>
      <c r="O4457" s="29"/>
      <c r="P4457" s="424"/>
    </row>
    <row r="4458" spans="1:16" s="345" customFormat="1" x14ac:dyDescent="0.25">
      <c r="A4458" s="44" t="s">
        <v>441</v>
      </c>
      <c r="B4458" s="44" t="s">
        <v>15302</v>
      </c>
      <c r="C4458" s="45" t="s">
        <v>4964</v>
      </c>
      <c r="D4458" s="45" t="s">
        <v>16294</v>
      </c>
      <c r="E4458" s="46">
        <v>45900</v>
      </c>
      <c r="F4458" s="338" t="s">
        <v>2055</v>
      </c>
      <c r="G4458" s="44"/>
      <c r="H4458" s="44"/>
      <c r="I4458" s="44"/>
      <c r="J4458" s="44"/>
      <c r="K4458" s="44"/>
      <c r="L4458" s="31"/>
      <c r="M4458" s="31"/>
      <c r="N4458" s="31"/>
      <c r="O4458" s="29"/>
      <c r="P4458" s="424"/>
    </row>
    <row r="4459" spans="1:16" s="345" customFormat="1" x14ac:dyDescent="0.25">
      <c r="A4459" s="99" t="s">
        <v>3192</v>
      </c>
      <c r="B4459" s="111" t="s">
        <v>1363</v>
      </c>
      <c r="C4459" s="56" t="s">
        <v>3258</v>
      </c>
      <c r="D4459" s="146" t="s">
        <v>2528</v>
      </c>
      <c r="E4459" s="69">
        <v>45227</v>
      </c>
      <c r="F4459" s="93"/>
      <c r="G4459" s="93"/>
      <c r="H4459" s="93"/>
      <c r="I4459" s="99"/>
      <c r="J4459" s="99"/>
      <c r="K4459" s="99"/>
      <c r="L4459" s="29"/>
      <c r="M4459" s="29"/>
      <c r="N4459" s="29"/>
      <c r="O4459" s="29"/>
      <c r="P4459" s="424"/>
    </row>
    <row r="4460" spans="1:16" s="345" customFormat="1" x14ac:dyDescent="0.25">
      <c r="A4460" s="44" t="s">
        <v>648</v>
      </c>
      <c r="B4460" s="44" t="s">
        <v>13527</v>
      </c>
      <c r="C4460" s="45" t="s">
        <v>7271</v>
      </c>
      <c r="D4460" s="45" t="s">
        <v>16294</v>
      </c>
      <c r="E4460" s="46">
        <v>45900</v>
      </c>
      <c r="F4460" s="338" t="s">
        <v>2055</v>
      </c>
      <c r="G4460" s="44"/>
      <c r="H4460" s="44"/>
      <c r="I4460" s="44"/>
      <c r="J4460" s="44"/>
      <c r="K4460" s="44"/>
      <c r="L4460" s="31"/>
      <c r="M4460" s="31"/>
      <c r="N4460" s="31"/>
      <c r="O4460" s="29"/>
      <c r="P4460" s="424"/>
    </row>
    <row r="4461" spans="1:16" s="345" customFormat="1" x14ac:dyDescent="0.25">
      <c r="A4461" s="264" t="s">
        <v>768</v>
      </c>
      <c r="B4461" s="264" t="s">
        <v>3782</v>
      </c>
      <c r="C4461" s="265">
        <v>23010402</v>
      </c>
      <c r="D4461" s="265" t="s">
        <v>15953</v>
      </c>
      <c r="E4461" s="266" t="s">
        <v>8836</v>
      </c>
      <c r="F4461" s="30"/>
      <c r="G4461" s="30"/>
      <c r="H4461" s="30"/>
      <c r="I4461" s="29"/>
      <c r="J4461" s="29"/>
      <c r="K4461" s="29"/>
      <c r="L4461" s="29"/>
      <c r="M4461" s="29"/>
      <c r="N4461" s="29"/>
      <c r="O4461" s="29"/>
      <c r="P4461" s="424"/>
    </row>
    <row r="4462" spans="1:16" s="345" customFormat="1" x14ac:dyDescent="0.25">
      <c r="A4462" s="44" t="s">
        <v>242</v>
      </c>
      <c r="B4462" s="44" t="s">
        <v>177</v>
      </c>
      <c r="C4462" s="45" t="s">
        <v>6378</v>
      </c>
      <c r="D4462" s="45" t="s">
        <v>13812</v>
      </c>
      <c r="E4462" s="45" t="s">
        <v>6212</v>
      </c>
      <c r="F4462" s="93"/>
      <c r="G4462" s="93"/>
      <c r="H4462" s="93"/>
      <c r="I4462" s="99"/>
      <c r="J4462" s="99"/>
      <c r="K4462" s="99"/>
      <c r="L4462" s="29"/>
      <c r="M4462" s="29"/>
      <c r="N4462" s="29"/>
      <c r="O4462" s="29"/>
      <c r="P4462" s="424"/>
    </row>
    <row r="4463" spans="1:16" s="345" customFormat="1" x14ac:dyDescent="0.25">
      <c r="A4463" s="135" t="s">
        <v>7706</v>
      </c>
      <c r="B4463" s="131" t="s">
        <v>1399</v>
      </c>
      <c r="C4463" s="96" t="s">
        <v>7695</v>
      </c>
      <c r="D4463" s="96" t="s">
        <v>1398</v>
      </c>
      <c r="E4463" s="112">
        <v>45863</v>
      </c>
      <c r="F4463" s="93"/>
      <c r="G4463" s="93"/>
      <c r="H4463" s="93"/>
      <c r="I4463" s="99"/>
      <c r="J4463" s="99"/>
      <c r="K4463" s="99"/>
      <c r="L4463" s="31"/>
      <c r="M4463" s="31"/>
      <c r="N4463" s="31"/>
      <c r="O4463" s="29"/>
      <c r="P4463" s="424"/>
    </row>
    <row r="4464" spans="1:16" s="345" customFormat="1" x14ac:dyDescent="0.25">
      <c r="A4464" s="264" t="s">
        <v>769</v>
      </c>
      <c r="B4464" s="264" t="s">
        <v>6725</v>
      </c>
      <c r="C4464" s="265">
        <v>24070201</v>
      </c>
      <c r="D4464" s="265" t="s">
        <v>15953</v>
      </c>
      <c r="E4464" s="266" t="s">
        <v>10069</v>
      </c>
      <c r="F4464" s="30"/>
      <c r="G4464" s="30"/>
      <c r="H4464" s="30"/>
      <c r="I4464" s="29"/>
      <c r="J4464" s="29"/>
      <c r="K4464" s="29"/>
      <c r="L4464" s="29"/>
      <c r="M4464" s="29"/>
      <c r="N4464" s="29"/>
      <c r="O4464" s="29"/>
      <c r="P4464" s="424"/>
    </row>
    <row r="4465" spans="1:16" s="346" customFormat="1" x14ac:dyDescent="0.25">
      <c r="A4465" s="57" t="s">
        <v>4460</v>
      </c>
      <c r="B4465" s="92" t="s">
        <v>4550</v>
      </c>
      <c r="C4465" s="93" t="s">
        <v>4548</v>
      </c>
      <c r="D4465" s="93" t="s">
        <v>4549</v>
      </c>
      <c r="E4465" s="94">
        <v>46203</v>
      </c>
      <c r="F4465" s="93"/>
      <c r="G4465" s="93"/>
      <c r="H4465" s="93"/>
      <c r="I4465" s="99"/>
      <c r="J4465" s="99"/>
      <c r="K4465" s="99"/>
      <c r="L4465" s="29"/>
      <c r="M4465" s="29"/>
      <c r="N4465" s="29"/>
      <c r="O4465" s="29"/>
      <c r="P4465" s="343"/>
    </row>
    <row r="4466" spans="1:16" s="345" customFormat="1" x14ac:dyDescent="0.25">
      <c r="A4466" s="44" t="s">
        <v>1154</v>
      </c>
      <c r="B4466" s="44" t="s">
        <v>15970</v>
      </c>
      <c r="C4466" s="45" t="s">
        <v>15775</v>
      </c>
      <c r="D4466" s="45" t="s">
        <v>18252</v>
      </c>
      <c r="E4466" s="45" t="s">
        <v>6416</v>
      </c>
      <c r="F4466" s="45" t="s">
        <v>1384</v>
      </c>
      <c r="G4466" s="45" t="s">
        <v>1385</v>
      </c>
      <c r="H4466" s="30"/>
      <c r="I4466" s="29"/>
      <c r="J4466" s="29"/>
      <c r="K4466" s="29"/>
      <c r="L4466" s="29"/>
      <c r="M4466" s="29"/>
      <c r="N4466" s="29"/>
      <c r="O4466" s="29"/>
      <c r="P4466" s="424"/>
    </row>
    <row r="4467" spans="1:16" s="345" customFormat="1" x14ac:dyDescent="0.25">
      <c r="A4467" s="403" t="s">
        <v>1154</v>
      </c>
      <c r="B4467" s="403" t="s">
        <v>17175</v>
      </c>
      <c r="C4467" s="413">
        <v>13.22</v>
      </c>
      <c r="D4467" s="43" t="s">
        <v>17679</v>
      </c>
      <c r="E4467" s="43">
        <v>45838</v>
      </c>
      <c r="F4467" s="88"/>
      <c r="G4467" s="30"/>
      <c r="H4467" s="30"/>
      <c r="I4467" s="29"/>
      <c r="J4467" s="29"/>
      <c r="K4467" s="29"/>
      <c r="L4467" s="29"/>
      <c r="M4467" s="29"/>
      <c r="N4467" s="29"/>
      <c r="O4467" s="29"/>
      <c r="P4467" s="424"/>
    </row>
    <row r="4468" spans="1:16" s="345" customFormat="1" x14ac:dyDescent="0.25">
      <c r="A4468" s="264" t="s">
        <v>17815</v>
      </c>
      <c r="B4468" s="264" t="s">
        <v>6664</v>
      </c>
      <c r="C4468" s="265">
        <v>22010701</v>
      </c>
      <c r="D4468" s="265" t="s">
        <v>15953</v>
      </c>
      <c r="E4468" s="266" t="s">
        <v>6665</v>
      </c>
      <c r="F4468" s="30"/>
      <c r="G4468" s="30"/>
      <c r="H4468" s="30"/>
      <c r="I4468" s="29"/>
      <c r="J4468" s="29"/>
      <c r="K4468" s="29"/>
      <c r="L4468" s="29"/>
      <c r="M4468" s="29"/>
      <c r="N4468" s="29"/>
      <c r="O4468" s="29"/>
      <c r="P4468" s="424"/>
    </row>
    <row r="4469" spans="1:16" s="345" customFormat="1" x14ac:dyDescent="0.25">
      <c r="A4469" s="264" t="s">
        <v>17815</v>
      </c>
      <c r="B4469" s="264" t="s">
        <v>17682</v>
      </c>
      <c r="C4469" s="265">
        <v>25010501</v>
      </c>
      <c r="D4469" s="265" t="s">
        <v>15953</v>
      </c>
      <c r="E4469" s="266" t="s">
        <v>17681</v>
      </c>
      <c r="F4469" s="30"/>
      <c r="G4469" s="30"/>
      <c r="H4469" s="30"/>
      <c r="I4469" s="29"/>
      <c r="J4469" s="29"/>
      <c r="K4469" s="29"/>
      <c r="L4469" s="29"/>
      <c r="M4469" s="29"/>
      <c r="N4469" s="29"/>
      <c r="O4469" s="29"/>
      <c r="P4469" s="424"/>
    </row>
    <row r="4470" spans="1:16" s="345" customFormat="1" x14ac:dyDescent="0.25">
      <c r="A4470" s="264" t="s">
        <v>17815</v>
      </c>
      <c r="B4470" s="264" t="s">
        <v>6663</v>
      </c>
      <c r="C4470" s="265">
        <v>25010502</v>
      </c>
      <c r="D4470" s="265" t="s">
        <v>15953</v>
      </c>
      <c r="E4470" s="266" t="s">
        <v>6677</v>
      </c>
      <c r="F4470" s="30"/>
      <c r="G4470" s="30"/>
      <c r="H4470" s="30"/>
      <c r="I4470" s="29"/>
      <c r="J4470" s="29"/>
      <c r="K4470" s="29"/>
      <c r="L4470" s="29"/>
      <c r="M4470" s="29"/>
      <c r="N4470" s="29"/>
      <c r="O4470" s="29"/>
      <c r="P4470" s="424"/>
    </row>
    <row r="4471" spans="1:16" s="345" customFormat="1" x14ac:dyDescent="0.25">
      <c r="A4471" s="44" t="s">
        <v>6019</v>
      </c>
      <c r="B4471" s="44" t="s">
        <v>6185</v>
      </c>
      <c r="C4471" s="45" t="s">
        <v>6208</v>
      </c>
      <c r="D4471" s="45" t="s">
        <v>18252</v>
      </c>
      <c r="E4471" s="45" t="s">
        <v>6212</v>
      </c>
      <c r="F4471" s="45" t="s">
        <v>1384</v>
      </c>
      <c r="G4471" s="45" t="s">
        <v>1385</v>
      </c>
      <c r="H4471" s="30"/>
      <c r="I4471" s="29"/>
      <c r="J4471" s="29"/>
      <c r="K4471" s="29"/>
      <c r="L4471" s="29"/>
      <c r="M4471" s="29"/>
      <c r="N4471" s="29"/>
      <c r="O4471" s="29"/>
      <c r="P4471" s="424"/>
    </row>
    <row r="4472" spans="1:16" s="345" customFormat="1" x14ac:dyDescent="0.25">
      <c r="A4472" s="44" t="s">
        <v>6019</v>
      </c>
      <c r="B4472" s="44" t="s">
        <v>1372</v>
      </c>
      <c r="C4472" s="45" t="s">
        <v>9092</v>
      </c>
      <c r="D4472" s="45" t="s">
        <v>18252</v>
      </c>
      <c r="E4472" s="45" t="s">
        <v>6809</v>
      </c>
      <c r="F4472" s="45" t="s">
        <v>1384</v>
      </c>
      <c r="G4472" s="45" t="s">
        <v>1385</v>
      </c>
      <c r="H4472" s="30"/>
      <c r="I4472" s="29"/>
      <c r="J4472" s="29"/>
      <c r="K4472" s="29"/>
      <c r="L4472" s="29"/>
      <c r="M4472" s="29"/>
      <c r="N4472" s="29"/>
      <c r="O4472" s="29"/>
      <c r="P4472" s="424"/>
    </row>
    <row r="4473" spans="1:16" s="345" customFormat="1" x14ac:dyDescent="0.25">
      <c r="A4473" s="264" t="s">
        <v>14748</v>
      </c>
      <c r="B4473" s="264" t="s">
        <v>3782</v>
      </c>
      <c r="C4473" s="265">
        <v>24010402</v>
      </c>
      <c r="D4473" s="265" t="s">
        <v>15953</v>
      </c>
      <c r="E4473" s="266" t="s">
        <v>8836</v>
      </c>
      <c r="F4473" s="30"/>
      <c r="G4473" s="30"/>
      <c r="H4473" s="30"/>
      <c r="I4473" s="29"/>
      <c r="J4473" s="29"/>
      <c r="K4473" s="29"/>
      <c r="L4473" s="29"/>
      <c r="M4473" s="29"/>
      <c r="N4473" s="29"/>
      <c r="O4473" s="29"/>
      <c r="P4473" s="424"/>
    </row>
    <row r="4474" spans="1:16" s="345" customFormat="1" x14ac:dyDescent="0.25">
      <c r="A4474" s="264" t="s">
        <v>10675</v>
      </c>
      <c r="B4474" s="264" t="s">
        <v>10629</v>
      </c>
      <c r="C4474" s="265">
        <v>230804</v>
      </c>
      <c r="D4474" s="265" t="s">
        <v>15953</v>
      </c>
      <c r="E4474" s="266" t="s">
        <v>5279</v>
      </c>
      <c r="F4474" s="30"/>
      <c r="G4474" s="30"/>
      <c r="H4474" s="30"/>
      <c r="I4474" s="29"/>
      <c r="J4474" s="29"/>
      <c r="K4474" s="29"/>
      <c r="L4474" s="29"/>
      <c r="M4474" s="29"/>
      <c r="N4474" s="29"/>
      <c r="O4474" s="29"/>
      <c r="P4474" s="424"/>
    </row>
    <row r="4475" spans="1:16" s="345" customFormat="1" x14ac:dyDescent="0.25">
      <c r="A4475" s="264" t="s">
        <v>10675</v>
      </c>
      <c r="B4475" s="264" t="s">
        <v>1066</v>
      </c>
      <c r="C4475" s="265">
        <v>230805</v>
      </c>
      <c r="D4475" s="265" t="s">
        <v>15953</v>
      </c>
      <c r="E4475" s="266" t="s">
        <v>5279</v>
      </c>
      <c r="F4475" s="30"/>
      <c r="G4475" s="30"/>
      <c r="H4475" s="30"/>
      <c r="I4475" s="29"/>
      <c r="J4475" s="29"/>
      <c r="K4475" s="29"/>
      <c r="L4475" s="29"/>
      <c r="M4475" s="29"/>
      <c r="N4475" s="29"/>
      <c r="O4475" s="29"/>
      <c r="P4475" s="424"/>
    </row>
    <row r="4476" spans="1:16" s="346" customFormat="1" x14ac:dyDescent="0.25">
      <c r="A4476" s="264" t="s">
        <v>10675</v>
      </c>
      <c r="B4476" s="264" t="s">
        <v>6669</v>
      </c>
      <c r="C4476" s="265">
        <v>230807</v>
      </c>
      <c r="D4476" s="265" t="s">
        <v>15953</v>
      </c>
      <c r="E4476" s="266" t="s">
        <v>6877</v>
      </c>
      <c r="F4476" s="30"/>
      <c r="G4476" s="30"/>
      <c r="H4476" s="30"/>
      <c r="I4476" s="29"/>
      <c r="J4476" s="29"/>
      <c r="K4476" s="29"/>
      <c r="L4476" s="29"/>
      <c r="M4476" s="29"/>
      <c r="N4476" s="29"/>
      <c r="O4476" s="29"/>
      <c r="P4476" s="343"/>
    </row>
    <row r="4477" spans="1:16" s="345" customFormat="1" x14ac:dyDescent="0.25">
      <c r="A4477" s="264" t="s">
        <v>1863</v>
      </c>
      <c r="B4477" s="264" t="s">
        <v>3782</v>
      </c>
      <c r="C4477" s="265">
        <v>210205</v>
      </c>
      <c r="D4477" s="265" t="s">
        <v>15953</v>
      </c>
      <c r="E4477" s="266" t="s">
        <v>8836</v>
      </c>
      <c r="F4477" s="30"/>
      <c r="G4477" s="30"/>
      <c r="H4477" s="30"/>
      <c r="I4477" s="29"/>
      <c r="J4477" s="29"/>
      <c r="K4477" s="29"/>
      <c r="L4477" s="29"/>
      <c r="M4477" s="29"/>
      <c r="N4477" s="29"/>
      <c r="O4477" s="29"/>
      <c r="P4477" s="424"/>
    </row>
    <row r="4478" spans="1:16" s="346" customFormat="1" x14ac:dyDescent="0.25">
      <c r="A4478" s="44" t="s">
        <v>3872</v>
      </c>
      <c r="B4478" s="44" t="s">
        <v>15276</v>
      </c>
      <c r="C4478" s="45" t="s">
        <v>3874</v>
      </c>
      <c r="D4478" s="45" t="s">
        <v>16294</v>
      </c>
      <c r="E4478" s="46">
        <v>45777</v>
      </c>
      <c r="F4478" s="338"/>
      <c r="G4478" s="44"/>
      <c r="H4478" s="44"/>
      <c r="I4478" s="44"/>
      <c r="J4478" s="44"/>
      <c r="K4478" s="44"/>
      <c r="L4478" s="31"/>
      <c r="M4478" s="31"/>
      <c r="N4478" s="31"/>
      <c r="O4478" s="29"/>
      <c r="P4478" s="343"/>
    </row>
    <row r="4479" spans="1:16" s="345" customFormat="1" x14ac:dyDescent="0.25">
      <c r="A4479" s="264" t="s">
        <v>10424</v>
      </c>
      <c r="B4479" s="264" t="s">
        <v>9688</v>
      </c>
      <c r="C4479" s="265">
        <v>230504</v>
      </c>
      <c r="D4479" s="265" t="s">
        <v>15953</v>
      </c>
      <c r="E4479" s="266" t="s">
        <v>9689</v>
      </c>
      <c r="F4479" s="30"/>
      <c r="G4479" s="30"/>
      <c r="H4479" s="30"/>
      <c r="I4479" s="29"/>
      <c r="J4479" s="29"/>
      <c r="K4479" s="29"/>
      <c r="L4479" s="29"/>
      <c r="M4479" s="29"/>
      <c r="N4479" s="29"/>
      <c r="O4479" s="29"/>
      <c r="P4479" s="424"/>
    </row>
    <row r="4480" spans="1:16" s="345" customFormat="1" x14ac:dyDescent="0.25">
      <c r="A4480" s="264" t="s">
        <v>10424</v>
      </c>
      <c r="B4480" s="264" t="s">
        <v>1056</v>
      </c>
      <c r="C4480" s="265">
        <v>230601</v>
      </c>
      <c r="D4480" s="265" t="s">
        <v>15953</v>
      </c>
      <c r="E4480" s="266" t="s">
        <v>10533</v>
      </c>
      <c r="F4480" s="30"/>
      <c r="G4480" s="30"/>
      <c r="H4480" s="30"/>
      <c r="I4480" s="29"/>
      <c r="J4480" s="29"/>
      <c r="K4480" s="29"/>
      <c r="L4480" s="29"/>
      <c r="M4480" s="29"/>
      <c r="N4480" s="29"/>
      <c r="O4480" s="29"/>
      <c r="P4480" s="424"/>
    </row>
    <row r="4481" spans="1:16" s="346" customFormat="1" x14ac:dyDescent="0.25">
      <c r="A4481" s="264" t="s">
        <v>10424</v>
      </c>
      <c r="B4481" s="264" t="s">
        <v>1067</v>
      </c>
      <c r="C4481" s="265">
        <v>230703</v>
      </c>
      <c r="D4481" s="265" t="s">
        <v>15953</v>
      </c>
      <c r="E4481" s="266" t="s">
        <v>5273</v>
      </c>
      <c r="F4481" s="30"/>
      <c r="G4481" s="30"/>
      <c r="H4481" s="30"/>
      <c r="I4481" s="29"/>
      <c r="J4481" s="29"/>
      <c r="K4481" s="29"/>
      <c r="L4481" s="29"/>
      <c r="M4481" s="29"/>
      <c r="N4481" s="29"/>
      <c r="O4481" s="29"/>
      <c r="P4481" s="343"/>
    </row>
    <row r="4482" spans="1:16" s="345" customFormat="1" x14ac:dyDescent="0.25">
      <c r="A4482" s="44" t="s">
        <v>10947</v>
      </c>
      <c r="B4482" s="44" t="s">
        <v>9963</v>
      </c>
      <c r="C4482" s="45" t="s">
        <v>11131</v>
      </c>
      <c r="D4482" s="45" t="s">
        <v>16294</v>
      </c>
      <c r="E4482" s="46">
        <v>46053</v>
      </c>
      <c r="F4482" s="338"/>
      <c r="G4482" s="44"/>
      <c r="H4482" s="44"/>
      <c r="I4482" s="44"/>
      <c r="J4482" s="44"/>
      <c r="K4482" s="44"/>
      <c r="L4482" s="29"/>
      <c r="M4482" s="29"/>
      <c r="N4482" s="29"/>
      <c r="O4482" s="29"/>
      <c r="P4482" s="424"/>
    </row>
    <row r="4483" spans="1:16" s="345" customFormat="1" x14ac:dyDescent="0.25">
      <c r="A4483" s="44" t="s">
        <v>10947</v>
      </c>
      <c r="B4483" s="44" t="s">
        <v>15318</v>
      </c>
      <c r="C4483" s="45" t="s">
        <v>10944</v>
      </c>
      <c r="D4483" s="45" t="s">
        <v>16294</v>
      </c>
      <c r="E4483" s="46">
        <v>45930</v>
      </c>
      <c r="F4483" s="338"/>
      <c r="G4483" s="44"/>
      <c r="H4483" s="44"/>
      <c r="I4483" s="44"/>
      <c r="J4483" s="44"/>
      <c r="K4483" s="44"/>
      <c r="L4483" s="31"/>
      <c r="M4483" s="31"/>
      <c r="N4483" s="31"/>
      <c r="O4483" s="29"/>
      <c r="P4483" s="424"/>
    </row>
    <row r="4484" spans="1:16" s="345" customFormat="1" x14ac:dyDescent="0.25">
      <c r="A4484" s="264" t="s">
        <v>17816</v>
      </c>
      <c r="B4484" s="264" t="s">
        <v>2751</v>
      </c>
      <c r="C4484" s="265">
        <v>220105</v>
      </c>
      <c r="D4484" s="265" t="s">
        <v>15953</v>
      </c>
      <c r="E4484" s="266" t="s">
        <v>3064</v>
      </c>
      <c r="F4484" s="30"/>
      <c r="G4484" s="30"/>
      <c r="H4484" s="30"/>
      <c r="I4484" s="29"/>
      <c r="J4484" s="29"/>
      <c r="K4484" s="29"/>
      <c r="L4484" s="29"/>
      <c r="M4484" s="29"/>
      <c r="N4484" s="29"/>
      <c r="O4484" s="29"/>
      <c r="P4484" s="424"/>
    </row>
    <row r="4485" spans="1:16" s="345" customFormat="1" x14ac:dyDescent="0.25">
      <c r="A4485" s="264" t="s">
        <v>17816</v>
      </c>
      <c r="B4485" s="264" t="s">
        <v>1054</v>
      </c>
      <c r="C4485" s="265">
        <v>220303</v>
      </c>
      <c r="D4485" s="265" t="s">
        <v>15953</v>
      </c>
      <c r="E4485" s="266" t="s">
        <v>3064</v>
      </c>
      <c r="F4485" s="30"/>
      <c r="G4485" s="30"/>
      <c r="H4485" s="30"/>
      <c r="I4485" s="29"/>
      <c r="J4485" s="29"/>
      <c r="K4485" s="29"/>
      <c r="L4485" s="29"/>
      <c r="M4485" s="29"/>
      <c r="N4485" s="29"/>
      <c r="O4485" s="29"/>
      <c r="P4485" s="424"/>
    </row>
    <row r="4486" spans="1:16" s="345" customFormat="1" x14ac:dyDescent="0.25">
      <c r="A4486" s="264" t="s">
        <v>17816</v>
      </c>
      <c r="B4486" s="264" t="s">
        <v>1074</v>
      </c>
      <c r="C4486" s="265">
        <v>220701</v>
      </c>
      <c r="D4486" s="265" t="s">
        <v>15953</v>
      </c>
      <c r="E4486" s="266" t="s">
        <v>6212</v>
      </c>
      <c r="F4486" s="30"/>
      <c r="G4486" s="30"/>
      <c r="H4486" s="30"/>
      <c r="I4486" s="29"/>
      <c r="J4486" s="29"/>
      <c r="K4486" s="29"/>
      <c r="L4486" s="29"/>
      <c r="M4486" s="29"/>
      <c r="N4486" s="29"/>
      <c r="O4486" s="29"/>
      <c r="P4486" s="424"/>
    </row>
    <row r="4487" spans="1:16" s="345" customFormat="1" x14ac:dyDescent="0.25">
      <c r="A4487" s="264" t="s">
        <v>17816</v>
      </c>
      <c r="B4487" s="264" t="s">
        <v>1075</v>
      </c>
      <c r="C4487" s="265">
        <v>241201</v>
      </c>
      <c r="D4487" s="265" t="s">
        <v>15953</v>
      </c>
      <c r="E4487" s="266" t="s">
        <v>17687</v>
      </c>
      <c r="F4487" s="30"/>
      <c r="G4487" s="30"/>
      <c r="H4487" s="30"/>
      <c r="I4487" s="29"/>
      <c r="J4487" s="29"/>
      <c r="K4487" s="29"/>
      <c r="L4487" s="29"/>
      <c r="M4487" s="29"/>
      <c r="N4487" s="29"/>
      <c r="O4487" s="29"/>
      <c r="P4487" s="424"/>
    </row>
    <row r="4488" spans="1:16" s="345" customFormat="1" x14ac:dyDescent="0.25">
      <c r="A4488" s="264" t="s">
        <v>17816</v>
      </c>
      <c r="B4488" s="264" t="s">
        <v>1921</v>
      </c>
      <c r="C4488" s="265">
        <v>250101</v>
      </c>
      <c r="D4488" s="265" t="s">
        <v>15953</v>
      </c>
      <c r="E4488" s="266" t="s">
        <v>17681</v>
      </c>
      <c r="F4488" s="30"/>
      <c r="G4488" s="30"/>
      <c r="H4488" s="30"/>
      <c r="I4488" s="29"/>
      <c r="J4488" s="29"/>
      <c r="K4488" s="29"/>
      <c r="L4488" s="29"/>
      <c r="M4488" s="29"/>
      <c r="N4488" s="29"/>
      <c r="O4488" s="29"/>
      <c r="P4488" s="424"/>
    </row>
    <row r="4489" spans="1:16" s="345" customFormat="1" x14ac:dyDescent="0.25">
      <c r="A4489" s="44" t="s">
        <v>16030</v>
      </c>
      <c r="B4489" s="44" t="s">
        <v>1356</v>
      </c>
      <c r="C4489" s="45" t="s">
        <v>15958</v>
      </c>
      <c r="D4489" s="45" t="s">
        <v>18252</v>
      </c>
      <c r="E4489" s="45" t="s">
        <v>6214</v>
      </c>
      <c r="F4489" s="45" t="s">
        <v>1385</v>
      </c>
      <c r="G4489" s="45" t="s">
        <v>1385</v>
      </c>
      <c r="H4489" s="30"/>
      <c r="I4489" s="29"/>
      <c r="J4489" s="29"/>
      <c r="K4489" s="29"/>
      <c r="L4489" s="29"/>
      <c r="M4489" s="29"/>
      <c r="N4489" s="29"/>
      <c r="O4489" s="29"/>
      <c r="P4489" s="424"/>
    </row>
    <row r="4490" spans="1:16" s="345" customFormat="1" x14ac:dyDescent="0.25">
      <c r="A4490" s="44" t="s">
        <v>4162</v>
      </c>
      <c r="B4490" s="44" t="s">
        <v>1358</v>
      </c>
      <c r="C4490" s="45" t="s">
        <v>6197</v>
      </c>
      <c r="D4490" s="45" t="s">
        <v>18252</v>
      </c>
      <c r="E4490" s="45" t="s">
        <v>6211</v>
      </c>
      <c r="F4490" s="45" t="s">
        <v>1384</v>
      </c>
      <c r="G4490" s="45" t="s">
        <v>1385</v>
      </c>
      <c r="H4490" s="30"/>
      <c r="I4490" s="29"/>
      <c r="J4490" s="29"/>
      <c r="K4490" s="29"/>
      <c r="L4490" s="29"/>
      <c r="M4490" s="29"/>
      <c r="N4490" s="29"/>
      <c r="O4490" s="29"/>
      <c r="P4490" s="424"/>
    </row>
    <row r="4491" spans="1:16" s="345" customFormat="1" x14ac:dyDescent="0.25">
      <c r="A4491" s="44" t="s">
        <v>4162</v>
      </c>
      <c r="B4491" s="44" t="s">
        <v>1840</v>
      </c>
      <c r="C4491" s="45" t="s">
        <v>6194</v>
      </c>
      <c r="D4491" s="45" t="s">
        <v>18252</v>
      </c>
      <c r="E4491" s="45" t="s">
        <v>6213</v>
      </c>
      <c r="F4491" s="45" t="s">
        <v>1384</v>
      </c>
      <c r="G4491" s="45" t="s">
        <v>1385</v>
      </c>
      <c r="H4491" s="30"/>
      <c r="I4491" s="29"/>
      <c r="J4491" s="29"/>
      <c r="K4491" s="29"/>
      <c r="L4491" s="29"/>
      <c r="M4491" s="29"/>
      <c r="N4491" s="29"/>
      <c r="O4491" s="29"/>
      <c r="P4491" s="424"/>
    </row>
    <row r="4492" spans="1:16" s="345" customFormat="1" x14ac:dyDescent="0.25">
      <c r="A4492" s="44" t="s">
        <v>16031</v>
      </c>
      <c r="B4492" s="44" t="s">
        <v>9313</v>
      </c>
      <c r="C4492" s="45" t="s">
        <v>9314</v>
      </c>
      <c r="D4492" s="45" t="s">
        <v>18252</v>
      </c>
      <c r="E4492" s="45" t="s">
        <v>3754</v>
      </c>
      <c r="F4492" s="45" t="s">
        <v>1384</v>
      </c>
      <c r="G4492" s="45" t="s">
        <v>1385</v>
      </c>
      <c r="H4492" s="30"/>
      <c r="I4492" s="29"/>
      <c r="J4492" s="29"/>
      <c r="K4492" s="29"/>
      <c r="L4492" s="29"/>
      <c r="M4492" s="29"/>
      <c r="N4492" s="29"/>
      <c r="O4492" s="29"/>
      <c r="P4492" s="424"/>
    </row>
    <row r="4493" spans="1:16" s="345" customFormat="1" x14ac:dyDescent="0.25">
      <c r="A4493" s="44" t="s">
        <v>16031</v>
      </c>
      <c r="B4493" s="44" t="s">
        <v>1379</v>
      </c>
      <c r="C4493" s="45" t="s">
        <v>16032</v>
      </c>
      <c r="D4493" s="45" t="s">
        <v>18252</v>
      </c>
      <c r="E4493" s="45" t="s">
        <v>6214</v>
      </c>
      <c r="F4493" s="45" t="s">
        <v>1384</v>
      </c>
      <c r="G4493" s="45" t="s">
        <v>1385</v>
      </c>
      <c r="H4493" s="30"/>
      <c r="I4493" s="29"/>
      <c r="J4493" s="29"/>
      <c r="K4493" s="29"/>
      <c r="L4493" s="29"/>
      <c r="M4493" s="29"/>
      <c r="N4493" s="29"/>
      <c r="O4493" s="29"/>
      <c r="P4493" s="424"/>
    </row>
    <row r="4494" spans="1:16" s="345" customFormat="1" x14ac:dyDescent="0.25">
      <c r="A4494" s="121" t="s">
        <v>1155</v>
      </c>
      <c r="B4494" s="122" t="s">
        <v>1806</v>
      </c>
      <c r="C4494" s="146">
        <v>1580</v>
      </c>
      <c r="D4494" s="146" t="s">
        <v>4549</v>
      </c>
      <c r="E4494" s="107">
        <v>45269</v>
      </c>
      <c r="F4494" s="93"/>
      <c r="G4494" s="93"/>
      <c r="H4494" s="93"/>
      <c r="I4494" s="99"/>
      <c r="J4494" s="99"/>
      <c r="K4494" s="99"/>
      <c r="L4494" s="29"/>
      <c r="M4494" s="29"/>
      <c r="N4494" s="29"/>
      <c r="O4494" s="29"/>
      <c r="P4494" s="424"/>
    </row>
    <row r="4495" spans="1:16" s="345" customFormat="1" x14ac:dyDescent="0.25">
      <c r="A4495" s="135" t="s">
        <v>3402</v>
      </c>
      <c r="B4495" s="131" t="s">
        <v>7805</v>
      </c>
      <c r="C4495" s="96" t="s">
        <v>7806</v>
      </c>
      <c r="D4495" s="96" t="s">
        <v>1398</v>
      </c>
      <c r="E4495" s="112">
        <v>45870</v>
      </c>
      <c r="F4495" s="93"/>
      <c r="G4495" s="93"/>
      <c r="H4495" s="93"/>
      <c r="I4495" s="99"/>
      <c r="J4495" s="99"/>
      <c r="K4495" s="99"/>
      <c r="L4495" s="31"/>
      <c r="M4495" s="31"/>
      <c r="N4495" s="31"/>
      <c r="O4495" s="29"/>
      <c r="P4495" s="424"/>
    </row>
    <row r="4496" spans="1:16" s="345" customFormat="1" x14ac:dyDescent="0.25">
      <c r="A4496" s="99" t="s">
        <v>3402</v>
      </c>
      <c r="B4496" s="92" t="s">
        <v>1399</v>
      </c>
      <c r="C4496" s="93" t="s">
        <v>9935</v>
      </c>
      <c r="D4496" s="93" t="s">
        <v>1398</v>
      </c>
      <c r="E4496" s="112">
        <v>45863</v>
      </c>
      <c r="F4496" s="93"/>
      <c r="G4496" s="93"/>
      <c r="H4496" s="93"/>
      <c r="I4496" s="99"/>
      <c r="J4496" s="99"/>
      <c r="K4496" s="99"/>
      <c r="L4496" s="31"/>
      <c r="M4496" s="31"/>
      <c r="N4496" s="31"/>
      <c r="O4496" s="29"/>
      <c r="P4496" s="424"/>
    </row>
    <row r="4497" spans="1:16" s="345" customFormat="1" x14ac:dyDescent="0.25">
      <c r="A4497" s="44" t="s">
        <v>13194</v>
      </c>
      <c r="B4497" s="92" t="s">
        <v>13392</v>
      </c>
      <c r="C4497" s="45" t="s">
        <v>13134</v>
      </c>
      <c r="D4497" s="93" t="s">
        <v>13391</v>
      </c>
      <c r="E4497" s="94">
        <v>45838</v>
      </c>
      <c r="F4497" s="93"/>
      <c r="G4497" s="93"/>
      <c r="H4497" s="93"/>
      <c r="I4497" s="99"/>
      <c r="J4497" s="99"/>
      <c r="K4497" s="99"/>
      <c r="L4497" s="31"/>
      <c r="M4497" s="31"/>
      <c r="N4497" s="31"/>
      <c r="O4497" s="29"/>
      <c r="P4497" s="424"/>
    </row>
    <row r="4498" spans="1:16" s="346" customFormat="1" x14ac:dyDescent="0.25">
      <c r="A4498" s="264" t="s">
        <v>2792</v>
      </c>
      <c r="B4498" s="264" t="s">
        <v>4181</v>
      </c>
      <c r="C4498" s="265">
        <v>230301</v>
      </c>
      <c r="D4498" s="265" t="s">
        <v>15953</v>
      </c>
      <c r="E4498" s="266" t="s">
        <v>6877</v>
      </c>
      <c r="F4498" s="30"/>
      <c r="G4498" s="30"/>
      <c r="H4498" s="30"/>
      <c r="I4498" s="29"/>
      <c r="J4498" s="29"/>
      <c r="K4498" s="29"/>
      <c r="L4498" s="29"/>
      <c r="M4498" s="29"/>
      <c r="N4498" s="29"/>
      <c r="O4498" s="29"/>
      <c r="P4498" s="343"/>
    </row>
    <row r="4499" spans="1:16" s="345" customFormat="1" x14ac:dyDescent="0.25">
      <c r="A4499" s="44" t="s">
        <v>5306</v>
      </c>
      <c r="B4499" s="44" t="s">
        <v>5285</v>
      </c>
      <c r="C4499" s="45" t="s">
        <v>5307</v>
      </c>
      <c r="D4499" s="45" t="s">
        <v>15765</v>
      </c>
      <c r="E4499" s="45" t="s">
        <v>5308</v>
      </c>
      <c r="F4499" s="328"/>
      <c r="G4499" s="328"/>
      <c r="H4499" s="328"/>
      <c r="I4499" s="329"/>
      <c r="J4499" s="329"/>
      <c r="K4499" s="329"/>
      <c r="L4499" s="29"/>
      <c r="M4499" s="29"/>
      <c r="N4499" s="29"/>
      <c r="O4499" s="29"/>
      <c r="P4499" s="424"/>
    </row>
    <row r="4500" spans="1:16" s="345" customFormat="1" x14ac:dyDescent="0.25">
      <c r="A4500" s="346" t="s">
        <v>5306</v>
      </c>
      <c r="B4500" s="346" t="s">
        <v>5285</v>
      </c>
      <c r="C4500" s="347" t="s">
        <v>5307</v>
      </c>
      <c r="D4500" s="347" t="s">
        <v>15765</v>
      </c>
      <c r="E4500" s="347" t="s">
        <v>16817</v>
      </c>
      <c r="F4500" s="346"/>
      <c r="G4500" s="346"/>
      <c r="H4500" s="346"/>
      <c r="I4500" s="346"/>
      <c r="J4500" s="346"/>
      <c r="K4500" s="346"/>
      <c r="L4500" s="346"/>
      <c r="M4500" s="346"/>
      <c r="N4500" s="29"/>
      <c r="O4500" s="29"/>
      <c r="P4500" s="424"/>
    </row>
    <row r="4501" spans="1:16" s="345" customFormat="1" x14ac:dyDescent="0.25">
      <c r="A4501" s="44" t="s">
        <v>5306</v>
      </c>
      <c r="B4501" s="44" t="s">
        <v>5285</v>
      </c>
      <c r="C4501" s="45" t="s">
        <v>5307</v>
      </c>
      <c r="D4501" s="45" t="s">
        <v>13812</v>
      </c>
      <c r="E4501" s="45" t="s">
        <v>5308</v>
      </c>
      <c r="F4501" s="93"/>
      <c r="G4501" s="93"/>
      <c r="H4501" s="93"/>
      <c r="I4501" s="99"/>
      <c r="J4501" s="99"/>
      <c r="K4501" s="99"/>
      <c r="L4501" s="29"/>
      <c r="M4501" s="29"/>
      <c r="N4501" s="29"/>
      <c r="O4501" s="29"/>
      <c r="P4501" s="424"/>
    </row>
    <row r="4502" spans="1:16" s="345" customFormat="1" x14ac:dyDescent="0.25">
      <c r="A4502" s="264" t="s">
        <v>14749</v>
      </c>
      <c r="B4502" s="264" t="s">
        <v>14670</v>
      </c>
      <c r="C4502" s="265">
        <v>240704</v>
      </c>
      <c r="D4502" s="265" t="s">
        <v>15953</v>
      </c>
      <c r="E4502" s="266" t="s">
        <v>6677</v>
      </c>
      <c r="F4502" s="30"/>
      <c r="G4502" s="30"/>
      <c r="H4502" s="30"/>
      <c r="I4502" s="29"/>
      <c r="J4502" s="29"/>
      <c r="K4502" s="29"/>
      <c r="L4502" s="29"/>
      <c r="M4502" s="29"/>
      <c r="N4502" s="29"/>
      <c r="O4502" s="29"/>
      <c r="P4502" s="424"/>
    </row>
    <row r="4503" spans="1:16" s="345" customFormat="1" x14ac:dyDescent="0.25">
      <c r="A4503" s="264" t="s">
        <v>14749</v>
      </c>
      <c r="B4503" s="264" t="s">
        <v>236</v>
      </c>
      <c r="C4503" s="265">
        <v>241001</v>
      </c>
      <c r="D4503" s="265" t="s">
        <v>15953</v>
      </c>
      <c r="E4503" s="266" t="s">
        <v>11352</v>
      </c>
      <c r="F4503" s="30"/>
      <c r="G4503" s="30"/>
      <c r="H4503" s="30"/>
      <c r="I4503" s="29"/>
      <c r="J4503" s="29"/>
      <c r="K4503" s="29"/>
      <c r="L4503" s="29"/>
      <c r="M4503" s="29"/>
      <c r="N4503" s="29"/>
      <c r="O4503" s="29"/>
      <c r="P4503" s="424"/>
    </row>
    <row r="4504" spans="1:16" s="345" customFormat="1" x14ac:dyDescent="0.25">
      <c r="A4504" s="264" t="s">
        <v>9457</v>
      </c>
      <c r="B4504" s="264" t="s">
        <v>2751</v>
      </c>
      <c r="C4504" s="265">
        <v>230105</v>
      </c>
      <c r="D4504" s="265" t="s">
        <v>15953</v>
      </c>
      <c r="E4504" s="266" t="s">
        <v>6877</v>
      </c>
      <c r="F4504" s="30"/>
      <c r="G4504" s="30"/>
      <c r="H4504" s="30"/>
      <c r="I4504" s="29"/>
      <c r="J4504" s="29"/>
      <c r="K4504" s="29"/>
      <c r="L4504" s="29"/>
      <c r="M4504" s="29"/>
      <c r="N4504" s="29"/>
      <c r="O4504" s="29"/>
      <c r="P4504" s="424"/>
    </row>
    <row r="4505" spans="1:16" s="345" customFormat="1" x14ac:dyDescent="0.25">
      <c r="A4505" s="44" t="s">
        <v>15304</v>
      </c>
      <c r="B4505" s="44" t="s">
        <v>15305</v>
      </c>
      <c r="C4505" s="45" t="s">
        <v>15306</v>
      </c>
      <c r="D4505" s="45" t="s">
        <v>16294</v>
      </c>
      <c r="E4505" s="46">
        <v>45900</v>
      </c>
      <c r="F4505" s="338" t="s">
        <v>2055</v>
      </c>
      <c r="G4505" s="44"/>
      <c r="H4505" s="44"/>
      <c r="I4505" s="44"/>
      <c r="J4505" s="44"/>
      <c r="K4505" s="44"/>
      <c r="L4505" s="31"/>
      <c r="M4505" s="31"/>
      <c r="N4505" s="31"/>
      <c r="O4505" s="29"/>
      <c r="P4505" s="424"/>
    </row>
    <row r="4506" spans="1:16" s="345" customFormat="1" x14ac:dyDescent="0.25">
      <c r="A4506" s="44" t="s">
        <v>16033</v>
      </c>
      <c r="B4506" s="44" t="s">
        <v>15963</v>
      </c>
      <c r="C4506" s="45" t="s">
        <v>15964</v>
      </c>
      <c r="D4506" s="45" t="s">
        <v>18252</v>
      </c>
      <c r="E4506" s="45" t="s">
        <v>6214</v>
      </c>
      <c r="F4506" s="45" t="s">
        <v>1385</v>
      </c>
      <c r="G4506" s="45" t="s">
        <v>1385</v>
      </c>
      <c r="H4506" s="30"/>
      <c r="I4506" s="29"/>
      <c r="J4506" s="29"/>
      <c r="K4506" s="29"/>
      <c r="L4506" s="29"/>
      <c r="M4506" s="29"/>
      <c r="N4506" s="29"/>
      <c r="O4506" s="29"/>
      <c r="P4506" s="424"/>
    </row>
    <row r="4507" spans="1:16" s="345" customFormat="1" ht="14.4" x14ac:dyDescent="0.25">
      <c r="A4507" s="57" t="s">
        <v>770</v>
      </c>
      <c r="B4507" s="57" t="s">
        <v>1503</v>
      </c>
      <c r="C4507" s="62" t="s">
        <v>1524</v>
      </c>
      <c r="D4507" s="62" t="s">
        <v>5966</v>
      </c>
      <c r="E4507" s="341" t="s">
        <v>13531</v>
      </c>
      <c r="F4507" s="339"/>
      <c r="G4507" s="339"/>
      <c r="H4507" s="57"/>
      <c r="I4507" s="57"/>
      <c r="J4507" s="57"/>
      <c r="K4507" s="57"/>
      <c r="L4507" s="29"/>
      <c r="M4507" s="29"/>
      <c r="N4507" s="29"/>
      <c r="O4507" s="29"/>
      <c r="P4507" s="424"/>
    </row>
    <row r="4508" spans="1:16" s="345" customFormat="1" x14ac:dyDescent="0.25">
      <c r="A4508" s="44" t="s">
        <v>13195</v>
      </c>
      <c r="B4508" s="92" t="s">
        <v>13392</v>
      </c>
      <c r="C4508" s="77" t="s">
        <v>13124</v>
      </c>
      <c r="D4508" s="93" t="s">
        <v>13391</v>
      </c>
      <c r="E4508" s="94">
        <v>45838</v>
      </c>
      <c r="F4508" s="93"/>
      <c r="G4508" s="93"/>
      <c r="H4508" s="93"/>
      <c r="I4508" s="99"/>
      <c r="J4508" s="99"/>
      <c r="K4508" s="99"/>
      <c r="L4508" s="31"/>
      <c r="M4508" s="31"/>
      <c r="N4508" s="31"/>
      <c r="O4508" s="29"/>
      <c r="P4508" s="424"/>
    </row>
    <row r="4509" spans="1:16" s="346" customFormat="1" x14ac:dyDescent="0.25">
      <c r="A4509" s="264" t="s">
        <v>3500</v>
      </c>
      <c r="B4509" s="264" t="s">
        <v>3600</v>
      </c>
      <c r="C4509" s="265">
        <v>230502</v>
      </c>
      <c r="D4509" s="265" t="s">
        <v>15953</v>
      </c>
      <c r="E4509" s="266" t="s">
        <v>10364</v>
      </c>
      <c r="F4509" s="30"/>
      <c r="G4509" s="30"/>
      <c r="H4509" s="30"/>
      <c r="I4509" s="29"/>
      <c r="J4509" s="29"/>
      <c r="K4509" s="29"/>
      <c r="L4509" s="29"/>
      <c r="M4509" s="29"/>
      <c r="N4509" s="29"/>
      <c r="O4509" s="29"/>
      <c r="P4509" s="343"/>
    </row>
    <row r="4510" spans="1:16" s="346" customFormat="1" x14ac:dyDescent="0.25">
      <c r="A4510" s="44" t="s">
        <v>16034</v>
      </c>
      <c r="B4510" s="44" t="s">
        <v>1372</v>
      </c>
      <c r="C4510" s="45" t="s">
        <v>9092</v>
      </c>
      <c r="D4510" s="45" t="s">
        <v>18252</v>
      </c>
      <c r="E4510" s="45" t="s">
        <v>6809</v>
      </c>
      <c r="F4510" s="45" t="s">
        <v>1384</v>
      </c>
      <c r="G4510" s="45" t="s">
        <v>1385</v>
      </c>
      <c r="H4510" s="30"/>
      <c r="I4510" s="29"/>
      <c r="J4510" s="29"/>
      <c r="K4510" s="29"/>
      <c r="L4510" s="29"/>
      <c r="M4510" s="29"/>
      <c r="N4510" s="29"/>
      <c r="O4510" s="29"/>
      <c r="P4510" s="343"/>
    </row>
    <row r="4511" spans="1:16" s="345" customFormat="1" x14ac:dyDescent="0.25">
      <c r="A4511" s="44" t="s">
        <v>16034</v>
      </c>
      <c r="B4511" s="44" t="s">
        <v>1378</v>
      </c>
      <c r="C4511" s="45" t="s">
        <v>10549</v>
      </c>
      <c r="D4511" s="45" t="s">
        <v>18252</v>
      </c>
      <c r="E4511" s="45" t="s">
        <v>5410</v>
      </c>
      <c r="F4511" s="45" t="s">
        <v>1384</v>
      </c>
      <c r="G4511" s="45" t="s">
        <v>1385</v>
      </c>
      <c r="H4511" s="30"/>
      <c r="I4511" s="29"/>
      <c r="J4511" s="29"/>
      <c r="K4511" s="29"/>
      <c r="L4511" s="29"/>
      <c r="M4511" s="29"/>
      <c r="N4511" s="29"/>
      <c r="O4511" s="29"/>
      <c r="P4511" s="424"/>
    </row>
    <row r="4512" spans="1:16" s="345" customFormat="1" x14ac:dyDescent="0.25">
      <c r="A4512" s="44" t="s">
        <v>16034</v>
      </c>
      <c r="B4512" s="44" t="s">
        <v>15965</v>
      </c>
      <c r="C4512" s="45" t="s">
        <v>15966</v>
      </c>
      <c r="D4512" s="45" t="s">
        <v>18252</v>
      </c>
      <c r="E4512" s="45" t="s">
        <v>6214</v>
      </c>
      <c r="F4512" s="45" t="s">
        <v>1384</v>
      </c>
      <c r="G4512" s="45" t="s">
        <v>1385</v>
      </c>
      <c r="H4512" s="30"/>
      <c r="I4512" s="29"/>
      <c r="J4512" s="29"/>
      <c r="K4512" s="29"/>
      <c r="L4512" s="29"/>
      <c r="M4512" s="29"/>
      <c r="N4512" s="29"/>
      <c r="O4512" s="29"/>
      <c r="P4512" s="424"/>
    </row>
    <row r="4513" spans="1:16" s="345" customFormat="1" x14ac:dyDescent="0.25">
      <c r="A4513" s="264" t="s">
        <v>1864</v>
      </c>
      <c r="B4513" s="264" t="s">
        <v>3753</v>
      </c>
      <c r="C4513" s="265">
        <v>210101</v>
      </c>
      <c r="D4513" s="265" t="s">
        <v>15953</v>
      </c>
      <c r="E4513" s="266" t="s">
        <v>3754</v>
      </c>
      <c r="F4513" s="30"/>
      <c r="G4513" s="30"/>
      <c r="H4513" s="30"/>
      <c r="I4513" s="29"/>
      <c r="J4513" s="29"/>
      <c r="K4513" s="29"/>
      <c r="L4513" s="29"/>
      <c r="M4513" s="29"/>
      <c r="N4513" s="29"/>
      <c r="O4513" s="29"/>
      <c r="P4513" s="424"/>
    </row>
    <row r="4514" spans="1:16" s="345" customFormat="1" x14ac:dyDescent="0.25">
      <c r="A4514" s="44" t="s">
        <v>16035</v>
      </c>
      <c r="B4514" s="44" t="s">
        <v>15970</v>
      </c>
      <c r="C4514" s="45" t="s">
        <v>15775</v>
      </c>
      <c r="D4514" s="45" t="s">
        <v>18252</v>
      </c>
      <c r="E4514" s="45" t="s">
        <v>6416</v>
      </c>
      <c r="F4514" s="45" t="s">
        <v>1384</v>
      </c>
      <c r="G4514" s="45" t="s">
        <v>1385</v>
      </c>
      <c r="H4514" s="30"/>
      <c r="I4514" s="29"/>
      <c r="J4514" s="29"/>
      <c r="K4514" s="29"/>
      <c r="L4514" s="29"/>
      <c r="M4514" s="29"/>
      <c r="N4514" s="29"/>
      <c r="O4514" s="29"/>
      <c r="P4514" s="424"/>
    </row>
    <row r="4515" spans="1:16" s="345" customFormat="1" x14ac:dyDescent="0.25">
      <c r="A4515" s="44" t="s">
        <v>12146</v>
      </c>
      <c r="B4515" s="44" t="s">
        <v>12147</v>
      </c>
      <c r="C4515" s="45" t="s">
        <v>12809</v>
      </c>
      <c r="D4515" s="45" t="s">
        <v>4574</v>
      </c>
      <c r="E4515" s="275">
        <f>DATE(2027,12,29)</f>
        <v>46750</v>
      </c>
      <c r="F4515" s="30"/>
      <c r="G4515" s="30"/>
      <c r="H4515" s="30"/>
      <c r="I4515" s="29"/>
      <c r="J4515" s="29"/>
      <c r="K4515" s="29"/>
      <c r="L4515" s="29"/>
      <c r="M4515" s="29"/>
      <c r="N4515" s="29"/>
      <c r="O4515" s="29"/>
      <c r="P4515" s="424"/>
    </row>
    <row r="4516" spans="1:16" s="345" customFormat="1" x14ac:dyDescent="0.25">
      <c r="A4516" s="44" t="s">
        <v>5637</v>
      </c>
      <c r="B4516" s="44" t="s">
        <v>5638</v>
      </c>
      <c r="C4516" s="45" t="s">
        <v>5639</v>
      </c>
      <c r="D4516" s="45" t="s">
        <v>15765</v>
      </c>
      <c r="E4516" s="45" t="s">
        <v>6673</v>
      </c>
      <c r="F4516" s="328"/>
      <c r="G4516" s="328"/>
      <c r="H4516" s="328"/>
      <c r="I4516" s="329"/>
      <c r="J4516" s="329"/>
      <c r="K4516" s="329"/>
      <c r="L4516" s="29"/>
      <c r="M4516" s="29"/>
      <c r="N4516" s="29"/>
      <c r="O4516" s="29"/>
      <c r="P4516" s="424"/>
    </row>
    <row r="4517" spans="1:16" s="345" customFormat="1" x14ac:dyDescent="0.25">
      <c r="A4517" s="346" t="s">
        <v>5637</v>
      </c>
      <c r="B4517" s="346" t="s">
        <v>5638</v>
      </c>
      <c r="C4517" s="347" t="s">
        <v>5639</v>
      </c>
      <c r="D4517" s="347" t="s">
        <v>15765</v>
      </c>
      <c r="E4517" s="347" t="s">
        <v>10364</v>
      </c>
      <c r="F4517" s="346"/>
      <c r="G4517" s="346"/>
      <c r="H4517" s="346"/>
      <c r="I4517" s="346"/>
      <c r="J4517" s="346"/>
      <c r="K4517" s="346"/>
      <c r="L4517" s="346"/>
      <c r="M4517" s="346"/>
      <c r="N4517" s="29"/>
      <c r="O4517" s="29"/>
      <c r="P4517" s="424"/>
    </row>
    <row r="4518" spans="1:16" s="345" customFormat="1" x14ac:dyDescent="0.25">
      <c r="A4518" s="44" t="s">
        <v>5637</v>
      </c>
      <c r="B4518" s="44" t="s">
        <v>5638</v>
      </c>
      <c r="C4518" s="45" t="s">
        <v>5639</v>
      </c>
      <c r="D4518" s="45" t="s">
        <v>13812</v>
      </c>
      <c r="E4518" s="45" t="s">
        <v>6673</v>
      </c>
      <c r="F4518" s="93"/>
      <c r="G4518" s="93"/>
      <c r="H4518" s="93"/>
      <c r="I4518" s="99"/>
      <c r="J4518" s="99"/>
      <c r="K4518" s="99"/>
      <c r="L4518" s="29"/>
      <c r="M4518" s="29"/>
      <c r="N4518" s="29"/>
      <c r="O4518" s="29"/>
      <c r="P4518" s="424"/>
    </row>
    <row r="4519" spans="1:16" s="345" customFormat="1" x14ac:dyDescent="0.25">
      <c r="A4519" s="264" t="s">
        <v>10425</v>
      </c>
      <c r="B4519" s="264" t="s">
        <v>9688</v>
      </c>
      <c r="C4519" s="265">
        <v>230504</v>
      </c>
      <c r="D4519" s="265" t="s">
        <v>15953</v>
      </c>
      <c r="E4519" s="266" t="s">
        <v>9689</v>
      </c>
      <c r="F4519" s="30"/>
      <c r="G4519" s="30"/>
      <c r="H4519" s="30"/>
      <c r="I4519" s="29"/>
      <c r="J4519" s="29"/>
      <c r="K4519" s="29"/>
      <c r="L4519" s="29"/>
      <c r="M4519" s="29"/>
      <c r="N4519" s="29"/>
      <c r="O4519" s="29"/>
      <c r="P4519" s="424"/>
    </row>
    <row r="4520" spans="1:16" s="345" customFormat="1" x14ac:dyDescent="0.25">
      <c r="A4520" s="44" t="s">
        <v>9132</v>
      </c>
      <c r="B4520" s="44" t="s">
        <v>2667</v>
      </c>
      <c r="C4520" s="45" t="s">
        <v>9088</v>
      </c>
      <c r="D4520" s="45" t="s">
        <v>18252</v>
      </c>
      <c r="E4520" s="45" t="s">
        <v>6809</v>
      </c>
      <c r="F4520" s="45" t="s">
        <v>1384</v>
      </c>
      <c r="G4520" s="45" t="s">
        <v>1385</v>
      </c>
      <c r="H4520" s="30"/>
      <c r="I4520" s="29"/>
      <c r="J4520" s="29"/>
      <c r="K4520" s="29"/>
      <c r="L4520" s="29"/>
      <c r="M4520" s="29"/>
      <c r="N4520" s="29"/>
      <c r="O4520" s="29"/>
      <c r="P4520" s="424"/>
    </row>
    <row r="4521" spans="1:16" s="345" customFormat="1" x14ac:dyDescent="0.25">
      <c r="A4521" s="44" t="s">
        <v>12148</v>
      </c>
      <c r="B4521" s="44" t="s">
        <v>12149</v>
      </c>
      <c r="C4521" s="45" t="s">
        <v>4752</v>
      </c>
      <c r="D4521" s="45" t="s">
        <v>4574</v>
      </c>
      <c r="E4521" s="275">
        <f>DATE(2025,7,27)</f>
        <v>45865</v>
      </c>
      <c r="F4521" s="32"/>
      <c r="G4521" s="32"/>
      <c r="H4521" s="32"/>
      <c r="I4521" s="31"/>
      <c r="J4521" s="31"/>
      <c r="K4521" s="31"/>
      <c r="L4521" s="31"/>
      <c r="M4521" s="31"/>
      <c r="N4521" s="31"/>
      <c r="O4521" s="29"/>
      <c r="P4521" s="424"/>
    </row>
    <row r="4522" spans="1:16" s="345" customFormat="1" x14ac:dyDescent="0.25">
      <c r="A4522" s="44" t="s">
        <v>670</v>
      </c>
      <c r="B4522" s="44" t="s">
        <v>9963</v>
      </c>
      <c r="C4522" s="45" t="s">
        <v>11131</v>
      </c>
      <c r="D4522" s="45" t="s">
        <v>16294</v>
      </c>
      <c r="E4522" s="46">
        <v>46053</v>
      </c>
      <c r="F4522" s="338" t="s">
        <v>2055</v>
      </c>
      <c r="G4522" s="44"/>
      <c r="H4522" s="44"/>
      <c r="I4522" s="44"/>
      <c r="J4522" s="44"/>
      <c r="K4522" s="44"/>
      <c r="L4522" s="29"/>
      <c r="M4522" s="29"/>
      <c r="N4522" s="29"/>
      <c r="O4522" s="29"/>
      <c r="P4522" s="424"/>
    </row>
    <row r="4523" spans="1:16" s="345" customFormat="1" x14ac:dyDescent="0.25">
      <c r="A4523" s="264" t="s">
        <v>771</v>
      </c>
      <c r="B4523" s="264" t="s">
        <v>14586</v>
      </c>
      <c r="C4523" s="265">
        <v>240403</v>
      </c>
      <c r="D4523" s="265" t="s">
        <v>15953</v>
      </c>
      <c r="E4523" s="266" t="s">
        <v>6492</v>
      </c>
      <c r="F4523" s="30"/>
      <c r="G4523" s="30"/>
      <c r="H4523" s="30"/>
      <c r="I4523" s="29"/>
      <c r="J4523" s="29"/>
      <c r="K4523" s="29"/>
      <c r="L4523" s="29"/>
      <c r="M4523" s="29"/>
      <c r="N4523" s="29"/>
      <c r="O4523" s="29"/>
      <c r="P4523" s="424"/>
    </row>
    <row r="4524" spans="1:16" s="345" customFormat="1" x14ac:dyDescent="0.25">
      <c r="A4524" s="262" t="s">
        <v>7363</v>
      </c>
      <c r="B4524" s="262" t="s">
        <v>7364</v>
      </c>
      <c r="C4524" s="53" t="s">
        <v>7365</v>
      </c>
      <c r="D4524" s="93" t="s">
        <v>7330</v>
      </c>
      <c r="E4524" s="263">
        <v>46454</v>
      </c>
      <c r="F4524" s="93"/>
      <c r="G4524" s="93"/>
      <c r="H4524" s="93"/>
      <c r="I4524" s="99"/>
      <c r="J4524" s="99"/>
      <c r="K4524" s="99"/>
      <c r="L4524" s="29"/>
      <c r="M4524" s="29"/>
      <c r="N4524" s="29"/>
      <c r="O4524" s="29"/>
      <c r="P4524" s="424"/>
    </row>
    <row r="4525" spans="1:16" s="345" customFormat="1" x14ac:dyDescent="0.25">
      <c r="A4525" s="264" t="s">
        <v>2727</v>
      </c>
      <c r="B4525" s="264" t="s">
        <v>6692</v>
      </c>
      <c r="C4525" s="265">
        <v>220902</v>
      </c>
      <c r="D4525" s="265" t="s">
        <v>15953</v>
      </c>
      <c r="E4525" s="266" t="s">
        <v>6210</v>
      </c>
      <c r="F4525" s="30"/>
      <c r="G4525" s="30"/>
      <c r="H4525" s="30"/>
      <c r="I4525" s="29"/>
      <c r="J4525" s="29"/>
      <c r="K4525" s="29"/>
      <c r="L4525" s="29"/>
      <c r="M4525" s="29"/>
      <c r="N4525" s="29"/>
      <c r="O4525" s="29"/>
      <c r="P4525" s="424"/>
    </row>
    <row r="4526" spans="1:16" s="345" customFormat="1" x14ac:dyDescent="0.25">
      <c r="A4526" s="264" t="s">
        <v>2727</v>
      </c>
      <c r="B4526" s="264" t="s">
        <v>1069</v>
      </c>
      <c r="C4526" s="265">
        <v>230103</v>
      </c>
      <c r="D4526" s="265" t="s">
        <v>15953</v>
      </c>
      <c r="E4526" s="266" t="s">
        <v>6809</v>
      </c>
      <c r="F4526" s="30"/>
      <c r="G4526" s="30"/>
      <c r="H4526" s="30"/>
      <c r="I4526" s="29"/>
      <c r="J4526" s="29"/>
      <c r="K4526" s="29"/>
      <c r="L4526" s="29"/>
      <c r="M4526" s="29"/>
      <c r="N4526" s="29"/>
      <c r="O4526" s="29"/>
      <c r="P4526" s="424"/>
    </row>
    <row r="4527" spans="1:16" s="345" customFormat="1" x14ac:dyDescent="0.25">
      <c r="A4527" s="44" t="s">
        <v>16036</v>
      </c>
      <c r="B4527" s="44" t="s">
        <v>15965</v>
      </c>
      <c r="C4527" s="45" t="s">
        <v>15966</v>
      </c>
      <c r="D4527" s="45" t="s">
        <v>18252</v>
      </c>
      <c r="E4527" s="45" t="s">
        <v>6214</v>
      </c>
      <c r="F4527" s="45" t="s">
        <v>1384</v>
      </c>
      <c r="G4527" s="45" t="s">
        <v>1385</v>
      </c>
      <c r="H4527" s="30"/>
      <c r="I4527" s="29"/>
      <c r="J4527" s="29"/>
      <c r="K4527" s="29"/>
      <c r="L4527" s="29"/>
      <c r="M4527" s="29"/>
      <c r="N4527" s="29"/>
      <c r="O4527" s="29"/>
      <c r="P4527" s="424"/>
    </row>
    <row r="4528" spans="1:16" s="345" customFormat="1" x14ac:dyDescent="0.25">
      <c r="A4528" s="44" t="s">
        <v>11857</v>
      </c>
      <c r="B4528" s="44" t="s">
        <v>1355</v>
      </c>
      <c r="C4528" s="45" t="s">
        <v>10974</v>
      </c>
      <c r="D4528" s="45" t="s">
        <v>18252</v>
      </c>
      <c r="E4528" s="45" t="s">
        <v>10715</v>
      </c>
      <c r="F4528" s="45" t="s">
        <v>1384</v>
      </c>
      <c r="G4528" s="45" t="s">
        <v>1385</v>
      </c>
      <c r="H4528" s="30"/>
      <c r="I4528" s="29"/>
      <c r="J4528" s="29"/>
      <c r="K4528" s="29"/>
      <c r="L4528" s="29"/>
      <c r="M4528" s="29"/>
      <c r="N4528" s="29"/>
      <c r="O4528" s="29"/>
      <c r="P4528" s="424"/>
    </row>
    <row r="4529" spans="1:16" s="345" customFormat="1" x14ac:dyDescent="0.25">
      <c r="A4529" s="44" t="s">
        <v>15497</v>
      </c>
      <c r="B4529" s="44" t="s">
        <v>1371</v>
      </c>
      <c r="C4529" s="45" t="s">
        <v>15474</v>
      </c>
      <c r="D4529" s="45" t="s">
        <v>18252</v>
      </c>
      <c r="E4529" s="45" t="s">
        <v>3064</v>
      </c>
      <c r="F4529" s="45" t="s">
        <v>1384</v>
      </c>
      <c r="G4529" s="45" t="s">
        <v>1384</v>
      </c>
      <c r="H4529" s="30"/>
      <c r="I4529" s="29"/>
      <c r="J4529" s="29"/>
      <c r="K4529" s="29"/>
      <c r="L4529" s="29"/>
      <c r="M4529" s="29"/>
      <c r="N4529" s="29"/>
      <c r="O4529" s="29"/>
      <c r="P4529" s="424"/>
    </row>
    <row r="4530" spans="1:16" s="345" customFormat="1" x14ac:dyDescent="0.25">
      <c r="A4530" s="264" t="s">
        <v>15860</v>
      </c>
      <c r="B4530" s="264" t="s">
        <v>1083</v>
      </c>
      <c r="C4530" s="265">
        <v>240802</v>
      </c>
      <c r="D4530" s="265" t="s">
        <v>15953</v>
      </c>
      <c r="E4530" s="266" t="s">
        <v>6416</v>
      </c>
      <c r="F4530" s="30"/>
      <c r="G4530" s="30"/>
      <c r="H4530" s="30"/>
      <c r="I4530" s="29"/>
      <c r="J4530" s="29"/>
      <c r="K4530" s="29"/>
      <c r="L4530" s="29"/>
      <c r="M4530" s="29"/>
      <c r="N4530" s="29"/>
      <c r="O4530" s="29"/>
      <c r="P4530" s="424"/>
    </row>
    <row r="4531" spans="1:16" s="345" customFormat="1" x14ac:dyDescent="0.25">
      <c r="A4531" s="403" t="s">
        <v>17276</v>
      </c>
      <c r="B4531" s="403" t="s">
        <v>17097</v>
      </c>
      <c r="C4531" s="413">
        <v>28.22</v>
      </c>
      <c r="D4531" s="43" t="s">
        <v>17679</v>
      </c>
      <c r="E4531" s="43">
        <v>45838</v>
      </c>
      <c r="F4531" s="88"/>
      <c r="G4531" s="30"/>
      <c r="H4531" s="30"/>
      <c r="I4531" s="29"/>
      <c r="J4531" s="29"/>
      <c r="K4531" s="29"/>
      <c r="L4531" s="29"/>
      <c r="M4531" s="29"/>
      <c r="N4531" s="29"/>
      <c r="O4531" s="29"/>
      <c r="P4531" s="424"/>
    </row>
    <row r="4532" spans="1:16" s="345" customFormat="1" x14ac:dyDescent="0.25">
      <c r="A4532" s="264" t="s">
        <v>14750</v>
      </c>
      <c r="B4532" s="264" t="s">
        <v>3782</v>
      </c>
      <c r="C4532" s="265">
        <v>24010402</v>
      </c>
      <c r="D4532" s="265" t="s">
        <v>15953</v>
      </c>
      <c r="E4532" s="266" t="s">
        <v>8836</v>
      </c>
      <c r="F4532" s="30"/>
      <c r="G4532" s="30"/>
      <c r="H4532" s="30"/>
      <c r="I4532" s="29"/>
      <c r="J4532" s="29"/>
      <c r="K4532" s="29"/>
      <c r="L4532" s="29"/>
      <c r="M4532" s="29"/>
      <c r="N4532" s="29"/>
      <c r="O4532" s="29"/>
      <c r="P4532" s="424"/>
    </row>
    <row r="4533" spans="1:16" s="345" customFormat="1" x14ac:dyDescent="0.25">
      <c r="A4533" s="44" t="s">
        <v>15498</v>
      </c>
      <c r="B4533" s="44" t="s">
        <v>5093</v>
      </c>
      <c r="C4533" s="45" t="s">
        <v>15426</v>
      </c>
      <c r="D4533" s="45" t="s">
        <v>18252</v>
      </c>
      <c r="E4533" s="45" t="s">
        <v>10069</v>
      </c>
      <c r="F4533" s="45" t="s">
        <v>1384</v>
      </c>
      <c r="G4533" s="45" t="s">
        <v>1385</v>
      </c>
      <c r="H4533" s="30"/>
      <c r="I4533" s="29"/>
      <c r="J4533" s="29"/>
      <c r="K4533" s="29"/>
      <c r="L4533" s="29"/>
      <c r="M4533" s="29"/>
      <c r="N4533" s="29"/>
      <c r="O4533" s="29"/>
      <c r="P4533" s="424"/>
    </row>
    <row r="4534" spans="1:16" s="345" customFormat="1" x14ac:dyDescent="0.25">
      <c r="A4534" s="44" t="s">
        <v>12150</v>
      </c>
      <c r="B4534" s="44" t="s">
        <v>11982</v>
      </c>
      <c r="C4534" s="45" t="s">
        <v>8851</v>
      </c>
      <c r="D4534" s="45" t="s">
        <v>4574</v>
      </c>
      <c r="E4534" s="275">
        <f>DATE(2027,3,24)</f>
        <v>46470</v>
      </c>
      <c r="F4534" s="30"/>
      <c r="G4534" s="30"/>
      <c r="H4534" s="30"/>
      <c r="I4534" s="29"/>
      <c r="J4534" s="29"/>
      <c r="K4534" s="29"/>
      <c r="L4534" s="29"/>
      <c r="M4534" s="29"/>
      <c r="N4534" s="29"/>
      <c r="O4534" s="29"/>
      <c r="P4534" s="424"/>
    </row>
    <row r="4535" spans="1:16" s="345" customFormat="1" x14ac:dyDescent="0.25">
      <c r="A4535" s="102" t="s">
        <v>3501</v>
      </c>
      <c r="B4535" s="131" t="s">
        <v>7741</v>
      </c>
      <c r="C4535" s="96" t="s">
        <v>7742</v>
      </c>
      <c r="D4535" s="96" t="s">
        <v>1398</v>
      </c>
      <c r="E4535" s="112">
        <v>45737</v>
      </c>
      <c r="F4535" s="93"/>
      <c r="G4535" s="93"/>
      <c r="H4535" s="93"/>
      <c r="I4535" s="99"/>
      <c r="J4535" s="99"/>
      <c r="K4535" s="99"/>
      <c r="L4535" s="31"/>
      <c r="M4535" s="31"/>
      <c r="N4535" s="31"/>
      <c r="O4535" s="29"/>
      <c r="P4535" s="424"/>
    </row>
    <row r="4536" spans="1:16" s="345" customFormat="1" x14ac:dyDescent="0.25">
      <c r="A4536" s="44" t="s">
        <v>2681</v>
      </c>
      <c r="B4536" s="44" t="s">
        <v>9313</v>
      </c>
      <c r="C4536" s="45" t="s">
        <v>9314</v>
      </c>
      <c r="D4536" s="45" t="s">
        <v>18252</v>
      </c>
      <c r="E4536" s="45" t="s">
        <v>3754</v>
      </c>
      <c r="F4536" s="45" t="s">
        <v>1384</v>
      </c>
      <c r="G4536" s="45" t="s">
        <v>1385</v>
      </c>
      <c r="H4536" s="30"/>
      <c r="I4536" s="29"/>
      <c r="J4536" s="29"/>
      <c r="K4536" s="29"/>
      <c r="L4536" s="29"/>
      <c r="M4536" s="29"/>
      <c r="N4536" s="29"/>
      <c r="O4536" s="29"/>
      <c r="P4536" s="424"/>
    </row>
    <row r="4537" spans="1:16" s="345" customFormat="1" x14ac:dyDescent="0.25">
      <c r="A4537" s="44" t="s">
        <v>1563</v>
      </c>
      <c r="B4537" s="44" t="s">
        <v>11983</v>
      </c>
      <c r="C4537" s="45" t="s">
        <v>12810</v>
      </c>
      <c r="D4537" s="45" t="s">
        <v>4574</v>
      </c>
      <c r="E4537" s="275">
        <f>DATE(2027,10,11)</f>
        <v>46671</v>
      </c>
      <c r="F4537" s="30"/>
      <c r="G4537" s="30"/>
      <c r="H4537" s="30"/>
      <c r="I4537" s="29"/>
      <c r="J4537" s="29"/>
      <c r="K4537" s="29"/>
      <c r="L4537" s="29"/>
      <c r="M4537" s="29"/>
      <c r="N4537" s="29"/>
      <c r="O4537" s="29"/>
    </row>
    <row r="4538" spans="1:16" s="345" customFormat="1" x14ac:dyDescent="0.25">
      <c r="A4538" s="44" t="s">
        <v>1563</v>
      </c>
      <c r="B4538" s="44" t="s">
        <v>12151</v>
      </c>
      <c r="C4538" s="45" t="s">
        <v>4775</v>
      </c>
      <c r="D4538" s="45" t="s">
        <v>4574</v>
      </c>
      <c r="E4538" s="275">
        <f>DATE(2026,4,30)</f>
        <v>46142</v>
      </c>
      <c r="F4538" s="30"/>
      <c r="G4538" s="30"/>
      <c r="H4538" s="30"/>
      <c r="I4538" s="29"/>
      <c r="J4538" s="29"/>
      <c r="K4538" s="29"/>
      <c r="L4538" s="29"/>
      <c r="M4538" s="29"/>
      <c r="N4538" s="29"/>
      <c r="O4538" s="29"/>
    </row>
    <row r="4539" spans="1:16" s="345" customFormat="1" x14ac:dyDescent="0.25">
      <c r="A4539" s="264" t="s">
        <v>6792</v>
      </c>
      <c r="B4539" s="264" t="s">
        <v>2751</v>
      </c>
      <c r="C4539" s="265">
        <v>220105</v>
      </c>
      <c r="D4539" s="265" t="s">
        <v>15953</v>
      </c>
      <c r="E4539" s="266" t="s">
        <v>3064</v>
      </c>
      <c r="F4539" s="30"/>
      <c r="G4539" s="30"/>
      <c r="H4539" s="30"/>
      <c r="I4539" s="29"/>
      <c r="J4539" s="29"/>
      <c r="K4539" s="29"/>
      <c r="L4539" s="29"/>
      <c r="M4539" s="29"/>
      <c r="N4539" s="29"/>
      <c r="O4539" s="29"/>
    </row>
    <row r="4540" spans="1:16" s="345" customFormat="1" x14ac:dyDescent="0.25">
      <c r="A4540" s="264" t="s">
        <v>15861</v>
      </c>
      <c r="B4540" s="264" t="s">
        <v>15862</v>
      </c>
      <c r="C4540" s="265">
        <v>240902</v>
      </c>
      <c r="D4540" s="265" t="s">
        <v>15953</v>
      </c>
      <c r="E4540" s="266" t="s">
        <v>6214</v>
      </c>
      <c r="F4540" s="30"/>
      <c r="G4540" s="30"/>
      <c r="H4540" s="30"/>
      <c r="I4540" s="29"/>
      <c r="J4540" s="29"/>
      <c r="K4540" s="29"/>
      <c r="L4540" s="29"/>
      <c r="M4540" s="29"/>
      <c r="N4540" s="29"/>
      <c r="O4540" s="29"/>
    </row>
    <row r="4541" spans="1:16" s="345" customFormat="1" x14ac:dyDescent="0.25">
      <c r="A4541" s="44" t="s">
        <v>9133</v>
      </c>
      <c r="B4541" s="44" t="s">
        <v>1361</v>
      </c>
      <c r="C4541" s="45" t="s">
        <v>9087</v>
      </c>
      <c r="D4541" s="45" t="s">
        <v>18252</v>
      </c>
      <c r="E4541" s="45" t="s">
        <v>6809</v>
      </c>
      <c r="F4541" s="45" t="s">
        <v>1384</v>
      </c>
      <c r="G4541" s="45" t="s">
        <v>1385</v>
      </c>
      <c r="H4541" s="30"/>
      <c r="I4541" s="29"/>
      <c r="J4541" s="29"/>
      <c r="K4541" s="29"/>
      <c r="L4541" s="29"/>
      <c r="M4541" s="29"/>
      <c r="N4541" s="29"/>
      <c r="O4541" s="29"/>
    </row>
    <row r="4542" spans="1:16" s="345" customFormat="1" x14ac:dyDescent="0.25">
      <c r="A4542" s="44" t="s">
        <v>7279</v>
      </c>
      <c r="B4542" s="44" t="s">
        <v>15309</v>
      </c>
      <c r="C4542" s="45" t="s">
        <v>7278</v>
      </c>
      <c r="D4542" s="45" t="s">
        <v>16294</v>
      </c>
      <c r="E4542" s="46">
        <v>46081</v>
      </c>
      <c r="F4542" s="338"/>
      <c r="G4542" s="44"/>
      <c r="H4542" s="44"/>
      <c r="I4542" s="44"/>
      <c r="J4542" s="44"/>
      <c r="K4542" s="44"/>
      <c r="L4542" s="29"/>
      <c r="M4542" s="29"/>
      <c r="N4542" s="29"/>
      <c r="O4542" s="29"/>
      <c r="P4542" s="430"/>
    </row>
    <row r="4543" spans="1:16" s="345" customFormat="1" x14ac:dyDescent="0.25">
      <c r="A4543" s="264" t="s">
        <v>7279</v>
      </c>
      <c r="B4543" s="264" t="s">
        <v>2751</v>
      </c>
      <c r="C4543" s="265">
        <v>230105</v>
      </c>
      <c r="D4543" s="265" t="s">
        <v>15953</v>
      </c>
      <c r="E4543" s="266" t="s">
        <v>6877</v>
      </c>
      <c r="F4543" s="30"/>
      <c r="G4543" s="30"/>
      <c r="H4543" s="30"/>
      <c r="I4543" s="29"/>
      <c r="J4543" s="29"/>
      <c r="K4543" s="29"/>
      <c r="L4543" s="29"/>
      <c r="M4543" s="29"/>
      <c r="N4543" s="29"/>
      <c r="O4543" s="29"/>
    </row>
    <row r="4544" spans="1:16" s="345" customFormat="1" x14ac:dyDescent="0.25">
      <c r="A4544" s="264" t="s">
        <v>7279</v>
      </c>
      <c r="B4544" s="264" t="s">
        <v>1068</v>
      </c>
      <c r="C4544" s="265">
        <v>230202</v>
      </c>
      <c r="D4544" s="265" t="s">
        <v>15953</v>
      </c>
      <c r="E4544" s="266" t="s">
        <v>8836</v>
      </c>
      <c r="F4544" s="30"/>
      <c r="G4544" s="30"/>
      <c r="H4544" s="30"/>
      <c r="I4544" s="29"/>
      <c r="J4544" s="29"/>
      <c r="K4544" s="29"/>
      <c r="L4544" s="29"/>
      <c r="M4544" s="29"/>
      <c r="N4544" s="29"/>
      <c r="O4544" s="29"/>
    </row>
    <row r="4545" spans="1:16" s="345" customFormat="1" x14ac:dyDescent="0.25">
      <c r="A4545" s="44" t="s">
        <v>16566</v>
      </c>
      <c r="B4545" s="44" t="s">
        <v>16567</v>
      </c>
      <c r="C4545" s="45" t="s">
        <v>16568</v>
      </c>
      <c r="D4545" s="45" t="s">
        <v>4574</v>
      </c>
      <c r="E4545" s="275">
        <f>DATE(2028,7,15)</f>
        <v>46949</v>
      </c>
      <c r="F4545" s="30"/>
      <c r="G4545" s="30"/>
      <c r="H4545" s="30"/>
      <c r="I4545" s="29"/>
      <c r="J4545" s="29"/>
      <c r="K4545" s="29"/>
      <c r="L4545" s="29"/>
      <c r="M4545" s="29"/>
      <c r="N4545" s="29"/>
      <c r="O4545" s="29"/>
      <c r="P4545" s="430"/>
    </row>
    <row r="4546" spans="1:16" s="345" customFormat="1" x14ac:dyDescent="0.25">
      <c r="A4546" s="264" t="s">
        <v>15863</v>
      </c>
      <c r="B4546" s="264" t="s">
        <v>4181</v>
      </c>
      <c r="C4546" s="265">
        <v>240301</v>
      </c>
      <c r="D4546" s="265" t="s">
        <v>15953</v>
      </c>
      <c r="E4546" s="266" t="s">
        <v>13010</v>
      </c>
      <c r="F4546" s="30"/>
      <c r="G4546" s="30"/>
      <c r="H4546" s="30"/>
      <c r="I4546" s="29"/>
      <c r="J4546" s="29"/>
      <c r="K4546" s="29"/>
      <c r="L4546" s="29"/>
      <c r="M4546" s="29"/>
      <c r="N4546" s="29"/>
      <c r="O4546" s="29"/>
    </row>
    <row r="4547" spans="1:16" s="345" customFormat="1" x14ac:dyDescent="0.25">
      <c r="A4547" s="264" t="s">
        <v>15863</v>
      </c>
      <c r="B4547" s="264" t="s">
        <v>1061</v>
      </c>
      <c r="C4547" s="265">
        <v>240803</v>
      </c>
      <c r="D4547" s="265" t="s">
        <v>15953</v>
      </c>
      <c r="E4547" s="266" t="s">
        <v>6416</v>
      </c>
      <c r="F4547" s="30"/>
      <c r="G4547" s="30"/>
      <c r="H4547" s="30"/>
      <c r="I4547" s="29"/>
      <c r="J4547" s="29"/>
      <c r="K4547" s="29"/>
      <c r="L4547" s="29"/>
      <c r="M4547" s="29"/>
      <c r="N4547" s="29"/>
      <c r="O4547" s="29"/>
    </row>
    <row r="4548" spans="1:16" s="345" customFormat="1" x14ac:dyDescent="0.25">
      <c r="A4548" s="57" t="s">
        <v>3502</v>
      </c>
      <c r="B4548" s="92" t="s">
        <v>4550</v>
      </c>
      <c r="C4548" s="93" t="s">
        <v>4548</v>
      </c>
      <c r="D4548" s="93" t="s">
        <v>4549</v>
      </c>
      <c r="E4548" s="94">
        <v>46203</v>
      </c>
      <c r="F4548" s="93"/>
      <c r="G4548" s="93"/>
      <c r="H4548" s="93"/>
      <c r="I4548" s="99"/>
      <c r="J4548" s="99"/>
      <c r="K4548" s="99"/>
      <c r="L4548" s="29"/>
      <c r="M4548" s="29"/>
      <c r="N4548" s="29"/>
      <c r="O4548" s="29"/>
    </row>
    <row r="4549" spans="1:16" s="345" customFormat="1" x14ac:dyDescent="0.25">
      <c r="A4549" s="264" t="s">
        <v>3502</v>
      </c>
      <c r="B4549" s="264" t="s">
        <v>2751</v>
      </c>
      <c r="C4549" s="265">
        <v>230105</v>
      </c>
      <c r="D4549" s="265" t="s">
        <v>15953</v>
      </c>
      <c r="E4549" s="266" t="s">
        <v>6877</v>
      </c>
      <c r="F4549" s="30"/>
      <c r="G4549" s="30"/>
      <c r="H4549" s="30"/>
      <c r="I4549" s="29"/>
      <c r="J4549" s="29"/>
      <c r="K4549" s="29"/>
      <c r="L4549" s="29"/>
      <c r="M4549" s="29"/>
      <c r="N4549" s="29"/>
      <c r="O4549" s="29"/>
    </row>
    <row r="4550" spans="1:16" s="345" customFormat="1" x14ac:dyDescent="0.25">
      <c r="A4550" s="44" t="s">
        <v>15499</v>
      </c>
      <c r="B4550" s="44" t="s">
        <v>1371</v>
      </c>
      <c r="C4550" s="45" t="s">
        <v>15474</v>
      </c>
      <c r="D4550" s="45" t="s">
        <v>18252</v>
      </c>
      <c r="E4550" s="45" t="s">
        <v>3064</v>
      </c>
      <c r="F4550" s="45" t="s">
        <v>1384</v>
      </c>
      <c r="G4550" s="45" t="s">
        <v>1384</v>
      </c>
      <c r="H4550" s="30"/>
      <c r="I4550" s="29"/>
      <c r="J4550" s="29"/>
      <c r="K4550" s="29"/>
      <c r="L4550" s="29"/>
      <c r="M4550" s="29"/>
      <c r="N4550" s="29"/>
      <c r="O4550" s="29"/>
    </row>
    <row r="4551" spans="1:16" s="345" customFormat="1" x14ac:dyDescent="0.25">
      <c r="A4551" s="44" t="s">
        <v>4946</v>
      </c>
      <c r="B4551" s="44" t="s">
        <v>15294</v>
      </c>
      <c r="C4551" s="45" t="s">
        <v>3237</v>
      </c>
      <c r="D4551" s="45" t="s">
        <v>16294</v>
      </c>
      <c r="E4551" s="46">
        <v>45869</v>
      </c>
      <c r="F4551" s="338"/>
      <c r="G4551" s="44"/>
      <c r="H4551" s="44"/>
      <c r="I4551" s="44"/>
      <c r="J4551" s="44"/>
      <c r="K4551" s="44"/>
      <c r="L4551" s="31"/>
      <c r="M4551" s="31"/>
      <c r="N4551" s="31"/>
      <c r="O4551" s="29"/>
    </row>
    <row r="4552" spans="1:16" s="345" customFormat="1" x14ac:dyDescent="0.25">
      <c r="A4552" s="264" t="s">
        <v>6793</v>
      </c>
      <c r="B4552" s="264" t="s">
        <v>6697</v>
      </c>
      <c r="C4552" s="265">
        <v>221003</v>
      </c>
      <c r="D4552" s="265" t="s">
        <v>15953</v>
      </c>
      <c r="E4552" s="266" t="s">
        <v>5198</v>
      </c>
      <c r="F4552" s="30"/>
      <c r="G4552" s="30"/>
      <c r="H4552" s="30"/>
      <c r="I4552" s="29"/>
      <c r="J4552" s="29"/>
      <c r="K4552" s="29"/>
      <c r="L4552" s="29"/>
      <c r="M4552" s="29"/>
      <c r="N4552" s="29"/>
      <c r="O4552" s="29"/>
    </row>
    <row r="4553" spans="1:16" s="346" customFormat="1" x14ac:dyDescent="0.25">
      <c r="A4553" s="264" t="s">
        <v>6793</v>
      </c>
      <c r="B4553" s="264" t="s">
        <v>1069</v>
      </c>
      <c r="C4553" s="265">
        <v>230103</v>
      </c>
      <c r="D4553" s="265" t="s">
        <v>15953</v>
      </c>
      <c r="E4553" s="266" t="s">
        <v>6809</v>
      </c>
      <c r="F4553" s="30"/>
      <c r="G4553" s="30"/>
      <c r="H4553" s="30"/>
      <c r="I4553" s="29"/>
      <c r="J4553" s="29"/>
      <c r="K4553" s="29"/>
      <c r="L4553" s="29"/>
      <c r="M4553" s="29"/>
      <c r="N4553" s="29"/>
      <c r="O4553" s="29"/>
      <c r="P4553" s="349"/>
    </row>
    <row r="4554" spans="1:16" s="345" customFormat="1" x14ac:dyDescent="0.25">
      <c r="A4554" s="1" t="s">
        <v>13923</v>
      </c>
      <c r="B4554" s="432" t="s">
        <v>8379</v>
      </c>
      <c r="C4554" s="433" t="s">
        <v>13924</v>
      </c>
      <c r="D4554" s="434" t="s">
        <v>17016</v>
      </c>
      <c r="E4554" s="434">
        <v>45838</v>
      </c>
      <c r="F4554" s="30"/>
      <c r="G4554" s="30"/>
      <c r="H4554" s="30"/>
      <c r="I4554" s="29"/>
      <c r="J4554" s="29"/>
      <c r="K4554" s="29"/>
      <c r="L4554" s="29"/>
      <c r="M4554" s="29"/>
      <c r="N4554" s="29"/>
      <c r="O4554" s="29"/>
      <c r="P4554" s="424"/>
    </row>
    <row r="4555" spans="1:16" s="345" customFormat="1" x14ac:dyDescent="0.25">
      <c r="A4555" s="44" t="s">
        <v>3730</v>
      </c>
      <c r="B4555" s="44" t="s">
        <v>15301</v>
      </c>
      <c r="C4555" s="45" t="s">
        <v>3740</v>
      </c>
      <c r="D4555" s="45" t="s">
        <v>16294</v>
      </c>
      <c r="E4555" s="46">
        <v>46081</v>
      </c>
      <c r="F4555" s="338"/>
      <c r="G4555" s="44"/>
      <c r="H4555" s="44"/>
      <c r="I4555" s="44"/>
      <c r="J4555" s="44"/>
      <c r="K4555" s="44"/>
      <c r="L4555" s="29"/>
      <c r="M4555" s="29"/>
      <c r="N4555" s="29"/>
      <c r="O4555" s="29"/>
    </row>
    <row r="4556" spans="1:16" s="345" customFormat="1" x14ac:dyDescent="0.25">
      <c r="A4556" s="57" t="s">
        <v>772</v>
      </c>
      <c r="B4556" s="57" t="s">
        <v>2495</v>
      </c>
      <c r="C4556" s="62">
        <v>21030</v>
      </c>
      <c r="D4556" s="62" t="s">
        <v>5966</v>
      </c>
      <c r="E4556" s="60">
        <v>45961</v>
      </c>
      <c r="F4556" s="339" t="s">
        <v>16267</v>
      </c>
      <c r="G4556" s="339" t="s">
        <v>16268</v>
      </c>
      <c r="H4556" s="57"/>
      <c r="I4556" s="57"/>
      <c r="J4556" s="57"/>
      <c r="K4556" s="57"/>
      <c r="L4556" s="31"/>
      <c r="M4556" s="31"/>
      <c r="N4556" s="31"/>
      <c r="O4556" s="29"/>
    </row>
    <row r="4557" spans="1:16" s="345" customFormat="1" x14ac:dyDescent="0.25">
      <c r="A4557" s="44" t="s">
        <v>772</v>
      </c>
      <c r="B4557" s="44" t="s">
        <v>1352</v>
      </c>
      <c r="C4557" s="45" t="s">
        <v>9319</v>
      </c>
      <c r="D4557" s="45" t="s">
        <v>18252</v>
      </c>
      <c r="E4557" s="45" t="s">
        <v>3754</v>
      </c>
      <c r="F4557" s="45" t="s">
        <v>1384</v>
      </c>
      <c r="G4557" s="45" t="s">
        <v>1385</v>
      </c>
      <c r="H4557" s="30"/>
      <c r="I4557" s="29"/>
      <c r="J4557" s="29"/>
      <c r="K4557" s="29"/>
      <c r="L4557" s="29"/>
      <c r="M4557" s="29"/>
      <c r="N4557" s="29"/>
      <c r="O4557" s="29"/>
      <c r="P4557" s="430"/>
    </row>
    <row r="4558" spans="1:16" s="345" customFormat="1" x14ac:dyDescent="0.25">
      <c r="A4558" s="57" t="s">
        <v>772</v>
      </c>
      <c r="B4558" s="92" t="s">
        <v>4550</v>
      </c>
      <c r="C4558" s="93" t="s">
        <v>4548</v>
      </c>
      <c r="D4558" s="93" t="s">
        <v>4549</v>
      </c>
      <c r="E4558" s="94">
        <v>46203</v>
      </c>
      <c r="F4558" s="93"/>
      <c r="G4558" s="93"/>
      <c r="H4558" s="93"/>
      <c r="I4558" s="99"/>
      <c r="J4558" s="99"/>
      <c r="K4558" s="99"/>
      <c r="L4558" s="29"/>
      <c r="M4558" s="29"/>
      <c r="N4558" s="29"/>
      <c r="O4558" s="29"/>
      <c r="P4558" s="430"/>
    </row>
    <row r="4559" spans="1:16" s="345" customFormat="1" x14ac:dyDescent="0.25">
      <c r="A4559" s="403" t="s">
        <v>772</v>
      </c>
      <c r="B4559" s="403" t="s">
        <v>17113</v>
      </c>
      <c r="C4559" s="413">
        <v>14.24</v>
      </c>
      <c r="D4559" s="43" t="s">
        <v>17679</v>
      </c>
      <c r="E4559" s="43">
        <v>47299</v>
      </c>
      <c r="F4559" s="88"/>
      <c r="G4559" s="30"/>
      <c r="H4559" s="30"/>
      <c r="I4559" s="29"/>
      <c r="J4559" s="29"/>
      <c r="K4559" s="29"/>
      <c r="L4559" s="29"/>
      <c r="M4559" s="29"/>
      <c r="N4559" s="29"/>
      <c r="O4559" s="29"/>
    </row>
    <row r="4560" spans="1:16" s="345" customFormat="1" x14ac:dyDescent="0.25">
      <c r="A4560" s="44" t="s">
        <v>772</v>
      </c>
      <c r="B4560" s="44" t="s">
        <v>15259</v>
      </c>
      <c r="C4560" s="45" t="s">
        <v>11129</v>
      </c>
      <c r="D4560" s="45" t="s">
        <v>16294</v>
      </c>
      <c r="E4560" s="46">
        <v>46022</v>
      </c>
      <c r="F4560" s="338"/>
      <c r="G4560" s="44"/>
      <c r="H4560" s="44"/>
      <c r="I4560" s="44"/>
      <c r="J4560" s="44"/>
      <c r="K4560" s="44"/>
      <c r="L4560" s="31"/>
      <c r="M4560" s="31"/>
      <c r="N4560" s="31"/>
      <c r="O4560" s="29"/>
    </row>
    <row r="4561" spans="1:16" s="345" customFormat="1" x14ac:dyDescent="0.25">
      <c r="A4561" s="264" t="s">
        <v>772</v>
      </c>
      <c r="B4561" s="264" t="s">
        <v>1053</v>
      </c>
      <c r="C4561" s="265">
        <v>210902</v>
      </c>
      <c r="D4561" s="265" t="s">
        <v>15953</v>
      </c>
      <c r="E4561" s="266" t="s">
        <v>5195</v>
      </c>
      <c r="F4561" s="30"/>
      <c r="G4561" s="30"/>
      <c r="H4561" s="30"/>
      <c r="I4561" s="29"/>
      <c r="J4561" s="29"/>
      <c r="K4561" s="29"/>
      <c r="L4561" s="29"/>
      <c r="M4561" s="29"/>
      <c r="N4561" s="29"/>
      <c r="O4561" s="29"/>
    </row>
    <row r="4562" spans="1:16" s="345" customFormat="1" x14ac:dyDescent="0.25">
      <c r="A4562" s="264" t="s">
        <v>772</v>
      </c>
      <c r="B4562" s="264" t="s">
        <v>3587</v>
      </c>
      <c r="C4562" s="265">
        <v>230904</v>
      </c>
      <c r="D4562" s="265" t="s">
        <v>15953</v>
      </c>
      <c r="E4562" s="266" t="s">
        <v>10715</v>
      </c>
      <c r="F4562" s="30"/>
      <c r="G4562" s="30"/>
      <c r="H4562" s="30"/>
      <c r="I4562" s="29"/>
      <c r="J4562" s="29"/>
      <c r="K4562" s="29"/>
      <c r="L4562" s="29"/>
      <c r="M4562" s="29"/>
      <c r="N4562" s="29"/>
      <c r="O4562" s="29"/>
    </row>
    <row r="4563" spans="1:16" s="345" customFormat="1" x14ac:dyDescent="0.25">
      <c r="A4563" s="264" t="s">
        <v>8591</v>
      </c>
      <c r="B4563" s="264" t="s">
        <v>3782</v>
      </c>
      <c r="C4563" s="265">
        <v>23010402</v>
      </c>
      <c r="D4563" s="265" t="s">
        <v>15953</v>
      </c>
      <c r="E4563" s="266" t="s">
        <v>8836</v>
      </c>
      <c r="F4563" s="30"/>
      <c r="G4563" s="30"/>
      <c r="H4563" s="30"/>
      <c r="I4563" s="29"/>
      <c r="J4563" s="29"/>
      <c r="K4563" s="29"/>
      <c r="L4563" s="29"/>
      <c r="M4563" s="29"/>
      <c r="N4563" s="29"/>
      <c r="O4563" s="29"/>
    </row>
    <row r="4564" spans="1:16" s="345" customFormat="1" x14ac:dyDescent="0.25">
      <c r="A4564" s="135" t="s">
        <v>773</v>
      </c>
      <c r="B4564" s="131" t="s">
        <v>7666</v>
      </c>
      <c r="C4564" s="96" t="s">
        <v>7667</v>
      </c>
      <c r="D4564" s="96" t="s">
        <v>1398</v>
      </c>
      <c r="E4564" s="112">
        <v>45976</v>
      </c>
      <c r="F4564" s="93"/>
      <c r="G4564" s="93"/>
      <c r="H4564" s="93"/>
      <c r="I4564" s="99"/>
      <c r="J4564" s="99"/>
      <c r="K4564" s="99"/>
      <c r="L4564" s="31"/>
      <c r="M4564" s="31"/>
      <c r="N4564" s="31"/>
      <c r="O4564" s="29"/>
    </row>
    <row r="4565" spans="1:16" s="345" customFormat="1" x14ac:dyDescent="0.25">
      <c r="A4565" s="102" t="s">
        <v>773</v>
      </c>
      <c r="B4565" s="92" t="s">
        <v>4085</v>
      </c>
      <c r="C4565" s="93" t="s">
        <v>4084</v>
      </c>
      <c r="D4565" s="93" t="s">
        <v>1398</v>
      </c>
      <c r="E4565" s="94">
        <v>45794</v>
      </c>
      <c r="F4565" s="93"/>
      <c r="G4565" s="93" t="s">
        <v>1385</v>
      </c>
      <c r="H4565" s="93" t="s">
        <v>1385</v>
      </c>
      <c r="I4565" s="99"/>
      <c r="J4565" s="99"/>
      <c r="K4565" s="99"/>
      <c r="L4565" s="31"/>
      <c r="M4565" s="31"/>
      <c r="N4565" s="31"/>
      <c r="O4565" s="29"/>
    </row>
    <row r="4566" spans="1:16" s="345" customFormat="1" x14ac:dyDescent="0.25">
      <c r="A4566" s="44" t="s">
        <v>15500</v>
      </c>
      <c r="B4566" s="44" t="s">
        <v>1354</v>
      </c>
      <c r="C4566" s="45" t="s">
        <v>14385</v>
      </c>
      <c r="D4566" s="45" t="s">
        <v>18252</v>
      </c>
      <c r="E4566" s="45" t="s">
        <v>3064</v>
      </c>
      <c r="F4566" s="45" t="s">
        <v>1384</v>
      </c>
      <c r="G4566" s="45" t="s">
        <v>1385</v>
      </c>
      <c r="H4566" s="30"/>
      <c r="I4566" s="29"/>
      <c r="J4566" s="29"/>
      <c r="K4566" s="29"/>
      <c r="L4566" s="29"/>
      <c r="M4566" s="29"/>
      <c r="N4566" s="29"/>
      <c r="O4566" s="29"/>
    </row>
    <row r="4567" spans="1:16" s="345" customFormat="1" x14ac:dyDescent="0.25">
      <c r="A4567" s="264" t="s">
        <v>15500</v>
      </c>
      <c r="B4567" s="264" t="s">
        <v>3591</v>
      </c>
      <c r="C4567" s="265">
        <v>230901</v>
      </c>
      <c r="D4567" s="265" t="s">
        <v>15953</v>
      </c>
      <c r="E4567" s="266" t="s">
        <v>10715</v>
      </c>
      <c r="F4567" s="30"/>
      <c r="G4567" s="30"/>
      <c r="H4567" s="30"/>
      <c r="I4567" s="29"/>
      <c r="J4567" s="29"/>
      <c r="K4567" s="29"/>
      <c r="L4567" s="29"/>
      <c r="M4567" s="29"/>
      <c r="N4567" s="29"/>
      <c r="O4567" s="29"/>
    </row>
    <row r="4568" spans="1:16" x14ac:dyDescent="0.25">
      <c r="A4568" s="264" t="s">
        <v>15500</v>
      </c>
      <c r="B4568" s="264" t="s">
        <v>13009</v>
      </c>
      <c r="C4568" s="265">
        <v>240101</v>
      </c>
      <c r="D4568" s="265" t="s">
        <v>15953</v>
      </c>
      <c r="E4568" s="266" t="s">
        <v>13010</v>
      </c>
      <c r="P4568" s="349"/>
    </row>
    <row r="4569" spans="1:16" x14ac:dyDescent="0.25">
      <c r="A4569" s="264" t="s">
        <v>15500</v>
      </c>
      <c r="B4569" s="264" t="s">
        <v>236</v>
      </c>
      <c r="C4569" s="265">
        <v>241001</v>
      </c>
      <c r="D4569" s="265" t="s">
        <v>15953</v>
      </c>
      <c r="E4569" s="266" t="s">
        <v>11352</v>
      </c>
      <c r="P4569" s="349"/>
    </row>
    <row r="4570" spans="1:16" x14ac:dyDescent="0.25">
      <c r="A4570" s="264" t="s">
        <v>9458</v>
      </c>
      <c r="B4570" s="264" t="s">
        <v>2751</v>
      </c>
      <c r="C4570" s="265">
        <v>230105</v>
      </c>
      <c r="D4570" s="265" t="s">
        <v>15953</v>
      </c>
      <c r="E4570" s="266" t="s">
        <v>6877</v>
      </c>
      <c r="P4570" s="349"/>
    </row>
    <row r="4571" spans="1:16" x14ac:dyDescent="0.25">
      <c r="A4571" s="44" t="s">
        <v>13196</v>
      </c>
      <c r="B4571" s="92" t="s">
        <v>13392</v>
      </c>
      <c r="C4571" s="77" t="s">
        <v>13124</v>
      </c>
      <c r="D4571" s="93" t="s">
        <v>13391</v>
      </c>
      <c r="E4571" s="94">
        <v>45838</v>
      </c>
      <c r="F4571" s="93"/>
      <c r="G4571" s="93"/>
      <c r="H4571" s="93"/>
      <c r="I4571" s="99"/>
      <c r="J4571" s="99"/>
      <c r="K4571" s="99"/>
      <c r="L4571" s="31"/>
      <c r="M4571" s="31"/>
      <c r="N4571" s="31"/>
      <c r="P4571" s="349"/>
    </row>
    <row r="4572" spans="1:16" x14ac:dyDescent="0.25">
      <c r="A4572" s="44" t="s">
        <v>1156</v>
      </c>
      <c r="B4572" s="44" t="s">
        <v>10976</v>
      </c>
      <c r="C4572" s="45" t="s">
        <v>10977</v>
      </c>
      <c r="D4572" s="45" t="s">
        <v>18252</v>
      </c>
      <c r="E4572" s="45" t="s">
        <v>10715</v>
      </c>
      <c r="F4572" s="45" t="s">
        <v>1384</v>
      </c>
      <c r="G4572" s="45" t="s">
        <v>1385</v>
      </c>
      <c r="P4572" s="349"/>
    </row>
    <row r="4573" spans="1:16" x14ac:dyDescent="0.25">
      <c r="A4573" s="99" t="s">
        <v>3262</v>
      </c>
      <c r="B4573" s="111" t="s">
        <v>1363</v>
      </c>
      <c r="C4573" s="56" t="s">
        <v>3258</v>
      </c>
      <c r="D4573" s="146" t="s">
        <v>2528</v>
      </c>
      <c r="E4573" s="69">
        <v>45227</v>
      </c>
      <c r="F4573" s="93"/>
      <c r="G4573" s="93"/>
      <c r="H4573" s="93"/>
      <c r="I4573" s="99"/>
      <c r="J4573" s="99"/>
      <c r="K4573" s="99"/>
      <c r="P4573" s="349"/>
    </row>
    <row r="4574" spans="1:16" x14ac:dyDescent="0.25">
      <c r="A4574" s="264" t="s">
        <v>3262</v>
      </c>
      <c r="B4574" s="264" t="s">
        <v>14597</v>
      </c>
      <c r="C4574" s="265">
        <v>240302</v>
      </c>
      <c r="D4574" s="265" t="s">
        <v>15953</v>
      </c>
      <c r="E4574" s="266" t="s">
        <v>3064</v>
      </c>
      <c r="P4574" s="349"/>
    </row>
    <row r="4575" spans="1:16" x14ac:dyDescent="0.25">
      <c r="A4575" s="264" t="s">
        <v>3262</v>
      </c>
      <c r="B4575" s="264" t="s">
        <v>14575</v>
      </c>
      <c r="C4575" s="265">
        <v>240402</v>
      </c>
      <c r="D4575" s="265" t="s">
        <v>15953</v>
      </c>
      <c r="E4575" s="266" t="s">
        <v>6492</v>
      </c>
      <c r="P4575" s="349"/>
    </row>
    <row r="4576" spans="1:16" x14ac:dyDescent="0.25">
      <c r="A4576" s="57" t="s">
        <v>4461</v>
      </c>
      <c r="B4576" s="92" t="s">
        <v>4550</v>
      </c>
      <c r="C4576" s="93" t="s">
        <v>4548</v>
      </c>
      <c r="D4576" s="93" t="s">
        <v>4549</v>
      </c>
      <c r="E4576" s="94">
        <v>46203</v>
      </c>
      <c r="F4576" s="93"/>
      <c r="G4576" s="93"/>
      <c r="H4576" s="93"/>
      <c r="I4576" s="99"/>
      <c r="J4576" s="99"/>
      <c r="K4576" s="99"/>
      <c r="P4576" s="349"/>
    </row>
    <row r="4577" spans="1:16" x14ac:dyDescent="0.25">
      <c r="A4577" s="44" t="s">
        <v>243</v>
      </c>
      <c r="B4577" s="44" t="s">
        <v>3753</v>
      </c>
      <c r="C4577" s="45" t="s">
        <v>10039</v>
      </c>
      <c r="D4577" s="45" t="s">
        <v>15765</v>
      </c>
      <c r="E4577" s="45" t="s">
        <v>6210</v>
      </c>
      <c r="F4577" s="328"/>
      <c r="G4577" s="328"/>
      <c r="H4577" s="328"/>
      <c r="I4577" s="329"/>
      <c r="J4577" s="329"/>
      <c r="K4577" s="329"/>
      <c r="P4577" s="349"/>
    </row>
    <row r="4578" spans="1:16" x14ac:dyDescent="0.25">
      <c r="A4578" s="44" t="s">
        <v>243</v>
      </c>
      <c r="B4578" s="44" t="s">
        <v>264</v>
      </c>
      <c r="C4578" s="45" t="s">
        <v>10040</v>
      </c>
      <c r="D4578" s="45" t="s">
        <v>15765</v>
      </c>
      <c r="E4578" s="45" t="s">
        <v>6210</v>
      </c>
      <c r="F4578" s="328"/>
      <c r="G4578" s="328"/>
      <c r="H4578" s="328"/>
      <c r="I4578" s="329"/>
      <c r="J4578" s="329"/>
      <c r="K4578" s="329"/>
      <c r="P4578" s="349"/>
    </row>
    <row r="4579" spans="1:16" s="355" customFormat="1" x14ac:dyDescent="0.25">
      <c r="A4579" s="346" t="s">
        <v>243</v>
      </c>
      <c r="B4579" s="346" t="s">
        <v>3753</v>
      </c>
      <c r="C4579" s="347" t="s">
        <v>10039</v>
      </c>
      <c r="D4579" s="347" t="s">
        <v>15765</v>
      </c>
      <c r="E4579" s="347" t="s">
        <v>16794</v>
      </c>
      <c r="F4579" s="346"/>
      <c r="G4579" s="346"/>
      <c r="H4579" s="346"/>
      <c r="I4579" s="346"/>
      <c r="J4579" s="346"/>
      <c r="K4579" s="346"/>
      <c r="L4579" s="346"/>
      <c r="M4579" s="346"/>
      <c r="N4579" s="29"/>
      <c r="O4579" s="29"/>
      <c r="P4579" s="357"/>
    </row>
    <row r="4580" spans="1:16" x14ac:dyDescent="0.25">
      <c r="A4580" s="346" t="s">
        <v>243</v>
      </c>
      <c r="B4580" s="346" t="s">
        <v>264</v>
      </c>
      <c r="C4580" s="347" t="s">
        <v>10040</v>
      </c>
      <c r="D4580" s="347" t="s">
        <v>15765</v>
      </c>
      <c r="E4580" s="347" t="s">
        <v>6214</v>
      </c>
      <c r="F4580" s="346"/>
      <c r="G4580" s="346"/>
      <c r="H4580" s="346"/>
      <c r="I4580" s="346"/>
      <c r="J4580" s="346"/>
      <c r="K4580" s="346"/>
      <c r="L4580" s="346"/>
      <c r="M4580" s="346"/>
      <c r="P4580" s="349"/>
    </row>
    <row r="4581" spans="1:16" s="359" customFormat="1" x14ac:dyDescent="0.25">
      <c r="A4581" s="44" t="s">
        <v>243</v>
      </c>
      <c r="B4581" s="44" t="s">
        <v>3753</v>
      </c>
      <c r="C4581" s="45" t="s">
        <v>10039</v>
      </c>
      <c r="D4581" s="45" t="s">
        <v>13812</v>
      </c>
      <c r="E4581" s="45" t="s">
        <v>6210</v>
      </c>
      <c r="F4581" s="93"/>
      <c r="G4581" s="93"/>
      <c r="H4581" s="93"/>
      <c r="I4581" s="99"/>
      <c r="J4581" s="99"/>
      <c r="K4581" s="99"/>
      <c r="L4581" s="29"/>
      <c r="M4581" s="29"/>
      <c r="N4581" s="29"/>
      <c r="O4581" s="29"/>
      <c r="P4581" s="365"/>
    </row>
    <row r="4582" spans="1:16" x14ac:dyDescent="0.25">
      <c r="A4582" s="44" t="s">
        <v>243</v>
      </c>
      <c r="B4582" s="44" t="s">
        <v>264</v>
      </c>
      <c r="C4582" s="45" t="s">
        <v>10040</v>
      </c>
      <c r="D4582" s="45" t="s">
        <v>13812</v>
      </c>
      <c r="E4582" s="45" t="s">
        <v>6210</v>
      </c>
      <c r="F4582" s="93"/>
      <c r="G4582" s="93"/>
      <c r="H4582" s="93"/>
      <c r="I4582" s="99"/>
      <c r="J4582" s="99"/>
      <c r="K4582" s="99"/>
      <c r="P4582" s="349"/>
    </row>
    <row r="4583" spans="1:16" x14ac:dyDescent="0.25">
      <c r="A4583" s="329" t="s">
        <v>15354</v>
      </c>
      <c r="B4583" s="330" t="s">
        <v>15362</v>
      </c>
      <c r="C4583" s="328" t="s">
        <v>15370</v>
      </c>
      <c r="D4583" s="93" t="s">
        <v>1593</v>
      </c>
      <c r="E4583" s="331">
        <v>46389</v>
      </c>
      <c r="F4583" s="328"/>
      <c r="G4583" s="328"/>
      <c r="H4583" s="328"/>
      <c r="I4583" s="329"/>
      <c r="J4583" s="329"/>
      <c r="K4583" s="329"/>
      <c r="P4583" s="349"/>
    </row>
    <row r="4584" spans="1:16" x14ac:dyDescent="0.25">
      <c r="A4584" s="44" t="s">
        <v>10227</v>
      </c>
      <c r="B4584" s="44" t="s">
        <v>307</v>
      </c>
      <c r="C4584" s="45" t="s">
        <v>10228</v>
      </c>
      <c r="D4584" s="45" t="s">
        <v>15765</v>
      </c>
      <c r="E4584" s="45" t="s">
        <v>6210</v>
      </c>
      <c r="F4584" s="328"/>
      <c r="G4584" s="328"/>
      <c r="H4584" s="328"/>
      <c r="I4584" s="329"/>
      <c r="J4584" s="329"/>
      <c r="K4584" s="329"/>
      <c r="P4584" s="349"/>
    </row>
    <row r="4585" spans="1:16" x14ac:dyDescent="0.25">
      <c r="A4585" s="44" t="s">
        <v>10227</v>
      </c>
      <c r="B4585" s="44" t="s">
        <v>13765</v>
      </c>
      <c r="C4585" s="45" t="s">
        <v>13801</v>
      </c>
      <c r="D4585" s="45" t="s">
        <v>15765</v>
      </c>
      <c r="E4585" s="45" t="s">
        <v>13802</v>
      </c>
      <c r="F4585" s="328"/>
      <c r="G4585" s="328"/>
      <c r="H4585" s="328"/>
      <c r="I4585" s="329"/>
      <c r="J4585" s="329"/>
      <c r="K4585" s="329"/>
      <c r="P4585" s="349"/>
    </row>
    <row r="4586" spans="1:16" x14ac:dyDescent="0.25">
      <c r="A4586" s="346" t="s">
        <v>10227</v>
      </c>
      <c r="B4586" s="346" t="s">
        <v>307</v>
      </c>
      <c r="C4586" s="347" t="s">
        <v>10228</v>
      </c>
      <c r="D4586" s="347" t="s">
        <v>15765</v>
      </c>
      <c r="E4586" s="347" t="s">
        <v>16794</v>
      </c>
      <c r="F4586" s="346"/>
      <c r="G4586" s="346"/>
      <c r="H4586" s="346"/>
      <c r="I4586" s="346"/>
      <c r="J4586" s="346"/>
      <c r="K4586" s="346"/>
      <c r="L4586" s="346"/>
      <c r="M4586" s="346"/>
      <c r="P4586" s="349"/>
    </row>
    <row r="4587" spans="1:16" x14ac:dyDescent="0.25">
      <c r="A4587" s="346" t="s">
        <v>10227</v>
      </c>
      <c r="B4587" s="346" t="s">
        <v>13765</v>
      </c>
      <c r="C4587" s="347" t="s">
        <v>13801</v>
      </c>
      <c r="D4587" s="347" t="s">
        <v>15765</v>
      </c>
      <c r="E4587" s="347" t="s">
        <v>16849</v>
      </c>
      <c r="F4587" s="346"/>
      <c r="G4587" s="346"/>
      <c r="H4587" s="346"/>
      <c r="I4587" s="346"/>
      <c r="J4587" s="346"/>
      <c r="K4587" s="346"/>
      <c r="L4587" s="346"/>
      <c r="M4587" s="346"/>
      <c r="P4587" s="349"/>
    </row>
    <row r="4588" spans="1:16" x14ac:dyDescent="0.25">
      <c r="A4588" s="44" t="s">
        <v>10227</v>
      </c>
      <c r="B4588" s="44" t="s">
        <v>307</v>
      </c>
      <c r="C4588" s="45" t="s">
        <v>10228</v>
      </c>
      <c r="D4588" s="45" t="s">
        <v>13812</v>
      </c>
      <c r="E4588" s="45" t="s">
        <v>6210</v>
      </c>
      <c r="F4588" s="93"/>
      <c r="G4588" s="93"/>
      <c r="H4588" s="93"/>
      <c r="I4588" s="99"/>
      <c r="J4588" s="99"/>
      <c r="K4588" s="99"/>
      <c r="P4588" s="349"/>
    </row>
    <row r="4589" spans="1:16" x14ac:dyDescent="0.25">
      <c r="A4589" s="44" t="s">
        <v>10227</v>
      </c>
      <c r="B4589" s="44" t="s">
        <v>13765</v>
      </c>
      <c r="C4589" s="45" t="s">
        <v>13801</v>
      </c>
      <c r="D4589" s="45" t="s">
        <v>13812</v>
      </c>
      <c r="E4589" s="45" t="s">
        <v>13802</v>
      </c>
      <c r="F4589" s="93"/>
      <c r="G4589" s="93"/>
      <c r="H4589" s="93"/>
      <c r="I4589" s="99"/>
      <c r="J4589" s="99"/>
      <c r="K4589" s="99"/>
      <c r="P4589" s="349"/>
    </row>
    <row r="4590" spans="1:16" x14ac:dyDescent="0.25">
      <c r="A4590" s="44" t="s">
        <v>5164</v>
      </c>
      <c r="B4590" s="44" t="s">
        <v>15288</v>
      </c>
      <c r="C4590" s="45" t="s">
        <v>9052</v>
      </c>
      <c r="D4590" s="45" t="s">
        <v>16294</v>
      </c>
      <c r="E4590" s="46">
        <v>45777</v>
      </c>
      <c r="F4590" s="338"/>
      <c r="G4590" s="44"/>
      <c r="H4590" s="44"/>
      <c r="I4590" s="44"/>
      <c r="J4590" s="44"/>
      <c r="K4590" s="44"/>
      <c r="L4590" s="31"/>
      <c r="M4590" s="31"/>
      <c r="N4590" s="31"/>
      <c r="P4590" s="349"/>
    </row>
    <row r="4591" spans="1:16" x14ac:dyDescent="0.25">
      <c r="A4591" s="1" t="s">
        <v>6291</v>
      </c>
      <c r="B4591" s="432" t="s">
        <v>185</v>
      </c>
      <c r="C4591" s="433" t="s">
        <v>6292</v>
      </c>
      <c r="D4591" s="434" t="s">
        <v>17016</v>
      </c>
      <c r="E4591" s="434">
        <v>45794</v>
      </c>
      <c r="P4591" s="343"/>
    </row>
    <row r="4592" spans="1:16" x14ac:dyDescent="0.25">
      <c r="A4592" s="1" t="s">
        <v>6291</v>
      </c>
      <c r="B4592" s="432" t="s">
        <v>190</v>
      </c>
      <c r="C4592" s="433" t="s">
        <v>9750</v>
      </c>
      <c r="D4592" s="434" t="s">
        <v>17016</v>
      </c>
      <c r="E4592" s="434">
        <v>45849</v>
      </c>
      <c r="P4592" s="343"/>
    </row>
    <row r="4593" spans="1:16" x14ac:dyDescent="0.25">
      <c r="A4593" s="44" t="s">
        <v>9060</v>
      </c>
      <c r="B4593" s="44" t="s">
        <v>15288</v>
      </c>
      <c r="C4593" s="45" t="s">
        <v>9052</v>
      </c>
      <c r="D4593" s="45" t="s">
        <v>16294</v>
      </c>
      <c r="E4593" s="46">
        <v>45777</v>
      </c>
      <c r="F4593" s="338"/>
      <c r="G4593" s="44"/>
      <c r="H4593" s="44"/>
      <c r="I4593" s="44"/>
      <c r="J4593" s="44"/>
      <c r="K4593" s="44"/>
      <c r="L4593" s="31"/>
      <c r="M4593" s="31"/>
      <c r="N4593" s="31"/>
      <c r="P4593" s="349"/>
    </row>
    <row r="4594" spans="1:16" x14ac:dyDescent="0.25">
      <c r="A4594" s="44" t="s">
        <v>9134</v>
      </c>
      <c r="B4594" s="44" t="s">
        <v>1361</v>
      </c>
      <c r="C4594" s="45" t="s">
        <v>9087</v>
      </c>
      <c r="D4594" s="45" t="s">
        <v>18252</v>
      </c>
      <c r="E4594" s="45" t="s">
        <v>6809</v>
      </c>
      <c r="F4594" s="45" t="s">
        <v>1384</v>
      </c>
      <c r="G4594" s="45" t="s">
        <v>1385</v>
      </c>
      <c r="P4594" s="349"/>
    </row>
    <row r="4595" spans="1:16" x14ac:dyDescent="0.25">
      <c r="A4595" s="403" t="s">
        <v>17277</v>
      </c>
      <c r="B4595" s="403" t="s">
        <v>17155</v>
      </c>
      <c r="C4595" s="413">
        <v>29.24</v>
      </c>
      <c r="D4595" s="43" t="s">
        <v>17679</v>
      </c>
      <c r="E4595" s="43">
        <v>47299</v>
      </c>
      <c r="F4595" s="88"/>
      <c r="P4595" s="349"/>
    </row>
    <row r="4596" spans="1:16" x14ac:dyDescent="0.25">
      <c r="A4596" s="264" t="s">
        <v>17817</v>
      </c>
      <c r="B4596" s="264" t="s">
        <v>17682</v>
      </c>
      <c r="C4596" s="265">
        <v>25010501</v>
      </c>
      <c r="D4596" s="265" t="s">
        <v>15953</v>
      </c>
      <c r="E4596" s="266" t="s">
        <v>17681</v>
      </c>
      <c r="P4596" s="349"/>
    </row>
    <row r="4597" spans="1:16" x14ac:dyDescent="0.25">
      <c r="A4597" s="264" t="s">
        <v>10426</v>
      </c>
      <c r="B4597" s="264" t="s">
        <v>2751</v>
      </c>
      <c r="C4597" s="265">
        <v>230105</v>
      </c>
      <c r="D4597" s="265" t="s">
        <v>15953</v>
      </c>
      <c r="E4597" s="266" t="s">
        <v>6877</v>
      </c>
      <c r="P4597" s="349"/>
    </row>
    <row r="4598" spans="1:16" x14ac:dyDescent="0.25">
      <c r="A4598" s="262" t="s">
        <v>7366</v>
      </c>
      <c r="B4598" s="262" t="s">
        <v>7332</v>
      </c>
      <c r="C4598" s="53" t="s">
        <v>7367</v>
      </c>
      <c r="D4598" s="93" t="s">
        <v>7330</v>
      </c>
      <c r="E4598" s="263">
        <v>46525</v>
      </c>
      <c r="F4598" s="93"/>
      <c r="G4598" s="93"/>
      <c r="H4598" s="93"/>
      <c r="I4598" s="99"/>
      <c r="J4598" s="99"/>
      <c r="K4598" s="99"/>
      <c r="P4598" s="349"/>
    </row>
    <row r="4599" spans="1:16" x14ac:dyDescent="0.25">
      <c r="A4599" s="264" t="s">
        <v>10676</v>
      </c>
      <c r="B4599" s="264" t="s">
        <v>1067</v>
      </c>
      <c r="C4599" s="265">
        <v>230703</v>
      </c>
      <c r="D4599" s="265" t="s">
        <v>15953</v>
      </c>
      <c r="E4599" s="266" t="s">
        <v>5273</v>
      </c>
      <c r="P4599" s="349"/>
    </row>
    <row r="4600" spans="1:16" x14ac:dyDescent="0.25">
      <c r="A4600" s="44" t="s">
        <v>11203</v>
      </c>
      <c r="B4600" s="44" t="s">
        <v>15279</v>
      </c>
      <c r="C4600" s="45" t="s">
        <v>11130</v>
      </c>
      <c r="D4600" s="45" t="s">
        <v>16294</v>
      </c>
      <c r="E4600" s="46">
        <v>46112</v>
      </c>
      <c r="F4600" s="338" t="s">
        <v>2055</v>
      </c>
      <c r="G4600" s="44"/>
      <c r="H4600" s="44"/>
      <c r="I4600" s="44"/>
      <c r="J4600" s="44"/>
      <c r="K4600" s="44"/>
      <c r="P4600" s="349"/>
    </row>
    <row r="4601" spans="1:16" x14ac:dyDescent="0.25">
      <c r="A4601" s="44" t="s">
        <v>3503</v>
      </c>
      <c r="B4601" s="44" t="s">
        <v>18102</v>
      </c>
      <c r="C4601" s="45" t="s">
        <v>18103</v>
      </c>
      <c r="D4601" s="45" t="s">
        <v>18252</v>
      </c>
      <c r="E4601" s="45" t="s">
        <v>6985</v>
      </c>
      <c r="F4601" s="45" t="s">
        <v>1385</v>
      </c>
      <c r="G4601" s="45" t="s">
        <v>1385</v>
      </c>
      <c r="P4601" s="349"/>
    </row>
    <row r="4602" spans="1:16" x14ac:dyDescent="0.25">
      <c r="A4602" s="264" t="s">
        <v>3503</v>
      </c>
      <c r="B4602" s="264" t="s">
        <v>2751</v>
      </c>
      <c r="C4602" s="265">
        <v>220105</v>
      </c>
      <c r="D4602" s="265" t="s">
        <v>15953</v>
      </c>
      <c r="E4602" s="266" t="s">
        <v>3064</v>
      </c>
      <c r="P4602" s="349"/>
    </row>
    <row r="4603" spans="1:16" x14ac:dyDescent="0.25">
      <c r="A4603" s="264" t="s">
        <v>3503</v>
      </c>
      <c r="B4603" s="264" t="s">
        <v>3591</v>
      </c>
      <c r="C4603" s="265">
        <v>230901</v>
      </c>
      <c r="D4603" s="265" t="s">
        <v>15953</v>
      </c>
      <c r="E4603" s="266" t="s">
        <v>10715</v>
      </c>
      <c r="P4603" s="349"/>
    </row>
    <row r="4604" spans="1:16" x14ac:dyDescent="0.25">
      <c r="A4604" s="264" t="s">
        <v>3503</v>
      </c>
      <c r="B4604" s="264" t="s">
        <v>1076</v>
      </c>
      <c r="C4604" s="265">
        <v>240303</v>
      </c>
      <c r="D4604" s="265" t="s">
        <v>15953</v>
      </c>
      <c r="E4604" s="266" t="s">
        <v>3064</v>
      </c>
      <c r="P4604" s="349"/>
    </row>
    <row r="4605" spans="1:16" x14ac:dyDescent="0.25">
      <c r="A4605" s="44" t="s">
        <v>244</v>
      </c>
      <c r="B4605" s="44" t="s">
        <v>177</v>
      </c>
      <c r="C4605" s="45" t="s">
        <v>10206</v>
      </c>
      <c r="D4605" s="45" t="s">
        <v>15765</v>
      </c>
      <c r="E4605" s="45" t="s">
        <v>6212</v>
      </c>
      <c r="F4605" s="328"/>
      <c r="G4605" s="328"/>
      <c r="H4605" s="328"/>
      <c r="I4605" s="329"/>
      <c r="J4605" s="329"/>
      <c r="K4605" s="329"/>
      <c r="P4605" s="349"/>
    </row>
    <row r="4606" spans="1:16" x14ac:dyDescent="0.25">
      <c r="A4606" s="346" t="s">
        <v>244</v>
      </c>
      <c r="B4606" s="346" t="s">
        <v>177</v>
      </c>
      <c r="C4606" s="347" t="s">
        <v>10206</v>
      </c>
      <c r="D4606" s="347" t="s">
        <v>15765</v>
      </c>
      <c r="E4606" s="347" t="s">
        <v>16792</v>
      </c>
      <c r="F4606" s="346"/>
      <c r="G4606" s="346"/>
      <c r="H4606" s="346"/>
      <c r="I4606" s="346"/>
      <c r="J4606" s="346"/>
      <c r="K4606" s="346"/>
      <c r="L4606" s="346"/>
      <c r="M4606" s="346"/>
      <c r="P4606" s="349"/>
    </row>
    <row r="4607" spans="1:16" x14ac:dyDescent="0.25">
      <c r="A4607" s="44" t="s">
        <v>244</v>
      </c>
      <c r="B4607" s="44" t="s">
        <v>177</v>
      </c>
      <c r="C4607" s="45" t="s">
        <v>10206</v>
      </c>
      <c r="D4607" s="45" t="s">
        <v>13812</v>
      </c>
      <c r="E4607" s="45" t="s">
        <v>6212</v>
      </c>
      <c r="F4607" s="93"/>
      <c r="G4607" s="93"/>
      <c r="H4607" s="93"/>
      <c r="I4607" s="99"/>
      <c r="J4607" s="99"/>
      <c r="K4607" s="99"/>
      <c r="P4607" s="349"/>
    </row>
    <row r="4608" spans="1:16" x14ac:dyDescent="0.25">
      <c r="A4608" s="264" t="s">
        <v>2793</v>
      </c>
      <c r="B4608" s="264" t="s">
        <v>4181</v>
      </c>
      <c r="C4608" s="265">
        <v>230301</v>
      </c>
      <c r="D4608" s="265" t="s">
        <v>15953</v>
      </c>
      <c r="E4608" s="266" t="s">
        <v>6877</v>
      </c>
      <c r="P4608" s="349"/>
    </row>
    <row r="4609" spans="1:16" x14ac:dyDescent="0.25">
      <c r="A4609" s="264" t="s">
        <v>2793</v>
      </c>
      <c r="B4609" s="264" t="s">
        <v>3587</v>
      </c>
      <c r="C4609" s="265">
        <v>230904</v>
      </c>
      <c r="D4609" s="265" t="s">
        <v>15953</v>
      </c>
      <c r="E4609" s="266" t="s">
        <v>10715</v>
      </c>
      <c r="P4609" s="349"/>
    </row>
    <row r="4610" spans="1:16" x14ac:dyDescent="0.25">
      <c r="A4610" s="44" t="s">
        <v>18145</v>
      </c>
      <c r="B4610" s="44" t="s">
        <v>1350</v>
      </c>
      <c r="C4610" s="45" t="s">
        <v>6188</v>
      </c>
      <c r="D4610" s="45" t="s">
        <v>18252</v>
      </c>
      <c r="E4610" s="45" t="s">
        <v>6211</v>
      </c>
      <c r="F4610" s="45" t="s">
        <v>1384</v>
      </c>
      <c r="G4610" s="45" t="s">
        <v>1384</v>
      </c>
      <c r="P4610" s="349"/>
    </row>
    <row r="4611" spans="1:16" x14ac:dyDescent="0.25">
      <c r="A4611" s="44" t="s">
        <v>18145</v>
      </c>
      <c r="B4611" s="44" t="s">
        <v>15962</v>
      </c>
      <c r="C4611" s="45" t="s">
        <v>15776</v>
      </c>
      <c r="D4611" s="45" t="s">
        <v>18252</v>
      </c>
      <c r="E4611" s="45" t="s">
        <v>6416</v>
      </c>
      <c r="F4611" s="45" t="s">
        <v>1384</v>
      </c>
      <c r="G4611" s="45" t="s">
        <v>1384</v>
      </c>
      <c r="P4611" s="349"/>
    </row>
    <row r="4612" spans="1:16" x14ac:dyDescent="0.25">
      <c r="A4612" s="44" t="s">
        <v>18145</v>
      </c>
      <c r="B4612" s="44" t="s">
        <v>15779</v>
      </c>
      <c r="C4612" s="45" t="s">
        <v>15780</v>
      </c>
      <c r="D4612" s="45" t="s">
        <v>18252</v>
      </c>
      <c r="E4612" s="45" t="s">
        <v>6416</v>
      </c>
      <c r="F4612" s="45" t="s">
        <v>1384</v>
      </c>
      <c r="G4612" s="45" t="s">
        <v>1384</v>
      </c>
      <c r="P4612" s="349"/>
    </row>
    <row r="4613" spans="1:16" x14ac:dyDescent="0.25">
      <c r="A4613" s="44" t="s">
        <v>18145</v>
      </c>
      <c r="B4613" s="44" t="s">
        <v>1356</v>
      </c>
      <c r="C4613" s="45" t="s">
        <v>15958</v>
      </c>
      <c r="D4613" s="45" t="s">
        <v>18252</v>
      </c>
      <c r="E4613" s="45" t="s">
        <v>6214</v>
      </c>
      <c r="F4613" s="45" t="s">
        <v>1384</v>
      </c>
      <c r="G4613" s="45" t="s">
        <v>1384</v>
      </c>
      <c r="P4613" s="349"/>
    </row>
    <row r="4614" spans="1:16" s="355" customFormat="1" x14ac:dyDescent="0.25">
      <c r="A4614" s="262" t="s">
        <v>9235</v>
      </c>
      <c r="B4614" s="262" t="s">
        <v>9229</v>
      </c>
      <c r="C4614" s="53" t="s">
        <v>9266</v>
      </c>
      <c r="D4614" s="93" t="s">
        <v>7330</v>
      </c>
      <c r="E4614" s="263">
        <v>46824</v>
      </c>
      <c r="F4614" s="93"/>
      <c r="G4614" s="93"/>
      <c r="H4614" s="93"/>
      <c r="I4614" s="99"/>
      <c r="J4614" s="99"/>
      <c r="K4614" s="99"/>
      <c r="L4614" s="29"/>
      <c r="M4614" s="29"/>
      <c r="N4614" s="29"/>
      <c r="O4614" s="29"/>
      <c r="P4614" s="357"/>
    </row>
    <row r="4615" spans="1:16" x14ac:dyDescent="0.25">
      <c r="A4615" s="108" t="s">
        <v>2276</v>
      </c>
      <c r="B4615" s="108" t="s">
        <v>6216</v>
      </c>
      <c r="C4615" s="106" t="s">
        <v>6215</v>
      </c>
      <c r="D4615" s="93" t="s">
        <v>1593</v>
      </c>
      <c r="E4615" s="109">
        <v>46674</v>
      </c>
      <c r="F4615" s="93"/>
      <c r="G4615" s="93"/>
      <c r="H4615" s="93"/>
      <c r="I4615" s="99"/>
      <c r="J4615" s="99"/>
      <c r="K4615" s="99"/>
      <c r="P4615" s="349"/>
    </row>
    <row r="4616" spans="1:16" x14ac:dyDescent="0.25">
      <c r="A4616" s="57" t="s">
        <v>1157</v>
      </c>
      <c r="B4616" s="92" t="s">
        <v>2768</v>
      </c>
      <c r="C4616" s="93" t="s">
        <v>4548</v>
      </c>
      <c r="D4616" s="93" t="s">
        <v>4549</v>
      </c>
      <c r="E4616" s="94">
        <v>46203</v>
      </c>
      <c r="F4616" s="93"/>
      <c r="G4616" s="93"/>
      <c r="H4616" s="93"/>
      <c r="I4616" s="99"/>
      <c r="J4616" s="99"/>
      <c r="K4616" s="99"/>
      <c r="P4616" s="349"/>
    </row>
    <row r="4617" spans="1:16" x14ac:dyDescent="0.25">
      <c r="A4617" s="403" t="s">
        <v>17278</v>
      </c>
      <c r="B4617" s="403" t="s">
        <v>17114</v>
      </c>
      <c r="C4617" s="413">
        <v>13.24</v>
      </c>
      <c r="D4617" s="43" t="s">
        <v>17679</v>
      </c>
      <c r="E4617" s="43">
        <v>47299</v>
      </c>
      <c r="F4617" s="88"/>
      <c r="P4617" s="349"/>
    </row>
    <row r="4618" spans="1:16" x14ac:dyDescent="0.25">
      <c r="A4618" s="403" t="s">
        <v>17278</v>
      </c>
      <c r="B4618" s="403" t="s">
        <v>17205</v>
      </c>
      <c r="C4618" s="413">
        <v>15.23</v>
      </c>
      <c r="D4618" s="43" t="s">
        <v>17679</v>
      </c>
      <c r="E4618" s="43">
        <v>46934</v>
      </c>
      <c r="F4618" s="88"/>
      <c r="P4618" s="349"/>
    </row>
    <row r="4619" spans="1:16" x14ac:dyDescent="0.25">
      <c r="A4619" s="403" t="s">
        <v>17278</v>
      </c>
      <c r="B4619" s="403" t="s">
        <v>17206</v>
      </c>
      <c r="C4619" s="413">
        <v>16.23</v>
      </c>
      <c r="D4619" s="43" t="s">
        <v>17679</v>
      </c>
      <c r="E4619" s="43">
        <v>46934</v>
      </c>
      <c r="F4619" s="88"/>
      <c r="P4619" s="349"/>
    </row>
    <row r="4620" spans="1:16" x14ac:dyDescent="0.25">
      <c r="A4620" s="403" t="s">
        <v>17278</v>
      </c>
      <c r="B4620" s="403" t="s">
        <v>17097</v>
      </c>
      <c r="C4620" s="413">
        <v>28.24</v>
      </c>
      <c r="D4620" s="43" t="s">
        <v>17679</v>
      </c>
      <c r="E4620" s="43">
        <v>47299</v>
      </c>
      <c r="F4620" s="88"/>
      <c r="P4620" s="349"/>
    </row>
    <row r="4621" spans="1:16" x14ac:dyDescent="0.25">
      <c r="A4621" s="44" t="s">
        <v>12152</v>
      </c>
      <c r="B4621" s="44" t="s">
        <v>1380</v>
      </c>
      <c r="C4621" s="45" t="s">
        <v>13690</v>
      </c>
      <c r="D4621" s="45" t="s">
        <v>4574</v>
      </c>
      <c r="E4621" s="275">
        <f>DATE(2028,2,28)</f>
        <v>46811</v>
      </c>
      <c r="P4621" s="349"/>
    </row>
    <row r="4622" spans="1:16" x14ac:dyDescent="0.25">
      <c r="A4622" s="264" t="s">
        <v>774</v>
      </c>
      <c r="B4622" s="264" t="s">
        <v>6966</v>
      </c>
      <c r="C4622" s="265">
        <v>23010401</v>
      </c>
      <c r="D4622" s="265" t="s">
        <v>15953</v>
      </c>
      <c r="E4622" s="266" t="s">
        <v>6967</v>
      </c>
      <c r="P4622" s="349"/>
    </row>
    <row r="4623" spans="1:16" x14ac:dyDescent="0.25">
      <c r="A4623" s="264" t="s">
        <v>774</v>
      </c>
      <c r="B4623" s="264" t="s">
        <v>3782</v>
      </c>
      <c r="C4623" s="265">
        <v>23010402</v>
      </c>
      <c r="D4623" s="265" t="s">
        <v>15953</v>
      </c>
      <c r="E4623" s="266" t="s">
        <v>8836</v>
      </c>
      <c r="P4623" s="349"/>
    </row>
    <row r="4624" spans="1:16" x14ac:dyDescent="0.25">
      <c r="A4624" s="264" t="s">
        <v>774</v>
      </c>
      <c r="B4624" s="264" t="s">
        <v>10528</v>
      </c>
      <c r="C4624" s="265">
        <v>23060201</v>
      </c>
      <c r="D4624" s="265" t="s">
        <v>15953</v>
      </c>
      <c r="E4624" s="266" t="s">
        <v>5410</v>
      </c>
      <c r="P4624" s="349"/>
    </row>
    <row r="4625" spans="1:16" x14ac:dyDescent="0.25">
      <c r="A4625" s="264" t="s">
        <v>774</v>
      </c>
      <c r="B4625" s="264" t="s">
        <v>10632</v>
      </c>
      <c r="C4625" s="265">
        <v>23080101</v>
      </c>
      <c r="D4625" s="265" t="s">
        <v>15953</v>
      </c>
      <c r="E4625" s="266" t="s">
        <v>5279</v>
      </c>
      <c r="P4625" s="349"/>
    </row>
    <row r="4626" spans="1:16" x14ac:dyDescent="0.25">
      <c r="A4626" s="264" t="s">
        <v>774</v>
      </c>
      <c r="B4626" s="264" t="s">
        <v>10677</v>
      </c>
      <c r="C4626" s="265">
        <v>23080102</v>
      </c>
      <c r="D4626" s="265" t="s">
        <v>15953</v>
      </c>
      <c r="E4626" s="266" t="s">
        <v>5195</v>
      </c>
      <c r="P4626" s="349"/>
    </row>
    <row r="4627" spans="1:16" x14ac:dyDescent="0.25">
      <c r="A4627" s="403" t="s">
        <v>3340</v>
      </c>
      <c r="B4627" s="403" t="s">
        <v>17216</v>
      </c>
      <c r="C4627" s="413">
        <v>35.229999999999997</v>
      </c>
      <c r="D4627" s="43" t="s">
        <v>17679</v>
      </c>
      <c r="E4627" s="43">
        <v>46934</v>
      </c>
      <c r="F4627" s="88"/>
      <c r="P4627" s="349"/>
    </row>
    <row r="4628" spans="1:16" x14ac:dyDescent="0.25">
      <c r="A4628" s="264" t="s">
        <v>3340</v>
      </c>
      <c r="B4628" s="264" t="s">
        <v>11360</v>
      </c>
      <c r="C4628" s="265">
        <v>231001</v>
      </c>
      <c r="D4628" s="265" t="s">
        <v>15953</v>
      </c>
      <c r="E4628" s="266" t="s">
        <v>2980</v>
      </c>
      <c r="P4628" s="349"/>
    </row>
    <row r="4629" spans="1:16" x14ac:dyDescent="0.25">
      <c r="A4629" s="44" t="s">
        <v>1825</v>
      </c>
      <c r="B4629" s="44" t="s">
        <v>1840</v>
      </c>
      <c r="C4629" s="45" t="s">
        <v>6194</v>
      </c>
      <c r="D4629" s="45" t="s">
        <v>18252</v>
      </c>
      <c r="E4629" s="45" t="s">
        <v>6213</v>
      </c>
      <c r="F4629" s="45" t="s">
        <v>1384</v>
      </c>
      <c r="G4629" s="45" t="s">
        <v>1385</v>
      </c>
      <c r="P4629" s="349"/>
    </row>
    <row r="4630" spans="1:16" x14ac:dyDescent="0.25">
      <c r="A4630" s="44" t="s">
        <v>7707</v>
      </c>
      <c r="B4630" s="92" t="s">
        <v>13392</v>
      </c>
      <c r="C4630" s="45" t="s">
        <v>13122</v>
      </c>
      <c r="D4630" s="93" t="s">
        <v>13391</v>
      </c>
      <c r="E4630" s="94">
        <v>45838</v>
      </c>
      <c r="F4630" s="93"/>
      <c r="G4630" s="93"/>
      <c r="H4630" s="93"/>
      <c r="I4630" s="99"/>
      <c r="J4630" s="99"/>
      <c r="K4630" s="99"/>
      <c r="L4630" s="31"/>
      <c r="M4630" s="31"/>
      <c r="N4630" s="31"/>
      <c r="P4630" s="349"/>
    </row>
    <row r="4631" spans="1:16" x14ac:dyDescent="0.25">
      <c r="A4631" s="99" t="s">
        <v>7707</v>
      </c>
      <c r="B4631" s="99" t="s">
        <v>8259</v>
      </c>
      <c r="C4631" s="93" t="s">
        <v>8267</v>
      </c>
      <c r="D4631" s="93" t="s">
        <v>1398</v>
      </c>
      <c r="E4631" s="94">
        <v>46074</v>
      </c>
      <c r="F4631" s="93"/>
      <c r="G4631" s="93"/>
      <c r="H4631" s="93" t="s">
        <v>2055</v>
      </c>
      <c r="I4631" s="99"/>
      <c r="J4631" s="99"/>
      <c r="K4631" s="99"/>
      <c r="P4631" s="349"/>
    </row>
    <row r="4632" spans="1:16" x14ac:dyDescent="0.25">
      <c r="A4632" s="135" t="s">
        <v>7707</v>
      </c>
      <c r="B4632" s="131" t="s">
        <v>1399</v>
      </c>
      <c r="C4632" s="96" t="s">
        <v>7695</v>
      </c>
      <c r="D4632" s="96" t="s">
        <v>1398</v>
      </c>
      <c r="E4632" s="112">
        <v>45863</v>
      </c>
      <c r="F4632" s="93"/>
      <c r="G4632" s="93"/>
      <c r="H4632" s="93"/>
      <c r="I4632" s="99"/>
      <c r="J4632" s="99"/>
      <c r="K4632" s="99"/>
      <c r="L4632" s="31"/>
      <c r="M4632" s="31"/>
      <c r="N4632" s="31"/>
      <c r="P4632" s="349"/>
    </row>
    <row r="4633" spans="1:16" x14ac:dyDescent="0.25">
      <c r="A4633" s="135" t="s">
        <v>7707</v>
      </c>
      <c r="B4633" s="131" t="s">
        <v>7692</v>
      </c>
      <c r="C4633" s="96" t="s">
        <v>7693</v>
      </c>
      <c r="D4633" s="96" t="s">
        <v>1398</v>
      </c>
      <c r="E4633" s="94">
        <v>45869</v>
      </c>
      <c r="F4633" s="93"/>
      <c r="G4633" s="93"/>
      <c r="H4633" s="93"/>
      <c r="I4633" s="99"/>
      <c r="J4633" s="99"/>
      <c r="K4633" s="99"/>
      <c r="L4633" s="31"/>
      <c r="M4633" s="31"/>
      <c r="N4633" s="31"/>
      <c r="P4633" s="349"/>
    </row>
    <row r="4634" spans="1:16" x14ac:dyDescent="0.25">
      <c r="A4634" s="44" t="s">
        <v>16353</v>
      </c>
      <c r="B4634" s="44" t="s">
        <v>16337</v>
      </c>
      <c r="C4634" s="45" t="s">
        <v>16338</v>
      </c>
      <c r="D4634" s="45" t="s">
        <v>16294</v>
      </c>
      <c r="E4634" s="46">
        <v>46022</v>
      </c>
      <c r="F4634" s="338"/>
      <c r="G4634" s="44"/>
      <c r="H4634" s="44"/>
      <c r="I4634" s="44"/>
      <c r="J4634" s="44"/>
      <c r="K4634" s="44"/>
      <c r="L4634" s="31"/>
      <c r="M4634" s="31"/>
      <c r="N4634" s="31"/>
      <c r="P4634" s="349"/>
    </row>
    <row r="4635" spans="1:16" x14ac:dyDescent="0.25">
      <c r="A4635" s="264" t="s">
        <v>17818</v>
      </c>
      <c r="B4635" s="264" t="s">
        <v>236</v>
      </c>
      <c r="C4635" s="265">
        <v>241001</v>
      </c>
      <c r="D4635" s="265" t="s">
        <v>15953</v>
      </c>
      <c r="E4635" s="266" t="s">
        <v>11352</v>
      </c>
      <c r="P4635" s="349"/>
    </row>
    <row r="4636" spans="1:16" x14ac:dyDescent="0.25">
      <c r="A4636" s="44" t="s">
        <v>13197</v>
      </c>
      <c r="B4636" s="92" t="s">
        <v>13392</v>
      </c>
      <c r="C4636" s="77" t="s">
        <v>13124</v>
      </c>
      <c r="D4636" s="93" t="s">
        <v>13391</v>
      </c>
      <c r="E4636" s="94">
        <v>45838</v>
      </c>
      <c r="F4636" s="93"/>
      <c r="G4636" s="93"/>
      <c r="H4636" s="93"/>
      <c r="I4636" s="99"/>
      <c r="J4636" s="99"/>
      <c r="K4636" s="99"/>
      <c r="L4636" s="31"/>
      <c r="M4636" s="31"/>
      <c r="N4636" s="31"/>
      <c r="P4636" s="349"/>
    </row>
    <row r="4637" spans="1:16" x14ac:dyDescent="0.25">
      <c r="A4637" s="99" t="s">
        <v>3263</v>
      </c>
      <c r="B4637" s="111" t="s">
        <v>1363</v>
      </c>
      <c r="C4637" s="56" t="s">
        <v>3258</v>
      </c>
      <c r="D4637" s="146" t="s">
        <v>2528</v>
      </c>
      <c r="E4637" s="69">
        <v>45227</v>
      </c>
      <c r="F4637" s="93"/>
      <c r="G4637" s="93"/>
      <c r="H4637" s="93"/>
      <c r="I4637" s="99"/>
      <c r="J4637" s="99"/>
      <c r="K4637" s="99"/>
      <c r="P4637" s="349"/>
    </row>
    <row r="4638" spans="1:16" x14ac:dyDescent="0.25">
      <c r="A4638" s="44" t="s">
        <v>10562</v>
      </c>
      <c r="B4638" s="44" t="s">
        <v>3186</v>
      </c>
      <c r="C4638" s="45" t="s">
        <v>10544</v>
      </c>
      <c r="D4638" s="45" t="s">
        <v>18252</v>
      </c>
      <c r="E4638" s="45" t="s">
        <v>5410</v>
      </c>
      <c r="F4638" s="45" t="s">
        <v>1384</v>
      </c>
      <c r="G4638" s="45" t="s">
        <v>1385</v>
      </c>
      <c r="P4638" s="349"/>
    </row>
    <row r="4639" spans="1:16" x14ac:dyDescent="0.25">
      <c r="A4639" s="44" t="s">
        <v>10562</v>
      </c>
      <c r="B4639" s="44" t="s">
        <v>3186</v>
      </c>
      <c r="C4639" s="45" t="s">
        <v>14314</v>
      </c>
      <c r="D4639" s="45" t="s">
        <v>14315</v>
      </c>
      <c r="E4639" s="46">
        <v>47042</v>
      </c>
      <c r="F4639" s="45"/>
      <c r="G4639" s="45"/>
      <c r="H4639" s="93" t="s">
        <v>2055</v>
      </c>
      <c r="I4639" s="99"/>
      <c r="J4639" s="99"/>
      <c r="K4639" s="99"/>
      <c r="P4639" s="349"/>
    </row>
    <row r="4640" spans="1:16" x14ac:dyDescent="0.25">
      <c r="A4640" s="1" t="s">
        <v>16456</v>
      </c>
      <c r="B4640" s="432" t="s">
        <v>2163</v>
      </c>
      <c r="C4640" s="433" t="s">
        <v>16457</v>
      </c>
      <c r="D4640" s="434" t="s">
        <v>17016</v>
      </c>
      <c r="E4640" s="434">
        <v>45917</v>
      </c>
      <c r="P4640" s="343"/>
    </row>
    <row r="4641" spans="1:16" s="355" customFormat="1" x14ac:dyDescent="0.25">
      <c r="A4641" s="1" t="s">
        <v>16456</v>
      </c>
      <c r="B4641" s="432" t="s">
        <v>2163</v>
      </c>
      <c r="C4641" s="433" t="s">
        <v>16457</v>
      </c>
      <c r="D4641" s="434" t="s">
        <v>17016</v>
      </c>
      <c r="E4641" s="434">
        <v>45917</v>
      </c>
      <c r="F4641" s="30"/>
      <c r="G4641" s="30"/>
      <c r="H4641" s="30"/>
      <c r="I4641" s="29"/>
      <c r="J4641" s="29"/>
      <c r="K4641" s="29"/>
      <c r="L4641" s="29"/>
      <c r="M4641" s="29"/>
      <c r="N4641" s="29"/>
      <c r="O4641" s="29"/>
      <c r="P4641" s="356"/>
    </row>
    <row r="4642" spans="1:16" x14ac:dyDescent="0.25">
      <c r="A4642" s="264" t="s">
        <v>10678</v>
      </c>
      <c r="B4642" s="264" t="s">
        <v>1067</v>
      </c>
      <c r="C4642" s="265">
        <v>230703</v>
      </c>
      <c r="D4642" s="265" t="s">
        <v>15953</v>
      </c>
      <c r="E4642" s="266" t="s">
        <v>5273</v>
      </c>
      <c r="P4642" s="349"/>
    </row>
    <row r="4643" spans="1:16" s="359" customFormat="1" x14ac:dyDescent="0.25">
      <c r="A4643" s="264" t="s">
        <v>17819</v>
      </c>
      <c r="B4643" s="264" t="s">
        <v>236</v>
      </c>
      <c r="C4643" s="265">
        <v>241001</v>
      </c>
      <c r="D4643" s="265" t="s">
        <v>15953</v>
      </c>
      <c r="E4643" s="266" t="s">
        <v>11352</v>
      </c>
      <c r="F4643" s="30"/>
      <c r="G4643" s="30"/>
      <c r="H4643" s="30"/>
      <c r="I4643" s="29"/>
      <c r="J4643" s="29"/>
      <c r="K4643" s="29"/>
      <c r="L4643" s="29"/>
      <c r="M4643" s="29"/>
      <c r="N4643" s="29"/>
      <c r="O4643" s="29"/>
      <c r="P4643" s="365"/>
    </row>
    <row r="4644" spans="1:16" x14ac:dyDescent="0.25">
      <c r="A4644" s="1" t="s">
        <v>168</v>
      </c>
      <c r="B4644" s="432" t="s">
        <v>6329</v>
      </c>
      <c r="C4644" s="433" t="s">
        <v>6240</v>
      </c>
      <c r="D4644" s="434" t="s">
        <v>17016</v>
      </c>
      <c r="E4644" s="434">
        <v>45977</v>
      </c>
      <c r="P4644" s="343"/>
    </row>
    <row r="4645" spans="1:16" x14ac:dyDescent="0.25">
      <c r="A4645" s="1" t="s">
        <v>168</v>
      </c>
      <c r="B4645" s="432" t="s">
        <v>6329</v>
      </c>
      <c r="C4645" s="433" t="s">
        <v>6240</v>
      </c>
      <c r="D4645" s="434" t="s">
        <v>17016</v>
      </c>
      <c r="E4645" s="434">
        <v>45977</v>
      </c>
      <c r="P4645" s="343"/>
    </row>
    <row r="4646" spans="1:16" x14ac:dyDescent="0.25">
      <c r="A4646" s="44" t="s">
        <v>598</v>
      </c>
      <c r="B4646" s="44" t="s">
        <v>15290</v>
      </c>
      <c r="C4646" s="45" t="s">
        <v>7249</v>
      </c>
      <c r="D4646" s="45" t="s">
        <v>16294</v>
      </c>
      <c r="E4646" s="46">
        <v>45777</v>
      </c>
      <c r="F4646" s="338"/>
      <c r="G4646" s="44"/>
      <c r="H4646" s="44"/>
      <c r="I4646" s="44"/>
      <c r="J4646" s="44"/>
      <c r="K4646" s="44"/>
      <c r="L4646" s="31"/>
      <c r="M4646" s="31"/>
      <c r="N4646" s="31"/>
      <c r="P4646" s="349"/>
    </row>
    <row r="4647" spans="1:16" x14ac:dyDescent="0.25">
      <c r="A4647" s="44" t="s">
        <v>620</v>
      </c>
      <c r="B4647" s="44" t="s">
        <v>15290</v>
      </c>
      <c r="C4647" s="45" t="s">
        <v>7249</v>
      </c>
      <c r="D4647" s="45" t="s">
        <v>16294</v>
      </c>
      <c r="E4647" s="46">
        <v>45777</v>
      </c>
      <c r="F4647" s="338" t="s">
        <v>2055</v>
      </c>
      <c r="G4647" s="44"/>
      <c r="H4647" s="44"/>
      <c r="I4647" s="44"/>
      <c r="J4647" s="44"/>
      <c r="K4647" s="44"/>
      <c r="L4647" s="31"/>
      <c r="M4647" s="31"/>
      <c r="N4647" s="31"/>
      <c r="P4647" s="349"/>
    </row>
    <row r="4648" spans="1:16" x14ac:dyDescent="0.25">
      <c r="A4648" s="44" t="s">
        <v>2130</v>
      </c>
      <c r="B4648" s="44" t="s">
        <v>15290</v>
      </c>
      <c r="C4648" s="45" t="s">
        <v>7249</v>
      </c>
      <c r="D4648" s="45" t="s">
        <v>16294</v>
      </c>
      <c r="E4648" s="46">
        <v>45777</v>
      </c>
      <c r="F4648" s="338"/>
      <c r="G4648" s="44"/>
      <c r="H4648" s="44"/>
      <c r="I4648" s="44"/>
      <c r="J4648" s="44"/>
      <c r="K4648" s="44"/>
      <c r="L4648" s="31"/>
      <c r="M4648" s="31"/>
      <c r="N4648" s="31"/>
      <c r="P4648" s="349"/>
    </row>
    <row r="4649" spans="1:16" x14ac:dyDescent="0.25">
      <c r="A4649" s="264" t="s">
        <v>14751</v>
      </c>
      <c r="B4649" s="264" t="s">
        <v>12996</v>
      </c>
      <c r="C4649" s="265">
        <v>24010401</v>
      </c>
      <c r="D4649" s="265" t="s">
        <v>15953</v>
      </c>
      <c r="E4649" s="266" t="s">
        <v>12997</v>
      </c>
      <c r="P4649" s="349"/>
    </row>
    <row r="4650" spans="1:16" s="355" customFormat="1" x14ac:dyDescent="0.25">
      <c r="A4650" s="44" t="s">
        <v>13761</v>
      </c>
      <c r="B4650" s="44" t="s">
        <v>10049</v>
      </c>
      <c r="C4650" s="45" t="s">
        <v>10277</v>
      </c>
      <c r="D4650" s="45" t="s">
        <v>15765</v>
      </c>
      <c r="E4650" s="45" t="s">
        <v>6422</v>
      </c>
      <c r="F4650" s="328"/>
      <c r="G4650" s="328"/>
      <c r="H4650" s="328"/>
      <c r="I4650" s="329"/>
      <c r="J4650" s="329"/>
      <c r="K4650" s="329"/>
      <c r="L4650" s="29"/>
      <c r="M4650" s="29"/>
      <c r="N4650" s="29"/>
      <c r="O4650" s="29"/>
      <c r="P4650" s="357"/>
    </row>
    <row r="4651" spans="1:16" x14ac:dyDescent="0.25">
      <c r="A4651" s="346" t="s">
        <v>13761</v>
      </c>
      <c r="B4651" s="346" t="s">
        <v>10049</v>
      </c>
      <c r="C4651" s="347" t="s">
        <v>10277</v>
      </c>
      <c r="D4651" s="347" t="s">
        <v>15765</v>
      </c>
      <c r="E4651" s="347" t="s">
        <v>6665</v>
      </c>
      <c r="F4651" s="346"/>
      <c r="G4651" s="346"/>
      <c r="H4651" s="346"/>
      <c r="I4651" s="346"/>
      <c r="J4651" s="346"/>
      <c r="K4651" s="346"/>
      <c r="L4651" s="346"/>
      <c r="M4651" s="346"/>
      <c r="P4651" s="349"/>
    </row>
    <row r="4652" spans="1:16" s="359" customFormat="1" x14ac:dyDescent="0.25">
      <c r="A4652" s="44" t="s">
        <v>13761</v>
      </c>
      <c r="B4652" s="44" t="s">
        <v>10049</v>
      </c>
      <c r="C4652" s="45" t="s">
        <v>10277</v>
      </c>
      <c r="D4652" s="45" t="s">
        <v>13812</v>
      </c>
      <c r="E4652" s="45" t="s">
        <v>6422</v>
      </c>
      <c r="F4652" s="93"/>
      <c r="G4652" s="93"/>
      <c r="H4652" s="93"/>
      <c r="I4652" s="99"/>
      <c r="J4652" s="99"/>
      <c r="K4652" s="99"/>
      <c r="L4652" s="29"/>
      <c r="M4652" s="29"/>
      <c r="N4652" s="29"/>
      <c r="O4652" s="29"/>
      <c r="P4652" s="365"/>
    </row>
    <row r="4653" spans="1:16" x14ac:dyDescent="0.25">
      <c r="A4653" s="1" t="s">
        <v>6223</v>
      </c>
      <c r="B4653" s="432" t="s">
        <v>6363</v>
      </c>
      <c r="C4653" s="433" t="s">
        <v>6365</v>
      </c>
      <c r="D4653" s="434" t="s">
        <v>17016</v>
      </c>
      <c r="E4653" s="434">
        <v>45794</v>
      </c>
      <c r="P4653" s="343"/>
    </row>
    <row r="4654" spans="1:16" x14ac:dyDescent="0.25">
      <c r="A4654" s="264" t="s">
        <v>8592</v>
      </c>
      <c r="B4654" s="264" t="s">
        <v>6966</v>
      </c>
      <c r="C4654" s="265">
        <v>23010401</v>
      </c>
      <c r="D4654" s="265" t="s">
        <v>15953</v>
      </c>
      <c r="E4654" s="266" t="s">
        <v>6967</v>
      </c>
      <c r="P4654" s="349"/>
    </row>
    <row r="4655" spans="1:16" x14ac:dyDescent="0.25">
      <c r="A4655" s="264" t="s">
        <v>8592</v>
      </c>
      <c r="B4655" s="264" t="s">
        <v>3782</v>
      </c>
      <c r="C4655" s="265">
        <v>23010402</v>
      </c>
      <c r="D4655" s="265" t="s">
        <v>15953</v>
      </c>
      <c r="E4655" s="266" t="s">
        <v>8836</v>
      </c>
      <c r="P4655" s="349"/>
    </row>
    <row r="4656" spans="1:16" x14ac:dyDescent="0.25">
      <c r="A4656" s="264" t="s">
        <v>8592</v>
      </c>
      <c r="B4656" s="264" t="s">
        <v>4844</v>
      </c>
      <c r="C4656" s="265">
        <v>24060401</v>
      </c>
      <c r="D4656" s="265" t="s">
        <v>15953</v>
      </c>
      <c r="E4656" s="266" t="s">
        <v>6412</v>
      </c>
      <c r="P4656" s="349"/>
    </row>
    <row r="4657" spans="1:16" s="355" customFormat="1" x14ac:dyDescent="0.25">
      <c r="A4657" s="264" t="s">
        <v>8592</v>
      </c>
      <c r="B4657" s="264" t="s">
        <v>1057</v>
      </c>
      <c r="C4657" s="265">
        <v>24060402</v>
      </c>
      <c r="D4657" s="265" t="s">
        <v>15953</v>
      </c>
      <c r="E4657" s="266" t="s">
        <v>5410</v>
      </c>
      <c r="F4657" s="30"/>
      <c r="G4657" s="30"/>
      <c r="H4657" s="30"/>
      <c r="I4657" s="29"/>
      <c r="J4657" s="29"/>
      <c r="K4657" s="29"/>
      <c r="L4657" s="29"/>
      <c r="M4657" s="29"/>
      <c r="N4657" s="29"/>
      <c r="O4657" s="29"/>
      <c r="P4657" s="357"/>
    </row>
    <row r="4658" spans="1:16" x14ac:dyDescent="0.25">
      <c r="A4658" s="403" t="s">
        <v>17279</v>
      </c>
      <c r="B4658" s="403" t="s">
        <v>17110</v>
      </c>
      <c r="C4658" s="413">
        <v>4.25</v>
      </c>
      <c r="D4658" s="43" t="s">
        <v>17679</v>
      </c>
      <c r="E4658" s="43">
        <v>47422</v>
      </c>
      <c r="F4658" s="88" t="s">
        <v>1533</v>
      </c>
      <c r="P4658" s="349"/>
    </row>
    <row r="4659" spans="1:16" s="359" customFormat="1" x14ac:dyDescent="0.25">
      <c r="A4659" s="403" t="s">
        <v>17279</v>
      </c>
      <c r="B4659" s="403" t="s">
        <v>17128</v>
      </c>
      <c r="C4659" s="413">
        <v>20.22</v>
      </c>
      <c r="D4659" s="43" t="s">
        <v>17679</v>
      </c>
      <c r="E4659" s="43">
        <v>45838</v>
      </c>
      <c r="F4659" s="88" t="s">
        <v>1533</v>
      </c>
      <c r="G4659" s="30"/>
      <c r="H4659" s="30"/>
      <c r="I4659" s="29"/>
      <c r="J4659" s="29"/>
      <c r="K4659" s="29"/>
      <c r="L4659" s="29"/>
      <c r="M4659" s="29"/>
      <c r="N4659" s="29"/>
      <c r="O4659" s="29"/>
      <c r="P4659" s="365"/>
    </row>
    <row r="4660" spans="1:16" x14ac:dyDescent="0.25">
      <c r="A4660" s="403" t="s">
        <v>17279</v>
      </c>
      <c r="B4660" s="403" t="s">
        <v>17096</v>
      </c>
      <c r="C4660" s="413">
        <v>24.22</v>
      </c>
      <c r="D4660" s="43" t="s">
        <v>17679</v>
      </c>
      <c r="E4660" s="43">
        <v>45838</v>
      </c>
      <c r="F4660" s="88"/>
      <c r="P4660" s="349"/>
    </row>
    <row r="4661" spans="1:16" s="355" customFormat="1" x14ac:dyDescent="0.25">
      <c r="A4661" s="403" t="s">
        <v>17279</v>
      </c>
      <c r="B4661" s="403" t="s">
        <v>17097</v>
      </c>
      <c r="C4661" s="413">
        <v>28.22</v>
      </c>
      <c r="D4661" s="43" t="s">
        <v>17679</v>
      </c>
      <c r="E4661" s="43">
        <v>45838</v>
      </c>
      <c r="F4661" s="88"/>
      <c r="G4661" s="30"/>
      <c r="H4661" s="30"/>
      <c r="I4661" s="29"/>
      <c r="J4661" s="29"/>
      <c r="K4661" s="29"/>
      <c r="L4661" s="29"/>
      <c r="M4661" s="29"/>
      <c r="N4661" s="29"/>
      <c r="O4661" s="29"/>
      <c r="P4661" s="357"/>
    </row>
    <row r="4662" spans="1:16" x14ac:dyDescent="0.25">
      <c r="A4662" s="403" t="s">
        <v>17279</v>
      </c>
      <c r="B4662" s="403" t="s">
        <v>17257</v>
      </c>
      <c r="C4662" s="413">
        <v>34.22</v>
      </c>
      <c r="D4662" s="43" t="s">
        <v>17679</v>
      </c>
      <c r="E4662" s="43">
        <v>45838</v>
      </c>
      <c r="F4662" s="88"/>
      <c r="P4662" s="349"/>
    </row>
    <row r="4663" spans="1:16" x14ac:dyDescent="0.25">
      <c r="A4663" s="1" t="s">
        <v>14442</v>
      </c>
      <c r="B4663" s="432" t="s">
        <v>185</v>
      </c>
      <c r="C4663" s="433" t="s">
        <v>14443</v>
      </c>
      <c r="D4663" s="434" t="s">
        <v>17016</v>
      </c>
      <c r="E4663" s="434">
        <v>45763</v>
      </c>
      <c r="P4663" s="343"/>
    </row>
    <row r="4664" spans="1:16" x14ac:dyDescent="0.25">
      <c r="A4664" s="1" t="s">
        <v>14442</v>
      </c>
      <c r="B4664" s="432" t="s">
        <v>2155</v>
      </c>
      <c r="C4664" s="433" t="s">
        <v>14444</v>
      </c>
      <c r="D4664" s="434" t="s">
        <v>17016</v>
      </c>
      <c r="E4664" s="434">
        <v>45889</v>
      </c>
      <c r="P4664" s="343"/>
    </row>
    <row r="4665" spans="1:16" x14ac:dyDescent="0.25">
      <c r="A4665" s="44" t="s">
        <v>10203</v>
      </c>
      <c r="B4665" s="44" t="s">
        <v>259</v>
      </c>
      <c r="C4665" s="45" t="s">
        <v>5641</v>
      </c>
      <c r="D4665" s="45" t="s">
        <v>15765</v>
      </c>
      <c r="E4665" s="45" t="s">
        <v>6673</v>
      </c>
      <c r="F4665" s="328"/>
      <c r="G4665" s="328"/>
      <c r="H4665" s="328"/>
      <c r="I4665" s="329"/>
      <c r="J4665" s="329"/>
      <c r="K4665" s="329"/>
      <c r="P4665" s="349"/>
    </row>
    <row r="4666" spans="1:16" s="355" customFormat="1" x14ac:dyDescent="0.25">
      <c r="A4666" s="346" t="s">
        <v>10203</v>
      </c>
      <c r="B4666" s="346" t="s">
        <v>259</v>
      </c>
      <c r="C4666" s="347" t="s">
        <v>5641</v>
      </c>
      <c r="D4666" s="347" t="s">
        <v>15765</v>
      </c>
      <c r="E4666" s="347" t="s">
        <v>10364</v>
      </c>
      <c r="F4666" s="346"/>
      <c r="G4666" s="346"/>
      <c r="H4666" s="346"/>
      <c r="I4666" s="346"/>
      <c r="J4666" s="346"/>
      <c r="K4666" s="346"/>
      <c r="L4666" s="346"/>
      <c r="M4666" s="346"/>
      <c r="N4666" s="29"/>
      <c r="O4666" s="29"/>
      <c r="P4666" s="357"/>
    </row>
    <row r="4667" spans="1:16" x14ac:dyDescent="0.25">
      <c r="A4667" s="44" t="s">
        <v>10203</v>
      </c>
      <c r="B4667" s="44" t="s">
        <v>259</v>
      </c>
      <c r="C4667" s="45" t="s">
        <v>5641</v>
      </c>
      <c r="D4667" s="45" t="s">
        <v>13812</v>
      </c>
      <c r="E4667" s="45" t="s">
        <v>6673</v>
      </c>
      <c r="F4667" s="93"/>
      <c r="G4667" s="93"/>
      <c r="H4667" s="93"/>
      <c r="I4667" s="99"/>
      <c r="J4667" s="99"/>
      <c r="K4667" s="99"/>
      <c r="P4667" s="349"/>
    </row>
    <row r="4668" spans="1:16" s="359" customFormat="1" x14ac:dyDescent="0.25">
      <c r="A4668" s="44" t="s">
        <v>16354</v>
      </c>
      <c r="B4668" s="44" t="s">
        <v>16337</v>
      </c>
      <c r="C4668" s="45" t="s">
        <v>16338</v>
      </c>
      <c r="D4668" s="45" t="s">
        <v>16294</v>
      </c>
      <c r="E4668" s="46">
        <v>46022</v>
      </c>
      <c r="F4668" s="338"/>
      <c r="G4668" s="44"/>
      <c r="H4668" s="44"/>
      <c r="I4668" s="44"/>
      <c r="J4668" s="44"/>
      <c r="K4668" s="44"/>
      <c r="L4668" s="31"/>
      <c r="M4668" s="31"/>
      <c r="N4668" s="31"/>
      <c r="O4668" s="29"/>
      <c r="P4668" s="365"/>
    </row>
    <row r="4669" spans="1:16" x14ac:dyDescent="0.25">
      <c r="A4669" s="44" t="s">
        <v>1826</v>
      </c>
      <c r="B4669" s="44" t="s">
        <v>1840</v>
      </c>
      <c r="C4669" s="45" t="s">
        <v>6194</v>
      </c>
      <c r="D4669" s="45" t="s">
        <v>18252</v>
      </c>
      <c r="E4669" s="45" t="s">
        <v>6213</v>
      </c>
      <c r="F4669" s="45" t="s">
        <v>1385</v>
      </c>
      <c r="G4669" s="45" t="s">
        <v>1385</v>
      </c>
      <c r="P4669" s="349"/>
    </row>
    <row r="4670" spans="1:16" x14ac:dyDescent="0.25">
      <c r="A4670" s="264" t="s">
        <v>775</v>
      </c>
      <c r="B4670" s="264" t="s">
        <v>4181</v>
      </c>
      <c r="C4670" s="265">
        <v>230301</v>
      </c>
      <c r="D4670" s="265" t="s">
        <v>15953</v>
      </c>
      <c r="E4670" s="266" t="s">
        <v>6877</v>
      </c>
      <c r="P4670" s="349"/>
    </row>
    <row r="4671" spans="1:16" x14ac:dyDescent="0.25">
      <c r="A4671" s="44" t="s">
        <v>15501</v>
      </c>
      <c r="B4671" s="44" t="s">
        <v>1353</v>
      </c>
      <c r="C4671" s="45" t="s">
        <v>15395</v>
      </c>
      <c r="D4671" s="45" t="s">
        <v>18252</v>
      </c>
      <c r="E4671" s="45" t="s">
        <v>10069</v>
      </c>
      <c r="F4671" s="45" t="s">
        <v>1384</v>
      </c>
      <c r="G4671" s="45" t="s">
        <v>1385</v>
      </c>
      <c r="P4671" s="349"/>
    </row>
    <row r="4672" spans="1:16" x14ac:dyDescent="0.25">
      <c r="A4672" s="71" t="s">
        <v>17280</v>
      </c>
      <c r="B4672" s="403" t="s">
        <v>17087</v>
      </c>
      <c r="C4672" s="413">
        <v>9.23</v>
      </c>
      <c r="D4672" s="43" t="s">
        <v>17679</v>
      </c>
      <c r="E4672" s="43">
        <v>46934</v>
      </c>
      <c r="F4672" s="88"/>
      <c r="P4672" s="349"/>
    </row>
    <row r="4673" spans="1:16" x14ac:dyDescent="0.25">
      <c r="A4673" s="403" t="s">
        <v>17280</v>
      </c>
      <c r="B4673" s="403" t="s">
        <v>17108</v>
      </c>
      <c r="C4673" s="413">
        <v>10.23</v>
      </c>
      <c r="D4673" s="43" t="s">
        <v>17679</v>
      </c>
      <c r="E4673" s="43">
        <v>46934</v>
      </c>
      <c r="F4673" s="88"/>
      <c r="P4673" s="349"/>
    </row>
    <row r="4674" spans="1:16" x14ac:dyDescent="0.25">
      <c r="A4674" s="403" t="s">
        <v>17280</v>
      </c>
      <c r="B4674" s="403" t="s">
        <v>17091</v>
      </c>
      <c r="C4674" s="413">
        <v>12.23</v>
      </c>
      <c r="D4674" s="43" t="s">
        <v>17679</v>
      </c>
      <c r="E4674" s="43">
        <v>46934</v>
      </c>
      <c r="F4674" s="88"/>
      <c r="P4674" s="349"/>
    </row>
    <row r="4675" spans="1:16" x14ac:dyDescent="0.25">
      <c r="A4675" s="44" t="s">
        <v>18146</v>
      </c>
      <c r="B4675" s="44" t="s">
        <v>1368</v>
      </c>
      <c r="C4675" s="45" t="s">
        <v>9312</v>
      </c>
      <c r="D4675" s="45" t="s">
        <v>18252</v>
      </c>
      <c r="E4675" s="45" t="s">
        <v>3754</v>
      </c>
      <c r="F4675" s="45" t="s">
        <v>1384</v>
      </c>
      <c r="G4675" s="45" t="s">
        <v>1385</v>
      </c>
      <c r="P4675" s="349"/>
    </row>
    <row r="4676" spans="1:16" x14ac:dyDescent="0.25">
      <c r="A4676" s="44" t="s">
        <v>18146</v>
      </c>
      <c r="B4676" s="44" t="s">
        <v>1362</v>
      </c>
      <c r="C4676" s="45" t="s">
        <v>9308</v>
      </c>
      <c r="D4676" s="45" t="s">
        <v>18252</v>
      </c>
      <c r="E4676" s="45" t="s">
        <v>3754</v>
      </c>
      <c r="F4676" s="45" t="s">
        <v>1384</v>
      </c>
      <c r="G4676" s="45" t="s">
        <v>1385</v>
      </c>
      <c r="P4676" s="349"/>
    </row>
    <row r="4677" spans="1:16" x14ac:dyDescent="0.25">
      <c r="A4677" s="264" t="s">
        <v>776</v>
      </c>
      <c r="B4677" s="264" t="s">
        <v>2751</v>
      </c>
      <c r="C4677" s="265">
        <v>230105</v>
      </c>
      <c r="D4677" s="265" t="s">
        <v>15953</v>
      </c>
      <c r="E4677" s="266" t="s">
        <v>6877</v>
      </c>
      <c r="P4677" s="349"/>
    </row>
    <row r="4678" spans="1:16" x14ac:dyDescent="0.25">
      <c r="A4678" s="264" t="s">
        <v>10679</v>
      </c>
      <c r="B4678" s="264" t="s">
        <v>2751</v>
      </c>
      <c r="C4678" s="265">
        <v>230105</v>
      </c>
      <c r="D4678" s="265" t="s">
        <v>15953</v>
      </c>
      <c r="E4678" s="266" t="s">
        <v>6877</v>
      </c>
      <c r="P4678" s="349"/>
    </row>
    <row r="4679" spans="1:16" x14ac:dyDescent="0.25">
      <c r="A4679" s="264" t="s">
        <v>10679</v>
      </c>
      <c r="B4679" s="264" t="s">
        <v>1056</v>
      </c>
      <c r="C4679" s="265">
        <v>230601</v>
      </c>
      <c r="D4679" s="265" t="s">
        <v>15953</v>
      </c>
      <c r="E4679" s="266" t="s">
        <v>10533</v>
      </c>
      <c r="P4679" s="349"/>
    </row>
    <row r="4680" spans="1:16" x14ac:dyDescent="0.25">
      <c r="A4680" s="264" t="s">
        <v>10680</v>
      </c>
      <c r="B4680" s="264" t="s">
        <v>1056</v>
      </c>
      <c r="C4680" s="265">
        <v>230601</v>
      </c>
      <c r="D4680" s="265" t="s">
        <v>15953</v>
      </c>
      <c r="E4680" s="266" t="s">
        <v>10533</v>
      </c>
      <c r="P4680" s="349"/>
    </row>
    <row r="4681" spans="1:16" x14ac:dyDescent="0.25">
      <c r="A4681" s="44" t="s">
        <v>2929</v>
      </c>
      <c r="B4681" s="44" t="s">
        <v>9313</v>
      </c>
      <c r="C4681" s="45" t="s">
        <v>9314</v>
      </c>
      <c r="D4681" s="45" t="s">
        <v>18252</v>
      </c>
      <c r="E4681" s="45" t="s">
        <v>3754</v>
      </c>
      <c r="F4681" s="45" t="s">
        <v>1384</v>
      </c>
      <c r="G4681" s="45" t="s">
        <v>1385</v>
      </c>
      <c r="P4681" s="349"/>
    </row>
    <row r="4682" spans="1:16" x14ac:dyDescent="0.25">
      <c r="A4682" s="57" t="s">
        <v>14564</v>
      </c>
      <c r="B4682" s="58" t="s">
        <v>4914</v>
      </c>
      <c r="C4682" s="62">
        <v>23022</v>
      </c>
      <c r="D4682" s="62" t="s">
        <v>5966</v>
      </c>
      <c r="E4682" s="60">
        <v>46630</v>
      </c>
      <c r="F4682" s="339" t="s">
        <v>16268</v>
      </c>
      <c r="G4682" s="339" t="s">
        <v>16268</v>
      </c>
      <c r="H4682" s="57"/>
      <c r="I4682" s="57"/>
      <c r="J4682" s="57"/>
      <c r="K4682" s="57"/>
      <c r="P4682" s="349"/>
    </row>
    <row r="4683" spans="1:16" x14ac:dyDescent="0.25">
      <c r="A4683" s="44" t="s">
        <v>16037</v>
      </c>
      <c r="B4683" s="44" t="s">
        <v>1376</v>
      </c>
      <c r="C4683" s="45" t="s">
        <v>10559</v>
      </c>
      <c r="D4683" s="45" t="s">
        <v>18252</v>
      </c>
      <c r="E4683" s="45" t="s">
        <v>5410</v>
      </c>
      <c r="F4683" s="45" t="s">
        <v>1385</v>
      </c>
      <c r="G4683" s="45" t="s">
        <v>1385</v>
      </c>
      <c r="P4683" s="349"/>
    </row>
    <row r="4684" spans="1:16" x14ac:dyDescent="0.25">
      <c r="A4684" s="44" t="s">
        <v>16037</v>
      </c>
      <c r="B4684" s="44" t="s">
        <v>1356</v>
      </c>
      <c r="C4684" s="45" t="s">
        <v>15958</v>
      </c>
      <c r="D4684" s="45" t="s">
        <v>18252</v>
      </c>
      <c r="E4684" s="45" t="s">
        <v>6214</v>
      </c>
      <c r="F4684" s="45" t="s">
        <v>1385</v>
      </c>
      <c r="G4684" s="45" t="s">
        <v>1385</v>
      </c>
      <c r="P4684" s="349"/>
    </row>
    <row r="4685" spans="1:16" x14ac:dyDescent="0.25">
      <c r="A4685" s="264" t="s">
        <v>8593</v>
      </c>
      <c r="B4685" s="264" t="s">
        <v>3782</v>
      </c>
      <c r="C4685" s="265">
        <v>23010402</v>
      </c>
      <c r="D4685" s="265" t="s">
        <v>15953</v>
      </c>
      <c r="E4685" s="266" t="s">
        <v>8836</v>
      </c>
      <c r="P4685" s="349"/>
    </row>
    <row r="4686" spans="1:16" x14ac:dyDescent="0.25">
      <c r="A4686" s="264" t="s">
        <v>10427</v>
      </c>
      <c r="B4686" s="264" t="s">
        <v>10528</v>
      </c>
      <c r="C4686" s="265">
        <v>23060201</v>
      </c>
      <c r="D4686" s="265" t="s">
        <v>15953</v>
      </c>
      <c r="E4686" s="266" t="s">
        <v>5410</v>
      </c>
      <c r="P4686" s="349"/>
    </row>
    <row r="4687" spans="1:16" x14ac:dyDescent="0.25">
      <c r="A4687" s="264" t="s">
        <v>9459</v>
      </c>
      <c r="B4687" s="264" t="s">
        <v>6966</v>
      </c>
      <c r="C4687" s="265">
        <v>23010401</v>
      </c>
      <c r="D4687" s="265" t="s">
        <v>15953</v>
      </c>
      <c r="E4687" s="266" t="s">
        <v>6967</v>
      </c>
      <c r="P4687" s="349"/>
    </row>
    <row r="4688" spans="1:16" s="355" customFormat="1" x14ac:dyDescent="0.25">
      <c r="A4688" s="44" t="s">
        <v>13198</v>
      </c>
      <c r="B4688" s="92" t="s">
        <v>13392</v>
      </c>
      <c r="C4688" s="45" t="s">
        <v>13131</v>
      </c>
      <c r="D4688" s="93" t="s">
        <v>13391</v>
      </c>
      <c r="E4688" s="94">
        <v>45838</v>
      </c>
      <c r="F4688" s="93"/>
      <c r="G4688" s="93"/>
      <c r="H4688" s="93"/>
      <c r="I4688" s="99"/>
      <c r="J4688" s="99"/>
      <c r="K4688" s="99"/>
      <c r="L4688" s="31"/>
      <c r="M4688" s="31"/>
      <c r="N4688" s="31"/>
      <c r="O4688" s="29"/>
      <c r="P4688" s="357"/>
    </row>
    <row r="4689" spans="1:16" x14ac:dyDescent="0.25">
      <c r="A4689" s="100" t="s">
        <v>2919</v>
      </c>
      <c r="B4689" s="92" t="s">
        <v>4153</v>
      </c>
      <c r="C4689" s="93" t="s">
        <v>4154</v>
      </c>
      <c r="D4689" s="93" t="s">
        <v>1398</v>
      </c>
      <c r="E4689" s="94">
        <v>46131</v>
      </c>
      <c r="F4689" s="93"/>
      <c r="G4689" s="93"/>
      <c r="H4689" s="93"/>
      <c r="I4689" s="99"/>
      <c r="J4689" s="99"/>
      <c r="K4689" s="99"/>
      <c r="P4689" s="349"/>
    </row>
    <row r="4690" spans="1:16" s="359" customFormat="1" x14ac:dyDescent="0.25">
      <c r="A4690" s="99" t="s">
        <v>2958</v>
      </c>
      <c r="B4690" s="92" t="s">
        <v>1532</v>
      </c>
      <c r="C4690" s="93" t="s">
        <v>14151</v>
      </c>
      <c r="D4690" s="93" t="s">
        <v>1398</v>
      </c>
      <c r="E4690" s="94">
        <v>45860</v>
      </c>
      <c r="F4690" s="93" t="s">
        <v>1534</v>
      </c>
      <c r="G4690" s="93"/>
      <c r="H4690" s="93" t="s">
        <v>1533</v>
      </c>
      <c r="I4690" s="99"/>
      <c r="J4690" s="99"/>
      <c r="K4690" s="99"/>
      <c r="L4690" s="31"/>
      <c r="M4690" s="31"/>
      <c r="N4690" s="31"/>
      <c r="O4690" s="29"/>
      <c r="P4690" s="365"/>
    </row>
    <row r="4691" spans="1:16" x14ac:dyDescent="0.25">
      <c r="A4691" s="264" t="s">
        <v>14752</v>
      </c>
      <c r="B4691" s="264" t="s">
        <v>14577</v>
      </c>
      <c r="C4691" s="265">
        <v>240501</v>
      </c>
      <c r="D4691" s="265" t="s">
        <v>15953</v>
      </c>
      <c r="E4691" s="266" t="s">
        <v>14578</v>
      </c>
      <c r="P4691" s="349"/>
    </row>
    <row r="4692" spans="1:16" x14ac:dyDescent="0.25">
      <c r="A4692" s="264" t="s">
        <v>17820</v>
      </c>
      <c r="B4692" s="264" t="s">
        <v>6966</v>
      </c>
      <c r="C4692" s="265">
        <v>25010401</v>
      </c>
      <c r="D4692" s="265" t="s">
        <v>15953</v>
      </c>
      <c r="E4692" s="266" t="s">
        <v>17700</v>
      </c>
      <c r="P4692" s="349"/>
    </row>
    <row r="4693" spans="1:16" x14ac:dyDescent="0.25">
      <c r="A4693" s="273" t="s">
        <v>8322</v>
      </c>
      <c r="B4693" s="273" t="s">
        <v>8323</v>
      </c>
      <c r="C4693" s="274">
        <v>791202207003</v>
      </c>
      <c r="D4693" s="274" t="s">
        <v>8356</v>
      </c>
      <c r="E4693" s="276" t="s">
        <v>6714</v>
      </c>
      <c r="F4693" s="328"/>
      <c r="G4693" s="328"/>
      <c r="H4693" s="328"/>
      <c r="I4693" s="329"/>
      <c r="J4693" s="329"/>
      <c r="K4693" s="329"/>
      <c r="P4693" s="349"/>
    </row>
    <row r="4694" spans="1:16" x14ac:dyDescent="0.25">
      <c r="A4694" s="273" t="s">
        <v>8322</v>
      </c>
      <c r="B4694" s="273" t="s">
        <v>11788</v>
      </c>
      <c r="C4694" s="274">
        <v>791202303001</v>
      </c>
      <c r="D4694" s="274" t="s">
        <v>8356</v>
      </c>
      <c r="E4694" s="276" t="s">
        <v>3754</v>
      </c>
      <c r="F4694" s="328"/>
      <c r="G4694" s="328"/>
      <c r="H4694" s="328"/>
      <c r="I4694" s="329"/>
      <c r="J4694" s="329"/>
      <c r="K4694" s="329"/>
      <c r="P4694" s="349"/>
    </row>
    <row r="4695" spans="1:16" x14ac:dyDescent="0.25">
      <c r="A4695" s="135" t="s">
        <v>7569</v>
      </c>
      <c r="B4695" s="131" t="s">
        <v>7570</v>
      </c>
      <c r="C4695" s="146" t="s">
        <v>10626</v>
      </c>
      <c r="D4695" s="146" t="s">
        <v>2468</v>
      </c>
      <c r="E4695" s="107">
        <v>45450</v>
      </c>
      <c r="F4695" s="93"/>
      <c r="G4695" s="93"/>
      <c r="H4695" s="93"/>
      <c r="I4695" s="99"/>
      <c r="J4695" s="99"/>
      <c r="K4695" s="99"/>
      <c r="P4695" s="349"/>
    </row>
    <row r="4696" spans="1:16" s="355" customFormat="1" x14ac:dyDescent="0.25">
      <c r="A4696" s="264" t="s">
        <v>14753</v>
      </c>
      <c r="B4696" s="264" t="s">
        <v>3590</v>
      </c>
      <c r="C4696" s="265">
        <v>230903</v>
      </c>
      <c r="D4696" s="265" t="s">
        <v>15953</v>
      </c>
      <c r="E4696" s="266" t="s">
        <v>10715</v>
      </c>
      <c r="F4696" s="30"/>
      <c r="G4696" s="30"/>
      <c r="H4696" s="30"/>
      <c r="I4696" s="29"/>
      <c r="J4696" s="29"/>
      <c r="K4696" s="29"/>
      <c r="L4696" s="29"/>
      <c r="M4696" s="29"/>
      <c r="N4696" s="29"/>
      <c r="O4696" s="29"/>
      <c r="P4696" s="357"/>
    </row>
    <row r="4697" spans="1:16" x14ac:dyDescent="0.25">
      <c r="A4697" s="99" t="s">
        <v>15793</v>
      </c>
      <c r="B4697" s="92" t="s">
        <v>15799</v>
      </c>
      <c r="C4697" s="93" t="s">
        <v>15798</v>
      </c>
      <c r="D4697" s="93" t="s">
        <v>1398</v>
      </c>
      <c r="E4697" s="94">
        <v>45952</v>
      </c>
      <c r="F4697" s="93"/>
      <c r="G4697" s="93"/>
      <c r="H4697" s="93"/>
      <c r="I4697" s="99"/>
      <c r="J4697" s="99"/>
      <c r="K4697" s="99"/>
      <c r="L4697" s="31"/>
      <c r="M4697" s="31"/>
      <c r="N4697" s="31"/>
      <c r="P4697" s="349"/>
    </row>
    <row r="4698" spans="1:16" x14ac:dyDescent="0.25">
      <c r="A4698" s="44" t="s">
        <v>13199</v>
      </c>
      <c r="B4698" s="92" t="s">
        <v>13392</v>
      </c>
      <c r="C4698" s="45" t="s">
        <v>13122</v>
      </c>
      <c r="D4698" s="93" t="s">
        <v>13391</v>
      </c>
      <c r="E4698" s="94">
        <v>45838</v>
      </c>
      <c r="F4698" s="93"/>
      <c r="G4698" s="93"/>
      <c r="H4698" s="93"/>
      <c r="I4698" s="99"/>
      <c r="J4698" s="99"/>
      <c r="K4698" s="99"/>
      <c r="L4698" s="31"/>
      <c r="M4698" s="31"/>
      <c r="N4698" s="31"/>
      <c r="P4698" s="349"/>
    </row>
    <row r="4699" spans="1:16" x14ac:dyDescent="0.25">
      <c r="A4699" s="44" t="s">
        <v>3504</v>
      </c>
      <c r="B4699" s="44" t="s">
        <v>16496</v>
      </c>
      <c r="C4699" s="45" t="s">
        <v>12811</v>
      </c>
      <c r="D4699" s="45" t="s">
        <v>4574</v>
      </c>
      <c r="E4699" s="275">
        <f>DATE(2028,2,27)</f>
        <v>46810</v>
      </c>
      <c r="P4699" s="349"/>
    </row>
    <row r="4700" spans="1:16" x14ac:dyDescent="0.25">
      <c r="A4700" s="264" t="s">
        <v>3504</v>
      </c>
      <c r="B4700" s="264" t="s">
        <v>3753</v>
      </c>
      <c r="C4700" s="265">
        <v>210101</v>
      </c>
      <c r="D4700" s="265" t="s">
        <v>15953</v>
      </c>
      <c r="E4700" s="266" t="s">
        <v>3754</v>
      </c>
      <c r="P4700" s="349"/>
    </row>
    <row r="4701" spans="1:16" x14ac:dyDescent="0.25">
      <c r="A4701" s="44" t="s">
        <v>7252</v>
      </c>
      <c r="B4701" s="44" t="s">
        <v>15290</v>
      </c>
      <c r="C4701" s="45" t="s">
        <v>7249</v>
      </c>
      <c r="D4701" s="45" t="s">
        <v>16294</v>
      </c>
      <c r="E4701" s="46">
        <v>45777</v>
      </c>
      <c r="F4701" s="338"/>
      <c r="G4701" s="44"/>
      <c r="H4701" s="44"/>
      <c r="I4701" s="44"/>
      <c r="J4701" s="44"/>
      <c r="K4701" s="44"/>
      <c r="L4701" s="31"/>
      <c r="M4701" s="31"/>
      <c r="N4701" s="31"/>
      <c r="P4701" s="349"/>
    </row>
    <row r="4702" spans="1:16" x14ac:dyDescent="0.25">
      <c r="A4702" s="44" t="s">
        <v>3775</v>
      </c>
      <c r="B4702" s="44" t="s">
        <v>15963</v>
      </c>
      <c r="C4702" s="45" t="s">
        <v>15964</v>
      </c>
      <c r="D4702" s="45" t="s">
        <v>18252</v>
      </c>
      <c r="E4702" s="45" t="s">
        <v>6214</v>
      </c>
      <c r="F4702" s="45" t="s">
        <v>1384</v>
      </c>
      <c r="G4702" s="45" t="s">
        <v>1385</v>
      </c>
      <c r="P4702" s="349"/>
    </row>
    <row r="4703" spans="1:16" x14ac:dyDescent="0.25">
      <c r="A4703" s="44" t="s">
        <v>3775</v>
      </c>
      <c r="B4703" s="44" t="s">
        <v>15965</v>
      </c>
      <c r="C4703" s="45" t="s">
        <v>15966</v>
      </c>
      <c r="D4703" s="45" t="s">
        <v>18252</v>
      </c>
      <c r="E4703" s="45" t="s">
        <v>6214</v>
      </c>
      <c r="F4703" s="45" t="s">
        <v>1384</v>
      </c>
      <c r="G4703" s="45" t="s">
        <v>1385</v>
      </c>
      <c r="P4703" s="349"/>
    </row>
    <row r="4704" spans="1:16" s="359" customFormat="1" x14ac:dyDescent="0.25">
      <c r="A4704" s="264" t="s">
        <v>3775</v>
      </c>
      <c r="B4704" s="264" t="s">
        <v>14577</v>
      </c>
      <c r="C4704" s="265">
        <v>240501</v>
      </c>
      <c r="D4704" s="265" t="s">
        <v>15953</v>
      </c>
      <c r="E4704" s="266" t="s">
        <v>14578</v>
      </c>
      <c r="F4704" s="30"/>
      <c r="G4704" s="30"/>
      <c r="H4704" s="30"/>
      <c r="I4704" s="29"/>
      <c r="J4704" s="29"/>
      <c r="K4704" s="29"/>
      <c r="L4704" s="29"/>
      <c r="M4704" s="29"/>
      <c r="N4704" s="29"/>
      <c r="O4704" s="29"/>
      <c r="P4704" s="365"/>
    </row>
    <row r="4705" spans="1:16" x14ac:dyDescent="0.25">
      <c r="A4705" s="262" t="s">
        <v>7368</v>
      </c>
      <c r="B4705" s="262" t="s">
        <v>7369</v>
      </c>
      <c r="C4705" s="53" t="s">
        <v>16263</v>
      </c>
      <c r="D4705" s="93" t="s">
        <v>7330</v>
      </c>
      <c r="E4705" s="263">
        <v>47447</v>
      </c>
      <c r="F4705" s="93"/>
      <c r="G4705" s="93"/>
      <c r="H4705" s="93"/>
      <c r="I4705" s="99"/>
      <c r="J4705" s="99"/>
      <c r="K4705" s="99"/>
      <c r="P4705" s="349"/>
    </row>
    <row r="4706" spans="1:16" s="355" customFormat="1" x14ac:dyDescent="0.25">
      <c r="A4706" s="262" t="s">
        <v>7368</v>
      </c>
      <c r="B4706" s="262" t="s">
        <v>16262</v>
      </c>
      <c r="C4706" s="53" t="s">
        <v>16261</v>
      </c>
      <c r="D4706" s="93" t="s">
        <v>7330</v>
      </c>
      <c r="E4706" s="263">
        <v>47836</v>
      </c>
      <c r="F4706" s="93"/>
      <c r="G4706" s="93"/>
      <c r="H4706" s="93"/>
      <c r="I4706" s="99"/>
      <c r="J4706" s="99"/>
      <c r="K4706" s="99"/>
      <c r="L4706" s="29"/>
      <c r="M4706" s="29"/>
      <c r="N4706" s="29"/>
      <c r="O4706" s="29"/>
      <c r="P4706" s="357"/>
    </row>
    <row r="4707" spans="1:16" x14ac:dyDescent="0.25">
      <c r="A4707" s="264" t="s">
        <v>10428</v>
      </c>
      <c r="B4707" s="264" t="s">
        <v>10528</v>
      </c>
      <c r="C4707" s="265">
        <v>23060201</v>
      </c>
      <c r="D4707" s="265" t="s">
        <v>15953</v>
      </c>
      <c r="E4707" s="266" t="s">
        <v>5410</v>
      </c>
      <c r="P4707" s="349"/>
    </row>
    <row r="4708" spans="1:16" s="359" customFormat="1" x14ac:dyDescent="0.25">
      <c r="A4708" s="264" t="s">
        <v>10428</v>
      </c>
      <c r="B4708" s="264" t="s">
        <v>1058</v>
      </c>
      <c r="C4708" s="265">
        <v>23060202</v>
      </c>
      <c r="D4708" s="265" t="s">
        <v>15953</v>
      </c>
      <c r="E4708" s="266" t="s">
        <v>6714</v>
      </c>
      <c r="F4708" s="30"/>
      <c r="G4708" s="30"/>
      <c r="H4708" s="30"/>
      <c r="I4708" s="29"/>
      <c r="J4708" s="29"/>
      <c r="K4708" s="29"/>
      <c r="L4708" s="29"/>
      <c r="M4708" s="29"/>
      <c r="N4708" s="29"/>
      <c r="O4708" s="29"/>
      <c r="P4708" s="365"/>
    </row>
    <row r="4709" spans="1:16" x14ac:dyDescent="0.25">
      <c r="A4709" s="44" t="s">
        <v>6020</v>
      </c>
      <c r="B4709" s="44" t="s">
        <v>1358</v>
      </c>
      <c r="C4709" s="45" t="s">
        <v>6197</v>
      </c>
      <c r="D4709" s="45" t="s">
        <v>18252</v>
      </c>
      <c r="E4709" s="45" t="s">
        <v>6211</v>
      </c>
      <c r="F4709" s="45" t="s">
        <v>1384</v>
      </c>
      <c r="G4709" s="45" t="s">
        <v>1385</v>
      </c>
      <c r="P4709" s="349"/>
    </row>
    <row r="4710" spans="1:16" x14ac:dyDescent="0.25">
      <c r="A4710" s="44" t="s">
        <v>3505</v>
      </c>
      <c r="B4710" s="44" t="s">
        <v>1362</v>
      </c>
      <c r="C4710" s="45" t="s">
        <v>9308</v>
      </c>
      <c r="D4710" s="45" t="s">
        <v>18252</v>
      </c>
      <c r="E4710" s="45" t="s">
        <v>3754</v>
      </c>
      <c r="F4710" s="45" t="s">
        <v>1384</v>
      </c>
      <c r="G4710" s="45" t="s">
        <v>1385</v>
      </c>
      <c r="P4710" s="349"/>
    </row>
    <row r="4711" spans="1:16" x14ac:dyDescent="0.25">
      <c r="A4711" s="264" t="s">
        <v>3505</v>
      </c>
      <c r="B4711" s="264" t="s">
        <v>4181</v>
      </c>
      <c r="C4711" s="265">
        <v>230301</v>
      </c>
      <c r="D4711" s="265" t="s">
        <v>15953</v>
      </c>
      <c r="E4711" s="266" t="s">
        <v>6877</v>
      </c>
      <c r="P4711" s="349"/>
    </row>
    <row r="4712" spans="1:16" x14ac:dyDescent="0.25">
      <c r="A4712" s="264" t="s">
        <v>3505</v>
      </c>
      <c r="B4712" s="264" t="s">
        <v>10629</v>
      </c>
      <c r="C4712" s="265">
        <v>230804</v>
      </c>
      <c r="D4712" s="265" t="s">
        <v>15953</v>
      </c>
      <c r="E4712" s="266" t="s">
        <v>5279</v>
      </c>
      <c r="P4712" s="349"/>
    </row>
    <row r="4713" spans="1:16" x14ac:dyDescent="0.25">
      <c r="A4713" s="264" t="s">
        <v>3505</v>
      </c>
      <c r="B4713" s="264" t="s">
        <v>12991</v>
      </c>
      <c r="C4713" s="265">
        <v>240102</v>
      </c>
      <c r="D4713" s="265" t="s">
        <v>15953</v>
      </c>
      <c r="E4713" s="266" t="s">
        <v>6677</v>
      </c>
      <c r="P4713" s="349"/>
    </row>
    <row r="4714" spans="1:16" x14ac:dyDescent="0.25">
      <c r="A4714" s="44" t="s">
        <v>13200</v>
      </c>
      <c r="B4714" s="92" t="s">
        <v>13392</v>
      </c>
      <c r="C4714" s="45" t="s">
        <v>13122</v>
      </c>
      <c r="D4714" s="93" t="s">
        <v>13391</v>
      </c>
      <c r="E4714" s="94">
        <v>45838</v>
      </c>
      <c r="F4714" s="93"/>
      <c r="G4714" s="93"/>
      <c r="H4714" s="93"/>
      <c r="I4714" s="99"/>
      <c r="J4714" s="99"/>
      <c r="K4714" s="99"/>
      <c r="L4714" s="31"/>
      <c r="M4714" s="31"/>
      <c r="N4714" s="31"/>
      <c r="P4714" s="349"/>
    </row>
    <row r="4715" spans="1:16" x14ac:dyDescent="0.25">
      <c r="A4715" s="264" t="s">
        <v>6794</v>
      </c>
      <c r="B4715" s="264" t="s">
        <v>2751</v>
      </c>
      <c r="C4715" s="265">
        <v>230105</v>
      </c>
      <c r="D4715" s="265" t="s">
        <v>15953</v>
      </c>
      <c r="E4715" s="266" t="s">
        <v>6877</v>
      </c>
      <c r="P4715" s="349"/>
    </row>
    <row r="4716" spans="1:16" x14ac:dyDescent="0.25">
      <c r="A4716" s="264" t="s">
        <v>6794</v>
      </c>
      <c r="B4716" s="264" t="s">
        <v>1068</v>
      </c>
      <c r="C4716" s="265">
        <v>230202</v>
      </c>
      <c r="D4716" s="265" t="s">
        <v>15953</v>
      </c>
      <c r="E4716" s="266" t="s">
        <v>8836</v>
      </c>
      <c r="P4716" s="349"/>
    </row>
    <row r="4717" spans="1:16" x14ac:dyDescent="0.25">
      <c r="A4717" s="264" t="s">
        <v>6794</v>
      </c>
      <c r="B4717" s="264" t="s">
        <v>1072</v>
      </c>
      <c r="C4717" s="265">
        <v>241102</v>
      </c>
      <c r="D4717" s="265" t="s">
        <v>15953</v>
      </c>
      <c r="E4717" s="266" t="s">
        <v>6985</v>
      </c>
      <c r="P4717" s="349"/>
    </row>
    <row r="4718" spans="1:16" x14ac:dyDescent="0.25">
      <c r="A4718" s="264" t="s">
        <v>6794</v>
      </c>
      <c r="B4718" s="264" t="s">
        <v>1921</v>
      </c>
      <c r="C4718" s="265">
        <v>250101</v>
      </c>
      <c r="D4718" s="265" t="s">
        <v>15953</v>
      </c>
      <c r="E4718" s="266" t="s">
        <v>17681</v>
      </c>
      <c r="P4718" s="349"/>
    </row>
    <row r="4719" spans="1:16" x14ac:dyDescent="0.25">
      <c r="A4719" s="44" t="s">
        <v>10926</v>
      </c>
      <c r="B4719" s="44" t="s">
        <v>15254</v>
      </c>
      <c r="C4719" s="45" t="s">
        <v>10924</v>
      </c>
      <c r="D4719" s="45" t="s">
        <v>16294</v>
      </c>
      <c r="E4719" s="46">
        <v>45961</v>
      </c>
      <c r="F4719" s="338"/>
      <c r="G4719" s="44"/>
      <c r="H4719" s="44"/>
      <c r="I4719" s="44"/>
      <c r="J4719" s="44"/>
      <c r="K4719" s="44"/>
      <c r="L4719" s="31"/>
      <c r="M4719" s="31"/>
      <c r="N4719" s="31"/>
      <c r="P4719" s="349"/>
    </row>
    <row r="4720" spans="1:16" x14ac:dyDescent="0.25">
      <c r="A4720" s="273" t="s">
        <v>8324</v>
      </c>
      <c r="B4720" s="273" t="s">
        <v>8325</v>
      </c>
      <c r="C4720" s="274">
        <v>791202103006</v>
      </c>
      <c r="D4720" s="274" t="s">
        <v>8356</v>
      </c>
      <c r="E4720" s="276" t="s">
        <v>3754</v>
      </c>
      <c r="F4720" s="328"/>
      <c r="G4720" s="328"/>
      <c r="H4720" s="328"/>
      <c r="I4720" s="329"/>
      <c r="J4720" s="329"/>
      <c r="K4720" s="329"/>
      <c r="P4720" s="349"/>
    </row>
    <row r="4721" spans="1:16" x14ac:dyDescent="0.25">
      <c r="A4721" s="44" t="s">
        <v>13201</v>
      </c>
      <c r="B4721" s="92" t="s">
        <v>13392</v>
      </c>
      <c r="C4721" s="77" t="s">
        <v>13124</v>
      </c>
      <c r="D4721" s="93" t="s">
        <v>13391</v>
      </c>
      <c r="E4721" s="94">
        <v>45838</v>
      </c>
      <c r="F4721" s="93"/>
      <c r="G4721" s="93"/>
      <c r="H4721" s="93"/>
      <c r="I4721" s="99"/>
      <c r="J4721" s="99"/>
      <c r="K4721" s="99"/>
      <c r="L4721" s="31"/>
      <c r="M4721" s="31"/>
      <c r="N4721" s="31"/>
      <c r="P4721" s="349"/>
    </row>
    <row r="4722" spans="1:16" x14ac:dyDescent="0.25">
      <c r="A4722" s="264" t="s">
        <v>14754</v>
      </c>
      <c r="B4722" s="264" t="s">
        <v>12996</v>
      </c>
      <c r="C4722" s="265">
        <v>24010401</v>
      </c>
      <c r="D4722" s="265" t="s">
        <v>15953</v>
      </c>
      <c r="E4722" s="266" t="s">
        <v>12997</v>
      </c>
      <c r="P4722" s="349"/>
    </row>
    <row r="4723" spans="1:16" x14ac:dyDescent="0.25">
      <c r="A4723" s="264" t="s">
        <v>14754</v>
      </c>
      <c r="B4723" s="264" t="s">
        <v>3782</v>
      </c>
      <c r="C4723" s="265">
        <v>24010402</v>
      </c>
      <c r="D4723" s="265" t="s">
        <v>15953</v>
      </c>
      <c r="E4723" s="266" t="s">
        <v>8836</v>
      </c>
      <c r="P4723" s="349"/>
    </row>
    <row r="4724" spans="1:16" x14ac:dyDescent="0.25">
      <c r="A4724" s="99" t="s">
        <v>7586</v>
      </c>
      <c r="B4724" s="92" t="s">
        <v>7637</v>
      </c>
      <c r="C4724" s="93" t="s">
        <v>7638</v>
      </c>
      <c r="D4724" s="93" t="s">
        <v>1398</v>
      </c>
      <c r="E4724" s="94">
        <v>46961</v>
      </c>
      <c r="F4724" s="93"/>
      <c r="G4724" s="93"/>
      <c r="H4724" s="93"/>
      <c r="I4724" s="99"/>
      <c r="J4724" s="99"/>
      <c r="K4724" s="99"/>
      <c r="P4724" s="349"/>
    </row>
    <row r="4725" spans="1:16" s="355" customFormat="1" x14ac:dyDescent="0.25">
      <c r="A4725" s="264" t="s">
        <v>777</v>
      </c>
      <c r="B4725" s="264" t="s">
        <v>236</v>
      </c>
      <c r="C4725" s="265">
        <v>241001</v>
      </c>
      <c r="D4725" s="265" t="s">
        <v>15953</v>
      </c>
      <c r="E4725" s="266" t="s">
        <v>11352</v>
      </c>
      <c r="F4725" s="30"/>
      <c r="G4725" s="30"/>
      <c r="H4725" s="30"/>
      <c r="I4725" s="29"/>
      <c r="J4725" s="29"/>
      <c r="K4725" s="29"/>
      <c r="L4725" s="29"/>
      <c r="M4725" s="29"/>
      <c r="N4725" s="29"/>
      <c r="O4725" s="29"/>
      <c r="P4725" s="357"/>
    </row>
    <row r="4726" spans="1:16" x14ac:dyDescent="0.25">
      <c r="A4726" s="44" t="s">
        <v>12155</v>
      </c>
      <c r="B4726" s="44" t="s">
        <v>11989</v>
      </c>
      <c r="C4726" s="45" t="s">
        <v>5058</v>
      </c>
      <c r="D4726" s="45" t="s">
        <v>4574</v>
      </c>
      <c r="E4726" s="275">
        <f>DATE(2025,8,9)</f>
        <v>45878</v>
      </c>
      <c r="F4726" s="32"/>
      <c r="G4726" s="32"/>
      <c r="H4726" s="32"/>
      <c r="I4726" s="31"/>
      <c r="J4726" s="31"/>
      <c r="K4726" s="31"/>
      <c r="L4726" s="31"/>
      <c r="M4726" s="31"/>
      <c r="N4726" s="31"/>
      <c r="P4726" s="349"/>
    </row>
    <row r="4727" spans="1:16" s="359" customFormat="1" x14ac:dyDescent="0.25">
      <c r="A4727" s="44" t="s">
        <v>2682</v>
      </c>
      <c r="B4727" s="44" t="s">
        <v>9313</v>
      </c>
      <c r="C4727" s="45" t="s">
        <v>9314</v>
      </c>
      <c r="D4727" s="45" t="s">
        <v>18252</v>
      </c>
      <c r="E4727" s="45" t="s">
        <v>3754</v>
      </c>
      <c r="F4727" s="45" t="s">
        <v>1384</v>
      </c>
      <c r="G4727" s="45" t="s">
        <v>1385</v>
      </c>
      <c r="H4727" s="30"/>
      <c r="I4727" s="29"/>
      <c r="J4727" s="29"/>
      <c r="K4727" s="29"/>
      <c r="L4727" s="29"/>
      <c r="M4727" s="29"/>
      <c r="N4727" s="29"/>
      <c r="O4727" s="29"/>
      <c r="P4727" s="365"/>
    </row>
    <row r="4728" spans="1:16" x14ac:dyDescent="0.25">
      <c r="A4728" s="264" t="s">
        <v>8594</v>
      </c>
      <c r="B4728" s="264" t="s">
        <v>6692</v>
      </c>
      <c r="C4728" s="265">
        <v>220902</v>
      </c>
      <c r="D4728" s="265" t="s">
        <v>15953</v>
      </c>
      <c r="E4728" s="266" t="s">
        <v>6210</v>
      </c>
      <c r="P4728" s="349"/>
    </row>
    <row r="4729" spans="1:16" x14ac:dyDescent="0.25">
      <c r="A4729" s="264" t="s">
        <v>8594</v>
      </c>
      <c r="B4729" s="264" t="s">
        <v>6966</v>
      </c>
      <c r="C4729" s="265">
        <v>23010401</v>
      </c>
      <c r="D4729" s="265" t="s">
        <v>15953</v>
      </c>
      <c r="E4729" s="266" t="s">
        <v>6967</v>
      </c>
      <c r="P4729" s="349"/>
    </row>
    <row r="4730" spans="1:16" x14ac:dyDescent="0.25">
      <c r="A4730" s="264" t="s">
        <v>8594</v>
      </c>
      <c r="B4730" s="264" t="s">
        <v>3782</v>
      </c>
      <c r="C4730" s="265">
        <v>23010402</v>
      </c>
      <c r="D4730" s="265" t="s">
        <v>15953</v>
      </c>
      <c r="E4730" s="266" t="s">
        <v>8836</v>
      </c>
      <c r="P4730" s="349"/>
    </row>
    <row r="4731" spans="1:16" x14ac:dyDescent="0.25">
      <c r="A4731" s="57" t="s">
        <v>1420</v>
      </c>
      <c r="B4731" s="57" t="s">
        <v>1488</v>
      </c>
      <c r="C4731" s="62">
        <v>21027</v>
      </c>
      <c r="D4731" s="62" t="s">
        <v>5966</v>
      </c>
      <c r="E4731" s="60">
        <v>45777</v>
      </c>
      <c r="F4731" s="339" t="s">
        <v>16267</v>
      </c>
      <c r="G4731" s="339" t="s">
        <v>16268</v>
      </c>
      <c r="H4731" s="57"/>
      <c r="I4731" s="57"/>
      <c r="J4731" s="57"/>
      <c r="K4731" s="57"/>
      <c r="L4731" s="31"/>
      <c r="M4731" s="31"/>
      <c r="N4731" s="31"/>
      <c r="P4731" s="349"/>
    </row>
    <row r="4732" spans="1:16" x14ac:dyDescent="0.25">
      <c r="A4732" s="44" t="s">
        <v>16038</v>
      </c>
      <c r="B4732" s="44" t="s">
        <v>15970</v>
      </c>
      <c r="C4732" s="45" t="s">
        <v>15775</v>
      </c>
      <c r="D4732" s="45" t="s">
        <v>18252</v>
      </c>
      <c r="E4732" s="45" t="s">
        <v>6416</v>
      </c>
      <c r="F4732" s="45" t="s">
        <v>1384</v>
      </c>
      <c r="G4732" s="45" t="s">
        <v>1385</v>
      </c>
      <c r="P4732" s="349"/>
    </row>
    <row r="4733" spans="1:16" x14ac:dyDescent="0.25">
      <c r="A4733" s="264" t="s">
        <v>11398</v>
      </c>
      <c r="B4733" s="264" t="s">
        <v>11351</v>
      </c>
      <c r="C4733" s="265">
        <v>23110101</v>
      </c>
      <c r="D4733" s="265" t="s">
        <v>15953</v>
      </c>
      <c r="E4733" s="266" t="s">
        <v>11352</v>
      </c>
      <c r="P4733" s="349"/>
    </row>
    <row r="4734" spans="1:16" x14ac:dyDescent="0.25">
      <c r="A4734" s="264" t="s">
        <v>11398</v>
      </c>
      <c r="B4734" s="264" t="s">
        <v>11353</v>
      </c>
      <c r="C4734" s="265">
        <v>23110102</v>
      </c>
      <c r="D4734" s="265" t="s">
        <v>15953</v>
      </c>
      <c r="E4734" s="266" t="s">
        <v>5198</v>
      </c>
      <c r="P4734" s="349"/>
    </row>
    <row r="4735" spans="1:16" x14ac:dyDescent="0.25">
      <c r="A4735" s="44" t="s">
        <v>15502</v>
      </c>
      <c r="B4735" s="44" t="s">
        <v>4156</v>
      </c>
      <c r="C4735" s="45" t="s">
        <v>15413</v>
      </c>
      <c r="D4735" s="45" t="s">
        <v>18252</v>
      </c>
      <c r="E4735" s="45" t="s">
        <v>3064</v>
      </c>
      <c r="F4735" s="45" t="s">
        <v>1385</v>
      </c>
      <c r="G4735" s="45" t="s">
        <v>1385</v>
      </c>
      <c r="P4735" s="349"/>
    </row>
    <row r="4736" spans="1:16" x14ac:dyDescent="0.25">
      <c r="A4736" s="264" t="s">
        <v>2452</v>
      </c>
      <c r="B4736" s="264" t="s">
        <v>2751</v>
      </c>
      <c r="C4736" s="265">
        <v>230105</v>
      </c>
      <c r="D4736" s="265" t="s">
        <v>15953</v>
      </c>
      <c r="E4736" s="266" t="s">
        <v>6877</v>
      </c>
      <c r="P4736" s="349"/>
    </row>
    <row r="4737" spans="1:16" x14ac:dyDescent="0.25">
      <c r="A4737" s="264" t="s">
        <v>2452</v>
      </c>
      <c r="B4737" s="264" t="s">
        <v>3591</v>
      </c>
      <c r="C4737" s="265">
        <v>230901</v>
      </c>
      <c r="D4737" s="265" t="s">
        <v>15953</v>
      </c>
      <c r="E4737" s="266" t="s">
        <v>10715</v>
      </c>
      <c r="P4737" s="349"/>
    </row>
    <row r="4738" spans="1:16" x14ac:dyDescent="0.25">
      <c r="A4738" s="100" t="s">
        <v>4135</v>
      </c>
      <c r="B4738" s="92" t="s">
        <v>4153</v>
      </c>
      <c r="C4738" s="93" t="s">
        <v>4154</v>
      </c>
      <c r="D4738" s="93" t="s">
        <v>1398</v>
      </c>
      <c r="E4738" s="94">
        <v>46131</v>
      </c>
      <c r="F4738" s="93"/>
      <c r="G4738" s="93"/>
      <c r="H4738" s="93"/>
      <c r="I4738" s="99"/>
      <c r="J4738" s="99"/>
      <c r="K4738" s="99"/>
      <c r="P4738" s="349"/>
    </row>
    <row r="4739" spans="1:16" x14ac:dyDescent="0.25">
      <c r="A4739" s="403" t="s">
        <v>17281</v>
      </c>
      <c r="B4739" s="403" t="s">
        <v>17087</v>
      </c>
      <c r="C4739" s="413">
        <v>9.24</v>
      </c>
      <c r="D4739" s="43" t="s">
        <v>17679</v>
      </c>
      <c r="E4739" s="43">
        <v>47299</v>
      </c>
      <c r="F4739" s="88"/>
      <c r="P4739" s="349"/>
    </row>
    <row r="4740" spans="1:16" s="355" customFormat="1" x14ac:dyDescent="0.25">
      <c r="A4740" s="403" t="s">
        <v>17281</v>
      </c>
      <c r="B4740" s="403" t="s">
        <v>17187</v>
      </c>
      <c r="C4740" s="413">
        <v>10.24</v>
      </c>
      <c r="D4740" s="43" t="s">
        <v>17679</v>
      </c>
      <c r="E4740" s="43">
        <v>47299</v>
      </c>
      <c r="F4740" s="88"/>
      <c r="G4740" s="30"/>
      <c r="H4740" s="30"/>
      <c r="I4740" s="29"/>
      <c r="J4740" s="29"/>
      <c r="K4740" s="29"/>
      <c r="L4740" s="29"/>
      <c r="M4740" s="29"/>
      <c r="N4740" s="29"/>
      <c r="O4740" s="29"/>
      <c r="P4740" s="357"/>
    </row>
    <row r="4741" spans="1:16" x14ac:dyDescent="0.25">
      <c r="A4741" s="44" t="s">
        <v>13417</v>
      </c>
      <c r="B4741" s="44" t="s">
        <v>15257</v>
      </c>
      <c r="C4741" s="45" t="s">
        <v>13518</v>
      </c>
      <c r="D4741" s="45" t="s">
        <v>16294</v>
      </c>
      <c r="E4741" s="46">
        <v>46022</v>
      </c>
      <c r="F4741" s="338"/>
      <c r="G4741" s="44"/>
      <c r="H4741" s="44"/>
      <c r="I4741" s="44"/>
      <c r="J4741" s="44"/>
      <c r="K4741" s="44"/>
      <c r="L4741" s="31"/>
      <c r="M4741" s="31"/>
      <c r="N4741" s="31"/>
      <c r="P4741" s="349"/>
    </row>
    <row r="4742" spans="1:16" s="359" customFormat="1" x14ac:dyDescent="0.25">
      <c r="A4742" s="264" t="s">
        <v>15864</v>
      </c>
      <c r="B4742" s="264" t="s">
        <v>6669</v>
      </c>
      <c r="C4742" s="265">
        <v>240804</v>
      </c>
      <c r="D4742" s="265" t="s">
        <v>15953</v>
      </c>
      <c r="E4742" s="266" t="s">
        <v>15826</v>
      </c>
      <c r="F4742" s="30"/>
      <c r="G4742" s="30"/>
      <c r="H4742" s="30"/>
      <c r="I4742" s="29"/>
      <c r="J4742" s="29"/>
      <c r="K4742" s="29"/>
      <c r="L4742" s="29"/>
      <c r="M4742" s="29"/>
      <c r="N4742" s="29"/>
      <c r="O4742" s="29"/>
      <c r="P4742" s="365"/>
    </row>
    <row r="4743" spans="1:16" x14ac:dyDescent="0.25">
      <c r="A4743" s="71" t="s">
        <v>17282</v>
      </c>
      <c r="B4743" s="403" t="s">
        <v>17114</v>
      </c>
      <c r="C4743" s="413">
        <v>13.24</v>
      </c>
      <c r="D4743" s="43" t="s">
        <v>17679</v>
      </c>
      <c r="E4743" s="43">
        <v>47299</v>
      </c>
      <c r="F4743" s="88"/>
      <c r="P4743" s="349"/>
    </row>
    <row r="4744" spans="1:16" x14ac:dyDescent="0.25">
      <c r="A4744" s="57" t="s">
        <v>4462</v>
      </c>
      <c r="B4744" s="92" t="s">
        <v>4550</v>
      </c>
      <c r="C4744" s="93" t="s">
        <v>4548</v>
      </c>
      <c r="D4744" s="93" t="s">
        <v>4549</v>
      </c>
      <c r="E4744" s="94">
        <v>46203</v>
      </c>
      <c r="F4744" s="93"/>
      <c r="G4744" s="93"/>
      <c r="H4744" s="93"/>
      <c r="I4744" s="99"/>
      <c r="J4744" s="99"/>
      <c r="K4744" s="99"/>
      <c r="P4744" s="349"/>
    </row>
    <row r="4745" spans="1:16" x14ac:dyDescent="0.25">
      <c r="A4745" s="264" t="s">
        <v>8595</v>
      </c>
      <c r="B4745" s="264" t="s">
        <v>1062</v>
      </c>
      <c r="C4745" s="265">
        <v>230101</v>
      </c>
      <c r="D4745" s="265" t="s">
        <v>15953</v>
      </c>
      <c r="E4745" s="266" t="s">
        <v>6809</v>
      </c>
      <c r="P4745" s="349"/>
    </row>
    <row r="4746" spans="1:16" x14ac:dyDescent="0.25">
      <c r="A4746" s="44" t="s">
        <v>13202</v>
      </c>
      <c r="B4746" s="92" t="s">
        <v>13392</v>
      </c>
      <c r="C4746" s="45" t="s">
        <v>13134</v>
      </c>
      <c r="D4746" s="93" t="s">
        <v>13391</v>
      </c>
      <c r="E4746" s="94">
        <v>45838</v>
      </c>
      <c r="F4746" s="93"/>
      <c r="G4746" s="93"/>
      <c r="H4746" s="93"/>
      <c r="I4746" s="99"/>
      <c r="J4746" s="99"/>
      <c r="K4746" s="99"/>
      <c r="L4746" s="31"/>
      <c r="M4746" s="31"/>
      <c r="N4746" s="31"/>
      <c r="P4746" s="349"/>
    </row>
    <row r="4747" spans="1:16" s="355" customFormat="1" x14ac:dyDescent="0.25">
      <c r="A4747" s="264" t="s">
        <v>17821</v>
      </c>
      <c r="B4747" s="264" t="s">
        <v>1062</v>
      </c>
      <c r="C4747" s="265">
        <v>230101</v>
      </c>
      <c r="D4747" s="265" t="s">
        <v>15953</v>
      </c>
      <c r="E4747" s="266" t="s">
        <v>6809</v>
      </c>
      <c r="F4747" s="30"/>
      <c r="G4747" s="30"/>
      <c r="H4747" s="30"/>
      <c r="I4747" s="29"/>
      <c r="J4747" s="29"/>
      <c r="K4747" s="29"/>
      <c r="L4747" s="29"/>
      <c r="M4747" s="29"/>
      <c r="N4747" s="29"/>
      <c r="O4747" s="29"/>
      <c r="P4747" s="357"/>
    </row>
    <row r="4748" spans="1:16" x14ac:dyDescent="0.25">
      <c r="A4748" s="264" t="s">
        <v>17821</v>
      </c>
      <c r="B4748" s="264" t="s">
        <v>2751</v>
      </c>
      <c r="C4748" s="265">
        <v>230105</v>
      </c>
      <c r="D4748" s="265" t="s">
        <v>15953</v>
      </c>
      <c r="E4748" s="266" t="s">
        <v>6877</v>
      </c>
      <c r="P4748" s="349"/>
    </row>
    <row r="4749" spans="1:16" x14ac:dyDescent="0.25">
      <c r="A4749" s="264" t="s">
        <v>17821</v>
      </c>
      <c r="B4749" s="264" t="s">
        <v>1068</v>
      </c>
      <c r="C4749" s="265">
        <v>230202</v>
      </c>
      <c r="D4749" s="265" t="s">
        <v>15953</v>
      </c>
      <c r="E4749" s="266" t="s">
        <v>8836</v>
      </c>
      <c r="P4749" s="349"/>
    </row>
    <row r="4750" spans="1:16" x14ac:dyDescent="0.25">
      <c r="A4750" s="264" t="s">
        <v>17821</v>
      </c>
      <c r="B4750" s="264" t="s">
        <v>1076</v>
      </c>
      <c r="C4750" s="265">
        <v>240303</v>
      </c>
      <c r="D4750" s="265" t="s">
        <v>15953</v>
      </c>
      <c r="E4750" s="266" t="s">
        <v>3064</v>
      </c>
      <c r="P4750" s="349"/>
    </row>
    <row r="4751" spans="1:16" x14ac:dyDescent="0.25">
      <c r="A4751" s="264" t="s">
        <v>17821</v>
      </c>
      <c r="B4751" s="264" t="s">
        <v>1921</v>
      </c>
      <c r="C4751" s="265">
        <v>250101</v>
      </c>
      <c r="D4751" s="265" t="s">
        <v>15953</v>
      </c>
      <c r="E4751" s="266" t="s">
        <v>17681</v>
      </c>
      <c r="P4751" s="349"/>
    </row>
    <row r="4752" spans="1:16" x14ac:dyDescent="0.25">
      <c r="A4752" s="264" t="s">
        <v>17821</v>
      </c>
      <c r="B4752" s="264" t="s">
        <v>14580</v>
      </c>
      <c r="C4752" s="265">
        <v>24020301</v>
      </c>
      <c r="D4752" s="265" t="s">
        <v>15953</v>
      </c>
      <c r="E4752" s="266" t="s">
        <v>12997</v>
      </c>
      <c r="P4752" s="349"/>
    </row>
    <row r="4753" spans="1:16" x14ac:dyDescent="0.25">
      <c r="A4753" s="264" t="s">
        <v>17821</v>
      </c>
      <c r="B4753" s="264" t="s">
        <v>3783</v>
      </c>
      <c r="C4753" s="265">
        <v>24020302</v>
      </c>
      <c r="D4753" s="265" t="s">
        <v>15953</v>
      </c>
      <c r="E4753" s="266" t="s">
        <v>8836</v>
      </c>
      <c r="P4753" s="349"/>
    </row>
    <row r="4754" spans="1:16" s="359" customFormat="1" x14ac:dyDescent="0.25">
      <c r="A4754" s="44" t="s">
        <v>16039</v>
      </c>
      <c r="B4754" s="44" t="s">
        <v>1346</v>
      </c>
      <c r="C4754" s="45" t="s">
        <v>15960</v>
      </c>
      <c r="D4754" s="45" t="s">
        <v>18252</v>
      </c>
      <c r="E4754" s="45" t="s">
        <v>6214</v>
      </c>
      <c r="F4754" s="45" t="s">
        <v>1384</v>
      </c>
      <c r="G4754" s="45" t="s">
        <v>1385</v>
      </c>
      <c r="H4754" s="30"/>
      <c r="I4754" s="29"/>
      <c r="J4754" s="29"/>
      <c r="K4754" s="29"/>
      <c r="L4754" s="29"/>
      <c r="M4754" s="29"/>
      <c r="N4754" s="29"/>
      <c r="O4754" s="29"/>
      <c r="P4754" s="365"/>
    </row>
    <row r="4755" spans="1:16" x14ac:dyDescent="0.25">
      <c r="A4755" s="1" t="s">
        <v>24</v>
      </c>
      <c r="B4755" s="432" t="s">
        <v>2954</v>
      </c>
      <c r="C4755" s="433" t="s">
        <v>4383</v>
      </c>
      <c r="D4755" s="434" t="s">
        <v>17016</v>
      </c>
      <c r="E4755" s="434">
        <v>45823</v>
      </c>
      <c r="P4755" s="343"/>
    </row>
    <row r="4756" spans="1:16" s="355" customFormat="1" x14ac:dyDescent="0.25">
      <c r="A4756" s="1" t="s">
        <v>24</v>
      </c>
      <c r="B4756" s="432" t="s">
        <v>2155</v>
      </c>
      <c r="C4756" s="433" t="s">
        <v>14445</v>
      </c>
      <c r="D4756" s="434" t="s">
        <v>17016</v>
      </c>
      <c r="E4756" s="434">
        <v>45889</v>
      </c>
      <c r="F4756" s="30"/>
      <c r="G4756" s="30"/>
      <c r="H4756" s="30"/>
      <c r="I4756" s="29"/>
      <c r="J4756" s="29"/>
      <c r="K4756" s="29"/>
      <c r="L4756" s="29"/>
      <c r="M4756" s="29"/>
      <c r="N4756" s="29"/>
      <c r="O4756" s="29"/>
      <c r="P4756" s="356"/>
    </row>
    <row r="4757" spans="1:16" x14ac:dyDescent="0.25">
      <c r="A4757" s="1" t="s">
        <v>24</v>
      </c>
      <c r="B4757" s="432" t="s">
        <v>2155</v>
      </c>
      <c r="C4757" s="433" t="s">
        <v>14445</v>
      </c>
      <c r="D4757" s="434" t="s">
        <v>17016</v>
      </c>
      <c r="E4757" s="434">
        <v>45889</v>
      </c>
      <c r="P4757" s="343"/>
    </row>
    <row r="4758" spans="1:16" s="359" customFormat="1" x14ac:dyDescent="0.25">
      <c r="A4758" s="1" t="s">
        <v>24</v>
      </c>
      <c r="B4758" s="432" t="s">
        <v>2163</v>
      </c>
      <c r="C4758" s="433" t="s">
        <v>16428</v>
      </c>
      <c r="D4758" s="434" t="s">
        <v>17016</v>
      </c>
      <c r="E4758" s="434">
        <v>45917</v>
      </c>
      <c r="F4758" s="30"/>
      <c r="G4758" s="30"/>
      <c r="H4758" s="30"/>
      <c r="I4758" s="29"/>
      <c r="J4758" s="29"/>
      <c r="K4758" s="29"/>
      <c r="L4758" s="29"/>
      <c r="M4758" s="29"/>
      <c r="N4758" s="29"/>
      <c r="O4758" s="29"/>
      <c r="P4758" s="360"/>
    </row>
    <row r="4759" spans="1:16" x14ac:dyDescent="0.25">
      <c r="A4759" s="44" t="s">
        <v>12156</v>
      </c>
      <c r="B4759" s="44" t="s">
        <v>12157</v>
      </c>
      <c r="C4759" s="45" t="s">
        <v>12812</v>
      </c>
      <c r="D4759" s="45" t="s">
        <v>4574</v>
      </c>
      <c r="E4759" s="275">
        <f>DATE(2027,12,15)</f>
        <v>46736</v>
      </c>
      <c r="P4759" s="349"/>
    </row>
    <row r="4760" spans="1:16" x14ac:dyDescent="0.25">
      <c r="A4760" s="264" t="s">
        <v>778</v>
      </c>
      <c r="B4760" s="264" t="s">
        <v>1921</v>
      </c>
      <c r="C4760" s="265">
        <v>220101</v>
      </c>
      <c r="D4760" s="265" t="s">
        <v>15953</v>
      </c>
      <c r="E4760" s="266" t="s">
        <v>6211</v>
      </c>
      <c r="P4760" s="349"/>
    </row>
    <row r="4761" spans="1:16" x14ac:dyDescent="0.25">
      <c r="A4761" s="264" t="s">
        <v>778</v>
      </c>
      <c r="B4761" s="264" t="s">
        <v>2751</v>
      </c>
      <c r="C4761" s="265">
        <v>220105</v>
      </c>
      <c r="D4761" s="265" t="s">
        <v>15953</v>
      </c>
      <c r="E4761" s="266" t="s">
        <v>3064</v>
      </c>
      <c r="P4761" s="349"/>
    </row>
    <row r="4762" spans="1:16" x14ac:dyDescent="0.25">
      <c r="A4762" s="264" t="s">
        <v>1865</v>
      </c>
      <c r="B4762" s="264" t="s">
        <v>2751</v>
      </c>
      <c r="C4762" s="265">
        <v>230105</v>
      </c>
      <c r="D4762" s="265" t="s">
        <v>15953</v>
      </c>
      <c r="E4762" s="266" t="s">
        <v>6877</v>
      </c>
      <c r="P4762" s="349"/>
    </row>
    <row r="4763" spans="1:16" x14ac:dyDescent="0.25">
      <c r="A4763" s="264" t="s">
        <v>1865</v>
      </c>
      <c r="B4763" s="264" t="s">
        <v>1056</v>
      </c>
      <c r="C4763" s="265">
        <v>230601</v>
      </c>
      <c r="D4763" s="265" t="s">
        <v>15953</v>
      </c>
      <c r="E4763" s="266" t="s">
        <v>10533</v>
      </c>
      <c r="P4763" s="349"/>
    </row>
    <row r="4764" spans="1:16" x14ac:dyDescent="0.25">
      <c r="A4764" s="264" t="s">
        <v>17822</v>
      </c>
      <c r="B4764" s="264" t="s">
        <v>1065</v>
      </c>
      <c r="C4764" s="265">
        <v>25010201</v>
      </c>
      <c r="D4764" s="265" t="s">
        <v>15953</v>
      </c>
      <c r="E4764" s="266" t="s">
        <v>17681</v>
      </c>
      <c r="P4764" s="349"/>
    </row>
    <row r="4765" spans="1:16" x14ac:dyDescent="0.25">
      <c r="A4765" s="264" t="s">
        <v>10429</v>
      </c>
      <c r="B4765" s="264" t="s">
        <v>1062</v>
      </c>
      <c r="C4765" s="265">
        <v>230101</v>
      </c>
      <c r="D4765" s="265" t="s">
        <v>15953</v>
      </c>
      <c r="E4765" s="266" t="s">
        <v>6809</v>
      </c>
      <c r="P4765" s="343"/>
    </row>
    <row r="4766" spans="1:16" x14ac:dyDescent="0.25">
      <c r="A4766" s="264" t="s">
        <v>10429</v>
      </c>
      <c r="B4766" s="264" t="s">
        <v>2751</v>
      </c>
      <c r="C4766" s="265">
        <v>230105</v>
      </c>
      <c r="D4766" s="265" t="s">
        <v>15953</v>
      </c>
      <c r="E4766" s="266" t="s">
        <v>6877</v>
      </c>
      <c r="P4766" s="343"/>
    </row>
    <row r="4767" spans="1:16" x14ac:dyDescent="0.25">
      <c r="A4767" s="264" t="s">
        <v>10429</v>
      </c>
      <c r="B4767" s="264" t="s">
        <v>9688</v>
      </c>
      <c r="C4767" s="265">
        <v>230504</v>
      </c>
      <c r="D4767" s="265" t="s">
        <v>15953</v>
      </c>
      <c r="E4767" s="266" t="s">
        <v>9689</v>
      </c>
      <c r="P4767" s="343"/>
    </row>
    <row r="4768" spans="1:16" x14ac:dyDescent="0.25">
      <c r="A4768" s="264" t="s">
        <v>2453</v>
      </c>
      <c r="B4768" s="264" t="s">
        <v>2751</v>
      </c>
      <c r="C4768" s="265">
        <v>230105</v>
      </c>
      <c r="D4768" s="265" t="s">
        <v>15953</v>
      </c>
      <c r="E4768" s="266" t="s">
        <v>6877</v>
      </c>
      <c r="P4768" s="343"/>
    </row>
    <row r="4769" spans="1:16" s="355" customFormat="1" x14ac:dyDescent="0.25">
      <c r="A4769" s="264" t="s">
        <v>2453</v>
      </c>
      <c r="B4769" s="264" t="s">
        <v>3591</v>
      </c>
      <c r="C4769" s="265">
        <v>230901</v>
      </c>
      <c r="D4769" s="265" t="s">
        <v>15953</v>
      </c>
      <c r="E4769" s="266" t="s">
        <v>10715</v>
      </c>
      <c r="F4769" s="30"/>
      <c r="G4769" s="30"/>
      <c r="H4769" s="30"/>
      <c r="I4769" s="29"/>
      <c r="J4769" s="29"/>
      <c r="K4769" s="29"/>
      <c r="L4769" s="29"/>
      <c r="M4769" s="29"/>
      <c r="N4769" s="29"/>
      <c r="O4769" s="29"/>
      <c r="P4769" s="356"/>
    </row>
    <row r="4770" spans="1:16" x14ac:dyDescent="0.3">
      <c r="A4770" s="135" t="s">
        <v>3931</v>
      </c>
      <c r="B4770" s="131" t="s">
        <v>7666</v>
      </c>
      <c r="C4770" s="96" t="s">
        <v>7667</v>
      </c>
      <c r="D4770" s="96" t="s">
        <v>1398</v>
      </c>
      <c r="E4770" s="112">
        <v>45976</v>
      </c>
      <c r="F4770" s="93"/>
      <c r="G4770" s="93"/>
      <c r="H4770" s="93"/>
      <c r="I4770" s="99"/>
      <c r="J4770" s="99"/>
      <c r="K4770" s="99"/>
      <c r="L4770" s="31"/>
      <c r="M4770" s="31"/>
      <c r="N4770" s="31"/>
      <c r="P4770" s="343"/>
    </row>
    <row r="4771" spans="1:16" x14ac:dyDescent="0.25">
      <c r="A4771" s="102" t="s">
        <v>3931</v>
      </c>
      <c r="B4771" s="92" t="s">
        <v>4085</v>
      </c>
      <c r="C4771" s="93" t="s">
        <v>4084</v>
      </c>
      <c r="D4771" s="93" t="s">
        <v>1398</v>
      </c>
      <c r="E4771" s="94">
        <v>45794</v>
      </c>
      <c r="F4771" s="93"/>
      <c r="G4771" s="93" t="s">
        <v>1385</v>
      </c>
      <c r="H4771" s="93" t="s">
        <v>1385</v>
      </c>
      <c r="I4771" s="99"/>
      <c r="J4771" s="99"/>
      <c r="K4771" s="99"/>
      <c r="L4771" s="31"/>
      <c r="M4771" s="31"/>
      <c r="N4771" s="31"/>
      <c r="P4771" s="343"/>
    </row>
    <row r="4772" spans="1:16" x14ac:dyDescent="0.25">
      <c r="A4772" s="44" t="s">
        <v>4163</v>
      </c>
      <c r="B4772" s="44" t="s">
        <v>1354</v>
      </c>
      <c r="C4772" s="45" t="s">
        <v>14385</v>
      </c>
      <c r="D4772" s="45" t="s">
        <v>18252</v>
      </c>
      <c r="E4772" s="45" t="s">
        <v>3064</v>
      </c>
      <c r="F4772" s="45" t="s">
        <v>1385</v>
      </c>
      <c r="G4772" s="45" t="s">
        <v>1385</v>
      </c>
      <c r="P4772" s="343"/>
    </row>
    <row r="4773" spans="1:16" x14ac:dyDescent="0.25">
      <c r="A4773" s="44" t="s">
        <v>4163</v>
      </c>
      <c r="B4773" s="44" t="s">
        <v>18102</v>
      </c>
      <c r="C4773" s="45" t="s">
        <v>18103</v>
      </c>
      <c r="D4773" s="45" t="s">
        <v>18252</v>
      </c>
      <c r="E4773" s="45" t="s">
        <v>6985</v>
      </c>
      <c r="F4773" s="45" t="s">
        <v>1385</v>
      </c>
      <c r="G4773" s="45" t="s">
        <v>1385</v>
      </c>
      <c r="P4773" s="343"/>
    </row>
    <row r="4774" spans="1:16" s="359" customFormat="1" x14ac:dyDescent="0.25">
      <c r="A4774" s="264" t="s">
        <v>10681</v>
      </c>
      <c r="B4774" s="264" t="s">
        <v>6669</v>
      </c>
      <c r="C4774" s="265">
        <v>230807</v>
      </c>
      <c r="D4774" s="265" t="s">
        <v>15953</v>
      </c>
      <c r="E4774" s="266" t="s">
        <v>6877</v>
      </c>
      <c r="F4774" s="30"/>
      <c r="G4774" s="30"/>
      <c r="H4774" s="30"/>
      <c r="I4774" s="29"/>
      <c r="J4774" s="29"/>
      <c r="K4774" s="29"/>
      <c r="L4774" s="29"/>
      <c r="M4774" s="29"/>
      <c r="N4774" s="29"/>
      <c r="O4774" s="29"/>
      <c r="P4774" s="360"/>
    </row>
    <row r="4775" spans="1:16" x14ac:dyDescent="0.25">
      <c r="A4775" s="44" t="s">
        <v>6795</v>
      </c>
      <c r="B4775" s="44" t="s">
        <v>10263</v>
      </c>
      <c r="C4775" s="45" t="s">
        <v>10267</v>
      </c>
      <c r="D4775" s="45" t="s">
        <v>15765</v>
      </c>
      <c r="E4775" s="45" t="s">
        <v>6210</v>
      </c>
      <c r="F4775" s="328"/>
      <c r="G4775" s="328"/>
      <c r="H4775" s="328"/>
      <c r="I4775" s="329"/>
      <c r="J4775" s="329"/>
      <c r="K4775" s="329"/>
      <c r="P4775" s="343"/>
    </row>
    <row r="4776" spans="1:16" x14ac:dyDescent="0.25">
      <c r="A4776" s="346" t="s">
        <v>6795</v>
      </c>
      <c r="B4776" s="346" t="s">
        <v>10263</v>
      </c>
      <c r="C4776" s="347" t="s">
        <v>10267</v>
      </c>
      <c r="D4776" s="347" t="s">
        <v>15765</v>
      </c>
      <c r="E4776" s="347" t="s">
        <v>6214</v>
      </c>
      <c r="F4776" s="346"/>
      <c r="G4776" s="346"/>
      <c r="H4776" s="346"/>
      <c r="I4776" s="346"/>
      <c r="J4776" s="346"/>
      <c r="K4776" s="346"/>
      <c r="L4776" s="346"/>
      <c r="M4776" s="346"/>
      <c r="P4776" s="343"/>
    </row>
    <row r="4777" spans="1:16" x14ac:dyDescent="0.25">
      <c r="A4777" s="264" t="s">
        <v>6795</v>
      </c>
      <c r="B4777" s="264" t="s">
        <v>3591</v>
      </c>
      <c r="C4777" s="265">
        <v>230901</v>
      </c>
      <c r="D4777" s="265" t="s">
        <v>15953</v>
      </c>
      <c r="E4777" s="266" t="s">
        <v>10715</v>
      </c>
      <c r="P4777" s="343"/>
    </row>
    <row r="4778" spans="1:16" x14ac:dyDescent="0.25">
      <c r="A4778" s="264" t="s">
        <v>6795</v>
      </c>
      <c r="B4778" s="264" t="s">
        <v>2515</v>
      </c>
      <c r="C4778" s="265">
        <v>22090101</v>
      </c>
      <c r="D4778" s="265" t="s">
        <v>15953</v>
      </c>
      <c r="E4778" s="266" t="s">
        <v>6210</v>
      </c>
      <c r="P4778" s="343"/>
    </row>
    <row r="4779" spans="1:16" x14ac:dyDescent="0.25">
      <c r="A4779" s="264" t="s">
        <v>6795</v>
      </c>
      <c r="B4779" s="264" t="s">
        <v>3592</v>
      </c>
      <c r="C4779" s="265">
        <v>22090102</v>
      </c>
      <c r="D4779" s="265" t="s">
        <v>15953</v>
      </c>
      <c r="E4779" s="266" t="s">
        <v>6210</v>
      </c>
      <c r="P4779" s="343"/>
    </row>
    <row r="4780" spans="1:16" x14ac:dyDescent="0.25">
      <c r="A4780" s="44" t="s">
        <v>6795</v>
      </c>
      <c r="B4780" s="44" t="s">
        <v>10263</v>
      </c>
      <c r="C4780" s="45" t="s">
        <v>10267</v>
      </c>
      <c r="D4780" s="45" t="s">
        <v>13812</v>
      </c>
      <c r="E4780" s="45" t="s">
        <v>6210</v>
      </c>
      <c r="F4780" s="93"/>
      <c r="G4780" s="93"/>
      <c r="H4780" s="93"/>
      <c r="I4780" s="99"/>
      <c r="J4780" s="99"/>
      <c r="K4780" s="99"/>
      <c r="P4780" s="343"/>
    </row>
    <row r="4781" spans="1:16" x14ac:dyDescent="0.25">
      <c r="A4781" s="264" t="s">
        <v>6796</v>
      </c>
      <c r="B4781" s="264" t="s">
        <v>3591</v>
      </c>
      <c r="C4781" s="265">
        <v>230901</v>
      </c>
      <c r="D4781" s="265" t="s">
        <v>15953</v>
      </c>
      <c r="E4781" s="266" t="s">
        <v>10715</v>
      </c>
      <c r="P4781" s="343"/>
    </row>
    <row r="4782" spans="1:16" x14ac:dyDescent="0.3">
      <c r="A4782" s="92" t="s">
        <v>14346</v>
      </c>
      <c r="B4782" s="92" t="s">
        <v>14372</v>
      </c>
      <c r="C4782" s="93" t="s">
        <v>14373</v>
      </c>
      <c r="D4782" s="93" t="s">
        <v>1398</v>
      </c>
      <c r="E4782" s="94">
        <v>45916</v>
      </c>
      <c r="F4782" s="93"/>
      <c r="G4782" s="93"/>
      <c r="H4782" s="93" t="s">
        <v>1384</v>
      </c>
      <c r="I4782" s="99"/>
      <c r="J4782" s="99"/>
      <c r="K4782" s="99"/>
      <c r="L4782" s="31"/>
      <c r="M4782" s="31"/>
      <c r="N4782" s="31"/>
      <c r="P4782" s="343"/>
    </row>
    <row r="4783" spans="1:16" x14ac:dyDescent="0.25">
      <c r="A4783" s="264" t="s">
        <v>14755</v>
      </c>
      <c r="B4783" s="264" t="s">
        <v>1064</v>
      </c>
      <c r="C4783" s="265">
        <v>240701</v>
      </c>
      <c r="D4783" s="265" t="s">
        <v>15953</v>
      </c>
      <c r="E4783" s="266" t="s">
        <v>10069</v>
      </c>
      <c r="P4783" s="343"/>
    </row>
    <row r="4784" spans="1:16" x14ac:dyDescent="0.25">
      <c r="A4784" s="44" t="s">
        <v>10563</v>
      </c>
      <c r="B4784" s="44" t="s">
        <v>9124</v>
      </c>
      <c r="C4784" s="45" t="s">
        <v>9125</v>
      </c>
      <c r="D4784" s="45" t="s">
        <v>18252</v>
      </c>
      <c r="E4784" s="45" t="s">
        <v>6809</v>
      </c>
      <c r="F4784" s="45" t="s">
        <v>1384</v>
      </c>
      <c r="G4784" s="45" t="s">
        <v>1385</v>
      </c>
      <c r="P4784" s="343"/>
    </row>
    <row r="4785" spans="1:16" s="355" customFormat="1" x14ac:dyDescent="0.25">
      <c r="A4785" s="264" t="s">
        <v>11399</v>
      </c>
      <c r="B4785" s="264" t="s">
        <v>3753</v>
      </c>
      <c r="C4785" s="265">
        <v>210101</v>
      </c>
      <c r="D4785" s="265" t="s">
        <v>15953</v>
      </c>
      <c r="E4785" s="266" t="s">
        <v>3754</v>
      </c>
      <c r="F4785" s="30"/>
      <c r="G4785" s="30"/>
      <c r="H4785" s="30"/>
      <c r="I4785" s="29"/>
      <c r="J4785" s="29"/>
      <c r="K4785" s="29"/>
      <c r="L4785" s="29"/>
      <c r="M4785" s="29"/>
      <c r="N4785" s="29"/>
      <c r="O4785" s="29"/>
      <c r="P4785" s="356"/>
    </row>
    <row r="4786" spans="1:16" x14ac:dyDescent="0.25">
      <c r="A4786" s="44" t="s">
        <v>3450</v>
      </c>
      <c r="B4786" s="44" t="s">
        <v>15317</v>
      </c>
      <c r="C4786" s="45" t="s">
        <v>3459</v>
      </c>
      <c r="D4786" s="45" t="s">
        <v>16294</v>
      </c>
      <c r="E4786" s="46">
        <v>45688</v>
      </c>
      <c r="F4786" s="338"/>
      <c r="G4786" s="44"/>
      <c r="H4786" s="44"/>
      <c r="I4786" s="44"/>
      <c r="J4786" s="44"/>
      <c r="K4786" s="44"/>
      <c r="L4786" s="31"/>
      <c r="M4786" s="31"/>
      <c r="N4786" s="31"/>
      <c r="P4786" s="343"/>
    </row>
    <row r="4787" spans="1:16" s="359" customFormat="1" x14ac:dyDescent="0.25">
      <c r="A4787" s="264" t="s">
        <v>3506</v>
      </c>
      <c r="B4787" s="264" t="s">
        <v>2751</v>
      </c>
      <c r="C4787" s="265">
        <v>230105</v>
      </c>
      <c r="D4787" s="265" t="s">
        <v>15953</v>
      </c>
      <c r="E4787" s="266" t="s">
        <v>6877</v>
      </c>
      <c r="F4787" s="30"/>
      <c r="G4787" s="30"/>
      <c r="H4787" s="30"/>
      <c r="I4787" s="29"/>
      <c r="J4787" s="29"/>
      <c r="K4787" s="29"/>
      <c r="L4787" s="29"/>
      <c r="M4787" s="29"/>
      <c r="N4787" s="29"/>
      <c r="O4787" s="29"/>
      <c r="P4787" s="360"/>
    </row>
    <row r="4788" spans="1:16" x14ac:dyDescent="0.25">
      <c r="A4788" s="1" t="s">
        <v>8398</v>
      </c>
      <c r="B4788" s="432" t="s">
        <v>2162</v>
      </c>
      <c r="C4788" s="433" t="s">
        <v>8399</v>
      </c>
      <c r="D4788" s="434" t="s">
        <v>17016</v>
      </c>
      <c r="E4788" s="434">
        <v>46039</v>
      </c>
      <c r="P4788" s="343"/>
    </row>
    <row r="4789" spans="1:16" x14ac:dyDescent="0.25">
      <c r="A4789" s="1" t="s">
        <v>8398</v>
      </c>
      <c r="B4789" s="432" t="s">
        <v>13874</v>
      </c>
      <c r="C4789" s="433" t="s">
        <v>14446</v>
      </c>
      <c r="D4789" s="434" t="s">
        <v>17016</v>
      </c>
      <c r="E4789" s="434">
        <v>45866</v>
      </c>
      <c r="P4789" s="343"/>
    </row>
    <row r="4790" spans="1:16" s="355" customFormat="1" x14ac:dyDescent="0.25">
      <c r="A4790" s="1" t="s">
        <v>8398</v>
      </c>
      <c r="B4790" s="432" t="s">
        <v>13874</v>
      </c>
      <c r="C4790" s="433" t="s">
        <v>14446</v>
      </c>
      <c r="D4790" s="434" t="s">
        <v>17016</v>
      </c>
      <c r="E4790" s="434">
        <v>45866</v>
      </c>
      <c r="F4790" s="30"/>
      <c r="G4790" s="30"/>
      <c r="H4790" s="30"/>
      <c r="I4790" s="29"/>
      <c r="J4790" s="29"/>
      <c r="K4790" s="29"/>
      <c r="L4790" s="29"/>
      <c r="M4790" s="29"/>
      <c r="N4790" s="29"/>
      <c r="O4790" s="29"/>
      <c r="P4790" s="356"/>
    </row>
    <row r="4791" spans="1:16" s="359" customFormat="1" x14ac:dyDescent="0.25">
      <c r="A4791" s="264" t="s">
        <v>14756</v>
      </c>
      <c r="B4791" s="264" t="s">
        <v>14586</v>
      </c>
      <c r="C4791" s="265">
        <v>240403</v>
      </c>
      <c r="D4791" s="265" t="s">
        <v>15953</v>
      </c>
      <c r="E4791" s="266" t="s">
        <v>6492</v>
      </c>
      <c r="F4791" s="30"/>
      <c r="G4791" s="30"/>
      <c r="H4791" s="30"/>
      <c r="I4791" s="29"/>
      <c r="J4791" s="29"/>
      <c r="K4791" s="29"/>
      <c r="L4791" s="29"/>
      <c r="M4791" s="29"/>
      <c r="N4791" s="29"/>
      <c r="O4791" s="29"/>
      <c r="P4791" s="360"/>
    </row>
    <row r="4792" spans="1:16" x14ac:dyDescent="0.25">
      <c r="A4792" s="102" t="s">
        <v>15807</v>
      </c>
      <c r="B4792" s="92" t="s">
        <v>15809</v>
      </c>
      <c r="C4792" s="93" t="s">
        <v>15813</v>
      </c>
      <c r="D4792" s="93" t="s">
        <v>1398</v>
      </c>
      <c r="E4792" s="94">
        <v>45952</v>
      </c>
      <c r="F4792" s="93"/>
      <c r="G4792" s="93"/>
      <c r="H4792" s="93"/>
      <c r="I4792" s="99"/>
      <c r="J4792" s="99"/>
      <c r="K4792" s="99"/>
      <c r="L4792" s="31"/>
      <c r="M4792" s="31"/>
      <c r="N4792" s="31"/>
      <c r="P4792" s="343"/>
    </row>
    <row r="4793" spans="1:16" x14ac:dyDescent="0.25">
      <c r="A4793" s="264" t="s">
        <v>2726</v>
      </c>
      <c r="B4793" s="264" t="s">
        <v>1069</v>
      </c>
      <c r="C4793" s="265">
        <v>230103</v>
      </c>
      <c r="D4793" s="265" t="s">
        <v>15953</v>
      </c>
      <c r="E4793" s="266" t="s">
        <v>6809</v>
      </c>
      <c r="P4793" s="343"/>
    </row>
    <row r="4794" spans="1:16" x14ac:dyDescent="0.25">
      <c r="A4794" s="44" t="s">
        <v>6021</v>
      </c>
      <c r="B4794" s="44" t="s">
        <v>1840</v>
      </c>
      <c r="C4794" s="45" t="s">
        <v>6194</v>
      </c>
      <c r="D4794" s="45" t="s">
        <v>18252</v>
      </c>
      <c r="E4794" s="45" t="s">
        <v>6213</v>
      </c>
      <c r="F4794" s="45" t="s">
        <v>1384</v>
      </c>
      <c r="G4794" s="45" t="s">
        <v>1385</v>
      </c>
      <c r="P4794" s="343"/>
    </row>
    <row r="4795" spans="1:16" x14ac:dyDescent="0.3">
      <c r="A4795" s="135" t="s">
        <v>7708</v>
      </c>
      <c r="B4795" s="131" t="s">
        <v>1399</v>
      </c>
      <c r="C4795" s="96" t="s">
        <v>7695</v>
      </c>
      <c r="D4795" s="96" t="s">
        <v>1398</v>
      </c>
      <c r="E4795" s="112">
        <v>45863</v>
      </c>
      <c r="F4795" s="93"/>
      <c r="G4795" s="93"/>
      <c r="H4795" s="93"/>
      <c r="I4795" s="99"/>
      <c r="J4795" s="99"/>
      <c r="K4795" s="99"/>
      <c r="L4795" s="31"/>
      <c r="M4795" s="31"/>
      <c r="N4795" s="31"/>
      <c r="P4795" s="343"/>
    </row>
    <row r="4796" spans="1:16" x14ac:dyDescent="0.25">
      <c r="A4796" s="44" t="s">
        <v>1719</v>
      </c>
      <c r="B4796" s="44" t="s">
        <v>6458</v>
      </c>
      <c r="C4796" s="45" t="s">
        <v>6459</v>
      </c>
      <c r="D4796" s="45" t="s">
        <v>15765</v>
      </c>
      <c r="E4796" s="45" t="s">
        <v>5246</v>
      </c>
      <c r="F4796" s="328"/>
      <c r="G4796" s="328"/>
      <c r="H4796" s="328"/>
      <c r="I4796" s="329"/>
      <c r="J4796" s="329"/>
      <c r="K4796" s="329"/>
      <c r="P4796" s="343"/>
    </row>
    <row r="4797" spans="1:16" x14ac:dyDescent="0.25">
      <c r="A4797" s="346" t="s">
        <v>1719</v>
      </c>
      <c r="B4797" s="346" t="s">
        <v>6458</v>
      </c>
      <c r="C4797" s="347" t="s">
        <v>6459</v>
      </c>
      <c r="D4797" s="347" t="s">
        <v>15765</v>
      </c>
      <c r="E4797" s="347" t="s">
        <v>8946</v>
      </c>
      <c r="F4797" s="346"/>
      <c r="G4797" s="346"/>
      <c r="H4797" s="346"/>
      <c r="I4797" s="346"/>
      <c r="J4797" s="346"/>
      <c r="K4797" s="346"/>
      <c r="L4797" s="346"/>
      <c r="M4797" s="346"/>
      <c r="P4797" s="343"/>
    </row>
    <row r="4798" spans="1:16" x14ac:dyDescent="0.25">
      <c r="A4798" s="44" t="s">
        <v>1719</v>
      </c>
      <c r="B4798" s="44" t="s">
        <v>6458</v>
      </c>
      <c r="C4798" s="45" t="s">
        <v>6459</v>
      </c>
      <c r="D4798" s="45" t="s">
        <v>13812</v>
      </c>
      <c r="E4798" s="45" t="s">
        <v>5246</v>
      </c>
      <c r="F4798" s="93"/>
      <c r="G4798" s="93"/>
      <c r="H4798" s="93"/>
      <c r="I4798" s="99"/>
      <c r="J4798" s="99"/>
      <c r="K4798" s="99"/>
      <c r="P4798" s="343"/>
    </row>
    <row r="4799" spans="1:16" x14ac:dyDescent="0.25">
      <c r="A4799" s="44" t="s">
        <v>11339</v>
      </c>
      <c r="B4799" s="44" t="s">
        <v>11332</v>
      </c>
      <c r="C4799" s="45" t="s">
        <v>11340</v>
      </c>
      <c r="D4799" s="45" t="s">
        <v>15765</v>
      </c>
      <c r="E4799" s="45" t="s">
        <v>11334</v>
      </c>
      <c r="F4799" s="328"/>
      <c r="G4799" s="328"/>
      <c r="H4799" s="328"/>
      <c r="I4799" s="329"/>
      <c r="J4799" s="329"/>
      <c r="K4799" s="329"/>
      <c r="P4799" s="343"/>
    </row>
    <row r="4800" spans="1:16" x14ac:dyDescent="0.25">
      <c r="A4800" s="346" t="s">
        <v>11339</v>
      </c>
      <c r="B4800" s="346" t="s">
        <v>11332</v>
      </c>
      <c r="C4800" s="347" t="s">
        <v>11340</v>
      </c>
      <c r="D4800" s="347" t="s">
        <v>15765</v>
      </c>
      <c r="E4800" s="347" t="s">
        <v>11334</v>
      </c>
      <c r="F4800" s="346"/>
      <c r="G4800" s="346"/>
      <c r="H4800" s="346"/>
      <c r="I4800" s="346"/>
      <c r="J4800" s="346"/>
      <c r="K4800" s="346"/>
      <c r="L4800" s="346"/>
      <c r="M4800" s="346"/>
      <c r="P4800" s="343"/>
    </row>
    <row r="4801" spans="1:16" x14ac:dyDescent="0.25">
      <c r="A4801" s="44" t="s">
        <v>11339</v>
      </c>
      <c r="B4801" s="44" t="s">
        <v>11332</v>
      </c>
      <c r="C4801" s="45" t="s">
        <v>11340</v>
      </c>
      <c r="D4801" s="45" t="s">
        <v>13812</v>
      </c>
      <c r="E4801" s="45" t="s">
        <v>11334</v>
      </c>
      <c r="F4801" s="93"/>
      <c r="G4801" s="93"/>
      <c r="H4801" s="93"/>
      <c r="I4801" s="99"/>
      <c r="J4801" s="99"/>
      <c r="K4801" s="99"/>
      <c r="P4801" s="343"/>
    </row>
    <row r="4802" spans="1:16" x14ac:dyDescent="0.25">
      <c r="A4802" s="1" t="s">
        <v>8400</v>
      </c>
      <c r="B4802" s="432" t="s">
        <v>8401</v>
      </c>
      <c r="C4802" s="433" t="s">
        <v>8402</v>
      </c>
      <c r="D4802" s="434" t="s">
        <v>17016</v>
      </c>
      <c r="E4802" s="434">
        <v>45765</v>
      </c>
      <c r="P4802" s="343"/>
    </row>
    <row r="4803" spans="1:16" x14ac:dyDescent="0.25">
      <c r="A4803" s="1" t="s">
        <v>8400</v>
      </c>
      <c r="B4803" s="432" t="s">
        <v>8401</v>
      </c>
      <c r="C4803" s="433" t="s">
        <v>8402</v>
      </c>
      <c r="D4803" s="434" t="s">
        <v>17016</v>
      </c>
      <c r="E4803" s="434">
        <v>45765</v>
      </c>
      <c r="P4803" s="343"/>
    </row>
    <row r="4804" spans="1:16" s="355" customFormat="1" x14ac:dyDescent="0.25">
      <c r="A4804" s="1" t="s">
        <v>8400</v>
      </c>
      <c r="B4804" s="432" t="s">
        <v>8401</v>
      </c>
      <c r="C4804" s="433" t="s">
        <v>8402</v>
      </c>
      <c r="D4804" s="434" t="s">
        <v>17016</v>
      </c>
      <c r="E4804" s="434">
        <v>45765</v>
      </c>
      <c r="F4804" s="30"/>
      <c r="G4804" s="30"/>
      <c r="H4804" s="30"/>
      <c r="I4804" s="29"/>
      <c r="J4804" s="29"/>
      <c r="K4804" s="29"/>
      <c r="L4804" s="29"/>
      <c r="M4804" s="29"/>
      <c r="N4804" s="29"/>
      <c r="O4804" s="29"/>
      <c r="P4804" s="356"/>
    </row>
    <row r="4805" spans="1:16" x14ac:dyDescent="0.25">
      <c r="A4805" s="1" t="s">
        <v>1817</v>
      </c>
      <c r="B4805" s="432" t="s">
        <v>178</v>
      </c>
      <c r="C4805" s="433" t="s">
        <v>9699</v>
      </c>
      <c r="D4805" s="434" t="s">
        <v>17016</v>
      </c>
      <c r="E4805" s="434">
        <v>45793</v>
      </c>
      <c r="P4805" s="343"/>
    </row>
    <row r="4806" spans="1:16" s="361" customFormat="1" x14ac:dyDescent="0.25">
      <c r="A4806" s="1" t="s">
        <v>1817</v>
      </c>
      <c r="B4806" s="432" t="s">
        <v>178</v>
      </c>
      <c r="C4806" s="433" t="s">
        <v>9699</v>
      </c>
      <c r="D4806" s="434" t="s">
        <v>17016</v>
      </c>
      <c r="E4806" s="434">
        <v>45793</v>
      </c>
      <c r="F4806" s="30"/>
      <c r="G4806" s="30"/>
      <c r="H4806" s="30"/>
      <c r="I4806" s="29"/>
      <c r="J4806" s="29"/>
      <c r="K4806" s="29"/>
      <c r="L4806" s="29"/>
      <c r="M4806" s="29"/>
      <c r="N4806" s="29"/>
      <c r="O4806" s="29"/>
      <c r="P4806" s="362"/>
    </row>
    <row r="4807" spans="1:16" x14ac:dyDescent="0.25">
      <c r="A4807" s="264" t="s">
        <v>13006</v>
      </c>
      <c r="B4807" s="264" t="s">
        <v>2448</v>
      </c>
      <c r="C4807" s="265">
        <v>220702</v>
      </c>
      <c r="D4807" s="265" t="s">
        <v>15953</v>
      </c>
      <c r="E4807" s="266" t="s">
        <v>6212</v>
      </c>
      <c r="P4807" s="343"/>
    </row>
    <row r="4808" spans="1:16" s="359" customFormat="1" x14ac:dyDescent="0.25">
      <c r="A4808" s="264" t="s">
        <v>13006</v>
      </c>
      <c r="B4808" s="264" t="s">
        <v>12991</v>
      </c>
      <c r="C4808" s="265">
        <v>240102</v>
      </c>
      <c r="D4808" s="265" t="s">
        <v>15953</v>
      </c>
      <c r="E4808" s="266" t="s">
        <v>6677</v>
      </c>
      <c r="F4808" s="30"/>
      <c r="G4808" s="30"/>
      <c r="H4808" s="30"/>
      <c r="I4808" s="29"/>
      <c r="J4808" s="29"/>
      <c r="K4808" s="29"/>
      <c r="L4808" s="29"/>
      <c r="M4808" s="29"/>
      <c r="N4808" s="29"/>
      <c r="O4808" s="29"/>
      <c r="P4808" s="360"/>
    </row>
    <row r="4809" spans="1:16" x14ac:dyDescent="0.3">
      <c r="A4809" s="99" t="s">
        <v>10608</v>
      </c>
      <c r="B4809" s="92" t="s">
        <v>4153</v>
      </c>
      <c r="C4809" s="93" t="s">
        <v>10622</v>
      </c>
      <c r="D4809" s="93" t="s">
        <v>1398</v>
      </c>
      <c r="E4809" s="94">
        <v>46501</v>
      </c>
      <c r="F4809" s="93"/>
      <c r="G4809" s="93"/>
      <c r="H4809" s="93"/>
      <c r="I4809" s="99"/>
      <c r="J4809" s="99"/>
      <c r="K4809" s="99"/>
      <c r="P4809" s="343"/>
    </row>
    <row r="4810" spans="1:16" x14ac:dyDescent="0.25">
      <c r="A4810" s="273" t="s">
        <v>11800</v>
      </c>
      <c r="B4810" s="273" t="s">
        <v>11791</v>
      </c>
      <c r="C4810" s="274">
        <v>791202303002</v>
      </c>
      <c r="D4810" s="274" t="s">
        <v>8356</v>
      </c>
      <c r="E4810" s="276" t="s">
        <v>3754</v>
      </c>
      <c r="F4810" s="328"/>
      <c r="G4810" s="328"/>
      <c r="H4810" s="328"/>
      <c r="I4810" s="329"/>
      <c r="J4810" s="329"/>
      <c r="K4810" s="329"/>
      <c r="P4810" s="343"/>
    </row>
    <row r="4811" spans="1:16" x14ac:dyDescent="0.25">
      <c r="A4811" s="264" t="s">
        <v>9460</v>
      </c>
      <c r="B4811" s="264" t="s">
        <v>2751</v>
      </c>
      <c r="C4811" s="265">
        <v>230105</v>
      </c>
      <c r="D4811" s="265" t="s">
        <v>15953</v>
      </c>
      <c r="E4811" s="266" t="s">
        <v>6877</v>
      </c>
      <c r="P4811" s="343"/>
    </row>
    <row r="4812" spans="1:16" x14ac:dyDescent="0.25">
      <c r="A4812" s="403" t="s">
        <v>17283</v>
      </c>
      <c r="B4812" s="403" t="s">
        <v>17103</v>
      </c>
      <c r="C4812" s="413">
        <v>22.23</v>
      </c>
      <c r="D4812" s="43" t="s">
        <v>17679</v>
      </c>
      <c r="E4812" s="43">
        <v>46934</v>
      </c>
      <c r="F4812" s="88"/>
      <c r="P4812" s="343"/>
    </row>
    <row r="4813" spans="1:16" x14ac:dyDescent="0.25">
      <c r="A4813" s="403" t="s">
        <v>17283</v>
      </c>
      <c r="B4813" s="403" t="s">
        <v>17096</v>
      </c>
      <c r="C4813" s="413">
        <v>24.22</v>
      </c>
      <c r="D4813" s="43" t="s">
        <v>17679</v>
      </c>
      <c r="E4813" s="43">
        <v>45838</v>
      </c>
      <c r="F4813" s="88"/>
      <c r="P4813" s="343"/>
    </row>
    <row r="4814" spans="1:16" s="359" customFormat="1" ht="14.4" x14ac:dyDescent="0.3">
      <c r="A4814" s="57" t="s">
        <v>107</v>
      </c>
      <c r="B4814" s="57" t="s">
        <v>1511</v>
      </c>
      <c r="C4814" s="62" t="s">
        <v>5954</v>
      </c>
      <c r="D4814" s="62" t="s">
        <v>5966</v>
      </c>
      <c r="E4814" s="341" t="s">
        <v>13531</v>
      </c>
      <c r="F4814" s="339"/>
      <c r="G4814" s="339"/>
      <c r="H4814" s="57"/>
      <c r="I4814" s="57"/>
      <c r="J4814" s="57"/>
      <c r="K4814" s="57"/>
      <c r="L4814" s="29"/>
      <c r="M4814" s="29"/>
      <c r="N4814" s="29"/>
      <c r="O4814" s="29"/>
      <c r="P4814" s="360"/>
    </row>
    <row r="4815" spans="1:16" x14ac:dyDescent="0.3">
      <c r="A4815" s="57" t="s">
        <v>107</v>
      </c>
      <c r="B4815" s="57" t="s">
        <v>2495</v>
      </c>
      <c r="C4815" s="62" t="s">
        <v>10848</v>
      </c>
      <c r="D4815" s="62" t="s">
        <v>5966</v>
      </c>
      <c r="E4815" s="60">
        <v>45961</v>
      </c>
      <c r="F4815" s="339" t="s">
        <v>16267</v>
      </c>
      <c r="G4815" s="339" t="s">
        <v>16268</v>
      </c>
      <c r="H4815" s="57"/>
      <c r="I4815" s="57"/>
      <c r="J4815" s="57"/>
      <c r="K4815" s="57"/>
      <c r="L4815" s="31"/>
      <c r="M4815" s="31"/>
      <c r="N4815" s="31"/>
      <c r="P4815" s="343"/>
    </row>
    <row r="4816" spans="1:16" x14ac:dyDescent="0.25">
      <c r="A4816" s="403" t="s">
        <v>107</v>
      </c>
      <c r="B4816" s="403" t="s">
        <v>17099</v>
      </c>
      <c r="C4816" s="413">
        <v>8.23</v>
      </c>
      <c r="D4816" s="43" t="s">
        <v>17679</v>
      </c>
      <c r="E4816" s="43">
        <v>45961</v>
      </c>
      <c r="F4816" s="88"/>
      <c r="P4816" s="343"/>
    </row>
    <row r="4817" spans="1:16" x14ac:dyDescent="0.25">
      <c r="A4817" s="403" t="s">
        <v>107</v>
      </c>
      <c r="B4817" s="403" t="s">
        <v>17114</v>
      </c>
      <c r="C4817" s="413">
        <v>13.22</v>
      </c>
      <c r="D4817" s="43" t="s">
        <v>17679</v>
      </c>
      <c r="E4817" s="43">
        <v>45838</v>
      </c>
      <c r="F4817" s="88"/>
      <c r="P4817" s="343"/>
    </row>
    <row r="4818" spans="1:16" x14ac:dyDescent="0.25">
      <c r="A4818" s="403" t="s">
        <v>107</v>
      </c>
      <c r="B4818" s="403" t="s">
        <v>17122</v>
      </c>
      <c r="C4818" s="413">
        <v>15.24</v>
      </c>
      <c r="D4818" s="43" t="s">
        <v>17679</v>
      </c>
      <c r="E4818" s="43">
        <v>47299</v>
      </c>
      <c r="F4818" s="88"/>
      <c r="P4818" s="343"/>
    </row>
    <row r="4819" spans="1:16" x14ac:dyDescent="0.25">
      <c r="A4819" s="403" t="s">
        <v>107</v>
      </c>
      <c r="B4819" s="403" t="s">
        <v>17124</v>
      </c>
      <c r="C4819" s="413">
        <v>16.239999999999998</v>
      </c>
      <c r="D4819" s="43" t="s">
        <v>17679</v>
      </c>
      <c r="E4819" s="43">
        <v>47299</v>
      </c>
      <c r="F4819" s="88"/>
      <c r="P4819" s="343"/>
    </row>
    <row r="4820" spans="1:16" x14ac:dyDescent="0.25">
      <c r="A4820" s="403" t="s">
        <v>107</v>
      </c>
      <c r="B4820" s="403" t="s">
        <v>17128</v>
      </c>
      <c r="C4820" s="413">
        <v>20.22</v>
      </c>
      <c r="D4820" s="43" t="s">
        <v>17679</v>
      </c>
      <c r="E4820" s="43">
        <v>45838</v>
      </c>
      <c r="F4820" s="88"/>
      <c r="P4820" s="343"/>
    </row>
    <row r="4821" spans="1:16" x14ac:dyDescent="0.25">
      <c r="A4821" s="1" t="s">
        <v>107</v>
      </c>
      <c r="B4821" s="432" t="s">
        <v>16406</v>
      </c>
      <c r="C4821" s="433" t="s">
        <v>16408</v>
      </c>
      <c r="D4821" s="434" t="s">
        <v>17016</v>
      </c>
      <c r="E4821" s="434">
        <v>46008</v>
      </c>
      <c r="P4821" s="343"/>
    </row>
    <row r="4822" spans="1:16" x14ac:dyDescent="0.3">
      <c r="A4822" s="135" t="s">
        <v>107</v>
      </c>
      <c r="B4822" s="131" t="s">
        <v>7673</v>
      </c>
      <c r="C4822" s="96" t="s">
        <v>7674</v>
      </c>
      <c r="D4822" s="96" t="s">
        <v>1398</v>
      </c>
      <c r="E4822" s="112">
        <v>45976</v>
      </c>
      <c r="F4822" s="93"/>
      <c r="G4822" s="93"/>
      <c r="H4822" s="93"/>
      <c r="I4822" s="99"/>
      <c r="J4822" s="99"/>
      <c r="K4822" s="99"/>
      <c r="L4822" s="31"/>
      <c r="M4822" s="31"/>
      <c r="N4822" s="31"/>
      <c r="P4822" s="343"/>
    </row>
    <row r="4823" spans="1:16" x14ac:dyDescent="0.25">
      <c r="A4823" s="102" t="s">
        <v>107</v>
      </c>
      <c r="B4823" s="102" t="s">
        <v>7778</v>
      </c>
      <c r="C4823" s="97" t="s">
        <v>7779</v>
      </c>
      <c r="D4823" s="96" t="s">
        <v>1398</v>
      </c>
      <c r="E4823" s="64">
        <v>45975</v>
      </c>
      <c r="F4823" s="93"/>
      <c r="G4823" s="93"/>
      <c r="H4823" s="93"/>
      <c r="I4823" s="99"/>
      <c r="J4823" s="99"/>
      <c r="K4823" s="99"/>
      <c r="L4823" s="31"/>
      <c r="M4823" s="31"/>
      <c r="N4823" s="31"/>
      <c r="P4823" s="343"/>
    </row>
    <row r="4824" spans="1:16" x14ac:dyDescent="0.25">
      <c r="A4824" s="44" t="s">
        <v>107</v>
      </c>
      <c r="B4824" s="44" t="s">
        <v>229</v>
      </c>
      <c r="C4824" s="45" t="s">
        <v>9987</v>
      </c>
      <c r="D4824" s="45" t="s">
        <v>15765</v>
      </c>
      <c r="E4824" s="45" t="s">
        <v>8836</v>
      </c>
      <c r="F4824" s="328"/>
      <c r="G4824" s="328"/>
      <c r="H4824" s="328"/>
      <c r="I4824" s="329"/>
      <c r="J4824" s="329"/>
      <c r="K4824" s="329"/>
      <c r="P4824" s="343"/>
    </row>
    <row r="4825" spans="1:16" x14ac:dyDescent="0.25">
      <c r="A4825" s="346" t="s">
        <v>107</v>
      </c>
      <c r="B4825" s="346" t="s">
        <v>229</v>
      </c>
      <c r="C4825" s="347" t="s">
        <v>9987</v>
      </c>
      <c r="D4825" s="347" t="s">
        <v>15765</v>
      </c>
      <c r="E4825" s="347" t="s">
        <v>6967</v>
      </c>
      <c r="F4825" s="346"/>
      <c r="G4825" s="346"/>
      <c r="H4825" s="346"/>
      <c r="I4825" s="346"/>
      <c r="J4825" s="346"/>
      <c r="K4825" s="346"/>
      <c r="L4825" s="346"/>
      <c r="M4825" s="346"/>
      <c r="P4825" s="343"/>
    </row>
    <row r="4826" spans="1:16" x14ac:dyDescent="0.25">
      <c r="A4826" s="264" t="s">
        <v>107</v>
      </c>
      <c r="B4826" s="264" t="s">
        <v>1054</v>
      </c>
      <c r="C4826" s="265">
        <v>220303</v>
      </c>
      <c r="D4826" s="265" t="s">
        <v>15953</v>
      </c>
      <c r="E4826" s="266" t="s">
        <v>3064</v>
      </c>
      <c r="P4826" s="343"/>
    </row>
    <row r="4827" spans="1:16" x14ac:dyDescent="0.25">
      <c r="A4827" s="264" t="s">
        <v>107</v>
      </c>
      <c r="B4827" s="264" t="s">
        <v>14575</v>
      </c>
      <c r="C4827" s="265">
        <v>240402</v>
      </c>
      <c r="D4827" s="265" t="s">
        <v>15953</v>
      </c>
      <c r="E4827" s="266" t="s">
        <v>6492</v>
      </c>
      <c r="P4827" s="343"/>
    </row>
    <row r="4828" spans="1:16" x14ac:dyDescent="0.25">
      <c r="A4828" s="264" t="s">
        <v>107</v>
      </c>
      <c r="B4828" s="264" t="s">
        <v>6669</v>
      </c>
      <c r="C4828" s="265">
        <v>240804</v>
      </c>
      <c r="D4828" s="265" t="s">
        <v>15953</v>
      </c>
      <c r="E4828" s="266" t="s">
        <v>15826</v>
      </c>
      <c r="P4828" s="343"/>
    </row>
    <row r="4829" spans="1:16" x14ac:dyDescent="0.25">
      <c r="A4829" s="44" t="s">
        <v>107</v>
      </c>
      <c r="B4829" s="44" t="s">
        <v>229</v>
      </c>
      <c r="C4829" s="45" t="s">
        <v>9987</v>
      </c>
      <c r="D4829" s="45" t="s">
        <v>13812</v>
      </c>
      <c r="E4829" s="45" t="s">
        <v>8836</v>
      </c>
      <c r="F4829" s="93"/>
      <c r="G4829" s="93"/>
      <c r="H4829" s="93"/>
      <c r="I4829" s="99"/>
      <c r="J4829" s="99"/>
      <c r="K4829" s="99"/>
      <c r="P4829" s="343"/>
    </row>
    <row r="4830" spans="1:16" x14ac:dyDescent="0.25">
      <c r="A4830" s="44" t="s">
        <v>3935</v>
      </c>
      <c r="B4830" s="44" t="s">
        <v>16337</v>
      </c>
      <c r="C4830" s="45" t="s">
        <v>16338</v>
      </c>
      <c r="D4830" s="45" t="s">
        <v>16294</v>
      </c>
      <c r="E4830" s="46">
        <v>46022</v>
      </c>
      <c r="F4830" s="338"/>
      <c r="G4830" s="44"/>
      <c r="H4830" s="44"/>
      <c r="I4830" s="44"/>
      <c r="J4830" s="44"/>
      <c r="K4830" s="44"/>
      <c r="L4830" s="31"/>
      <c r="M4830" s="31"/>
      <c r="N4830" s="31"/>
      <c r="P4830" s="343"/>
    </row>
    <row r="4831" spans="1:16" s="361" customFormat="1" x14ac:dyDescent="0.25">
      <c r="A4831" s="102" t="s">
        <v>3935</v>
      </c>
      <c r="B4831" s="92" t="s">
        <v>4085</v>
      </c>
      <c r="C4831" s="93" t="s">
        <v>4084</v>
      </c>
      <c r="D4831" s="93" t="s">
        <v>1398</v>
      </c>
      <c r="E4831" s="94">
        <v>45794</v>
      </c>
      <c r="F4831" s="93"/>
      <c r="G4831" s="93" t="s">
        <v>1385</v>
      </c>
      <c r="H4831" s="93" t="s">
        <v>1385</v>
      </c>
      <c r="I4831" s="99"/>
      <c r="J4831" s="99"/>
      <c r="K4831" s="99"/>
      <c r="L4831" s="31"/>
      <c r="M4831" s="31"/>
      <c r="N4831" s="31"/>
      <c r="O4831" s="29"/>
      <c r="P4831" s="362"/>
    </row>
    <row r="4832" spans="1:16" x14ac:dyDescent="0.25">
      <c r="A4832" s="102" t="s">
        <v>3935</v>
      </c>
      <c r="B4832" s="92" t="s">
        <v>15819</v>
      </c>
      <c r="C4832" s="93" t="s">
        <v>15820</v>
      </c>
      <c r="D4832" s="93" t="s">
        <v>1398</v>
      </c>
      <c r="E4832" s="94">
        <v>45952</v>
      </c>
      <c r="F4832" s="93"/>
      <c r="G4832" s="93"/>
      <c r="H4832" s="93"/>
      <c r="I4832" s="99"/>
      <c r="J4832" s="99"/>
      <c r="K4832" s="99"/>
      <c r="L4832" s="31"/>
      <c r="M4832" s="31"/>
      <c r="N4832" s="31"/>
      <c r="P4832" s="343"/>
    </row>
    <row r="4833" spans="1:16" s="359" customFormat="1" x14ac:dyDescent="0.25">
      <c r="A4833" s="44" t="s">
        <v>10272</v>
      </c>
      <c r="B4833" s="44" t="s">
        <v>10273</v>
      </c>
      <c r="C4833" s="45" t="s">
        <v>10274</v>
      </c>
      <c r="D4833" s="45" t="s">
        <v>15765</v>
      </c>
      <c r="E4833" s="45" t="s">
        <v>6422</v>
      </c>
      <c r="F4833" s="328"/>
      <c r="G4833" s="328"/>
      <c r="H4833" s="328"/>
      <c r="I4833" s="329"/>
      <c r="J4833" s="329"/>
      <c r="K4833" s="329"/>
      <c r="L4833" s="29"/>
      <c r="M4833" s="29"/>
      <c r="N4833" s="29"/>
      <c r="O4833" s="29"/>
      <c r="P4833" s="360"/>
    </row>
    <row r="4834" spans="1:16" x14ac:dyDescent="0.25">
      <c r="A4834" s="346" t="s">
        <v>10272</v>
      </c>
      <c r="B4834" s="346" t="s">
        <v>10273</v>
      </c>
      <c r="C4834" s="347" t="s">
        <v>10274</v>
      </c>
      <c r="D4834" s="347" t="s">
        <v>15765</v>
      </c>
      <c r="E4834" s="347" t="s">
        <v>6665</v>
      </c>
      <c r="F4834" s="346"/>
      <c r="G4834" s="346"/>
      <c r="H4834" s="346"/>
      <c r="I4834" s="346"/>
      <c r="J4834" s="346"/>
      <c r="K4834" s="346"/>
      <c r="L4834" s="346"/>
      <c r="M4834" s="346"/>
      <c r="P4834" s="343"/>
    </row>
    <row r="4835" spans="1:16" x14ac:dyDescent="0.25">
      <c r="A4835" s="264" t="s">
        <v>10272</v>
      </c>
      <c r="B4835" s="264" t="s">
        <v>1921</v>
      </c>
      <c r="C4835" s="265">
        <v>220101</v>
      </c>
      <c r="D4835" s="265" t="s">
        <v>15953</v>
      </c>
      <c r="E4835" s="266" t="s">
        <v>6211</v>
      </c>
      <c r="P4835" s="343"/>
    </row>
    <row r="4836" spans="1:16" x14ac:dyDescent="0.25">
      <c r="A4836" s="264" t="s">
        <v>10272</v>
      </c>
      <c r="B4836" s="264" t="s">
        <v>12991</v>
      </c>
      <c r="C4836" s="265">
        <v>240102</v>
      </c>
      <c r="D4836" s="265" t="s">
        <v>15953</v>
      </c>
      <c r="E4836" s="266" t="s">
        <v>6677</v>
      </c>
      <c r="P4836" s="343"/>
    </row>
    <row r="4837" spans="1:16" x14ac:dyDescent="0.25">
      <c r="A4837" s="264" t="s">
        <v>10272</v>
      </c>
      <c r="B4837" s="264" t="s">
        <v>17689</v>
      </c>
      <c r="C4837" s="265">
        <v>241101</v>
      </c>
      <c r="D4837" s="265" t="s">
        <v>15953</v>
      </c>
      <c r="E4837" s="266" t="s">
        <v>6985</v>
      </c>
      <c r="P4837" s="343"/>
    </row>
    <row r="4838" spans="1:16" x14ac:dyDescent="0.25">
      <c r="A4838" s="44" t="s">
        <v>10272</v>
      </c>
      <c r="B4838" s="44" t="s">
        <v>10273</v>
      </c>
      <c r="C4838" s="45" t="s">
        <v>10274</v>
      </c>
      <c r="D4838" s="45" t="s">
        <v>13812</v>
      </c>
      <c r="E4838" s="45" t="s">
        <v>6422</v>
      </c>
      <c r="F4838" s="93"/>
      <c r="G4838" s="93"/>
      <c r="H4838" s="93"/>
      <c r="I4838" s="99"/>
      <c r="J4838" s="99"/>
      <c r="K4838" s="99"/>
      <c r="P4838" s="343"/>
    </row>
    <row r="4839" spans="1:16" x14ac:dyDescent="0.3">
      <c r="A4839" s="99" t="s">
        <v>10609</v>
      </c>
      <c r="B4839" s="92" t="s">
        <v>4153</v>
      </c>
      <c r="C4839" s="93" t="s">
        <v>10622</v>
      </c>
      <c r="D4839" s="93" t="s">
        <v>1398</v>
      </c>
      <c r="E4839" s="94">
        <v>46502</v>
      </c>
      <c r="F4839" s="93"/>
      <c r="G4839" s="93"/>
      <c r="H4839" s="93"/>
      <c r="I4839" s="99"/>
      <c r="J4839" s="99"/>
      <c r="K4839" s="99"/>
      <c r="P4839" s="343"/>
    </row>
    <row r="4840" spans="1:16" x14ac:dyDescent="0.25">
      <c r="A4840" s="44" t="s">
        <v>175</v>
      </c>
      <c r="B4840" s="44" t="s">
        <v>2668</v>
      </c>
      <c r="C4840" s="45" t="s">
        <v>9091</v>
      </c>
      <c r="D4840" s="45" t="s">
        <v>18252</v>
      </c>
      <c r="E4840" s="45" t="s">
        <v>6809</v>
      </c>
      <c r="F4840" s="45" t="s">
        <v>1384</v>
      </c>
      <c r="G4840" s="45" t="s">
        <v>1385</v>
      </c>
      <c r="P4840" s="343"/>
    </row>
    <row r="4841" spans="1:16" x14ac:dyDescent="0.25">
      <c r="A4841" s="91" t="s">
        <v>175</v>
      </c>
      <c r="B4841" s="92" t="s">
        <v>13392</v>
      </c>
      <c r="C4841" s="45" t="s">
        <v>13137</v>
      </c>
      <c r="D4841" s="93" t="s">
        <v>13391</v>
      </c>
      <c r="E4841" s="94">
        <v>45838</v>
      </c>
      <c r="F4841" s="93"/>
      <c r="G4841" s="93"/>
      <c r="H4841" s="93"/>
      <c r="I4841" s="99"/>
      <c r="J4841" s="99"/>
      <c r="K4841" s="99"/>
      <c r="L4841" s="31"/>
      <c r="M4841" s="31"/>
      <c r="N4841" s="31"/>
      <c r="P4841" s="343"/>
    </row>
    <row r="4842" spans="1:16" x14ac:dyDescent="0.25">
      <c r="A4842" s="403" t="s">
        <v>175</v>
      </c>
      <c r="B4842" s="403" t="s">
        <v>17087</v>
      </c>
      <c r="C4842" s="413">
        <v>9.23</v>
      </c>
      <c r="D4842" s="43" t="s">
        <v>17679</v>
      </c>
      <c r="E4842" s="43">
        <v>46934</v>
      </c>
      <c r="F4842" s="88"/>
      <c r="P4842" s="343"/>
    </row>
    <row r="4843" spans="1:16" x14ac:dyDescent="0.25">
      <c r="A4843" s="403" t="s">
        <v>175</v>
      </c>
      <c r="B4843" s="403" t="s">
        <v>17257</v>
      </c>
      <c r="C4843" s="413">
        <v>34.229999999999997</v>
      </c>
      <c r="D4843" s="43" t="s">
        <v>17679</v>
      </c>
      <c r="E4843" s="43">
        <v>46934</v>
      </c>
      <c r="F4843" s="88"/>
      <c r="P4843" s="343"/>
    </row>
    <row r="4844" spans="1:16" x14ac:dyDescent="0.25">
      <c r="A4844" s="44" t="s">
        <v>175</v>
      </c>
      <c r="B4844" s="44" t="s">
        <v>15317</v>
      </c>
      <c r="C4844" s="45" t="s">
        <v>7299</v>
      </c>
      <c r="D4844" s="45" t="s">
        <v>16294</v>
      </c>
      <c r="E4844" s="46">
        <v>45688</v>
      </c>
      <c r="F4844" s="338"/>
      <c r="G4844" s="44"/>
      <c r="H4844" s="44"/>
      <c r="I4844" s="44"/>
      <c r="J4844" s="44"/>
      <c r="K4844" s="44"/>
      <c r="L4844" s="31"/>
      <c r="M4844" s="31"/>
      <c r="N4844" s="31"/>
      <c r="P4844" s="343"/>
    </row>
    <row r="4845" spans="1:16" x14ac:dyDescent="0.25">
      <c r="A4845" s="91" t="s">
        <v>175</v>
      </c>
      <c r="B4845" s="353" t="s">
        <v>4153</v>
      </c>
      <c r="C4845" s="32" t="s">
        <v>10622</v>
      </c>
      <c r="D4845" s="32" t="s">
        <v>1398</v>
      </c>
      <c r="E4845" s="94">
        <v>45766</v>
      </c>
      <c r="F4845" s="32"/>
      <c r="G4845" s="32"/>
      <c r="H4845" s="32"/>
      <c r="I4845" s="31"/>
      <c r="J4845" s="31"/>
      <c r="K4845" s="31"/>
      <c r="L4845" s="31"/>
      <c r="M4845" s="31"/>
      <c r="N4845" s="31"/>
      <c r="P4845" s="343"/>
    </row>
    <row r="4846" spans="1:16" s="355" customFormat="1" x14ac:dyDescent="0.3">
      <c r="A4846" s="92" t="s">
        <v>14347</v>
      </c>
      <c r="B4846" s="92" t="s">
        <v>14372</v>
      </c>
      <c r="C4846" s="93" t="s">
        <v>14373</v>
      </c>
      <c r="D4846" s="93" t="s">
        <v>1398</v>
      </c>
      <c r="E4846" s="94">
        <v>45916</v>
      </c>
      <c r="F4846" s="93"/>
      <c r="G4846" s="93"/>
      <c r="H4846" s="93" t="s">
        <v>1384</v>
      </c>
      <c r="I4846" s="99"/>
      <c r="J4846" s="99"/>
      <c r="K4846" s="99"/>
      <c r="L4846" s="31"/>
      <c r="M4846" s="31"/>
      <c r="N4846" s="31"/>
      <c r="O4846" s="29"/>
      <c r="P4846" s="356"/>
    </row>
    <row r="4847" spans="1:16" x14ac:dyDescent="0.25">
      <c r="A4847" s="264" t="s">
        <v>6797</v>
      </c>
      <c r="B4847" s="264" t="s">
        <v>6669</v>
      </c>
      <c r="C4847" s="265">
        <v>220802</v>
      </c>
      <c r="D4847" s="265" t="s">
        <v>15953</v>
      </c>
      <c r="E4847" s="266" t="s">
        <v>6416</v>
      </c>
      <c r="P4847" s="343"/>
    </row>
    <row r="4848" spans="1:16" s="359" customFormat="1" x14ac:dyDescent="0.25">
      <c r="A4848" s="44" t="s">
        <v>16388</v>
      </c>
      <c r="B4848" s="44" t="s">
        <v>15259</v>
      </c>
      <c r="C4848" s="45" t="s">
        <v>11129</v>
      </c>
      <c r="D4848" s="45" t="s">
        <v>16294</v>
      </c>
      <c r="E4848" s="46">
        <v>46022</v>
      </c>
      <c r="F4848" s="338"/>
      <c r="G4848" s="44"/>
      <c r="H4848" s="44"/>
      <c r="I4848" s="44"/>
      <c r="J4848" s="44"/>
      <c r="K4848" s="44"/>
      <c r="L4848" s="31"/>
      <c r="M4848" s="31"/>
      <c r="N4848" s="31"/>
      <c r="O4848" s="29"/>
      <c r="P4848" s="360"/>
    </row>
    <row r="4849" spans="1:16" x14ac:dyDescent="0.25">
      <c r="A4849" s="264" t="s">
        <v>2794</v>
      </c>
      <c r="B4849" s="264" t="s">
        <v>6697</v>
      </c>
      <c r="C4849" s="265">
        <v>221003</v>
      </c>
      <c r="D4849" s="265" t="s">
        <v>15953</v>
      </c>
      <c r="E4849" s="266" t="s">
        <v>5198</v>
      </c>
      <c r="P4849" s="343"/>
    </row>
    <row r="4850" spans="1:16" x14ac:dyDescent="0.25">
      <c r="A4850" s="264" t="s">
        <v>2794</v>
      </c>
      <c r="B4850" s="264" t="s">
        <v>2751</v>
      </c>
      <c r="C4850" s="265">
        <v>230105</v>
      </c>
      <c r="D4850" s="265" t="s">
        <v>15953</v>
      </c>
      <c r="E4850" s="266" t="s">
        <v>6877</v>
      </c>
      <c r="P4850" s="343"/>
    </row>
    <row r="4851" spans="1:16" x14ac:dyDescent="0.25">
      <c r="A4851" s="264" t="s">
        <v>2794</v>
      </c>
      <c r="B4851" s="264" t="s">
        <v>1068</v>
      </c>
      <c r="C4851" s="265">
        <v>230202</v>
      </c>
      <c r="D4851" s="265" t="s">
        <v>15953</v>
      </c>
      <c r="E4851" s="266" t="s">
        <v>8836</v>
      </c>
      <c r="P4851" s="343"/>
    </row>
    <row r="4852" spans="1:16" x14ac:dyDescent="0.25">
      <c r="A4852" s="264" t="s">
        <v>2794</v>
      </c>
      <c r="B4852" s="264" t="s">
        <v>1076</v>
      </c>
      <c r="C4852" s="265">
        <v>240303</v>
      </c>
      <c r="D4852" s="265" t="s">
        <v>15953</v>
      </c>
      <c r="E4852" s="266" t="s">
        <v>3064</v>
      </c>
      <c r="P4852" s="343"/>
    </row>
    <row r="4853" spans="1:16" x14ac:dyDescent="0.25">
      <c r="A4853" s="264" t="s">
        <v>10430</v>
      </c>
      <c r="B4853" s="264" t="s">
        <v>10523</v>
      </c>
      <c r="C4853" s="265">
        <v>230603</v>
      </c>
      <c r="D4853" s="265" t="s">
        <v>15953</v>
      </c>
      <c r="E4853" s="266" t="s">
        <v>5410</v>
      </c>
      <c r="P4853" s="343"/>
    </row>
    <row r="4854" spans="1:16" x14ac:dyDescent="0.25">
      <c r="A4854" s="264" t="s">
        <v>8596</v>
      </c>
      <c r="B4854" s="264" t="s">
        <v>1069</v>
      </c>
      <c r="C4854" s="265">
        <v>230103</v>
      </c>
      <c r="D4854" s="265" t="s">
        <v>15953</v>
      </c>
      <c r="E4854" s="266" t="s">
        <v>6809</v>
      </c>
      <c r="P4854" s="343"/>
    </row>
    <row r="4855" spans="1:16" x14ac:dyDescent="0.25">
      <c r="A4855" s="44" t="s">
        <v>7317</v>
      </c>
      <c r="B4855" s="44" t="s">
        <v>15319</v>
      </c>
      <c r="C4855" s="45" t="s">
        <v>7314</v>
      </c>
      <c r="D4855" s="45" t="s">
        <v>16294</v>
      </c>
      <c r="E4855" s="46">
        <v>45930</v>
      </c>
      <c r="F4855" s="338"/>
      <c r="G4855" s="44"/>
      <c r="H4855" s="44"/>
      <c r="I4855" s="44"/>
      <c r="J4855" s="44"/>
      <c r="K4855" s="44"/>
      <c r="L4855" s="31"/>
      <c r="M4855" s="31"/>
      <c r="N4855" s="31"/>
      <c r="P4855" s="343"/>
    </row>
    <row r="4856" spans="1:16" x14ac:dyDescent="0.25">
      <c r="A4856" s="44" t="s">
        <v>16040</v>
      </c>
      <c r="B4856" s="44" t="s">
        <v>5083</v>
      </c>
      <c r="C4856" s="45" t="s">
        <v>15961</v>
      </c>
      <c r="D4856" s="45" t="s">
        <v>18252</v>
      </c>
      <c r="E4856" s="45" t="s">
        <v>6214</v>
      </c>
      <c r="F4856" s="45" t="s">
        <v>1384</v>
      </c>
      <c r="G4856" s="45" t="s">
        <v>1385</v>
      </c>
      <c r="P4856" s="343"/>
    </row>
    <row r="4857" spans="1:16" x14ac:dyDescent="0.25">
      <c r="A4857" s="44" t="s">
        <v>15503</v>
      </c>
      <c r="B4857" s="44" t="s">
        <v>1371</v>
      </c>
      <c r="C4857" s="45" t="s">
        <v>15474</v>
      </c>
      <c r="D4857" s="45" t="s">
        <v>18252</v>
      </c>
      <c r="E4857" s="45" t="s">
        <v>3064</v>
      </c>
      <c r="F4857" s="45" t="s">
        <v>1385</v>
      </c>
      <c r="G4857" s="45" t="s">
        <v>1384</v>
      </c>
      <c r="P4857" s="343"/>
    </row>
    <row r="4858" spans="1:16" x14ac:dyDescent="0.25">
      <c r="A4858" s="264" t="s">
        <v>17823</v>
      </c>
      <c r="B4858" s="264" t="s">
        <v>1070</v>
      </c>
      <c r="C4858" s="265">
        <v>241202</v>
      </c>
      <c r="D4858" s="265" t="s">
        <v>15953</v>
      </c>
      <c r="E4858" s="266" t="s">
        <v>17687</v>
      </c>
      <c r="P4858" s="343"/>
    </row>
    <row r="4859" spans="1:16" x14ac:dyDescent="0.25">
      <c r="A4859" s="44" t="s">
        <v>1827</v>
      </c>
      <c r="B4859" s="44" t="s">
        <v>1840</v>
      </c>
      <c r="C4859" s="45" t="s">
        <v>6194</v>
      </c>
      <c r="D4859" s="45" t="s">
        <v>18252</v>
      </c>
      <c r="E4859" s="45" t="s">
        <v>6213</v>
      </c>
      <c r="F4859" s="45" t="s">
        <v>1384</v>
      </c>
      <c r="G4859" s="45" t="s">
        <v>1385</v>
      </c>
      <c r="P4859" s="343"/>
    </row>
    <row r="4860" spans="1:16" x14ac:dyDescent="0.25">
      <c r="A4860" s="44" t="s">
        <v>12158</v>
      </c>
      <c r="B4860" s="44" t="s">
        <v>12159</v>
      </c>
      <c r="C4860" s="45" t="s">
        <v>5399</v>
      </c>
      <c r="D4860" s="45" t="s">
        <v>4574</v>
      </c>
      <c r="E4860" s="275">
        <f>DATE(2025,12,27)</f>
        <v>46018</v>
      </c>
      <c r="F4860" s="32"/>
      <c r="G4860" s="32"/>
      <c r="H4860" s="32"/>
      <c r="I4860" s="31"/>
      <c r="J4860" s="31"/>
      <c r="K4860" s="31"/>
      <c r="L4860" s="31"/>
      <c r="M4860" s="31"/>
      <c r="N4860" s="31"/>
      <c r="P4860" s="343"/>
    </row>
    <row r="4861" spans="1:16" x14ac:dyDescent="0.25">
      <c r="A4861" s="264" t="s">
        <v>17824</v>
      </c>
      <c r="B4861" s="264" t="s">
        <v>236</v>
      </c>
      <c r="C4861" s="265">
        <v>241001</v>
      </c>
      <c r="D4861" s="265" t="s">
        <v>15953</v>
      </c>
      <c r="E4861" s="266" t="s">
        <v>11352</v>
      </c>
      <c r="P4861" s="343"/>
    </row>
    <row r="4862" spans="1:16" x14ac:dyDescent="0.25">
      <c r="A4862" s="44" t="s">
        <v>13589</v>
      </c>
      <c r="B4862" s="44" t="s">
        <v>16531</v>
      </c>
      <c r="C4862" s="45" t="s">
        <v>13691</v>
      </c>
      <c r="D4862" s="45" t="s">
        <v>4574</v>
      </c>
      <c r="E4862" s="275">
        <f>DATE(2028,2,27)</f>
        <v>46810</v>
      </c>
      <c r="P4862" s="343"/>
    </row>
    <row r="4863" spans="1:16" x14ac:dyDescent="0.25">
      <c r="A4863" s="264" t="s">
        <v>2795</v>
      </c>
      <c r="B4863" s="264" t="s">
        <v>9690</v>
      </c>
      <c r="C4863" s="265">
        <v>230304</v>
      </c>
      <c r="D4863" s="265" t="s">
        <v>15953</v>
      </c>
      <c r="E4863" s="266" t="s">
        <v>3754</v>
      </c>
      <c r="P4863" s="343"/>
    </row>
    <row r="4864" spans="1:16" x14ac:dyDescent="0.25">
      <c r="A4864" s="44" t="s">
        <v>2428</v>
      </c>
      <c r="B4864" s="44" t="s">
        <v>6179</v>
      </c>
      <c r="C4864" s="45" t="s">
        <v>6199</v>
      </c>
      <c r="D4864" s="45" t="s">
        <v>18252</v>
      </c>
      <c r="E4864" s="45" t="s">
        <v>6212</v>
      </c>
      <c r="F4864" s="45" t="s">
        <v>1384</v>
      </c>
      <c r="G4864" s="45" t="s">
        <v>1385</v>
      </c>
      <c r="P4864" s="343"/>
    </row>
    <row r="4865" spans="1:16" x14ac:dyDescent="0.25">
      <c r="A4865" s="264" t="s">
        <v>11400</v>
      </c>
      <c r="B4865" s="264" t="s">
        <v>3590</v>
      </c>
      <c r="C4865" s="265">
        <v>230903</v>
      </c>
      <c r="D4865" s="265" t="s">
        <v>15953</v>
      </c>
      <c r="E4865" s="266" t="s">
        <v>10715</v>
      </c>
      <c r="P4865" s="343"/>
    </row>
    <row r="4866" spans="1:16" x14ac:dyDescent="0.25">
      <c r="A4866" s="264" t="s">
        <v>14757</v>
      </c>
      <c r="B4866" s="264" t="s">
        <v>4844</v>
      </c>
      <c r="C4866" s="265">
        <v>24060401</v>
      </c>
      <c r="D4866" s="265" t="s">
        <v>15953</v>
      </c>
      <c r="E4866" s="266" t="s">
        <v>6412</v>
      </c>
      <c r="P4866" s="343"/>
    </row>
    <row r="4867" spans="1:16" x14ac:dyDescent="0.25">
      <c r="A4867" s="264" t="s">
        <v>14757</v>
      </c>
      <c r="B4867" s="264" t="s">
        <v>1057</v>
      </c>
      <c r="C4867" s="265">
        <v>24060402</v>
      </c>
      <c r="D4867" s="265" t="s">
        <v>15953</v>
      </c>
      <c r="E4867" s="266" t="s">
        <v>5410</v>
      </c>
      <c r="P4867" s="343"/>
    </row>
    <row r="4868" spans="1:16" x14ac:dyDescent="0.25">
      <c r="A4868" s="264" t="s">
        <v>6798</v>
      </c>
      <c r="B4868" s="264" t="s">
        <v>1055</v>
      </c>
      <c r="C4868" s="265">
        <v>22010702</v>
      </c>
      <c r="D4868" s="265" t="s">
        <v>15953</v>
      </c>
      <c r="E4868" s="266" t="s">
        <v>8836</v>
      </c>
      <c r="P4868" s="343"/>
    </row>
    <row r="4869" spans="1:16" x14ac:dyDescent="0.25">
      <c r="A4869" s="264" t="s">
        <v>6799</v>
      </c>
      <c r="B4869" s="264" t="s">
        <v>4180</v>
      </c>
      <c r="C4869" s="265">
        <v>220605</v>
      </c>
      <c r="D4869" s="265" t="s">
        <v>15953</v>
      </c>
      <c r="E4869" s="266" t="s">
        <v>6710</v>
      </c>
      <c r="P4869" s="343"/>
    </row>
    <row r="4870" spans="1:16" x14ac:dyDescent="0.25">
      <c r="A4870" s="403" t="s">
        <v>17284</v>
      </c>
      <c r="B4870" s="403" t="s">
        <v>17124</v>
      </c>
      <c r="C4870" s="413">
        <v>16.239999999999998</v>
      </c>
      <c r="D4870" s="43" t="s">
        <v>17679</v>
      </c>
      <c r="E4870" s="43">
        <v>47299</v>
      </c>
      <c r="F4870" s="88"/>
      <c r="P4870" s="343"/>
    </row>
    <row r="4871" spans="1:16" x14ac:dyDescent="0.25">
      <c r="A4871" s="264" t="s">
        <v>4237</v>
      </c>
      <c r="B4871" s="264" t="s">
        <v>4181</v>
      </c>
      <c r="C4871" s="265">
        <v>230301</v>
      </c>
      <c r="D4871" s="265" t="s">
        <v>15953</v>
      </c>
      <c r="E4871" s="266" t="s">
        <v>6877</v>
      </c>
      <c r="P4871" s="343"/>
    </row>
    <row r="4872" spans="1:16" x14ac:dyDescent="0.25">
      <c r="A4872" s="44" t="s">
        <v>15504</v>
      </c>
      <c r="B4872" s="44" t="s">
        <v>1353</v>
      </c>
      <c r="C4872" s="45" t="s">
        <v>15395</v>
      </c>
      <c r="D4872" s="45" t="s">
        <v>18252</v>
      </c>
      <c r="E4872" s="45" t="s">
        <v>10069</v>
      </c>
      <c r="F4872" s="45" t="s">
        <v>1384</v>
      </c>
      <c r="G4872" s="45" t="s">
        <v>1385</v>
      </c>
      <c r="P4872" s="343"/>
    </row>
    <row r="4873" spans="1:16" s="355" customFormat="1" x14ac:dyDescent="0.25">
      <c r="A4873" s="264" t="s">
        <v>11401</v>
      </c>
      <c r="B4873" s="264" t="s">
        <v>11351</v>
      </c>
      <c r="C4873" s="265">
        <v>23110101</v>
      </c>
      <c r="D4873" s="265" t="s">
        <v>15953</v>
      </c>
      <c r="E4873" s="266" t="s">
        <v>11352</v>
      </c>
      <c r="F4873" s="30"/>
      <c r="G4873" s="30"/>
      <c r="H4873" s="30"/>
      <c r="I4873" s="29"/>
      <c r="J4873" s="29"/>
      <c r="K4873" s="29"/>
      <c r="L4873" s="29"/>
      <c r="M4873" s="29"/>
      <c r="N4873" s="29"/>
      <c r="O4873" s="29"/>
      <c r="P4873" s="356"/>
    </row>
    <row r="4874" spans="1:16" x14ac:dyDescent="0.25">
      <c r="A4874" s="264" t="s">
        <v>11401</v>
      </c>
      <c r="B4874" s="264" t="s">
        <v>11353</v>
      </c>
      <c r="C4874" s="265">
        <v>23110102</v>
      </c>
      <c r="D4874" s="265" t="s">
        <v>15953</v>
      </c>
      <c r="E4874" s="266" t="s">
        <v>5198</v>
      </c>
      <c r="P4874" s="343"/>
    </row>
    <row r="4875" spans="1:16" s="359" customFormat="1" x14ac:dyDescent="0.25">
      <c r="A4875" s="44" t="s">
        <v>2930</v>
      </c>
      <c r="B4875" s="44" t="s">
        <v>9309</v>
      </c>
      <c r="C4875" s="45" t="s">
        <v>9310</v>
      </c>
      <c r="D4875" s="45" t="s">
        <v>18252</v>
      </c>
      <c r="E4875" s="45" t="s">
        <v>3754</v>
      </c>
      <c r="F4875" s="45" t="s">
        <v>1384</v>
      </c>
      <c r="G4875" s="45" t="s">
        <v>1385</v>
      </c>
      <c r="H4875" s="30"/>
      <c r="I4875" s="29"/>
      <c r="J4875" s="29"/>
      <c r="K4875" s="29"/>
      <c r="L4875" s="29"/>
      <c r="M4875" s="29"/>
      <c r="N4875" s="29"/>
      <c r="O4875" s="29"/>
      <c r="P4875" s="360"/>
    </row>
    <row r="4876" spans="1:16" x14ac:dyDescent="0.25">
      <c r="A4876" s="264" t="s">
        <v>14758</v>
      </c>
      <c r="B4876" s="264" t="s">
        <v>4181</v>
      </c>
      <c r="C4876" s="265">
        <v>240301</v>
      </c>
      <c r="D4876" s="265" t="s">
        <v>15953</v>
      </c>
      <c r="E4876" s="266" t="s">
        <v>13010</v>
      </c>
      <c r="P4876" s="343"/>
    </row>
    <row r="4877" spans="1:16" x14ac:dyDescent="0.25">
      <c r="A4877" s="264" t="s">
        <v>6800</v>
      </c>
      <c r="B4877" s="264" t="s">
        <v>1055</v>
      </c>
      <c r="C4877" s="265">
        <v>22010702</v>
      </c>
      <c r="D4877" s="265" t="s">
        <v>15953</v>
      </c>
      <c r="E4877" s="266" t="s">
        <v>8836</v>
      </c>
      <c r="P4877" s="343"/>
    </row>
    <row r="4878" spans="1:16" x14ac:dyDescent="0.25">
      <c r="A4878" s="44" t="s">
        <v>12160</v>
      </c>
      <c r="B4878" s="44" t="s">
        <v>12161</v>
      </c>
      <c r="C4878" s="45" t="s">
        <v>12813</v>
      </c>
      <c r="D4878" s="45" t="s">
        <v>4574</v>
      </c>
      <c r="E4878" s="275">
        <f>DATE(2027,8,9)</f>
        <v>46608</v>
      </c>
      <c r="P4878" s="343"/>
    </row>
    <row r="4879" spans="1:16" x14ac:dyDescent="0.25">
      <c r="A4879" s="1" t="s">
        <v>2625</v>
      </c>
      <c r="B4879" s="432" t="s">
        <v>179</v>
      </c>
      <c r="C4879" s="433" t="s">
        <v>8403</v>
      </c>
      <c r="D4879" s="434" t="s">
        <v>17016</v>
      </c>
      <c r="E4879" s="434">
        <v>46076</v>
      </c>
      <c r="P4879" s="343"/>
    </row>
    <row r="4880" spans="1:16" x14ac:dyDescent="0.25">
      <c r="A4880" s="44" t="s">
        <v>11019</v>
      </c>
      <c r="B4880" s="44" t="s">
        <v>10976</v>
      </c>
      <c r="C4880" s="45" t="s">
        <v>10977</v>
      </c>
      <c r="D4880" s="45" t="s">
        <v>18252</v>
      </c>
      <c r="E4880" s="45" t="s">
        <v>10715</v>
      </c>
      <c r="F4880" s="45" t="s">
        <v>1384</v>
      </c>
      <c r="G4880" s="45" t="s">
        <v>1385</v>
      </c>
      <c r="P4880" s="343"/>
    </row>
    <row r="4881" spans="1:16" x14ac:dyDescent="0.25">
      <c r="A4881" s="44" t="s">
        <v>5642</v>
      </c>
      <c r="B4881" s="44" t="s">
        <v>5643</v>
      </c>
      <c r="C4881" s="45" t="s">
        <v>5644</v>
      </c>
      <c r="D4881" s="45" t="s">
        <v>15765</v>
      </c>
      <c r="E4881" s="45" t="s">
        <v>5246</v>
      </c>
      <c r="F4881" s="328"/>
      <c r="G4881" s="328"/>
      <c r="H4881" s="328"/>
      <c r="I4881" s="329"/>
      <c r="J4881" s="329"/>
      <c r="K4881" s="329"/>
      <c r="P4881" s="343"/>
    </row>
    <row r="4882" spans="1:16" x14ac:dyDescent="0.25">
      <c r="A4882" s="346" t="s">
        <v>5642</v>
      </c>
      <c r="B4882" s="346" t="s">
        <v>5643</v>
      </c>
      <c r="C4882" s="347" t="s">
        <v>5644</v>
      </c>
      <c r="D4882" s="347" t="s">
        <v>15765</v>
      </c>
      <c r="E4882" s="347" t="s">
        <v>2980</v>
      </c>
      <c r="F4882" s="346"/>
      <c r="G4882" s="346"/>
      <c r="H4882" s="346"/>
      <c r="I4882" s="346"/>
      <c r="J4882" s="346"/>
      <c r="K4882" s="346"/>
      <c r="L4882" s="346"/>
      <c r="M4882" s="346"/>
      <c r="P4882" s="343"/>
    </row>
    <row r="4883" spans="1:16" x14ac:dyDescent="0.3">
      <c r="A4883" s="99" t="s">
        <v>7613</v>
      </c>
      <c r="B4883" s="92" t="s">
        <v>7637</v>
      </c>
      <c r="C4883" s="93" t="s">
        <v>7638</v>
      </c>
      <c r="D4883" s="93" t="s">
        <v>1398</v>
      </c>
      <c r="E4883" s="94">
        <v>46961</v>
      </c>
      <c r="F4883" s="93"/>
      <c r="G4883" s="93"/>
      <c r="H4883" s="93"/>
      <c r="I4883" s="99"/>
      <c r="J4883" s="99"/>
      <c r="K4883" s="99"/>
      <c r="P4883" s="343"/>
    </row>
    <row r="4884" spans="1:16" x14ac:dyDescent="0.25">
      <c r="A4884" s="71" t="s">
        <v>17285</v>
      </c>
      <c r="B4884" s="403" t="s">
        <v>17087</v>
      </c>
      <c r="C4884" s="413">
        <v>9.23</v>
      </c>
      <c r="D4884" s="43" t="s">
        <v>17679</v>
      </c>
      <c r="E4884" s="43">
        <v>46934</v>
      </c>
      <c r="F4884" s="88"/>
      <c r="P4884" s="343"/>
    </row>
    <row r="4885" spans="1:16" x14ac:dyDescent="0.25">
      <c r="A4885" s="100" t="s">
        <v>4136</v>
      </c>
      <c r="B4885" s="92" t="s">
        <v>4153</v>
      </c>
      <c r="C4885" s="93" t="s">
        <v>4154</v>
      </c>
      <c r="D4885" s="93" t="s">
        <v>1398</v>
      </c>
      <c r="E4885" s="94">
        <v>46131</v>
      </c>
      <c r="F4885" s="93"/>
      <c r="G4885" s="93"/>
      <c r="H4885" s="93"/>
      <c r="I4885" s="99"/>
      <c r="J4885" s="99"/>
      <c r="K4885" s="99"/>
      <c r="P4885" s="343"/>
    </row>
    <row r="4886" spans="1:16" x14ac:dyDescent="0.25">
      <c r="A4886" s="264" t="s">
        <v>14759</v>
      </c>
      <c r="B4886" s="264" t="s">
        <v>4844</v>
      </c>
      <c r="C4886" s="265">
        <v>24060401</v>
      </c>
      <c r="D4886" s="265" t="s">
        <v>15953</v>
      </c>
      <c r="E4886" s="266" t="s">
        <v>6412</v>
      </c>
      <c r="P4886" s="343"/>
    </row>
    <row r="4887" spans="1:16" x14ac:dyDescent="0.25">
      <c r="A4887" s="264" t="s">
        <v>14759</v>
      </c>
      <c r="B4887" s="264" t="s">
        <v>1057</v>
      </c>
      <c r="C4887" s="265">
        <v>24060402</v>
      </c>
      <c r="D4887" s="265" t="s">
        <v>15953</v>
      </c>
      <c r="E4887" s="266" t="s">
        <v>5410</v>
      </c>
      <c r="P4887" s="343"/>
    </row>
    <row r="4888" spans="1:16" x14ac:dyDescent="0.25">
      <c r="A4888" s="403" t="s">
        <v>17286</v>
      </c>
      <c r="B4888" s="403" t="s">
        <v>17158</v>
      </c>
      <c r="C4888" s="413">
        <v>32.22</v>
      </c>
      <c r="D4888" s="43" t="s">
        <v>17679</v>
      </c>
      <c r="E4888" s="43">
        <v>45838</v>
      </c>
      <c r="F4888" s="88"/>
      <c r="P4888" s="343"/>
    </row>
    <row r="4889" spans="1:16" x14ac:dyDescent="0.25">
      <c r="A4889" s="44" t="s">
        <v>638</v>
      </c>
      <c r="B4889" s="44" t="s">
        <v>15302</v>
      </c>
      <c r="C4889" s="45" t="s">
        <v>4964</v>
      </c>
      <c r="D4889" s="45" t="s">
        <v>16294</v>
      </c>
      <c r="E4889" s="46">
        <v>45900</v>
      </c>
      <c r="F4889" s="338"/>
      <c r="G4889" s="44"/>
      <c r="H4889" s="44"/>
      <c r="I4889" s="44"/>
      <c r="J4889" s="44"/>
      <c r="K4889" s="44"/>
      <c r="L4889" s="31"/>
      <c r="M4889" s="31"/>
      <c r="N4889" s="31"/>
      <c r="P4889" s="343"/>
    </row>
    <row r="4890" spans="1:16" x14ac:dyDescent="0.25">
      <c r="A4890" s="44" t="s">
        <v>8914</v>
      </c>
      <c r="B4890" s="44" t="s">
        <v>2967</v>
      </c>
      <c r="C4890" s="45" t="s">
        <v>2984</v>
      </c>
      <c r="D4890" s="45" t="s">
        <v>15765</v>
      </c>
      <c r="E4890" s="45" t="s">
        <v>6422</v>
      </c>
      <c r="F4890" s="328"/>
      <c r="G4890" s="328"/>
      <c r="H4890" s="328"/>
      <c r="I4890" s="329"/>
      <c r="J4890" s="329"/>
      <c r="K4890" s="329"/>
      <c r="P4890" s="343"/>
    </row>
    <row r="4891" spans="1:16" x14ac:dyDescent="0.25">
      <c r="A4891" s="346" t="s">
        <v>8914</v>
      </c>
      <c r="B4891" s="346" t="s">
        <v>2967</v>
      </c>
      <c r="C4891" s="347" t="s">
        <v>2984</v>
      </c>
      <c r="D4891" s="347" t="s">
        <v>15765</v>
      </c>
      <c r="E4891" s="347" t="s">
        <v>6422</v>
      </c>
      <c r="F4891" s="346"/>
      <c r="G4891" s="346"/>
      <c r="H4891" s="346"/>
      <c r="I4891" s="346"/>
      <c r="J4891" s="346"/>
      <c r="K4891" s="346"/>
      <c r="L4891" s="346"/>
      <c r="M4891" s="346"/>
      <c r="P4891" s="343"/>
    </row>
    <row r="4892" spans="1:16" x14ac:dyDescent="0.25">
      <c r="A4892" s="44" t="s">
        <v>8914</v>
      </c>
      <c r="B4892" s="44" t="s">
        <v>2967</v>
      </c>
      <c r="C4892" s="45" t="s">
        <v>2984</v>
      </c>
      <c r="D4892" s="45" t="s">
        <v>13812</v>
      </c>
      <c r="E4892" s="45" t="s">
        <v>6422</v>
      </c>
      <c r="F4892" s="93"/>
      <c r="G4892" s="93"/>
      <c r="H4892" s="93"/>
      <c r="I4892" s="99"/>
      <c r="J4892" s="99"/>
      <c r="K4892" s="99"/>
      <c r="P4892" s="343"/>
    </row>
    <row r="4893" spans="1:16" x14ac:dyDescent="0.25">
      <c r="A4893" s="44" t="s">
        <v>16041</v>
      </c>
      <c r="B4893" s="44" t="s">
        <v>15970</v>
      </c>
      <c r="C4893" s="45" t="s">
        <v>15775</v>
      </c>
      <c r="D4893" s="45" t="s">
        <v>18252</v>
      </c>
      <c r="E4893" s="45" t="s">
        <v>6416</v>
      </c>
      <c r="F4893" s="45" t="s">
        <v>1385</v>
      </c>
      <c r="G4893" s="45" t="s">
        <v>1385</v>
      </c>
      <c r="P4893" s="343"/>
    </row>
    <row r="4894" spans="1:16" x14ac:dyDescent="0.25">
      <c r="A4894" s="264" t="s">
        <v>17825</v>
      </c>
      <c r="B4894" s="264" t="s">
        <v>17682</v>
      </c>
      <c r="C4894" s="265">
        <v>25010501</v>
      </c>
      <c r="D4894" s="265" t="s">
        <v>15953</v>
      </c>
      <c r="E4894" s="266" t="s">
        <v>17681</v>
      </c>
      <c r="P4894" s="343"/>
    </row>
    <row r="4895" spans="1:16" x14ac:dyDescent="0.25">
      <c r="A4895" s="264" t="s">
        <v>14760</v>
      </c>
      <c r="B4895" s="264" t="s">
        <v>13009</v>
      </c>
      <c r="C4895" s="265">
        <v>240101</v>
      </c>
      <c r="D4895" s="265" t="s">
        <v>15953</v>
      </c>
      <c r="E4895" s="266" t="s">
        <v>13010</v>
      </c>
      <c r="P4895" s="343"/>
    </row>
    <row r="4896" spans="1:16" x14ac:dyDescent="0.25">
      <c r="A4896" s="264" t="s">
        <v>14760</v>
      </c>
      <c r="B4896" s="264" t="s">
        <v>1076</v>
      </c>
      <c r="C4896" s="265">
        <v>240303</v>
      </c>
      <c r="D4896" s="265" t="s">
        <v>15953</v>
      </c>
      <c r="E4896" s="266" t="s">
        <v>3064</v>
      </c>
      <c r="P4896" s="343"/>
    </row>
    <row r="4897" spans="1:16" x14ac:dyDescent="0.25">
      <c r="A4897" s="264" t="s">
        <v>14760</v>
      </c>
      <c r="B4897" s="264" t="s">
        <v>1077</v>
      </c>
      <c r="C4897" s="265">
        <v>240602</v>
      </c>
      <c r="D4897" s="265" t="s">
        <v>15953</v>
      </c>
      <c r="E4897" s="266" t="s">
        <v>6412</v>
      </c>
      <c r="P4897" s="343"/>
    </row>
    <row r="4898" spans="1:16" x14ac:dyDescent="0.25">
      <c r="A4898" s="264" t="s">
        <v>14760</v>
      </c>
      <c r="B4898" s="264" t="s">
        <v>14623</v>
      </c>
      <c r="C4898" s="265">
        <v>24050301</v>
      </c>
      <c r="D4898" s="265" t="s">
        <v>15953</v>
      </c>
      <c r="E4898" s="266" t="s">
        <v>6710</v>
      </c>
      <c r="P4898" s="343"/>
    </row>
    <row r="4899" spans="1:16" s="359" customFormat="1" x14ac:dyDescent="0.25">
      <c r="A4899" s="264" t="s">
        <v>3219</v>
      </c>
      <c r="B4899" s="264" t="s">
        <v>3753</v>
      </c>
      <c r="C4899" s="265">
        <v>210101</v>
      </c>
      <c r="D4899" s="265" t="s">
        <v>15953</v>
      </c>
      <c r="E4899" s="266" t="s">
        <v>3754</v>
      </c>
      <c r="F4899" s="30"/>
      <c r="G4899" s="30"/>
      <c r="H4899" s="30"/>
      <c r="I4899" s="29"/>
      <c r="J4899" s="29"/>
      <c r="K4899" s="29"/>
      <c r="L4899" s="29"/>
      <c r="M4899" s="29"/>
      <c r="N4899" s="29"/>
      <c r="O4899" s="29"/>
      <c r="P4899" s="360"/>
    </row>
    <row r="4900" spans="1:16" x14ac:dyDescent="0.25">
      <c r="A4900" s="264" t="s">
        <v>10682</v>
      </c>
      <c r="B4900" s="264" t="s">
        <v>1074</v>
      </c>
      <c r="C4900" s="265">
        <v>220701</v>
      </c>
      <c r="D4900" s="265" t="s">
        <v>15953</v>
      </c>
      <c r="E4900" s="266" t="s">
        <v>6212</v>
      </c>
      <c r="P4900" s="343"/>
    </row>
    <row r="4901" spans="1:16" x14ac:dyDescent="0.25">
      <c r="A4901" s="264" t="s">
        <v>10682</v>
      </c>
      <c r="B4901" s="264" t="s">
        <v>2751</v>
      </c>
      <c r="C4901" s="265">
        <v>230105</v>
      </c>
      <c r="D4901" s="265" t="s">
        <v>15953</v>
      </c>
      <c r="E4901" s="266" t="s">
        <v>6877</v>
      </c>
      <c r="P4901" s="343"/>
    </row>
    <row r="4902" spans="1:16" x14ac:dyDescent="0.25">
      <c r="A4902" s="264" t="s">
        <v>10682</v>
      </c>
      <c r="B4902" s="264" t="s">
        <v>9691</v>
      </c>
      <c r="C4902" s="265">
        <v>230302</v>
      </c>
      <c r="D4902" s="265" t="s">
        <v>15953</v>
      </c>
      <c r="E4902" s="266" t="s">
        <v>3754</v>
      </c>
      <c r="P4902" s="343"/>
    </row>
    <row r="4903" spans="1:16" x14ac:dyDescent="0.25">
      <c r="A4903" s="264" t="s">
        <v>10682</v>
      </c>
      <c r="B4903" s="264" t="s">
        <v>1056</v>
      </c>
      <c r="C4903" s="265">
        <v>230601</v>
      </c>
      <c r="D4903" s="265" t="s">
        <v>15953</v>
      </c>
      <c r="E4903" s="266" t="s">
        <v>10533</v>
      </c>
      <c r="P4903" s="343"/>
    </row>
    <row r="4904" spans="1:16" x14ac:dyDescent="0.3">
      <c r="A4904" s="57" t="s">
        <v>5878</v>
      </c>
      <c r="B4904" s="57" t="s">
        <v>1488</v>
      </c>
      <c r="C4904" s="62">
        <v>21027</v>
      </c>
      <c r="D4904" s="62" t="s">
        <v>5966</v>
      </c>
      <c r="E4904" s="60">
        <v>45777</v>
      </c>
      <c r="F4904" s="339" t="s">
        <v>16267</v>
      </c>
      <c r="G4904" s="339" t="s">
        <v>16268</v>
      </c>
      <c r="H4904" s="57"/>
      <c r="I4904" s="57"/>
      <c r="J4904" s="57"/>
      <c r="K4904" s="57"/>
      <c r="L4904" s="31"/>
      <c r="M4904" s="31"/>
      <c r="N4904" s="31"/>
      <c r="P4904" s="343"/>
    </row>
    <row r="4905" spans="1:16" x14ac:dyDescent="0.3">
      <c r="A4905" s="278" t="s">
        <v>14076</v>
      </c>
      <c r="B4905" s="278" t="s">
        <v>1399</v>
      </c>
      <c r="C4905" s="59" t="s">
        <v>14156</v>
      </c>
      <c r="D4905" s="93" t="s">
        <v>1398</v>
      </c>
      <c r="E4905" s="94">
        <v>45863</v>
      </c>
      <c r="F4905" s="93"/>
      <c r="G4905" s="93"/>
      <c r="H4905" s="93"/>
      <c r="I4905" s="99"/>
      <c r="J4905" s="99"/>
      <c r="K4905" s="99"/>
      <c r="L4905" s="31"/>
      <c r="M4905" s="31"/>
      <c r="N4905" s="31"/>
      <c r="P4905" s="343"/>
    </row>
    <row r="4906" spans="1:16" x14ac:dyDescent="0.25">
      <c r="A4906" s="44" t="s">
        <v>13852</v>
      </c>
      <c r="B4906" s="44" t="s">
        <v>9227</v>
      </c>
      <c r="C4906" s="45" t="s">
        <v>13853</v>
      </c>
      <c r="D4906" s="45" t="s">
        <v>7330</v>
      </c>
      <c r="E4906" s="46">
        <v>46791</v>
      </c>
      <c r="F4906" s="93"/>
      <c r="G4906" s="93"/>
      <c r="H4906" s="93"/>
      <c r="I4906" s="99"/>
      <c r="J4906" s="99"/>
      <c r="K4906" s="99"/>
      <c r="P4906" s="343"/>
    </row>
    <row r="4907" spans="1:16" x14ac:dyDescent="0.25">
      <c r="A4907" s="264" t="s">
        <v>14761</v>
      </c>
      <c r="B4907" s="264" t="s">
        <v>3782</v>
      </c>
      <c r="C4907" s="265">
        <v>24010402</v>
      </c>
      <c r="D4907" s="265" t="s">
        <v>15953</v>
      </c>
      <c r="E4907" s="266" t="s">
        <v>8836</v>
      </c>
      <c r="P4907" s="343"/>
    </row>
    <row r="4908" spans="1:16" x14ac:dyDescent="0.25">
      <c r="A4908" s="264" t="s">
        <v>14762</v>
      </c>
      <c r="B4908" s="264" t="s">
        <v>12996</v>
      </c>
      <c r="C4908" s="265">
        <v>24010401</v>
      </c>
      <c r="D4908" s="265" t="s">
        <v>15953</v>
      </c>
      <c r="E4908" s="266" t="s">
        <v>12997</v>
      </c>
      <c r="P4908" s="343"/>
    </row>
    <row r="4909" spans="1:16" x14ac:dyDescent="0.3">
      <c r="A4909" s="57" t="s">
        <v>4463</v>
      </c>
      <c r="B4909" s="92" t="s">
        <v>4550</v>
      </c>
      <c r="C4909" s="93" t="s">
        <v>4548</v>
      </c>
      <c r="D4909" s="93" t="s">
        <v>4549</v>
      </c>
      <c r="E4909" s="94">
        <v>46203</v>
      </c>
      <c r="F4909" s="93"/>
      <c r="G4909" s="93"/>
      <c r="H4909" s="93"/>
      <c r="I4909" s="99"/>
      <c r="J4909" s="99"/>
      <c r="K4909" s="99"/>
      <c r="P4909" s="343"/>
    </row>
    <row r="4910" spans="1:16" x14ac:dyDescent="0.3">
      <c r="A4910" s="99" t="s">
        <v>2378</v>
      </c>
      <c r="B4910" s="92" t="s">
        <v>1348</v>
      </c>
      <c r="C4910" s="146" t="s">
        <v>2379</v>
      </c>
      <c r="D4910" s="146" t="s">
        <v>2005</v>
      </c>
      <c r="E4910" s="107">
        <v>44985</v>
      </c>
      <c r="F4910" s="93"/>
      <c r="G4910" s="93" t="s">
        <v>1385</v>
      </c>
      <c r="H4910" s="93" t="s">
        <v>1385</v>
      </c>
      <c r="I4910" s="99"/>
      <c r="J4910" s="99"/>
      <c r="K4910" s="99"/>
      <c r="P4910" s="343"/>
    </row>
    <row r="4911" spans="1:16" x14ac:dyDescent="0.25">
      <c r="A4911" s="264" t="s">
        <v>1866</v>
      </c>
      <c r="B4911" s="264" t="s">
        <v>3782</v>
      </c>
      <c r="C4911" s="265">
        <v>23010402</v>
      </c>
      <c r="D4911" s="265" t="s">
        <v>15953</v>
      </c>
      <c r="E4911" s="266" t="s">
        <v>8836</v>
      </c>
      <c r="P4911" s="343"/>
    </row>
    <row r="4912" spans="1:16" x14ac:dyDescent="0.25">
      <c r="A4912" s="44" t="s">
        <v>4164</v>
      </c>
      <c r="B4912" s="44" t="s">
        <v>4157</v>
      </c>
      <c r="C4912" s="45" t="s">
        <v>15418</v>
      </c>
      <c r="D4912" s="45" t="s">
        <v>18252</v>
      </c>
      <c r="E4912" s="45" t="s">
        <v>3064</v>
      </c>
      <c r="F4912" s="45" t="s">
        <v>1385</v>
      </c>
      <c r="G4912" s="45" t="s">
        <v>1385</v>
      </c>
      <c r="P4912" s="343"/>
    </row>
    <row r="4913" spans="1:16" x14ac:dyDescent="0.25">
      <c r="A4913" s="44" t="s">
        <v>1158</v>
      </c>
      <c r="B4913" s="44" t="s">
        <v>9962</v>
      </c>
      <c r="C4913" s="45" t="s">
        <v>15264</v>
      </c>
      <c r="D4913" s="45" t="s">
        <v>16294</v>
      </c>
      <c r="E4913" s="46">
        <v>45868</v>
      </c>
      <c r="F4913" s="338" t="s">
        <v>2055</v>
      </c>
      <c r="G4913" s="44"/>
      <c r="H4913" s="44"/>
      <c r="I4913" s="44"/>
      <c r="J4913" s="44"/>
      <c r="K4913" s="44"/>
      <c r="L4913" s="31"/>
      <c r="M4913" s="31"/>
      <c r="N4913" s="31"/>
      <c r="P4913" s="343"/>
    </row>
    <row r="4914" spans="1:16" x14ac:dyDescent="0.25">
      <c r="A4914" s="44" t="s">
        <v>18147</v>
      </c>
      <c r="B4914" s="44" t="s">
        <v>1345</v>
      </c>
      <c r="C4914" s="45" t="s">
        <v>18105</v>
      </c>
      <c r="D4914" s="45" t="s">
        <v>18252</v>
      </c>
      <c r="E4914" s="45" t="s">
        <v>6985</v>
      </c>
      <c r="F4914" s="45" t="s">
        <v>1385</v>
      </c>
      <c r="G4914" s="45" t="s">
        <v>1385</v>
      </c>
      <c r="P4914" s="343"/>
    </row>
    <row r="4915" spans="1:16" x14ac:dyDescent="0.25">
      <c r="A4915" s="264" t="s">
        <v>9461</v>
      </c>
      <c r="B4915" s="264" t="s">
        <v>2751</v>
      </c>
      <c r="C4915" s="265">
        <v>230105</v>
      </c>
      <c r="D4915" s="265" t="s">
        <v>15953</v>
      </c>
      <c r="E4915" s="266" t="s">
        <v>6877</v>
      </c>
      <c r="P4915" s="343"/>
    </row>
    <row r="4916" spans="1:16" x14ac:dyDescent="0.25">
      <c r="A4916" s="1" t="s">
        <v>18268</v>
      </c>
      <c r="B4916" s="432" t="s">
        <v>189</v>
      </c>
      <c r="C4916" s="433" t="s">
        <v>8451</v>
      </c>
      <c r="D4916" s="434" t="s">
        <v>17016</v>
      </c>
      <c r="E4916" s="434">
        <v>46076</v>
      </c>
      <c r="P4916" s="343"/>
    </row>
    <row r="4917" spans="1:16" x14ac:dyDescent="0.25">
      <c r="A4917" s="1" t="s">
        <v>18268</v>
      </c>
      <c r="B4917" s="432" t="s">
        <v>189</v>
      </c>
      <c r="C4917" s="433" t="s">
        <v>8451</v>
      </c>
      <c r="D4917" s="434" t="s">
        <v>17016</v>
      </c>
      <c r="E4917" s="434">
        <v>46076</v>
      </c>
      <c r="P4917" s="343"/>
    </row>
    <row r="4918" spans="1:16" x14ac:dyDescent="0.25">
      <c r="A4918" s="1" t="s">
        <v>18268</v>
      </c>
      <c r="B4918" s="432" t="s">
        <v>189</v>
      </c>
      <c r="C4918" s="433" t="s">
        <v>8451</v>
      </c>
      <c r="D4918" s="434" t="s">
        <v>17016</v>
      </c>
      <c r="E4918" s="434">
        <v>46076</v>
      </c>
      <c r="P4918" s="343"/>
    </row>
    <row r="4919" spans="1:16" x14ac:dyDescent="0.25">
      <c r="A4919" s="264" t="s">
        <v>9462</v>
      </c>
      <c r="B4919" s="264" t="s">
        <v>2751</v>
      </c>
      <c r="C4919" s="265">
        <v>230105</v>
      </c>
      <c r="D4919" s="265" t="s">
        <v>15953</v>
      </c>
      <c r="E4919" s="266" t="s">
        <v>6877</v>
      </c>
      <c r="P4919" s="343"/>
    </row>
    <row r="4920" spans="1:16" x14ac:dyDescent="0.25">
      <c r="A4920" s="264" t="s">
        <v>6801</v>
      </c>
      <c r="B4920" s="264" t="s">
        <v>2751</v>
      </c>
      <c r="C4920" s="265">
        <v>220105</v>
      </c>
      <c r="D4920" s="265" t="s">
        <v>15953</v>
      </c>
      <c r="E4920" s="266" t="s">
        <v>3064</v>
      </c>
      <c r="P4920" s="343"/>
    </row>
    <row r="4921" spans="1:16" x14ac:dyDescent="0.25">
      <c r="A4921" s="264" t="s">
        <v>6801</v>
      </c>
      <c r="B4921" s="264" t="s">
        <v>1074</v>
      </c>
      <c r="C4921" s="265">
        <v>220701</v>
      </c>
      <c r="D4921" s="265" t="s">
        <v>15953</v>
      </c>
      <c r="E4921" s="266" t="s">
        <v>6212</v>
      </c>
      <c r="P4921" s="343"/>
    </row>
    <row r="4922" spans="1:16" x14ac:dyDescent="0.25">
      <c r="A4922" s="403" t="s">
        <v>17287</v>
      </c>
      <c r="B4922" s="403" t="s">
        <v>17135</v>
      </c>
      <c r="C4922" s="413">
        <v>21.22</v>
      </c>
      <c r="D4922" s="43" t="s">
        <v>17679</v>
      </c>
      <c r="E4922" s="43">
        <v>45838</v>
      </c>
      <c r="F4922" s="88"/>
      <c r="P4922" s="343"/>
    </row>
    <row r="4923" spans="1:16" x14ac:dyDescent="0.25">
      <c r="A4923" s="403" t="s">
        <v>17287</v>
      </c>
      <c r="B4923" s="403" t="s">
        <v>17093</v>
      </c>
      <c r="C4923" s="413">
        <v>33.22</v>
      </c>
      <c r="D4923" s="43" t="s">
        <v>17679</v>
      </c>
      <c r="E4923" s="43">
        <v>45838</v>
      </c>
      <c r="F4923" s="88"/>
      <c r="P4923" s="343"/>
    </row>
    <row r="4924" spans="1:16" s="355" customFormat="1" x14ac:dyDescent="0.25">
      <c r="A4924" s="44" t="s">
        <v>779</v>
      </c>
      <c r="B4924" s="44" t="s">
        <v>1369</v>
      </c>
      <c r="C4924" s="45" t="s">
        <v>10988</v>
      </c>
      <c r="D4924" s="45" t="s">
        <v>18252</v>
      </c>
      <c r="E4924" s="45" t="s">
        <v>10715</v>
      </c>
      <c r="F4924" s="45" t="s">
        <v>1384</v>
      </c>
      <c r="G4924" s="45" t="s">
        <v>1385</v>
      </c>
      <c r="H4924" s="30"/>
      <c r="I4924" s="29"/>
      <c r="J4924" s="29"/>
      <c r="K4924" s="29"/>
      <c r="L4924" s="29"/>
      <c r="M4924" s="29"/>
      <c r="N4924" s="29"/>
      <c r="O4924" s="29"/>
      <c r="P4924" s="356"/>
    </row>
    <row r="4925" spans="1:16" s="359" customFormat="1" x14ac:dyDescent="0.25">
      <c r="A4925" s="264" t="s">
        <v>9463</v>
      </c>
      <c r="B4925" s="264" t="s">
        <v>2751</v>
      </c>
      <c r="C4925" s="265">
        <v>230105</v>
      </c>
      <c r="D4925" s="265" t="s">
        <v>15953</v>
      </c>
      <c r="E4925" s="266" t="s">
        <v>6877</v>
      </c>
      <c r="F4925" s="30"/>
      <c r="G4925" s="30"/>
      <c r="H4925" s="30"/>
      <c r="I4925" s="29"/>
      <c r="J4925" s="29"/>
      <c r="K4925" s="29"/>
      <c r="L4925" s="29"/>
      <c r="M4925" s="29"/>
      <c r="N4925" s="29"/>
      <c r="O4925" s="29"/>
      <c r="P4925" s="360"/>
    </row>
    <row r="4926" spans="1:16" x14ac:dyDescent="0.25">
      <c r="A4926" s="44" t="s">
        <v>9970</v>
      </c>
      <c r="B4926" s="44" t="s">
        <v>13527</v>
      </c>
      <c r="C4926" s="45" t="s">
        <v>9969</v>
      </c>
      <c r="D4926" s="45" t="s">
        <v>16294</v>
      </c>
      <c r="E4926" s="46">
        <v>45900</v>
      </c>
      <c r="F4926" s="338"/>
      <c r="G4926" s="44"/>
      <c r="H4926" s="44"/>
      <c r="I4926" s="44"/>
      <c r="J4926" s="44"/>
      <c r="K4926" s="44"/>
      <c r="L4926" s="31"/>
      <c r="M4926" s="31"/>
      <c r="N4926" s="31"/>
      <c r="P4926" s="343"/>
    </row>
    <row r="4927" spans="1:16" s="355" customFormat="1" x14ac:dyDescent="0.25">
      <c r="A4927" s="264" t="s">
        <v>17826</v>
      </c>
      <c r="B4927" s="264" t="s">
        <v>236</v>
      </c>
      <c r="C4927" s="265">
        <v>241001</v>
      </c>
      <c r="D4927" s="265" t="s">
        <v>15953</v>
      </c>
      <c r="E4927" s="266" t="s">
        <v>11352</v>
      </c>
      <c r="F4927" s="30"/>
      <c r="G4927" s="30"/>
      <c r="H4927" s="30"/>
      <c r="I4927" s="29"/>
      <c r="J4927" s="29"/>
      <c r="K4927" s="29"/>
      <c r="L4927" s="29"/>
      <c r="M4927" s="29"/>
      <c r="N4927" s="29"/>
      <c r="O4927" s="29"/>
      <c r="P4927" s="356"/>
    </row>
    <row r="4928" spans="1:16" s="359" customFormat="1" x14ac:dyDescent="0.25">
      <c r="A4928" s="264" t="s">
        <v>17826</v>
      </c>
      <c r="B4928" s="264" t="s">
        <v>3602</v>
      </c>
      <c r="C4928" s="265">
        <v>24120302</v>
      </c>
      <c r="D4928" s="265" t="s">
        <v>15953</v>
      </c>
      <c r="E4928" s="266" t="s">
        <v>11834</v>
      </c>
      <c r="F4928" s="30"/>
      <c r="G4928" s="30"/>
      <c r="H4928" s="30"/>
      <c r="I4928" s="29"/>
      <c r="J4928" s="29"/>
      <c r="K4928" s="29"/>
      <c r="L4928" s="29"/>
      <c r="M4928" s="29"/>
      <c r="N4928" s="29"/>
      <c r="O4928" s="29"/>
      <c r="P4928" s="360"/>
    </row>
    <row r="4929" spans="1:16" x14ac:dyDescent="0.25">
      <c r="A4929" s="44" t="s">
        <v>11858</v>
      </c>
      <c r="B4929" s="44" t="s">
        <v>3711</v>
      </c>
      <c r="C4929" s="45" t="s">
        <v>15434</v>
      </c>
      <c r="D4929" s="45" t="s">
        <v>18252</v>
      </c>
      <c r="E4929" s="45" t="s">
        <v>6677</v>
      </c>
      <c r="F4929" s="45" t="s">
        <v>1384</v>
      </c>
      <c r="G4929" s="45" t="s">
        <v>1384</v>
      </c>
      <c r="P4929" s="343"/>
    </row>
    <row r="4930" spans="1:16" x14ac:dyDescent="0.25">
      <c r="A4930" s="264" t="s">
        <v>14763</v>
      </c>
      <c r="B4930" s="264" t="s">
        <v>14631</v>
      </c>
      <c r="C4930" s="265">
        <v>24020201</v>
      </c>
      <c r="D4930" s="265" t="s">
        <v>15953</v>
      </c>
      <c r="E4930" s="266" t="s">
        <v>12997</v>
      </c>
      <c r="P4930" s="343"/>
    </row>
    <row r="4931" spans="1:16" x14ac:dyDescent="0.25">
      <c r="A4931" s="264" t="s">
        <v>14763</v>
      </c>
      <c r="B4931" s="264" t="s">
        <v>3598</v>
      </c>
      <c r="C4931" s="265">
        <v>24020202</v>
      </c>
      <c r="D4931" s="265" t="s">
        <v>15953</v>
      </c>
      <c r="E4931" s="266" t="s">
        <v>8836</v>
      </c>
      <c r="P4931" s="343"/>
    </row>
    <row r="4932" spans="1:16" x14ac:dyDescent="0.25">
      <c r="A4932" s="44" t="s">
        <v>10339</v>
      </c>
      <c r="B4932" s="44" t="s">
        <v>5832</v>
      </c>
      <c r="C4932" s="45" t="s">
        <v>10340</v>
      </c>
      <c r="D4932" s="45" t="s">
        <v>15765</v>
      </c>
      <c r="E4932" s="45" t="s">
        <v>8836</v>
      </c>
      <c r="F4932" s="328"/>
      <c r="G4932" s="328"/>
      <c r="H4932" s="328"/>
      <c r="I4932" s="329"/>
      <c r="J4932" s="329"/>
      <c r="K4932" s="329"/>
      <c r="P4932" s="343"/>
    </row>
    <row r="4933" spans="1:16" x14ac:dyDescent="0.25">
      <c r="A4933" s="346" t="s">
        <v>10339</v>
      </c>
      <c r="B4933" s="346" t="s">
        <v>5832</v>
      </c>
      <c r="C4933" s="347" t="s">
        <v>10340</v>
      </c>
      <c r="D4933" s="347" t="s">
        <v>15765</v>
      </c>
      <c r="E4933" s="347" t="s">
        <v>6967</v>
      </c>
      <c r="F4933" s="346"/>
      <c r="G4933" s="346"/>
      <c r="H4933" s="346"/>
      <c r="I4933" s="346"/>
      <c r="J4933" s="346"/>
      <c r="K4933" s="346"/>
      <c r="L4933" s="346"/>
      <c r="M4933" s="346"/>
      <c r="P4933" s="343"/>
    </row>
    <row r="4934" spans="1:16" x14ac:dyDescent="0.25">
      <c r="A4934" s="44" t="s">
        <v>10339</v>
      </c>
      <c r="B4934" s="44" t="s">
        <v>5832</v>
      </c>
      <c r="C4934" s="45" t="s">
        <v>10340</v>
      </c>
      <c r="D4934" s="45" t="s">
        <v>13812</v>
      </c>
      <c r="E4934" s="45" t="s">
        <v>8836</v>
      </c>
      <c r="F4934" s="93"/>
      <c r="G4934" s="93"/>
      <c r="H4934" s="93"/>
      <c r="I4934" s="99"/>
      <c r="J4934" s="99"/>
      <c r="K4934" s="99"/>
      <c r="P4934" s="343"/>
    </row>
    <row r="4935" spans="1:16" x14ac:dyDescent="0.25">
      <c r="A4935" s="264" t="s">
        <v>16939</v>
      </c>
      <c r="B4935" s="264" t="s">
        <v>15882</v>
      </c>
      <c r="C4935" s="265">
        <v>240901</v>
      </c>
      <c r="D4935" s="265" t="s">
        <v>15953</v>
      </c>
      <c r="E4935" s="266" t="s">
        <v>6214</v>
      </c>
      <c r="P4935" s="343"/>
    </row>
    <row r="4936" spans="1:16" x14ac:dyDescent="0.25">
      <c r="A4936" s="44" t="s">
        <v>11020</v>
      </c>
      <c r="B4936" s="44" t="s">
        <v>11000</v>
      </c>
      <c r="C4936" s="45" t="s">
        <v>11001</v>
      </c>
      <c r="D4936" s="45" t="s">
        <v>18252</v>
      </c>
      <c r="E4936" s="45" t="s">
        <v>10715</v>
      </c>
      <c r="F4936" s="45" t="s">
        <v>1384</v>
      </c>
      <c r="G4936" s="45" t="s">
        <v>1385</v>
      </c>
      <c r="P4936" s="343"/>
    </row>
    <row r="4937" spans="1:16" x14ac:dyDescent="0.25">
      <c r="A4937" s="264" t="s">
        <v>11402</v>
      </c>
      <c r="B4937" s="264" t="s">
        <v>3601</v>
      </c>
      <c r="C4937" s="265">
        <v>230802</v>
      </c>
      <c r="D4937" s="265" t="s">
        <v>15953</v>
      </c>
      <c r="E4937" s="266" t="s">
        <v>5279</v>
      </c>
      <c r="P4937" s="343"/>
    </row>
    <row r="4938" spans="1:16" x14ac:dyDescent="0.25">
      <c r="A4938" s="44" t="s">
        <v>452</v>
      </c>
      <c r="B4938" s="44" t="s">
        <v>6182</v>
      </c>
      <c r="C4938" s="45" t="s">
        <v>6205</v>
      </c>
      <c r="D4938" s="45" t="s">
        <v>18252</v>
      </c>
      <c r="E4938" s="45" t="s">
        <v>6210</v>
      </c>
      <c r="F4938" s="45" t="s">
        <v>1384</v>
      </c>
      <c r="G4938" s="45" t="s">
        <v>1385</v>
      </c>
      <c r="P4938" s="343"/>
    </row>
    <row r="4939" spans="1:16" x14ac:dyDescent="0.25">
      <c r="A4939" s="44" t="s">
        <v>452</v>
      </c>
      <c r="B4939" s="44" t="s">
        <v>11000</v>
      </c>
      <c r="C4939" s="45" t="s">
        <v>11001</v>
      </c>
      <c r="D4939" s="45" t="s">
        <v>18252</v>
      </c>
      <c r="E4939" s="45" t="s">
        <v>10715</v>
      </c>
      <c r="F4939" s="45" t="s">
        <v>1384</v>
      </c>
      <c r="G4939" s="45" t="s">
        <v>1385</v>
      </c>
      <c r="P4939" s="343"/>
    </row>
    <row r="4940" spans="1:16" x14ac:dyDescent="0.25">
      <c r="A4940" s="44" t="s">
        <v>6022</v>
      </c>
      <c r="B4940" s="44" t="s">
        <v>6176</v>
      </c>
      <c r="C4940" s="45" t="s">
        <v>6189</v>
      </c>
      <c r="D4940" s="45" t="s">
        <v>18252</v>
      </c>
      <c r="E4940" s="45" t="s">
        <v>6210</v>
      </c>
      <c r="F4940" s="45" t="s">
        <v>1384</v>
      </c>
      <c r="G4940" s="45" t="s">
        <v>1384</v>
      </c>
      <c r="P4940" s="343"/>
    </row>
    <row r="4941" spans="1:16" x14ac:dyDescent="0.25">
      <c r="A4941" s="44" t="s">
        <v>6023</v>
      </c>
      <c r="B4941" s="44" t="s">
        <v>6176</v>
      </c>
      <c r="C4941" s="45" t="s">
        <v>6189</v>
      </c>
      <c r="D4941" s="45" t="s">
        <v>18252</v>
      </c>
      <c r="E4941" s="45" t="s">
        <v>6210</v>
      </c>
      <c r="F4941" s="45" t="s">
        <v>1384</v>
      </c>
      <c r="G4941" s="45" t="s">
        <v>1384</v>
      </c>
      <c r="P4941" s="343"/>
    </row>
    <row r="4942" spans="1:16" x14ac:dyDescent="0.25">
      <c r="A4942" s="262" t="s">
        <v>13854</v>
      </c>
      <c r="B4942" s="262" t="s">
        <v>7353</v>
      </c>
      <c r="C4942" s="53" t="s">
        <v>11696</v>
      </c>
      <c r="D4942" s="93" t="s">
        <v>7330</v>
      </c>
      <c r="E4942" s="263">
        <v>46488</v>
      </c>
      <c r="F4942" s="93"/>
      <c r="G4942" s="93"/>
      <c r="H4942" s="93"/>
      <c r="I4942" s="99"/>
      <c r="J4942" s="99"/>
      <c r="K4942" s="99"/>
      <c r="P4942" s="343"/>
    </row>
    <row r="4943" spans="1:16" x14ac:dyDescent="0.25">
      <c r="A4943" s="76" t="s">
        <v>7547</v>
      </c>
      <c r="B4943" s="76" t="s">
        <v>5080</v>
      </c>
      <c r="C4943" s="56" t="s">
        <v>4605</v>
      </c>
      <c r="D4943" s="56" t="s">
        <v>1980</v>
      </c>
      <c r="E4943" s="69">
        <v>45016</v>
      </c>
      <c r="F4943" s="93"/>
      <c r="G4943" s="93"/>
      <c r="H4943" s="93"/>
      <c r="I4943" s="99"/>
      <c r="J4943" s="99"/>
      <c r="K4943" s="99"/>
      <c r="P4943" s="343"/>
    </row>
    <row r="4944" spans="1:16" x14ac:dyDescent="0.25">
      <c r="A4944" s="262" t="s">
        <v>7370</v>
      </c>
      <c r="B4944" s="262" t="s">
        <v>7371</v>
      </c>
      <c r="C4944" s="53" t="s">
        <v>7372</v>
      </c>
      <c r="D4944" s="93" t="s">
        <v>7330</v>
      </c>
      <c r="E4944" s="263">
        <v>45838</v>
      </c>
      <c r="F4944" s="93"/>
      <c r="G4944" s="93"/>
      <c r="H4944" s="93"/>
      <c r="I4944" s="99"/>
      <c r="J4944" s="99"/>
      <c r="K4944" s="99"/>
      <c r="L4944" s="31"/>
      <c r="M4944" s="31"/>
      <c r="N4944" s="31"/>
      <c r="P4944" s="343"/>
    </row>
    <row r="4945" spans="1:16" x14ac:dyDescent="0.25">
      <c r="A4945" s="264" t="s">
        <v>17827</v>
      </c>
      <c r="B4945" s="264" t="s">
        <v>17811</v>
      </c>
      <c r="C4945" s="265">
        <v>250103</v>
      </c>
      <c r="D4945" s="265" t="s">
        <v>15953</v>
      </c>
      <c r="E4945" s="266" t="s">
        <v>17681</v>
      </c>
      <c r="P4945" s="343"/>
    </row>
    <row r="4946" spans="1:16" x14ac:dyDescent="0.25">
      <c r="A4946" s="1" t="s">
        <v>2176</v>
      </c>
      <c r="B4946" s="432" t="s">
        <v>2177</v>
      </c>
      <c r="C4946" s="433" t="s">
        <v>6315</v>
      </c>
      <c r="D4946" s="434" t="s">
        <v>17016</v>
      </c>
      <c r="E4946" s="434">
        <v>45869</v>
      </c>
      <c r="P4946" s="343"/>
    </row>
    <row r="4947" spans="1:16" x14ac:dyDescent="0.25">
      <c r="A4947" s="1" t="s">
        <v>2176</v>
      </c>
      <c r="B4947" s="432" t="s">
        <v>2177</v>
      </c>
      <c r="C4947" s="433" t="s">
        <v>6315</v>
      </c>
      <c r="D4947" s="434" t="s">
        <v>17016</v>
      </c>
      <c r="E4947" s="434">
        <v>45869</v>
      </c>
      <c r="P4947" s="343"/>
    </row>
    <row r="4948" spans="1:16" x14ac:dyDescent="0.25">
      <c r="A4948" s="1" t="s">
        <v>2176</v>
      </c>
      <c r="B4948" s="432" t="s">
        <v>2177</v>
      </c>
      <c r="C4948" s="433" t="s">
        <v>6315</v>
      </c>
      <c r="D4948" s="434" t="s">
        <v>17016</v>
      </c>
      <c r="E4948" s="434">
        <v>45869</v>
      </c>
      <c r="P4948" s="343"/>
    </row>
    <row r="4949" spans="1:16" x14ac:dyDescent="0.25">
      <c r="A4949" s="1" t="s">
        <v>2176</v>
      </c>
      <c r="B4949" s="432" t="s">
        <v>2177</v>
      </c>
      <c r="C4949" s="433" t="s">
        <v>6315</v>
      </c>
      <c r="D4949" s="434" t="s">
        <v>17016</v>
      </c>
      <c r="E4949" s="434">
        <v>45869</v>
      </c>
      <c r="P4949" s="343"/>
    </row>
    <row r="4950" spans="1:16" ht="14.4" x14ac:dyDescent="0.3">
      <c r="A4950" s="57" t="s">
        <v>1421</v>
      </c>
      <c r="B4950" s="57" t="s">
        <v>1505</v>
      </c>
      <c r="C4950" s="62" t="s">
        <v>5955</v>
      </c>
      <c r="D4950" s="62" t="s">
        <v>5966</v>
      </c>
      <c r="E4950" s="341" t="s">
        <v>13531</v>
      </c>
      <c r="F4950" s="339"/>
      <c r="G4950" s="339"/>
      <c r="H4950" s="57"/>
      <c r="I4950" s="57"/>
      <c r="J4950" s="57"/>
      <c r="K4950" s="57"/>
      <c r="P4950" s="343"/>
    </row>
    <row r="4951" spans="1:16" x14ac:dyDescent="0.25">
      <c r="A4951" s="1" t="s">
        <v>8404</v>
      </c>
      <c r="B4951" s="432" t="s">
        <v>8379</v>
      </c>
      <c r="C4951" s="433" t="s">
        <v>13925</v>
      </c>
      <c r="D4951" s="434" t="s">
        <v>17016</v>
      </c>
      <c r="E4951" s="434">
        <v>45838</v>
      </c>
      <c r="P4951" s="343"/>
    </row>
    <row r="4952" spans="1:16" x14ac:dyDescent="0.25">
      <c r="A4952" s="264" t="s">
        <v>10431</v>
      </c>
      <c r="B4952" s="264" t="s">
        <v>10530</v>
      </c>
      <c r="C4952" s="265">
        <v>230404</v>
      </c>
      <c r="D4952" s="265" t="s">
        <v>15953</v>
      </c>
      <c r="E4952" s="266" t="s">
        <v>9996</v>
      </c>
      <c r="P4952" s="343"/>
    </row>
    <row r="4953" spans="1:16" x14ac:dyDescent="0.25">
      <c r="A4953" s="264" t="s">
        <v>10431</v>
      </c>
      <c r="B4953" s="264" t="s">
        <v>3601</v>
      </c>
      <c r="C4953" s="265">
        <v>230802</v>
      </c>
      <c r="D4953" s="265" t="s">
        <v>15953</v>
      </c>
      <c r="E4953" s="266" t="s">
        <v>5279</v>
      </c>
      <c r="P4953" s="343"/>
    </row>
    <row r="4954" spans="1:16" x14ac:dyDescent="0.25">
      <c r="A4954" s="44" t="s">
        <v>9135</v>
      </c>
      <c r="B4954" s="44" t="s">
        <v>1361</v>
      </c>
      <c r="C4954" s="45" t="s">
        <v>9087</v>
      </c>
      <c r="D4954" s="45" t="s">
        <v>18252</v>
      </c>
      <c r="E4954" s="45" t="s">
        <v>6809</v>
      </c>
      <c r="F4954" s="45" t="s">
        <v>1384</v>
      </c>
      <c r="G4954" s="45" t="s">
        <v>1385</v>
      </c>
      <c r="P4954" s="343"/>
    </row>
    <row r="4955" spans="1:16" x14ac:dyDescent="0.25">
      <c r="A4955" s="44" t="s">
        <v>9135</v>
      </c>
      <c r="B4955" s="44" t="s">
        <v>1368</v>
      </c>
      <c r="C4955" s="45" t="s">
        <v>9312</v>
      </c>
      <c r="D4955" s="45" t="s">
        <v>18252</v>
      </c>
      <c r="E4955" s="45" t="s">
        <v>3754</v>
      </c>
      <c r="F4955" s="45" t="s">
        <v>1384</v>
      </c>
      <c r="G4955" s="45" t="s">
        <v>1385</v>
      </c>
      <c r="P4955" s="343"/>
    </row>
    <row r="4956" spans="1:16" x14ac:dyDescent="0.25">
      <c r="A4956" s="44" t="s">
        <v>9135</v>
      </c>
      <c r="B4956" s="44" t="s">
        <v>1362</v>
      </c>
      <c r="C4956" s="45" t="s">
        <v>9308</v>
      </c>
      <c r="D4956" s="45" t="s">
        <v>18252</v>
      </c>
      <c r="E4956" s="45" t="s">
        <v>3754</v>
      </c>
      <c r="F4956" s="45" t="s">
        <v>1384</v>
      </c>
      <c r="G4956" s="45" t="s">
        <v>1385</v>
      </c>
      <c r="P4956" s="343"/>
    </row>
    <row r="4957" spans="1:16" x14ac:dyDescent="0.25">
      <c r="A4957" s="44" t="s">
        <v>574</v>
      </c>
      <c r="B4957" s="44" t="s">
        <v>15288</v>
      </c>
      <c r="C4957" s="45" t="s">
        <v>13104</v>
      </c>
      <c r="D4957" s="45" t="s">
        <v>16294</v>
      </c>
      <c r="E4957" s="46">
        <v>45777</v>
      </c>
      <c r="F4957" s="338"/>
      <c r="G4957" s="44"/>
      <c r="H4957" s="44"/>
      <c r="I4957" s="44"/>
      <c r="J4957" s="44"/>
      <c r="K4957" s="44"/>
      <c r="L4957" s="31"/>
      <c r="M4957" s="31"/>
      <c r="N4957" s="31"/>
      <c r="P4957" s="343"/>
    </row>
    <row r="4958" spans="1:16" x14ac:dyDescent="0.25">
      <c r="A4958" s="44" t="s">
        <v>15505</v>
      </c>
      <c r="B4958" s="44" t="s">
        <v>6176</v>
      </c>
      <c r="C4958" s="45" t="s">
        <v>6189</v>
      </c>
      <c r="D4958" s="45" t="s">
        <v>18252</v>
      </c>
      <c r="E4958" s="45" t="s">
        <v>6210</v>
      </c>
      <c r="F4958" s="45" t="s">
        <v>1384</v>
      </c>
      <c r="G4958" s="45" t="s">
        <v>1385</v>
      </c>
      <c r="P4958" s="343"/>
    </row>
    <row r="4959" spans="1:16" x14ac:dyDescent="0.25">
      <c r="A4959" s="44" t="s">
        <v>15505</v>
      </c>
      <c r="B4959" s="44" t="s">
        <v>6180</v>
      </c>
      <c r="C4959" s="45" t="s">
        <v>6202</v>
      </c>
      <c r="D4959" s="45" t="s">
        <v>18252</v>
      </c>
      <c r="E4959" s="45" t="s">
        <v>6210</v>
      </c>
      <c r="F4959" s="45" t="s">
        <v>1384</v>
      </c>
      <c r="G4959" s="45" t="s">
        <v>1385</v>
      </c>
      <c r="P4959" s="343"/>
    </row>
    <row r="4960" spans="1:16" x14ac:dyDescent="0.25">
      <c r="A4960" s="44" t="s">
        <v>15505</v>
      </c>
      <c r="B4960" s="44" t="s">
        <v>9313</v>
      </c>
      <c r="C4960" s="45" t="s">
        <v>9314</v>
      </c>
      <c r="D4960" s="45" t="s">
        <v>18252</v>
      </c>
      <c r="E4960" s="45" t="s">
        <v>3754</v>
      </c>
      <c r="F4960" s="45" t="s">
        <v>1384</v>
      </c>
      <c r="G4960" s="45" t="s">
        <v>1385</v>
      </c>
      <c r="P4960" s="343"/>
    </row>
    <row r="4961" spans="1:16" x14ac:dyDescent="0.25">
      <c r="A4961" s="44" t="s">
        <v>12162</v>
      </c>
      <c r="B4961" s="44" t="s">
        <v>5040</v>
      </c>
      <c r="C4961" s="45" t="s">
        <v>16569</v>
      </c>
      <c r="D4961" s="45" t="s">
        <v>4574</v>
      </c>
      <c r="E4961" s="275">
        <f>DATE(2028,7,23)</f>
        <v>46957</v>
      </c>
      <c r="P4961" s="343"/>
    </row>
    <row r="4962" spans="1:16" x14ac:dyDescent="0.25">
      <c r="A4962" s="264" t="s">
        <v>13007</v>
      </c>
      <c r="B4962" s="264" t="s">
        <v>12991</v>
      </c>
      <c r="C4962" s="265">
        <v>240102</v>
      </c>
      <c r="D4962" s="265" t="s">
        <v>15953</v>
      </c>
      <c r="E4962" s="266" t="s">
        <v>6677</v>
      </c>
      <c r="P4962" s="343"/>
    </row>
    <row r="4963" spans="1:16" x14ac:dyDescent="0.25">
      <c r="A4963" s="264" t="s">
        <v>13007</v>
      </c>
      <c r="B4963" s="264" t="s">
        <v>14580</v>
      </c>
      <c r="C4963" s="265">
        <v>24020301</v>
      </c>
      <c r="D4963" s="265" t="s">
        <v>15953</v>
      </c>
      <c r="E4963" s="266" t="s">
        <v>12997</v>
      </c>
      <c r="P4963" s="343"/>
    </row>
    <row r="4964" spans="1:16" x14ac:dyDescent="0.25">
      <c r="A4964" s="264" t="s">
        <v>2796</v>
      </c>
      <c r="B4964" s="264" t="s">
        <v>1068</v>
      </c>
      <c r="C4964" s="265">
        <v>230202</v>
      </c>
      <c r="D4964" s="265" t="s">
        <v>15953</v>
      </c>
      <c r="E4964" s="266" t="s">
        <v>8836</v>
      </c>
      <c r="P4964" s="343"/>
    </row>
    <row r="4965" spans="1:16" x14ac:dyDescent="0.25">
      <c r="A4965" s="273" t="s">
        <v>8326</v>
      </c>
      <c r="B4965" s="273" t="s">
        <v>8323</v>
      </c>
      <c r="C4965" s="274">
        <v>791202207003</v>
      </c>
      <c r="D4965" s="274" t="s">
        <v>8356</v>
      </c>
      <c r="E4965" s="276" t="s">
        <v>6714</v>
      </c>
      <c r="F4965" s="328"/>
      <c r="G4965" s="328"/>
      <c r="H4965" s="328"/>
      <c r="I4965" s="329"/>
      <c r="J4965" s="329"/>
      <c r="K4965" s="329"/>
      <c r="P4965" s="343"/>
    </row>
    <row r="4966" spans="1:16" x14ac:dyDescent="0.25">
      <c r="A4966" s="44" t="s">
        <v>6460</v>
      </c>
      <c r="B4966" s="44" t="s">
        <v>5324</v>
      </c>
      <c r="C4966" s="45" t="s">
        <v>6461</v>
      </c>
      <c r="D4966" s="45" t="s">
        <v>15765</v>
      </c>
      <c r="E4966" s="45" t="s">
        <v>5410</v>
      </c>
      <c r="F4966" s="328"/>
      <c r="G4966" s="328"/>
      <c r="H4966" s="328"/>
      <c r="I4966" s="329"/>
      <c r="J4966" s="329"/>
      <c r="K4966" s="329"/>
      <c r="P4966" s="343"/>
    </row>
    <row r="4967" spans="1:16" s="359" customFormat="1" x14ac:dyDescent="0.25">
      <c r="A4967" s="346" t="s">
        <v>6460</v>
      </c>
      <c r="B4967" s="346" t="s">
        <v>5324</v>
      </c>
      <c r="C4967" s="347" t="s">
        <v>6461</v>
      </c>
      <c r="D4967" s="347" t="s">
        <v>15765</v>
      </c>
      <c r="E4967" s="347" t="s">
        <v>16816</v>
      </c>
      <c r="F4967" s="346"/>
      <c r="G4967" s="346"/>
      <c r="H4967" s="346"/>
      <c r="I4967" s="346"/>
      <c r="J4967" s="346"/>
      <c r="K4967" s="346"/>
      <c r="L4967" s="346"/>
      <c r="M4967" s="346"/>
      <c r="N4967" s="29"/>
      <c r="O4967" s="29"/>
      <c r="P4967" s="360"/>
    </row>
    <row r="4968" spans="1:16" s="355" customFormat="1" x14ac:dyDescent="0.25">
      <c r="A4968" s="44" t="s">
        <v>6460</v>
      </c>
      <c r="B4968" s="44" t="s">
        <v>5324</v>
      </c>
      <c r="C4968" s="45" t="s">
        <v>6461</v>
      </c>
      <c r="D4968" s="45" t="s">
        <v>13812</v>
      </c>
      <c r="E4968" s="45" t="s">
        <v>5410</v>
      </c>
      <c r="F4968" s="93"/>
      <c r="G4968" s="93"/>
      <c r="H4968" s="93"/>
      <c r="I4968" s="99"/>
      <c r="J4968" s="99"/>
      <c r="K4968" s="99"/>
      <c r="L4968" s="29"/>
      <c r="M4968" s="29"/>
      <c r="N4968" s="29"/>
      <c r="O4968" s="29"/>
      <c r="P4968" s="356"/>
    </row>
    <row r="4969" spans="1:16" s="359" customFormat="1" x14ac:dyDescent="0.25">
      <c r="A4969" s="44" t="s">
        <v>12163</v>
      </c>
      <c r="B4969" s="44" t="s">
        <v>13590</v>
      </c>
      <c r="C4969" s="45" t="s">
        <v>6560</v>
      </c>
      <c r="D4969" s="45" t="s">
        <v>4574</v>
      </c>
      <c r="E4969" s="275">
        <f>DATE(2026,3,23)</f>
        <v>46104</v>
      </c>
      <c r="F4969" s="30"/>
      <c r="G4969" s="30"/>
      <c r="H4969" s="30"/>
      <c r="I4969" s="29"/>
      <c r="J4969" s="29"/>
      <c r="K4969" s="29"/>
      <c r="L4969" s="29"/>
      <c r="M4969" s="29"/>
      <c r="N4969" s="29"/>
      <c r="O4969" s="29"/>
      <c r="P4969" s="360"/>
    </row>
    <row r="4970" spans="1:16" x14ac:dyDescent="0.25">
      <c r="A4970" s="264" t="s">
        <v>3507</v>
      </c>
      <c r="B4970" s="264" t="s">
        <v>3782</v>
      </c>
      <c r="C4970" s="265">
        <v>23010402</v>
      </c>
      <c r="D4970" s="265" t="s">
        <v>15953</v>
      </c>
      <c r="E4970" s="266" t="s">
        <v>8836</v>
      </c>
      <c r="P4970" s="343"/>
    </row>
    <row r="4971" spans="1:16" x14ac:dyDescent="0.25">
      <c r="A4971" s="264" t="s">
        <v>11403</v>
      </c>
      <c r="B4971" s="264" t="s">
        <v>1059</v>
      </c>
      <c r="C4971" s="265">
        <v>231104</v>
      </c>
      <c r="D4971" s="265" t="s">
        <v>15953</v>
      </c>
      <c r="E4971" s="266" t="s">
        <v>11352</v>
      </c>
      <c r="P4971" s="343"/>
    </row>
    <row r="4972" spans="1:16" x14ac:dyDescent="0.25">
      <c r="A4972" s="264" t="s">
        <v>6802</v>
      </c>
      <c r="B4972" s="264" t="s">
        <v>1056</v>
      </c>
      <c r="C4972" s="265">
        <v>220601</v>
      </c>
      <c r="D4972" s="265" t="s">
        <v>15953</v>
      </c>
      <c r="E4972" s="266" t="s">
        <v>6412</v>
      </c>
      <c r="P4972" s="343"/>
    </row>
    <row r="4973" spans="1:16" x14ac:dyDescent="0.25">
      <c r="A4973" s="264" t="s">
        <v>10432</v>
      </c>
      <c r="B4973" s="264" t="s">
        <v>10527</v>
      </c>
      <c r="C4973" s="265">
        <v>230505</v>
      </c>
      <c r="D4973" s="265" t="s">
        <v>15953</v>
      </c>
      <c r="E4973" s="266" t="s">
        <v>9689</v>
      </c>
      <c r="P4973" s="343"/>
    </row>
    <row r="4974" spans="1:16" x14ac:dyDescent="0.25">
      <c r="A4974" s="264" t="s">
        <v>3508</v>
      </c>
      <c r="B4974" s="264" t="s">
        <v>10629</v>
      </c>
      <c r="C4974" s="265">
        <v>230804</v>
      </c>
      <c r="D4974" s="265" t="s">
        <v>15953</v>
      </c>
      <c r="E4974" s="266" t="s">
        <v>5279</v>
      </c>
      <c r="P4974" s="343"/>
    </row>
    <row r="4975" spans="1:16" x14ac:dyDescent="0.25">
      <c r="A4975" s="264" t="s">
        <v>3508</v>
      </c>
      <c r="B4975" s="264" t="s">
        <v>12991</v>
      </c>
      <c r="C4975" s="265">
        <v>240102</v>
      </c>
      <c r="D4975" s="265" t="s">
        <v>15953</v>
      </c>
      <c r="E4975" s="266" t="s">
        <v>6677</v>
      </c>
      <c r="P4975" s="343"/>
    </row>
    <row r="4976" spans="1:16" x14ac:dyDescent="0.25">
      <c r="A4976" s="44" t="s">
        <v>13203</v>
      </c>
      <c r="B4976" s="92" t="s">
        <v>13392</v>
      </c>
      <c r="C4976" s="45" t="s">
        <v>13122</v>
      </c>
      <c r="D4976" s="93" t="s">
        <v>13391</v>
      </c>
      <c r="E4976" s="94">
        <v>45838</v>
      </c>
      <c r="F4976" s="93"/>
      <c r="G4976" s="93"/>
      <c r="H4976" s="93"/>
      <c r="I4976" s="99"/>
      <c r="J4976" s="99"/>
      <c r="K4976" s="99"/>
      <c r="L4976" s="31"/>
      <c r="M4976" s="31"/>
      <c r="N4976" s="31"/>
      <c r="P4976" s="343"/>
    </row>
    <row r="4977" spans="1:16" x14ac:dyDescent="0.25">
      <c r="A4977" s="264" t="s">
        <v>1867</v>
      </c>
      <c r="B4977" s="264" t="s">
        <v>2751</v>
      </c>
      <c r="C4977" s="265">
        <v>230105</v>
      </c>
      <c r="D4977" s="265" t="s">
        <v>15953</v>
      </c>
      <c r="E4977" s="266" t="s">
        <v>6877</v>
      </c>
      <c r="P4977" s="343"/>
    </row>
    <row r="4978" spans="1:16" x14ac:dyDescent="0.25">
      <c r="A4978" s="264" t="s">
        <v>2737</v>
      </c>
      <c r="B4978" s="264" t="s">
        <v>6966</v>
      </c>
      <c r="C4978" s="265">
        <v>23010401</v>
      </c>
      <c r="D4978" s="265" t="s">
        <v>15953</v>
      </c>
      <c r="E4978" s="266" t="s">
        <v>6967</v>
      </c>
      <c r="P4978" s="343"/>
    </row>
    <row r="4979" spans="1:16" x14ac:dyDescent="0.25">
      <c r="A4979" s="273" t="s">
        <v>8327</v>
      </c>
      <c r="B4979" s="273" t="s">
        <v>8303</v>
      </c>
      <c r="C4979" s="274">
        <v>791202107001</v>
      </c>
      <c r="D4979" s="274" t="s">
        <v>8356</v>
      </c>
      <c r="E4979" s="276" t="s">
        <v>9226</v>
      </c>
      <c r="F4979" s="328"/>
      <c r="G4979" s="328"/>
      <c r="H4979" s="328"/>
      <c r="I4979" s="329"/>
      <c r="J4979" s="329"/>
      <c r="K4979" s="329"/>
      <c r="P4979" s="343"/>
    </row>
    <row r="4980" spans="1:16" x14ac:dyDescent="0.25">
      <c r="A4980" s="44" t="s">
        <v>8327</v>
      </c>
      <c r="B4980" s="92" t="s">
        <v>13392</v>
      </c>
      <c r="C4980" s="45" t="s">
        <v>13126</v>
      </c>
      <c r="D4980" s="93" t="s">
        <v>13391</v>
      </c>
      <c r="E4980" s="94">
        <v>45838</v>
      </c>
      <c r="F4980" s="93"/>
      <c r="G4980" s="93"/>
      <c r="H4980" s="93"/>
      <c r="I4980" s="99"/>
      <c r="J4980" s="99"/>
      <c r="K4980" s="99"/>
      <c r="L4980" s="31"/>
      <c r="M4980" s="31"/>
      <c r="N4980" s="31"/>
      <c r="P4980" s="343"/>
    </row>
    <row r="4981" spans="1:16" x14ac:dyDescent="0.25">
      <c r="A4981" s="403" t="s">
        <v>8327</v>
      </c>
      <c r="B4981" s="403" t="s">
        <v>17099</v>
      </c>
      <c r="C4981" s="413">
        <v>8.25</v>
      </c>
      <c r="D4981" s="43" t="s">
        <v>17679</v>
      </c>
      <c r="E4981" s="43">
        <v>47057</v>
      </c>
      <c r="F4981" s="88"/>
      <c r="P4981" s="343"/>
    </row>
    <row r="4982" spans="1:16" x14ac:dyDescent="0.25">
      <c r="A4982" s="403" t="s">
        <v>11404</v>
      </c>
      <c r="B4982" s="403" t="s">
        <v>17089</v>
      </c>
      <c r="C4982" s="413">
        <v>7.25</v>
      </c>
      <c r="D4982" s="43" t="s">
        <v>17679</v>
      </c>
      <c r="E4982" s="43">
        <v>47422</v>
      </c>
      <c r="F4982" s="88"/>
      <c r="P4982" s="343"/>
    </row>
    <row r="4983" spans="1:16" x14ac:dyDescent="0.25">
      <c r="A4983" s="264" t="s">
        <v>11404</v>
      </c>
      <c r="B4983" s="264" t="s">
        <v>1059</v>
      </c>
      <c r="C4983" s="265">
        <v>231104</v>
      </c>
      <c r="D4983" s="265" t="s">
        <v>15953</v>
      </c>
      <c r="E4983" s="266" t="s">
        <v>11352</v>
      </c>
      <c r="P4983" s="343"/>
    </row>
    <row r="4984" spans="1:16" s="359" customFormat="1" x14ac:dyDescent="0.25">
      <c r="A4984" s="44" t="s">
        <v>7246</v>
      </c>
      <c r="B4984" s="44" t="s">
        <v>15272</v>
      </c>
      <c r="C4984" s="45" t="s">
        <v>7245</v>
      </c>
      <c r="D4984" s="45" t="s">
        <v>16294</v>
      </c>
      <c r="E4984" s="46">
        <v>45777</v>
      </c>
      <c r="F4984" s="338"/>
      <c r="G4984" s="44"/>
      <c r="H4984" s="44"/>
      <c r="I4984" s="44"/>
      <c r="J4984" s="44"/>
      <c r="K4984" s="44"/>
      <c r="L4984" s="31"/>
      <c r="M4984" s="31"/>
      <c r="N4984" s="31"/>
      <c r="O4984" s="29"/>
      <c r="P4984" s="360"/>
    </row>
    <row r="4985" spans="1:16" x14ac:dyDescent="0.25">
      <c r="A4985" s="44" t="s">
        <v>12164</v>
      </c>
      <c r="B4985" s="44" t="s">
        <v>12165</v>
      </c>
      <c r="C4985" s="45" t="s">
        <v>3629</v>
      </c>
      <c r="D4985" s="45" t="s">
        <v>4574</v>
      </c>
      <c r="E4985" s="275">
        <f>DATE(2025,12,7)</f>
        <v>45998</v>
      </c>
      <c r="F4985" s="32"/>
      <c r="G4985" s="32"/>
      <c r="H4985" s="32"/>
      <c r="I4985" s="31"/>
      <c r="J4985" s="31"/>
      <c r="K4985" s="31"/>
      <c r="L4985" s="31"/>
      <c r="M4985" s="31"/>
      <c r="N4985" s="31"/>
      <c r="P4985" s="343"/>
    </row>
    <row r="4986" spans="1:16" x14ac:dyDescent="0.25">
      <c r="A4986" s="264" t="s">
        <v>780</v>
      </c>
      <c r="B4986" s="264" t="s">
        <v>2751</v>
      </c>
      <c r="C4986" s="265">
        <v>220105</v>
      </c>
      <c r="D4986" s="265" t="s">
        <v>15953</v>
      </c>
      <c r="E4986" s="266" t="s">
        <v>3064</v>
      </c>
      <c r="P4986" s="343"/>
    </row>
    <row r="4987" spans="1:16" x14ac:dyDescent="0.25">
      <c r="A4987" s="264" t="s">
        <v>780</v>
      </c>
      <c r="B4987" s="264" t="s">
        <v>1068</v>
      </c>
      <c r="C4987" s="265">
        <v>230202</v>
      </c>
      <c r="D4987" s="265" t="s">
        <v>15953</v>
      </c>
      <c r="E4987" s="266" t="s">
        <v>8836</v>
      </c>
      <c r="P4987" s="343"/>
    </row>
    <row r="4988" spans="1:16" x14ac:dyDescent="0.25">
      <c r="A4988" s="264" t="s">
        <v>780</v>
      </c>
      <c r="B4988" s="264" t="s">
        <v>14580</v>
      </c>
      <c r="C4988" s="265">
        <v>24020301</v>
      </c>
      <c r="D4988" s="265" t="s">
        <v>15953</v>
      </c>
      <c r="E4988" s="266" t="s">
        <v>12997</v>
      </c>
      <c r="P4988" s="343"/>
    </row>
    <row r="4989" spans="1:16" x14ac:dyDescent="0.25">
      <c r="A4989" s="403" t="s">
        <v>17288</v>
      </c>
      <c r="B4989" s="403" t="s">
        <v>17110</v>
      </c>
      <c r="C4989" s="413">
        <v>4.24</v>
      </c>
      <c r="D4989" s="43" t="s">
        <v>17679</v>
      </c>
      <c r="E4989" s="43">
        <v>47057</v>
      </c>
      <c r="F4989" s="88"/>
      <c r="P4989" s="343"/>
    </row>
    <row r="4990" spans="1:16" x14ac:dyDescent="0.25">
      <c r="A4990" s="403" t="s">
        <v>17288</v>
      </c>
      <c r="B4990" s="403" t="s">
        <v>17128</v>
      </c>
      <c r="C4990" s="413">
        <v>20.22</v>
      </c>
      <c r="D4990" s="43" t="s">
        <v>17679</v>
      </c>
      <c r="E4990" s="43">
        <v>45838</v>
      </c>
      <c r="F4990" s="88"/>
      <c r="P4990" s="343"/>
    </row>
    <row r="4991" spans="1:16" x14ac:dyDescent="0.25">
      <c r="A4991" s="403" t="s">
        <v>17288</v>
      </c>
      <c r="B4991" s="403" t="s">
        <v>17135</v>
      </c>
      <c r="C4991" s="413">
        <v>21.22</v>
      </c>
      <c r="D4991" s="43" t="s">
        <v>17679</v>
      </c>
      <c r="E4991" s="43">
        <v>45838</v>
      </c>
      <c r="F4991" s="88"/>
      <c r="P4991" s="343"/>
    </row>
    <row r="4992" spans="1:16" x14ac:dyDescent="0.25">
      <c r="A4992" s="403" t="s">
        <v>17288</v>
      </c>
      <c r="B4992" s="403" t="s">
        <v>17096</v>
      </c>
      <c r="C4992" s="413">
        <v>24.22</v>
      </c>
      <c r="D4992" s="43" t="s">
        <v>17679</v>
      </c>
      <c r="E4992" s="43">
        <v>45838</v>
      </c>
      <c r="F4992" s="88"/>
      <c r="P4992" s="343"/>
    </row>
    <row r="4993" spans="1:16" s="355" customFormat="1" x14ac:dyDescent="0.25">
      <c r="A4993" s="403" t="s">
        <v>17288</v>
      </c>
      <c r="B4993" s="403" t="s">
        <v>17257</v>
      </c>
      <c r="C4993" s="413">
        <v>34.22</v>
      </c>
      <c r="D4993" s="43" t="s">
        <v>17679</v>
      </c>
      <c r="E4993" s="43">
        <v>45838</v>
      </c>
      <c r="F4993" s="88"/>
      <c r="G4993" s="30"/>
      <c r="H4993" s="30"/>
      <c r="I4993" s="29"/>
      <c r="J4993" s="29"/>
      <c r="K4993" s="29"/>
      <c r="L4993" s="29"/>
      <c r="M4993" s="29"/>
      <c r="N4993" s="29"/>
      <c r="O4993" s="29"/>
      <c r="P4993" s="356"/>
    </row>
    <row r="4994" spans="1:16" x14ac:dyDescent="0.25">
      <c r="A4994" s="44" t="s">
        <v>1828</v>
      </c>
      <c r="B4994" s="44" t="s">
        <v>1840</v>
      </c>
      <c r="C4994" s="45" t="s">
        <v>6194</v>
      </c>
      <c r="D4994" s="45" t="s">
        <v>18252</v>
      </c>
      <c r="E4994" s="45" t="s">
        <v>6213</v>
      </c>
      <c r="F4994" s="45" t="s">
        <v>1384</v>
      </c>
      <c r="G4994" s="45" t="s">
        <v>1385</v>
      </c>
      <c r="P4994" s="343"/>
    </row>
    <row r="4995" spans="1:16" x14ac:dyDescent="0.25">
      <c r="A4995" s="403" t="s">
        <v>17289</v>
      </c>
      <c r="B4995" s="403" t="s">
        <v>17091</v>
      </c>
      <c r="C4995" s="413">
        <v>12.23</v>
      </c>
      <c r="D4995" s="43" t="s">
        <v>17679</v>
      </c>
      <c r="E4995" s="43">
        <v>46934</v>
      </c>
      <c r="F4995" s="88"/>
      <c r="P4995" s="343"/>
    </row>
    <row r="4996" spans="1:16" x14ac:dyDescent="0.25">
      <c r="A4996" s="264" t="s">
        <v>6803</v>
      </c>
      <c r="B4996" s="264" t="s">
        <v>6664</v>
      </c>
      <c r="C4996" s="265">
        <v>22010701</v>
      </c>
      <c r="D4996" s="265" t="s">
        <v>15953</v>
      </c>
      <c r="E4996" s="266" t="s">
        <v>6665</v>
      </c>
      <c r="P4996" s="343"/>
    </row>
    <row r="4997" spans="1:16" x14ac:dyDescent="0.25">
      <c r="A4997" s="264" t="s">
        <v>6803</v>
      </c>
      <c r="B4997" s="264" t="s">
        <v>1055</v>
      </c>
      <c r="C4997" s="265">
        <v>22010702</v>
      </c>
      <c r="D4997" s="265" t="s">
        <v>15953</v>
      </c>
      <c r="E4997" s="266" t="s">
        <v>8836</v>
      </c>
      <c r="P4997" s="343"/>
    </row>
    <row r="4998" spans="1:16" x14ac:dyDescent="0.25">
      <c r="A4998" s="44" t="s">
        <v>9136</v>
      </c>
      <c r="B4998" s="44" t="s">
        <v>1371</v>
      </c>
      <c r="C4998" s="45" t="s">
        <v>15474</v>
      </c>
      <c r="D4998" s="45" t="s">
        <v>18252</v>
      </c>
      <c r="E4998" s="45" t="s">
        <v>3064</v>
      </c>
      <c r="F4998" s="45" t="s">
        <v>1384</v>
      </c>
      <c r="G4998" s="45" t="s">
        <v>1384</v>
      </c>
      <c r="P4998" s="343"/>
    </row>
    <row r="4999" spans="1:16" x14ac:dyDescent="0.25">
      <c r="A4999" s="273" t="s">
        <v>11801</v>
      </c>
      <c r="B4999" s="273" t="s">
        <v>11802</v>
      </c>
      <c r="C4999" s="274">
        <v>791202309002</v>
      </c>
      <c r="D4999" s="274" t="s">
        <v>8356</v>
      </c>
      <c r="E4999" s="276" t="s">
        <v>11829</v>
      </c>
      <c r="F4999" s="328"/>
      <c r="G4999" s="328"/>
      <c r="H4999" s="328"/>
      <c r="I4999" s="329"/>
      <c r="J4999" s="329"/>
      <c r="K4999" s="329"/>
      <c r="P4999" s="343"/>
    </row>
    <row r="5000" spans="1:16" x14ac:dyDescent="0.25">
      <c r="A5000" s="264" t="s">
        <v>17828</v>
      </c>
      <c r="B5000" s="264" t="s">
        <v>2751</v>
      </c>
      <c r="C5000" s="265">
        <v>250106</v>
      </c>
      <c r="D5000" s="265" t="s">
        <v>15953</v>
      </c>
      <c r="E5000" s="266" t="s">
        <v>16784</v>
      </c>
      <c r="P5000" s="343"/>
    </row>
    <row r="5001" spans="1:16" x14ac:dyDescent="0.25">
      <c r="A5001" s="264" t="s">
        <v>4238</v>
      </c>
      <c r="B5001" s="264" t="s">
        <v>3753</v>
      </c>
      <c r="C5001" s="265">
        <v>210101</v>
      </c>
      <c r="D5001" s="265" t="s">
        <v>15953</v>
      </c>
      <c r="E5001" s="266" t="s">
        <v>3754</v>
      </c>
      <c r="P5001" s="343"/>
    </row>
    <row r="5002" spans="1:16" x14ac:dyDescent="0.25">
      <c r="A5002" s="44" t="s">
        <v>13418</v>
      </c>
      <c r="B5002" s="44" t="s">
        <v>15257</v>
      </c>
      <c r="C5002" s="45" t="s">
        <v>13518</v>
      </c>
      <c r="D5002" s="45" t="s">
        <v>16294</v>
      </c>
      <c r="E5002" s="46">
        <v>46022</v>
      </c>
      <c r="F5002" s="338"/>
      <c r="G5002" s="44"/>
      <c r="H5002" s="44"/>
      <c r="I5002" s="44"/>
      <c r="J5002" s="44"/>
      <c r="K5002" s="44"/>
      <c r="L5002" s="31"/>
      <c r="M5002" s="31"/>
      <c r="N5002" s="31"/>
      <c r="P5002" s="343"/>
    </row>
    <row r="5003" spans="1:16" x14ac:dyDescent="0.25">
      <c r="A5003" s="264" t="s">
        <v>5436</v>
      </c>
      <c r="B5003" s="264" t="s">
        <v>1053</v>
      </c>
      <c r="C5003" s="265">
        <v>210902</v>
      </c>
      <c r="D5003" s="265" t="s">
        <v>15953</v>
      </c>
      <c r="E5003" s="266" t="s">
        <v>5195</v>
      </c>
      <c r="P5003" s="343"/>
    </row>
    <row r="5004" spans="1:16" x14ac:dyDescent="0.25">
      <c r="A5004" s="44" t="s">
        <v>13419</v>
      </c>
      <c r="B5004" s="44" t="s">
        <v>15257</v>
      </c>
      <c r="C5004" s="45" t="s">
        <v>13518</v>
      </c>
      <c r="D5004" s="45" t="s">
        <v>16294</v>
      </c>
      <c r="E5004" s="46">
        <v>46022</v>
      </c>
      <c r="F5004" s="338"/>
      <c r="G5004" s="44"/>
      <c r="H5004" s="44"/>
      <c r="I5004" s="44"/>
      <c r="J5004" s="44"/>
      <c r="K5004" s="44"/>
      <c r="L5004" s="31"/>
      <c r="M5004" s="31"/>
      <c r="N5004" s="31"/>
      <c r="P5004" s="343"/>
    </row>
    <row r="5005" spans="1:16" x14ac:dyDescent="0.25">
      <c r="A5005" s="403" t="s">
        <v>6804</v>
      </c>
      <c r="B5005" s="403" t="s">
        <v>17093</v>
      </c>
      <c r="C5005" s="413">
        <v>33.22</v>
      </c>
      <c r="D5005" s="43" t="s">
        <v>17679</v>
      </c>
      <c r="E5005" s="43">
        <v>45838</v>
      </c>
      <c r="F5005" s="88"/>
      <c r="P5005" s="343"/>
    </row>
    <row r="5006" spans="1:16" x14ac:dyDescent="0.25">
      <c r="A5006" s="264" t="s">
        <v>6804</v>
      </c>
      <c r="B5006" s="264" t="s">
        <v>1056</v>
      </c>
      <c r="C5006" s="265">
        <v>220601</v>
      </c>
      <c r="D5006" s="265" t="s">
        <v>15953</v>
      </c>
      <c r="E5006" s="266" t="s">
        <v>6412</v>
      </c>
      <c r="P5006" s="343"/>
    </row>
    <row r="5007" spans="1:16" x14ac:dyDescent="0.25">
      <c r="A5007" s="44" t="s">
        <v>12166</v>
      </c>
      <c r="B5007" s="44" t="s">
        <v>16570</v>
      </c>
      <c r="C5007" s="45" t="s">
        <v>13692</v>
      </c>
      <c r="D5007" s="45" t="s">
        <v>4574</v>
      </c>
      <c r="E5007" s="275">
        <f>DATE(2028,3,29)</f>
        <v>46841</v>
      </c>
      <c r="P5007" s="343"/>
    </row>
    <row r="5008" spans="1:16" x14ac:dyDescent="0.25">
      <c r="A5008" s="44" t="s">
        <v>16571</v>
      </c>
      <c r="B5008" s="44" t="s">
        <v>16572</v>
      </c>
      <c r="C5008" s="45" t="s">
        <v>16573</v>
      </c>
      <c r="D5008" s="45" t="s">
        <v>4574</v>
      </c>
      <c r="E5008" s="275">
        <f>DATE(2028,3,29)</f>
        <v>46841</v>
      </c>
      <c r="P5008" s="343"/>
    </row>
    <row r="5009" spans="1:16" x14ac:dyDescent="0.25">
      <c r="A5009" s="403" t="s">
        <v>17290</v>
      </c>
      <c r="B5009" s="403" t="s">
        <v>17155</v>
      </c>
      <c r="C5009" s="413">
        <v>29.23</v>
      </c>
      <c r="D5009" s="43" t="s">
        <v>17679</v>
      </c>
      <c r="E5009" s="43">
        <v>46934</v>
      </c>
      <c r="F5009" s="88" t="s">
        <v>1533</v>
      </c>
      <c r="P5009" s="343"/>
    </row>
    <row r="5010" spans="1:16" x14ac:dyDescent="0.3">
      <c r="A5010" s="57" t="s">
        <v>13543</v>
      </c>
      <c r="B5010" s="57" t="s">
        <v>1488</v>
      </c>
      <c r="C5010" s="62" t="s">
        <v>13533</v>
      </c>
      <c r="D5010" s="62" t="s">
        <v>5966</v>
      </c>
      <c r="E5010" s="60">
        <v>45777</v>
      </c>
      <c r="F5010" s="339" t="s">
        <v>16267</v>
      </c>
      <c r="G5010" s="339" t="s">
        <v>16268</v>
      </c>
      <c r="H5010" s="57"/>
      <c r="I5010" s="57"/>
      <c r="J5010" s="57"/>
      <c r="K5010" s="57"/>
      <c r="L5010" s="31"/>
      <c r="M5010" s="31"/>
      <c r="N5010" s="31"/>
      <c r="P5010" s="343"/>
    </row>
    <row r="5011" spans="1:16" x14ac:dyDescent="0.25">
      <c r="A5011" s="264" t="s">
        <v>14764</v>
      </c>
      <c r="B5011" s="264" t="s">
        <v>10528</v>
      </c>
      <c r="C5011" s="265">
        <v>23060201</v>
      </c>
      <c r="D5011" s="265" t="s">
        <v>15953</v>
      </c>
      <c r="E5011" s="266" t="s">
        <v>5410</v>
      </c>
      <c r="P5011" s="343"/>
    </row>
    <row r="5012" spans="1:16" x14ac:dyDescent="0.25">
      <c r="A5012" s="264" t="s">
        <v>14764</v>
      </c>
      <c r="B5012" s="264" t="s">
        <v>12996</v>
      </c>
      <c r="C5012" s="265">
        <v>24010401</v>
      </c>
      <c r="D5012" s="265" t="s">
        <v>15953</v>
      </c>
      <c r="E5012" s="266" t="s">
        <v>12997</v>
      </c>
      <c r="P5012" s="343"/>
    </row>
    <row r="5013" spans="1:16" s="355" customFormat="1" x14ac:dyDescent="0.25">
      <c r="A5013" s="264" t="s">
        <v>14764</v>
      </c>
      <c r="B5013" s="264" t="s">
        <v>3782</v>
      </c>
      <c r="C5013" s="265">
        <v>24010402</v>
      </c>
      <c r="D5013" s="265" t="s">
        <v>15953</v>
      </c>
      <c r="E5013" s="266" t="s">
        <v>8836</v>
      </c>
      <c r="F5013" s="30"/>
      <c r="G5013" s="30"/>
      <c r="H5013" s="30"/>
      <c r="I5013" s="29"/>
      <c r="J5013" s="29"/>
      <c r="K5013" s="29"/>
      <c r="L5013" s="29"/>
      <c r="M5013" s="29"/>
      <c r="N5013" s="29"/>
      <c r="O5013" s="29"/>
      <c r="P5013" s="356"/>
    </row>
    <row r="5014" spans="1:16" x14ac:dyDescent="0.25">
      <c r="A5014" s="44" t="s">
        <v>8204</v>
      </c>
      <c r="B5014" s="44" t="s">
        <v>16574</v>
      </c>
      <c r="C5014" s="45" t="s">
        <v>16575</v>
      </c>
      <c r="D5014" s="45" t="s">
        <v>4574</v>
      </c>
      <c r="E5014" s="275">
        <f>DATE(2028,7,15)</f>
        <v>46949</v>
      </c>
      <c r="P5014" s="343"/>
    </row>
    <row r="5015" spans="1:16" s="359" customFormat="1" x14ac:dyDescent="0.25">
      <c r="A5015" s="264" t="s">
        <v>5437</v>
      </c>
      <c r="B5015" s="264" t="s">
        <v>1061</v>
      </c>
      <c r="C5015" s="265">
        <v>240803</v>
      </c>
      <c r="D5015" s="265" t="s">
        <v>15953</v>
      </c>
      <c r="E5015" s="266" t="s">
        <v>6416</v>
      </c>
      <c r="F5015" s="30"/>
      <c r="G5015" s="30"/>
      <c r="H5015" s="30"/>
      <c r="I5015" s="29"/>
      <c r="J5015" s="29"/>
      <c r="K5015" s="29"/>
      <c r="L5015" s="29"/>
      <c r="M5015" s="29"/>
      <c r="N5015" s="29"/>
      <c r="O5015" s="29"/>
      <c r="P5015" s="360"/>
    </row>
    <row r="5016" spans="1:16" s="355" customFormat="1" x14ac:dyDescent="0.25">
      <c r="A5016" s="1" t="s">
        <v>10897</v>
      </c>
      <c r="B5016" s="432" t="s">
        <v>2197</v>
      </c>
      <c r="C5016" s="433" t="s">
        <v>10898</v>
      </c>
      <c r="D5016" s="434" t="s">
        <v>17016</v>
      </c>
      <c r="E5016" s="434">
        <v>45919</v>
      </c>
      <c r="F5016" s="30"/>
      <c r="G5016" s="30"/>
      <c r="H5016" s="30"/>
      <c r="I5016" s="29"/>
      <c r="J5016" s="29"/>
      <c r="K5016" s="29"/>
      <c r="L5016" s="29"/>
      <c r="M5016" s="29"/>
      <c r="N5016" s="29"/>
      <c r="O5016" s="29"/>
      <c r="P5016" s="356"/>
    </row>
    <row r="5017" spans="1:16" x14ac:dyDescent="0.25">
      <c r="A5017" s="1" t="s">
        <v>10897</v>
      </c>
      <c r="B5017" s="432" t="s">
        <v>13870</v>
      </c>
      <c r="C5017" s="433" t="s">
        <v>13926</v>
      </c>
      <c r="D5017" s="434" t="s">
        <v>17016</v>
      </c>
      <c r="E5017" s="434">
        <v>46080</v>
      </c>
      <c r="P5017" s="343"/>
    </row>
    <row r="5018" spans="1:16" x14ac:dyDescent="0.25">
      <c r="A5018" s="44" t="s">
        <v>15506</v>
      </c>
      <c r="B5018" s="44" t="s">
        <v>1360</v>
      </c>
      <c r="C5018" s="45" t="s">
        <v>9307</v>
      </c>
      <c r="D5018" s="45" t="s">
        <v>18252</v>
      </c>
      <c r="E5018" s="45" t="s">
        <v>3754</v>
      </c>
      <c r="F5018" s="45" t="s">
        <v>1385</v>
      </c>
      <c r="G5018" s="45" t="s">
        <v>1385</v>
      </c>
      <c r="P5018" s="343"/>
    </row>
    <row r="5019" spans="1:16" x14ac:dyDescent="0.25">
      <c r="A5019" s="44" t="s">
        <v>15506</v>
      </c>
      <c r="B5019" s="44" t="s">
        <v>15962</v>
      </c>
      <c r="C5019" s="45" t="s">
        <v>15776</v>
      </c>
      <c r="D5019" s="45" t="s">
        <v>18252</v>
      </c>
      <c r="E5019" s="45" t="s">
        <v>6416</v>
      </c>
      <c r="F5019" s="45" t="s">
        <v>1385</v>
      </c>
      <c r="G5019" s="45" t="s">
        <v>1385</v>
      </c>
      <c r="P5019" s="343"/>
    </row>
    <row r="5020" spans="1:16" x14ac:dyDescent="0.25">
      <c r="A5020" s="44" t="s">
        <v>15506</v>
      </c>
      <c r="B5020" s="44" t="s">
        <v>1356</v>
      </c>
      <c r="C5020" s="45" t="s">
        <v>15958</v>
      </c>
      <c r="D5020" s="45" t="s">
        <v>18252</v>
      </c>
      <c r="E5020" s="45" t="s">
        <v>6214</v>
      </c>
      <c r="F5020" s="45" t="s">
        <v>1385</v>
      </c>
      <c r="G5020" s="45" t="s">
        <v>1385</v>
      </c>
      <c r="P5020" s="343"/>
    </row>
    <row r="5021" spans="1:16" s="355" customFormat="1" x14ac:dyDescent="0.3">
      <c r="A5021" s="57" t="s">
        <v>639</v>
      </c>
      <c r="B5021" s="57" t="s">
        <v>1488</v>
      </c>
      <c r="C5021" s="62">
        <v>21027</v>
      </c>
      <c r="D5021" s="62" t="s">
        <v>5966</v>
      </c>
      <c r="E5021" s="60">
        <v>45777</v>
      </c>
      <c r="F5021" s="339" t="s">
        <v>16268</v>
      </c>
      <c r="G5021" s="339" t="s">
        <v>16268</v>
      </c>
      <c r="H5021" s="57"/>
      <c r="I5021" s="57"/>
      <c r="J5021" s="57"/>
      <c r="K5021" s="57"/>
      <c r="L5021" s="31"/>
      <c r="M5021" s="31"/>
      <c r="N5021" s="31"/>
      <c r="O5021" s="29"/>
      <c r="P5021" s="356"/>
    </row>
    <row r="5022" spans="1:16" x14ac:dyDescent="0.25">
      <c r="A5022" s="264" t="s">
        <v>9464</v>
      </c>
      <c r="B5022" s="264" t="s">
        <v>2751</v>
      </c>
      <c r="C5022" s="265">
        <v>230105</v>
      </c>
      <c r="D5022" s="265" t="s">
        <v>15953</v>
      </c>
      <c r="E5022" s="266" t="s">
        <v>6877</v>
      </c>
      <c r="P5022" s="343"/>
    </row>
    <row r="5023" spans="1:16" x14ac:dyDescent="0.25">
      <c r="A5023" s="71" t="s">
        <v>17291</v>
      </c>
      <c r="B5023" s="403" t="s">
        <v>17121</v>
      </c>
      <c r="C5023" s="413">
        <v>13.23</v>
      </c>
      <c r="D5023" s="43" t="s">
        <v>17679</v>
      </c>
      <c r="E5023" s="43">
        <v>46934</v>
      </c>
      <c r="F5023" s="88" t="s">
        <v>1533</v>
      </c>
      <c r="P5023" s="343"/>
    </row>
    <row r="5024" spans="1:16" x14ac:dyDescent="0.25">
      <c r="A5024" s="71" t="s">
        <v>17291</v>
      </c>
      <c r="B5024" s="403" t="s">
        <v>17103</v>
      </c>
      <c r="C5024" s="413">
        <v>22.23</v>
      </c>
      <c r="D5024" s="43" t="s">
        <v>17679</v>
      </c>
      <c r="E5024" s="43">
        <v>46934</v>
      </c>
      <c r="F5024" s="88" t="s">
        <v>1533</v>
      </c>
      <c r="P5024" s="343"/>
    </row>
    <row r="5025" spans="1:16" x14ac:dyDescent="0.25">
      <c r="A5025" s="71" t="s">
        <v>17291</v>
      </c>
      <c r="B5025" s="403" t="s">
        <v>17093</v>
      </c>
      <c r="C5025" s="413">
        <v>33.229999999999997</v>
      </c>
      <c r="D5025" s="43" t="s">
        <v>17679</v>
      </c>
      <c r="E5025" s="43">
        <v>46934</v>
      </c>
      <c r="F5025" s="88" t="s">
        <v>1533</v>
      </c>
      <c r="P5025" s="343"/>
    </row>
    <row r="5026" spans="1:16" s="355" customFormat="1" x14ac:dyDescent="0.3">
      <c r="A5026" s="57" t="s">
        <v>5879</v>
      </c>
      <c r="B5026" s="57" t="s">
        <v>2495</v>
      </c>
      <c r="C5026" s="62">
        <v>21030</v>
      </c>
      <c r="D5026" s="62" t="s">
        <v>5966</v>
      </c>
      <c r="E5026" s="60">
        <v>45961</v>
      </c>
      <c r="F5026" s="339" t="s">
        <v>16267</v>
      </c>
      <c r="G5026" s="339" t="s">
        <v>16268</v>
      </c>
      <c r="H5026" s="57"/>
      <c r="I5026" s="57"/>
      <c r="J5026" s="57"/>
      <c r="K5026" s="57"/>
      <c r="L5026" s="31"/>
      <c r="M5026" s="31"/>
      <c r="N5026" s="31"/>
      <c r="O5026" s="29"/>
      <c r="P5026" s="356"/>
    </row>
    <row r="5027" spans="1:16" x14ac:dyDescent="0.25">
      <c r="A5027" s="262" t="s">
        <v>11591</v>
      </c>
      <c r="B5027" s="262" t="s">
        <v>9229</v>
      </c>
      <c r="C5027" s="53" t="s">
        <v>9267</v>
      </c>
      <c r="D5027" s="93" t="s">
        <v>7330</v>
      </c>
      <c r="E5027" s="263">
        <v>46824</v>
      </c>
      <c r="F5027" s="93"/>
      <c r="G5027" s="93"/>
      <c r="H5027" s="93"/>
      <c r="I5027" s="99"/>
      <c r="J5027" s="99"/>
      <c r="K5027" s="99"/>
      <c r="P5027" s="343"/>
    </row>
    <row r="5028" spans="1:16" s="361" customFormat="1" x14ac:dyDescent="0.25">
      <c r="A5028" s="264" t="s">
        <v>10683</v>
      </c>
      <c r="B5028" s="264" t="s">
        <v>6669</v>
      </c>
      <c r="C5028" s="265">
        <v>230807</v>
      </c>
      <c r="D5028" s="265" t="s">
        <v>15953</v>
      </c>
      <c r="E5028" s="266" t="s">
        <v>6877</v>
      </c>
      <c r="F5028" s="30"/>
      <c r="G5028" s="30"/>
      <c r="H5028" s="30"/>
      <c r="I5028" s="29"/>
      <c r="J5028" s="29"/>
      <c r="K5028" s="29"/>
      <c r="L5028" s="29"/>
      <c r="M5028" s="29"/>
      <c r="N5028" s="29"/>
      <c r="O5028" s="29"/>
      <c r="P5028" s="362"/>
    </row>
    <row r="5029" spans="1:16" x14ac:dyDescent="0.3">
      <c r="A5029" s="57" t="s">
        <v>4464</v>
      </c>
      <c r="B5029" s="92" t="s">
        <v>4550</v>
      </c>
      <c r="C5029" s="93" t="s">
        <v>4548</v>
      </c>
      <c r="D5029" s="93" t="s">
        <v>4549</v>
      </c>
      <c r="E5029" s="94">
        <v>46203</v>
      </c>
      <c r="F5029" s="93"/>
      <c r="G5029" s="93"/>
      <c r="H5029" s="93"/>
      <c r="I5029" s="99"/>
      <c r="J5029" s="99"/>
      <c r="K5029" s="99"/>
      <c r="P5029" s="343"/>
    </row>
    <row r="5030" spans="1:16" x14ac:dyDescent="0.25">
      <c r="A5030" s="264" t="s">
        <v>14765</v>
      </c>
      <c r="B5030" s="264" t="s">
        <v>12996</v>
      </c>
      <c r="C5030" s="265">
        <v>24010401</v>
      </c>
      <c r="D5030" s="265" t="s">
        <v>15953</v>
      </c>
      <c r="E5030" s="266" t="s">
        <v>12997</v>
      </c>
      <c r="P5030" s="343"/>
    </row>
    <row r="5031" spans="1:16" s="359" customFormat="1" x14ac:dyDescent="0.25">
      <c r="A5031" s="264" t="s">
        <v>6805</v>
      </c>
      <c r="B5031" s="264" t="s">
        <v>1054</v>
      </c>
      <c r="C5031" s="265">
        <v>220303</v>
      </c>
      <c r="D5031" s="265" t="s">
        <v>15953</v>
      </c>
      <c r="E5031" s="266" t="s">
        <v>3064</v>
      </c>
      <c r="F5031" s="30"/>
      <c r="G5031" s="30"/>
      <c r="H5031" s="30"/>
      <c r="I5031" s="29"/>
      <c r="J5031" s="29"/>
      <c r="K5031" s="29"/>
      <c r="L5031" s="29"/>
      <c r="M5031" s="29"/>
      <c r="N5031" s="29"/>
      <c r="O5031" s="29"/>
      <c r="P5031" s="360"/>
    </row>
    <row r="5032" spans="1:16" x14ac:dyDescent="0.25">
      <c r="A5032" s="264" t="s">
        <v>14766</v>
      </c>
      <c r="B5032" s="264" t="s">
        <v>3782</v>
      </c>
      <c r="C5032" s="265">
        <v>24010402</v>
      </c>
      <c r="D5032" s="265" t="s">
        <v>15953</v>
      </c>
      <c r="E5032" s="266" t="s">
        <v>8836</v>
      </c>
      <c r="P5032" s="343"/>
    </row>
    <row r="5033" spans="1:16" x14ac:dyDescent="0.25">
      <c r="A5033" s="264" t="s">
        <v>6806</v>
      </c>
      <c r="B5033" s="264" t="s">
        <v>2751</v>
      </c>
      <c r="C5033" s="265">
        <v>220105</v>
      </c>
      <c r="D5033" s="265" t="s">
        <v>15953</v>
      </c>
      <c r="E5033" s="266" t="s">
        <v>3064</v>
      </c>
      <c r="P5033" s="343"/>
    </row>
    <row r="5034" spans="1:16" x14ac:dyDescent="0.25">
      <c r="A5034" s="264" t="s">
        <v>14767</v>
      </c>
      <c r="B5034" s="264" t="s">
        <v>13009</v>
      </c>
      <c r="C5034" s="265">
        <v>240101</v>
      </c>
      <c r="D5034" s="265" t="s">
        <v>15953</v>
      </c>
      <c r="E5034" s="266" t="s">
        <v>13010</v>
      </c>
      <c r="P5034" s="343"/>
    </row>
    <row r="5035" spans="1:16" x14ac:dyDescent="0.25">
      <c r="A5035" s="264" t="s">
        <v>10433</v>
      </c>
      <c r="B5035" s="264" t="s">
        <v>10527</v>
      </c>
      <c r="C5035" s="265">
        <v>230505</v>
      </c>
      <c r="D5035" s="265" t="s">
        <v>15953</v>
      </c>
      <c r="E5035" s="266" t="s">
        <v>9689</v>
      </c>
      <c r="P5035" s="343"/>
    </row>
    <row r="5036" spans="1:16" x14ac:dyDescent="0.25">
      <c r="A5036" s="44" t="s">
        <v>15265</v>
      </c>
      <c r="B5036" s="44" t="s">
        <v>9962</v>
      </c>
      <c r="C5036" s="45" t="s">
        <v>15264</v>
      </c>
      <c r="D5036" s="45" t="s">
        <v>16294</v>
      </c>
      <c r="E5036" s="46">
        <v>45868</v>
      </c>
      <c r="F5036" s="338"/>
      <c r="G5036" s="44"/>
      <c r="H5036" s="44"/>
      <c r="I5036" s="44"/>
      <c r="J5036" s="44"/>
      <c r="K5036" s="44"/>
      <c r="L5036" s="31"/>
      <c r="M5036" s="31"/>
      <c r="N5036" s="31"/>
      <c r="P5036" s="343"/>
    </row>
    <row r="5037" spans="1:16" x14ac:dyDescent="0.25">
      <c r="A5037" s="44" t="s">
        <v>512</v>
      </c>
      <c r="B5037" s="44" t="s">
        <v>1358</v>
      </c>
      <c r="C5037" s="45" t="s">
        <v>6197</v>
      </c>
      <c r="D5037" s="45" t="s">
        <v>18252</v>
      </c>
      <c r="E5037" s="45" t="s">
        <v>6211</v>
      </c>
      <c r="F5037" s="45" t="s">
        <v>1384</v>
      </c>
      <c r="G5037" s="45" t="s">
        <v>1385</v>
      </c>
      <c r="P5037" s="343"/>
    </row>
    <row r="5038" spans="1:16" x14ac:dyDescent="0.25">
      <c r="A5038" s="44" t="s">
        <v>512</v>
      </c>
      <c r="B5038" s="44" t="s">
        <v>15256</v>
      </c>
      <c r="C5038" s="45" t="s">
        <v>5038</v>
      </c>
      <c r="D5038" s="45" t="s">
        <v>16294</v>
      </c>
      <c r="E5038" s="46">
        <v>45838</v>
      </c>
      <c r="F5038" s="338"/>
      <c r="G5038" s="44"/>
      <c r="H5038" s="44"/>
      <c r="I5038" s="44"/>
      <c r="J5038" s="44"/>
      <c r="K5038" s="44"/>
      <c r="L5038" s="31"/>
      <c r="M5038" s="31"/>
      <c r="N5038" s="31"/>
      <c r="P5038" s="343"/>
    </row>
    <row r="5039" spans="1:16" x14ac:dyDescent="0.25">
      <c r="A5039" s="264" t="s">
        <v>512</v>
      </c>
      <c r="B5039" s="264" t="s">
        <v>8832</v>
      </c>
      <c r="C5039" s="265">
        <v>230203</v>
      </c>
      <c r="D5039" s="265" t="s">
        <v>15953</v>
      </c>
      <c r="E5039" s="266" t="s">
        <v>8836</v>
      </c>
      <c r="P5039" s="343"/>
    </row>
    <row r="5040" spans="1:16" x14ac:dyDescent="0.25">
      <c r="A5040" s="1" t="s">
        <v>5169</v>
      </c>
      <c r="B5040" s="432" t="s">
        <v>4443</v>
      </c>
      <c r="C5040" s="433" t="s">
        <v>4445</v>
      </c>
      <c r="D5040" s="434" t="s">
        <v>17016</v>
      </c>
      <c r="E5040" s="434">
        <v>45827</v>
      </c>
      <c r="P5040" s="343"/>
    </row>
    <row r="5041" spans="1:16" x14ac:dyDescent="0.25">
      <c r="A5041" s="1" t="s">
        <v>5169</v>
      </c>
      <c r="B5041" s="432" t="s">
        <v>4443</v>
      </c>
      <c r="C5041" s="433" t="s">
        <v>4445</v>
      </c>
      <c r="D5041" s="434" t="s">
        <v>17016</v>
      </c>
      <c r="E5041" s="434">
        <v>45827</v>
      </c>
      <c r="P5041" s="343"/>
    </row>
    <row r="5042" spans="1:16" x14ac:dyDescent="0.25">
      <c r="A5042" s="1" t="s">
        <v>9945</v>
      </c>
      <c r="B5042" s="432" t="s">
        <v>8401</v>
      </c>
      <c r="C5042" s="433" t="s">
        <v>9946</v>
      </c>
      <c r="D5042" s="434" t="s">
        <v>17016</v>
      </c>
      <c r="E5042" s="434">
        <v>45765</v>
      </c>
      <c r="P5042" s="343"/>
    </row>
    <row r="5043" spans="1:16" x14ac:dyDescent="0.25">
      <c r="A5043" s="264" t="s">
        <v>14768</v>
      </c>
      <c r="B5043" s="264" t="s">
        <v>14586</v>
      </c>
      <c r="C5043" s="265">
        <v>240403</v>
      </c>
      <c r="D5043" s="265" t="s">
        <v>15953</v>
      </c>
      <c r="E5043" s="266" t="s">
        <v>6492</v>
      </c>
      <c r="P5043" s="343"/>
    </row>
    <row r="5044" spans="1:16" x14ac:dyDescent="0.25">
      <c r="A5044" s="264" t="s">
        <v>14768</v>
      </c>
      <c r="B5044" s="264" t="s">
        <v>1056</v>
      </c>
      <c r="C5044" s="265">
        <v>240601</v>
      </c>
      <c r="D5044" s="265" t="s">
        <v>15953</v>
      </c>
      <c r="E5044" s="266" t="s">
        <v>13753</v>
      </c>
      <c r="P5044" s="343"/>
    </row>
    <row r="5045" spans="1:16" x14ac:dyDescent="0.25">
      <c r="A5045" s="264" t="s">
        <v>14769</v>
      </c>
      <c r="B5045" s="264" t="s">
        <v>12996</v>
      </c>
      <c r="C5045" s="265">
        <v>24010401</v>
      </c>
      <c r="D5045" s="265" t="s">
        <v>15953</v>
      </c>
      <c r="E5045" s="266" t="s">
        <v>12997</v>
      </c>
      <c r="P5045" s="343"/>
    </row>
    <row r="5046" spans="1:16" x14ac:dyDescent="0.25">
      <c r="A5046" s="264" t="s">
        <v>14769</v>
      </c>
      <c r="B5046" s="264" t="s">
        <v>3782</v>
      </c>
      <c r="C5046" s="265">
        <v>24010402</v>
      </c>
      <c r="D5046" s="265" t="s">
        <v>15953</v>
      </c>
      <c r="E5046" s="266" t="s">
        <v>8836</v>
      </c>
      <c r="P5046" s="343"/>
    </row>
    <row r="5047" spans="1:16" x14ac:dyDescent="0.25">
      <c r="A5047" s="44" t="s">
        <v>5147</v>
      </c>
      <c r="B5047" s="44" t="s">
        <v>15256</v>
      </c>
      <c r="C5047" s="45" t="s">
        <v>5038</v>
      </c>
      <c r="D5047" s="45" t="s">
        <v>16294</v>
      </c>
      <c r="E5047" s="46">
        <v>45838</v>
      </c>
      <c r="F5047" s="338"/>
      <c r="G5047" s="44"/>
      <c r="H5047" s="44"/>
      <c r="I5047" s="44"/>
      <c r="J5047" s="44"/>
      <c r="K5047" s="44"/>
      <c r="L5047" s="31"/>
      <c r="M5047" s="31"/>
      <c r="N5047" s="31"/>
      <c r="P5047" s="343"/>
    </row>
    <row r="5048" spans="1:16" x14ac:dyDescent="0.25">
      <c r="A5048" s="44" t="s">
        <v>502</v>
      </c>
      <c r="B5048" s="44" t="s">
        <v>15259</v>
      </c>
      <c r="C5048" s="45" t="s">
        <v>11129</v>
      </c>
      <c r="D5048" s="45" t="s">
        <v>16294</v>
      </c>
      <c r="E5048" s="46">
        <v>46022</v>
      </c>
      <c r="F5048" s="338"/>
      <c r="G5048" s="44"/>
      <c r="H5048" s="44"/>
      <c r="I5048" s="44"/>
      <c r="J5048" s="44"/>
      <c r="K5048" s="44"/>
      <c r="L5048" s="31"/>
      <c r="M5048" s="31"/>
      <c r="N5048" s="31"/>
      <c r="P5048" s="343"/>
    </row>
    <row r="5049" spans="1:16" x14ac:dyDescent="0.25">
      <c r="A5049" s="264" t="s">
        <v>17829</v>
      </c>
      <c r="B5049" s="264" t="s">
        <v>6966</v>
      </c>
      <c r="C5049" s="265">
        <v>25010401</v>
      </c>
      <c r="D5049" s="265" t="s">
        <v>15953</v>
      </c>
      <c r="E5049" s="266" t="s">
        <v>17700</v>
      </c>
      <c r="P5049" s="343"/>
    </row>
    <row r="5050" spans="1:16" x14ac:dyDescent="0.25">
      <c r="A5050" s="1" t="s">
        <v>8405</v>
      </c>
      <c r="B5050" s="432" t="s">
        <v>179</v>
      </c>
      <c r="C5050" s="433" t="s">
        <v>8406</v>
      </c>
      <c r="D5050" s="434" t="s">
        <v>17016</v>
      </c>
      <c r="E5050" s="434">
        <v>46076</v>
      </c>
      <c r="P5050" s="343"/>
    </row>
    <row r="5051" spans="1:16" x14ac:dyDescent="0.25">
      <c r="A5051" s="264" t="s">
        <v>17830</v>
      </c>
      <c r="B5051" s="264" t="s">
        <v>236</v>
      </c>
      <c r="C5051" s="265">
        <v>241001</v>
      </c>
      <c r="D5051" s="265" t="s">
        <v>15953</v>
      </c>
      <c r="E5051" s="266" t="s">
        <v>11352</v>
      </c>
      <c r="P5051" s="343"/>
    </row>
    <row r="5052" spans="1:16" x14ac:dyDescent="0.25">
      <c r="A5052" s="403" t="s">
        <v>10610</v>
      </c>
      <c r="B5052" s="403" t="s">
        <v>17087</v>
      </c>
      <c r="C5052" s="413">
        <v>9.24</v>
      </c>
      <c r="D5052" s="43" t="s">
        <v>17679</v>
      </c>
      <c r="E5052" s="43">
        <v>47299</v>
      </c>
      <c r="F5052" s="88"/>
      <c r="P5052" s="343"/>
    </row>
    <row r="5053" spans="1:16" x14ac:dyDescent="0.25">
      <c r="A5053" s="403" t="s">
        <v>10610</v>
      </c>
      <c r="B5053" s="403" t="s">
        <v>17187</v>
      </c>
      <c r="C5053" s="413">
        <v>10.24</v>
      </c>
      <c r="D5053" s="43" t="s">
        <v>17679</v>
      </c>
      <c r="E5053" s="43">
        <v>47299</v>
      </c>
      <c r="F5053" s="88"/>
      <c r="P5053" s="343"/>
    </row>
    <row r="5054" spans="1:16" s="355" customFormat="1" x14ac:dyDescent="0.25">
      <c r="A5054" s="403" t="s">
        <v>10610</v>
      </c>
      <c r="B5054" s="403" t="s">
        <v>17101</v>
      </c>
      <c r="C5054" s="413">
        <v>11.24</v>
      </c>
      <c r="D5054" s="43" t="s">
        <v>17679</v>
      </c>
      <c r="E5054" s="43">
        <v>47299</v>
      </c>
      <c r="F5054" s="88"/>
      <c r="G5054" s="30"/>
      <c r="H5054" s="30"/>
      <c r="I5054" s="29"/>
      <c r="J5054" s="29"/>
      <c r="K5054" s="29"/>
      <c r="L5054" s="29"/>
      <c r="M5054" s="29"/>
      <c r="N5054" s="29"/>
      <c r="O5054" s="29"/>
      <c r="P5054" s="356"/>
    </row>
    <row r="5055" spans="1:16" x14ac:dyDescent="0.25">
      <c r="A5055" s="403" t="s">
        <v>10610</v>
      </c>
      <c r="B5055" s="403" t="s">
        <v>17091</v>
      </c>
      <c r="C5055" s="413">
        <v>12.24</v>
      </c>
      <c r="D5055" s="43" t="s">
        <v>17679</v>
      </c>
      <c r="E5055" s="43">
        <v>47299</v>
      </c>
      <c r="F5055" s="88"/>
      <c r="P5055" s="343"/>
    </row>
    <row r="5056" spans="1:16" s="359" customFormat="1" x14ac:dyDescent="0.25">
      <c r="A5056" s="403" t="s">
        <v>10610</v>
      </c>
      <c r="B5056" s="403" t="s">
        <v>17131</v>
      </c>
      <c r="C5056" s="413">
        <v>17.239999999999998</v>
      </c>
      <c r="D5056" s="43" t="s">
        <v>17679</v>
      </c>
      <c r="E5056" s="43">
        <v>47299</v>
      </c>
      <c r="F5056" s="88"/>
      <c r="G5056" s="30"/>
      <c r="H5056" s="30"/>
      <c r="I5056" s="29"/>
      <c r="J5056" s="29"/>
      <c r="K5056" s="29"/>
      <c r="L5056" s="29"/>
      <c r="M5056" s="29"/>
      <c r="N5056" s="29"/>
      <c r="O5056" s="29"/>
      <c r="P5056" s="360"/>
    </row>
    <row r="5057" spans="1:16" x14ac:dyDescent="0.3">
      <c r="A5057" s="99" t="s">
        <v>10610</v>
      </c>
      <c r="B5057" s="92" t="s">
        <v>4153</v>
      </c>
      <c r="C5057" s="93" t="s">
        <v>10622</v>
      </c>
      <c r="D5057" s="93" t="s">
        <v>1398</v>
      </c>
      <c r="E5057" s="94">
        <v>46503</v>
      </c>
      <c r="F5057" s="93"/>
      <c r="G5057" s="93"/>
      <c r="H5057" s="93"/>
      <c r="I5057" s="99"/>
      <c r="J5057" s="99"/>
      <c r="K5057" s="99"/>
      <c r="P5057" s="343"/>
    </row>
    <row r="5058" spans="1:16" x14ac:dyDescent="0.25">
      <c r="A5058" s="44" t="s">
        <v>11859</v>
      </c>
      <c r="B5058" s="44" t="s">
        <v>15507</v>
      </c>
      <c r="C5058" s="45" t="s">
        <v>15508</v>
      </c>
      <c r="D5058" s="45" t="s">
        <v>18252</v>
      </c>
      <c r="E5058" s="45" t="s">
        <v>6677</v>
      </c>
      <c r="F5058" s="45" t="s">
        <v>1384</v>
      </c>
      <c r="G5058" s="45" t="s">
        <v>1384</v>
      </c>
      <c r="P5058" s="343"/>
    </row>
    <row r="5059" spans="1:16" x14ac:dyDescent="0.25">
      <c r="A5059" s="44" t="s">
        <v>11859</v>
      </c>
      <c r="B5059" s="44" t="s">
        <v>15509</v>
      </c>
      <c r="C5059" s="45" t="s">
        <v>15510</v>
      </c>
      <c r="D5059" s="45" t="s">
        <v>18252</v>
      </c>
      <c r="E5059" s="45" t="s">
        <v>6677</v>
      </c>
      <c r="F5059" s="45" t="s">
        <v>1384</v>
      </c>
      <c r="G5059" s="45" t="s">
        <v>1384</v>
      </c>
      <c r="P5059" s="343"/>
    </row>
    <row r="5060" spans="1:16" x14ac:dyDescent="0.25">
      <c r="A5060" s="264" t="s">
        <v>2738</v>
      </c>
      <c r="B5060" s="264" t="s">
        <v>6966</v>
      </c>
      <c r="C5060" s="265">
        <v>23010401</v>
      </c>
      <c r="D5060" s="265" t="s">
        <v>15953</v>
      </c>
      <c r="E5060" s="266" t="s">
        <v>6967</v>
      </c>
      <c r="P5060" s="343"/>
    </row>
    <row r="5061" spans="1:16" x14ac:dyDescent="0.25">
      <c r="A5061" s="264" t="s">
        <v>2738</v>
      </c>
      <c r="B5061" s="264" t="s">
        <v>3782</v>
      </c>
      <c r="C5061" s="265">
        <v>23010402</v>
      </c>
      <c r="D5061" s="265" t="s">
        <v>15953</v>
      </c>
      <c r="E5061" s="266" t="s">
        <v>8836</v>
      </c>
      <c r="P5061" s="343"/>
    </row>
    <row r="5062" spans="1:16" x14ac:dyDescent="0.25">
      <c r="A5062" s="264" t="s">
        <v>2738</v>
      </c>
      <c r="B5062" s="264" t="s">
        <v>17682</v>
      </c>
      <c r="C5062" s="265">
        <v>25010501</v>
      </c>
      <c r="D5062" s="265" t="s">
        <v>15953</v>
      </c>
      <c r="E5062" s="266" t="s">
        <v>17681</v>
      </c>
      <c r="P5062" s="343"/>
    </row>
    <row r="5063" spans="1:16" x14ac:dyDescent="0.25">
      <c r="A5063" s="264" t="s">
        <v>2738</v>
      </c>
      <c r="B5063" s="264" t="s">
        <v>6663</v>
      </c>
      <c r="C5063" s="265">
        <v>25010502</v>
      </c>
      <c r="D5063" s="265" t="s">
        <v>15953</v>
      </c>
      <c r="E5063" s="266" t="s">
        <v>6677</v>
      </c>
      <c r="P5063" s="343"/>
    </row>
    <row r="5064" spans="1:16" x14ac:dyDescent="0.25">
      <c r="A5064" s="44" t="s">
        <v>12168</v>
      </c>
      <c r="B5064" s="44" t="s">
        <v>12169</v>
      </c>
      <c r="C5064" s="45" t="s">
        <v>12814</v>
      </c>
      <c r="D5064" s="45" t="s">
        <v>4574</v>
      </c>
      <c r="E5064" s="275">
        <f>DATE(2028,1,15)</f>
        <v>46767</v>
      </c>
      <c r="P5064" s="343"/>
    </row>
    <row r="5065" spans="1:16" x14ac:dyDescent="0.25">
      <c r="A5065" s="264" t="s">
        <v>2797</v>
      </c>
      <c r="B5065" s="264" t="s">
        <v>3782</v>
      </c>
      <c r="C5065" s="265">
        <v>23010402</v>
      </c>
      <c r="D5065" s="265" t="s">
        <v>15953</v>
      </c>
      <c r="E5065" s="266" t="s">
        <v>8836</v>
      </c>
      <c r="P5065" s="343"/>
    </row>
    <row r="5066" spans="1:16" x14ac:dyDescent="0.25">
      <c r="A5066" s="44" t="s">
        <v>631</v>
      </c>
      <c r="B5066" s="44" t="s">
        <v>15288</v>
      </c>
      <c r="C5066" s="45" t="s">
        <v>9052</v>
      </c>
      <c r="D5066" s="45" t="s">
        <v>16294</v>
      </c>
      <c r="E5066" s="46">
        <v>45777</v>
      </c>
      <c r="F5066" s="338"/>
      <c r="G5066" s="44"/>
      <c r="H5066" s="44"/>
      <c r="I5066" s="44"/>
      <c r="J5066" s="44"/>
      <c r="K5066" s="44"/>
      <c r="L5066" s="31"/>
      <c r="M5066" s="31"/>
      <c r="N5066" s="31"/>
      <c r="P5066" s="343"/>
    </row>
    <row r="5067" spans="1:16" x14ac:dyDescent="0.25">
      <c r="A5067" s="44" t="s">
        <v>9137</v>
      </c>
      <c r="B5067" s="44" t="s">
        <v>1372</v>
      </c>
      <c r="C5067" s="45" t="s">
        <v>9092</v>
      </c>
      <c r="D5067" s="45" t="s">
        <v>18252</v>
      </c>
      <c r="E5067" s="45" t="s">
        <v>6809</v>
      </c>
      <c r="F5067" s="45" t="s">
        <v>1385</v>
      </c>
      <c r="G5067" s="45" t="s">
        <v>1385</v>
      </c>
      <c r="P5067" s="343"/>
    </row>
    <row r="5068" spans="1:16" x14ac:dyDescent="0.25">
      <c r="A5068" s="264" t="s">
        <v>17831</v>
      </c>
      <c r="B5068" s="264" t="s">
        <v>11360</v>
      </c>
      <c r="C5068" s="265">
        <v>231001</v>
      </c>
      <c r="D5068" s="265" t="s">
        <v>15953</v>
      </c>
      <c r="E5068" s="266" t="s">
        <v>2980</v>
      </c>
      <c r="P5068" s="343"/>
    </row>
    <row r="5069" spans="1:16" x14ac:dyDescent="0.25">
      <c r="A5069" s="264" t="s">
        <v>17831</v>
      </c>
      <c r="B5069" s="264" t="s">
        <v>1070</v>
      </c>
      <c r="C5069" s="265">
        <v>241202</v>
      </c>
      <c r="D5069" s="265" t="s">
        <v>15953</v>
      </c>
      <c r="E5069" s="266" t="s">
        <v>17687</v>
      </c>
      <c r="P5069" s="343"/>
    </row>
    <row r="5070" spans="1:16" x14ac:dyDescent="0.3">
      <c r="A5070" s="99" t="s">
        <v>8273</v>
      </c>
      <c r="B5070" s="92" t="s">
        <v>1391</v>
      </c>
      <c r="C5070" s="93" t="s">
        <v>8275</v>
      </c>
      <c r="D5070" s="93" t="s">
        <v>1395</v>
      </c>
      <c r="E5070" s="112">
        <v>45957</v>
      </c>
      <c r="F5070" s="93"/>
      <c r="G5070" s="93"/>
      <c r="H5070" s="93" t="s">
        <v>1385</v>
      </c>
      <c r="I5070" s="99"/>
      <c r="J5070" s="99"/>
      <c r="K5070" s="99"/>
      <c r="L5070" s="31"/>
      <c r="M5070" s="31"/>
      <c r="N5070" s="31"/>
      <c r="P5070" s="343"/>
    </row>
    <row r="5071" spans="1:16" x14ac:dyDescent="0.25">
      <c r="A5071" s="264" t="s">
        <v>14770</v>
      </c>
      <c r="B5071" s="264" t="s">
        <v>3782</v>
      </c>
      <c r="C5071" s="265">
        <v>210205</v>
      </c>
      <c r="D5071" s="265" t="s">
        <v>15953</v>
      </c>
      <c r="E5071" s="266" t="s">
        <v>8836</v>
      </c>
      <c r="P5071" s="343"/>
    </row>
    <row r="5072" spans="1:16" x14ac:dyDescent="0.25">
      <c r="A5072" s="264" t="s">
        <v>14770</v>
      </c>
      <c r="B5072" s="264" t="s">
        <v>4844</v>
      </c>
      <c r="C5072" s="265">
        <v>24060401</v>
      </c>
      <c r="D5072" s="265" t="s">
        <v>15953</v>
      </c>
      <c r="E5072" s="266" t="s">
        <v>6412</v>
      </c>
      <c r="P5072" s="343"/>
    </row>
    <row r="5073" spans="1:16" s="355" customFormat="1" x14ac:dyDescent="0.25">
      <c r="A5073" s="264" t="s">
        <v>14770</v>
      </c>
      <c r="B5073" s="264" t="s">
        <v>1057</v>
      </c>
      <c r="C5073" s="265">
        <v>24060402</v>
      </c>
      <c r="D5073" s="265" t="s">
        <v>15953</v>
      </c>
      <c r="E5073" s="266" t="s">
        <v>5410</v>
      </c>
      <c r="F5073" s="30"/>
      <c r="G5073" s="30"/>
      <c r="H5073" s="30"/>
      <c r="I5073" s="29"/>
      <c r="J5073" s="29"/>
      <c r="K5073" s="29"/>
      <c r="L5073" s="29"/>
      <c r="M5073" s="29"/>
      <c r="N5073" s="29"/>
      <c r="O5073" s="29"/>
      <c r="P5073" s="356"/>
    </row>
    <row r="5074" spans="1:16" x14ac:dyDescent="0.25">
      <c r="A5074" s="264" t="s">
        <v>781</v>
      </c>
      <c r="B5074" s="264" t="s">
        <v>10524</v>
      </c>
      <c r="C5074" s="265">
        <v>230401</v>
      </c>
      <c r="D5074" s="265" t="s">
        <v>15953</v>
      </c>
      <c r="E5074" s="266" t="s">
        <v>9996</v>
      </c>
      <c r="P5074" s="343"/>
    </row>
    <row r="5075" spans="1:16" s="359" customFormat="1" x14ac:dyDescent="0.25">
      <c r="A5075" s="44" t="s">
        <v>6024</v>
      </c>
      <c r="B5075" s="44" t="s">
        <v>6174</v>
      </c>
      <c r="C5075" s="45" t="s">
        <v>6186</v>
      </c>
      <c r="D5075" s="45" t="s">
        <v>18252</v>
      </c>
      <c r="E5075" s="45" t="s">
        <v>6210</v>
      </c>
      <c r="F5075" s="45" t="s">
        <v>1384</v>
      </c>
      <c r="G5075" s="45" t="s">
        <v>1385</v>
      </c>
      <c r="H5075" s="30"/>
      <c r="I5075" s="29"/>
      <c r="J5075" s="29"/>
      <c r="K5075" s="29"/>
      <c r="L5075" s="29"/>
      <c r="M5075" s="29"/>
      <c r="N5075" s="29"/>
      <c r="O5075" s="29"/>
      <c r="P5075" s="360"/>
    </row>
    <row r="5076" spans="1:16" x14ac:dyDescent="0.25">
      <c r="A5076" s="44" t="s">
        <v>6024</v>
      </c>
      <c r="B5076" s="44" t="s">
        <v>1353</v>
      </c>
      <c r="C5076" s="45" t="s">
        <v>15395</v>
      </c>
      <c r="D5076" s="45" t="s">
        <v>18252</v>
      </c>
      <c r="E5076" s="45" t="s">
        <v>10069</v>
      </c>
      <c r="F5076" s="45" t="s">
        <v>1384</v>
      </c>
      <c r="G5076" s="45" t="s">
        <v>1385</v>
      </c>
      <c r="P5076" s="343"/>
    </row>
    <row r="5077" spans="1:16" x14ac:dyDescent="0.25">
      <c r="A5077" s="264" t="s">
        <v>3776</v>
      </c>
      <c r="B5077" s="264" t="s">
        <v>3782</v>
      </c>
      <c r="C5077" s="265">
        <v>210205</v>
      </c>
      <c r="D5077" s="265" t="s">
        <v>15953</v>
      </c>
      <c r="E5077" s="266" t="s">
        <v>8836</v>
      </c>
      <c r="P5077" s="343"/>
    </row>
    <row r="5078" spans="1:16" x14ac:dyDescent="0.25">
      <c r="A5078" s="264" t="s">
        <v>16940</v>
      </c>
      <c r="B5078" s="264" t="s">
        <v>4191</v>
      </c>
      <c r="C5078" s="265">
        <v>240401</v>
      </c>
      <c r="D5078" s="265" t="s">
        <v>15953</v>
      </c>
      <c r="E5078" s="266" t="s">
        <v>6492</v>
      </c>
      <c r="P5078" s="343"/>
    </row>
    <row r="5079" spans="1:16" x14ac:dyDescent="0.25">
      <c r="A5079" s="44" t="s">
        <v>15511</v>
      </c>
      <c r="B5079" s="44" t="s">
        <v>4157</v>
      </c>
      <c r="C5079" s="45" t="s">
        <v>15418</v>
      </c>
      <c r="D5079" s="45" t="s">
        <v>18252</v>
      </c>
      <c r="E5079" s="45" t="s">
        <v>3064</v>
      </c>
      <c r="F5079" s="45" t="s">
        <v>1384</v>
      </c>
      <c r="G5079" s="45" t="s">
        <v>1385</v>
      </c>
      <c r="P5079" s="343"/>
    </row>
    <row r="5080" spans="1:16" x14ac:dyDescent="0.25">
      <c r="A5080" s="264" t="s">
        <v>8597</v>
      </c>
      <c r="B5080" s="264" t="s">
        <v>6966</v>
      </c>
      <c r="C5080" s="265">
        <v>23010401</v>
      </c>
      <c r="D5080" s="265" t="s">
        <v>15953</v>
      </c>
      <c r="E5080" s="266" t="s">
        <v>6967</v>
      </c>
      <c r="P5080" s="343"/>
    </row>
    <row r="5081" spans="1:16" x14ac:dyDescent="0.25">
      <c r="A5081" s="264" t="s">
        <v>14771</v>
      </c>
      <c r="B5081" s="264" t="s">
        <v>12996</v>
      </c>
      <c r="C5081" s="265">
        <v>24010401</v>
      </c>
      <c r="D5081" s="265" t="s">
        <v>15953</v>
      </c>
      <c r="E5081" s="266" t="s">
        <v>12997</v>
      </c>
      <c r="P5081" s="343"/>
    </row>
    <row r="5082" spans="1:16" x14ac:dyDescent="0.25">
      <c r="A5082" s="264" t="s">
        <v>14771</v>
      </c>
      <c r="B5082" s="264" t="s">
        <v>3782</v>
      </c>
      <c r="C5082" s="265">
        <v>24010402</v>
      </c>
      <c r="D5082" s="265" t="s">
        <v>15953</v>
      </c>
      <c r="E5082" s="266" t="s">
        <v>8836</v>
      </c>
      <c r="P5082" s="343"/>
    </row>
    <row r="5083" spans="1:16" x14ac:dyDescent="0.25">
      <c r="A5083" s="264" t="s">
        <v>13008</v>
      </c>
      <c r="B5083" s="264" t="s">
        <v>13009</v>
      </c>
      <c r="C5083" s="265">
        <v>240101</v>
      </c>
      <c r="D5083" s="265" t="s">
        <v>15953</v>
      </c>
      <c r="E5083" s="266" t="s">
        <v>13010</v>
      </c>
      <c r="P5083" s="343"/>
    </row>
    <row r="5084" spans="1:16" x14ac:dyDescent="0.25">
      <c r="A5084" s="264" t="s">
        <v>6807</v>
      </c>
      <c r="B5084" s="264" t="s">
        <v>2751</v>
      </c>
      <c r="C5084" s="265">
        <v>220105</v>
      </c>
      <c r="D5084" s="265" t="s">
        <v>15953</v>
      </c>
      <c r="E5084" s="266" t="s">
        <v>3064</v>
      </c>
      <c r="P5084" s="343"/>
    </row>
    <row r="5085" spans="1:16" x14ac:dyDescent="0.25">
      <c r="A5085" s="44" t="s">
        <v>9138</v>
      </c>
      <c r="B5085" s="44" t="s">
        <v>6174</v>
      </c>
      <c r="C5085" s="45" t="s">
        <v>6186</v>
      </c>
      <c r="D5085" s="45" t="s">
        <v>18252</v>
      </c>
      <c r="E5085" s="45" t="s">
        <v>6210</v>
      </c>
      <c r="F5085" s="45" t="s">
        <v>1384</v>
      </c>
      <c r="G5085" s="45" t="s">
        <v>1385</v>
      </c>
      <c r="P5085" s="343"/>
    </row>
    <row r="5086" spans="1:16" x14ac:dyDescent="0.25">
      <c r="A5086" s="44" t="s">
        <v>15718</v>
      </c>
      <c r="B5086" s="44" t="s">
        <v>2097</v>
      </c>
      <c r="C5086" s="45" t="s">
        <v>15719</v>
      </c>
      <c r="D5086" s="45" t="s">
        <v>15765</v>
      </c>
      <c r="E5086" s="45" t="s">
        <v>3064</v>
      </c>
      <c r="F5086" s="328"/>
      <c r="G5086" s="328"/>
      <c r="H5086" s="328"/>
      <c r="I5086" s="329"/>
      <c r="J5086" s="329"/>
      <c r="K5086" s="329"/>
      <c r="P5086" s="343"/>
    </row>
    <row r="5087" spans="1:16" x14ac:dyDescent="0.25">
      <c r="A5087" s="346" t="s">
        <v>15718</v>
      </c>
      <c r="B5087" s="346" t="s">
        <v>2097</v>
      </c>
      <c r="C5087" s="347" t="s">
        <v>15719</v>
      </c>
      <c r="D5087" s="347" t="s">
        <v>15765</v>
      </c>
      <c r="E5087" s="347" t="s">
        <v>13010</v>
      </c>
      <c r="F5087" s="346"/>
      <c r="G5087" s="346"/>
      <c r="H5087" s="346"/>
      <c r="I5087" s="346"/>
      <c r="J5087" s="346"/>
      <c r="K5087" s="346"/>
      <c r="L5087" s="346"/>
      <c r="M5087" s="346"/>
      <c r="P5087" s="343"/>
    </row>
    <row r="5088" spans="1:16" x14ac:dyDescent="0.25">
      <c r="A5088" s="44" t="s">
        <v>16576</v>
      </c>
      <c r="B5088" s="44" t="s">
        <v>12468</v>
      </c>
      <c r="C5088" s="45" t="s">
        <v>16577</v>
      </c>
      <c r="D5088" s="45" t="s">
        <v>4574</v>
      </c>
      <c r="E5088" s="275">
        <f>DATE(2028,7,29)</f>
        <v>46963</v>
      </c>
      <c r="P5088" s="343"/>
    </row>
    <row r="5089" spans="1:16" x14ac:dyDescent="0.25">
      <c r="A5089" s="44" t="s">
        <v>18148</v>
      </c>
      <c r="B5089" s="44" t="s">
        <v>1358</v>
      </c>
      <c r="C5089" s="45" t="s">
        <v>6197</v>
      </c>
      <c r="D5089" s="45" t="s">
        <v>18252</v>
      </c>
      <c r="E5089" s="45" t="s">
        <v>6211</v>
      </c>
      <c r="F5089" s="45" t="s">
        <v>1384</v>
      </c>
      <c r="G5089" s="45" t="s">
        <v>1384</v>
      </c>
      <c r="P5089" s="343"/>
    </row>
    <row r="5090" spans="1:16" x14ac:dyDescent="0.25">
      <c r="A5090" s="264" t="s">
        <v>2454</v>
      </c>
      <c r="B5090" s="264" t="s">
        <v>8833</v>
      </c>
      <c r="C5090" s="265">
        <v>23020101</v>
      </c>
      <c r="D5090" s="265" t="s">
        <v>15953</v>
      </c>
      <c r="E5090" s="266" t="s">
        <v>8836</v>
      </c>
      <c r="P5090" s="343"/>
    </row>
    <row r="5091" spans="1:16" x14ac:dyDescent="0.25">
      <c r="A5091" s="264" t="s">
        <v>2454</v>
      </c>
      <c r="B5091" s="264" t="s">
        <v>16922</v>
      </c>
      <c r="C5091" s="265">
        <v>24090701</v>
      </c>
      <c r="D5091" s="265" t="s">
        <v>15953</v>
      </c>
      <c r="E5091" s="266" t="s">
        <v>6214</v>
      </c>
      <c r="P5091" s="343"/>
    </row>
    <row r="5092" spans="1:16" x14ac:dyDescent="0.25">
      <c r="A5092" s="264" t="s">
        <v>2454</v>
      </c>
      <c r="B5092" s="264" t="s">
        <v>5419</v>
      </c>
      <c r="C5092" s="265">
        <v>24090702</v>
      </c>
      <c r="D5092" s="265" t="s">
        <v>15953</v>
      </c>
      <c r="E5092" s="266" t="s">
        <v>10715</v>
      </c>
      <c r="P5092" s="343"/>
    </row>
    <row r="5093" spans="1:16" x14ac:dyDescent="0.3">
      <c r="A5093" s="99" t="s">
        <v>8265</v>
      </c>
      <c r="B5093" s="99" t="s">
        <v>8259</v>
      </c>
      <c r="C5093" s="93" t="s">
        <v>8267</v>
      </c>
      <c r="D5093" s="93" t="s">
        <v>1398</v>
      </c>
      <c r="E5093" s="94">
        <v>46074</v>
      </c>
      <c r="F5093" s="93"/>
      <c r="G5093" s="93"/>
      <c r="H5093" s="93" t="s">
        <v>2055</v>
      </c>
      <c r="I5093" s="99"/>
      <c r="J5093" s="99"/>
      <c r="K5093" s="99"/>
      <c r="P5093" s="343"/>
    </row>
    <row r="5094" spans="1:16" x14ac:dyDescent="0.25">
      <c r="A5094" s="1" t="s">
        <v>16429</v>
      </c>
      <c r="B5094" s="432" t="s">
        <v>190</v>
      </c>
      <c r="C5094" s="433" t="s">
        <v>16430</v>
      </c>
      <c r="D5094" s="434" t="s">
        <v>17016</v>
      </c>
      <c r="E5094" s="434">
        <v>45917</v>
      </c>
      <c r="P5094" s="343"/>
    </row>
    <row r="5095" spans="1:16" x14ac:dyDescent="0.25">
      <c r="A5095" s="44" t="s">
        <v>1159</v>
      </c>
      <c r="B5095" s="44" t="s">
        <v>9309</v>
      </c>
      <c r="C5095" s="45" t="s">
        <v>9310</v>
      </c>
      <c r="D5095" s="45" t="s">
        <v>18252</v>
      </c>
      <c r="E5095" s="45" t="s">
        <v>3754</v>
      </c>
      <c r="F5095" s="45" t="s">
        <v>1384</v>
      </c>
      <c r="G5095" s="45" t="s">
        <v>1385</v>
      </c>
      <c r="P5095" s="343"/>
    </row>
    <row r="5096" spans="1:16" x14ac:dyDescent="0.25">
      <c r="A5096" s="44" t="s">
        <v>1160</v>
      </c>
      <c r="B5096" s="44" t="s">
        <v>6179</v>
      </c>
      <c r="C5096" s="45" t="s">
        <v>6199</v>
      </c>
      <c r="D5096" s="45" t="s">
        <v>18252</v>
      </c>
      <c r="E5096" s="45" t="s">
        <v>6212</v>
      </c>
      <c r="F5096" s="45" t="s">
        <v>1385</v>
      </c>
      <c r="G5096" s="45" t="s">
        <v>1385</v>
      </c>
      <c r="P5096" s="343"/>
    </row>
    <row r="5097" spans="1:16" x14ac:dyDescent="0.25">
      <c r="A5097" s="44" t="s">
        <v>12170</v>
      </c>
      <c r="B5097" s="44" t="s">
        <v>12171</v>
      </c>
      <c r="C5097" s="45" t="s">
        <v>6561</v>
      </c>
      <c r="D5097" s="45" t="s">
        <v>4574</v>
      </c>
      <c r="E5097" s="275">
        <f>DATE(2026,8,1)</f>
        <v>46235</v>
      </c>
      <c r="P5097" s="343"/>
    </row>
    <row r="5098" spans="1:16" x14ac:dyDescent="0.25">
      <c r="A5098" s="44" t="s">
        <v>6025</v>
      </c>
      <c r="B5098" s="44" t="s">
        <v>6176</v>
      </c>
      <c r="C5098" s="45" t="s">
        <v>6189</v>
      </c>
      <c r="D5098" s="45" t="s">
        <v>18252</v>
      </c>
      <c r="E5098" s="45" t="s">
        <v>6210</v>
      </c>
      <c r="F5098" s="45" t="s">
        <v>1384</v>
      </c>
      <c r="G5098" s="45" t="s">
        <v>1385</v>
      </c>
      <c r="P5098" s="343"/>
    </row>
    <row r="5099" spans="1:16" x14ac:dyDescent="0.25">
      <c r="A5099" s="44" t="s">
        <v>782</v>
      </c>
      <c r="B5099" s="44" t="s">
        <v>15962</v>
      </c>
      <c r="C5099" s="45" t="s">
        <v>15776</v>
      </c>
      <c r="D5099" s="45" t="s">
        <v>18252</v>
      </c>
      <c r="E5099" s="45" t="s">
        <v>6416</v>
      </c>
      <c r="F5099" s="45" t="s">
        <v>1384</v>
      </c>
      <c r="G5099" s="45" t="s">
        <v>1385</v>
      </c>
      <c r="P5099" s="343"/>
    </row>
    <row r="5100" spans="1:16" x14ac:dyDescent="0.25">
      <c r="A5100" s="264" t="s">
        <v>17832</v>
      </c>
      <c r="B5100" s="264" t="s">
        <v>6663</v>
      </c>
      <c r="C5100" s="265">
        <v>22010602</v>
      </c>
      <c r="D5100" s="265" t="s">
        <v>15953</v>
      </c>
      <c r="E5100" s="266" t="s">
        <v>6211</v>
      </c>
      <c r="P5100" s="343"/>
    </row>
    <row r="5101" spans="1:16" x14ac:dyDescent="0.25">
      <c r="A5101" s="264" t="s">
        <v>17832</v>
      </c>
      <c r="B5101" s="264" t="s">
        <v>12996</v>
      </c>
      <c r="C5101" s="265">
        <v>24010401</v>
      </c>
      <c r="D5101" s="265" t="s">
        <v>15953</v>
      </c>
      <c r="E5101" s="266" t="s">
        <v>12997</v>
      </c>
      <c r="P5101" s="343"/>
    </row>
    <row r="5102" spans="1:16" x14ac:dyDescent="0.25">
      <c r="A5102" s="264" t="s">
        <v>17832</v>
      </c>
      <c r="B5102" s="264" t="s">
        <v>3782</v>
      </c>
      <c r="C5102" s="265">
        <v>24010402</v>
      </c>
      <c r="D5102" s="265" t="s">
        <v>15953</v>
      </c>
      <c r="E5102" s="266" t="s">
        <v>8836</v>
      </c>
      <c r="P5102" s="343"/>
    </row>
    <row r="5103" spans="1:16" x14ac:dyDescent="0.25">
      <c r="A5103" s="264" t="s">
        <v>17832</v>
      </c>
      <c r="B5103" s="264" t="s">
        <v>17682</v>
      </c>
      <c r="C5103" s="265">
        <v>25010501</v>
      </c>
      <c r="D5103" s="265" t="s">
        <v>15953</v>
      </c>
      <c r="E5103" s="266" t="s">
        <v>17681</v>
      </c>
      <c r="P5103" s="343"/>
    </row>
    <row r="5104" spans="1:16" s="355" customFormat="1" x14ac:dyDescent="0.3">
      <c r="A5104" s="57" t="s">
        <v>4465</v>
      </c>
      <c r="B5104" s="92" t="s">
        <v>4550</v>
      </c>
      <c r="C5104" s="93" t="s">
        <v>4548</v>
      </c>
      <c r="D5104" s="93" t="s">
        <v>4549</v>
      </c>
      <c r="E5104" s="94">
        <v>46203</v>
      </c>
      <c r="F5104" s="93"/>
      <c r="G5104" s="93"/>
      <c r="H5104" s="93"/>
      <c r="I5104" s="99"/>
      <c r="J5104" s="99"/>
      <c r="K5104" s="99"/>
      <c r="L5104" s="29"/>
      <c r="M5104" s="29"/>
      <c r="N5104" s="29"/>
      <c r="O5104" s="29"/>
      <c r="P5104" s="356"/>
    </row>
    <row r="5105" spans="1:16" x14ac:dyDescent="0.3">
      <c r="A5105" s="29" t="s">
        <v>17004</v>
      </c>
      <c r="B5105" s="230" t="s">
        <v>17002</v>
      </c>
      <c r="C5105" s="30" t="s">
        <v>17003</v>
      </c>
      <c r="D5105" s="32" t="s">
        <v>1398</v>
      </c>
      <c r="E5105" s="348">
        <v>46040</v>
      </c>
      <c r="P5105" s="343"/>
    </row>
    <row r="5106" spans="1:16" s="359" customFormat="1" x14ac:dyDescent="0.25">
      <c r="A5106" s="264" t="s">
        <v>14772</v>
      </c>
      <c r="B5106" s="264" t="s">
        <v>4844</v>
      </c>
      <c r="C5106" s="265">
        <v>24060401</v>
      </c>
      <c r="D5106" s="265" t="s">
        <v>15953</v>
      </c>
      <c r="E5106" s="266" t="s">
        <v>6412</v>
      </c>
      <c r="F5106" s="30"/>
      <c r="G5106" s="30"/>
      <c r="H5106" s="30"/>
      <c r="I5106" s="29"/>
      <c r="J5106" s="29"/>
      <c r="K5106" s="29"/>
      <c r="L5106" s="29"/>
      <c r="M5106" s="29"/>
      <c r="N5106" s="29"/>
      <c r="O5106" s="29"/>
      <c r="P5106" s="360"/>
    </row>
    <row r="5107" spans="1:16" x14ac:dyDescent="0.25">
      <c r="A5107" s="1" t="s">
        <v>34</v>
      </c>
      <c r="B5107" s="432" t="s">
        <v>6270</v>
      </c>
      <c r="C5107" s="433" t="s">
        <v>6271</v>
      </c>
      <c r="D5107" s="434" t="s">
        <v>17016</v>
      </c>
      <c r="E5107" s="434">
        <v>45920</v>
      </c>
      <c r="P5107" s="343"/>
    </row>
    <row r="5108" spans="1:16" x14ac:dyDescent="0.25">
      <c r="A5108" s="1" t="s">
        <v>34</v>
      </c>
      <c r="B5108" s="432" t="s">
        <v>191</v>
      </c>
      <c r="C5108" s="433" t="s">
        <v>6300</v>
      </c>
      <c r="D5108" s="434" t="s">
        <v>17016</v>
      </c>
      <c r="E5108" s="434">
        <v>45885</v>
      </c>
      <c r="P5108" s="343"/>
    </row>
    <row r="5109" spans="1:16" x14ac:dyDescent="0.25">
      <c r="A5109" s="1" t="s">
        <v>34</v>
      </c>
      <c r="B5109" s="432" t="s">
        <v>179</v>
      </c>
      <c r="C5109" s="433" t="s">
        <v>8407</v>
      </c>
      <c r="D5109" s="434" t="s">
        <v>17016</v>
      </c>
      <c r="E5109" s="434">
        <v>46076</v>
      </c>
      <c r="P5109" s="343"/>
    </row>
    <row r="5110" spans="1:16" x14ac:dyDescent="0.25">
      <c r="A5110" s="264" t="s">
        <v>14773</v>
      </c>
      <c r="B5110" s="264" t="s">
        <v>3782</v>
      </c>
      <c r="C5110" s="265">
        <v>210205</v>
      </c>
      <c r="D5110" s="265" t="s">
        <v>15953</v>
      </c>
      <c r="E5110" s="266" t="s">
        <v>8836</v>
      </c>
      <c r="P5110" s="343"/>
    </row>
    <row r="5111" spans="1:16" s="355" customFormat="1" x14ac:dyDescent="0.25">
      <c r="A5111" s="264" t="s">
        <v>14773</v>
      </c>
      <c r="B5111" s="264" t="s">
        <v>236</v>
      </c>
      <c r="C5111" s="265">
        <v>241001</v>
      </c>
      <c r="D5111" s="265" t="s">
        <v>15953</v>
      </c>
      <c r="E5111" s="266" t="s">
        <v>11352</v>
      </c>
      <c r="F5111" s="30"/>
      <c r="G5111" s="30"/>
      <c r="H5111" s="30"/>
      <c r="I5111" s="29"/>
      <c r="J5111" s="29"/>
      <c r="K5111" s="29"/>
      <c r="L5111" s="29"/>
      <c r="M5111" s="29"/>
      <c r="N5111" s="29"/>
      <c r="O5111" s="29"/>
      <c r="P5111" s="356"/>
    </row>
    <row r="5112" spans="1:16" x14ac:dyDescent="0.25">
      <c r="A5112" s="264" t="s">
        <v>14773</v>
      </c>
      <c r="B5112" s="264" t="s">
        <v>14631</v>
      </c>
      <c r="C5112" s="265">
        <v>24020201</v>
      </c>
      <c r="D5112" s="265" t="s">
        <v>15953</v>
      </c>
      <c r="E5112" s="266" t="s">
        <v>12997</v>
      </c>
      <c r="P5112" s="343"/>
    </row>
    <row r="5113" spans="1:16" s="359" customFormat="1" x14ac:dyDescent="0.25">
      <c r="A5113" s="264" t="s">
        <v>14773</v>
      </c>
      <c r="B5113" s="264" t="s">
        <v>3598</v>
      </c>
      <c r="C5113" s="265">
        <v>24020202</v>
      </c>
      <c r="D5113" s="265" t="s">
        <v>15953</v>
      </c>
      <c r="E5113" s="266" t="s">
        <v>8836</v>
      </c>
      <c r="F5113" s="30"/>
      <c r="G5113" s="30"/>
      <c r="H5113" s="30"/>
      <c r="I5113" s="29"/>
      <c r="J5113" s="29"/>
      <c r="K5113" s="29"/>
      <c r="L5113" s="29"/>
      <c r="M5113" s="29"/>
      <c r="N5113" s="29"/>
      <c r="O5113" s="29"/>
      <c r="P5113" s="360"/>
    </row>
    <row r="5114" spans="1:16" x14ac:dyDescent="0.25">
      <c r="A5114" s="44" t="s">
        <v>11860</v>
      </c>
      <c r="B5114" s="44" t="s">
        <v>1365</v>
      </c>
      <c r="C5114" s="45" t="s">
        <v>15417</v>
      </c>
      <c r="D5114" s="45" t="s">
        <v>18252</v>
      </c>
      <c r="E5114" s="45" t="s">
        <v>11309</v>
      </c>
      <c r="F5114" s="45" t="s">
        <v>1385</v>
      </c>
      <c r="G5114" s="45" t="s">
        <v>1385</v>
      </c>
      <c r="P5114" s="343"/>
    </row>
    <row r="5115" spans="1:16" x14ac:dyDescent="0.25">
      <c r="A5115" s="264" t="s">
        <v>8598</v>
      </c>
      <c r="B5115" s="264" t="s">
        <v>2751</v>
      </c>
      <c r="C5115" s="265">
        <v>230105</v>
      </c>
      <c r="D5115" s="265" t="s">
        <v>15953</v>
      </c>
      <c r="E5115" s="266" t="s">
        <v>6877</v>
      </c>
      <c r="P5115" s="343"/>
    </row>
    <row r="5116" spans="1:16" x14ac:dyDescent="0.3">
      <c r="A5116" s="135" t="s">
        <v>783</v>
      </c>
      <c r="B5116" s="131" t="s">
        <v>1399</v>
      </c>
      <c r="C5116" s="96" t="s">
        <v>7695</v>
      </c>
      <c r="D5116" s="96" t="s">
        <v>1398</v>
      </c>
      <c r="E5116" s="112">
        <v>45863</v>
      </c>
      <c r="F5116" s="93"/>
      <c r="G5116" s="93"/>
      <c r="H5116" s="93"/>
      <c r="I5116" s="99"/>
      <c r="J5116" s="99"/>
      <c r="K5116" s="99"/>
      <c r="L5116" s="31"/>
      <c r="M5116" s="31"/>
      <c r="N5116" s="31"/>
      <c r="P5116" s="343"/>
    </row>
    <row r="5117" spans="1:16" x14ac:dyDescent="0.25">
      <c r="A5117" s="264" t="s">
        <v>783</v>
      </c>
      <c r="B5117" s="264" t="s">
        <v>3753</v>
      </c>
      <c r="C5117" s="265">
        <v>210101</v>
      </c>
      <c r="D5117" s="265" t="s">
        <v>15953</v>
      </c>
      <c r="E5117" s="266" t="s">
        <v>3754</v>
      </c>
      <c r="P5117" s="343"/>
    </row>
    <row r="5118" spans="1:16" x14ac:dyDescent="0.25">
      <c r="A5118" s="264" t="s">
        <v>783</v>
      </c>
      <c r="B5118" s="264" t="s">
        <v>4191</v>
      </c>
      <c r="C5118" s="265">
        <v>240401</v>
      </c>
      <c r="D5118" s="265" t="s">
        <v>15953</v>
      </c>
      <c r="E5118" s="266" t="s">
        <v>6492</v>
      </c>
      <c r="P5118" s="343"/>
    </row>
    <row r="5119" spans="1:16" x14ac:dyDescent="0.3">
      <c r="A5119" s="135" t="s">
        <v>7668</v>
      </c>
      <c r="B5119" s="131" t="s">
        <v>7666</v>
      </c>
      <c r="C5119" s="96" t="s">
        <v>7667</v>
      </c>
      <c r="D5119" s="96" t="s">
        <v>1398</v>
      </c>
      <c r="E5119" s="112">
        <v>45976</v>
      </c>
      <c r="F5119" s="93"/>
      <c r="G5119" s="93"/>
      <c r="H5119" s="93"/>
      <c r="I5119" s="99"/>
      <c r="J5119" s="99"/>
      <c r="K5119" s="99"/>
      <c r="L5119" s="31"/>
      <c r="M5119" s="31"/>
      <c r="N5119" s="31"/>
      <c r="P5119" s="343"/>
    </row>
    <row r="5120" spans="1:16" x14ac:dyDescent="0.25">
      <c r="A5120" s="264" t="s">
        <v>10684</v>
      </c>
      <c r="B5120" s="264" t="s">
        <v>10632</v>
      </c>
      <c r="C5120" s="265">
        <v>23080101</v>
      </c>
      <c r="D5120" s="265" t="s">
        <v>15953</v>
      </c>
      <c r="E5120" s="266" t="s">
        <v>5279</v>
      </c>
      <c r="P5120" s="343"/>
    </row>
    <row r="5121" spans="1:16" x14ac:dyDescent="0.25">
      <c r="A5121" s="264" t="s">
        <v>10684</v>
      </c>
      <c r="B5121" s="264" t="s">
        <v>10677</v>
      </c>
      <c r="C5121" s="265">
        <v>23080102</v>
      </c>
      <c r="D5121" s="265" t="s">
        <v>15953</v>
      </c>
      <c r="E5121" s="266" t="s">
        <v>5195</v>
      </c>
      <c r="P5121" s="343"/>
    </row>
    <row r="5122" spans="1:16" x14ac:dyDescent="0.25">
      <c r="A5122" s="44" t="s">
        <v>4950</v>
      </c>
      <c r="B5122" s="44" t="s">
        <v>15302</v>
      </c>
      <c r="C5122" s="45" t="s">
        <v>4964</v>
      </c>
      <c r="D5122" s="45" t="s">
        <v>16294</v>
      </c>
      <c r="E5122" s="46">
        <v>45900</v>
      </c>
      <c r="F5122" s="338"/>
      <c r="G5122" s="44"/>
      <c r="H5122" s="44"/>
      <c r="I5122" s="44"/>
      <c r="J5122" s="44"/>
      <c r="K5122" s="44"/>
      <c r="L5122" s="31"/>
      <c r="M5122" s="31"/>
      <c r="N5122" s="31"/>
      <c r="P5122" s="343"/>
    </row>
    <row r="5123" spans="1:16" x14ac:dyDescent="0.25">
      <c r="A5123" s="44" t="s">
        <v>2504</v>
      </c>
      <c r="B5123" s="44" t="s">
        <v>6176</v>
      </c>
      <c r="C5123" s="45" t="s">
        <v>6189</v>
      </c>
      <c r="D5123" s="45" t="s">
        <v>18252</v>
      </c>
      <c r="E5123" s="45" t="s">
        <v>6210</v>
      </c>
      <c r="F5123" s="45" t="s">
        <v>1384</v>
      </c>
      <c r="G5123" s="45" t="s">
        <v>1385</v>
      </c>
      <c r="P5123" s="343"/>
    </row>
    <row r="5124" spans="1:16" x14ac:dyDescent="0.25">
      <c r="A5124" s="44" t="s">
        <v>2504</v>
      </c>
      <c r="B5124" s="44" t="s">
        <v>6180</v>
      </c>
      <c r="C5124" s="45" t="s">
        <v>6202</v>
      </c>
      <c r="D5124" s="45" t="s">
        <v>18252</v>
      </c>
      <c r="E5124" s="45" t="s">
        <v>6210</v>
      </c>
      <c r="F5124" s="45" t="s">
        <v>1384</v>
      </c>
      <c r="G5124" s="45" t="s">
        <v>1385</v>
      </c>
      <c r="P5124" s="343"/>
    </row>
    <row r="5125" spans="1:16" x14ac:dyDescent="0.25">
      <c r="A5125" s="44" t="s">
        <v>12172</v>
      </c>
      <c r="B5125" s="44" t="s">
        <v>12173</v>
      </c>
      <c r="C5125" s="45" t="s">
        <v>3630</v>
      </c>
      <c r="D5125" s="45" t="s">
        <v>4574</v>
      </c>
      <c r="E5125" s="275">
        <f>DATE(2025,12,7)</f>
        <v>45998</v>
      </c>
      <c r="F5125" s="32"/>
      <c r="G5125" s="32"/>
      <c r="H5125" s="32"/>
      <c r="I5125" s="31"/>
      <c r="J5125" s="31"/>
      <c r="K5125" s="31"/>
      <c r="L5125" s="31"/>
      <c r="M5125" s="31"/>
      <c r="N5125" s="31"/>
      <c r="P5125" s="343"/>
    </row>
    <row r="5126" spans="1:16" x14ac:dyDescent="0.25">
      <c r="A5126" s="44" t="s">
        <v>526</v>
      </c>
      <c r="B5126" s="44" t="s">
        <v>15259</v>
      </c>
      <c r="C5126" s="45" t="s">
        <v>11129</v>
      </c>
      <c r="D5126" s="45" t="s">
        <v>16294</v>
      </c>
      <c r="E5126" s="46">
        <v>46022</v>
      </c>
      <c r="F5126" s="338"/>
      <c r="G5126" s="44"/>
      <c r="H5126" s="44"/>
      <c r="I5126" s="44"/>
      <c r="J5126" s="44"/>
      <c r="K5126" s="44"/>
      <c r="L5126" s="31"/>
      <c r="M5126" s="31"/>
      <c r="N5126" s="31"/>
      <c r="P5126" s="343"/>
    </row>
    <row r="5127" spans="1:16" x14ac:dyDescent="0.25">
      <c r="A5127" s="264" t="s">
        <v>14774</v>
      </c>
      <c r="B5127" s="264" t="s">
        <v>3782</v>
      </c>
      <c r="C5127" s="265">
        <v>210205</v>
      </c>
      <c r="D5127" s="265" t="s">
        <v>15953</v>
      </c>
      <c r="E5127" s="266" t="s">
        <v>8836</v>
      </c>
      <c r="P5127" s="343"/>
    </row>
    <row r="5128" spans="1:16" x14ac:dyDescent="0.25">
      <c r="A5128" s="264" t="s">
        <v>14774</v>
      </c>
      <c r="B5128" s="264" t="s">
        <v>1063</v>
      </c>
      <c r="C5128" s="265">
        <v>220104</v>
      </c>
      <c r="D5128" s="265" t="s">
        <v>15953</v>
      </c>
      <c r="E5128" s="266" t="s">
        <v>6677</v>
      </c>
      <c r="P5128" s="343"/>
    </row>
    <row r="5129" spans="1:16" x14ac:dyDescent="0.25">
      <c r="A5129" s="264" t="s">
        <v>14774</v>
      </c>
      <c r="B5129" s="264" t="s">
        <v>14593</v>
      </c>
      <c r="C5129" s="265">
        <v>24060301</v>
      </c>
      <c r="D5129" s="265" t="s">
        <v>15953</v>
      </c>
      <c r="E5129" s="266" t="s">
        <v>6412</v>
      </c>
      <c r="P5129" s="343"/>
    </row>
    <row r="5130" spans="1:16" x14ac:dyDescent="0.25">
      <c r="A5130" s="264" t="s">
        <v>14774</v>
      </c>
      <c r="B5130" s="264" t="s">
        <v>14594</v>
      </c>
      <c r="C5130" s="265">
        <v>24060302</v>
      </c>
      <c r="D5130" s="265" t="s">
        <v>15953</v>
      </c>
      <c r="E5130" s="266" t="s">
        <v>5410</v>
      </c>
      <c r="P5130" s="343"/>
    </row>
    <row r="5131" spans="1:16" x14ac:dyDescent="0.25">
      <c r="A5131" s="264" t="s">
        <v>14774</v>
      </c>
      <c r="B5131" s="264" t="s">
        <v>4844</v>
      </c>
      <c r="C5131" s="265">
        <v>24060401</v>
      </c>
      <c r="D5131" s="265" t="s">
        <v>15953</v>
      </c>
      <c r="E5131" s="266" t="s">
        <v>6412</v>
      </c>
      <c r="P5131" s="343"/>
    </row>
    <row r="5132" spans="1:16" x14ac:dyDescent="0.25">
      <c r="A5132" s="264" t="s">
        <v>14774</v>
      </c>
      <c r="B5132" s="264" t="s">
        <v>1057</v>
      </c>
      <c r="C5132" s="265">
        <v>24060402</v>
      </c>
      <c r="D5132" s="265" t="s">
        <v>15953</v>
      </c>
      <c r="E5132" s="266" t="s">
        <v>5410</v>
      </c>
      <c r="P5132" s="343"/>
    </row>
    <row r="5133" spans="1:16" x14ac:dyDescent="0.25">
      <c r="A5133" s="44" t="s">
        <v>6026</v>
      </c>
      <c r="B5133" s="44" t="s">
        <v>9324</v>
      </c>
      <c r="C5133" s="45" t="s">
        <v>6200</v>
      </c>
      <c r="D5133" s="45" t="s">
        <v>18252</v>
      </c>
      <c r="E5133" s="45" t="s">
        <v>6214</v>
      </c>
      <c r="F5133" s="45" t="s">
        <v>1384</v>
      </c>
      <c r="G5133" s="45" t="s">
        <v>1384</v>
      </c>
      <c r="P5133" s="343"/>
    </row>
    <row r="5134" spans="1:16" x14ac:dyDescent="0.25">
      <c r="A5134" s="264" t="s">
        <v>14775</v>
      </c>
      <c r="B5134" s="264" t="s">
        <v>12996</v>
      </c>
      <c r="C5134" s="265">
        <v>24010401</v>
      </c>
      <c r="D5134" s="265" t="s">
        <v>15953</v>
      </c>
      <c r="E5134" s="266" t="s">
        <v>12997</v>
      </c>
      <c r="P5134" s="343"/>
    </row>
    <row r="5135" spans="1:16" x14ac:dyDescent="0.25">
      <c r="A5135" s="264" t="s">
        <v>14775</v>
      </c>
      <c r="B5135" s="264" t="s">
        <v>3782</v>
      </c>
      <c r="C5135" s="265">
        <v>24010402</v>
      </c>
      <c r="D5135" s="265" t="s">
        <v>15953</v>
      </c>
      <c r="E5135" s="266" t="s">
        <v>8836</v>
      </c>
      <c r="P5135" s="343"/>
    </row>
    <row r="5136" spans="1:16" x14ac:dyDescent="0.25">
      <c r="A5136" s="264" t="s">
        <v>11405</v>
      </c>
      <c r="B5136" s="264" t="s">
        <v>3590</v>
      </c>
      <c r="C5136" s="265">
        <v>230903</v>
      </c>
      <c r="D5136" s="265" t="s">
        <v>15953</v>
      </c>
      <c r="E5136" s="266" t="s">
        <v>10715</v>
      </c>
      <c r="P5136" s="343"/>
    </row>
    <row r="5137" spans="1:16" x14ac:dyDescent="0.25">
      <c r="A5137" s="91" t="s">
        <v>13204</v>
      </c>
      <c r="B5137" s="92" t="s">
        <v>13392</v>
      </c>
      <c r="C5137" s="45" t="s">
        <v>13137</v>
      </c>
      <c r="D5137" s="93" t="s">
        <v>13391</v>
      </c>
      <c r="E5137" s="94">
        <v>45838</v>
      </c>
      <c r="F5137" s="93"/>
      <c r="G5137" s="93"/>
      <c r="H5137" s="93"/>
      <c r="I5137" s="99"/>
      <c r="J5137" s="99"/>
      <c r="K5137" s="99"/>
      <c r="L5137" s="31"/>
      <c r="M5137" s="31"/>
      <c r="N5137" s="31"/>
      <c r="P5137" s="343"/>
    </row>
    <row r="5138" spans="1:16" x14ac:dyDescent="0.25">
      <c r="A5138" s="264" t="s">
        <v>14776</v>
      </c>
      <c r="B5138" s="264" t="s">
        <v>13009</v>
      </c>
      <c r="C5138" s="265">
        <v>240101</v>
      </c>
      <c r="D5138" s="265" t="s">
        <v>15953</v>
      </c>
      <c r="E5138" s="266" t="s">
        <v>13010</v>
      </c>
      <c r="P5138" s="343"/>
    </row>
    <row r="5139" spans="1:16" x14ac:dyDescent="0.25">
      <c r="A5139" s="264" t="s">
        <v>16941</v>
      </c>
      <c r="B5139" s="264" t="s">
        <v>15882</v>
      </c>
      <c r="C5139" s="265">
        <v>240901</v>
      </c>
      <c r="D5139" s="265" t="s">
        <v>15953</v>
      </c>
      <c r="E5139" s="266" t="s">
        <v>6214</v>
      </c>
      <c r="P5139" s="343"/>
    </row>
    <row r="5140" spans="1:16" x14ac:dyDescent="0.25">
      <c r="A5140" s="264" t="s">
        <v>8599</v>
      </c>
      <c r="B5140" s="264" t="s">
        <v>3590</v>
      </c>
      <c r="C5140" s="265">
        <v>230903</v>
      </c>
      <c r="D5140" s="265" t="s">
        <v>15953</v>
      </c>
      <c r="E5140" s="266" t="s">
        <v>10715</v>
      </c>
      <c r="P5140" s="343"/>
    </row>
    <row r="5141" spans="1:16" s="355" customFormat="1" x14ac:dyDescent="0.25">
      <c r="A5141" s="264" t="s">
        <v>8599</v>
      </c>
      <c r="B5141" s="264" t="s">
        <v>1921</v>
      </c>
      <c r="C5141" s="265">
        <v>250101</v>
      </c>
      <c r="D5141" s="265" t="s">
        <v>15953</v>
      </c>
      <c r="E5141" s="266" t="s">
        <v>17681</v>
      </c>
      <c r="F5141" s="30"/>
      <c r="G5141" s="30"/>
      <c r="H5141" s="30"/>
      <c r="I5141" s="29"/>
      <c r="J5141" s="29"/>
      <c r="K5141" s="29"/>
      <c r="L5141" s="29"/>
      <c r="M5141" s="29"/>
      <c r="N5141" s="29"/>
      <c r="O5141" s="29"/>
      <c r="P5141" s="356"/>
    </row>
    <row r="5142" spans="1:16" x14ac:dyDescent="0.25">
      <c r="A5142" s="264" t="s">
        <v>8599</v>
      </c>
      <c r="B5142" s="264" t="s">
        <v>12996</v>
      </c>
      <c r="C5142" s="265">
        <v>24010401</v>
      </c>
      <c r="D5142" s="265" t="s">
        <v>15953</v>
      </c>
      <c r="E5142" s="266" t="s">
        <v>12997</v>
      </c>
      <c r="P5142" s="343"/>
    </row>
    <row r="5143" spans="1:16" s="359" customFormat="1" x14ac:dyDescent="0.25">
      <c r="A5143" s="44" t="s">
        <v>2683</v>
      </c>
      <c r="B5143" s="44" t="s">
        <v>1368</v>
      </c>
      <c r="C5143" s="45" t="s">
        <v>9312</v>
      </c>
      <c r="D5143" s="45" t="s">
        <v>18252</v>
      </c>
      <c r="E5143" s="45" t="s">
        <v>3754</v>
      </c>
      <c r="F5143" s="45" t="s">
        <v>1385</v>
      </c>
      <c r="G5143" s="45" t="s">
        <v>1385</v>
      </c>
      <c r="H5143" s="30"/>
      <c r="I5143" s="29"/>
      <c r="J5143" s="29"/>
      <c r="K5143" s="29"/>
      <c r="L5143" s="29"/>
      <c r="M5143" s="29"/>
      <c r="N5143" s="29"/>
      <c r="O5143" s="29"/>
      <c r="P5143" s="360"/>
    </row>
    <row r="5144" spans="1:16" x14ac:dyDescent="0.25">
      <c r="A5144" s="44" t="s">
        <v>15512</v>
      </c>
      <c r="B5144" s="44" t="s">
        <v>1353</v>
      </c>
      <c r="C5144" s="45" t="s">
        <v>15395</v>
      </c>
      <c r="D5144" s="45" t="s">
        <v>18252</v>
      </c>
      <c r="E5144" s="45" t="s">
        <v>10069</v>
      </c>
      <c r="F5144" s="45" t="s">
        <v>1384</v>
      </c>
      <c r="G5144" s="45" t="s">
        <v>1385</v>
      </c>
      <c r="P5144" s="343"/>
    </row>
    <row r="5145" spans="1:16" x14ac:dyDescent="0.25">
      <c r="A5145" s="264" t="s">
        <v>11406</v>
      </c>
      <c r="B5145" s="264" t="s">
        <v>8832</v>
      </c>
      <c r="C5145" s="265">
        <v>230203</v>
      </c>
      <c r="D5145" s="265" t="s">
        <v>15953</v>
      </c>
      <c r="E5145" s="266" t="s">
        <v>8836</v>
      </c>
      <c r="P5145" s="343"/>
    </row>
    <row r="5146" spans="1:16" x14ac:dyDescent="0.25">
      <c r="A5146" s="264" t="s">
        <v>11406</v>
      </c>
      <c r="B5146" s="264" t="s">
        <v>11360</v>
      </c>
      <c r="C5146" s="265">
        <v>231001</v>
      </c>
      <c r="D5146" s="265" t="s">
        <v>15953</v>
      </c>
      <c r="E5146" s="266" t="s">
        <v>2980</v>
      </c>
      <c r="P5146" s="343"/>
    </row>
    <row r="5147" spans="1:16" x14ac:dyDescent="0.25">
      <c r="A5147" s="44" t="s">
        <v>16042</v>
      </c>
      <c r="B5147" s="44" t="s">
        <v>15965</v>
      </c>
      <c r="C5147" s="45" t="s">
        <v>15966</v>
      </c>
      <c r="D5147" s="45" t="s">
        <v>18252</v>
      </c>
      <c r="E5147" s="45" t="s">
        <v>6214</v>
      </c>
      <c r="F5147" s="45" t="s">
        <v>1385</v>
      </c>
      <c r="G5147" s="45" t="s">
        <v>1385</v>
      </c>
      <c r="P5147" s="343"/>
    </row>
    <row r="5148" spans="1:16" x14ac:dyDescent="0.25">
      <c r="A5148" s="44" t="s">
        <v>15513</v>
      </c>
      <c r="B5148" s="44" t="s">
        <v>1382</v>
      </c>
      <c r="C5148" s="45" t="s">
        <v>11833</v>
      </c>
      <c r="D5148" s="45" t="s">
        <v>18252</v>
      </c>
      <c r="E5148" s="45" t="s">
        <v>11834</v>
      </c>
      <c r="F5148" s="45" t="s">
        <v>1385</v>
      </c>
      <c r="G5148" s="45" t="s">
        <v>1385</v>
      </c>
      <c r="P5148" s="343"/>
    </row>
    <row r="5149" spans="1:16" x14ac:dyDescent="0.25">
      <c r="A5149" s="264" t="s">
        <v>10434</v>
      </c>
      <c r="B5149" s="264" t="s">
        <v>10527</v>
      </c>
      <c r="C5149" s="265">
        <v>230505</v>
      </c>
      <c r="D5149" s="265" t="s">
        <v>15953</v>
      </c>
      <c r="E5149" s="266" t="s">
        <v>9689</v>
      </c>
      <c r="P5149" s="343"/>
    </row>
    <row r="5150" spans="1:16" x14ac:dyDescent="0.25">
      <c r="A5150" s="1" t="s">
        <v>3159</v>
      </c>
      <c r="B5150" s="432" t="s">
        <v>18269</v>
      </c>
      <c r="C5150" s="433" t="s">
        <v>13927</v>
      </c>
      <c r="D5150" s="434" t="s">
        <v>17016</v>
      </c>
      <c r="E5150" s="434">
        <v>45763</v>
      </c>
      <c r="P5150" s="343"/>
    </row>
    <row r="5151" spans="1:16" x14ac:dyDescent="0.25">
      <c r="A5151" s="44" t="s">
        <v>9139</v>
      </c>
      <c r="B5151" s="44" t="s">
        <v>9107</v>
      </c>
      <c r="C5151" s="45" t="s">
        <v>9108</v>
      </c>
      <c r="D5151" s="45" t="s">
        <v>18252</v>
      </c>
      <c r="E5151" s="45" t="s">
        <v>6809</v>
      </c>
      <c r="F5151" s="45" t="s">
        <v>1384</v>
      </c>
      <c r="G5151" s="45" t="s">
        <v>1385</v>
      </c>
      <c r="P5151" s="343"/>
    </row>
    <row r="5152" spans="1:16" x14ac:dyDescent="0.3">
      <c r="A5152" s="57" t="s">
        <v>129</v>
      </c>
      <c r="B5152" s="57" t="s">
        <v>10856</v>
      </c>
      <c r="C5152" s="62">
        <v>2320</v>
      </c>
      <c r="D5152" s="62" t="s">
        <v>5966</v>
      </c>
      <c r="E5152" s="60">
        <v>45777</v>
      </c>
      <c r="F5152" s="339" t="s">
        <v>16267</v>
      </c>
      <c r="G5152" s="339" t="s">
        <v>16268</v>
      </c>
      <c r="H5152" s="57"/>
      <c r="I5152" s="57"/>
      <c r="J5152" s="57"/>
      <c r="K5152" s="57"/>
      <c r="L5152" s="31"/>
      <c r="M5152" s="31"/>
      <c r="N5152" s="31"/>
      <c r="P5152" s="343"/>
    </row>
    <row r="5153" spans="1:16" x14ac:dyDescent="0.3">
      <c r="A5153" s="57" t="s">
        <v>129</v>
      </c>
      <c r="B5153" s="92" t="s">
        <v>4550</v>
      </c>
      <c r="C5153" s="93" t="s">
        <v>4548</v>
      </c>
      <c r="D5153" s="93" t="s">
        <v>4549</v>
      </c>
      <c r="E5153" s="94">
        <v>46203</v>
      </c>
      <c r="F5153" s="93"/>
      <c r="G5153" s="93"/>
      <c r="H5153" s="93"/>
      <c r="I5153" s="99"/>
      <c r="J5153" s="99"/>
      <c r="K5153" s="99"/>
      <c r="P5153" s="343"/>
    </row>
    <row r="5154" spans="1:16" x14ac:dyDescent="0.25">
      <c r="A5154" s="407" t="s">
        <v>129</v>
      </c>
      <c r="B5154" s="403" t="s">
        <v>17114</v>
      </c>
      <c r="C5154" s="413">
        <v>13.24</v>
      </c>
      <c r="D5154" s="43" t="s">
        <v>17679</v>
      </c>
      <c r="E5154" s="43">
        <v>47299</v>
      </c>
      <c r="F5154" s="88"/>
      <c r="P5154" s="343"/>
    </row>
    <row r="5155" spans="1:16" s="359" customFormat="1" x14ac:dyDescent="0.25">
      <c r="A5155" s="1" t="s">
        <v>129</v>
      </c>
      <c r="B5155" s="432" t="s">
        <v>6242</v>
      </c>
      <c r="C5155" s="433" t="s">
        <v>6246</v>
      </c>
      <c r="D5155" s="434" t="s">
        <v>17016</v>
      </c>
      <c r="E5155" s="434">
        <v>45885</v>
      </c>
      <c r="F5155" s="30"/>
      <c r="G5155" s="30"/>
      <c r="H5155" s="30"/>
      <c r="I5155" s="29"/>
      <c r="J5155" s="29"/>
      <c r="K5155" s="29"/>
      <c r="L5155" s="29"/>
      <c r="M5155" s="29"/>
      <c r="N5155" s="29"/>
      <c r="O5155" s="29"/>
      <c r="P5155" s="360"/>
    </row>
    <row r="5156" spans="1:16" x14ac:dyDescent="0.25">
      <c r="A5156" s="264" t="s">
        <v>129</v>
      </c>
      <c r="B5156" s="264" t="s">
        <v>1053</v>
      </c>
      <c r="C5156" s="265">
        <v>210902</v>
      </c>
      <c r="D5156" s="265" t="s">
        <v>15953</v>
      </c>
      <c r="E5156" s="266" t="s">
        <v>5195</v>
      </c>
      <c r="P5156" s="343"/>
    </row>
    <row r="5157" spans="1:16" x14ac:dyDescent="0.25">
      <c r="A5157" s="264" t="s">
        <v>129</v>
      </c>
      <c r="B5157" s="264" t="s">
        <v>3587</v>
      </c>
      <c r="C5157" s="265">
        <v>230904</v>
      </c>
      <c r="D5157" s="265" t="s">
        <v>15953</v>
      </c>
      <c r="E5157" s="266" t="s">
        <v>10715</v>
      </c>
      <c r="P5157" s="343"/>
    </row>
    <row r="5158" spans="1:16" x14ac:dyDescent="0.25">
      <c r="A5158" s="44" t="s">
        <v>7214</v>
      </c>
      <c r="B5158" s="44" t="s">
        <v>15257</v>
      </c>
      <c r="C5158" s="45" t="s">
        <v>13518</v>
      </c>
      <c r="D5158" s="45" t="s">
        <v>16294</v>
      </c>
      <c r="E5158" s="46">
        <v>46022</v>
      </c>
      <c r="F5158" s="338"/>
      <c r="G5158" s="44"/>
      <c r="H5158" s="44"/>
      <c r="I5158" s="44"/>
      <c r="J5158" s="44"/>
      <c r="K5158" s="44"/>
      <c r="L5158" s="31"/>
      <c r="M5158" s="31"/>
      <c r="N5158" s="31"/>
      <c r="P5158" s="343"/>
    </row>
    <row r="5159" spans="1:16" x14ac:dyDescent="0.25">
      <c r="A5159" s="262" t="s">
        <v>7373</v>
      </c>
      <c r="B5159" s="262" t="s">
        <v>7350</v>
      </c>
      <c r="C5159" s="53" t="s">
        <v>7374</v>
      </c>
      <c r="D5159" s="93" t="s">
        <v>7330</v>
      </c>
      <c r="E5159" s="263">
        <v>46364</v>
      </c>
      <c r="F5159" s="93"/>
      <c r="G5159" s="93"/>
      <c r="H5159" s="93"/>
      <c r="I5159" s="99"/>
      <c r="J5159" s="99"/>
      <c r="K5159" s="99"/>
      <c r="P5159" s="343"/>
    </row>
    <row r="5160" spans="1:16" x14ac:dyDescent="0.25">
      <c r="A5160" s="262" t="s">
        <v>9236</v>
      </c>
      <c r="B5160" s="262" t="s">
        <v>9229</v>
      </c>
      <c r="C5160" s="53" t="s">
        <v>9268</v>
      </c>
      <c r="D5160" s="93" t="s">
        <v>7330</v>
      </c>
      <c r="E5160" s="263">
        <v>46824</v>
      </c>
      <c r="F5160" s="93"/>
      <c r="G5160" s="93"/>
      <c r="H5160" s="93"/>
      <c r="I5160" s="99"/>
      <c r="J5160" s="99"/>
      <c r="K5160" s="99"/>
      <c r="P5160" s="343"/>
    </row>
    <row r="5161" spans="1:16" x14ac:dyDescent="0.3">
      <c r="A5161" s="57" t="s">
        <v>4466</v>
      </c>
      <c r="B5161" s="92" t="s">
        <v>4550</v>
      </c>
      <c r="C5161" s="93" t="s">
        <v>4548</v>
      </c>
      <c r="D5161" s="93" t="s">
        <v>4549</v>
      </c>
      <c r="E5161" s="94">
        <v>46203</v>
      </c>
      <c r="F5161" s="93"/>
      <c r="G5161" s="93"/>
      <c r="H5161" s="93"/>
      <c r="I5161" s="99"/>
      <c r="J5161" s="99"/>
      <c r="K5161" s="99"/>
      <c r="P5161" s="343"/>
    </row>
    <row r="5162" spans="1:16" x14ac:dyDescent="0.25">
      <c r="A5162" s="44" t="s">
        <v>16043</v>
      </c>
      <c r="B5162" s="44" t="s">
        <v>15970</v>
      </c>
      <c r="C5162" s="45" t="s">
        <v>15775</v>
      </c>
      <c r="D5162" s="45" t="s">
        <v>18252</v>
      </c>
      <c r="E5162" s="45" t="s">
        <v>6416</v>
      </c>
      <c r="F5162" s="45" t="s">
        <v>1384</v>
      </c>
      <c r="G5162" s="45" t="s">
        <v>1385</v>
      </c>
      <c r="P5162" s="343"/>
    </row>
    <row r="5163" spans="1:16" x14ac:dyDescent="0.3">
      <c r="A5163" s="57" t="s">
        <v>2618</v>
      </c>
      <c r="B5163" s="57" t="s">
        <v>1495</v>
      </c>
      <c r="C5163" s="62">
        <v>2402</v>
      </c>
      <c r="D5163" s="62" t="s">
        <v>5966</v>
      </c>
      <c r="E5163" s="60">
        <v>45961</v>
      </c>
      <c r="F5163" s="339" t="s">
        <v>16267</v>
      </c>
      <c r="G5163" s="339" t="s">
        <v>16268</v>
      </c>
      <c r="H5163" s="57"/>
      <c r="I5163" s="57"/>
      <c r="J5163" s="57"/>
      <c r="K5163" s="57"/>
      <c r="L5163" s="31"/>
      <c r="M5163" s="31"/>
      <c r="N5163" s="31"/>
      <c r="P5163" s="343"/>
    </row>
    <row r="5164" spans="1:16" x14ac:dyDescent="0.3">
      <c r="A5164" s="57" t="s">
        <v>2618</v>
      </c>
      <c r="B5164" s="57" t="s">
        <v>2495</v>
      </c>
      <c r="C5164" s="62">
        <v>21030</v>
      </c>
      <c r="D5164" s="62" t="s">
        <v>5966</v>
      </c>
      <c r="E5164" s="60">
        <v>45961</v>
      </c>
      <c r="F5164" s="339" t="s">
        <v>16267</v>
      </c>
      <c r="G5164" s="339" t="s">
        <v>16268</v>
      </c>
      <c r="H5164" s="57"/>
      <c r="I5164" s="57"/>
      <c r="J5164" s="57"/>
      <c r="K5164" s="57"/>
      <c r="L5164" s="31"/>
      <c r="M5164" s="31"/>
      <c r="N5164" s="31"/>
      <c r="P5164" s="343"/>
    </row>
    <row r="5165" spans="1:16" x14ac:dyDescent="0.3">
      <c r="A5165" s="57" t="s">
        <v>2618</v>
      </c>
      <c r="B5165" s="57" t="s">
        <v>1488</v>
      </c>
      <c r="C5165" s="62" t="s">
        <v>10855</v>
      </c>
      <c r="D5165" s="62" t="s">
        <v>5966</v>
      </c>
      <c r="E5165" s="60">
        <v>45777</v>
      </c>
      <c r="F5165" s="339" t="s">
        <v>16267</v>
      </c>
      <c r="G5165" s="339" t="s">
        <v>16268</v>
      </c>
      <c r="H5165" s="57"/>
      <c r="I5165" s="57"/>
      <c r="J5165" s="57"/>
      <c r="K5165" s="57"/>
      <c r="L5165" s="31"/>
      <c r="M5165" s="31"/>
      <c r="N5165" s="31"/>
      <c r="P5165" s="343"/>
    </row>
    <row r="5166" spans="1:16" x14ac:dyDescent="0.25">
      <c r="A5166" s="44" t="s">
        <v>2618</v>
      </c>
      <c r="B5166" s="44" t="s">
        <v>1350</v>
      </c>
      <c r="C5166" s="45" t="s">
        <v>6188</v>
      </c>
      <c r="D5166" s="45" t="s">
        <v>18252</v>
      </c>
      <c r="E5166" s="45" t="s">
        <v>6211</v>
      </c>
      <c r="F5166" s="45" t="s">
        <v>1384</v>
      </c>
      <c r="G5166" s="45" t="s">
        <v>1384</v>
      </c>
      <c r="P5166" s="343"/>
    </row>
    <row r="5167" spans="1:16" x14ac:dyDescent="0.25">
      <c r="A5167" s="44" t="s">
        <v>2618</v>
      </c>
      <c r="B5167" s="44" t="s">
        <v>15962</v>
      </c>
      <c r="C5167" s="45" t="s">
        <v>15776</v>
      </c>
      <c r="D5167" s="45" t="s">
        <v>18252</v>
      </c>
      <c r="E5167" s="45" t="s">
        <v>6416</v>
      </c>
      <c r="F5167" s="45" t="s">
        <v>1384</v>
      </c>
      <c r="G5167" s="45" t="s">
        <v>1384</v>
      </c>
      <c r="P5167" s="343"/>
    </row>
    <row r="5168" spans="1:16" x14ac:dyDescent="0.25">
      <c r="A5168" s="44" t="s">
        <v>2618</v>
      </c>
      <c r="B5168" s="44" t="s">
        <v>15970</v>
      </c>
      <c r="C5168" s="45" t="s">
        <v>15775</v>
      </c>
      <c r="D5168" s="45" t="s">
        <v>18252</v>
      </c>
      <c r="E5168" s="45" t="s">
        <v>6416</v>
      </c>
      <c r="F5168" s="45" t="s">
        <v>1384</v>
      </c>
      <c r="G5168" s="45" t="s">
        <v>1384</v>
      </c>
      <c r="P5168" s="343"/>
    </row>
    <row r="5169" spans="1:16" x14ac:dyDescent="0.25">
      <c r="A5169" s="44" t="s">
        <v>9342</v>
      </c>
      <c r="B5169" s="44" t="s">
        <v>9316</v>
      </c>
      <c r="C5169" s="45" t="s">
        <v>9317</v>
      </c>
      <c r="D5169" s="45" t="s">
        <v>18252</v>
      </c>
      <c r="E5169" s="45" t="s">
        <v>3754</v>
      </c>
      <c r="F5169" s="45" t="s">
        <v>1384</v>
      </c>
      <c r="G5169" s="45" t="s">
        <v>1385</v>
      </c>
      <c r="P5169" s="343"/>
    </row>
    <row r="5170" spans="1:16" x14ac:dyDescent="0.25">
      <c r="A5170" s="264" t="s">
        <v>8600</v>
      </c>
      <c r="B5170" s="264" t="s">
        <v>2751</v>
      </c>
      <c r="C5170" s="265">
        <v>230105</v>
      </c>
      <c r="D5170" s="265" t="s">
        <v>15953</v>
      </c>
      <c r="E5170" s="266" t="s">
        <v>6877</v>
      </c>
      <c r="P5170" s="343"/>
    </row>
    <row r="5171" spans="1:16" x14ac:dyDescent="0.25">
      <c r="A5171" s="264" t="s">
        <v>8600</v>
      </c>
      <c r="B5171" s="264" t="s">
        <v>10523</v>
      </c>
      <c r="C5171" s="265">
        <v>230603</v>
      </c>
      <c r="D5171" s="265" t="s">
        <v>15953</v>
      </c>
      <c r="E5171" s="266" t="s">
        <v>5410</v>
      </c>
      <c r="P5171" s="343"/>
    </row>
    <row r="5172" spans="1:16" x14ac:dyDescent="0.25">
      <c r="A5172" s="44" t="s">
        <v>1161</v>
      </c>
      <c r="B5172" s="44" t="s">
        <v>18102</v>
      </c>
      <c r="C5172" s="45" t="s">
        <v>18103</v>
      </c>
      <c r="D5172" s="45" t="s">
        <v>18252</v>
      </c>
      <c r="E5172" s="45" t="s">
        <v>6985</v>
      </c>
      <c r="F5172" s="45" t="s">
        <v>1384</v>
      </c>
      <c r="G5172" s="45" t="s">
        <v>1385</v>
      </c>
      <c r="P5172" s="343"/>
    </row>
    <row r="5173" spans="1:16" x14ac:dyDescent="0.25">
      <c r="A5173" s="403" t="s">
        <v>1161</v>
      </c>
      <c r="B5173" s="403" t="s">
        <v>17103</v>
      </c>
      <c r="C5173" s="413">
        <v>22.24</v>
      </c>
      <c r="D5173" s="43" t="s">
        <v>17679</v>
      </c>
      <c r="E5173" s="43">
        <v>47299</v>
      </c>
      <c r="F5173" s="88"/>
      <c r="P5173" s="343"/>
    </row>
    <row r="5174" spans="1:16" x14ac:dyDescent="0.25">
      <c r="A5174" s="44" t="s">
        <v>16044</v>
      </c>
      <c r="B5174" s="44" t="s">
        <v>15970</v>
      </c>
      <c r="C5174" s="45" t="s">
        <v>15775</v>
      </c>
      <c r="D5174" s="45" t="s">
        <v>18252</v>
      </c>
      <c r="E5174" s="45" t="s">
        <v>6416</v>
      </c>
      <c r="F5174" s="45" t="s">
        <v>1384</v>
      </c>
      <c r="G5174" s="45" t="s">
        <v>1385</v>
      </c>
      <c r="P5174" s="343"/>
    </row>
    <row r="5175" spans="1:16" x14ac:dyDescent="0.25">
      <c r="A5175" s="264" t="s">
        <v>4239</v>
      </c>
      <c r="B5175" s="264" t="s">
        <v>3782</v>
      </c>
      <c r="C5175" s="265">
        <v>210205</v>
      </c>
      <c r="D5175" s="265" t="s">
        <v>15953</v>
      </c>
      <c r="E5175" s="266" t="s">
        <v>8836</v>
      </c>
      <c r="P5175" s="343"/>
    </row>
    <row r="5176" spans="1:16" s="355" customFormat="1" x14ac:dyDescent="0.25">
      <c r="A5176" s="264" t="s">
        <v>4239</v>
      </c>
      <c r="B5176" s="264" t="s">
        <v>6664</v>
      </c>
      <c r="C5176" s="265">
        <v>22010701</v>
      </c>
      <c r="D5176" s="265" t="s">
        <v>15953</v>
      </c>
      <c r="E5176" s="266" t="s">
        <v>6665</v>
      </c>
      <c r="F5176" s="30"/>
      <c r="G5176" s="30"/>
      <c r="H5176" s="30"/>
      <c r="I5176" s="29"/>
      <c r="J5176" s="29"/>
      <c r="K5176" s="29"/>
      <c r="L5176" s="29"/>
      <c r="M5176" s="29"/>
      <c r="N5176" s="29"/>
      <c r="O5176" s="29"/>
      <c r="P5176" s="356"/>
    </row>
    <row r="5177" spans="1:16" x14ac:dyDescent="0.25">
      <c r="A5177" s="44" t="s">
        <v>4165</v>
      </c>
      <c r="B5177" s="44" t="s">
        <v>1349</v>
      </c>
      <c r="C5177" s="45" t="s">
        <v>15422</v>
      </c>
      <c r="D5177" s="45" t="s">
        <v>18252</v>
      </c>
      <c r="E5177" s="45" t="s">
        <v>3064</v>
      </c>
      <c r="F5177" s="45" t="s">
        <v>1385</v>
      </c>
      <c r="G5177" s="45" t="s">
        <v>1385</v>
      </c>
      <c r="P5177" s="343"/>
    </row>
    <row r="5178" spans="1:16" s="359" customFormat="1" x14ac:dyDescent="0.25">
      <c r="A5178" s="264" t="s">
        <v>14777</v>
      </c>
      <c r="B5178" s="264" t="s">
        <v>14586</v>
      </c>
      <c r="C5178" s="265">
        <v>240403</v>
      </c>
      <c r="D5178" s="265" t="s">
        <v>15953</v>
      </c>
      <c r="E5178" s="266" t="s">
        <v>6492</v>
      </c>
      <c r="F5178" s="30"/>
      <c r="G5178" s="30"/>
      <c r="H5178" s="30"/>
      <c r="I5178" s="29"/>
      <c r="J5178" s="29"/>
      <c r="K5178" s="29"/>
      <c r="L5178" s="29"/>
      <c r="M5178" s="29"/>
      <c r="N5178" s="29"/>
      <c r="O5178" s="29"/>
      <c r="P5178" s="360"/>
    </row>
    <row r="5179" spans="1:16" x14ac:dyDescent="0.25">
      <c r="A5179" s="264" t="s">
        <v>14777</v>
      </c>
      <c r="B5179" s="264" t="s">
        <v>1056</v>
      </c>
      <c r="C5179" s="265">
        <v>240601</v>
      </c>
      <c r="D5179" s="265" t="s">
        <v>15953</v>
      </c>
      <c r="E5179" s="266" t="s">
        <v>13753</v>
      </c>
      <c r="P5179" s="343"/>
    </row>
    <row r="5180" spans="1:16" x14ac:dyDescent="0.25">
      <c r="A5180" s="264" t="s">
        <v>17833</v>
      </c>
      <c r="B5180" s="264" t="s">
        <v>236</v>
      </c>
      <c r="C5180" s="265">
        <v>241001</v>
      </c>
      <c r="D5180" s="265" t="s">
        <v>15953</v>
      </c>
      <c r="E5180" s="266" t="s">
        <v>11352</v>
      </c>
      <c r="P5180" s="343"/>
    </row>
    <row r="5181" spans="1:16" x14ac:dyDescent="0.25">
      <c r="A5181" s="264" t="s">
        <v>8601</v>
      </c>
      <c r="B5181" s="264" t="s">
        <v>1062</v>
      </c>
      <c r="C5181" s="265">
        <v>230101</v>
      </c>
      <c r="D5181" s="265" t="s">
        <v>15953</v>
      </c>
      <c r="E5181" s="266" t="s">
        <v>6809</v>
      </c>
      <c r="P5181" s="343"/>
    </row>
    <row r="5182" spans="1:16" x14ac:dyDescent="0.25">
      <c r="A5182" s="44" t="s">
        <v>15404</v>
      </c>
      <c r="B5182" s="44" t="s">
        <v>1353</v>
      </c>
      <c r="C5182" s="45" t="s">
        <v>15395</v>
      </c>
      <c r="D5182" s="45" t="s">
        <v>18252</v>
      </c>
      <c r="E5182" s="45" t="s">
        <v>10069</v>
      </c>
      <c r="F5182" s="45" t="s">
        <v>1384</v>
      </c>
      <c r="G5182" s="45" t="s">
        <v>1385</v>
      </c>
      <c r="P5182" s="343"/>
    </row>
    <row r="5183" spans="1:16" x14ac:dyDescent="0.25">
      <c r="A5183" s="264" t="s">
        <v>3509</v>
      </c>
      <c r="B5183" s="264" t="s">
        <v>3601</v>
      </c>
      <c r="C5183" s="265">
        <v>230802</v>
      </c>
      <c r="D5183" s="265" t="s">
        <v>15953</v>
      </c>
      <c r="E5183" s="266" t="s">
        <v>5279</v>
      </c>
      <c r="P5183" s="343"/>
    </row>
    <row r="5184" spans="1:16" x14ac:dyDescent="0.25">
      <c r="A5184" s="264" t="s">
        <v>8602</v>
      </c>
      <c r="B5184" s="264" t="s">
        <v>8832</v>
      </c>
      <c r="C5184" s="265">
        <v>230203</v>
      </c>
      <c r="D5184" s="265" t="s">
        <v>15953</v>
      </c>
      <c r="E5184" s="266" t="s">
        <v>8836</v>
      </c>
      <c r="P5184" s="343"/>
    </row>
    <row r="5185" spans="1:16" x14ac:dyDescent="0.25">
      <c r="A5185" s="264" t="s">
        <v>8602</v>
      </c>
      <c r="B5185" s="264" t="s">
        <v>1061</v>
      </c>
      <c r="C5185" s="265">
        <v>240803</v>
      </c>
      <c r="D5185" s="265" t="s">
        <v>15953</v>
      </c>
      <c r="E5185" s="266" t="s">
        <v>6416</v>
      </c>
      <c r="P5185" s="343"/>
    </row>
    <row r="5186" spans="1:16" x14ac:dyDescent="0.25">
      <c r="A5186" s="44" t="s">
        <v>6808</v>
      </c>
      <c r="B5186" s="44" t="s">
        <v>11000</v>
      </c>
      <c r="C5186" s="45" t="s">
        <v>11001</v>
      </c>
      <c r="D5186" s="45" t="s">
        <v>18252</v>
      </c>
      <c r="E5186" s="45" t="s">
        <v>10715</v>
      </c>
      <c r="F5186" s="45" t="s">
        <v>1384</v>
      </c>
      <c r="G5186" s="45" t="s">
        <v>1385</v>
      </c>
      <c r="P5186" s="343"/>
    </row>
    <row r="5187" spans="1:16" x14ac:dyDescent="0.25">
      <c r="A5187" s="264" t="s">
        <v>6808</v>
      </c>
      <c r="B5187" s="264" t="s">
        <v>2757</v>
      </c>
      <c r="C5187" s="265">
        <v>221001</v>
      </c>
      <c r="D5187" s="265" t="s">
        <v>15953</v>
      </c>
      <c r="E5187" s="266" t="s">
        <v>5198</v>
      </c>
      <c r="P5187" s="343"/>
    </row>
    <row r="5188" spans="1:16" x14ac:dyDescent="0.25">
      <c r="A5188" s="403" t="s">
        <v>17292</v>
      </c>
      <c r="B5188" s="403" t="s">
        <v>17101</v>
      </c>
      <c r="C5188" s="413">
        <v>11.24</v>
      </c>
      <c r="D5188" s="43" t="s">
        <v>17679</v>
      </c>
      <c r="E5188" s="43">
        <v>47299</v>
      </c>
      <c r="F5188" s="88"/>
      <c r="P5188" s="343"/>
    </row>
    <row r="5189" spans="1:16" x14ac:dyDescent="0.25">
      <c r="A5189" s="403" t="s">
        <v>17292</v>
      </c>
      <c r="B5189" s="403" t="s">
        <v>17091</v>
      </c>
      <c r="C5189" s="413">
        <v>12.24</v>
      </c>
      <c r="D5189" s="43" t="s">
        <v>17679</v>
      </c>
      <c r="E5189" s="43">
        <v>47299</v>
      </c>
      <c r="F5189" s="88"/>
      <c r="P5189" s="343"/>
    </row>
    <row r="5190" spans="1:16" x14ac:dyDescent="0.25">
      <c r="A5190" s="44" t="s">
        <v>12174</v>
      </c>
      <c r="B5190" s="44" t="s">
        <v>12175</v>
      </c>
      <c r="C5190" s="45" t="s">
        <v>12815</v>
      </c>
      <c r="D5190" s="45" t="s">
        <v>4574</v>
      </c>
      <c r="E5190" s="275">
        <f>DATE(2028,1,15)</f>
        <v>46767</v>
      </c>
      <c r="P5190" s="343"/>
    </row>
    <row r="5191" spans="1:16" x14ac:dyDescent="0.25">
      <c r="A5191" s="44" t="s">
        <v>5379</v>
      </c>
      <c r="B5191" s="44" t="s">
        <v>5290</v>
      </c>
      <c r="C5191" s="45" t="s">
        <v>5380</v>
      </c>
      <c r="D5191" s="45" t="s">
        <v>15765</v>
      </c>
      <c r="E5191" s="45" t="s">
        <v>6673</v>
      </c>
      <c r="F5191" s="328"/>
      <c r="G5191" s="328"/>
      <c r="H5191" s="328"/>
      <c r="I5191" s="329"/>
      <c r="J5191" s="329"/>
      <c r="K5191" s="329"/>
      <c r="P5191" s="343"/>
    </row>
    <row r="5192" spans="1:16" x14ac:dyDescent="0.25">
      <c r="A5192" s="346" t="s">
        <v>5379</v>
      </c>
      <c r="B5192" s="346" t="s">
        <v>5290</v>
      </c>
      <c r="C5192" s="347" t="s">
        <v>5380</v>
      </c>
      <c r="D5192" s="347" t="s">
        <v>15765</v>
      </c>
      <c r="E5192" s="347" t="s">
        <v>10364</v>
      </c>
      <c r="F5192" s="346"/>
      <c r="G5192" s="346"/>
      <c r="H5192" s="346"/>
      <c r="I5192" s="346"/>
      <c r="J5192" s="346"/>
      <c r="K5192" s="346"/>
      <c r="L5192" s="346"/>
      <c r="M5192" s="346"/>
      <c r="P5192" s="343"/>
    </row>
    <row r="5193" spans="1:16" x14ac:dyDescent="0.25">
      <c r="A5193" s="403" t="s">
        <v>16324</v>
      </c>
      <c r="B5193" s="403" t="s">
        <v>17128</v>
      </c>
      <c r="C5193" s="413">
        <v>20.23</v>
      </c>
      <c r="D5193" s="43" t="s">
        <v>17679</v>
      </c>
      <c r="E5193" s="43">
        <v>46934</v>
      </c>
      <c r="F5193" s="88"/>
      <c r="P5193" s="343"/>
    </row>
    <row r="5194" spans="1:16" x14ac:dyDescent="0.25">
      <c r="A5194" s="44" t="s">
        <v>16324</v>
      </c>
      <c r="B5194" s="44" t="s">
        <v>16320</v>
      </c>
      <c r="C5194" s="45" t="s">
        <v>16321</v>
      </c>
      <c r="D5194" s="45" t="s">
        <v>16294</v>
      </c>
      <c r="E5194" s="46">
        <v>46022</v>
      </c>
      <c r="F5194" s="338"/>
      <c r="G5194" s="44"/>
      <c r="H5194" s="44"/>
      <c r="I5194" s="44"/>
      <c r="J5194" s="44"/>
      <c r="K5194" s="44"/>
      <c r="L5194" s="31"/>
      <c r="M5194" s="31"/>
      <c r="N5194" s="31"/>
      <c r="P5194" s="343"/>
    </row>
    <row r="5195" spans="1:16" x14ac:dyDescent="0.3">
      <c r="A5195" s="57" t="s">
        <v>4847</v>
      </c>
      <c r="B5195" s="57" t="s">
        <v>4848</v>
      </c>
      <c r="C5195" s="62" t="s">
        <v>14308</v>
      </c>
      <c r="D5195" s="93" t="s">
        <v>1814</v>
      </c>
      <c r="E5195" s="60">
        <v>46568</v>
      </c>
      <c r="F5195" s="93"/>
      <c r="G5195" s="93"/>
      <c r="H5195" s="93"/>
      <c r="I5195" s="99"/>
      <c r="J5195" s="99"/>
      <c r="K5195" s="99"/>
      <c r="P5195" s="343"/>
    </row>
    <row r="5196" spans="1:16" x14ac:dyDescent="0.25">
      <c r="A5196" s="44" t="s">
        <v>248</v>
      </c>
      <c r="B5196" s="44" t="s">
        <v>246</v>
      </c>
      <c r="C5196" s="45" t="s">
        <v>6380</v>
      </c>
      <c r="D5196" s="45" t="s">
        <v>15765</v>
      </c>
      <c r="E5196" s="45" t="s">
        <v>6422</v>
      </c>
      <c r="F5196" s="328"/>
      <c r="G5196" s="328"/>
      <c r="H5196" s="328"/>
      <c r="I5196" s="329"/>
      <c r="J5196" s="329"/>
      <c r="K5196" s="329"/>
      <c r="P5196" s="343"/>
    </row>
    <row r="5197" spans="1:16" x14ac:dyDescent="0.25">
      <c r="A5197" s="346" t="s">
        <v>248</v>
      </c>
      <c r="B5197" s="346" t="s">
        <v>246</v>
      </c>
      <c r="C5197" s="347" t="s">
        <v>6380</v>
      </c>
      <c r="D5197" s="347" t="s">
        <v>15765</v>
      </c>
      <c r="E5197" s="347" t="s">
        <v>6665</v>
      </c>
      <c r="F5197" s="346"/>
      <c r="G5197" s="346"/>
      <c r="H5197" s="346"/>
      <c r="I5197" s="346"/>
      <c r="J5197" s="346"/>
      <c r="K5197" s="346"/>
      <c r="L5197" s="346"/>
      <c r="M5197" s="346"/>
      <c r="P5197" s="343"/>
    </row>
    <row r="5198" spans="1:16" s="359" customFormat="1" x14ac:dyDescent="0.25">
      <c r="A5198" s="44" t="s">
        <v>248</v>
      </c>
      <c r="B5198" s="44" t="s">
        <v>246</v>
      </c>
      <c r="C5198" s="45" t="s">
        <v>6380</v>
      </c>
      <c r="D5198" s="45" t="s">
        <v>13812</v>
      </c>
      <c r="E5198" s="45" t="s">
        <v>6422</v>
      </c>
      <c r="F5198" s="93"/>
      <c r="G5198" s="93"/>
      <c r="H5198" s="93"/>
      <c r="I5198" s="99"/>
      <c r="J5198" s="99"/>
      <c r="K5198" s="99"/>
      <c r="L5198" s="29"/>
      <c r="M5198" s="29"/>
      <c r="N5198" s="29"/>
      <c r="O5198" s="29"/>
      <c r="P5198" s="360"/>
    </row>
    <row r="5199" spans="1:16" x14ac:dyDescent="0.25">
      <c r="A5199" s="44" t="s">
        <v>2684</v>
      </c>
      <c r="B5199" s="44" t="s">
        <v>2667</v>
      </c>
      <c r="C5199" s="45" t="s">
        <v>9088</v>
      </c>
      <c r="D5199" s="45" t="s">
        <v>18252</v>
      </c>
      <c r="E5199" s="45" t="s">
        <v>6809</v>
      </c>
      <c r="F5199" s="45" t="s">
        <v>1384</v>
      </c>
      <c r="G5199" s="45" t="s">
        <v>1385</v>
      </c>
      <c r="P5199" s="343"/>
    </row>
    <row r="5200" spans="1:16" x14ac:dyDescent="0.25">
      <c r="A5200" s="264" t="s">
        <v>17834</v>
      </c>
      <c r="B5200" s="264" t="s">
        <v>236</v>
      </c>
      <c r="C5200" s="265">
        <v>241001</v>
      </c>
      <c r="D5200" s="265" t="s">
        <v>15953</v>
      </c>
      <c r="E5200" s="266" t="s">
        <v>11352</v>
      </c>
      <c r="P5200" s="343"/>
    </row>
    <row r="5201" spans="1:16" x14ac:dyDescent="0.25">
      <c r="A5201" s="44" t="s">
        <v>13855</v>
      </c>
      <c r="B5201" s="44" t="s">
        <v>7343</v>
      </c>
      <c r="C5201" s="45" t="s">
        <v>13856</v>
      </c>
      <c r="D5201" s="45" t="s">
        <v>7330</v>
      </c>
      <c r="E5201" s="46">
        <v>46143</v>
      </c>
      <c r="F5201" s="93"/>
      <c r="G5201" s="93"/>
      <c r="H5201" s="93"/>
      <c r="I5201" s="99"/>
      <c r="J5201" s="99"/>
      <c r="K5201" s="99"/>
      <c r="P5201" s="343"/>
    </row>
    <row r="5202" spans="1:16" x14ac:dyDescent="0.25">
      <c r="A5202" s="44" t="s">
        <v>18149</v>
      </c>
      <c r="B5202" s="44" t="s">
        <v>1350</v>
      </c>
      <c r="C5202" s="45" t="s">
        <v>6188</v>
      </c>
      <c r="D5202" s="45" t="s">
        <v>18252</v>
      </c>
      <c r="E5202" s="45" t="s">
        <v>6211</v>
      </c>
      <c r="F5202" s="45" t="s">
        <v>1385</v>
      </c>
      <c r="G5202" s="45" t="s">
        <v>1384</v>
      </c>
      <c r="P5202" s="343"/>
    </row>
    <row r="5203" spans="1:16" x14ac:dyDescent="0.25">
      <c r="A5203" s="264" t="s">
        <v>15865</v>
      </c>
      <c r="B5203" s="264" t="s">
        <v>5425</v>
      </c>
      <c r="C5203" s="265">
        <v>240903</v>
      </c>
      <c r="D5203" s="265" t="s">
        <v>15953</v>
      </c>
      <c r="E5203" s="266" t="s">
        <v>6214</v>
      </c>
      <c r="P5203" s="343"/>
    </row>
    <row r="5204" spans="1:16" x14ac:dyDescent="0.3">
      <c r="A5204" s="57" t="s">
        <v>16276</v>
      </c>
      <c r="B5204" s="57" t="s">
        <v>176</v>
      </c>
      <c r="C5204" s="62">
        <v>2403</v>
      </c>
      <c r="D5204" s="62" t="s">
        <v>5966</v>
      </c>
      <c r="E5204" s="60">
        <v>45961</v>
      </c>
      <c r="F5204" s="339" t="s">
        <v>16267</v>
      </c>
      <c r="G5204" s="339" t="s">
        <v>16268</v>
      </c>
      <c r="H5204" s="57"/>
      <c r="I5204" s="57"/>
      <c r="J5204" s="57"/>
      <c r="K5204" s="57"/>
      <c r="L5204" s="31"/>
      <c r="M5204" s="31"/>
      <c r="N5204" s="31"/>
      <c r="P5204" s="343"/>
    </row>
    <row r="5205" spans="1:16" s="355" customFormat="1" x14ac:dyDescent="0.25">
      <c r="A5205" s="264" t="s">
        <v>15866</v>
      </c>
      <c r="B5205" s="264" t="s">
        <v>5425</v>
      </c>
      <c r="C5205" s="265">
        <v>240903</v>
      </c>
      <c r="D5205" s="265" t="s">
        <v>15953</v>
      </c>
      <c r="E5205" s="266" t="s">
        <v>6214</v>
      </c>
      <c r="F5205" s="30"/>
      <c r="G5205" s="30"/>
      <c r="H5205" s="30"/>
      <c r="I5205" s="29"/>
      <c r="J5205" s="29"/>
      <c r="K5205" s="29"/>
      <c r="L5205" s="29"/>
      <c r="M5205" s="29"/>
      <c r="N5205" s="29"/>
      <c r="O5205" s="29"/>
      <c r="P5205" s="356"/>
    </row>
    <row r="5206" spans="1:16" ht="14.4" x14ac:dyDescent="0.3">
      <c r="A5206" s="57" t="s">
        <v>5095</v>
      </c>
      <c r="B5206" s="57" t="s">
        <v>1496</v>
      </c>
      <c r="C5206" s="62" t="s">
        <v>5949</v>
      </c>
      <c r="D5206" s="62" t="s">
        <v>5966</v>
      </c>
      <c r="E5206" s="341" t="s">
        <v>13531</v>
      </c>
      <c r="F5206" s="339"/>
      <c r="G5206" s="339"/>
      <c r="H5206" s="57"/>
      <c r="I5206" s="57"/>
      <c r="J5206" s="57"/>
      <c r="K5206" s="57"/>
      <c r="P5206" s="343"/>
    </row>
    <row r="5207" spans="1:16" s="359" customFormat="1" x14ac:dyDescent="0.25">
      <c r="A5207" s="44" t="s">
        <v>570</v>
      </c>
      <c r="B5207" s="44" t="s">
        <v>1353</v>
      </c>
      <c r="C5207" s="45" t="s">
        <v>15395</v>
      </c>
      <c r="D5207" s="45" t="s">
        <v>18252</v>
      </c>
      <c r="E5207" s="45" t="s">
        <v>10069</v>
      </c>
      <c r="F5207" s="45" t="s">
        <v>1384</v>
      </c>
      <c r="G5207" s="45" t="s">
        <v>1385</v>
      </c>
      <c r="H5207" s="30"/>
      <c r="I5207" s="29"/>
      <c r="J5207" s="29"/>
      <c r="K5207" s="29"/>
      <c r="L5207" s="29"/>
      <c r="M5207" s="29"/>
      <c r="N5207" s="29"/>
      <c r="O5207" s="29"/>
      <c r="P5207" s="360"/>
    </row>
    <row r="5208" spans="1:16" x14ac:dyDescent="0.25">
      <c r="A5208" s="44" t="s">
        <v>570</v>
      </c>
      <c r="B5208" s="44" t="s">
        <v>15263</v>
      </c>
      <c r="C5208" s="45" t="s">
        <v>3458</v>
      </c>
      <c r="D5208" s="45" t="s">
        <v>16294</v>
      </c>
      <c r="E5208" s="46">
        <v>46053</v>
      </c>
      <c r="F5208" s="338"/>
      <c r="G5208" s="44"/>
      <c r="H5208" s="44"/>
      <c r="I5208" s="44"/>
      <c r="J5208" s="44"/>
      <c r="K5208" s="44"/>
      <c r="P5208" s="343"/>
    </row>
    <row r="5209" spans="1:16" x14ac:dyDescent="0.25">
      <c r="A5209" s="264" t="s">
        <v>570</v>
      </c>
      <c r="B5209" s="264" t="s">
        <v>1069</v>
      </c>
      <c r="C5209" s="265">
        <v>230103</v>
      </c>
      <c r="D5209" s="265" t="s">
        <v>15953</v>
      </c>
      <c r="E5209" s="266" t="s">
        <v>6809</v>
      </c>
      <c r="P5209" s="343"/>
    </row>
    <row r="5210" spans="1:16" x14ac:dyDescent="0.25">
      <c r="A5210" s="1" t="s">
        <v>123</v>
      </c>
      <c r="B5210" s="432" t="s">
        <v>6224</v>
      </c>
      <c r="C5210" s="433" t="s">
        <v>6227</v>
      </c>
      <c r="D5210" s="434" t="s">
        <v>17016</v>
      </c>
      <c r="E5210" s="434">
        <v>45869</v>
      </c>
      <c r="P5210" s="343"/>
    </row>
    <row r="5211" spans="1:16" x14ac:dyDescent="0.25">
      <c r="A5211" s="273" t="s">
        <v>249</v>
      </c>
      <c r="B5211" s="273" t="s">
        <v>11802</v>
      </c>
      <c r="C5211" s="274">
        <v>791202309002</v>
      </c>
      <c r="D5211" s="274" t="s">
        <v>8356</v>
      </c>
      <c r="E5211" s="276" t="s">
        <v>11829</v>
      </c>
      <c r="F5211" s="328"/>
      <c r="G5211" s="328"/>
      <c r="H5211" s="328"/>
      <c r="I5211" s="329"/>
      <c r="J5211" s="329"/>
      <c r="K5211" s="329"/>
      <c r="P5211" s="343"/>
    </row>
    <row r="5212" spans="1:16" x14ac:dyDescent="0.25">
      <c r="A5212" s="264" t="s">
        <v>14778</v>
      </c>
      <c r="B5212" s="264" t="s">
        <v>12996</v>
      </c>
      <c r="C5212" s="265">
        <v>24010401</v>
      </c>
      <c r="D5212" s="265" t="s">
        <v>15953</v>
      </c>
      <c r="E5212" s="266" t="s">
        <v>12997</v>
      </c>
      <c r="P5212" s="343"/>
    </row>
    <row r="5213" spans="1:16" x14ac:dyDescent="0.25">
      <c r="A5213" s="264" t="s">
        <v>14778</v>
      </c>
      <c r="B5213" s="264" t="s">
        <v>3782</v>
      </c>
      <c r="C5213" s="265">
        <v>24010402</v>
      </c>
      <c r="D5213" s="265" t="s">
        <v>15953</v>
      </c>
      <c r="E5213" s="266" t="s">
        <v>8836</v>
      </c>
      <c r="P5213" s="343"/>
    </row>
    <row r="5214" spans="1:16" x14ac:dyDescent="0.25">
      <c r="A5214" s="264" t="s">
        <v>14778</v>
      </c>
      <c r="B5214" s="264" t="s">
        <v>14593</v>
      </c>
      <c r="C5214" s="265">
        <v>24060301</v>
      </c>
      <c r="D5214" s="265" t="s">
        <v>15953</v>
      </c>
      <c r="E5214" s="266" t="s">
        <v>6412</v>
      </c>
      <c r="P5214" s="343"/>
    </row>
    <row r="5215" spans="1:16" x14ac:dyDescent="0.25">
      <c r="A5215" s="264" t="s">
        <v>14778</v>
      </c>
      <c r="B5215" s="264" t="s">
        <v>14594</v>
      </c>
      <c r="C5215" s="265">
        <v>24060302</v>
      </c>
      <c r="D5215" s="265" t="s">
        <v>15953</v>
      </c>
      <c r="E5215" s="266" t="s">
        <v>5410</v>
      </c>
      <c r="P5215" s="343"/>
    </row>
    <row r="5216" spans="1:16" x14ac:dyDescent="0.25">
      <c r="A5216" s="264" t="s">
        <v>14778</v>
      </c>
      <c r="B5216" s="264" t="s">
        <v>6685</v>
      </c>
      <c r="C5216" s="265">
        <v>24120301</v>
      </c>
      <c r="D5216" s="265" t="s">
        <v>15953</v>
      </c>
      <c r="E5216" s="266" t="s">
        <v>17687</v>
      </c>
      <c r="P5216" s="343"/>
    </row>
    <row r="5217" spans="1:16" x14ac:dyDescent="0.25">
      <c r="A5217" s="264" t="s">
        <v>14778</v>
      </c>
      <c r="B5217" s="264" t="s">
        <v>3602</v>
      </c>
      <c r="C5217" s="265">
        <v>24120302</v>
      </c>
      <c r="D5217" s="265" t="s">
        <v>15953</v>
      </c>
      <c r="E5217" s="266" t="s">
        <v>11834</v>
      </c>
      <c r="P5217" s="343"/>
    </row>
    <row r="5218" spans="1:16" x14ac:dyDescent="0.25">
      <c r="A5218" s="264" t="s">
        <v>2798</v>
      </c>
      <c r="B5218" s="264" t="s">
        <v>4181</v>
      </c>
      <c r="C5218" s="265">
        <v>230301</v>
      </c>
      <c r="D5218" s="265" t="s">
        <v>15953</v>
      </c>
      <c r="E5218" s="266" t="s">
        <v>6877</v>
      </c>
      <c r="P5218" s="343"/>
    </row>
    <row r="5219" spans="1:16" x14ac:dyDescent="0.3">
      <c r="A5219" s="99" t="s">
        <v>8258</v>
      </c>
      <c r="B5219" s="99" t="s">
        <v>8259</v>
      </c>
      <c r="C5219" s="93" t="s">
        <v>8267</v>
      </c>
      <c r="D5219" s="93" t="s">
        <v>1398</v>
      </c>
      <c r="E5219" s="94">
        <v>46074</v>
      </c>
      <c r="F5219" s="93"/>
      <c r="G5219" s="93"/>
      <c r="H5219" s="93" t="s">
        <v>2055</v>
      </c>
      <c r="I5219" s="99"/>
      <c r="J5219" s="99"/>
      <c r="K5219" s="99"/>
      <c r="P5219" s="343"/>
    </row>
    <row r="5220" spans="1:16" x14ac:dyDescent="0.25">
      <c r="A5220" s="44" t="s">
        <v>12176</v>
      </c>
      <c r="B5220" s="44" t="s">
        <v>12177</v>
      </c>
      <c r="C5220" s="45" t="s">
        <v>4753</v>
      </c>
      <c r="D5220" s="45" t="s">
        <v>4574</v>
      </c>
      <c r="E5220" s="275">
        <f>DATE(2025,6,18)</f>
        <v>45826</v>
      </c>
      <c r="F5220" s="32"/>
      <c r="G5220" s="32"/>
      <c r="H5220" s="32"/>
      <c r="I5220" s="31"/>
      <c r="J5220" s="31"/>
      <c r="K5220" s="31"/>
      <c r="L5220" s="31"/>
      <c r="M5220" s="31"/>
      <c r="N5220" s="31"/>
      <c r="P5220" s="343"/>
    </row>
    <row r="5221" spans="1:16" x14ac:dyDescent="0.25">
      <c r="A5221" s="44" t="s">
        <v>5645</v>
      </c>
      <c r="B5221" s="44" t="s">
        <v>350</v>
      </c>
      <c r="C5221" s="45" t="s">
        <v>5646</v>
      </c>
      <c r="D5221" s="45" t="s">
        <v>15765</v>
      </c>
      <c r="E5221" s="45" t="s">
        <v>5246</v>
      </c>
      <c r="F5221" s="328"/>
      <c r="G5221" s="328"/>
      <c r="H5221" s="328"/>
      <c r="I5221" s="329"/>
      <c r="J5221" s="329"/>
      <c r="K5221" s="329"/>
      <c r="P5221" s="343"/>
    </row>
    <row r="5222" spans="1:16" x14ac:dyDescent="0.25">
      <c r="A5222" s="346" t="s">
        <v>5645</v>
      </c>
      <c r="B5222" s="346" t="s">
        <v>350</v>
      </c>
      <c r="C5222" s="347" t="s">
        <v>5646</v>
      </c>
      <c r="D5222" s="347" t="s">
        <v>15765</v>
      </c>
      <c r="E5222" s="347" t="s">
        <v>5246</v>
      </c>
      <c r="F5222" s="346"/>
      <c r="G5222" s="346"/>
      <c r="H5222" s="346"/>
      <c r="I5222" s="346"/>
      <c r="J5222" s="346"/>
      <c r="K5222" s="346"/>
      <c r="L5222" s="346"/>
      <c r="M5222" s="346"/>
      <c r="P5222" s="343"/>
    </row>
    <row r="5223" spans="1:16" x14ac:dyDescent="0.25">
      <c r="A5223" s="264" t="s">
        <v>14779</v>
      </c>
      <c r="B5223" s="264" t="s">
        <v>6966</v>
      </c>
      <c r="C5223" s="265">
        <v>23010401</v>
      </c>
      <c r="D5223" s="265" t="s">
        <v>15953</v>
      </c>
      <c r="E5223" s="266" t="s">
        <v>6967</v>
      </c>
      <c r="P5223" s="343"/>
    </row>
    <row r="5224" spans="1:16" x14ac:dyDescent="0.25">
      <c r="A5224" s="264" t="s">
        <v>14779</v>
      </c>
      <c r="B5224" s="264" t="s">
        <v>3782</v>
      </c>
      <c r="C5224" s="265">
        <v>23010402</v>
      </c>
      <c r="D5224" s="265" t="s">
        <v>15953</v>
      </c>
      <c r="E5224" s="266" t="s">
        <v>8836</v>
      </c>
      <c r="P5224" s="343"/>
    </row>
    <row r="5225" spans="1:16" x14ac:dyDescent="0.25">
      <c r="A5225" s="264" t="s">
        <v>14779</v>
      </c>
      <c r="B5225" s="264" t="s">
        <v>6725</v>
      </c>
      <c r="C5225" s="265">
        <v>24070201</v>
      </c>
      <c r="D5225" s="265" t="s">
        <v>15953</v>
      </c>
      <c r="E5225" s="266" t="s">
        <v>10069</v>
      </c>
      <c r="P5225" s="343"/>
    </row>
    <row r="5226" spans="1:16" x14ac:dyDescent="0.25">
      <c r="A5226" s="264" t="s">
        <v>14779</v>
      </c>
      <c r="B5226" s="264" t="s">
        <v>3596</v>
      </c>
      <c r="C5226" s="265">
        <v>24070202</v>
      </c>
      <c r="D5226" s="265" t="s">
        <v>15953</v>
      </c>
      <c r="E5226" s="266" t="s">
        <v>5273</v>
      </c>
      <c r="P5226" s="343"/>
    </row>
    <row r="5227" spans="1:16" x14ac:dyDescent="0.25">
      <c r="A5227" s="264" t="s">
        <v>6810</v>
      </c>
      <c r="B5227" s="264" t="s">
        <v>4180</v>
      </c>
      <c r="C5227" s="265">
        <v>220605</v>
      </c>
      <c r="D5227" s="265" t="s">
        <v>15953</v>
      </c>
      <c r="E5227" s="266" t="s">
        <v>6710</v>
      </c>
      <c r="P5227" s="343"/>
    </row>
    <row r="5228" spans="1:16" x14ac:dyDescent="0.25">
      <c r="A5228" s="44" t="s">
        <v>6027</v>
      </c>
      <c r="B5228" s="44" t="s">
        <v>6174</v>
      </c>
      <c r="C5228" s="45" t="s">
        <v>6186</v>
      </c>
      <c r="D5228" s="45" t="s">
        <v>18252</v>
      </c>
      <c r="E5228" s="45" t="s">
        <v>6210</v>
      </c>
      <c r="F5228" s="45" t="s">
        <v>1384</v>
      </c>
      <c r="G5228" s="45" t="s">
        <v>1385</v>
      </c>
      <c r="P5228" s="343"/>
    </row>
    <row r="5229" spans="1:16" x14ac:dyDescent="0.25">
      <c r="A5229" s="264" t="s">
        <v>15867</v>
      </c>
      <c r="B5229" s="264" t="s">
        <v>5425</v>
      </c>
      <c r="C5229" s="265">
        <v>240903</v>
      </c>
      <c r="D5229" s="265" t="s">
        <v>15953</v>
      </c>
      <c r="E5229" s="266" t="s">
        <v>6214</v>
      </c>
      <c r="P5229" s="343"/>
    </row>
    <row r="5230" spans="1:16" x14ac:dyDescent="0.25">
      <c r="A5230" s="44" t="s">
        <v>12178</v>
      </c>
      <c r="B5230" s="44" t="s">
        <v>12179</v>
      </c>
      <c r="C5230" s="45" t="s">
        <v>12816</v>
      </c>
      <c r="D5230" s="45" t="s">
        <v>4574</v>
      </c>
      <c r="E5230" s="275">
        <f>DATE(2027,5,3)</f>
        <v>46510</v>
      </c>
      <c r="P5230" s="343"/>
    </row>
    <row r="5231" spans="1:16" x14ac:dyDescent="0.25">
      <c r="A5231" s="44" t="s">
        <v>9140</v>
      </c>
      <c r="B5231" s="44" t="s">
        <v>1372</v>
      </c>
      <c r="C5231" s="45" t="s">
        <v>9092</v>
      </c>
      <c r="D5231" s="45" t="s">
        <v>18252</v>
      </c>
      <c r="E5231" s="45" t="s">
        <v>6809</v>
      </c>
      <c r="F5231" s="45" t="s">
        <v>1385</v>
      </c>
      <c r="G5231" s="45" t="s">
        <v>1385</v>
      </c>
      <c r="P5231" s="343"/>
    </row>
    <row r="5232" spans="1:16" x14ac:dyDescent="0.25">
      <c r="A5232" s="44" t="s">
        <v>11861</v>
      </c>
      <c r="B5232" s="44" t="s">
        <v>11838</v>
      </c>
      <c r="C5232" s="45" t="s">
        <v>11839</v>
      </c>
      <c r="D5232" s="45" t="s">
        <v>18252</v>
      </c>
      <c r="E5232" s="45" t="s">
        <v>10715</v>
      </c>
      <c r="F5232" s="45" t="s">
        <v>1384</v>
      </c>
      <c r="G5232" s="45" t="s">
        <v>1384</v>
      </c>
      <c r="P5232" s="343"/>
    </row>
    <row r="5233" spans="1:16" x14ac:dyDescent="0.25">
      <c r="A5233" s="44" t="s">
        <v>10041</v>
      </c>
      <c r="B5233" s="44" t="s">
        <v>231</v>
      </c>
      <c r="C5233" s="45" t="s">
        <v>10042</v>
      </c>
      <c r="D5233" s="45" t="s">
        <v>15765</v>
      </c>
      <c r="E5233" s="45" t="s">
        <v>6210</v>
      </c>
      <c r="F5233" s="328"/>
      <c r="G5233" s="328"/>
      <c r="H5233" s="328"/>
      <c r="I5233" s="329"/>
      <c r="J5233" s="329"/>
      <c r="K5233" s="329"/>
      <c r="P5233" s="343"/>
    </row>
    <row r="5234" spans="1:16" x14ac:dyDescent="0.25">
      <c r="A5234" s="346" t="s">
        <v>10041</v>
      </c>
      <c r="B5234" s="346" t="s">
        <v>231</v>
      </c>
      <c r="C5234" s="347" t="s">
        <v>10042</v>
      </c>
      <c r="D5234" s="347" t="s">
        <v>15765</v>
      </c>
      <c r="E5234" s="347" t="s">
        <v>6214</v>
      </c>
      <c r="F5234" s="346"/>
      <c r="G5234" s="346"/>
      <c r="H5234" s="346"/>
      <c r="I5234" s="346"/>
      <c r="J5234" s="346"/>
      <c r="K5234" s="346"/>
      <c r="L5234" s="346"/>
      <c r="M5234" s="346"/>
      <c r="P5234" s="343"/>
    </row>
    <row r="5235" spans="1:16" x14ac:dyDescent="0.25">
      <c r="A5235" s="44" t="s">
        <v>10041</v>
      </c>
      <c r="B5235" s="44" t="s">
        <v>231</v>
      </c>
      <c r="C5235" s="45" t="s">
        <v>10042</v>
      </c>
      <c r="D5235" s="45" t="s">
        <v>13812</v>
      </c>
      <c r="E5235" s="45" t="s">
        <v>6210</v>
      </c>
      <c r="F5235" s="93"/>
      <c r="G5235" s="93"/>
      <c r="H5235" s="93"/>
      <c r="I5235" s="99"/>
      <c r="J5235" s="99"/>
      <c r="K5235" s="99"/>
      <c r="P5235" s="343"/>
    </row>
    <row r="5236" spans="1:16" x14ac:dyDescent="0.3">
      <c r="A5236" s="57" t="s">
        <v>2479</v>
      </c>
      <c r="B5236" s="57" t="s">
        <v>2495</v>
      </c>
      <c r="C5236" s="62" t="s">
        <v>10848</v>
      </c>
      <c r="D5236" s="62" t="s">
        <v>5966</v>
      </c>
      <c r="E5236" s="60">
        <v>45961</v>
      </c>
      <c r="F5236" s="339" t="s">
        <v>16267</v>
      </c>
      <c r="G5236" s="339" t="s">
        <v>16268</v>
      </c>
      <c r="H5236" s="57"/>
      <c r="I5236" s="57"/>
      <c r="J5236" s="57"/>
      <c r="K5236" s="57"/>
      <c r="L5236" s="31"/>
      <c r="M5236" s="31"/>
      <c r="N5236" s="31"/>
      <c r="P5236" s="343"/>
    </row>
    <row r="5237" spans="1:16" x14ac:dyDescent="0.3">
      <c r="A5237" s="57" t="s">
        <v>2479</v>
      </c>
      <c r="B5237" s="92" t="s">
        <v>4550</v>
      </c>
      <c r="C5237" s="93" t="s">
        <v>4548</v>
      </c>
      <c r="D5237" s="93" t="s">
        <v>4549</v>
      </c>
      <c r="E5237" s="94">
        <v>46203</v>
      </c>
      <c r="F5237" s="93"/>
      <c r="G5237" s="93"/>
      <c r="H5237" s="93"/>
      <c r="I5237" s="99"/>
      <c r="J5237" s="99"/>
      <c r="K5237" s="99"/>
      <c r="P5237" s="343"/>
    </row>
    <row r="5238" spans="1:16" x14ac:dyDescent="0.25">
      <c r="A5238" s="71" t="s">
        <v>2479</v>
      </c>
      <c r="B5238" s="403" t="s">
        <v>17121</v>
      </c>
      <c r="C5238" s="413">
        <v>13.23</v>
      </c>
      <c r="D5238" s="43" t="s">
        <v>17679</v>
      </c>
      <c r="E5238" s="43">
        <v>46934</v>
      </c>
      <c r="F5238" s="88"/>
      <c r="P5238" s="343"/>
    </row>
    <row r="5239" spans="1:16" s="359" customFormat="1" x14ac:dyDescent="0.25">
      <c r="A5239" s="264" t="s">
        <v>2479</v>
      </c>
      <c r="B5239" s="264" t="s">
        <v>6669</v>
      </c>
      <c r="C5239" s="265">
        <v>230807</v>
      </c>
      <c r="D5239" s="265" t="s">
        <v>15953</v>
      </c>
      <c r="E5239" s="266" t="s">
        <v>6877</v>
      </c>
      <c r="F5239" s="30"/>
      <c r="G5239" s="30"/>
      <c r="H5239" s="30"/>
      <c r="I5239" s="29"/>
      <c r="J5239" s="29"/>
      <c r="K5239" s="29"/>
      <c r="L5239" s="29"/>
      <c r="M5239" s="29"/>
      <c r="N5239" s="29"/>
      <c r="O5239" s="29"/>
      <c r="P5239" s="360"/>
    </row>
    <row r="5240" spans="1:16" x14ac:dyDescent="0.25">
      <c r="A5240" s="403" t="s">
        <v>17293</v>
      </c>
      <c r="B5240" s="403" t="s">
        <v>17093</v>
      </c>
      <c r="C5240" s="413">
        <v>33.24</v>
      </c>
      <c r="D5240" s="43" t="s">
        <v>17679</v>
      </c>
      <c r="E5240" s="43">
        <v>47299</v>
      </c>
      <c r="F5240" s="88"/>
      <c r="P5240" s="343"/>
    </row>
    <row r="5241" spans="1:16" x14ac:dyDescent="0.25">
      <c r="A5241" s="44" t="s">
        <v>13205</v>
      </c>
      <c r="B5241" s="92" t="s">
        <v>13392</v>
      </c>
      <c r="C5241" s="45" t="s">
        <v>13126</v>
      </c>
      <c r="D5241" s="93" t="s">
        <v>13391</v>
      </c>
      <c r="E5241" s="94">
        <v>45838</v>
      </c>
      <c r="F5241" s="93"/>
      <c r="G5241" s="93"/>
      <c r="H5241" s="93"/>
      <c r="I5241" s="99"/>
      <c r="J5241" s="99"/>
      <c r="K5241" s="99"/>
      <c r="L5241" s="31"/>
      <c r="M5241" s="31"/>
      <c r="N5241" s="31"/>
      <c r="P5241" s="343"/>
    </row>
    <row r="5242" spans="1:16" x14ac:dyDescent="0.25">
      <c r="A5242" s="44" t="s">
        <v>5647</v>
      </c>
      <c r="B5242" s="44" t="s">
        <v>5648</v>
      </c>
      <c r="C5242" s="45" t="s">
        <v>5649</v>
      </c>
      <c r="D5242" s="45" t="s">
        <v>15765</v>
      </c>
      <c r="E5242" s="45" t="s">
        <v>6673</v>
      </c>
      <c r="F5242" s="328"/>
      <c r="G5242" s="328"/>
      <c r="H5242" s="328"/>
      <c r="I5242" s="329"/>
      <c r="J5242" s="329"/>
      <c r="K5242" s="329"/>
      <c r="P5242" s="343"/>
    </row>
    <row r="5243" spans="1:16" x14ac:dyDescent="0.25">
      <c r="A5243" s="346" t="s">
        <v>5647</v>
      </c>
      <c r="B5243" s="346" t="s">
        <v>5648</v>
      </c>
      <c r="C5243" s="347" t="s">
        <v>5649</v>
      </c>
      <c r="D5243" s="347" t="s">
        <v>15765</v>
      </c>
      <c r="E5243" s="347" t="s">
        <v>6673</v>
      </c>
      <c r="F5243" s="346"/>
      <c r="G5243" s="346"/>
      <c r="H5243" s="346"/>
      <c r="I5243" s="346"/>
      <c r="J5243" s="346"/>
      <c r="K5243" s="346"/>
      <c r="L5243" s="346"/>
      <c r="M5243" s="346"/>
      <c r="P5243" s="343"/>
    </row>
    <row r="5244" spans="1:16" x14ac:dyDescent="0.25">
      <c r="A5244" s="44" t="s">
        <v>5647</v>
      </c>
      <c r="B5244" s="44" t="s">
        <v>5648</v>
      </c>
      <c r="C5244" s="45" t="s">
        <v>5649</v>
      </c>
      <c r="D5244" s="45" t="s">
        <v>13812</v>
      </c>
      <c r="E5244" s="45" t="s">
        <v>6673</v>
      </c>
      <c r="F5244" s="93"/>
      <c r="G5244" s="93"/>
      <c r="H5244" s="93"/>
      <c r="I5244" s="99"/>
      <c r="J5244" s="99"/>
      <c r="K5244" s="99"/>
      <c r="P5244" s="343"/>
    </row>
    <row r="5245" spans="1:16" x14ac:dyDescent="0.25">
      <c r="A5245" s="264" t="s">
        <v>4829</v>
      </c>
      <c r="B5245" s="264" t="s">
        <v>5409</v>
      </c>
      <c r="C5245" s="265">
        <v>210602</v>
      </c>
      <c r="D5245" s="265" t="s">
        <v>15953</v>
      </c>
      <c r="E5245" s="266" t="s">
        <v>5410</v>
      </c>
      <c r="P5245" s="343"/>
    </row>
    <row r="5246" spans="1:16" x14ac:dyDescent="0.25">
      <c r="A5246" s="264" t="s">
        <v>4829</v>
      </c>
      <c r="B5246" s="264" t="s">
        <v>1056</v>
      </c>
      <c r="C5246" s="265">
        <v>240601</v>
      </c>
      <c r="D5246" s="265" t="s">
        <v>15953</v>
      </c>
      <c r="E5246" s="266" t="s">
        <v>13753</v>
      </c>
      <c r="P5246" s="343"/>
    </row>
    <row r="5247" spans="1:16" x14ac:dyDescent="0.25">
      <c r="A5247" s="264" t="s">
        <v>4829</v>
      </c>
      <c r="B5247" s="264" t="s">
        <v>14623</v>
      </c>
      <c r="C5247" s="265">
        <v>24050301</v>
      </c>
      <c r="D5247" s="265" t="s">
        <v>15953</v>
      </c>
      <c r="E5247" s="266" t="s">
        <v>6710</v>
      </c>
      <c r="P5247" s="343"/>
    </row>
    <row r="5248" spans="1:16" x14ac:dyDescent="0.25">
      <c r="A5248" s="44" t="s">
        <v>1162</v>
      </c>
      <c r="B5248" s="44" t="s">
        <v>1351</v>
      </c>
      <c r="C5248" s="45" t="s">
        <v>6192</v>
      </c>
      <c r="D5248" s="45" t="s">
        <v>18252</v>
      </c>
      <c r="E5248" s="45" t="s">
        <v>6210</v>
      </c>
      <c r="F5248" s="45" t="s">
        <v>1384</v>
      </c>
      <c r="G5248" s="45" t="s">
        <v>1385</v>
      </c>
      <c r="P5248" s="343"/>
    </row>
    <row r="5249" spans="1:16" x14ac:dyDescent="0.3">
      <c r="A5249" s="135" t="s">
        <v>7709</v>
      </c>
      <c r="B5249" s="131" t="s">
        <v>1399</v>
      </c>
      <c r="C5249" s="96" t="s">
        <v>7695</v>
      </c>
      <c r="D5249" s="96" t="s">
        <v>1398</v>
      </c>
      <c r="E5249" s="112">
        <v>45863</v>
      </c>
      <c r="F5249" s="93"/>
      <c r="G5249" s="93"/>
      <c r="H5249" s="93"/>
      <c r="I5249" s="99"/>
      <c r="J5249" s="99"/>
      <c r="K5249" s="99"/>
      <c r="L5249" s="31"/>
      <c r="M5249" s="31"/>
      <c r="N5249" s="31"/>
      <c r="P5249" s="343"/>
    </row>
    <row r="5250" spans="1:16" x14ac:dyDescent="0.3">
      <c r="A5250" s="57" t="s">
        <v>14565</v>
      </c>
      <c r="B5250" s="58" t="s">
        <v>4914</v>
      </c>
      <c r="C5250" s="62">
        <v>23022</v>
      </c>
      <c r="D5250" s="62" t="s">
        <v>5966</v>
      </c>
      <c r="E5250" s="60">
        <v>46630</v>
      </c>
      <c r="F5250" s="339" t="s">
        <v>16267</v>
      </c>
      <c r="G5250" s="339" t="s">
        <v>16268</v>
      </c>
      <c r="H5250" s="57"/>
      <c r="I5250" s="57"/>
      <c r="J5250" s="57"/>
      <c r="K5250" s="57"/>
      <c r="P5250" s="343"/>
    </row>
    <row r="5251" spans="1:16" x14ac:dyDescent="0.25">
      <c r="A5251" s="76" t="s">
        <v>7540</v>
      </c>
      <c r="B5251" s="76" t="s">
        <v>7541</v>
      </c>
      <c r="C5251" s="56">
        <v>1202</v>
      </c>
      <c r="D5251" s="56" t="s">
        <v>1976</v>
      </c>
      <c r="E5251" s="69">
        <v>45534</v>
      </c>
      <c r="F5251" s="93"/>
      <c r="G5251" s="93"/>
      <c r="H5251" s="93"/>
      <c r="I5251" s="99"/>
      <c r="J5251" s="99"/>
      <c r="K5251" s="99"/>
      <c r="P5251" s="343"/>
    </row>
    <row r="5252" spans="1:16" x14ac:dyDescent="0.25">
      <c r="A5252" s="264" t="s">
        <v>784</v>
      </c>
      <c r="B5252" s="264" t="s">
        <v>3753</v>
      </c>
      <c r="C5252" s="265">
        <v>210101</v>
      </c>
      <c r="D5252" s="265" t="s">
        <v>15953</v>
      </c>
      <c r="E5252" s="266" t="s">
        <v>3754</v>
      </c>
      <c r="P5252" s="343"/>
    </row>
    <row r="5253" spans="1:16" x14ac:dyDescent="0.25">
      <c r="A5253" s="262" t="s">
        <v>7375</v>
      </c>
      <c r="B5253" s="262" t="s">
        <v>7376</v>
      </c>
      <c r="C5253" s="53" t="s">
        <v>13814</v>
      </c>
      <c r="D5253" s="93" t="s">
        <v>7330</v>
      </c>
      <c r="E5253" s="263">
        <v>47246</v>
      </c>
      <c r="F5253" s="93"/>
      <c r="G5253" s="93"/>
      <c r="H5253" s="93"/>
      <c r="I5253" s="99"/>
      <c r="J5253" s="99"/>
      <c r="K5253" s="99"/>
      <c r="P5253" s="343"/>
    </row>
    <row r="5254" spans="1:16" x14ac:dyDescent="0.25">
      <c r="A5254" s="44" t="s">
        <v>3433</v>
      </c>
      <c r="B5254" s="44" t="s">
        <v>9961</v>
      </c>
      <c r="C5254" s="45" t="s">
        <v>3457</v>
      </c>
      <c r="D5254" s="45" t="s">
        <v>16294</v>
      </c>
      <c r="E5254" s="46">
        <v>46022</v>
      </c>
      <c r="F5254" s="338"/>
      <c r="G5254" s="44"/>
      <c r="H5254" s="44"/>
      <c r="I5254" s="44"/>
      <c r="J5254" s="44"/>
      <c r="K5254" s="44"/>
      <c r="L5254" s="31"/>
      <c r="M5254" s="31"/>
      <c r="N5254" s="31"/>
      <c r="P5254" s="343"/>
    </row>
    <row r="5255" spans="1:16" x14ac:dyDescent="0.25">
      <c r="A5255" s="44" t="s">
        <v>13420</v>
      </c>
      <c r="B5255" s="44" t="s">
        <v>15257</v>
      </c>
      <c r="C5255" s="45" t="s">
        <v>13518</v>
      </c>
      <c r="D5255" s="45" t="s">
        <v>16294</v>
      </c>
      <c r="E5255" s="46">
        <v>46022</v>
      </c>
      <c r="F5255" s="338"/>
      <c r="G5255" s="44"/>
      <c r="H5255" s="44"/>
      <c r="I5255" s="44"/>
      <c r="J5255" s="44"/>
      <c r="K5255" s="44"/>
      <c r="L5255" s="31"/>
      <c r="M5255" s="31"/>
      <c r="N5255" s="31"/>
      <c r="P5255" s="343"/>
    </row>
    <row r="5256" spans="1:16" x14ac:dyDescent="0.25">
      <c r="A5256" s="44" t="s">
        <v>12180</v>
      </c>
      <c r="B5256" s="44" t="s">
        <v>12181</v>
      </c>
      <c r="C5256" s="45" t="s">
        <v>12817</v>
      </c>
      <c r="D5256" s="45" t="s">
        <v>4574</v>
      </c>
      <c r="E5256" s="275">
        <f>DATE(2027,5,3)</f>
        <v>46510</v>
      </c>
      <c r="P5256" s="343"/>
    </row>
    <row r="5257" spans="1:16" x14ac:dyDescent="0.25">
      <c r="A5257" s="264" t="s">
        <v>6811</v>
      </c>
      <c r="B5257" s="264" t="s">
        <v>2751</v>
      </c>
      <c r="C5257" s="265">
        <v>220105</v>
      </c>
      <c r="D5257" s="265" t="s">
        <v>15953</v>
      </c>
      <c r="E5257" s="266" t="s">
        <v>3064</v>
      </c>
      <c r="P5257" s="343"/>
    </row>
    <row r="5258" spans="1:16" x14ac:dyDescent="0.3">
      <c r="A5258" s="57" t="s">
        <v>4467</v>
      </c>
      <c r="B5258" s="92" t="s">
        <v>4550</v>
      </c>
      <c r="C5258" s="93" t="s">
        <v>4548</v>
      </c>
      <c r="D5258" s="93" t="s">
        <v>4549</v>
      </c>
      <c r="E5258" s="94">
        <v>46203</v>
      </c>
      <c r="F5258" s="93"/>
      <c r="G5258" s="93"/>
      <c r="H5258" s="93"/>
      <c r="I5258" s="99"/>
      <c r="J5258" s="99"/>
      <c r="K5258" s="99"/>
      <c r="P5258" s="343"/>
    </row>
    <row r="5259" spans="1:16" x14ac:dyDescent="0.25">
      <c r="A5259" s="264" t="s">
        <v>6812</v>
      </c>
      <c r="B5259" s="264" t="s">
        <v>1074</v>
      </c>
      <c r="C5259" s="265">
        <v>220701</v>
      </c>
      <c r="D5259" s="265" t="s">
        <v>15953</v>
      </c>
      <c r="E5259" s="266" t="s">
        <v>6212</v>
      </c>
      <c r="P5259" s="343"/>
    </row>
    <row r="5260" spans="1:16" s="355" customFormat="1" x14ac:dyDescent="0.25">
      <c r="A5260" s="264" t="s">
        <v>6812</v>
      </c>
      <c r="B5260" s="264" t="s">
        <v>9688</v>
      </c>
      <c r="C5260" s="265">
        <v>230504</v>
      </c>
      <c r="D5260" s="265" t="s">
        <v>15953</v>
      </c>
      <c r="E5260" s="266" t="s">
        <v>9689</v>
      </c>
      <c r="F5260" s="30"/>
      <c r="G5260" s="30"/>
      <c r="H5260" s="30"/>
      <c r="I5260" s="29"/>
      <c r="J5260" s="29"/>
      <c r="K5260" s="29"/>
      <c r="L5260" s="29"/>
      <c r="M5260" s="29"/>
      <c r="N5260" s="29"/>
      <c r="O5260" s="29"/>
      <c r="P5260" s="356"/>
    </row>
    <row r="5261" spans="1:16" x14ac:dyDescent="0.25">
      <c r="A5261" s="44" t="s">
        <v>16045</v>
      </c>
      <c r="B5261" s="44" t="s">
        <v>15970</v>
      </c>
      <c r="C5261" s="45" t="s">
        <v>15775</v>
      </c>
      <c r="D5261" s="45" t="s">
        <v>18252</v>
      </c>
      <c r="E5261" s="45" t="s">
        <v>6416</v>
      </c>
      <c r="F5261" s="45" t="s">
        <v>1384</v>
      </c>
      <c r="G5261" s="45" t="s">
        <v>1385</v>
      </c>
      <c r="P5261" s="343"/>
    </row>
    <row r="5262" spans="1:16" x14ac:dyDescent="0.3">
      <c r="A5262" s="57" t="s">
        <v>1422</v>
      </c>
      <c r="B5262" s="57" t="s">
        <v>1488</v>
      </c>
      <c r="C5262" s="62">
        <v>21027</v>
      </c>
      <c r="D5262" s="62" t="s">
        <v>5966</v>
      </c>
      <c r="E5262" s="60">
        <v>45777</v>
      </c>
      <c r="F5262" s="339" t="s">
        <v>16267</v>
      </c>
      <c r="G5262" s="339" t="s">
        <v>16268</v>
      </c>
      <c r="H5262" s="57"/>
      <c r="I5262" s="57"/>
      <c r="J5262" s="57"/>
      <c r="K5262" s="57"/>
      <c r="L5262" s="31"/>
      <c r="M5262" s="31"/>
      <c r="N5262" s="31"/>
      <c r="P5262" s="343"/>
    </row>
    <row r="5263" spans="1:16" x14ac:dyDescent="0.25">
      <c r="A5263" s="264" t="s">
        <v>5438</v>
      </c>
      <c r="B5263" s="264" t="s">
        <v>1053</v>
      </c>
      <c r="C5263" s="265">
        <v>210902</v>
      </c>
      <c r="D5263" s="265" t="s">
        <v>15953</v>
      </c>
      <c r="E5263" s="266" t="s">
        <v>5195</v>
      </c>
      <c r="P5263" s="343"/>
    </row>
    <row r="5264" spans="1:16" x14ac:dyDescent="0.25">
      <c r="A5264" s="44" t="s">
        <v>16046</v>
      </c>
      <c r="B5264" s="44" t="s">
        <v>15970</v>
      </c>
      <c r="C5264" s="45" t="s">
        <v>15775</v>
      </c>
      <c r="D5264" s="45" t="s">
        <v>18252</v>
      </c>
      <c r="E5264" s="45" t="s">
        <v>6416</v>
      </c>
      <c r="F5264" s="45" t="s">
        <v>1384</v>
      </c>
      <c r="G5264" s="45" t="s">
        <v>1385</v>
      </c>
      <c r="P5264" s="343"/>
    </row>
    <row r="5265" spans="1:16" x14ac:dyDescent="0.25">
      <c r="A5265" s="264" t="s">
        <v>785</v>
      </c>
      <c r="B5265" s="264" t="s">
        <v>2751</v>
      </c>
      <c r="C5265" s="265">
        <v>220105</v>
      </c>
      <c r="D5265" s="265" t="s">
        <v>15953</v>
      </c>
      <c r="E5265" s="266" t="s">
        <v>3064</v>
      </c>
      <c r="P5265" s="343"/>
    </row>
    <row r="5266" spans="1:16" x14ac:dyDescent="0.25">
      <c r="A5266" s="44" t="s">
        <v>12182</v>
      </c>
      <c r="B5266" s="44" t="s">
        <v>12183</v>
      </c>
      <c r="C5266" s="45" t="s">
        <v>3170</v>
      </c>
      <c r="D5266" s="45" t="s">
        <v>4574</v>
      </c>
      <c r="E5266" s="275">
        <f>DATE(2025,5,31)</f>
        <v>45808</v>
      </c>
      <c r="F5266" s="32"/>
      <c r="G5266" s="32"/>
      <c r="H5266" s="32"/>
      <c r="I5266" s="31"/>
      <c r="J5266" s="31"/>
      <c r="K5266" s="31"/>
      <c r="L5266" s="31"/>
      <c r="M5266" s="31"/>
      <c r="N5266" s="31"/>
      <c r="P5266" s="343"/>
    </row>
    <row r="5267" spans="1:16" x14ac:dyDescent="0.3">
      <c r="A5267" s="92" t="s">
        <v>661</v>
      </c>
      <c r="B5267" s="92" t="s">
        <v>14372</v>
      </c>
      <c r="C5267" s="93" t="s">
        <v>14373</v>
      </c>
      <c r="D5267" s="93" t="s">
        <v>1398</v>
      </c>
      <c r="E5267" s="94">
        <v>45916</v>
      </c>
      <c r="F5267" s="93"/>
      <c r="G5267" s="93"/>
      <c r="H5267" s="93"/>
      <c r="I5267" s="99"/>
      <c r="J5267" s="99"/>
      <c r="K5267" s="99"/>
      <c r="L5267" s="31"/>
      <c r="M5267" s="31"/>
      <c r="N5267" s="31"/>
      <c r="P5267" s="343"/>
    </row>
    <row r="5268" spans="1:16" x14ac:dyDescent="0.25">
      <c r="A5268" s="44" t="s">
        <v>661</v>
      </c>
      <c r="B5268" s="44" t="s">
        <v>2964</v>
      </c>
      <c r="C5268" s="45" t="s">
        <v>2989</v>
      </c>
      <c r="D5268" s="45" t="s">
        <v>15765</v>
      </c>
      <c r="E5268" s="45" t="s">
        <v>6422</v>
      </c>
      <c r="F5268" s="328"/>
      <c r="G5268" s="328"/>
      <c r="H5268" s="328"/>
      <c r="I5268" s="329"/>
      <c r="J5268" s="329"/>
      <c r="K5268" s="329"/>
      <c r="P5268" s="343"/>
    </row>
    <row r="5269" spans="1:16" x14ac:dyDescent="0.25">
      <c r="A5269" s="346" t="s">
        <v>661</v>
      </c>
      <c r="B5269" s="346" t="s">
        <v>2964</v>
      </c>
      <c r="C5269" s="347" t="s">
        <v>2989</v>
      </c>
      <c r="D5269" s="347" t="s">
        <v>15765</v>
      </c>
      <c r="E5269" s="347" t="s">
        <v>6422</v>
      </c>
      <c r="F5269" s="346"/>
      <c r="G5269" s="346"/>
      <c r="H5269" s="346"/>
      <c r="I5269" s="346"/>
      <c r="J5269" s="346"/>
      <c r="K5269" s="346"/>
      <c r="L5269" s="346"/>
      <c r="M5269" s="346"/>
      <c r="P5269" s="343"/>
    </row>
    <row r="5270" spans="1:16" x14ac:dyDescent="0.25">
      <c r="A5270" s="44" t="s">
        <v>661</v>
      </c>
      <c r="B5270" s="44" t="s">
        <v>2964</v>
      </c>
      <c r="C5270" s="45" t="s">
        <v>2989</v>
      </c>
      <c r="D5270" s="45" t="s">
        <v>13812</v>
      </c>
      <c r="E5270" s="45" t="s">
        <v>6422</v>
      </c>
      <c r="F5270" s="93"/>
      <c r="G5270" s="93"/>
      <c r="H5270" s="93"/>
      <c r="I5270" s="99"/>
      <c r="J5270" s="99"/>
      <c r="K5270" s="99"/>
      <c r="P5270" s="343"/>
    </row>
    <row r="5271" spans="1:16" x14ac:dyDescent="0.25">
      <c r="A5271" s="264" t="s">
        <v>8603</v>
      </c>
      <c r="B5271" s="264" t="s">
        <v>2751</v>
      </c>
      <c r="C5271" s="265">
        <v>230105</v>
      </c>
      <c r="D5271" s="265" t="s">
        <v>15953</v>
      </c>
      <c r="E5271" s="266" t="s">
        <v>6877</v>
      </c>
      <c r="P5271" s="343"/>
    </row>
    <row r="5272" spans="1:16" s="355" customFormat="1" x14ac:dyDescent="0.25">
      <c r="A5272" s="44" t="s">
        <v>15514</v>
      </c>
      <c r="B5272" s="44" t="s">
        <v>15970</v>
      </c>
      <c r="C5272" s="45" t="s">
        <v>15775</v>
      </c>
      <c r="D5272" s="45" t="s">
        <v>18252</v>
      </c>
      <c r="E5272" s="45" t="s">
        <v>6416</v>
      </c>
      <c r="F5272" s="45" t="s">
        <v>1384</v>
      </c>
      <c r="G5272" s="45" t="s">
        <v>1385</v>
      </c>
      <c r="H5272" s="30"/>
      <c r="I5272" s="29"/>
      <c r="J5272" s="29"/>
      <c r="K5272" s="29"/>
      <c r="L5272" s="29"/>
      <c r="M5272" s="29"/>
      <c r="N5272" s="29"/>
      <c r="O5272" s="29"/>
      <c r="P5272" s="356"/>
    </row>
    <row r="5273" spans="1:16" x14ac:dyDescent="0.25">
      <c r="A5273" s="44" t="s">
        <v>15266</v>
      </c>
      <c r="B5273" s="44" t="s">
        <v>9962</v>
      </c>
      <c r="C5273" s="45" t="s">
        <v>15264</v>
      </c>
      <c r="D5273" s="45" t="s">
        <v>16294</v>
      </c>
      <c r="E5273" s="46">
        <v>45868</v>
      </c>
      <c r="F5273" s="338"/>
      <c r="G5273" s="44"/>
      <c r="H5273" s="44"/>
      <c r="I5273" s="44"/>
      <c r="J5273" s="44"/>
      <c r="K5273" s="44"/>
      <c r="L5273" s="31"/>
      <c r="M5273" s="31"/>
      <c r="N5273" s="31"/>
      <c r="P5273" s="343"/>
    </row>
    <row r="5274" spans="1:16" x14ac:dyDescent="0.25">
      <c r="A5274" s="403" t="s">
        <v>17294</v>
      </c>
      <c r="B5274" s="403" t="s">
        <v>17093</v>
      </c>
      <c r="C5274" s="413">
        <v>33.22</v>
      </c>
      <c r="D5274" s="43" t="s">
        <v>17679</v>
      </c>
      <c r="E5274" s="43">
        <v>45838</v>
      </c>
      <c r="F5274" s="88"/>
      <c r="P5274" s="343"/>
    </row>
    <row r="5275" spans="1:16" s="359" customFormat="1" x14ac:dyDescent="0.25">
      <c r="A5275" s="264" t="s">
        <v>15868</v>
      </c>
      <c r="B5275" s="264" t="s">
        <v>3753</v>
      </c>
      <c r="C5275" s="265">
        <v>210101</v>
      </c>
      <c r="D5275" s="265" t="s">
        <v>15953</v>
      </c>
      <c r="E5275" s="266" t="s">
        <v>3754</v>
      </c>
      <c r="F5275" s="30"/>
      <c r="G5275" s="30"/>
      <c r="H5275" s="30"/>
      <c r="I5275" s="29"/>
      <c r="J5275" s="29"/>
      <c r="K5275" s="29"/>
      <c r="L5275" s="29"/>
      <c r="M5275" s="29"/>
      <c r="N5275" s="29"/>
      <c r="O5275" s="29"/>
      <c r="P5275" s="360"/>
    </row>
    <row r="5276" spans="1:16" x14ac:dyDescent="0.25">
      <c r="A5276" s="264" t="s">
        <v>15868</v>
      </c>
      <c r="B5276" s="264" t="s">
        <v>6669</v>
      </c>
      <c r="C5276" s="265">
        <v>240804</v>
      </c>
      <c r="D5276" s="265" t="s">
        <v>15953</v>
      </c>
      <c r="E5276" s="266" t="s">
        <v>15826</v>
      </c>
      <c r="P5276" s="343"/>
    </row>
    <row r="5277" spans="1:16" x14ac:dyDescent="0.25">
      <c r="A5277" s="273" t="s">
        <v>11803</v>
      </c>
      <c r="B5277" s="273" t="s">
        <v>11791</v>
      </c>
      <c r="C5277" s="274">
        <v>791202303002</v>
      </c>
      <c r="D5277" s="274" t="s">
        <v>8356</v>
      </c>
      <c r="E5277" s="276" t="s">
        <v>3754</v>
      </c>
      <c r="F5277" s="328"/>
      <c r="G5277" s="328"/>
      <c r="H5277" s="328"/>
      <c r="I5277" s="329"/>
      <c r="J5277" s="329"/>
      <c r="K5277" s="329"/>
      <c r="P5277" s="343"/>
    </row>
    <row r="5278" spans="1:16" x14ac:dyDescent="0.25">
      <c r="A5278" s="44" t="s">
        <v>15515</v>
      </c>
      <c r="B5278" s="44" t="s">
        <v>15970</v>
      </c>
      <c r="C5278" s="45" t="s">
        <v>15775</v>
      </c>
      <c r="D5278" s="45" t="s">
        <v>18252</v>
      </c>
      <c r="E5278" s="45" t="s">
        <v>6416</v>
      </c>
      <c r="F5278" s="45" t="s">
        <v>1384</v>
      </c>
      <c r="G5278" s="45" t="s">
        <v>1385</v>
      </c>
      <c r="P5278" s="343"/>
    </row>
    <row r="5279" spans="1:16" x14ac:dyDescent="0.25">
      <c r="A5279" s="403" t="s">
        <v>15515</v>
      </c>
      <c r="B5279" s="403" t="s">
        <v>17175</v>
      </c>
      <c r="C5279" s="413">
        <v>13.22</v>
      </c>
      <c r="D5279" s="43" t="s">
        <v>17679</v>
      </c>
      <c r="E5279" s="43">
        <v>45838</v>
      </c>
      <c r="F5279" s="88"/>
      <c r="P5279" s="343"/>
    </row>
    <row r="5280" spans="1:16" x14ac:dyDescent="0.25">
      <c r="A5280" s="403" t="s">
        <v>15515</v>
      </c>
      <c r="B5280" s="403" t="s">
        <v>17135</v>
      </c>
      <c r="C5280" s="413">
        <v>21.22</v>
      </c>
      <c r="D5280" s="43" t="s">
        <v>17679</v>
      </c>
      <c r="E5280" s="43">
        <v>45838</v>
      </c>
      <c r="F5280" s="88"/>
      <c r="P5280" s="343"/>
    </row>
    <row r="5281" spans="1:16" x14ac:dyDescent="0.25">
      <c r="A5281" s="44" t="s">
        <v>9043</v>
      </c>
      <c r="B5281" s="44" t="s">
        <v>15257</v>
      </c>
      <c r="C5281" s="45" t="s">
        <v>13518</v>
      </c>
      <c r="D5281" s="45" t="s">
        <v>16294</v>
      </c>
      <c r="E5281" s="46">
        <v>46022</v>
      </c>
      <c r="F5281" s="338"/>
      <c r="G5281" s="44"/>
      <c r="H5281" s="44"/>
      <c r="I5281" s="44"/>
      <c r="J5281" s="44"/>
      <c r="K5281" s="44"/>
      <c r="L5281" s="31"/>
      <c r="M5281" s="31"/>
      <c r="N5281" s="31"/>
      <c r="P5281" s="343"/>
    </row>
    <row r="5282" spans="1:16" x14ac:dyDescent="0.25">
      <c r="A5282" s="1" t="s">
        <v>9043</v>
      </c>
      <c r="B5282" s="432" t="s">
        <v>14398</v>
      </c>
      <c r="C5282" s="433" t="s">
        <v>16487</v>
      </c>
      <c r="D5282" s="434" t="s">
        <v>17016</v>
      </c>
      <c r="E5282" s="434">
        <v>45866</v>
      </c>
      <c r="P5282" s="343"/>
    </row>
    <row r="5283" spans="1:16" x14ac:dyDescent="0.25">
      <c r="A5283" s="264" t="s">
        <v>14780</v>
      </c>
      <c r="B5283" s="264" t="s">
        <v>2751</v>
      </c>
      <c r="C5283" s="265">
        <v>230105</v>
      </c>
      <c r="D5283" s="265" t="s">
        <v>15953</v>
      </c>
      <c r="E5283" s="266" t="s">
        <v>6877</v>
      </c>
      <c r="P5283" s="343"/>
    </row>
    <row r="5284" spans="1:16" x14ac:dyDescent="0.25">
      <c r="A5284" s="1" t="s">
        <v>14447</v>
      </c>
      <c r="B5284" s="432" t="s">
        <v>14389</v>
      </c>
      <c r="C5284" s="433" t="s">
        <v>14448</v>
      </c>
      <c r="D5284" s="434" t="s">
        <v>17016</v>
      </c>
      <c r="E5284" s="434">
        <v>45826</v>
      </c>
      <c r="P5284" s="343"/>
    </row>
    <row r="5285" spans="1:16" x14ac:dyDescent="0.25">
      <c r="A5285" s="264" t="s">
        <v>6813</v>
      </c>
      <c r="B5285" s="264" t="s">
        <v>6669</v>
      </c>
      <c r="C5285" s="265">
        <v>220802</v>
      </c>
      <c r="D5285" s="265" t="s">
        <v>15953</v>
      </c>
      <c r="E5285" s="266" t="s">
        <v>6416</v>
      </c>
      <c r="P5285" s="343"/>
    </row>
    <row r="5286" spans="1:16" x14ac:dyDescent="0.25">
      <c r="A5286" s="264" t="s">
        <v>9465</v>
      </c>
      <c r="B5286" s="264" t="s">
        <v>1062</v>
      </c>
      <c r="C5286" s="265">
        <v>230101</v>
      </c>
      <c r="D5286" s="265" t="s">
        <v>15953</v>
      </c>
      <c r="E5286" s="266" t="s">
        <v>6809</v>
      </c>
      <c r="P5286" s="343"/>
    </row>
    <row r="5287" spans="1:16" x14ac:dyDescent="0.25">
      <c r="A5287" s="264" t="s">
        <v>9465</v>
      </c>
      <c r="B5287" s="264" t="s">
        <v>2751</v>
      </c>
      <c r="C5287" s="265">
        <v>230105</v>
      </c>
      <c r="D5287" s="265" t="s">
        <v>15953</v>
      </c>
      <c r="E5287" s="266" t="s">
        <v>6877</v>
      </c>
      <c r="P5287" s="343"/>
    </row>
    <row r="5288" spans="1:16" x14ac:dyDescent="0.25">
      <c r="A5288" s="44" t="s">
        <v>16047</v>
      </c>
      <c r="B5288" s="44" t="s">
        <v>1354</v>
      </c>
      <c r="C5288" s="45" t="s">
        <v>14385</v>
      </c>
      <c r="D5288" s="45" t="s">
        <v>18252</v>
      </c>
      <c r="E5288" s="45" t="s">
        <v>3064</v>
      </c>
      <c r="F5288" s="45" t="s">
        <v>1384</v>
      </c>
      <c r="G5288" s="45" t="s">
        <v>1385</v>
      </c>
      <c r="P5288" s="343"/>
    </row>
    <row r="5289" spans="1:16" x14ac:dyDescent="0.25">
      <c r="A5289" s="44" t="s">
        <v>16047</v>
      </c>
      <c r="B5289" s="44" t="s">
        <v>18102</v>
      </c>
      <c r="C5289" s="45" t="s">
        <v>18103</v>
      </c>
      <c r="D5289" s="45" t="s">
        <v>18252</v>
      </c>
      <c r="E5289" s="45" t="s">
        <v>6985</v>
      </c>
      <c r="F5289" s="45" t="s">
        <v>1384</v>
      </c>
      <c r="G5289" s="45" t="s">
        <v>1385</v>
      </c>
      <c r="P5289" s="343"/>
    </row>
    <row r="5290" spans="1:16" x14ac:dyDescent="0.25">
      <c r="A5290" s="264" t="s">
        <v>9466</v>
      </c>
      <c r="B5290" s="264" t="s">
        <v>2751</v>
      </c>
      <c r="C5290" s="265">
        <v>230105</v>
      </c>
      <c r="D5290" s="265" t="s">
        <v>15953</v>
      </c>
      <c r="E5290" s="266" t="s">
        <v>6877</v>
      </c>
      <c r="P5290" s="343"/>
    </row>
    <row r="5291" spans="1:16" x14ac:dyDescent="0.25">
      <c r="A5291" s="264" t="s">
        <v>17835</v>
      </c>
      <c r="B5291" s="264" t="s">
        <v>6669</v>
      </c>
      <c r="C5291" s="265">
        <v>240804</v>
      </c>
      <c r="D5291" s="265" t="s">
        <v>15953</v>
      </c>
      <c r="E5291" s="266" t="s">
        <v>15826</v>
      </c>
      <c r="P5291" s="343"/>
    </row>
    <row r="5292" spans="1:16" x14ac:dyDescent="0.25">
      <c r="A5292" s="44" t="s">
        <v>16048</v>
      </c>
      <c r="B5292" s="44" t="s">
        <v>15970</v>
      </c>
      <c r="C5292" s="45" t="s">
        <v>15775</v>
      </c>
      <c r="D5292" s="45" t="s">
        <v>18252</v>
      </c>
      <c r="E5292" s="45" t="s">
        <v>6416</v>
      </c>
      <c r="F5292" s="45" t="s">
        <v>1384</v>
      </c>
      <c r="G5292" s="45" t="s">
        <v>1385</v>
      </c>
      <c r="P5292" s="343"/>
    </row>
    <row r="5293" spans="1:16" x14ac:dyDescent="0.25">
      <c r="A5293" s="44" t="s">
        <v>13086</v>
      </c>
      <c r="B5293" s="44" t="s">
        <v>13525</v>
      </c>
      <c r="C5293" s="45" t="s">
        <v>13084</v>
      </c>
      <c r="D5293" s="45" t="s">
        <v>16294</v>
      </c>
      <c r="E5293" s="46">
        <v>45777</v>
      </c>
      <c r="F5293" s="338"/>
      <c r="G5293" s="44"/>
      <c r="H5293" s="44"/>
      <c r="I5293" s="44"/>
      <c r="J5293" s="44"/>
      <c r="K5293" s="44"/>
      <c r="L5293" s="31"/>
      <c r="M5293" s="31"/>
      <c r="N5293" s="31"/>
      <c r="P5293" s="343"/>
    </row>
    <row r="5294" spans="1:16" x14ac:dyDescent="0.25">
      <c r="A5294" s="44" t="s">
        <v>513</v>
      </c>
      <c r="B5294" s="44" t="s">
        <v>15259</v>
      </c>
      <c r="C5294" s="45" t="s">
        <v>11129</v>
      </c>
      <c r="D5294" s="45" t="s">
        <v>16294</v>
      </c>
      <c r="E5294" s="46">
        <v>46022</v>
      </c>
      <c r="F5294" s="338"/>
      <c r="G5294" s="44"/>
      <c r="H5294" s="44"/>
      <c r="I5294" s="44"/>
      <c r="J5294" s="44"/>
      <c r="K5294" s="44"/>
      <c r="L5294" s="31"/>
      <c r="M5294" s="31"/>
      <c r="N5294" s="31"/>
      <c r="P5294" s="343"/>
    </row>
    <row r="5295" spans="1:16" x14ac:dyDescent="0.3">
      <c r="A5295" s="57" t="s">
        <v>70</v>
      </c>
      <c r="B5295" s="92" t="s">
        <v>4550</v>
      </c>
      <c r="C5295" s="93" t="s">
        <v>4548</v>
      </c>
      <c r="D5295" s="93" t="s">
        <v>4549</v>
      </c>
      <c r="E5295" s="94">
        <v>46203</v>
      </c>
      <c r="F5295" s="93"/>
      <c r="G5295" s="93"/>
      <c r="H5295" s="93"/>
      <c r="I5295" s="99"/>
      <c r="J5295" s="99"/>
      <c r="K5295" s="99"/>
      <c r="P5295" s="343"/>
    </row>
    <row r="5296" spans="1:16" x14ac:dyDescent="0.25">
      <c r="A5296" s="264" t="s">
        <v>15869</v>
      </c>
      <c r="B5296" s="264" t="s">
        <v>6669</v>
      </c>
      <c r="C5296" s="265">
        <v>240804</v>
      </c>
      <c r="D5296" s="265" t="s">
        <v>15953</v>
      </c>
      <c r="E5296" s="266" t="s">
        <v>15826</v>
      </c>
      <c r="P5296" s="343"/>
    </row>
    <row r="5297" spans="1:16" x14ac:dyDescent="0.25">
      <c r="A5297" s="262" t="s">
        <v>11592</v>
      </c>
      <c r="B5297" s="262" t="s">
        <v>11578</v>
      </c>
      <c r="C5297" s="53" t="s">
        <v>9739</v>
      </c>
      <c r="D5297" s="93" t="s">
        <v>7330</v>
      </c>
      <c r="E5297" s="263">
        <v>46890</v>
      </c>
      <c r="F5297" s="93"/>
      <c r="G5297" s="93"/>
      <c r="H5297" s="93"/>
      <c r="I5297" s="99"/>
      <c r="J5297" s="99"/>
      <c r="K5297" s="99"/>
      <c r="P5297" s="343"/>
    </row>
    <row r="5298" spans="1:16" x14ac:dyDescent="0.25">
      <c r="A5298" s="264" t="s">
        <v>786</v>
      </c>
      <c r="B5298" s="264" t="s">
        <v>3753</v>
      </c>
      <c r="C5298" s="265">
        <v>210101</v>
      </c>
      <c r="D5298" s="265" t="s">
        <v>15953</v>
      </c>
      <c r="E5298" s="266" t="s">
        <v>3754</v>
      </c>
      <c r="P5298" s="343"/>
    </row>
    <row r="5299" spans="1:16" x14ac:dyDescent="0.25">
      <c r="A5299" s="264" t="s">
        <v>786</v>
      </c>
      <c r="B5299" s="264" t="s">
        <v>1056</v>
      </c>
      <c r="C5299" s="265">
        <v>230601</v>
      </c>
      <c r="D5299" s="265" t="s">
        <v>15953</v>
      </c>
      <c r="E5299" s="266" t="s">
        <v>10533</v>
      </c>
      <c r="P5299" s="343"/>
    </row>
    <row r="5300" spans="1:16" x14ac:dyDescent="0.25">
      <c r="A5300" s="264" t="s">
        <v>786</v>
      </c>
      <c r="B5300" s="264" t="s">
        <v>1056</v>
      </c>
      <c r="C5300" s="265">
        <v>240601</v>
      </c>
      <c r="D5300" s="265" t="s">
        <v>15953</v>
      </c>
      <c r="E5300" s="266" t="s">
        <v>13753</v>
      </c>
      <c r="P5300" s="343"/>
    </row>
    <row r="5301" spans="1:16" x14ac:dyDescent="0.25">
      <c r="A5301" s="264" t="s">
        <v>786</v>
      </c>
      <c r="B5301" s="264" t="s">
        <v>1077</v>
      </c>
      <c r="C5301" s="265">
        <v>240602</v>
      </c>
      <c r="D5301" s="265" t="s">
        <v>15953</v>
      </c>
      <c r="E5301" s="266" t="s">
        <v>6412</v>
      </c>
      <c r="P5301" s="343"/>
    </row>
    <row r="5302" spans="1:16" x14ac:dyDescent="0.25">
      <c r="A5302" s="44" t="s">
        <v>13421</v>
      </c>
      <c r="B5302" s="44" t="s">
        <v>15257</v>
      </c>
      <c r="C5302" s="45" t="s">
        <v>13518</v>
      </c>
      <c r="D5302" s="45" t="s">
        <v>16294</v>
      </c>
      <c r="E5302" s="46">
        <v>46022</v>
      </c>
      <c r="F5302" s="338"/>
      <c r="G5302" s="44"/>
      <c r="H5302" s="44"/>
      <c r="I5302" s="44"/>
      <c r="J5302" s="44"/>
      <c r="K5302" s="44"/>
      <c r="L5302" s="31"/>
      <c r="M5302" s="31"/>
      <c r="N5302" s="31"/>
      <c r="P5302" s="343"/>
    </row>
    <row r="5303" spans="1:16" x14ac:dyDescent="0.25">
      <c r="A5303" s="403" t="s">
        <v>17295</v>
      </c>
      <c r="B5303" s="403" t="s">
        <v>17093</v>
      </c>
      <c r="C5303" s="413">
        <v>33.24</v>
      </c>
      <c r="D5303" s="43" t="s">
        <v>17679</v>
      </c>
      <c r="E5303" s="43">
        <v>47299</v>
      </c>
      <c r="F5303" s="88" t="s">
        <v>1533</v>
      </c>
      <c r="P5303" s="343"/>
    </row>
    <row r="5304" spans="1:16" x14ac:dyDescent="0.25">
      <c r="A5304" s="264" t="s">
        <v>787</v>
      </c>
      <c r="B5304" s="264" t="s">
        <v>1077</v>
      </c>
      <c r="C5304" s="265">
        <v>240602</v>
      </c>
      <c r="D5304" s="265" t="s">
        <v>15953</v>
      </c>
      <c r="E5304" s="266" t="s">
        <v>6412</v>
      </c>
      <c r="P5304" s="343"/>
    </row>
    <row r="5305" spans="1:16" x14ac:dyDescent="0.25">
      <c r="A5305" s="264" t="s">
        <v>6814</v>
      </c>
      <c r="B5305" s="264" t="s">
        <v>6669</v>
      </c>
      <c r="C5305" s="265">
        <v>230807</v>
      </c>
      <c r="D5305" s="265" t="s">
        <v>15953</v>
      </c>
      <c r="E5305" s="266" t="s">
        <v>6877</v>
      </c>
      <c r="P5305" s="343"/>
    </row>
    <row r="5306" spans="1:16" x14ac:dyDescent="0.25">
      <c r="A5306" s="67" t="s">
        <v>3153</v>
      </c>
      <c r="B5306" s="67" t="s">
        <v>1489</v>
      </c>
      <c r="C5306" s="96" t="s">
        <v>7532</v>
      </c>
      <c r="D5306" s="96" t="s">
        <v>1971</v>
      </c>
      <c r="E5306" s="112">
        <v>46194</v>
      </c>
      <c r="F5306" s="93"/>
      <c r="G5306" s="93"/>
      <c r="H5306" s="93"/>
      <c r="I5306" s="99"/>
      <c r="J5306" s="99"/>
      <c r="K5306" s="99"/>
      <c r="P5306" s="343"/>
    </row>
    <row r="5307" spans="1:16" x14ac:dyDescent="0.3">
      <c r="A5307" s="57" t="s">
        <v>4468</v>
      </c>
      <c r="B5307" s="92" t="s">
        <v>4550</v>
      </c>
      <c r="C5307" s="93" t="s">
        <v>4548</v>
      </c>
      <c r="D5307" s="93" t="s">
        <v>4549</v>
      </c>
      <c r="E5307" s="94">
        <v>46203</v>
      </c>
      <c r="F5307" s="93"/>
      <c r="G5307" s="93"/>
      <c r="H5307" s="93"/>
      <c r="I5307" s="99"/>
      <c r="J5307" s="99"/>
      <c r="K5307" s="99"/>
      <c r="P5307" s="343"/>
    </row>
    <row r="5308" spans="1:16" x14ac:dyDescent="0.25">
      <c r="A5308" s="71" t="s">
        <v>17296</v>
      </c>
      <c r="B5308" s="403" t="s">
        <v>17121</v>
      </c>
      <c r="C5308" s="413">
        <v>13.23</v>
      </c>
      <c r="D5308" s="43" t="s">
        <v>17679</v>
      </c>
      <c r="E5308" s="43">
        <v>46934</v>
      </c>
      <c r="F5308" s="88"/>
      <c r="P5308" s="343"/>
    </row>
    <row r="5309" spans="1:16" x14ac:dyDescent="0.25">
      <c r="A5309" s="403" t="s">
        <v>17297</v>
      </c>
      <c r="B5309" s="403" t="s">
        <v>17093</v>
      </c>
      <c r="C5309" s="413">
        <v>33.22</v>
      </c>
      <c r="D5309" s="43" t="s">
        <v>17679</v>
      </c>
      <c r="E5309" s="43">
        <v>45838</v>
      </c>
      <c r="F5309" s="88" t="s">
        <v>1533</v>
      </c>
      <c r="P5309" s="343"/>
    </row>
    <row r="5310" spans="1:16" x14ac:dyDescent="0.25">
      <c r="A5310" s="264" t="s">
        <v>14781</v>
      </c>
      <c r="B5310" s="264" t="s">
        <v>13009</v>
      </c>
      <c r="C5310" s="265">
        <v>240101</v>
      </c>
      <c r="D5310" s="265" t="s">
        <v>15953</v>
      </c>
      <c r="E5310" s="266" t="s">
        <v>13010</v>
      </c>
      <c r="P5310" s="343"/>
    </row>
    <row r="5311" spans="1:16" x14ac:dyDescent="0.3">
      <c r="A5311" s="57" t="s">
        <v>4240</v>
      </c>
      <c r="B5311" s="57" t="s">
        <v>1488</v>
      </c>
      <c r="C5311" s="62" t="s">
        <v>13533</v>
      </c>
      <c r="D5311" s="62" t="s">
        <v>5966</v>
      </c>
      <c r="E5311" s="60">
        <v>45777</v>
      </c>
      <c r="F5311" s="339" t="s">
        <v>16267</v>
      </c>
      <c r="G5311" s="339" t="s">
        <v>16268</v>
      </c>
      <c r="H5311" s="57"/>
      <c r="I5311" s="57"/>
      <c r="J5311" s="57"/>
      <c r="K5311" s="57"/>
      <c r="L5311" s="31"/>
      <c r="M5311" s="31"/>
      <c r="N5311" s="31"/>
      <c r="P5311" s="343"/>
    </row>
    <row r="5312" spans="1:16" x14ac:dyDescent="0.25">
      <c r="A5312" s="44" t="s">
        <v>4240</v>
      </c>
      <c r="B5312" s="44" t="s">
        <v>2039</v>
      </c>
      <c r="C5312" s="45" t="s">
        <v>6190</v>
      </c>
      <c r="D5312" s="45" t="s">
        <v>18252</v>
      </c>
      <c r="E5312" s="45" t="s">
        <v>5183</v>
      </c>
      <c r="F5312" s="45" t="s">
        <v>1384</v>
      </c>
      <c r="G5312" s="45" t="s">
        <v>1385</v>
      </c>
      <c r="P5312" s="343"/>
    </row>
    <row r="5313" spans="1:16" s="355" customFormat="1" x14ac:dyDescent="0.25">
      <c r="A5313" s="44" t="s">
        <v>4240</v>
      </c>
      <c r="B5313" s="44" t="s">
        <v>15962</v>
      </c>
      <c r="C5313" s="45" t="s">
        <v>15776</v>
      </c>
      <c r="D5313" s="45" t="s">
        <v>18252</v>
      </c>
      <c r="E5313" s="45" t="s">
        <v>6416</v>
      </c>
      <c r="F5313" s="45" t="s">
        <v>1384</v>
      </c>
      <c r="G5313" s="45" t="s">
        <v>1385</v>
      </c>
      <c r="H5313" s="30"/>
      <c r="I5313" s="29"/>
      <c r="J5313" s="29"/>
      <c r="K5313" s="29"/>
      <c r="L5313" s="29"/>
      <c r="M5313" s="29"/>
      <c r="N5313" s="29"/>
      <c r="O5313" s="29"/>
      <c r="P5313" s="356"/>
    </row>
    <row r="5314" spans="1:16" x14ac:dyDescent="0.3">
      <c r="A5314" s="99" t="s">
        <v>4240</v>
      </c>
      <c r="B5314" s="92" t="s">
        <v>1532</v>
      </c>
      <c r="C5314" s="93" t="s">
        <v>14151</v>
      </c>
      <c r="D5314" s="93" t="s">
        <v>1398</v>
      </c>
      <c r="E5314" s="94">
        <v>45860</v>
      </c>
      <c r="F5314" s="93"/>
      <c r="G5314" s="93"/>
      <c r="H5314" s="93"/>
      <c r="I5314" s="99"/>
      <c r="J5314" s="99"/>
      <c r="K5314" s="99"/>
      <c r="L5314" s="31"/>
      <c r="M5314" s="31"/>
      <c r="N5314" s="31"/>
      <c r="P5314" s="343"/>
    </row>
    <row r="5315" spans="1:16" x14ac:dyDescent="0.25">
      <c r="A5315" s="264" t="s">
        <v>4240</v>
      </c>
      <c r="B5315" s="264" t="s">
        <v>14575</v>
      </c>
      <c r="C5315" s="265">
        <v>240402</v>
      </c>
      <c r="D5315" s="265" t="s">
        <v>15953</v>
      </c>
      <c r="E5315" s="266" t="s">
        <v>6492</v>
      </c>
      <c r="P5315" s="343"/>
    </row>
    <row r="5316" spans="1:16" x14ac:dyDescent="0.25">
      <c r="A5316" s="44" t="s">
        <v>16355</v>
      </c>
      <c r="B5316" s="44" t="s">
        <v>16337</v>
      </c>
      <c r="C5316" s="45" t="s">
        <v>16338</v>
      </c>
      <c r="D5316" s="45" t="s">
        <v>16294</v>
      </c>
      <c r="E5316" s="46">
        <v>46022</v>
      </c>
      <c r="F5316" s="338"/>
      <c r="G5316" s="44"/>
      <c r="H5316" s="44"/>
      <c r="I5316" s="44"/>
      <c r="J5316" s="44"/>
      <c r="K5316" s="44"/>
      <c r="L5316" s="31"/>
      <c r="M5316" s="31"/>
      <c r="N5316" s="31"/>
      <c r="P5316" s="343"/>
    </row>
    <row r="5317" spans="1:16" s="355" customFormat="1" x14ac:dyDescent="0.25">
      <c r="A5317" s="44" t="s">
        <v>16355</v>
      </c>
      <c r="B5317" s="44" t="s">
        <v>13527</v>
      </c>
      <c r="C5317" s="45" t="s">
        <v>13528</v>
      </c>
      <c r="D5317" s="45" t="s">
        <v>16294</v>
      </c>
      <c r="E5317" s="46">
        <v>45900</v>
      </c>
      <c r="F5317" s="338"/>
      <c r="G5317" s="44"/>
      <c r="H5317" s="44"/>
      <c r="I5317" s="44"/>
      <c r="J5317" s="44"/>
      <c r="K5317" s="44"/>
      <c r="L5317" s="31"/>
      <c r="M5317" s="31"/>
      <c r="N5317" s="31"/>
      <c r="O5317" s="29"/>
      <c r="P5317" s="356"/>
    </row>
    <row r="5318" spans="1:16" x14ac:dyDescent="0.3">
      <c r="A5318" s="57" t="s">
        <v>481</v>
      </c>
      <c r="B5318" s="92" t="s">
        <v>4550</v>
      </c>
      <c r="C5318" s="93" t="s">
        <v>4548</v>
      </c>
      <c r="D5318" s="93" t="s">
        <v>4549</v>
      </c>
      <c r="E5318" s="94">
        <v>46203</v>
      </c>
      <c r="F5318" s="93"/>
      <c r="G5318" s="93"/>
      <c r="H5318" s="93"/>
      <c r="I5318" s="99"/>
      <c r="J5318" s="99"/>
      <c r="K5318" s="99"/>
      <c r="P5318" s="343"/>
    </row>
    <row r="5319" spans="1:16" s="359" customFormat="1" x14ac:dyDescent="0.25">
      <c r="A5319" s="403" t="s">
        <v>1163</v>
      </c>
      <c r="B5319" s="403" t="s">
        <v>17091</v>
      </c>
      <c r="C5319" s="413">
        <v>12.24</v>
      </c>
      <c r="D5319" s="43" t="s">
        <v>17679</v>
      </c>
      <c r="E5319" s="43">
        <v>47299</v>
      </c>
      <c r="F5319" s="88"/>
      <c r="G5319" s="30"/>
      <c r="H5319" s="30"/>
      <c r="I5319" s="29"/>
      <c r="J5319" s="29"/>
      <c r="K5319" s="29"/>
      <c r="L5319" s="29"/>
      <c r="M5319" s="29"/>
      <c r="N5319" s="29"/>
      <c r="O5319" s="29"/>
      <c r="P5319" s="360"/>
    </row>
    <row r="5320" spans="1:16" x14ac:dyDescent="0.25">
      <c r="A5320" s="403" t="s">
        <v>1163</v>
      </c>
      <c r="B5320" s="403" t="s">
        <v>17114</v>
      </c>
      <c r="C5320" s="413">
        <v>13.24</v>
      </c>
      <c r="D5320" s="43" t="s">
        <v>17679</v>
      </c>
      <c r="E5320" s="43">
        <v>47299</v>
      </c>
      <c r="F5320" s="88"/>
      <c r="P5320" s="343"/>
    </row>
    <row r="5321" spans="1:16" x14ac:dyDescent="0.25">
      <c r="A5321" s="264" t="s">
        <v>14782</v>
      </c>
      <c r="B5321" s="264" t="s">
        <v>1056</v>
      </c>
      <c r="C5321" s="265">
        <v>240601</v>
      </c>
      <c r="D5321" s="265" t="s">
        <v>15953</v>
      </c>
      <c r="E5321" s="266" t="s">
        <v>13753</v>
      </c>
      <c r="P5321" s="343"/>
    </row>
    <row r="5322" spans="1:16" x14ac:dyDescent="0.25">
      <c r="A5322" s="44" t="s">
        <v>11158</v>
      </c>
      <c r="B5322" s="44" t="s">
        <v>15259</v>
      </c>
      <c r="C5322" s="45" t="s">
        <v>11129</v>
      </c>
      <c r="D5322" s="45" t="s">
        <v>16294</v>
      </c>
      <c r="E5322" s="46">
        <v>46022</v>
      </c>
      <c r="F5322" s="338" t="s">
        <v>2055</v>
      </c>
      <c r="G5322" s="44"/>
      <c r="H5322" s="44"/>
      <c r="I5322" s="44"/>
      <c r="J5322" s="44"/>
      <c r="K5322" s="44"/>
      <c r="L5322" s="31"/>
      <c r="M5322" s="31"/>
      <c r="N5322" s="31"/>
      <c r="P5322" s="343"/>
    </row>
    <row r="5323" spans="1:16" s="355" customFormat="1" x14ac:dyDescent="0.25">
      <c r="A5323" s="264" t="s">
        <v>10685</v>
      </c>
      <c r="B5323" s="264" t="s">
        <v>6669</v>
      </c>
      <c r="C5323" s="265">
        <v>230807</v>
      </c>
      <c r="D5323" s="265" t="s">
        <v>15953</v>
      </c>
      <c r="E5323" s="266" t="s">
        <v>6877</v>
      </c>
      <c r="F5323" s="30"/>
      <c r="G5323" s="30"/>
      <c r="H5323" s="30"/>
      <c r="I5323" s="29"/>
      <c r="J5323" s="29"/>
      <c r="K5323" s="29"/>
      <c r="L5323" s="29"/>
      <c r="M5323" s="29"/>
      <c r="N5323" s="29"/>
      <c r="O5323" s="29"/>
      <c r="P5323" s="356"/>
    </row>
    <row r="5324" spans="1:16" x14ac:dyDescent="0.25">
      <c r="A5324" s="273" t="s">
        <v>3510</v>
      </c>
      <c r="B5324" s="273" t="s">
        <v>11791</v>
      </c>
      <c r="C5324" s="274">
        <v>791202303002</v>
      </c>
      <c r="D5324" s="274" t="s">
        <v>8356</v>
      </c>
      <c r="E5324" s="276" t="s">
        <v>3754</v>
      </c>
      <c r="F5324" s="328"/>
      <c r="G5324" s="328"/>
      <c r="H5324" s="328"/>
      <c r="I5324" s="329"/>
      <c r="J5324" s="329"/>
      <c r="K5324" s="329"/>
      <c r="P5324" s="343"/>
    </row>
    <row r="5325" spans="1:16" x14ac:dyDescent="0.25">
      <c r="A5325" s="264" t="s">
        <v>3510</v>
      </c>
      <c r="B5325" s="264" t="s">
        <v>2751</v>
      </c>
      <c r="C5325" s="265">
        <v>230105</v>
      </c>
      <c r="D5325" s="265" t="s">
        <v>15953</v>
      </c>
      <c r="E5325" s="266" t="s">
        <v>6877</v>
      </c>
      <c r="P5325" s="343"/>
    </row>
    <row r="5326" spans="1:16" s="359" customFormat="1" x14ac:dyDescent="0.25">
      <c r="A5326" s="44" t="s">
        <v>3193</v>
      </c>
      <c r="B5326" s="44" t="s">
        <v>3186</v>
      </c>
      <c r="C5326" s="45" t="s">
        <v>10544</v>
      </c>
      <c r="D5326" s="45" t="s">
        <v>18252</v>
      </c>
      <c r="E5326" s="45" t="s">
        <v>5410</v>
      </c>
      <c r="F5326" s="45" t="s">
        <v>1384</v>
      </c>
      <c r="G5326" s="45" t="s">
        <v>1385</v>
      </c>
      <c r="H5326" s="30"/>
      <c r="I5326" s="29"/>
      <c r="J5326" s="29"/>
      <c r="K5326" s="29"/>
      <c r="L5326" s="29"/>
      <c r="M5326" s="29"/>
      <c r="N5326" s="29"/>
      <c r="O5326" s="29"/>
      <c r="P5326" s="360"/>
    </row>
    <row r="5327" spans="1:16" x14ac:dyDescent="0.25">
      <c r="A5327" s="44" t="s">
        <v>10686</v>
      </c>
      <c r="B5327" s="353" t="s">
        <v>17063</v>
      </c>
      <c r="C5327" s="32" t="s">
        <v>17033</v>
      </c>
      <c r="D5327" s="32" t="s">
        <v>1398</v>
      </c>
      <c r="E5327" s="33">
        <v>47208</v>
      </c>
      <c r="F5327" s="32"/>
      <c r="G5327" s="32"/>
      <c r="H5327" s="32"/>
      <c r="I5327" s="31"/>
      <c r="J5327" s="31"/>
      <c r="K5327" s="31"/>
      <c r="L5327" s="31"/>
      <c r="M5327" s="31"/>
      <c r="N5327" s="31"/>
      <c r="P5327" s="343"/>
    </row>
    <row r="5328" spans="1:16" x14ac:dyDescent="0.25">
      <c r="A5328" s="264" t="s">
        <v>10686</v>
      </c>
      <c r="B5328" s="264" t="s">
        <v>1056</v>
      </c>
      <c r="C5328" s="265">
        <v>230601</v>
      </c>
      <c r="D5328" s="265" t="s">
        <v>15953</v>
      </c>
      <c r="E5328" s="266" t="s">
        <v>10533</v>
      </c>
      <c r="P5328" s="343"/>
    </row>
    <row r="5329" spans="1:16" x14ac:dyDescent="0.25">
      <c r="A5329" s="264" t="s">
        <v>10686</v>
      </c>
      <c r="B5329" s="264" t="s">
        <v>1067</v>
      </c>
      <c r="C5329" s="265">
        <v>230703</v>
      </c>
      <c r="D5329" s="265" t="s">
        <v>15953</v>
      </c>
      <c r="E5329" s="266" t="s">
        <v>5273</v>
      </c>
      <c r="P5329" s="343"/>
    </row>
    <row r="5330" spans="1:16" x14ac:dyDescent="0.25">
      <c r="A5330" s="264" t="s">
        <v>10686</v>
      </c>
      <c r="B5330" s="264" t="s">
        <v>6669</v>
      </c>
      <c r="C5330" s="265">
        <v>230807</v>
      </c>
      <c r="D5330" s="265" t="s">
        <v>15953</v>
      </c>
      <c r="E5330" s="266" t="s">
        <v>6877</v>
      </c>
      <c r="P5330" s="343"/>
    </row>
    <row r="5331" spans="1:16" x14ac:dyDescent="0.25">
      <c r="A5331" s="264" t="s">
        <v>10686</v>
      </c>
      <c r="B5331" s="264" t="s">
        <v>13009</v>
      </c>
      <c r="C5331" s="265">
        <v>240101</v>
      </c>
      <c r="D5331" s="265" t="s">
        <v>15953</v>
      </c>
      <c r="E5331" s="266" t="s">
        <v>13010</v>
      </c>
      <c r="P5331" s="343"/>
    </row>
    <row r="5332" spans="1:16" x14ac:dyDescent="0.25">
      <c r="A5332" s="44" t="s">
        <v>13087</v>
      </c>
      <c r="B5332" s="44" t="s">
        <v>13525</v>
      </c>
      <c r="C5332" s="45" t="s">
        <v>13084</v>
      </c>
      <c r="D5332" s="45" t="s">
        <v>16294</v>
      </c>
      <c r="E5332" s="46">
        <v>45777</v>
      </c>
      <c r="F5332" s="338" t="s">
        <v>2055</v>
      </c>
      <c r="G5332" s="44"/>
      <c r="H5332" s="44"/>
      <c r="I5332" s="44"/>
      <c r="J5332" s="44"/>
      <c r="K5332" s="44"/>
      <c r="L5332" s="31"/>
      <c r="M5332" s="31"/>
      <c r="N5332" s="31"/>
      <c r="P5332" s="343"/>
    </row>
    <row r="5333" spans="1:16" x14ac:dyDescent="0.25">
      <c r="A5333" s="264" t="s">
        <v>9467</v>
      </c>
      <c r="B5333" s="264" t="s">
        <v>2751</v>
      </c>
      <c r="C5333" s="265">
        <v>230105</v>
      </c>
      <c r="D5333" s="265" t="s">
        <v>15953</v>
      </c>
      <c r="E5333" s="266" t="s">
        <v>6877</v>
      </c>
      <c r="P5333" s="343"/>
    </row>
    <row r="5334" spans="1:16" x14ac:dyDescent="0.25">
      <c r="A5334" s="403" t="s">
        <v>17298</v>
      </c>
      <c r="B5334" s="403" t="s">
        <v>17205</v>
      </c>
      <c r="C5334" s="413">
        <v>15.23</v>
      </c>
      <c r="D5334" s="43" t="s">
        <v>17679</v>
      </c>
      <c r="E5334" s="43">
        <v>46934</v>
      </c>
      <c r="F5334" s="88"/>
      <c r="P5334" s="343"/>
    </row>
    <row r="5335" spans="1:16" x14ac:dyDescent="0.3">
      <c r="A5335" s="135" t="s">
        <v>7677</v>
      </c>
      <c r="B5335" s="131" t="s">
        <v>7673</v>
      </c>
      <c r="C5335" s="96" t="s">
        <v>7674</v>
      </c>
      <c r="D5335" s="96" t="s">
        <v>1398</v>
      </c>
      <c r="E5335" s="112">
        <v>45976</v>
      </c>
      <c r="F5335" s="93"/>
      <c r="G5335" s="93"/>
      <c r="H5335" s="93"/>
      <c r="I5335" s="99"/>
      <c r="J5335" s="99"/>
      <c r="K5335" s="99"/>
      <c r="L5335" s="31"/>
      <c r="M5335" s="31"/>
      <c r="N5335" s="31"/>
      <c r="P5335" s="343"/>
    </row>
    <row r="5336" spans="1:16" x14ac:dyDescent="0.25">
      <c r="A5336" s="44" t="s">
        <v>788</v>
      </c>
      <c r="B5336" s="44" t="s">
        <v>15249</v>
      </c>
      <c r="C5336" s="45" t="s">
        <v>7192</v>
      </c>
      <c r="D5336" s="45" t="s">
        <v>16294</v>
      </c>
      <c r="E5336" s="46">
        <v>45869</v>
      </c>
      <c r="F5336" s="338"/>
      <c r="G5336" s="44"/>
      <c r="H5336" s="44"/>
      <c r="I5336" s="44"/>
      <c r="J5336" s="44"/>
      <c r="K5336" s="44"/>
      <c r="L5336" s="31"/>
      <c r="M5336" s="31"/>
      <c r="N5336" s="31"/>
      <c r="P5336" s="343"/>
    </row>
    <row r="5337" spans="1:16" x14ac:dyDescent="0.25">
      <c r="A5337" s="44" t="s">
        <v>788</v>
      </c>
      <c r="B5337" s="44" t="s">
        <v>15275</v>
      </c>
      <c r="C5337" s="45" t="s">
        <v>13521</v>
      </c>
      <c r="D5337" s="45" t="s">
        <v>16294</v>
      </c>
      <c r="E5337" s="46">
        <v>45777</v>
      </c>
      <c r="F5337" s="338"/>
      <c r="G5337" s="44"/>
      <c r="H5337" s="44"/>
      <c r="I5337" s="44"/>
      <c r="J5337" s="44"/>
      <c r="K5337" s="44"/>
      <c r="L5337" s="31"/>
      <c r="M5337" s="31"/>
      <c r="N5337" s="31"/>
      <c r="P5337" s="343"/>
    </row>
    <row r="5338" spans="1:16" x14ac:dyDescent="0.25">
      <c r="A5338" s="264" t="s">
        <v>788</v>
      </c>
      <c r="B5338" s="264" t="s">
        <v>8832</v>
      </c>
      <c r="C5338" s="265">
        <v>230203</v>
      </c>
      <c r="D5338" s="265" t="s">
        <v>15953</v>
      </c>
      <c r="E5338" s="266" t="s">
        <v>8836</v>
      </c>
      <c r="P5338" s="343"/>
    </row>
    <row r="5339" spans="1:16" x14ac:dyDescent="0.25">
      <c r="A5339" s="264" t="s">
        <v>788</v>
      </c>
      <c r="B5339" s="264" t="s">
        <v>1059</v>
      </c>
      <c r="C5339" s="265">
        <v>231104</v>
      </c>
      <c r="D5339" s="265" t="s">
        <v>15953</v>
      </c>
      <c r="E5339" s="266" t="s">
        <v>11352</v>
      </c>
      <c r="P5339" s="343"/>
    </row>
    <row r="5340" spans="1:16" x14ac:dyDescent="0.25">
      <c r="A5340" s="264" t="s">
        <v>788</v>
      </c>
      <c r="B5340" s="264" t="s">
        <v>4181</v>
      </c>
      <c r="C5340" s="265">
        <v>240301</v>
      </c>
      <c r="D5340" s="265" t="s">
        <v>15953</v>
      </c>
      <c r="E5340" s="266" t="s">
        <v>13010</v>
      </c>
      <c r="P5340" s="343"/>
    </row>
    <row r="5341" spans="1:16" x14ac:dyDescent="0.25">
      <c r="A5341" s="264" t="s">
        <v>788</v>
      </c>
      <c r="B5341" s="264" t="s">
        <v>14575</v>
      </c>
      <c r="C5341" s="265">
        <v>240402</v>
      </c>
      <c r="D5341" s="265" t="s">
        <v>15953</v>
      </c>
      <c r="E5341" s="266" t="s">
        <v>6492</v>
      </c>
      <c r="P5341" s="343"/>
    </row>
    <row r="5342" spans="1:16" x14ac:dyDescent="0.25">
      <c r="A5342" s="264" t="s">
        <v>788</v>
      </c>
      <c r="B5342" s="264" t="s">
        <v>1061</v>
      </c>
      <c r="C5342" s="265">
        <v>240803</v>
      </c>
      <c r="D5342" s="265" t="s">
        <v>15953</v>
      </c>
      <c r="E5342" s="266" t="s">
        <v>6416</v>
      </c>
      <c r="P5342" s="343"/>
    </row>
    <row r="5343" spans="1:16" s="355" customFormat="1" x14ac:dyDescent="0.25">
      <c r="A5343" s="264" t="s">
        <v>788</v>
      </c>
      <c r="B5343" s="264" t="s">
        <v>6669</v>
      </c>
      <c r="C5343" s="265">
        <v>240804</v>
      </c>
      <c r="D5343" s="265" t="s">
        <v>15953</v>
      </c>
      <c r="E5343" s="266" t="s">
        <v>15826</v>
      </c>
      <c r="F5343" s="30"/>
      <c r="G5343" s="30"/>
      <c r="H5343" s="30"/>
      <c r="I5343" s="29"/>
      <c r="J5343" s="29"/>
      <c r="K5343" s="29"/>
      <c r="L5343" s="29"/>
      <c r="M5343" s="29"/>
      <c r="N5343" s="29"/>
      <c r="O5343" s="29"/>
      <c r="P5343" s="356"/>
    </row>
    <row r="5344" spans="1:16" x14ac:dyDescent="0.25">
      <c r="A5344" s="264" t="s">
        <v>788</v>
      </c>
      <c r="B5344" s="264" t="s">
        <v>6725</v>
      </c>
      <c r="C5344" s="265">
        <v>24070201</v>
      </c>
      <c r="D5344" s="265" t="s">
        <v>15953</v>
      </c>
      <c r="E5344" s="266" t="s">
        <v>10069</v>
      </c>
      <c r="P5344" s="343"/>
    </row>
    <row r="5345" spans="1:16" s="359" customFormat="1" x14ac:dyDescent="0.25">
      <c r="A5345" s="262" t="s">
        <v>11593</v>
      </c>
      <c r="B5345" s="262" t="s">
        <v>7349</v>
      </c>
      <c r="C5345" s="53" t="s">
        <v>11697</v>
      </c>
      <c r="D5345" s="93" t="s">
        <v>7330</v>
      </c>
      <c r="E5345" s="263">
        <v>46935</v>
      </c>
      <c r="F5345" s="93"/>
      <c r="G5345" s="93"/>
      <c r="H5345" s="93"/>
      <c r="I5345" s="99"/>
      <c r="J5345" s="99"/>
      <c r="K5345" s="99"/>
      <c r="L5345" s="29"/>
      <c r="M5345" s="29"/>
      <c r="N5345" s="29"/>
      <c r="O5345" s="29"/>
      <c r="P5345" s="360"/>
    </row>
    <row r="5346" spans="1:16" x14ac:dyDescent="0.25">
      <c r="A5346" s="44" t="s">
        <v>11</v>
      </c>
      <c r="B5346" s="44" t="s">
        <v>1350</v>
      </c>
      <c r="C5346" s="45" t="s">
        <v>6188</v>
      </c>
      <c r="D5346" s="45" t="s">
        <v>18252</v>
      </c>
      <c r="E5346" s="45" t="s">
        <v>6211</v>
      </c>
      <c r="F5346" s="45" t="s">
        <v>1384</v>
      </c>
      <c r="G5346" s="45" t="s">
        <v>1384</v>
      </c>
      <c r="P5346" s="343"/>
    </row>
    <row r="5347" spans="1:16" x14ac:dyDescent="0.25">
      <c r="A5347" s="44" t="s">
        <v>11</v>
      </c>
      <c r="B5347" s="44" t="s">
        <v>1358</v>
      </c>
      <c r="C5347" s="45" t="s">
        <v>6197</v>
      </c>
      <c r="D5347" s="45" t="s">
        <v>18252</v>
      </c>
      <c r="E5347" s="45" t="s">
        <v>6211</v>
      </c>
      <c r="F5347" s="45" t="s">
        <v>1384</v>
      </c>
      <c r="G5347" s="45" t="s">
        <v>1384</v>
      </c>
      <c r="P5347" s="343"/>
    </row>
    <row r="5348" spans="1:16" s="355" customFormat="1" x14ac:dyDescent="0.25">
      <c r="A5348" s="44" t="s">
        <v>11</v>
      </c>
      <c r="B5348" s="44" t="s">
        <v>1349</v>
      </c>
      <c r="C5348" s="45" t="s">
        <v>15422</v>
      </c>
      <c r="D5348" s="45" t="s">
        <v>18252</v>
      </c>
      <c r="E5348" s="45" t="s">
        <v>3064</v>
      </c>
      <c r="F5348" s="45" t="s">
        <v>1384</v>
      </c>
      <c r="G5348" s="45" t="s">
        <v>1384</v>
      </c>
      <c r="H5348" s="30"/>
      <c r="I5348" s="29"/>
      <c r="J5348" s="29"/>
      <c r="K5348" s="29"/>
      <c r="L5348" s="29"/>
      <c r="M5348" s="29"/>
      <c r="N5348" s="29"/>
      <c r="O5348" s="29"/>
      <c r="P5348" s="356"/>
    </row>
    <row r="5349" spans="1:16" x14ac:dyDescent="0.25">
      <c r="A5349" s="403" t="s">
        <v>11</v>
      </c>
      <c r="B5349" s="403" t="s">
        <v>17087</v>
      </c>
      <c r="C5349" s="413">
        <v>9.23</v>
      </c>
      <c r="D5349" s="43" t="s">
        <v>17679</v>
      </c>
      <c r="E5349" s="43">
        <v>46934</v>
      </c>
      <c r="F5349" s="88"/>
      <c r="P5349" s="343"/>
    </row>
    <row r="5350" spans="1:16" s="361" customFormat="1" x14ac:dyDescent="0.25">
      <c r="A5350" s="71" t="s">
        <v>11</v>
      </c>
      <c r="B5350" s="403" t="s">
        <v>17121</v>
      </c>
      <c r="C5350" s="413">
        <v>13.23</v>
      </c>
      <c r="D5350" s="43" t="s">
        <v>17679</v>
      </c>
      <c r="E5350" s="43">
        <v>46934</v>
      </c>
      <c r="F5350" s="88"/>
      <c r="G5350" s="30"/>
      <c r="H5350" s="30"/>
      <c r="I5350" s="29"/>
      <c r="J5350" s="29"/>
      <c r="K5350" s="29"/>
      <c r="L5350" s="29"/>
      <c r="M5350" s="29"/>
      <c r="N5350" s="29"/>
      <c r="O5350" s="29"/>
      <c r="P5350" s="362"/>
    </row>
    <row r="5351" spans="1:16" x14ac:dyDescent="0.25">
      <c r="A5351" s="403" t="s">
        <v>11</v>
      </c>
      <c r="B5351" s="403" t="s">
        <v>17206</v>
      </c>
      <c r="C5351" s="413">
        <v>16.23</v>
      </c>
      <c r="D5351" s="43" t="s">
        <v>17679</v>
      </c>
      <c r="E5351" s="43">
        <v>46934</v>
      </c>
      <c r="F5351" s="88"/>
      <c r="P5351" s="343"/>
    </row>
    <row r="5352" spans="1:16" s="359" customFormat="1" x14ac:dyDescent="0.25">
      <c r="A5352" s="403" t="s">
        <v>11</v>
      </c>
      <c r="B5352" s="403" t="s">
        <v>17128</v>
      </c>
      <c r="C5352" s="413">
        <v>20.23</v>
      </c>
      <c r="D5352" s="43" t="s">
        <v>17679</v>
      </c>
      <c r="E5352" s="43">
        <v>46934</v>
      </c>
      <c r="F5352" s="88"/>
      <c r="G5352" s="30"/>
      <c r="H5352" s="30"/>
      <c r="I5352" s="29"/>
      <c r="J5352" s="29"/>
      <c r="K5352" s="29"/>
      <c r="L5352" s="29"/>
      <c r="M5352" s="29"/>
      <c r="N5352" s="29"/>
      <c r="O5352" s="29"/>
      <c r="P5352" s="360"/>
    </row>
    <row r="5353" spans="1:16" x14ac:dyDescent="0.25">
      <c r="A5353" s="403" t="s">
        <v>11</v>
      </c>
      <c r="B5353" s="403" t="s">
        <v>17216</v>
      </c>
      <c r="C5353" s="413">
        <v>35.229999999999997</v>
      </c>
      <c r="D5353" s="43" t="s">
        <v>17679</v>
      </c>
      <c r="E5353" s="43">
        <v>46934</v>
      </c>
      <c r="F5353" s="88"/>
      <c r="P5353" s="343"/>
    </row>
    <row r="5354" spans="1:16" x14ac:dyDescent="0.25">
      <c r="A5354" s="1" t="s">
        <v>11</v>
      </c>
      <c r="B5354" s="432" t="s">
        <v>4430</v>
      </c>
      <c r="C5354" s="433" t="s">
        <v>4431</v>
      </c>
      <c r="D5354" s="434" t="s">
        <v>17016</v>
      </c>
      <c r="E5354" s="434">
        <v>45823</v>
      </c>
      <c r="P5354" s="343"/>
    </row>
    <row r="5355" spans="1:16" x14ac:dyDescent="0.25">
      <c r="A5355" s="1" t="s">
        <v>11</v>
      </c>
      <c r="B5355" s="432" t="s">
        <v>4430</v>
      </c>
      <c r="C5355" s="433" t="s">
        <v>4431</v>
      </c>
      <c r="D5355" s="434" t="s">
        <v>17016</v>
      </c>
      <c r="E5355" s="434">
        <v>45823</v>
      </c>
      <c r="P5355" s="343"/>
    </row>
    <row r="5356" spans="1:16" x14ac:dyDescent="0.25">
      <c r="A5356" s="1" t="s">
        <v>11</v>
      </c>
      <c r="B5356" s="432" t="s">
        <v>4430</v>
      </c>
      <c r="C5356" s="433" t="s">
        <v>4431</v>
      </c>
      <c r="D5356" s="434" t="s">
        <v>17016</v>
      </c>
      <c r="E5356" s="434">
        <v>45823</v>
      </c>
      <c r="P5356" s="343"/>
    </row>
    <row r="5357" spans="1:16" x14ac:dyDescent="0.25">
      <c r="A5357" s="1" t="s">
        <v>11</v>
      </c>
      <c r="B5357" s="432" t="s">
        <v>1815</v>
      </c>
      <c r="C5357" s="433" t="s">
        <v>8408</v>
      </c>
      <c r="D5357" s="434" t="s">
        <v>17016</v>
      </c>
      <c r="E5357" s="434">
        <v>46130</v>
      </c>
      <c r="P5357" s="343"/>
    </row>
    <row r="5358" spans="1:16" x14ac:dyDescent="0.25">
      <c r="A5358" s="264" t="s">
        <v>15870</v>
      </c>
      <c r="B5358" s="264" t="s">
        <v>6669</v>
      </c>
      <c r="C5358" s="265">
        <v>240804</v>
      </c>
      <c r="D5358" s="265" t="s">
        <v>15953</v>
      </c>
      <c r="E5358" s="266" t="s">
        <v>15826</v>
      </c>
      <c r="P5358" s="343"/>
    </row>
    <row r="5359" spans="1:16" x14ac:dyDescent="0.25">
      <c r="A5359" s="264" t="s">
        <v>14783</v>
      </c>
      <c r="B5359" s="264" t="s">
        <v>14575</v>
      </c>
      <c r="C5359" s="265">
        <v>240402</v>
      </c>
      <c r="D5359" s="265" t="s">
        <v>15953</v>
      </c>
      <c r="E5359" s="266" t="s">
        <v>6492</v>
      </c>
      <c r="P5359" s="343"/>
    </row>
    <row r="5360" spans="1:16" x14ac:dyDescent="0.25">
      <c r="A5360" s="403" t="s">
        <v>17299</v>
      </c>
      <c r="B5360" s="403" t="s">
        <v>17103</v>
      </c>
      <c r="C5360" s="413">
        <v>22.23</v>
      </c>
      <c r="D5360" s="43" t="s">
        <v>17679</v>
      </c>
      <c r="E5360" s="43">
        <v>46934</v>
      </c>
      <c r="F5360" s="88"/>
      <c r="P5360" s="343"/>
    </row>
    <row r="5361" spans="1:16" x14ac:dyDescent="0.3">
      <c r="A5361" s="99" t="s">
        <v>8300</v>
      </c>
      <c r="B5361" s="92" t="s">
        <v>1595</v>
      </c>
      <c r="C5361" s="93" t="s">
        <v>8298</v>
      </c>
      <c r="D5361" s="93" t="s">
        <v>1398</v>
      </c>
      <c r="E5361" s="94">
        <v>46488</v>
      </c>
      <c r="F5361" s="93"/>
      <c r="G5361" s="93"/>
      <c r="H5361" s="93" t="s">
        <v>1385</v>
      </c>
      <c r="I5361" s="99"/>
      <c r="J5361" s="99"/>
      <c r="K5361" s="99"/>
      <c r="P5361" s="343"/>
    </row>
    <row r="5362" spans="1:16" x14ac:dyDescent="0.25">
      <c r="A5362" s="264" t="s">
        <v>6815</v>
      </c>
      <c r="B5362" s="264" t="s">
        <v>2751</v>
      </c>
      <c r="C5362" s="265">
        <v>230105</v>
      </c>
      <c r="D5362" s="265" t="s">
        <v>15953</v>
      </c>
      <c r="E5362" s="266" t="s">
        <v>6877</v>
      </c>
      <c r="P5362" s="343"/>
    </row>
    <row r="5363" spans="1:16" x14ac:dyDescent="0.25">
      <c r="A5363" s="264" t="s">
        <v>6815</v>
      </c>
      <c r="B5363" s="264" t="s">
        <v>9688</v>
      </c>
      <c r="C5363" s="265">
        <v>230504</v>
      </c>
      <c r="D5363" s="265" t="s">
        <v>15953</v>
      </c>
      <c r="E5363" s="266" t="s">
        <v>9689</v>
      </c>
      <c r="P5363" s="343"/>
    </row>
    <row r="5364" spans="1:16" x14ac:dyDescent="0.25">
      <c r="A5364" s="44" t="s">
        <v>1868</v>
      </c>
      <c r="B5364" s="44" t="s">
        <v>2667</v>
      </c>
      <c r="C5364" s="45" t="s">
        <v>9088</v>
      </c>
      <c r="D5364" s="45" t="s">
        <v>18252</v>
      </c>
      <c r="E5364" s="45" t="s">
        <v>6809</v>
      </c>
      <c r="F5364" s="45" t="s">
        <v>1384</v>
      </c>
      <c r="G5364" s="45" t="s">
        <v>1385</v>
      </c>
      <c r="P5364" s="343"/>
    </row>
    <row r="5365" spans="1:16" x14ac:dyDescent="0.25">
      <c r="A5365" s="264" t="s">
        <v>1868</v>
      </c>
      <c r="B5365" s="264" t="s">
        <v>2751</v>
      </c>
      <c r="C5365" s="265">
        <v>220105</v>
      </c>
      <c r="D5365" s="265" t="s">
        <v>15953</v>
      </c>
      <c r="E5365" s="266" t="s">
        <v>3064</v>
      </c>
      <c r="P5365" s="343"/>
    </row>
    <row r="5366" spans="1:16" x14ac:dyDescent="0.3">
      <c r="A5366" s="92" t="s">
        <v>14348</v>
      </c>
      <c r="B5366" s="92" t="s">
        <v>14372</v>
      </c>
      <c r="C5366" s="93" t="s">
        <v>14373</v>
      </c>
      <c r="D5366" s="93" t="s">
        <v>1398</v>
      </c>
      <c r="E5366" s="94">
        <v>45916</v>
      </c>
      <c r="F5366" s="93"/>
      <c r="G5366" s="93"/>
      <c r="H5366" s="93"/>
      <c r="I5366" s="99"/>
      <c r="J5366" s="99"/>
      <c r="K5366" s="99"/>
      <c r="L5366" s="31"/>
      <c r="M5366" s="31"/>
      <c r="N5366" s="31"/>
      <c r="P5366" s="343"/>
    </row>
    <row r="5367" spans="1:16" x14ac:dyDescent="0.3">
      <c r="A5367" s="57" t="s">
        <v>4469</v>
      </c>
      <c r="B5367" s="92" t="s">
        <v>4550</v>
      </c>
      <c r="C5367" s="93" t="s">
        <v>4548</v>
      </c>
      <c r="D5367" s="93" t="s">
        <v>4549</v>
      </c>
      <c r="E5367" s="94">
        <v>46203</v>
      </c>
      <c r="F5367" s="93"/>
      <c r="G5367" s="93"/>
      <c r="H5367" s="93"/>
      <c r="I5367" s="99"/>
      <c r="J5367" s="99"/>
      <c r="K5367" s="99"/>
      <c r="P5367" s="343"/>
    </row>
    <row r="5368" spans="1:16" x14ac:dyDescent="0.25">
      <c r="A5368" s="44" t="s">
        <v>789</v>
      </c>
      <c r="B5368" s="44" t="s">
        <v>12184</v>
      </c>
      <c r="C5368" s="45" t="s">
        <v>4754</v>
      </c>
      <c r="D5368" s="45" t="s">
        <v>4574</v>
      </c>
      <c r="E5368" s="275">
        <f>DATE(2025,6,1)</f>
        <v>45809</v>
      </c>
      <c r="F5368" s="32"/>
      <c r="G5368" s="32"/>
      <c r="H5368" s="32"/>
      <c r="I5368" s="31"/>
      <c r="J5368" s="31"/>
      <c r="K5368" s="31"/>
      <c r="L5368" s="31"/>
      <c r="M5368" s="31"/>
      <c r="N5368" s="31"/>
      <c r="P5368" s="343"/>
    </row>
    <row r="5369" spans="1:16" x14ac:dyDescent="0.25">
      <c r="A5369" s="264" t="s">
        <v>789</v>
      </c>
      <c r="B5369" s="264" t="s">
        <v>2751</v>
      </c>
      <c r="C5369" s="265">
        <v>230105</v>
      </c>
      <c r="D5369" s="265" t="s">
        <v>15953</v>
      </c>
      <c r="E5369" s="266" t="s">
        <v>6877</v>
      </c>
      <c r="P5369" s="343"/>
    </row>
    <row r="5370" spans="1:16" x14ac:dyDescent="0.25">
      <c r="A5370" s="1" t="s">
        <v>790</v>
      </c>
      <c r="B5370" s="432" t="s">
        <v>14398</v>
      </c>
      <c r="C5370" s="433" t="s">
        <v>14449</v>
      </c>
      <c r="D5370" s="434" t="s">
        <v>17016</v>
      </c>
      <c r="E5370" s="434">
        <v>45866</v>
      </c>
      <c r="P5370" s="343"/>
    </row>
    <row r="5371" spans="1:16" x14ac:dyDescent="0.25">
      <c r="A5371" s="264" t="s">
        <v>9468</v>
      </c>
      <c r="B5371" s="264" t="s">
        <v>2751</v>
      </c>
      <c r="C5371" s="265">
        <v>230105</v>
      </c>
      <c r="D5371" s="265" t="s">
        <v>15953</v>
      </c>
      <c r="E5371" s="266" t="s">
        <v>6877</v>
      </c>
      <c r="P5371" s="343"/>
    </row>
    <row r="5372" spans="1:16" x14ac:dyDescent="0.25">
      <c r="A5372" s="44" t="s">
        <v>9141</v>
      </c>
      <c r="B5372" s="44" t="s">
        <v>2667</v>
      </c>
      <c r="C5372" s="45" t="s">
        <v>9088</v>
      </c>
      <c r="D5372" s="45" t="s">
        <v>18252</v>
      </c>
      <c r="E5372" s="45" t="s">
        <v>6809</v>
      </c>
      <c r="F5372" s="45" t="s">
        <v>1384</v>
      </c>
      <c r="G5372" s="45" t="s">
        <v>1385</v>
      </c>
      <c r="P5372" s="343"/>
    </row>
    <row r="5373" spans="1:16" x14ac:dyDescent="0.25">
      <c r="A5373" s="264" t="s">
        <v>15871</v>
      </c>
      <c r="B5373" s="264" t="s">
        <v>6669</v>
      </c>
      <c r="C5373" s="265">
        <v>240804</v>
      </c>
      <c r="D5373" s="265" t="s">
        <v>15953</v>
      </c>
      <c r="E5373" s="266" t="s">
        <v>15826</v>
      </c>
      <c r="P5373" s="343"/>
    </row>
    <row r="5374" spans="1:16" x14ac:dyDescent="0.25">
      <c r="A5374" s="264" t="s">
        <v>4241</v>
      </c>
      <c r="B5374" s="264" t="s">
        <v>3753</v>
      </c>
      <c r="C5374" s="265">
        <v>210101</v>
      </c>
      <c r="D5374" s="265" t="s">
        <v>15953</v>
      </c>
      <c r="E5374" s="266" t="s">
        <v>3754</v>
      </c>
      <c r="P5374" s="343"/>
    </row>
    <row r="5375" spans="1:16" x14ac:dyDescent="0.25">
      <c r="A5375" s="44" t="s">
        <v>1164</v>
      </c>
      <c r="B5375" s="44" t="s">
        <v>2667</v>
      </c>
      <c r="C5375" s="45" t="s">
        <v>9088</v>
      </c>
      <c r="D5375" s="45" t="s">
        <v>18252</v>
      </c>
      <c r="E5375" s="45" t="s">
        <v>6809</v>
      </c>
      <c r="F5375" s="45" t="s">
        <v>1384</v>
      </c>
      <c r="G5375" s="45" t="s">
        <v>1385</v>
      </c>
      <c r="P5375" s="343"/>
    </row>
    <row r="5376" spans="1:16" x14ac:dyDescent="0.25">
      <c r="A5376" s="102" t="s">
        <v>1164</v>
      </c>
      <c r="B5376" s="92" t="s">
        <v>4085</v>
      </c>
      <c r="C5376" s="93" t="s">
        <v>4084</v>
      </c>
      <c r="D5376" s="93" t="s">
        <v>1398</v>
      </c>
      <c r="E5376" s="94">
        <v>45794</v>
      </c>
      <c r="F5376" s="93"/>
      <c r="G5376" s="93" t="s">
        <v>1385</v>
      </c>
      <c r="H5376" s="93" t="s">
        <v>1385</v>
      </c>
      <c r="I5376" s="99"/>
      <c r="J5376" s="99"/>
      <c r="K5376" s="99"/>
      <c r="L5376" s="31"/>
      <c r="M5376" s="31"/>
      <c r="N5376" s="31"/>
      <c r="P5376" s="343"/>
    </row>
    <row r="5377" spans="1:16" x14ac:dyDescent="0.3">
      <c r="A5377" s="57" t="s">
        <v>3941</v>
      </c>
      <c r="B5377" s="92" t="s">
        <v>4550</v>
      </c>
      <c r="C5377" s="93" t="s">
        <v>4548</v>
      </c>
      <c r="D5377" s="93" t="s">
        <v>4549</v>
      </c>
      <c r="E5377" s="94">
        <v>46203</v>
      </c>
      <c r="F5377" s="93"/>
      <c r="G5377" s="93"/>
      <c r="H5377" s="93"/>
      <c r="I5377" s="99"/>
      <c r="J5377" s="99"/>
      <c r="K5377" s="99"/>
      <c r="P5377" s="343"/>
    </row>
    <row r="5378" spans="1:16" x14ac:dyDescent="0.25">
      <c r="A5378" s="102" t="s">
        <v>3941</v>
      </c>
      <c r="B5378" s="92" t="s">
        <v>4085</v>
      </c>
      <c r="C5378" s="93" t="s">
        <v>4084</v>
      </c>
      <c r="D5378" s="93" t="s">
        <v>1398</v>
      </c>
      <c r="E5378" s="94">
        <v>45794</v>
      </c>
      <c r="F5378" s="93"/>
      <c r="G5378" s="93" t="s">
        <v>1385</v>
      </c>
      <c r="H5378" s="93" t="s">
        <v>1385</v>
      </c>
      <c r="I5378" s="99"/>
      <c r="J5378" s="99"/>
      <c r="K5378" s="99"/>
      <c r="L5378" s="31"/>
      <c r="M5378" s="31"/>
      <c r="N5378" s="31"/>
      <c r="P5378" s="343"/>
    </row>
    <row r="5379" spans="1:16" x14ac:dyDescent="0.25">
      <c r="A5379" s="44" t="s">
        <v>1165</v>
      </c>
      <c r="B5379" s="44" t="s">
        <v>15970</v>
      </c>
      <c r="C5379" s="45" t="s">
        <v>15775</v>
      </c>
      <c r="D5379" s="45" t="s">
        <v>18252</v>
      </c>
      <c r="E5379" s="45" t="s">
        <v>6416</v>
      </c>
      <c r="F5379" s="45" t="s">
        <v>1384</v>
      </c>
      <c r="G5379" s="45" t="s">
        <v>1385</v>
      </c>
      <c r="P5379" s="343"/>
    </row>
    <row r="5380" spans="1:16" x14ac:dyDescent="0.25">
      <c r="A5380" s="44" t="s">
        <v>6028</v>
      </c>
      <c r="B5380" s="44" t="s">
        <v>6174</v>
      </c>
      <c r="C5380" s="45" t="s">
        <v>6186</v>
      </c>
      <c r="D5380" s="45" t="s">
        <v>18252</v>
      </c>
      <c r="E5380" s="45" t="s">
        <v>6210</v>
      </c>
      <c r="F5380" s="45" t="s">
        <v>1384</v>
      </c>
      <c r="G5380" s="45" t="s">
        <v>1385</v>
      </c>
      <c r="P5380" s="343"/>
    </row>
    <row r="5381" spans="1:16" x14ac:dyDescent="0.25">
      <c r="A5381" s="44" t="s">
        <v>9971</v>
      </c>
      <c r="B5381" s="44" t="s">
        <v>15257</v>
      </c>
      <c r="C5381" s="45" t="s">
        <v>13518</v>
      </c>
      <c r="D5381" s="45" t="s">
        <v>16294</v>
      </c>
      <c r="E5381" s="46">
        <v>46022</v>
      </c>
      <c r="F5381" s="338"/>
      <c r="G5381" s="44"/>
      <c r="H5381" s="44"/>
      <c r="I5381" s="44"/>
      <c r="J5381" s="44"/>
      <c r="K5381" s="44"/>
      <c r="L5381" s="31"/>
      <c r="M5381" s="31"/>
      <c r="N5381" s="31"/>
      <c r="P5381" s="343"/>
    </row>
    <row r="5382" spans="1:16" x14ac:dyDescent="0.3">
      <c r="A5382" s="99" t="s">
        <v>10611</v>
      </c>
      <c r="B5382" s="92" t="s">
        <v>4153</v>
      </c>
      <c r="C5382" s="93" t="s">
        <v>10622</v>
      </c>
      <c r="D5382" s="93" t="s">
        <v>1398</v>
      </c>
      <c r="E5382" s="94">
        <v>46504</v>
      </c>
      <c r="F5382" s="93"/>
      <c r="G5382" s="93"/>
      <c r="H5382" s="93"/>
      <c r="I5382" s="99"/>
      <c r="J5382" s="99"/>
      <c r="K5382" s="99"/>
      <c r="P5382" s="343"/>
    </row>
    <row r="5383" spans="1:16" x14ac:dyDescent="0.25">
      <c r="A5383" s="264" t="s">
        <v>2799</v>
      </c>
      <c r="B5383" s="264" t="s">
        <v>2770</v>
      </c>
      <c r="C5383" s="265">
        <v>221004</v>
      </c>
      <c r="D5383" s="265" t="s">
        <v>15953</v>
      </c>
      <c r="E5383" s="266" t="s">
        <v>5198</v>
      </c>
      <c r="P5383" s="343"/>
    </row>
    <row r="5384" spans="1:16" x14ac:dyDescent="0.25">
      <c r="A5384" s="44" t="s">
        <v>10317</v>
      </c>
      <c r="B5384" s="44" t="s">
        <v>229</v>
      </c>
      <c r="C5384" s="45" t="s">
        <v>10318</v>
      </c>
      <c r="D5384" s="45" t="s">
        <v>15765</v>
      </c>
      <c r="E5384" s="45" t="s">
        <v>8836</v>
      </c>
      <c r="F5384" s="328"/>
      <c r="G5384" s="328"/>
      <c r="H5384" s="328"/>
      <c r="I5384" s="329"/>
      <c r="J5384" s="329"/>
      <c r="K5384" s="329"/>
      <c r="P5384" s="343"/>
    </row>
    <row r="5385" spans="1:16" x14ac:dyDescent="0.25">
      <c r="A5385" s="346" t="s">
        <v>10317</v>
      </c>
      <c r="B5385" s="346" t="s">
        <v>229</v>
      </c>
      <c r="C5385" s="347" t="s">
        <v>10318</v>
      </c>
      <c r="D5385" s="347" t="s">
        <v>15765</v>
      </c>
      <c r="E5385" s="347" t="s">
        <v>6967</v>
      </c>
      <c r="F5385" s="346"/>
      <c r="G5385" s="346"/>
      <c r="H5385" s="346"/>
      <c r="I5385" s="346"/>
      <c r="J5385" s="346"/>
      <c r="K5385" s="346"/>
      <c r="L5385" s="346"/>
      <c r="M5385" s="346"/>
      <c r="P5385" s="343"/>
    </row>
    <row r="5386" spans="1:16" x14ac:dyDescent="0.25">
      <c r="A5386" s="44" t="s">
        <v>10317</v>
      </c>
      <c r="B5386" s="44" t="s">
        <v>229</v>
      </c>
      <c r="C5386" s="45" t="s">
        <v>10318</v>
      </c>
      <c r="D5386" s="45" t="s">
        <v>13812</v>
      </c>
      <c r="E5386" s="45" t="s">
        <v>8836</v>
      </c>
      <c r="F5386" s="93"/>
      <c r="G5386" s="93"/>
      <c r="H5386" s="93"/>
      <c r="I5386" s="99"/>
      <c r="J5386" s="99"/>
      <c r="K5386" s="99"/>
      <c r="P5386" s="343"/>
    </row>
    <row r="5387" spans="1:16" x14ac:dyDescent="0.25">
      <c r="A5387" s="403" t="s">
        <v>17300</v>
      </c>
      <c r="B5387" s="403" t="s">
        <v>17099</v>
      </c>
      <c r="C5387" s="413">
        <v>8.25</v>
      </c>
      <c r="D5387" s="43" t="s">
        <v>17679</v>
      </c>
      <c r="E5387" s="43">
        <v>47057</v>
      </c>
      <c r="F5387" s="88"/>
      <c r="P5387" s="343"/>
    </row>
    <row r="5388" spans="1:16" x14ac:dyDescent="0.25">
      <c r="A5388" s="44" t="s">
        <v>9142</v>
      </c>
      <c r="B5388" s="44" t="s">
        <v>2667</v>
      </c>
      <c r="C5388" s="45" t="s">
        <v>9088</v>
      </c>
      <c r="D5388" s="45" t="s">
        <v>18252</v>
      </c>
      <c r="E5388" s="45" t="s">
        <v>6809</v>
      </c>
      <c r="F5388" s="45" t="s">
        <v>1384</v>
      </c>
      <c r="G5388" s="45" t="s">
        <v>1385</v>
      </c>
      <c r="P5388" s="343"/>
    </row>
    <row r="5389" spans="1:16" x14ac:dyDescent="0.25">
      <c r="A5389" s="1" t="s">
        <v>6247</v>
      </c>
      <c r="B5389" s="432" t="s">
        <v>6242</v>
      </c>
      <c r="C5389" s="433" t="s">
        <v>6248</v>
      </c>
      <c r="D5389" s="434" t="s">
        <v>17016</v>
      </c>
      <c r="E5389" s="434">
        <v>45885</v>
      </c>
      <c r="P5389" s="343"/>
    </row>
    <row r="5390" spans="1:16" x14ac:dyDescent="0.25">
      <c r="A5390" s="1" t="s">
        <v>6247</v>
      </c>
      <c r="B5390" s="432" t="s">
        <v>6242</v>
      </c>
      <c r="C5390" s="433" t="s">
        <v>6248</v>
      </c>
      <c r="D5390" s="434" t="s">
        <v>17016</v>
      </c>
      <c r="E5390" s="434">
        <v>45885</v>
      </c>
      <c r="P5390" s="343"/>
    </row>
    <row r="5391" spans="1:16" x14ac:dyDescent="0.3">
      <c r="A5391" s="92" t="s">
        <v>6247</v>
      </c>
      <c r="B5391" s="92" t="s">
        <v>14372</v>
      </c>
      <c r="C5391" s="93" t="s">
        <v>14373</v>
      </c>
      <c r="D5391" s="93" t="s">
        <v>1398</v>
      </c>
      <c r="E5391" s="94">
        <v>45916</v>
      </c>
      <c r="F5391" s="93"/>
      <c r="G5391" s="93"/>
      <c r="H5391" s="93"/>
      <c r="I5391" s="99"/>
      <c r="J5391" s="99"/>
      <c r="K5391" s="99"/>
      <c r="L5391" s="31"/>
      <c r="M5391" s="31"/>
      <c r="N5391" s="31"/>
      <c r="P5391" s="343"/>
    </row>
    <row r="5392" spans="1:16" x14ac:dyDescent="0.25">
      <c r="A5392" s="44" t="s">
        <v>13206</v>
      </c>
      <c r="B5392" s="92" t="s">
        <v>13392</v>
      </c>
      <c r="C5392" s="77" t="s">
        <v>13124</v>
      </c>
      <c r="D5392" s="93" t="s">
        <v>13391</v>
      </c>
      <c r="E5392" s="94">
        <v>45838</v>
      </c>
      <c r="F5392" s="93"/>
      <c r="G5392" s="93"/>
      <c r="H5392" s="93"/>
      <c r="I5392" s="99"/>
      <c r="J5392" s="99"/>
      <c r="K5392" s="99"/>
      <c r="L5392" s="31"/>
      <c r="M5392" s="31"/>
      <c r="N5392" s="31"/>
      <c r="P5392" s="343"/>
    </row>
    <row r="5393" spans="1:16" x14ac:dyDescent="0.25">
      <c r="A5393" s="44" t="s">
        <v>11862</v>
      </c>
      <c r="B5393" s="44" t="s">
        <v>1347</v>
      </c>
      <c r="C5393" s="45" t="s">
        <v>14267</v>
      </c>
      <c r="D5393" s="45" t="s">
        <v>18252</v>
      </c>
      <c r="E5393" s="45" t="s">
        <v>6677</v>
      </c>
      <c r="F5393" s="45" t="s">
        <v>1385</v>
      </c>
      <c r="G5393" s="45" t="s">
        <v>1384</v>
      </c>
      <c r="P5393" s="343"/>
    </row>
    <row r="5394" spans="1:16" x14ac:dyDescent="0.25">
      <c r="A5394" s="264" t="s">
        <v>10687</v>
      </c>
      <c r="B5394" s="264" t="s">
        <v>6669</v>
      </c>
      <c r="C5394" s="265">
        <v>230807</v>
      </c>
      <c r="D5394" s="265" t="s">
        <v>15953</v>
      </c>
      <c r="E5394" s="266" t="s">
        <v>6877</v>
      </c>
      <c r="P5394" s="343"/>
    </row>
    <row r="5395" spans="1:16" x14ac:dyDescent="0.25">
      <c r="A5395" s="264" t="s">
        <v>10435</v>
      </c>
      <c r="B5395" s="264" t="s">
        <v>9688</v>
      </c>
      <c r="C5395" s="265">
        <v>230504</v>
      </c>
      <c r="D5395" s="265" t="s">
        <v>15953</v>
      </c>
      <c r="E5395" s="266" t="s">
        <v>9689</v>
      </c>
      <c r="P5395" s="343"/>
    </row>
    <row r="5396" spans="1:16" x14ac:dyDescent="0.25">
      <c r="A5396" s="264" t="s">
        <v>10435</v>
      </c>
      <c r="B5396" s="264" t="s">
        <v>1067</v>
      </c>
      <c r="C5396" s="265">
        <v>230703</v>
      </c>
      <c r="D5396" s="265" t="s">
        <v>15953</v>
      </c>
      <c r="E5396" s="266" t="s">
        <v>5273</v>
      </c>
      <c r="P5396" s="343"/>
    </row>
    <row r="5397" spans="1:16" x14ac:dyDescent="0.25">
      <c r="A5397" s="44" t="s">
        <v>11863</v>
      </c>
      <c r="B5397" s="44" t="s">
        <v>1382</v>
      </c>
      <c r="C5397" s="45" t="s">
        <v>11833</v>
      </c>
      <c r="D5397" s="45" t="s">
        <v>18252</v>
      </c>
      <c r="E5397" s="45" t="s">
        <v>11834</v>
      </c>
      <c r="F5397" s="45" t="s">
        <v>1384</v>
      </c>
      <c r="G5397" s="45" t="s">
        <v>1385</v>
      </c>
      <c r="P5397" s="343"/>
    </row>
    <row r="5398" spans="1:16" x14ac:dyDescent="0.25">
      <c r="A5398" s="264" t="s">
        <v>9469</v>
      </c>
      <c r="B5398" s="264" t="s">
        <v>2751</v>
      </c>
      <c r="C5398" s="265">
        <v>230105</v>
      </c>
      <c r="D5398" s="265" t="s">
        <v>15953</v>
      </c>
      <c r="E5398" s="266" t="s">
        <v>6877</v>
      </c>
      <c r="P5398" s="343"/>
    </row>
    <row r="5399" spans="1:16" x14ac:dyDescent="0.25">
      <c r="A5399" s="44" t="s">
        <v>16303</v>
      </c>
      <c r="B5399" s="44" t="s">
        <v>16296</v>
      </c>
      <c r="C5399" s="45" t="s">
        <v>16297</v>
      </c>
      <c r="D5399" s="45" t="s">
        <v>16294</v>
      </c>
      <c r="E5399" s="46">
        <v>46022</v>
      </c>
      <c r="F5399" s="338" t="s">
        <v>2055</v>
      </c>
      <c r="G5399" s="44"/>
      <c r="H5399" s="44"/>
      <c r="I5399" s="44"/>
      <c r="J5399" s="44"/>
      <c r="K5399" s="44"/>
      <c r="L5399" s="31"/>
      <c r="M5399" s="31"/>
      <c r="N5399" s="31"/>
      <c r="P5399" s="343"/>
    </row>
    <row r="5400" spans="1:16" x14ac:dyDescent="0.25">
      <c r="A5400" s="264" t="s">
        <v>9470</v>
      </c>
      <c r="B5400" s="264" t="s">
        <v>2751</v>
      </c>
      <c r="C5400" s="265">
        <v>230105</v>
      </c>
      <c r="D5400" s="265" t="s">
        <v>15953</v>
      </c>
      <c r="E5400" s="266" t="s">
        <v>6877</v>
      </c>
      <c r="P5400" s="343"/>
    </row>
    <row r="5401" spans="1:16" x14ac:dyDescent="0.25">
      <c r="A5401" s="44" t="s">
        <v>9143</v>
      </c>
      <c r="B5401" s="44" t="s">
        <v>2667</v>
      </c>
      <c r="C5401" s="45" t="s">
        <v>9088</v>
      </c>
      <c r="D5401" s="45" t="s">
        <v>18252</v>
      </c>
      <c r="E5401" s="45" t="s">
        <v>6809</v>
      </c>
      <c r="F5401" s="45" t="s">
        <v>1384</v>
      </c>
      <c r="G5401" s="45" t="s">
        <v>1385</v>
      </c>
      <c r="P5401" s="343"/>
    </row>
    <row r="5402" spans="1:16" x14ac:dyDescent="0.25">
      <c r="A5402" s="44" t="s">
        <v>251</v>
      </c>
      <c r="B5402" s="44" t="s">
        <v>177</v>
      </c>
      <c r="C5402" s="45" t="s">
        <v>10207</v>
      </c>
      <c r="D5402" s="45" t="s">
        <v>15765</v>
      </c>
      <c r="E5402" s="45" t="s">
        <v>6212</v>
      </c>
      <c r="F5402" s="328"/>
      <c r="G5402" s="328"/>
      <c r="H5402" s="328"/>
      <c r="I5402" s="329"/>
      <c r="J5402" s="329"/>
      <c r="K5402" s="329"/>
      <c r="P5402" s="343"/>
    </row>
    <row r="5403" spans="1:16" x14ac:dyDescent="0.25">
      <c r="A5403" s="346" t="s">
        <v>251</v>
      </c>
      <c r="B5403" s="346" t="s">
        <v>177</v>
      </c>
      <c r="C5403" s="347" t="s">
        <v>10207</v>
      </c>
      <c r="D5403" s="347" t="s">
        <v>15765</v>
      </c>
      <c r="E5403" s="347" t="s">
        <v>16792</v>
      </c>
      <c r="F5403" s="346"/>
      <c r="G5403" s="346"/>
      <c r="H5403" s="346"/>
      <c r="I5403" s="346"/>
      <c r="J5403" s="346"/>
      <c r="K5403" s="346"/>
      <c r="L5403" s="346"/>
      <c r="M5403" s="346"/>
      <c r="P5403" s="343"/>
    </row>
    <row r="5404" spans="1:16" x14ac:dyDescent="0.25">
      <c r="A5404" s="44" t="s">
        <v>251</v>
      </c>
      <c r="B5404" s="44" t="s">
        <v>177</v>
      </c>
      <c r="C5404" s="45" t="s">
        <v>10207</v>
      </c>
      <c r="D5404" s="45" t="s">
        <v>13812</v>
      </c>
      <c r="E5404" s="45" t="s">
        <v>6212</v>
      </c>
      <c r="F5404" s="93"/>
      <c r="G5404" s="93"/>
      <c r="H5404" s="93"/>
      <c r="I5404" s="99"/>
      <c r="J5404" s="99"/>
      <c r="K5404" s="99"/>
      <c r="P5404" s="343"/>
    </row>
    <row r="5405" spans="1:16" x14ac:dyDescent="0.25">
      <c r="A5405" s="44" t="s">
        <v>15516</v>
      </c>
      <c r="B5405" s="44" t="s">
        <v>1354</v>
      </c>
      <c r="C5405" s="45" t="s">
        <v>14385</v>
      </c>
      <c r="D5405" s="45" t="s">
        <v>18252</v>
      </c>
      <c r="E5405" s="45" t="s">
        <v>3064</v>
      </c>
      <c r="F5405" s="45" t="s">
        <v>1384</v>
      </c>
      <c r="G5405" s="45" t="s">
        <v>1384</v>
      </c>
      <c r="P5405" s="343"/>
    </row>
    <row r="5406" spans="1:16" x14ac:dyDescent="0.25">
      <c r="A5406" s="44" t="s">
        <v>13457</v>
      </c>
      <c r="B5406" s="44" t="s">
        <v>15285</v>
      </c>
      <c r="C5406" s="45" t="s">
        <v>13522</v>
      </c>
      <c r="D5406" s="45" t="s">
        <v>16294</v>
      </c>
      <c r="E5406" s="46">
        <v>45838</v>
      </c>
      <c r="F5406" s="338" t="s">
        <v>2055</v>
      </c>
      <c r="G5406" s="44"/>
      <c r="H5406" s="44"/>
      <c r="I5406" s="44"/>
      <c r="J5406" s="44"/>
      <c r="K5406" s="44"/>
      <c r="L5406" s="31"/>
      <c r="M5406" s="31"/>
      <c r="N5406" s="31"/>
      <c r="P5406" s="343"/>
    </row>
    <row r="5407" spans="1:16" x14ac:dyDescent="0.25">
      <c r="A5407" s="44" t="s">
        <v>16578</v>
      </c>
      <c r="B5407" s="44" t="s">
        <v>12468</v>
      </c>
      <c r="C5407" s="45" t="s">
        <v>16579</v>
      </c>
      <c r="D5407" s="45" t="s">
        <v>4574</v>
      </c>
      <c r="E5407" s="275">
        <f>DATE(2028,7,29)</f>
        <v>46963</v>
      </c>
      <c r="P5407" s="343"/>
    </row>
    <row r="5408" spans="1:16" x14ac:dyDescent="0.25">
      <c r="A5408" s="264" t="s">
        <v>11407</v>
      </c>
      <c r="B5408" s="264" t="s">
        <v>1067</v>
      </c>
      <c r="C5408" s="265">
        <v>230703</v>
      </c>
      <c r="D5408" s="265" t="s">
        <v>15953</v>
      </c>
      <c r="E5408" s="266" t="s">
        <v>5273</v>
      </c>
      <c r="P5408" s="343"/>
    </row>
    <row r="5409" spans="1:16" x14ac:dyDescent="0.25">
      <c r="A5409" s="264" t="s">
        <v>11407</v>
      </c>
      <c r="B5409" s="264" t="s">
        <v>13009</v>
      </c>
      <c r="C5409" s="265">
        <v>240101</v>
      </c>
      <c r="D5409" s="265" t="s">
        <v>15953</v>
      </c>
      <c r="E5409" s="266" t="s">
        <v>13010</v>
      </c>
      <c r="P5409" s="343"/>
    </row>
    <row r="5410" spans="1:16" x14ac:dyDescent="0.25">
      <c r="A5410" s="44" t="s">
        <v>9144</v>
      </c>
      <c r="B5410" s="44" t="s">
        <v>6180</v>
      </c>
      <c r="C5410" s="45" t="s">
        <v>6202</v>
      </c>
      <c r="D5410" s="45" t="s">
        <v>18252</v>
      </c>
      <c r="E5410" s="45" t="s">
        <v>6210</v>
      </c>
      <c r="F5410" s="45" t="s">
        <v>1384</v>
      </c>
      <c r="G5410" s="45" t="s">
        <v>1385</v>
      </c>
      <c r="P5410" s="343"/>
    </row>
    <row r="5411" spans="1:16" x14ac:dyDescent="0.25">
      <c r="A5411" s="44" t="s">
        <v>9144</v>
      </c>
      <c r="B5411" s="44" t="s">
        <v>6176</v>
      </c>
      <c r="C5411" s="45" t="s">
        <v>6189</v>
      </c>
      <c r="D5411" s="45" t="s">
        <v>18252</v>
      </c>
      <c r="E5411" s="45" t="s">
        <v>6210</v>
      </c>
      <c r="F5411" s="45" t="s">
        <v>1384</v>
      </c>
      <c r="G5411" s="45" t="s">
        <v>1385</v>
      </c>
      <c r="P5411" s="343"/>
    </row>
    <row r="5412" spans="1:16" x14ac:dyDescent="0.25">
      <c r="A5412" s="44" t="s">
        <v>9144</v>
      </c>
      <c r="B5412" s="44" t="s">
        <v>1377</v>
      </c>
      <c r="C5412" s="45" t="s">
        <v>9099</v>
      </c>
      <c r="D5412" s="45" t="s">
        <v>18252</v>
      </c>
      <c r="E5412" s="45" t="s">
        <v>6809</v>
      </c>
      <c r="F5412" s="45" t="s">
        <v>1384</v>
      </c>
      <c r="G5412" s="45" t="s">
        <v>1385</v>
      </c>
      <c r="P5412" s="343"/>
    </row>
    <row r="5413" spans="1:16" x14ac:dyDescent="0.25">
      <c r="A5413" s="264" t="s">
        <v>2724</v>
      </c>
      <c r="B5413" s="264" t="s">
        <v>1062</v>
      </c>
      <c r="C5413" s="265">
        <v>230101</v>
      </c>
      <c r="D5413" s="265" t="s">
        <v>15953</v>
      </c>
      <c r="E5413" s="266" t="s">
        <v>6809</v>
      </c>
      <c r="P5413" s="343"/>
    </row>
    <row r="5414" spans="1:16" x14ac:dyDescent="0.25">
      <c r="A5414" s="264" t="s">
        <v>2724</v>
      </c>
      <c r="B5414" s="264" t="s">
        <v>1056</v>
      </c>
      <c r="C5414" s="265">
        <v>230601</v>
      </c>
      <c r="D5414" s="265" t="s">
        <v>15953</v>
      </c>
      <c r="E5414" s="266" t="s">
        <v>10533</v>
      </c>
      <c r="P5414" s="343"/>
    </row>
    <row r="5415" spans="1:16" x14ac:dyDescent="0.25">
      <c r="A5415" s="264" t="s">
        <v>2724</v>
      </c>
      <c r="B5415" s="264" t="s">
        <v>1067</v>
      </c>
      <c r="C5415" s="265">
        <v>230703</v>
      </c>
      <c r="D5415" s="265" t="s">
        <v>15953</v>
      </c>
      <c r="E5415" s="266" t="s">
        <v>5273</v>
      </c>
      <c r="P5415" s="343"/>
    </row>
    <row r="5416" spans="1:16" x14ac:dyDescent="0.25">
      <c r="A5416" s="273" t="s">
        <v>6029</v>
      </c>
      <c r="B5416" s="273" t="s">
        <v>11788</v>
      </c>
      <c r="C5416" s="274">
        <v>791202303001</v>
      </c>
      <c r="D5416" s="274" t="s">
        <v>8356</v>
      </c>
      <c r="E5416" s="276" t="s">
        <v>3754</v>
      </c>
      <c r="F5416" s="328"/>
      <c r="G5416" s="328"/>
      <c r="H5416" s="328"/>
      <c r="I5416" s="329"/>
      <c r="J5416" s="329"/>
      <c r="K5416" s="329"/>
      <c r="P5416" s="343"/>
    </row>
    <row r="5417" spans="1:16" x14ac:dyDescent="0.25">
      <c r="A5417" s="44" t="s">
        <v>4930</v>
      </c>
      <c r="B5417" s="44" t="s">
        <v>15318</v>
      </c>
      <c r="C5417" s="45" t="s">
        <v>10944</v>
      </c>
      <c r="D5417" s="45" t="s">
        <v>16294</v>
      </c>
      <c r="E5417" s="46">
        <v>45930</v>
      </c>
      <c r="F5417" s="338"/>
      <c r="G5417" s="44"/>
      <c r="H5417" s="44"/>
      <c r="I5417" s="44"/>
      <c r="J5417" s="44"/>
      <c r="K5417" s="44"/>
      <c r="L5417" s="31"/>
      <c r="M5417" s="31"/>
      <c r="N5417" s="31"/>
      <c r="P5417" s="343"/>
    </row>
    <row r="5418" spans="1:16" x14ac:dyDescent="0.25">
      <c r="A5418" s="264" t="s">
        <v>10436</v>
      </c>
      <c r="B5418" s="264" t="s">
        <v>10524</v>
      </c>
      <c r="C5418" s="265">
        <v>230401</v>
      </c>
      <c r="D5418" s="265" t="s">
        <v>15953</v>
      </c>
      <c r="E5418" s="266" t="s">
        <v>9996</v>
      </c>
      <c r="P5418" s="343"/>
    </row>
    <row r="5419" spans="1:16" x14ac:dyDescent="0.25">
      <c r="A5419" s="264" t="s">
        <v>14784</v>
      </c>
      <c r="B5419" s="264" t="s">
        <v>1056</v>
      </c>
      <c r="C5419" s="265">
        <v>240601</v>
      </c>
      <c r="D5419" s="265" t="s">
        <v>15953</v>
      </c>
      <c r="E5419" s="266" t="s">
        <v>13753</v>
      </c>
      <c r="P5419" s="343"/>
    </row>
    <row r="5420" spans="1:16" x14ac:dyDescent="0.25">
      <c r="A5420" s="44" t="s">
        <v>9061</v>
      </c>
      <c r="B5420" s="44" t="s">
        <v>15288</v>
      </c>
      <c r="C5420" s="45" t="s">
        <v>9052</v>
      </c>
      <c r="D5420" s="45" t="s">
        <v>16294</v>
      </c>
      <c r="E5420" s="46">
        <v>45777</v>
      </c>
      <c r="F5420" s="338"/>
      <c r="G5420" s="44"/>
      <c r="H5420" s="44"/>
      <c r="I5420" s="44"/>
      <c r="J5420" s="44"/>
      <c r="K5420" s="44"/>
      <c r="L5420" s="31"/>
      <c r="M5420" s="31"/>
      <c r="N5420" s="31"/>
      <c r="P5420" s="343"/>
    </row>
    <row r="5421" spans="1:16" x14ac:dyDescent="0.25">
      <c r="A5421" s="44" t="s">
        <v>13472</v>
      </c>
      <c r="B5421" s="44" t="s">
        <v>15288</v>
      </c>
      <c r="C5421" s="45" t="s">
        <v>13104</v>
      </c>
      <c r="D5421" s="45" t="s">
        <v>16294</v>
      </c>
      <c r="E5421" s="46">
        <v>45777</v>
      </c>
      <c r="F5421" s="338" t="s">
        <v>2055</v>
      </c>
      <c r="G5421" s="44"/>
      <c r="H5421" s="44"/>
      <c r="I5421" s="44"/>
      <c r="J5421" s="44"/>
      <c r="K5421" s="44"/>
      <c r="L5421" s="31"/>
      <c r="M5421" s="31"/>
      <c r="N5421" s="31"/>
      <c r="P5421" s="343"/>
    </row>
    <row r="5422" spans="1:16" x14ac:dyDescent="0.25">
      <c r="A5422" s="44" t="s">
        <v>10919</v>
      </c>
      <c r="B5422" s="44" t="s">
        <v>13517</v>
      </c>
      <c r="C5422" s="45" t="s">
        <v>11128</v>
      </c>
      <c r="D5422" s="45" t="s">
        <v>16294</v>
      </c>
      <c r="E5422" s="46">
        <v>46022</v>
      </c>
      <c r="F5422" s="338"/>
      <c r="G5422" s="44"/>
      <c r="H5422" s="44"/>
      <c r="I5422" s="44"/>
      <c r="J5422" s="44"/>
      <c r="K5422" s="44"/>
      <c r="L5422" s="31"/>
      <c r="M5422" s="31"/>
      <c r="N5422" s="31"/>
      <c r="P5422" s="343"/>
    </row>
    <row r="5423" spans="1:16" x14ac:dyDescent="0.25">
      <c r="A5423" s="44" t="s">
        <v>16325</v>
      </c>
      <c r="B5423" s="44" t="s">
        <v>16320</v>
      </c>
      <c r="C5423" s="45" t="s">
        <v>16321</v>
      </c>
      <c r="D5423" s="45" t="s">
        <v>16294</v>
      </c>
      <c r="E5423" s="46">
        <v>46022</v>
      </c>
      <c r="F5423" s="338"/>
      <c r="G5423" s="44"/>
      <c r="H5423" s="44"/>
      <c r="I5423" s="44"/>
      <c r="J5423" s="44"/>
      <c r="K5423" s="44"/>
      <c r="L5423" s="31"/>
      <c r="M5423" s="31"/>
      <c r="N5423" s="31"/>
      <c r="P5423" s="343"/>
    </row>
    <row r="5424" spans="1:16" x14ac:dyDescent="0.25">
      <c r="A5424" s="44" t="s">
        <v>621</v>
      </c>
      <c r="B5424" s="44" t="s">
        <v>15290</v>
      </c>
      <c r="C5424" s="45" t="s">
        <v>7249</v>
      </c>
      <c r="D5424" s="45" t="s">
        <v>16294</v>
      </c>
      <c r="E5424" s="46">
        <v>45777</v>
      </c>
      <c r="F5424" s="338"/>
      <c r="G5424" s="44"/>
      <c r="H5424" s="44"/>
      <c r="I5424" s="44"/>
      <c r="J5424" s="44"/>
      <c r="K5424" s="44"/>
      <c r="L5424" s="31"/>
      <c r="M5424" s="31"/>
      <c r="N5424" s="31"/>
      <c r="P5424" s="343"/>
    </row>
    <row r="5425" spans="1:16" s="355" customFormat="1" x14ac:dyDescent="0.25">
      <c r="A5425" s="44" t="s">
        <v>527</v>
      </c>
      <c r="B5425" s="44" t="s">
        <v>15279</v>
      </c>
      <c r="C5425" s="45" t="s">
        <v>11130</v>
      </c>
      <c r="D5425" s="45" t="s">
        <v>16294</v>
      </c>
      <c r="E5425" s="46">
        <v>46112</v>
      </c>
      <c r="F5425" s="338"/>
      <c r="G5425" s="44"/>
      <c r="H5425" s="44"/>
      <c r="I5425" s="44"/>
      <c r="J5425" s="44"/>
      <c r="K5425" s="44"/>
      <c r="L5425" s="29"/>
      <c r="M5425" s="29"/>
      <c r="N5425" s="29"/>
      <c r="O5425" s="29"/>
      <c r="P5425" s="356"/>
    </row>
    <row r="5426" spans="1:16" x14ac:dyDescent="0.25">
      <c r="A5426" s="44" t="s">
        <v>7327</v>
      </c>
      <c r="B5426" s="44" t="s">
        <v>15322</v>
      </c>
      <c r="C5426" s="45" t="s">
        <v>7328</v>
      </c>
      <c r="D5426" s="45" t="s">
        <v>16294</v>
      </c>
      <c r="E5426" s="46">
        <v>45838</v>
      </c>
      <c r="F5426" s="338"/>
      <c r="G5426" s="44"/>
      <c r="H5426" s="44"/>
      <c r="I5426" s="44"/>
      <c r="J5426" s="44"/>
      <c r="K5426" s="44"/>
      <c r="L5426" s="31"/>
      <c r="M5426" s="31"/>
      <c r="N5426" s="31"/>
      <c r="P5426" s="343"/>
    </row>
    <row r="5427" spans="1:16" s="359" customFormat="1" x14ac:dyDescent="0.25">
      <c r="A5427" s="44" t="s">
        <v>4942</v>
      </c>
      <c r="B5427" s="44" t="s">
        <v>15285</v>
      </c>
      <c r="C5427" s="45" t="s">
        <v>13522</v>
      </c>
      <c r="D5427" s="45" t="s">
        <v>16294</v>
      </c>
      <c r="E5427" s="46">
        <v>45838</v>
      </c>
      <c r="F5427" s="338" t="s">
        <v>2055</v>
      </c>
      <c r="G5427" s="44"/>
      <c r="H5427" s="44"/>
      <c r="I5427" s="44"/>
      <c r="J5427" s="44"/>
      <c r="K5427" s="44"/>
      <c r="L5427" s="31"/>
      <c r="M5427" s="31"/>
      <c r="N5427" s="31"/>
      <c r="O5427" s="29"/>
      <c r="P5427" s="360"/>
    </row>
    <row r="5428" spans="1:16" s="355" customFormat="1" x14ac:dyDescent="0.25">
      <c r="A5428" s="44" t="s">
        <v>4942</v>
      </c>
      <c r="B5428" s="44" t="s">
        <v>15288</v>
      </c>
      <c r="C5428" s="45" t="s">
        <v>9052</v>
      </c>
      <c r="D5428" s="45" t="s">
        <v>16294</v>
      </c>
      <c r="E5428" s="46">
        <v>45777</v>
      </c>
      <c r="F5428" s="338" t="s">
        <v>2055</v>
      </c>
      <c r="G5428" s="44"/>
      <c r="H5428" s="44"/>
      <c r="I5428" s="44"/>
      <c r="J5428" s="44"/>
      <c r="K5428" s="44"/>
      <c r="L5428" s="31"/>
      <c r="M5428" s="31"/>
      <c r="N5428" s="31"/>
      <c r="O5428" s="29"/>
      <c r="P5428" s="356"/>
    </row>
    <row r="5429" spans="1:16" x14ac:dyDescent="0.25">
      <c r="A5429" s="44" t="s">
        <v>13503</v>
      </c>
      <c r="B5429" s="44" t="s">
        <v>15296</v>
      </c>
      <c r="C5429" s="45" t="s">
        <v>13526</v>
      </c>
      <c r="D5429" s="45" t="s">
        <v>16294</v>
      </c>
      <c r="E5429" s="46">
        <v>45808</v>
      </c>
      <c r="F5429" s="338" t="s">
        <v>2055</v>
      </c>
      <c r="G5429" s="44"/>
      <c r="H5429" s="44"/>
      <c r="I5429" s="44"/>
      <c r="J5429" s="44"/>
      <c r="K5429" s="44"/>
      <c r="L5429" s="31"/>
      <c r="M5429" s="31"/>
      <c r="N5429" s="31"/>
      <c r="P5429" s="343"/>
    </row>
    <row r="5430" spans="1:16" s="359" customFormat="1" x14ac:dyDescent="0.25">
      <c r="A5430" s="44" t="s">
        <v>13422</v>
      </c>
      <c r="B5430" s="44" t="s">
        <v>9963</v>
      </c>
      <c r="C5430" s="45" t="s">
        <v>11131</v>
      </c>
      <c r="D5430" s="45" t="s">
        <v>16294</v>
      </c>
      <c r="E5430" s="46">
        <v>46053</v>
      </c>
      <c r="F5430" s="338" t="s">
        <v>2055</v>
      </c>
      <c r="G5430" s="44"/>
      <c r="H5430" s="44"/>
      <c r="I5430" s="44"/>
      <c r="J5430" s="44"/>
      <c r="K5430" s="44"/>
      <c r="L5430" s="29"/>
      <c r="M5430" s="29"/>
      <c r="N5430" s="29"/>
      <c r="O5430" s="29"/>
      <c r="P5430" s="360"/>
    </row>
    <row r="5431" spans="1:16" x14ac:dyDescent="0.25">
      <c r="A5431" s="44" t="s">
        <v>13422</v>
      </c>
      <c r="B5431" s="44" t="s">
        <v>15257</v>
      </c>
      <c r="C5431" s="45" t="s">
        <v>13518</v>
      </c>
      <c r="D5431" s="45" t="s">
        <v>16294</v>
      </c>
      <c r="E5431" s="46">
        <v>46022</v>
      </c>
      <c r="F5431" s="338" t="s">
        <v>2055</v>
      </c>
      <c r="G5431" s="44"/>
      <c r="H5431" s="44"/>
      <c r="I5431" s="44"/>
      <c r="J5431" s="44"/>
      <c r="K5431" s="44"/>
      <c r="L5431" s="31"/>
      <c r="M5431" s="31"/>
      <c r="N5431" s="31"/>
      <c r="P5431" s="343"/>
    </row>
    <row r="5432" spans="1:16" x14ac:dyDescent="0.25">
      <c r="A5432" s="44" t="s">
        <v>13422</v>
      </c>
      <c r="B5432" s="44" t="s">
        <v>15275</v>
      </c>
      <c r="C5432" s="45" t="s">
        <v>13521</v>
      </c>
      <c r="D5432" s="45" t="s">
        <v>16294</v>
      </c>
      <c r="E5432" s="46">
        <v>45777</v>
      </c>
      <c r="F5432" s="338" t="s">
        <v>2055</v>
      </c>
      <c r="G5432" s="44"/>
      <c r="H5432" s="44"/>
      <c r="I5432" s="44"/>
      <c r="J5432" s="44"/>
      <c r="K5432" s="44"/>
      <c r="L5432" s="31"/>
      <c r="M5432" s="31"/>
      <c r="N5432" s="31"/>
      <c r="P5432" s="343"/>
    </row>
    <row r="5433" spans="1:16" x14ac:dyDescent="0.25">
      <c r="A5433" s="44" t="s">
        <v>13422</v>
      </c>
      <c r="B5433" s="44" t="s">
        <v>13523</v>
      </c>
      <c r="C5433" s="45" t="s">
        <v>13524</v>
      </c>
      <c r="D5433" s="45" t="s">
        <v>16294</v>
      </c>
      <c r="E5433" s="46">
        <v>45808</v>
      </c>
      <c r="F5433" s="338" t="s">
        <v>2055</v>
      </c>
      <c r="G5433" s="44"/>
      <c r="H5433" s="44"/>
      <c r="I5433" s="44"/>
      <c r="J5433" s="44"/>
      <c r="K5433" s="44"/>
      <c r="L5433" s="31"/>
      <c r="M5433" s="31"/>
      <c r="N5433" s="31"/>
      <c r="P5433" s="343"/>
    </row>
    <row r="5434" spans="1:16" x14ac:dyDescent="0.25">
      <c r="A5434" s="44" t="s">
        <v>13422</v>
      </c>
      <c r="B5434" s="44" t="s">
        <v>15291</v>
      </c>
      <c r="C5434" s="45" t="s">
        <v>7262</v>
      </c>
      <c r="D5434" s="45" t="s">
        <v>16294</v>
      </c>
      <c r="E5434" s="46">
        <v>45900</v>
      </c>
      <c r="F5434" s="338" t="s">
        <v>2055</v>
      </c>
      <c r="G5434" s="44"/>
      <c r="H5434" s="44"/>
      <c r="I5434" s="44"/>
      <c r="J5434" s="44"/>
      <c r="K5434" s="44"/>
      <c r="L5434" s="31"/>
      <c r="M5434" s="31"/>
      <c r="N5434" s="31"/>
      <c r="P5434" s="343"/>
    </row>
    <row r="5435" spans="1:16" x14ac:dyDescent="0.25">
      <c r="A5435" s="44" t="s">
        <v>13422</v>
      </c>
      <c r="B5435" s="44" t="s">
        <v>13527</v>
      </c>
      <c r="C5435" s="45" t="s">
        <v>13528</v>
      </c>
      <c r="D5435" s="45" t="s">
        <v>16294</v>
      </c>
      <c r="E5435" s="46">
        <v>45900</v>
      </c>
      <c r="F5435" s="338" t="s">
        <v>2055</v>
      </c>
      <c r="G5435" s="44"/>
      <c r="H5435" s="44"/>
      <c r="I5435" s="44"/>
      <c r="J5435" s="44"/>
      <c r="K5435" s="44"/>
      <c r="L5435" s="31"/>
      <c r="M5435" s="31"/>
      <c r="N5435" s="31"/>
      <c r="P5435" s="343"/>
    </row>
    <row r="5436" spans="1:16" x14ac:dyDescent="0.25">
      <c r="A5436" s="44" t="s">
        <v>601</v>
      </c>
      <c r="B5436" s="44" t="s">
        <v>15283</v>
      </c>
      <c r="C5436" s="45" t="s">
        <v>3762</v>
      </c>
      <c r="D5436" s="45" t="s">
        <v>16294</v>
      </c>
      <c r="E5436" s="46">
        <v>45747</v>
      </c>
      <c r="F5436" s="338"/>
      <c r="G5436" s="44"/>
      <c r="H5436" s="44"/>
      <c r="I5436" s="44"/>
      <c r="J5436" s="44"/>
      <c r="K5436" s="44"/>
      <c r="L5436" s="31"/>
      <c r="M5436" s="31"/>
      <c r="N5436" s="31"/>
      <c r="P5436" s="343"/>
    </row>
    <row r="5437" spans="1:16" x14ac:dyDescent="0.25">
      <c r="A5437" s="44" t="s">
        <v>632</v>
      </c>
      <c r="B5437" s="44" t="s">
        <v>15298</v>
      </c>
      <c r="C5437" s="45" t="s">
        <v>3739</v>
      </c>
      <c r="D5437" s="45" t="s">
        <v>16294</v>
      </c>
      <c r="E5437" s="46">
        <v>45777</v>
      </c>
      <c r="F5437" s="338"/>
      <c r="G5437" s="44"/>
      <c r="H5437" s="44"/>
      <c r="I5437" s="44"/>
      <c r="J5437" s="44"/>
      <c r="K5437" s="44"/>
      <c r="L5437" s="31"/>
      <c r="M5437" s="31"/>
      <c r="N5437" s="31"/>
      <c r="P5437" s="343"/>
    </row>
    <row r="5438" spans="1:16" x14ac:dyDescent="0.25">
      <c r="A5438" s="44" t="s">
        <v>9062</v>
      </c>
      <c r="B5438" s="44" t="s">
        <v>15288</v>
      </c>
      <c r="C5438" s="45" t="s">
        <v>9052</v>
      </c>
      <c r="D5438" s="45" t="s">
        <v>16294</v>
      </c>
      <c r="E5438" s="46">
        <v>45777</v>
      </c>
      <c r="F5438" s="338"/>
      <c r="G5438" s="44"/>
      <c r="H5438" s="44"/>
      <c r="I5438" s="44"/>
      <c r="J5438" s="44"/>
      <c r="K5438" s="44"/>
      <c r="L5438" s="31"/>
      <c r="M5438" s="31"/>
      <c r="N5438" s="31"/>
      <c r="P5438" s="343"/>
    </row>
    <row r="5439" spans="1:16" x14ac:dyDescent="0.25">
      <c r="A5439" s="44" t="s">
        <v>640</v>
      </c>
      <c r="B5439" s="44" t="s">
        <v>15302</v>
      </c>
      <c r="C5439" s="45" t="s">
        <v>4964</v>
      </c>
      <c r="D5439" s="45" t="s">
        <v>16294</v>
      </c>
      <c r="E5439" s="46">
        <v>45900</v>
      </c>
      <c r="F5439" s="338"/>
      <c r="G5439" s="44"/>
      <c r="H5439" s="44"/>
      <c r="I5439" s="44"/>
      <c r="J5439" s="44"/>
      <c r="K5439" s="44"/>
      <c r="L5439" s="31"/>
      <c r="M5439" s="31"/>
      <c r="N5439" s="31"/>
      <c r="P5439" s="343"/>
    </row>
    <row r="5440" spans="1:16" x14ac:dyDescent="0.25">
      <c r="A5440" s="44" t="s">
        <v>9063</v>
      </c>
      <c r="B5440" s="44" t="s">
        <v>15288</v>
      </c>
      <c r="C5440" s="45" t="s">
        <v>9052</v>
      </c>
      <c r="D5440" s="45" t="s">
        <v>16294</v>
      </c>
      <c r="E5440" s="46">
        <v>45777</v>
      </c>
      <c r="F5440" s="338"/>
      <c r="G5440" s="44"/>
      <c r="H5440" s="44"/>
      <c r="I5440" s="44"/>
      <c r="J5440" s="44"/>
      <c r="K5440" s="44"/>
      <c r="L5440" s="31"/>
      <c r="M5440" s="31"/>
      <c r="N5440" s="31"/>
      <c r="P5440" s="343"/>
    </row>
    <row r="5441" spans="1:16" x14ac:dyDescent="0.25">
      <c r="A5441" s="44" t="s">
        <v>594</v>
      </c>
      <c r="B5441" s="44" t="s">
        <v>15300</v>
      </c>
      <c r="C5441" s="45" t="s">
        <v>4963</v>
      </c>
      <c r="D5441" s="45" t="s">
        <v>16294</v>
      </c>
      <c r="E5441" s="46">
        <v>45900</v>
      </c>
      <c r="F5441" s="338" t="s">
        <v>2055</v>
      </c>
      <c r="G5441" s="44"/>
      <c r="H5441" s="44"/>
      <c r="I5441" s="44"/>
      <c r="J5441" s="44"/>
      <c r="K5441" s="44"/>
      <c r="L5441" s="31"/>
      <c r="M5441" s="31"/>
      <c r="N5441" s="31"/>
      <c r="P5441" s="343"/>
    </row>
    <row r="5442" spans="1:16" s="355" customFormat="1" x14ac:dyDescent="0.25">
      <c r="A5442" s="44" t="s">
        <v>528</v>
      </c>
      <c r="B5442" s="44" t="s">
        <v>15279</v>
      </c>
      <c r="C5442" s="45" t="s">
        <v>11130</v>
      </c>
      <c r="D5442" s="45" t="s">
        <v>16294</v>
      </c>
      <c r="E5442" s="46">
        <v>46112</v>
      </c>
      <c r="F5442" s="338" t="s">
        <v>2055</v>
      </c>
      <c r="G5442" s="44"/>
      <c r="H5442" s="44"/>
      <c r="I5442" s="44"/>
      <c r="J5442" s="44"/>
      <c r="K5442" s="44"/>
      <c r="L5442" s="29"/>
      <c r="M5442" s="29"/>
      <c r="N5442" s="29"/>
      <c r="O5442" s="29"/>
      <c r="P5442" s="356"/>
    </row>
    <row r="5443" spans="1:16" x14ac:dyDescent="0.25">
      <c r="A5443" s="44" t="s">
        <v>4938</v>
      </c>
      <c r="B5443" s="44" t="s">
        <v>15279</v>
      </c>
      <c r="C5443" s="45" t="s">
        <v>11130</v>
      </c>
      <c r="D5443" s="45" t="s">
        <v>16294</v>
      </c>
      <c r="E5443" s="46">
        <v>46112</v>
      </c>
      <c r="F5443" s="338"/>
      <c r="G5443" s="44"/>
      <c r="H5443" s="44"/>
      <c r="I5443" s="44"/>
      <c r="J5443" s="44"/>
      <c r="K5443" s="44"/>
      <c r="P5443" s="343"/>
    </row>
    <row r="5444" spans="1:16" s="359" customFormat="1" x14ac:dyDescent="0.25">
      <c r="A5444" s="44" t="s">
        <v>7253</v>
      </c>
      <c r="B5444" s="44" t="s">
        <v>15290</v>
      </c>
      <c r="C5444" s="45" t="s">
        <v>7249</v>
      </c>
      <c r="D5444" s="45" t="s">
        <v>16294</v>
      </c>
      <c r="E5444" s="46">
        <v>45777</v>
      </c>
      <c r="F5444" s="338"/>
      <c r="G5444" s="44"/>
      <c r="H5444" s="44"/>
      <c r="I5444" s="44"/>
      <c r="J5444" s="44"/>
      <c r="K5444" s="44"/>
      <c r="L5444" s="31"/>
      <c r="M5444" s="31"/>
      <c r="N5444" s="31"/>
      <c r="O5444" s="29"/>
      <c r="P5444" s="360"/>
    </row>
    <row r="5445" spans="1:16" x14ac:dyDescent="0.25">
      <c r="A5445" s="44" t="s">
        <v>7264</v>
      </c>
      <c r="B5445" s="44" t="s">
        <v>15293</v>
      </c>
      <c r="C5445" s="45" t="s">
        <v>7263</v>
      </c>
      <c r="D5445" s="45" t="s">
        <v>16294</v>
      </c>
      <c r="E5445" s="46">
        <v>45869</v>
      </c>
      <c r="F5445" s="338" t="s">
        <v>2055</v>
      </c>
      <c r="G5445" s="44"/>
      <c r="H5445" s="44"/>
      <c r="I5445" s="44"/>
      <c r="J5445" s="44"/>
      <c r="K5445" s="44"/>
      <c r="L5445" s="31"/>
      <c r="M5445" s="31"/>
      <c r="N5445" s="31"/>
      <c r="P5445" s="343"/>
    </row>
    <row r="5446" spans="1:16" x14ac:dyDescent="0.25">
      <c r="A5446" s="44" t="s">
        <v>16049</v>
      </c>
      <c r="B5446" s="44" t="s">
        <v>15970</v>
      </c>
      <c r="C5446" s="45" t="s">
        <v>15775</v>
      </c>
      <c r="D5446" s="45" t="s">
        <v>18252</v>
      </c>
      <c r="E5446" s="45" t="s">
        <v>6416</v>
      </c>
      <c r="F5446" s="45" t="s">
        <v>1385</v>
      </c>
      <c r="G5446" s="45" t="s">
        <v>1385</v>
      </c>
      <c r="P5446" s="343"/>
    </row>
    <row r="5447" spans="1:16" x14ac:dyDescent="0.25">
      <c r="A5447" s="44" t="s">
        <v>10564</v>
      </c>
      <c r="B5447" s="44" t="s">
        <v>3185</v>
      </c>
      <c r="C5447" s="45" t="s">
        <v>10545</v>
      </c>
      <c r="D5447" s="45" t="s">
        <v>18252</v>
      </c>
      <c r="E5447" s="45" t="s">
        <v>5410</v>
      </c>
      <c r="F5447" s="45" t="s">
        <v>1385</v>
      </c>
      <c r="G5447" s="45" t="s">
        <v>1385</v>
      </c>
      <c r="P5447" s="343"/>
    </row>
    <row r="5448" spans="1:16" x14ac:dyDescent="0.25">
      <c r="A5448" s="44" t="s">
        <v>10564</v>
      </c>
      <c r="B5448" s="44" t="s">
        <v>15296</v>
      </c>
      <c r="C5448" s="45" t="s">
        <v>13526</v>
      </c>
      <c r="D5448" s="45" t="s">
        <v>16294</v>
      </c>
      <c r="E5448" s="46">
        <v>45808</v>
      </c>
      <c r="F5448" s="338"/>
      <c r="G5448" s="44"/>
      <c r="H5448" s="44"/>
      <c r="I5448" s="44"/>
      <c r="J5448" s="44"/>
      <c r="K5448" s="44"/>
      <c r="L5448" s="31"/>
      <c r="M5448" s="31"/>
      <c r="N5448" s="31"/>
      <c r="P5448" s="343"/>
    </row>
    <row r="5449" spans="1:16" x14ac:dyDescent="0.25">
      <c r="A5449" s="264" t="s">
        <v>10437</v>
      </c>
      <c r="B5449" s="264" t="s">
        <v>3600</v>
      </c>
      <c r="C5449" s="265">
        <v>230502</v>
      </c>
      <c r="D5449" s="265" t="s">
        <v>15953</v>
      </c>
      <c r="E5449" s="266" t="s">
        <v>10364</v>
      </c>
      <c r="P5449" s="343"/>
    </row>
    <row r="5450" spans="1:16" x14ac:dyDescent="0.25">
      <c r="A5450" s="44" t="s">
        <v>791</v>
      </c>
      <c r="B5450" s="92" t="s">
        <v>14378</v>
      </c>
      <c r="C5450" s="45" t="s">
        <v>14379</v>
      </c>
      <c r="D5450" s="45" t="s">
        <v>1398</v>
      </c>
      <c r="E5450" s="46">
        <v>45918</v>
      </c>
      <c r="F5450" s="93"/>
      <c r="G5450" s="93"/>
      <c r="H5450" s="93"/>
      <c r="I5450" s="99"/>
      <c r="J5450" s="99"/>
      <c r="K5450" s="99"/>
      <c r="L5450" s="31"/>
      <c r="M5450" s="31"/>
      <c r="N5450" s="31"/>
      <c r="P5450" s="343"/>
    </row>
    <row r="5451" spans="1:16" x14ac:dyDescent="0.25">
      <c r="A5451" s="264" t="s">
        <v>791</v>
      </c>
      <c r="B5451" s="264" t="s">
        <v>2751</v>
      </c>
      <c r="C5451" s="265">
        <v>230105</v>
      </c>
      <c r="D5451" s="265" t="s">
        <v>15953</v>
      </c>
      <c r="E5451" s="266" t="s">
        <v>6877</v>
      </c>
      <c r="P5451" s="343"/>
    </row>
    <row r="5452" spans="1:16" x14ac:dyDescent="0.25">
      <c r="A5452" s="264" t="s">
        <v>791</v>
      </c>
      <c r="B5452" s="264" t="s">
        <v>4181</v>
      </c>
      <c r="C5452" s="265">
        <v>230301</v>
      </c>
      <c r="D5452" s="265" t="s">
        <v>15953</v>
      </c>
      <c r="E5452" s="266" t="s">
        <v>6877</v>
      </c>
      <c r="P5452" s="343"/>
    </row>
    <row r="5453" spans="1:16" x14ac:dyDescent="0.25">
      <c r="A5453" s="264" t="s">
        <v>791</v>
      </c>
      <c r="B5453" s="264" t="s">
        <v>3588</v>
      </c>
      <c r="C5453" s="265">
        <v>230305</v>
      </c>
      <c r="D5453" s="265" t="s">
        <v>15953</v>
      </c>
      <c r="E5453" s="266" t="s">
        <v>3754</v>
      </c>
      <c r="P5453" s="343"/>
    </row>
    <row r="5454" spans="1:16" x14ac:dyDescent="0.25">
      <c r="A5454" s="264" t="s">
        <v>791</v>
      </c>
      <c r="B5454" s="264" t="s">
        <v>3591</v>
      </c>
      <c r="C5454" s="265">
        <v>230901</v>
      </c>
      <c r="D5454" s="265" t="s">
        <v>15953</v>
      </c>
      <c r="E5454" s="266" t="s">
        <v>10715</v>
      </c>
      <c r="P5454" s="343"/>
    </row>
    <row r="5455" spans="1:16" x14ac:dyDescent="0.25">
      <c r="A5455" s="44" t="s">
        <v>2651</v>
      </c>
      <c r="B5455" s="44" t="s">
        <v>15315</v>
      </c>
      <c r="C5455" s="45" t="s">
        <v>2596</v>
      </c>
      <c r="D5455" s="45" t="s">
        <v>16294</v>
      </c>
      <c r="E5455" s="46">
        <v>45688</v>
      </c>
      <c r="F5455" s="338"/>
      <c r="G5455" s="44"/>
      <c r="H5455" s="44"/>
      <c r="I5455" s="44"/>
      <c r="J5455" s="44"/>
      <c r="K5455" s="44"/>
      <c r="L5455" s="31"/>
      <c r="M5455" s="31"/>
      <c r="N5455" s="31"/>
      <c r="P5455" s="343"/>
    </row>
    <row r="5456" spans="1:16" x14ac:dyDescent="0.25">
      <c r="A5456" s="44" t="s">
        <v>3194</v>
      </c>
      <c r="B5456" s="44" t="s">
        <v>3195</v>
      </c>
      <c r="C5456" s="45" t="s">
        <v>10552</v>
      </c>
      <c r="D5456" s="45" t="s">
        <v>18252</v>
      </c>
      <c r="E5456" s="45" t="s">
        <v>5410</v>
      </c>
      <c r="F5456" s="45" t="s">
        <v>1384</v>
      </c>
      <c r="G5456" s="45" t="s">
        <v>1385</v>
      </c>
      <c r="P5456" s="343"/>
    </row>
    <row r="5457" spans="1:16" x14ac:dyDescent="0.25">
      <c r="A5457" s="44" t="s">
        <v>10565</v>
      </c>
      <c r="B5457" s="44" t="s">
        <v>3195</v>
      </c>
      <c r="C5457" s="45" t="s">
        <v>10552</v>
      </c>
      <c r="D5457" s="45" t="s">
        <v>18252</v>
      </c>
      <c r="E5457" s="45" t="s">
        <v>5410</v>
      </c>
      <c r="F5457" s="45" t="s">
        <v>1385</v>
      </c>
      <c r="G5457" s="45" t="s">
        <v>1385</v>
      </c>
      <c r="P5457" s="343"/>
    </row>
    <row r="5458" spans="1:16" x14ac:dyDescent="0.25">
      <c r="A5458" s="44" t="s">
        <v>15517</v>
      </c>
      <c r="B5458" s="44" t="s">
        <v>1354</v>
      </c>
      <c r="C5458" s="45" t="s">
        <v>14385</v>
      </c>
      <c r="D5458" s="45" t="s">
        <v>18252</v>
      </c>
      <c r="E5458" s="45" t="s">
        <v>3064</v>
      </c>
      <c r="F5458" s="45" t="s">
        <v>1384</v>
      </c>
      <c r="G5458" s="45" t="s">
        <v>1385</v>
      </c>
      <c r="P5458" s="343"/>
    </row>
    <row r="5459" spans="1:16" x14ac:dyDescent="0.25">
      <c r="A5459" s="44" t="s">
        <v>15517</v>
      </c>
      <c r="B5459" s="44" t="s">
        <v>18102</v>
      </c>
      <c r="C5459" s="45" t="s">
        <v>18103</v>
      </c>
      <c r="D5459" s="45" t="s">
        <v>18252</v>
      </c>
      <c r="E5459" s="45" t="s">
        <v>6985</v>
      </c>
      <c r="F5459" s="45" t="s">
        <v>1384</v>
      </c>
      <c r="G5459" s="45" t="s">
        <v>1385</v>
      </c>
      <c r="P5459" s="343"/>
    </row>
    <row r="5460" spans="1:16" x14ac:dyDescent="0.25">
      <c r="A5460" s="44" t="s">
        <v>16050</v>
      </c>
      <c r="B5460" s="44" t="s">
        <v>15965</v>
      </c>
      <c r="C5460" s="45" t="s">
        <v>15966</v>
      </c>
      <c r="D5460" s="45" t="s">
        <v>18252</v>
      </c>
      <c r="E5460" s="45" t="s">
        <v>6214</v>
      </c>
      <c r="F5460" s="45" t="s">
        <v>1384</v>
      </c>
      <c r="G5460" s="45" t="s">
        <v>1385</v>
      </c>
      <c r="P5460" s="343"/>
    </row>
    <row r="5461" spans="1:16" x14ac:dyDescent="0.25">
      <c r="A5461" s="403" t="s">
        <v>17301</v>
      </c>
      <c r="B5461" s="403" t="s">
        <v>17101</v>
      </c>
      <c r="C5461" s="413">
        <v>11.24</v>
      </c>
      <c r="D5461" s="43" t="s">
        <v>17679</v>
      </c>
      <c r="E5461" s="43">
        <v>47299</v>
      </c>
      <c r="F5461" s="88"/>
      <c r="P5461" s="343"/>
    </row>
    <row r="5462" spans="1:16" x14ac:dyDescent="0.25">
      <c r="A5462" s="403" t="s">
        <v>17301</v>
      </c>
      <c r="B5462" s="403" t="s">
        <v>17091</v>
      </c>
      <c r="C5462" s="413">
        <v>12.24</v>
      </c>
      <c r="D5462" s="43" t="s">
        <v>17679</v>
      </c>
      <c r="E5462" s="43">
        <v>47299</v>
      </c>
      <c r="F5462" s="88"/>
      <c r="P5462" s="343"/>
    </row>
    <row r="5463" spans="1:16" x14ac:dyDescent="0.25">
      <c r="A5463" s="44" t="s">
        <v>3238</v>
      </c>
      <c r="B5463" s="44" t="s">
        <v>15290</v>
      </c>
      <c r="C5463" s="45" t="s">
        <v>7249</v>
      </c>
      <c r="D5463" s="45" t="s">
        <v>16294</v>
      </c>
      <c r="E5463" s="46">
        <v>45777</v>
      </c>
      <c r="F5463" s="338" t="s">
        <v>2055</v>
      </c>
      <c r="G5463" s="44"/>
      <c r="H5463" s="44"/>
      <c r="I5463" s="44"/>
      <c r="J5463" s="44"/>
      <c r="K5463" s="44"/>
      <c r="L5463" s="31"/>
      <c r="M5463" s="31"/>
      <c r="N5463" s="31"/>
      <c r="P5463" s="343"/>
    </row>
    <row r="5464" spans="1:16" x14ac:dyDescent="0.25">
      <c r="A5464" s="44" t="s">
        <v>16580</v>
      </c>
      <c r="B5464" s="44" t="s">
        <v>16581</v>
      </c>
      <c r="C5464" s="45" t="s">
        <v>16582</v>
      </c>
      <c r="D5464" s="45" t="s">
        <v>4574</v>
      </c>
      <c r="E5464" s="275">
        <f>DATE(2028,7,9)</f>
        <v>46943</v>
      </c>
      <c r="P5464" s="343"/>
    </row>
    <row r="5465" spans="1:16" x14ac:dyDescent="0.25">
      <c r="A5465" s="44" t="s">
        <v>447</v>
      </c>
      <c r="B5465" s="44" t="s">
        <v>13515</v>
      </c>
      <c r="C5465" s="45" t="s">
        <v>13516</v>
      </c>
      <c r="D5465" s="45" t="s">
        <v>16294</v>
      </c>
      <c r="E5465" s="46">
        <v>45808</v>
      </c>
      <c r="F5465" s="338" t="s">
        <v>2055</v>
      </c>
      <c r="G5465" s="44"/>
      <c r="H5465" s="44"/>
      <c r="I5465" s="44"/>
      <c r="J5465" s="44"/>
      <c r="K5465" s="44"/>
      <c r="L5465" s="31"/>
      <c r="M5465" s="31"/>
      <c r="N5465" s="31"/>
      <c r="P5465" s="343"/>
    </row>
    <row r="5466" spans="1:16" x14ac:dyDescent="0.25">
      <c r="A5466" s="264" t="s">
        <v>6816</v>
      </c>
      <c r="B5466" s="264" t="s">
        <v>2515</v>
      </c>
      <c r="C5466" s="265">
        <v>22090101</v>
      </c>
      <c r="D5466" s="265" t="s">
        <v>15953</v>
      </c>
      <c r="E5466" s="266" t="s">
        <v>6210</v>
      </c>
      <c r="P5466" s="343"/>
    </row>
    <row r="5467" spans="1:16" x14ac:dyDescent="0.25">
      <c r="A5467" s="264" t="s">
        <v>6816</v>
      </c>
      <c r="B5467" s="264" t="s">
        <v>3592</v>
      </c>
      <c r="C5467" s="265">
        <v>22090102</v>
      </c>
      <c r="D5467" s="265" t="s">
        <v>15953</v>
      </c>
      <c r="E5467" s="266" t="s">
        <v>6210</v>
      </c>
      <c r="P5467" s="343"/>
    </row>
    <row r="5468" spans="1:16" x14ac:dyDescent="0.25">
      <c r="A5468" s="264" t="s">
        <v>14785</v>
      </c>
      <c r="B5468" s="264" t="s">
        <v>13009</v>
      </c>
      <c r="C5468" s="265">
        <v>240101</v>
      </c>
      <c r="D5468" s="265" t="s">
        <v>15953</v>
      </c>
      <c r="E5468" s="266" t="s">
        <v>13010</v>
      </c>
      <c r="P5468" s="343"/>
    </row>
    <row r="5469" spans="1:16" x14ac:dyDescent="0.25">
      <c r="A5469" s="264" t="s">
        <v>6817</v>
      </c>
      <c r="B5469" s="264" t="s">
        <v>2751</v>
      </c>
      <c r="C5469" s="265">
        <v>220105</v>
      </c>
      <c r="D5469" s="265" t="s">
        <v>15953</v>
      </c>
      <c r="E5469" s="266" t="s">
        <v>3064</v>
      </c>
      <c r="P5469" s="343"/>
    </row>
    <row r="5470" spans="1:16" s="355" customFormat="1" x14ac:dyDescent="0.25">
      <c r="A5470" s="264" t="s">
        <v>16942</v>
      </c>
      <c r="B5470" s="264" t="s">
        <v>5421</v>
      </c>
      <c r="C5470" s="265">
        <v>240906</v>
      </c>
      <c r="D5470" s="265" t="s">
        <v>15953</v>
      </c>
      <c r="E5470" s="266" t="s">
        <v>6214</v>
      </c>
      <c r="F5470" s="30"/>
      <c r="G5470" s="30"/>
      <c r="H5470" s="30"/>
      <c r="I5470" s="29"/>
      <c r="J5470" s="29"/>
      <c r="K5470" s="29"/>
      <c r="L5470" s="29"/>
      <c r="M5470" s="29"/>
      <c r="N5470" s="29"/>
      <c r="O5470" s="29"/>
      <c r="P5470" s="356"/>
    </row>
    <row r="5471" spans="1:16" x14ac:dyDescent="0.3">
      <c r="A5471" s="136" t="s">
        <v>5128</v>
      </c>
      <c r="B5471" s="137" t="s">
        <v>5129</v>
      </c>
      <c r="C5471" s="138" t="s">
        <v>5130</v>
      </c>
      <c r="D5471" s="93" t="s">
        <v>2099</v>
      </c>
      <c r="E5471" s="139">
        <v>45838</v>
      </c>
      <c r="F5471" s="93"/>
      <c r="G5471" s="93"/>
      <c r="H5471" s="93"/>
      <c r="I5471" s="99"/>
      <c r="J5471" s="99"/>
      <c r="K5471" s="99"/>
      <c r="L5471" s="31"/>
      <c r="M5471" s="31"/>
      <c r="N5471" s="31"/>
      <c r="P5471" s="343"/>
    </row>
    <row r="5472" spans="1:16" s="359" customFormat="1" x14ac:dyDescent="0.3">
      <c r="A5472" s="136" t="s">
        <v>14322</v>
      </c>
      <c r="B5472" s="137" t="s">
        <v>5129</v>
      </c>
      <c r="C5472" s="138" t="s">
        <v>14323</v>
      </c>
      <c r="D5472" s="93" t="s">
        <v>14324</v>
      </c>
      <c r="E5472" s="139">
        <v>46934</v>
      </c>
      <c r="F5472" s="93"/>
      <c r="G5472" s="93"/>
      <c r="H5472" s="93"/>
      <c r="I5472" s="99"/>
      <c r="J5472" s="99"/>
      <c r="K5472" s="99"/>
      <c r="L5472" s="29"/>
      <c r="M5472" s="29"/>
      <c r="N5472" s="29"/>
      <c r="O5472" s="29"/>
      <c r="P5472" s="360"/>
    </row>
    <row r="5473" spans="1:16" x14ac:dyDescent="0.25">
      <c r="A5473" s="44" t="s">
        <v>6030</v>
      </c>
      <c r="B5473" s="44" t="s">
        <v>1358</v>
      </c>
      <c r="C5473" s="45" t="s">
        <v>6197</v>
      </c>
      <c r="D5473" s="45" t="s">
        <v>18252</v>
      </c>
      <c r="E5473" s="45" t="s">
        <v>6211</v>
      </c>
      <c r="F5473" s="45" t="s">
        <v>1384</v>
      </c>
      <c r="G5473" s="45" t="s">
        <v>1385</v>
      </c>
      <c r="P5473" s="343"/>
    </row>
    <row r="5474" spans="1:16" x14ac:dyDescent="0.25">
      <c r="A5474" s="264" t="s">
        <v>9471</v>
      </c>
      <c r="B5474" s="264" t="s">
        <v>4181</v>
      </c>
      <c r="C5474" s="265">
        <v>230301</v>
      </c>
      <c r="D5474" s="265" t="s">
        <v>15953</v>
      </c>
      <c r="E5474" s="266" t="s">
        <v>6877</v>
      </c>
      <c r="P5474" s="343"/>
    </row>
    <row r="5475" spans="1:16" x14ac:dyDescent="0.25">
      <c r="A5475" s="273" t="s">
        <v>8328</v>
      </c>
      <c r="B5475" s="273" t="s">
        <v>8313</v>
      </c>
      <c r="C5475" s="274">
        <v>791202103009</v>
      </c>
      <c r="D5475" s="274" t="s">
        <v>8356</v>
      </c>
      <c r="E5475" s="276" t="s">
        <v>3754</v>
      </c>
      <c r="F5475" s="328"/>
      <c r="G5475" s="328"/>
      <c r="H5475" s="328"/>
      <c r="I5475" s="329"/>
      <c r="J5475" s="329"/>
      <c r="K5475" s="329"/>
      <c r="P5475" s="343"/>
    </row>
    <row r="5476" spans="1:16" x14ac:dyDescent="0.25">
      <c r="A5476" s="44" t="s">
        <v>8328</v>
      </c>
      <c r="B5476" s="44" t="s">
        <v>16583</v>
      </c>
      <c r="C5476" s="45" t="s">
        <v>15402</v>
      </c>
      <c r="D5476" s="45" t="s">
        <v>4574</v>
      </c>
      <c r="E5476" s="275">
        <f>DATE(2028,5,13)</f>
        <v>46886</v>
      </c>
      <c r="P5476" s="343"/>
    </row>
    <row r="5477" spans="1:16" x14ac:dyDescent="0.25">
      <c r="A5477" s="44" t="s">
        <v>8328</v>
      </c>
      <c r="B5477" s="44" t="s">
        <v>16584</v>
      </c>
      <c r="C5477" s="45" t="s">
        <v>16585</v>
      </c>
      <c r="D5477" s="45" t="s">
        <v>4574</v>
      </c>
      <c r="E5477" s="275">
        <f>DATE(2026,4,18)</f>
        <v>46130</v>
      </c>
      <c r="P5477" s="343"/>
    </row>
    <row r="5478" spans="1:16" x14ac:dyDescent="0.25">
      <c r="A5478" s="44" t="s">
        <v>13857</v>
      </c>
      <c r="B5478" s="262" t="s">
        <v>11553</v>
      </c>
      <c r="C5478" s="45" t="s">
        <v>13858</v>
      </c>
      <c r="D5478" s="45" t="s">
        <v>7330</v>
      </c>
      <c r="E5478" s="46">
        <v>47059</v>
      </c>
      <c r="F5478" s="45"/>
      <c r="G5478" s="45"/>
      <c r="H5478" s="93"/>
      <c r="I5478" s="99"/>
      <c r="J5478" s="99"/>
      <c r="K5478" s="99"/>
      <c r="P5478" s="343"/>
    </row>
    <row r="5479" spans="1:16" x14ac:dyDescent="0.25">
      <c r="A5479" s="44" t="s">
        <v>13591</v>
      </c>
      <c r="B5479" s="44" t="s">
        <v>11977</v>
      </c>
      <c r="C5479" s="45" t="s">
        <v>6546</v>
      </c>
      <c r="D5479" s="45" t="s">
        <v>4574</v>
      </c>
      <c r="E5479" s="275">
        <f>DATE(2026,3,23)</f>
        <v>46104</v>
      </c>
      <c r="P5479" s="343"/>
    </row>
    <row r="5480" spans="1:16" x14ac:dyDescent="0.25">
      <c r="A5480" s="264" t="s">
        <v>6818</v>
      </c>
      <c r="B5480" s="264" t="s">
        <v>6662</v>
      </c>
      <c r="C5480" s="265">
        <v>22010601</v>
      </c>
      <c r="D5480" s="265" t="s">
        <v>15953</v>
      </c>
      <c r="E5480" s="266" t="s">
        <v>6211</v>
      </c>
      <c r="P5480" s="343"/>
    </row>
    <row r="5481" spans="1:16" x14ac:dyDescent="0.25">
      <c r="A5481" s="264" t="s">
        <v>14786</v>
      </c>
      <c r="B5481" s="264" t="s">
        <v>10527</v>
      </c>
      <c r="C5481" s="265">
        <v>230505</v>
      </c>
      <c r="D5481" s="265" t="s">
        <v>15953</v>
      </c>
      <c r="E5481" s="266" t="s">
        <v>9689</v>
      </c>
      <c r="P5481" s="343"/>
    </row>
    <row r="5482" spans="1:16" x14ac:dyDescent="0.25">
      <c r="A5482" s="264" t="s">
        <v>14786</v>
      </c>
      <c r="B5482" s="264" t="s">
        <v>1059</v>
      </c>
      <c r="C5482" s="265">
        <v>231104</v>
      </c>
      <c r="D5482" s="265" t="s">
        <v>15953</v>
      </c>
      <c r="E5482" s="266" t="s">
        <v>11352</v>
      </c>
      <c r="P5482" s="343"/>
    </row>
    <row r="5483" spans="1:16" x14ac:dyDescent="0.25">
      <c r="A5483" s="264" t="s">
        <v>14786</v>
      </c>
      <c r="B5483" s="264" t="s">
        <v>11374</v>
      </c>
      <c r="C5483" s="265">
        <v>23100201</v>
      </c>
      <c r="D5483" s="265" t="s">
        <v>15953</v>
      </c>
      <c r="E5483" s="266" t="s">
        <v>2980</v>
      </c>
      <c r="P5483" s="343"/>
    </row>
    <row r="5484" spans="1:16" x14ac:dyDescent="0.25">
      <c r="A5484" s="264" t="s">
        <v>14786</v>
      </c>
      <c r="B5484" s="264" t="s">
        <v>3599</v>
      </c>
      <c r="C5484" s="265">
        <v>23100202</v>
      </c>
      <c r="D5484" s="265" t="s">
        <v>15953</v>
      </c>
      <c r="E5484" s="266" t="s">
        <v>5246</v>
      </c>
      <c r="P5484" s="343"/>
    </row>
    <row r="5485" spans="1:16" x14ac:dyDescent="0.25">
      <c r="A5485" s="264" t="s">
        <v>14786</v>
      </c>
      <c r="B5485" s="264" t="s">
        <v>12996</v>
      </c>
      <c r="C5485" s="265">
        <v>24010401</v>
      </c>
      <c r="D5485" s="265" t="s">
        <v>15953</v>
      </c>
      <c r="E5485" s="266" t="s">
        <v>12997</v>
      </c>
      <c r="P5485" s="343"/>
    </row>
    <row r="5486" spans="1:16" x14ac:dyDescent="0.25">
      <c r="A5486" s="264" t="s">
        <v>14786</v>
      </c>
      <c r="B5486" s="264" t="s">
        <v>3782</v>
      </c>
      <c r="C5486" s="265">
        <v>24010402</v>
      </c>
      <c r="D5486" s="265" t="s">
        <v>15953</v>
      </c>
      <c r="E5486" s="266" t="s">
        <v>8836</v>
      </c>
      <c r="P5486" s="343"/>
    </row>
    <row r="5487" spans="1:16" x14ac:dyDescent="0.25">
      <c r="A5487" s="44" t="s">
        <v>13207</v>
      </c>
      <c r="B5487" s="92" t="s">
        <v>13392</v>
      </c>
      <c r="C5487" s="45" t="s">
        <v>13134</v>
      </c>
      <c r="D5487" s="93" t="s">
        <v>13391</v>
      </c>
      <c r="E5487" s="94">
        <v>45838</v>
      </c>
      <c r="F5487" s="93"/>
      <c r="G5487" s="93"/>
      <c r="H5487" s="93"/>
      <c r="I5487" s="99"/>
      <c r="J5487" s="99"/>
      <c r="K5487" s="99"/>
      <c r="L5487" s="31"/>
      <c r="M5487" s="31"/>
      <c r="N5487" s="31"/>
      <c r="P5487" s="343"/>
    </row>
    <row r="5488" spans="1:16" x14ac:dyDescent="0.25">
      <c r="A5488" s="403" t="s">
        <v>17302</v>
      </c>
      <c r="B5488" s="403" t="s">
        <v>17303</v>
      </c>
      <c r="C5488" s="413">
        <v>1.23</v>
      </c>
      <c r="D5488" s="43" t="s">
        <v>17679</v>
      </c>
      <c r="E5488" s="43">
        <v>45961</v>
      </c>
      <c r="F5488" s="88"/>
      <c r="P5488" s="343"/>
    </row>
    <row r="5489" spans="1:16" x14ac:dyDescent="0.25">
      <c r="A5489" s="403" t="s">
        <v>17304</v>
      </c>
      <c r="B5489" s="403" t="s">
        <v>17303</v>
      </c>
      <c r="C5489" s="413">
        <v>1.23</v>
      </c>
      <c r="D5489" s="43" t="s">
        <v>17679</v>
      </c>
      <c r="E5489" s="43">
        <v>45961</v>
      </c>
      <c r="F5489" s="88"/>
      <c r="P5489" s="343"/>
    </row>
    <row r="5490" spans="1:16" x14ac:dyDescent="0.25">
      <c r="A5490" s="44" t="s">
        <v>12185</v>
      </c>
      <c r="B5490" s="44" t="s">
        <v>12186</v>
      </c>
      <c r="C5490" s="45" t="s">
        <v>12818</v>
      </c>
      <c r="D5490" s="45" t="s">
        <v>4574</v>
      </c>
      <c r="E5490" s="275">
        <f>DATE(2028,1,15)</f>
        <v>46767</v>
      </c>
      <c r="P5490" s="343"/>
    </row>
    <row r="5491" spans="1:16" x14ac:dyDescent="0.25">
      <c r="A5491" s="44" t="s">
        <v>12187</v>
      </c>
      <c r="B5491" s="44" t="s">
        <v>12081</v>
      </c>
      <c r="C5491" s="45" t="s">
        <v>5059</v>
      </c>
      <c r="D5491" s="45" t="s">
        <v>4574</v>
      </c>
      <c r="E5491" s="275">
        <f>DATE(2025,11,16)</f>
        <v>45977</v>
      </c>
      <c r="F5491" s="32"/>
      <c r="G5491" s="32"/>
      <c r="H5491" s="32"/>
      <c r="I5491" s="31"/>
      <c r="J5491" s="31"/>
      <c r="K5491" s="31"/>
      <c r="L5491" s="31"/>
      <c r="M5491" s="31"/>
      <c r="N5491" s="31"/>
      <c r="P5491" s="343"/>
    </row>
    <row r="5492" spans="1:16" x14ac:dyDescent="0.25">
      <c r="A5492" s="264" t="s">
        <v>17836</v>
      </c>
      <c r="B5492" s="264" t="s">
        <v>17689</v>
      </c>
      <c r="C5492" s="265">
        <v>241101</v>
      </c>
      <c r="D5492" s="265" t="s">
        <v>15953</v>
      </c>
      <c r="E5492" s="266" t="s">
        <v>6985</v>
      </c>
      <c r="P5492" s="343"/>
    </row>
    <row r="5493" spans="1:16" x14ac:dyDescent="0.25">
      <c r="A5493" s="264" t="s">
        <v>6819</v>
      </c>
      <c r="B5493" s="264" t="s">
        <v>2751</v>
      </c>
      <c r="C5493" s="265">
        <v>220105</v>
      </c>
      <c r="D5493" s="265" t="s">
        <v>15953</v>
      </c>
      <c r="E5493" s="266" t="s">
        <v>3064</v>
      </c>
      <c r="P5493" s="343"/>
    </row>
    <row r="5494" spans="1:16" x14ac:dyDescent="0.25">
      <c r="A5494" s="44" t="s">
        <v>13208</v>
      </c>
      <c r="B5494" s="92" t="s">
        <v>13392</v>
      </c>
      <c r="C5494" s="45" t="s">
        <v>13126</v>
      </c>
      <c r="D5494" s="93" t="s">
        <v>13391</v>
      </c>
      <c r="E5494" s="94">
        <v>45838</v>
      </c>
      <c r="F5494" s="93"/>
      <c r="G5494" s="93"/>
      <c r="H5494" s="93"/>
      <c r="I5494" s="99"/>
      <c r="J5494" s="99"/>
      <c r="K5494" s="99"/>
      <c r="L5494" s="31"/>
      <c r="M5494" s="31"/>
      <c r="N5494" s="31"/>
      <c r="P5494" s="343"/>
    </row>
    <row r="5495" spans="1:16" x14ac:dyDescent="0.25">
      <c r="A5495" s="44" t="s">
        <v>6031</v>
      </c>
      <c r="B5495" s="44" t="s">
        <v>2039</v>
      </c>
      <c r="C5495" s="45" t="s">
        <v>6190</v>
      </c>
      <c r="D5495" s="45" t="s">
        <v>18252</v>
      </c>
      <c r="E5495" s="45" t="s">
        <v>5183</v>
      </c>
      <c r="F5495" s="45" t="s">
        <v>1385</v>
      </c>
      <c r="G5495" s="45" t="s">
        <v>1385</v>
      </c>
      <c r="P5495" s="343"/>
    </row>
    <row r="5496" spans="1:16" x14ac:dyDescent="0.25">
      <c r="A5496" s="403" t="s">
        <v>17305</v>
      </c>
      <c r="B5496" s="403" t="s">
        <v>17100</v>
      </c>
      <c r="C5496" s="413">
        <v>3.25</v>
      </c>
      <c r="D5496" s="43" t="s">
        <v>17679</v>
      </c>
      <c r="E5496" s="43">
        <v>47422</v>
      </c>
      <c r="F5496" s="88"/>
      <c r="P5496" s="343"/>
    </row>
    <row r="5497" spans="1:16" x14ac:dyDescent="0.25">
      <c r="A5497" s="264" t="s">
        <v>17305</v>
      </c>
      <c r="B5497" s="264" t="s">
        <v>1070</v>
      </c>
      <c r="C5497" s="265">
        <v>241202</v>
      </c>
      <c r="D5497" s="265" t="s">
        <v>15953</v>
      </c>
      <c r="E5497" s="266" t="s">
        <v>17687</v>
      </c>
      <c r="P5497" s="343"/>
    </row>
    <row r="5498" spans="1:16" x14ac:dyDescent="0.25">
      <c r="A5498" s="264" t="s">
        <v>5439</v>
      </c>
      <c r="B5498" s="264" t="s">
        <v>16922</v>
      </c>
      <c r="C5498" s="265">
        <v>24090701</v>
      </c>
      <c r="D5498" s="265" t="s">
        <v>15953</v>
      </c>
      <c r="E5498" s="266" t="s">
        <v>6214</v>
      </c>
      <c r="P5498" s="343"/>
    </row>
    <row r="5499" spans="1:16" x14ac:dyDescent="0.25">
      <c r="A5499" s="264" t="s">
        <v>5439</v>
      </c>
      <c r="B5499" s="264" t="s">
        <v>5419</v>
      </c>
      <c r="C5499" s="265">
        <v>24090702</v>
      </c>
      <c r="D5499" s="265" t="s">
        <v>15953</v>
      </c>
      <c r="E5499" s="266" t="s">
        <v>10715</v>
      </c>
      <c r="P5499" s="343"/>
    </row>
    <row r="5500" spans="1:16" x14ac:dyDescent="0.25">
      <c r="A5500" s="264" t="s">
        <v>2800</v>
      </c>
      <c r="B5500" s="264" t="s">
        <v>2751</v>
      </c>
      <c r="C5500" s="265">
        <v>230105</v>
      </c>
      <c r="D5500" s="265" t="s">
        <v>15953</v>
      </c>
      <c r="E5500" s="266" t="s">
        <v>6877</v>
      </c>
      <c r="P5500" s="343"/>
    </row>
    <row r="5501" spans="1:16" x14ac:dyDescent="0.25">
      <c r="A5501" s="44" t="s">
        <v>1720</v>
      </c>
      <c r="B5501" s="44" t="s">
        <v>6441</v>
      </c>
      <c r="C5501" s="45" t="s">
        <v>6464</v>
      </c>
      <c r="D5501" s="45" t="s">
        <v>15765</v>
      </c>
      <c r="E5501" s="45" t="s">
        <v>6211</v>
      </c>
      <c r="F5501" s="328"/>
      <c r="G5501" s="328"/>
      <c r="H5501" s="328"/>
      <c r="I5501" s="329"/>
      <c r="J5501" s="329"/>
      <c r="K5501" s="329"/>
      <c r="P5501" s="343"/>
    </row>
    <row r="5502" spans="1:16" x14ac:dyDescent="0.25">
      <c r="A5502" s="346" t="s">
        <v>1720</v>
      </c>
      <c r="B5502" s="346" t="s">
        <v>6441</v>
      </c>
      <c r="C5502" s="347" t="s">
        <v>6464</v>
      </c>
      <c r="D5502" s="347" t="s">
        <v>15765</v>
      </c>
      <c r="E5502" s="347" t="s">
        <v>6677</v>
      </c>
      <c r="F5502" s="346"/>
      <c r="G5502" s="346"/>
      <c r="H5502" s="346"/>
      <c r="I5502" s="346"/>
      <c r="J5502" s="346"/>
      <c r="K5502" s="346"/>
      <c r="L5502" s="346"/>
      <c r="M5502" s="346"/>
      <c r="P5502" s="343"/>
    </row>
    <row r="5503" spans="1:16" x14ac:dyDescent="0.25">
      <c r="A5503" s="44" t="s">
        <v>1720</v>
      </c>
      <c r="B5503" s="44" t="s">
        <v>6441</v>
      </c>
      <c r="C5503" s="45" t="s">
        <v>6464</v>
      </c>
      <c r="D5503" s="45" t="s">
        <v>13812</v>
      </c>
      <c r="E5503" s="45" t="s">
        <v>6211</v>
      </c>
      <c r="F5503" s="93"/>
      <c r="G5503" s="93"/>
      <c r="H5503" s="93"/>
      <c r="I5503" s="99"/>
      <c r="J5503" s="99"/>
      <c r="K5503" s="99"/>
      <c r="P5503" s="343"/>
    </row>
    <row r="5504" spans="1:16" x14ac:dyDescent="0.25">
      <c r="A5504" s="403" t="s">
        <v>17306</v>
      </c>
      <c r="B5504" s="403" t="s">
        <v>17087</v>
      </c>
      <c r="C5504" s="413">
        <v>9.23</v>
      </c>
      <c r="D5504" s="43" t="s">
        <v>17679</v>
      </c>
      <c r="E5504" s="43">
        <v>46934</v>
      </c>
      <c r="F5504" s="88"/>
      <c r="P5504" s="343"/>
    </row>
    <row r="5505" spans="1:16" x14ac:dyDescent="0.25">
      <c r="A5505" s="403" t="s">
        <v>17306</v>
      </c>
      <c r="B5505" s="403" t="s">
        <v>17108</v>
      </c>
      <c r="C5505" s="413">
        <v>10.23</v>
      </c>
      <c r="D5505" s="43" t="s">
        <v>17679</v>
      </c>
      <c r="E5505" s="43">
        <v>46934</v>
      </c>
      <c r="F5505" s="88"/>
      <c r="P5505" s="343"/>
    </row>
    <row r="5506" spans="1:16" x14ac:dyDescent="0.25">
      <c r="A5506" s="403" t="s">
        <v>17306</v>
      </c>
      <c r="B5506" s="403" t="s">
        <v>17126</v>
      </c>
      <c r="C5506" s="413">
        <v>11.23</v>
      </c>
      <c r="D5506" s="43" t="s">
        <v>17679</v>
      </c>
      <c r="E5506" s="43">
        <v>46934</v>
      </c>
      <c r="F5506" s="88"/>
      <c r="P5506" s="343"/>
    </row>
    <row r="5507" spans="1:16" x14ac:dyDescent="0.25">
      <c r="A5507" s="403" t="s">
        <v>17306</v>
      </c>
      <c r="B5507" s="403" t="s">
        <v>17091</v>
      </c>
      <c r="C5507" s="413">
        <v>12.23</v>
      </c>
      <c r="D5507" s="43" t="s">
        <v>17679</v>
      </c>
      <c r="E5507" s="43">
        <v>46934</v>
      </c>
      <c r="F5507" s="88"/>
      <c r="P5507" s="343"/>
    </row>
    <row r="5508" spans="1:16" x14ac:dyDescent="0.25">
      <c r="A5508" s="264" t="s">
        <v>5440</v>
      </c>
      <c r="B5508" s="264" t="s">
        <v>6664</v>
      </c>
      <c r="C5508" s="265">
        <v>22010701</v>
      </c>
      <c r="D5508" s="265" t="s">
        <v>15953</v>
      </c>
      <c r="E5508" s="266" t="s">
        <v>6665</v>
      </c>
      <c r="P5508" s="343"/>
    </row>
    <row r="5509" spans="1:16" x14ac:dyDescent="0.25">
      <c r="A5509" s="264" t="s">
        <v>10438</v>
      </c>
      <c r="B5509" s="264" t="s">
        <v>9688</v>
      </c>
      <c r="C5509" s="265">
        <v>230504</v>
      </c>
      <c r="D5509" s="265" t="s">
        <v>15953</v>
      </c>
      <c r="E5509" s="266" t="s">
        <v>9689</v>
      </c>
      <c r="P5509" s="343"/>
    </row>
    <row r="5510" spans="1:16" x14ac:dyDescent="0.25">
      <c r="A5510" s="264" t="s">
        <v>10438</v>
      </c>
      <c r="B5510" s="264" t="s">
        <v>6669</v>
      </c>
      <c r="C5510" s="265">
        <v>230807</v>
      </c>
      <c r="D5510" s="265" t="s">
        <v>15953</v>
      </c>
      <c r="E5510" s="266" t="s">
        <v>6877</v>
      </c>
      <c r="P5510" s="343"/>
    </row>
    <row r="5511" spans="1:16" x14ac:dyDescent="0.25">
      <c r="A5511" s="264" t="s">
        <v>16943</v>
      </c>
      <c r="B5511" s="264" t="s">
        <v>236</v>
      </c>
      <c r="C5511" s="265">
        <v>241001</v>
      </c>
      <c r="D5511" s="265" t="s">
        <v>15953</v>
      </c>
      <c r="E5511" s="266" t="s">
        <v>11352</v>
      </c>
      <c r="P5511" s="343"/>
    </row>
    <row r="5512" spans="1:16" x14ac:dyDescent="0.25">
      <c r="A5512" s="264" t="s">
        <v>14787</v>
      </c>
      <c r="B5512" s="264" t="s">
        <v>13009</v>
      </c>
      <c r="C5512" s="265">
        <v>240101</v>
      </c>
      <c r="D5512" s="265" t="s">
        <v>15953</v>
      </c>
      <c r="E5512" s="266" t="s">
        <v>13010</v>
      </c>
      <c r="P5512" s="343"/>
    </row>
    <row r="5513" spans="1:16" s="355" customFormat="1" x14ac:dyDescent="0.25">
      <c r="A5513" s="264" t="s">
        <v>9145</v>
      </c>
      <c r="B5513" s="264" t="s">
        <v>12996</v>
      </c>
      <c r="C5513" s="265">
        <v>24010401</v>
      </c>
      <c r="D5513" s="265" t="s">
        <v>15953</v>
      </c>
      <c r="E5513" s="266" t="s">
        <v>12997</v>
      </c>
      <c r="F5513" s="30"/>
      <c r="G5513" s="30"/>
      <c r="H5513" s="30"/>
      <c r="I5513" s="29"/>
      <c r="J5513" s="29"/>
      <c r="K5513" s="29"/>
      <c r="L5513" s="29"/>
      <c r="M5513" s="29"/>
      <c r="N5513" s="29"/>
      <c r="O5513" s="29"/>
      <c r="P5513" s="356"/>
    </row>
    <row r="5514" spans="1:16" x14ac:dyDescent="0.25">
      <c r="A5514" s="44" t="s">
        <v>16051</v>
      </c>
      <c r="B5514" s="44" t="s">
        <v>1372</v>
      </c>
      <c r="C5514" s="45" t="s">
        <v>9092</v>
      </c>
      <c r="D5514" s="45" t="s">
        <v>18252</v>
      </c>
      <c r="E5514" s="45" t="s">
        <v>6809</v>
      </c>
      <c r="F5514" s="45" t="s">
        <v>1384</v>
      </c>
      <c r="G5514" s="45" t="s">
        <v>1385</v>
      </c>
      <c r="P5514" s="343"/>
    </row>
    <row r="5515" spans="1:16" s="359" customFormat="1" x14ac:dyDescent="0.25">
      <c r="A5515" s="44" t="s">
        <v>16051</v>
      </c>
      <c r="B5515" s="44" t="s">
        <v>15965</v>
      </c>
      <c r="C5515" s="45" t="s">
        <v>15966</v>
      </c>
      <c r="D5515" s="45" t="s">
        <v>18252</v>
      </c>
      <c r="E5515" s="45" t="s">
        <v>6214</v>
      </c>
      <c r="F5515" s="45" t="s">
        <v>1384</v>
      </c>
      <c r="G5515" s="45" t="s">
        <v>1385</v>
      </c>
      <c r="H5515" s="30"/>
      <c r="I5515" s="29"/>
      <c r="J5515" s="29"/>
      <c r="K5515" s="29"/>
      <c r="L5515" s="29"/>
      <c r="M5515" s="29"/>
      <c r="N5515" s="29"/>
      <c r="O5515" s="29"/>
      <c r="P5515" s="360"/>
    </row>
    <row r="5516" spans="1:16" x14ac:dyDescent="0.25">
      <c r="A5516" s="44" t="s">
        <v>16051</v>
      </c>
      <c r="B5516" s="44" t="s">
        <v>15963</v>
      </c>
      <c r="C5516" s="45" t="s">
        <v>15964</v>
      </c>
      <c r="D5516" s="45" t="s">
        <v>18252</v>
      </c>
      <c r="E5516" s="45" t="s">
        <v>6214</v>
      </c>
      <c r="F5516" s="45" t="s">
        <v>1384</v>
      </c>
      <c r="G5516" s="45" t="s">
        <v>1385</v>
      </c>
      <c r="P5516" s="343"/>
    </row>
    <row r="5517" spans="1:16" x14ac:dyDescent="0.25">
      <c r="A5517" s="44" t="s">
        <v>12188</v>
      </c>
      <c r="B5517" s="44" t="s">
        <v>12189</v>
      </c>
      <c r="C5517" s="45" t="s">
        <v>5400</v>
      </c>
      <c r="D5517" s="45" t="s">
        <v>4574</v>
      </c>
      <c r="E5517" s="275">
        <f>DATE(2025,12,27)</f>
        <v>46018</v>
      </c>
      <c r="F5517" s="32"/>
      <c r="G5517" s="32"/>
      <c r="H5517" s="32"/>
      <c r="I5517" s="31"/>
      <c r="J5517" s="31"/>
      <c r="K5517" s="31"/>
      <c r="L5517" s="31"/>
      <c r="M5517" s="31"/>
      <c r="N5517" s="31"/>
      <c r="P5517" s="343"/>
    </row>
    <row r="5518" spans="1:16" x14ac:dyDescent="0.25">
      <c r="A5518" s="264" t="s">
        <v>14788</v>
      </c>
      <c r="B5518" s="264" t="s">
        <v>12996</v>
      </c>
      <c r="C5518" s="265">
        <v>24010401</v>
      </c>
      <c r="D5518" s="265" t="s">
        <v>15953</v>
      </c>
      <c r="E5518" s="266" t="s">
        <v>12997</v>
      </c>
      <c r="P5518" s="343"/>
    </row>
    <row r="5519" spans="1:16" x14ac:dyDescent="0.25">
      <c r="A5519" s="264" t="s">
        <v>14788</v>
      </c>
      <c r="B5519" s="264" t="s">
        <v>3782</v>
      </c>
      <c r="C5519" s="265">
        <v>24010402</v>
      </c>
      <c r="D5519" s="265" t="s">
        <v>15953</v>
      </c>
      <c r="E5519" s="266" t="s">
        <v>8836</v>
      </c>
      <c r="P5519" s="343"/>
    </row>
    <row r="5520" spans="1:16" x14ac:dyDescent="0.25">
      <c r="A5520" s="44" t="s">
        <v>5007</v>
      </c>
      <c r="B5520" s="44" t="s">
        <v>1348</v>
      </c>
      <c r="C5520" s="45" t="s">
        <v>5008</v>
      </c>
      <c r="D5520" s="45" t="s">
        <v>2099</v>
      </c>
      <c r="E5520" s="46">
        <v>46266</v>
      </c>
      <c r="F5520" s="45"/>
      <c r="G5520" s="45"/>
      <c r="H5520" s="93"/>
      <c r="I5520" s="99"/>
      <c r="J5520" s="99"/>
      <c r="K5520" s="99"/>
      <c r="P5520" s="343"/>
    </row>
    <row r="5521" spans="1:16" x14ac:dyDescent="0.25">
      <c r="A5521" s="264" t="s">
        <v>10439</v>
      </c>
      <c r="B5521" s="264" t="s">
        <v>6966</v>
      </c>
      <c r="C5521" s="265">
        <v>23010401</v>
      </c>
      <c r="D5521" s="265" t="s">
        <v>15953</v>
      </c>
      <c r="E5521" s="266" t="s">
        <v>6967</v>
      </c>
      <c r="P5521" s="343"/>
    </row>
    <row r="5522" spans="1:16" s="355" customFormat="1" x14ac:dyDescent="0.25">
      <c r="A5522" s="264" t="s">
        <v>10439</v>
      </c>
      <c r="B5522" s="264" t="s">
        <v>3782</v>
      </c>
      <c r="C5522" s="265">
        <v>23010402</v>
      </c>
      <c r="D5522" s="265" t="s">
        <v>15953</v>
      </c>
      <c r="E5522" s="266" t="s">
        <v>8836</v>
      </c>
      <c r="F5522" s="30"/>
      <c r="G5522" s="30"/>
      <c r="H5522" s="30"/>
      <c r="I5522" s="29"/>
      <c r="J5522" s="29"/>
      <c r="K5522" s="29"/>
      <c r="L5522" s="29"/>
      <c r="M5522" s="29"/>
      <c r="N5522" s="29"/>
      <c r="O5522" s="29"/>
      <c r="P5522" s="356"/>
    </row>
    <row r="5523" spans="1:16" x14ac:dyDescent="0.25">
      <c r="A5523" s="403" t="s">
        <v>17307</v>
      </c>
      <c r="B5523" s="403" t="s">
        <v>17103</v>
      </c>
      <c r="C5523" s="413">
        <v>22.23</v>
      </c>
      <c r="D5523" s="43" t="s">
        <v>17679</v>
      </c>
      <c r="E5523" s="43">
        <v>46934</v>
      </c>
      <c r="F5523" s="88" t="s">
        <v>1533</v>
      </c>
      <c r="P5523" s="343"/>
    </row>
    <row r="5524" spans="1:16" x14ac:dyDescent="0.25">
      <c r="A5524" s="403" t="s">
        <v>17307</v>
      </c>
      <c r="B5524" s="403" t="s">
        <v>17097</v>
      </c>
      <c r="C5524" s="413">
        <v>28.23</v>
      </c>
      <c r="D5524" s="43" t="s">
        <v>17679</v>
      </c>
      <c r="E5524" s="43">
        <v>46934</v>
      </c>
      <c r="F5524" s="88" t="s">
        <v>1533</v>
      </c>
      <c r="P5524" s="343"/>
    </row>
    <row r="5525" spans="1:16" x14ac:dyDescent="0.25">
      <c r="A5525" s="262" t="s">
        <v>11594</v>
      </c>
      <c r="B5525" s="262" t="s">
        <v>7349</v>
      </c>
      <c r="C5525" s="53" t="s">
        <v>11698</v>
      </c>
      <c r="D5525" s="93" t="s">
        <v>7330</v>
      </c>
      <c r="E5525" s="263">
        <v>46935</v>
      </c>
      <c r="F5525" s="93"/>
      <c r="G5525" s="93"/>
      <c r="H5525" s="93"/>
      <c r="I5525" s="99"/>
      <c r="J5525" s="99"/>
      <c r="K5525" s="99"/>
      <c r="P5525" s="343"/>
    </row>
    <row r="5526" spans="1:16" x14ac:dyDescent="0.25">
      <c r="A5526" s="264" t="s">
        <v>17837</v>
      </c>
      <c r="B5526" s="264" t="s">
        <v>17682</v>
      </c>
      <c r="C5526" s="265">
        <v>25010501</v>
      </c>
      <c r="D5526" s="265" t="s">
        <v>15953</v>
      </c>
      <c r="E5526" s="266" t="s">
        <v>17681</v>
      </c>
      <c r="P5526" s="343"/>
    </row>
    <row r="5527" spans="1:16" x14ac:dyDescent="0.25">
      <c r="A5527" s="264" t="s">
        <v>17837</v>
      </c>
      <c r="B5527" s="264" t="s">
        <v>6663</v>
      </c>
      <c r="C5527" s="265">
        <v>25010502</v>
      </c>
      <c r="D5527" s="265" t="s">
        <v>15953</v>
      </c>
      <c r="E5527" s="266" t="s">
        <v>6677</v>
      </c>
      <c r="P5527" s="343"/>
    </row>
    <row r="5528" spans="1:16" x14ac:dyDescent="0.25">
      <c r="A5528" s="44" t="s">
        <v>3434</v>
      </c>
      <c r="B5528" s="44" t="s">
        <v>9961</v>
      </c>
      <c r="C5528" s="45" t="s">
        <v>3457</v>
      </c>
      <c r="D5528" s="45" t="s">
        <v>16294</v>
      </c>
      <c r="E5528" s="46">
        <v>46022</v>
      </c>
      <c r="F5528" s="338"/>
      <c r="G5528" s="44"/>
      <c r="H5528" s="44"/>
      <c r="I5528" s="44"/>
      <c r="J5528" s="44"/>
      <c r="K5528" s="44"/>
      <c r="L5528" s="31"/>
      <c r="M5528" s="31"/>
      <c r="N5528" s="31"/>
      <c r="P5528" s="343"/>
    </row>
    <row r="5529" spans="1:16" x14ac:dyDescent="0.25">
      <c r="A5529" s="264" t="s">
        <v>2749</v>
      </c>
      <c r="B5529" s="264" t="s">
        <v>8833</v>
      </c>
      <c r="C5529" s="265">
        <v>23020101</v>
      </c>
      <c r="D5529" s="265" t="s">
        <v>15953</v>
      </c>
      <c r="E5529" s="266" t="s">
        <v>8836</v>
      </c>
      <c r="P5529" s="343"/>
    </row>
    <row r="5530" spans="1:16" x14ac:dyDescent="0.25">
      <c r="A5530" s="264" t="s">
        <v>2749</v>
      </c>
      <c r="B5530" s="264" t="s">
        <v>8834</v>
      </c>
      <c r="C5530" s="265">
        <v>23020102</v>
      </c>
      <c r="D5530" s="265" t="s">
        <v>15953</v>
      </c>
      <c r="E5530" s="266" t="s">
        <v>8836</v>
      </c>
      <c r="P5530" s="343"/>
    </row>
    <row r="5531" spans="1:16" x14ac:dyDescent="0.25">
      <c r="A5531" s="1" t="s">
        <v>164</v>
      </c>
      <c r="B5531" s="432" t="s">
        <v>179</v>
      </c>
      <c r="C5531" s="433" t="s">
        <v>13928</v>
      </c>
      <c r="D5531" s="434" t="s">
        <v>17016</v>
      </c>
      <c r="E5531" s="434">
        <v>46076</v>
      </c>
      <c r="P5531" s="343"/>
    </row>
    <row r="5532" spans="1:16" x14ac:dyDescent="0.25">
      <c r="A5532" s="1" t="s">
        <v>164</v>
      </c>
      <c r="B5532" s="432" t="s">
        <v>179</v>
      </c>
      <c r="C5532" s="433" t="s">
        <v>13928</v>
      </c>
      <c r="D5532" s="434" t="s">
        <v>17016</v>
      </c>
      <c r="E5532" s="434">
        <v>46076</v>
      </c>
      <c r="P5532" s="343"/>
    </row>
    <row r="5533" spans="1:16" x14ac:dyDescent="0.3">
      <c r="A5533" s="57" t="s">
        <v>1423</v>
      </c>
      <c r="B5533" s="57" t="s">
        <v>1488</v>
      </c>
      <c r="C5533" s="62">
        <v>21027</v>
      </c>
      <c r="D5533" s="62" t="s">
        <v>5966</v>
      </c>
      <c r="E5533" s="60">
        <v>45777</v>
      </c>
      <c r="F5533" s="339" t="s">
        <v>16267</v>
      </c>
      <c r="G5533" s="339" t="s">
        <v>16268</v>
      </c>
      <c r="H5533" s="57"/>
      <c r="I5533" s="57"/>
      <c r="J5533" s="57"/>
      <c r="K5533" s="57"/>
      <c r="L5533" s="31"/>
      <c r="M5533" s="31"/>
      <c r="N5533" s="31"/>
      <c r="P5533" s="343"/>
    </row>
    <row r="5534" spans="1:16" x14ac:dyDescent="0.25">
      <c r="A5534" s="44" t="s">
        <v>11230</v>
      </c>
      <c r="B5534" s="44" t="s">
        <v>9963</v>
      </c>
      <c r="C5534" s="45" t="s">
        <v>11131</v>
      </c>
      <c r="D5534" s="45" t="s">
        <v>16294</v>
      </c>
      <c r="E5534" s="46">
        <v>46053</v>
      </c>
      <c r="F5534" s="338"/>
      <c r="G5534" s="44"/>
      <c r="H5534" s="44"/>
      <c r="I5534" s="44"/>
      <c r="J5534" s="44"/>
      <c r="K5534" s="44"/>
      <c r="P5534" s="343"/>
    </row>
    <row r="5535" spans="1:16" x14ac:dyDescent="0.25">
      <c r="A5535" s="44" t="s">
        <v>17044</v>
      </c>
      <c r="B5535" s="92" t="s">
        <v>13392</v>
      </c>
      <c r="C5535" s="45" t="s">
        <v>13122</v>
      </c>
      <c r="D5535" s="93" t="s">
        <v>13391</v>
      </c>
      <c r="E5535" s="94">
        <v>45838</v>
      </c>
      <c r="F5535" s="93"/>
      <c r="G5535" s="93"/>
      <c r="H5535" s="93"/>
      <c r="I5535" s="99"/>
      <c r="J5535" s="99"/>
      <c r="K5535" s="99"/>
      <c r="L5535" s="31"/>
      <c r="M5535" s="31"/>
      <c r="N5535" s="31"/>
      <c r="P5535" s="343"/>
    </row>
    <row r="5536" spans="1:16" x14ac:dyDescent="0.25">
      <c r="A5536" s="44" t="s">
        <v>17044</v>
      </c>
      <c r="B5536" s="353" t="s">
        <v>17063</v>
      </c>
      <c r="C5536" s="32" t="s">
        <v>17033</v>
      </c>
      <c r="D5536" s="32" t="s">
        <v>1398</v>
      </c>
      <c r="E5536" s="33">
        <v>47208</v>
      </c>
      <c r="F5536" s="32"/>
      <c r="G5536" s="32"/>
      <c r="H5536" s="32"/>
      <c r="I5536" s="31"/>
      <c r="J5536" s="31"/>
      <c r="K5536" s="31"/>
      <c r="L5536" s="31"/>
      <c r="M5536" s="31"/>
      <c r="N5536" s="31"/>
      <c r="P5536" s="343"/>
    </row>
    <row r="5537" spans="1:16" x14ac:dyDescent="0.25">
      <c r="A5537" s="102" t="s">
        <v>3942</v>
      </c>
      <c r="B5537" s="92" t="s">
        <v>4085</v>
      </c>
      <c r="C5537" s="93" t="s">
        <v>4084</v>
      </c>
      <c r="D5537" s="93" t="s">
        <v>1398</v>
      </c>
      <c r="E5537" s="94">
        <v>45794</v>
      </c>
      <c r="F5537" s="93"/>
      <c r="G5537" s="93" t="s">
        <v>1385</v>
      </c>
      <c r="H5537" s="93" t="s">
        <v>1385</v>
      </c>
      <c r="I5537" s="99"/>
      <c r="J5537" s="99"/>
      <c r="K5537" s="99"/>
      <c r="L5537" s="31"/>
      <c r="M5537" s="31"/>
      <c r="N5537" s="31"/>
      <c r="P5537" s="343"/>
    </row>
    <row r="5538" spans="1:16" x14ac:dyDescent="0.25">
      <c r="A5538" s="403" t="s">
        <v>3242</v>
      </c>
      <c r="B5538" s="403" t="s">
        <v>17135</v>
      </c>
      <c r="C5538" s="413">
        <v>21.22</v>
      </c>
      <c r="D5538" s="43" t="s">
        <v>17679</v>
      </c>
      <c r="E5538" s="43">
        <v>45838</v>
      </c>
      <c r="F5538" s="88"/>
      <c r="P5538" s="343"/>
    </row>
    <row r="5539" spans="1:16" x14ac:dyDescent="0.25">
      <c r="A5539" s="44" t="s">
        <v>3242</v>
      </c>
      <c r="B5539" s="44" t="s">
        <v>15310</v>
      </c>
      <c r="C5539" s="45" t="s">
        <v>3241</v>
      </c>
      <c r="D5539" s="45" t="s">
        <v>16294</v>
      </c>
      <c r="E5539" s="46">
        <v>45930</v>
      </c>
      <c r="F5539" s="338"/>
      <c r="G5539" s="44"/>
      <c r="H5539" s="44"/>
      <c r="I5539" s="44"/>
      <c r="J5539" s="44"/>
      <c r="K5539" s="44"/>
      <c r="L5539" s="31"/>
      <c r="M5539" s="31"/>
      <c r="N5539" s="31"/>
      <c r="P5539" s="343"/>
    </row>
    <row r="5540" spans="1:16" x14ac:dyDescent="0.25">
      <c r="A5540" s="264" t="s">
        <v>1869</v>
      </c>
      <c r="B5540" s="264" t="s">
        <v>6662</v>
      </c>
      <c r="C5540" s="265">
        <v>22010601</v>
      </c>
      <c r="D5540" s="265" t="s">
        <v>15953</v>
      </c>
      <c r="E5540" s="266" t="s">
        <v>6211</v>
      </c>
      <c r="P5540" s="343"/>
    </row>
    <row r="5541" spans="1:16" x14ac:dyDescent="0.25">
      <c r="A5541" s="264" t="s">
        <v>1869</v>
      </c>
      <c r="B5541" s="264" t="s">
        <v>6663</v>
      </c>
      <c r="C5541" s="265">
        <v>22010602</v>
      </c>
      <c r="D5541" s="265" t="s">
        <v>15953</v>
      </c>
      <c r="E5541" s="266" t="s">
        <v>6211</v>
      </c>
      <c r="P5541" s="343"/>
    </row>
    <row r="5542" spans="1:16" x14ac:dyDescent="0.25">
      <c r="A5542" s="264" t="s">
        <v>1870</v>
      </c>
      <c r="B5542" s="264" t="s">
        <v>4181</v>
      </c>
      <c r="C5542" s="265">
        <v>230301</v>
      </c>
      <c r="D5542" s="265" t="s">
        <v>15953</v>
      </c>
      <c r="E5542" s="266" t="s">
        <v>6877</v>
      </c>
      <c r="P5542" s="343"/>
    </row>
    <row r="5543" spans="1:16" x14ac:dyDescent="0.25">
      <c r="A5543" s="44" t="s">
        <v>16052</v>
      </c>
      <c r="B5543" s="44" t="s">
        <v>15970</v>
      </c>
      <c r="C5543" s="45" t="s">
        <v>15775</v>
      </c>
      <c r="D5543" s="45" t="s">
        <v>18252</v>
      </c>
      <c r="E5543" s="45" t="s">
        <v>6416</v>
      </c>
      <c r="F5543" s="45" t="s">
        <v>1385</v>
      </c>
      <c r="G5543" s="45" t="s">
        <v>1385</v>
      </c>
      <c r="P5543" s="343"/>
    </row>
    <row r="5544" spans="1:16" x14ac:dyDescent="0.25">
      <c r="A5544" s="113" t="s">
        <v>14056</v>
      </c>
      <c r="B5544" s="278" t="s">
        <v>7637</v>
      </c>
      <c r="C5544" s="59" t="s">
        <v>14084</v>
      </c>
      <c r="D5544" s="93" t="s">
        <v>1398</v>
      </c>
      <c r="E5544" s="94">
        <v>45860</v>
      </c>
      <c r="F5544" s="93"/>
      <c r="G5544" s="93"/>
      <c r="H5544" s="93"/>
      <c r="I5544" s="99"/>
      <c r="J5544" s="99"/>
      <c r="K5544" s="99"/>
      <c r="L5544" s="31"/>
      <c r="M5544" s="31"/>
      <c r="N5544" s="31"/>
      <c r="P5544" s="343"/>
    </row>
    <row r="5545" spans="1:16" x14ac:dyDescent="0.25">
      <c r="A5545" s="264" t="s">
        <v>13011</v>
      </c>
      <c r="B5545" s="264" t="s">
        <v>12996</v>
      </c>
      <c r="C5545" s="265">
        <v>24010401</v>
      </c>
      <c r="D5545" s="265" t="s">
        <v>15953</v>
      </c>
      <c r="E5545" s="266" t="s">
        <v>12997</v>
      </c>
      <c r="P5545" s="343"/>
    </row>
    <row r="5546" spans="1:16" x14ac:dyDescent="0.25">
      <c r="A5546" s="264" t="s">
        <v>13011</v>
      </c>
      <c r="B5546" s="264" t="s">
        <v>3782</v>
      </c>
      <c r="C5546" s="265">
        <v>24010402</v>
      </c>
      <c r="D5546" s="265" t="s">
        <v>15953</v>
      </c>
      <c r="E5546" s="266" t="s">
        <v>8836</v>
      </c>
      <c r="P5546" s="343"/>
    </row>
    <row r="5547" spans="1:16" x14ac:dyDescent="0.25">
      <c r="A5547" s="44" t="s">
        <v>2685</v>
      </c>
      <c r="B5547" s="44" t="s">
        <v>2667</v>
      </c>
      <c r="C5547" s="45" t="s">
        <v>9088</v>
      </c>
      <c r="D5547" s="45" t="s">
        <v>18252</v>
      </c>
      <c r="E5547" s="45" t="s">
        <v>6809</v>
      </c>
      <c r="F5547" s="45" t="s">
        <v>1384</v>
      </c>
      <c r="G5547" s="45" t="s">
        <v>1385</v>
      </c>
      <c r="P5547" s="343"/>
    </row>
    <row r="5548" spans="1:16" x14ac:dyDescent="0.25">
      <c r="A5548" s="44" t="s">
        <v>11159</v>
      </c>
      <c r="B5548" s="44" t="s">
        <v>15259</v>
      </c>
      <c r="C5548" s="45" t="s">
        <v>11129</v>
      </c>
      <c r="D5548" s="45" t="s">
        <v>16294</v>
      </c>
      <c r="E5548" s="46">
        <v>46022</v>
      </c>
      <c r="F5548" s="338"/>
      <c r="G5548" s="44"/>
      <c r="H5548" s="44"/>
      <c r="I5548" s="44"/>
      <c r="J5548" s="44"/>
      <c r="K5548" s="44"/>
      <c r="L5548" s="31"/>
      <c r="M5548" s="31"/>
      <c r="N5548" s="31"/>
      <c r="P5548" s="343"/>
    </row>
    <row r="5549" spans="1:16" x14ac:dyDescent="0.25">
      <c r="A5549" s="264" t="s">
        <v>9472</v>
      </c>
      <c r="B5549" s="264" t="s">
        <v>4181</v>
      </c>
      <c r="C5549" s="265">
        <v>230301</v>
      </c>
      <c r="D5549" s="265" t="s">
        <v>15953</v>
      </c>
      <c r="E5549" s="266" t="s">
        <v>6877</v>
      </c>
      <c r="P5549" s="343"/>
    </row>
    <row r="5550" spans="1:16" x14ac:dyDescent="0.25">
      <c r="A5550" s="264" t="s">
        <v>9472</v>
      </c>
      <c r="B5550" s="264" t="s">
        <v>3588</v>
      </c>
      <c r="C5550" s="265">
        <v>230305</v>
      </c>
      <c r="D5550" s="265" t="s">
        <v>15953</v>
      </c>
      <c r="E5550" s="266" t="s">
        <v>3754</v>
      </c>
      <c r="P5550" s="343"/>
    </row>
    <row r="5551" spans="1:16" x14ac:dyDescent="0.25">
      <c r="A5551" s="44" t="s">
        <v>11136</v>
      </c>
      <c r="B5551" s="44" t="s">
        <v>13517</v>
      </c>
      <c r="C5551" s="45" t="s">
        <v>11128</v>
      </c>
      <c r="D5551" s="45" t="s">
        <v>16294</v>
      </c>
      <c r="E5551" s="46">
        <v>46022</v>
      </c>
      <c r="F5551" s="338"/>
      <c r="G5551" s="44"/>
      <c r="H5551" s="44"/>
      <c r="I5551" s="44"/>
      <c r="J5551" s="44"/>
      <c r="K5551" s="44"/>
      <c r="L5551" s="31"/>
      <c r="M5551" s="31"/>
      <c r="N5551" s="31"/>
      <c r="P5551" s="343"/>
    </row>
    <row r="5552" spans="1:16" x14ac:dyDescent="0.25">
      <c r="A5552" s="44" t="s">
        <v>792</v>
      </c>
      <c r="B5552" s="92" t="s">
        <v>13392</v>
      </c>
      <c r="C5552" s="45" t="s">
        <v>13122</v>
      </c>
      <c r="D5552" s="93" t="s">
        <v>13391</v>
      </c>
      <c r="E5552" s="94">
        <v>45838</v>
      </c>
      <c r="F5552" s="93"/>
      <c r="G5552" s="93"/>
      <c r="H5552" s="93"/>
      <c r="I5552" s="99"/>
      <c r="J5552" s="99"/>
      <c r="K5552" s="99"/>
      <c r="L5552" s="31"/>
      <c r="M5552" s="31"/>
      <c r="N5552" s="31"/>
      <c r="P5552" s="343"/>
    </row>
    <row r="5553" spans="1:16" x14ac:dyDescent="0.25">
      <c r="A5553" s="403" t="s">
        <v>792</v>
      </c>
      <c r="B5553" s="403" t="s">
        <v>17153</v>
      </c>
      <c r="C5553" s="413">
        <v>6.25</v>
      </c>
      <c r="D5553" s="43" t="s">
        <v>17679</v>
      </c>
      <c r="E5553" s="43">
        <v>47422</v>
      </c>
      <c r="F5553" s="88"/>
      <c r="P5553" s="343"/>
    </row>
    <row r="5554" spans="1:16" x14ac:dyDescent="0.25">
      <c r="A5554" s="403" t="s">
        <v>792</v>
      </c>
      <c r="B5554" s="403" t="s">
        <v>17122</v>
      </c>
      <c r="C5554" s="413">
        <v>15.24</v>
      </c>
      <c r="D5554" s="43" t="s">
        <v>17679</v>
      </c>
      <c r="E5554" s="43">
        <v>47299</v>
      </c>
      <c r="F5554" s="88"/>
      <c r="P5554" s="343"/>
    </row>
    <row r="5555" spans="1:16" x14ac:dyDescent="0.25">
      <c r="A5555" s="44" t="s">
        <v>792</v>
      </c>
      <c r="B5555" s="44" t="s">
        <v>5001</v>
      </c>
      <c r="C5555" s="45" t="s">
        <v>15954</v>
      </c>
      <c r="D5555" s="45" t="s">
        <v>1398</v>
      </c>
      <c r="E5555" s="46">
        <v>45976</v>
      </c>
      <c r="F5555" s="45"/>
      <c r="G5555" s="45"/>
      <c r="H5555" s="93"/>
      <c r="I5555" s="99"/>
      <c r="J5555" s="99"/>
      <c r="K5555" s="99"/>
      <c r="L5555" s="31"/>
      <c r="M5555" s="31"/>
      <c r="N5555" s="31"/>
      <c r="P5555" s="343"/>
    </row>
    <row r="5556" spans="1:16" x14ac:dyDescent="0.25">
      <c r="A5556" s="44" t="s">
        <v>10440</v>
      </c>
      <c r="B5556" s="44" t="s">
        <v>6174</v>
      </c>
      <c r="C5556" s="45" t="s">
        <v>6186</v>
      </c>
      <c r="D5556" s="45" t="s">
        <v>18252</v>
      </c>
      <c r="E5556" s="45" t="s">
        <v>6210</v>
      </c>
      <c r="F5556" s="45" t="s">
        <v>1384</v>
      </c>
      <c r="G5556" s="45" t="s">
        <v>1385</v>
      </c>
      <c r="P5556" s="343"/>
    </row>
    <row r="5557" spans="1:16" x14ac:dyDescent="0.25">
      <c r="A5557" s="44" t="s">
        <v>10440</v>
      </c>
      <c r="B5557" s="44" t="s">
        <v>1353</v>
      </c>
      <c r="C5557" s="45" t="s">
        <v>15395</v>
      </c>
      <c r="D5557" s="45" t="s">
        <v>18252</v>
      </c>
      <c r="E5557" s="45" t="s">
        <v>10069</v>
      </c>
      <c r="F5557" s="45" t="s">
        <v>1384</v>
      </c>
      <c r="G5557" s="45" t="s">
        <v>1385</v>
      </c>
      <c r="P5557" s="343"/>
    </row>
    <row r="5558" spans="1:16" x14ac:dyDescent="0.25">
      <c r="A5558" s="264" t="s">
        <v>10440</v>
      </c>
      <c r="B5558" s="264" t="s">
        <v>1069</v>
      </c>
      <c r="C5558" s="265">
        <v>230103</v>
      </c>
      <c r="D5558" s="265" t="s">
        <v>15953</v>
      </c>
      <c r="E5558" s="266" t="s">
        <v>6809</v>
      </c>
      <c r="P5558" s="343"/>
    </row>
    <row r="5559" spans="1:16" x14ac:dyDescent="0.25">
      <c r="A5559" s="264" t="s">
        <v>10440</v>
      </c>
      <c r="B5559" s="264" t="s">
        <v>10524</v>
      </c>
      <c r="C5559" s="265">
        <v>230401</v>
      </c>
      <c r="D5559" s="265" t="s">
        <v>15953</v>
      </c>
      <c r="E5559" s="266" t="s">
        <v>9996</v>
      </c>
      <c r="P5559" s="343"/>
    </row>
    <row r="5560" spans="1:16" s="355" customFormat="1" x14ac:dyDescent="0.25">
      <c r="A5560" s="264" t="s">
        <v>10440</v>
      </c>
      <c r="B5560" s="264" t="s">
        <v>3590</v>
      </c>
      <c r="C5560" s="265">
        <v>230903</v>
      </c>
      <c r="D5560" s="265" t="s">
        <v>15953</v>
      </c>
      <c r="E5560" s="266" t="s">
        <v>10715</v>
      </c>
      <c r="F5560" s="30"/>
      <c r="G5560" s="30"/>
      <c r="H5560" s="30"/>
      <c r="I5560" s="29"/>
      <c r="J5560" s="29"/>
      <c r="K5560" s="29"/>
      <c r="L5560" s="29"/>
      <c r="M5560" s="29"/>
      <c r="N5560" s="29"/>
      <c r="O5560" s="29"/>
      <c r="P5560" s="356"/>
    </row>
    <row r="5561" spans="1:16" x14ac:dyDescent="0.25">
      <c r="A5561" s="264" t="s">
        <v>10440</v>
      </c>
      <c r="B5561" s="264" t="s">
        <v>14577</v>
      </c>
      <c r="C5561" s="265">
        <v>240501</v>
      </c>
      <c r="D5561" s="265" t="s">
        <v>15953</v>
      </c>
      <c r="E5561" s="266" t="s">
        <v>14578</v>
      </c>
      <c r="P5561" s="343"/>
    </row>
    <row r="5562" spans="1:16" s="361" customFormat="1" x14ac:dyDescent="0.25">
      <c r="A5562" s="262" t="s">
        <v>11595</v>
      </c>
      <c r="B5562" s="262" t="s">
        <v>11553</v>
      </c>
      <c r="C5562" s="53" t="s">
        <v>11699</v>
      </c>
      <c r="D5562" s="93" t="s">
        <v>7330</v>
      </c>
      <c r="E5562" s="263">
        <v>47059</v>
      </c>
      <c r="F5562" s="93"/>
      <c r="G5562" s="93"/>
      <c r="H5562" s="93"/>
      <c r="I5562" s="99"/>
      <c r="J5562" s="99"/>
      <c r="K5562" s="99"/>
      <c r="L5562" s="29"/>
      <c r="M5562" s="29"/>
      <c r="N5562" s="29"/>
      <c r="O5562" s="29"/>
      <c r="P5562" s="362"/>
    </row>
    <row r="5563" spans="1:16" x14ac:dyDescent="0.25">
      <c r="A5563" s="44" t="s">
        <v>2639</v>
      </c>
      <c r="B5563" s="44" t="s">
        <v>15256</v>
      </c>
      <c r="C5563" s="45" t="s">
        <v>2664</v>
      </c>
      <c r="D5563" s="45" t="s">
        <v>16294</v>
      </c>
      <c r="E5563" s="46">
        <v>45838</v>
      </c>
      <c r="F5563" s="338"/>
      <c r="G5563" s="44"/>
      <c r="H5563" s="44"/>
      <c r="I5563" s="44"/>
      <c r="J5563" s="44"/>
      <c r="K5563" s="44"/>
      <c r="L5563" s="31"/>
      <c r="M5563" s="31"/>
      <c r="N5563" s="31"/>
      <c r="P5563" s="343"/>
    </row>
    <row r="5564" spans="1:16" s="359" customFormat="1" x14ac:dyDescent="0.3">
      <c r="A5564" s="57" t="s">
        <v>4470</v>
      </c>
      <c r="B5564" s="92" t="s">
        <v>4550</v>
      </c>
      <c r="C5564" s="93" t="s">
        <v>4548</v>
      </c>
      <c r="D5564" s="93" t="s">
        <v>4549</v>
      </c>
      <c r="E5564" s="94">
        <v>46203</v>
      </c>
      <c r="F5564" s="93"/>
      <c r="G5564" s="93"/>
      <c r="H5564" s="93"/>
      <c r="I5564" s="99"/>
      <c r="J5564" s="99"/>
      <c r="K5564" s="99"/>
      <c r="L5564" s="29"/>
      <c r="M5564" s="29"/>
      <c r="N5564" s="29"/>
      <c r="O5564" s="29"/>
      <c r="P5564" s="360"/>
    </row>
    <row r="5565" spans="1:16" x14ac:dyDescent="0.25">
      <c r="A5565" s="44" t="s">
        <v>3099</v>
      </c>
      <c r="B5565" s="44" t="s">
        <v>15257</v>
      </c>
      <c r="C5565" s="45" t="s">
        <v>13518</v>
      </c>
      <c r="D5565" s="45" t="s">
        <v>16294</v>
      </c>
      <c r="E5565" s="46">
        <v>46022</v>
      </c>
      <c r="F5565" s="338"/>
      <c r="G5565" s="44"/>
      <c r="H5565" s="44"/>
      <c r="I5565" s="44"/>
      <c r="J5565" s="44"/>
      <c r="K5565" s="44"/>
      <c r="L5565" s="31"/>
      <c r="M5565" s="31"/>
      <c r="N5565" s="31"/>
      <c r="P5565" s="343"/>
    </row>
    <row r="5566" spans="1:16" x14ac:dyDescent="0.25">
      <c r="A5566" s="264" t="s">
        <v>14789</v>
      </c>
      <c r="B5566" s="264" t="s">
        <v>14586</v>
      </c>
      <c r="C5566" s="265">
        <v>240403</v>
      </c>
      <c r="D5566" s="265" t="s">
        <v>15953</v>
      </c>
      <c r="E5566" s="266" t="s">
        <v>6492</v>
      </c>
      <c r="P5566" s="343"/>
    </row>
    <row r="5567" spans="1:16" x14ac:dyDescent="0.25">
      <c r="A5567" s="44" t="s">
        <v>13592</v>
      </c>
      <c r="B5567" s="44" t="s">
        <v>12409</v>
      </c>
      <c r="C5567" s="45" t="s">
        <v>13693</v>
      </c>
      <c r="D5567" s="45" t="s">
        <v>4574</v>
      </c>
      <c r="E5567" s="275">
        <f>DATE(2028,2,5)</f>
        <v>46788</v>
      </c>
      <c r="P5567" s="343"/>
    </row>
    <row r="5568" spans="1:16" x14ac:dyDescent="0.25">
      <c r="A5568" s="140" t="s">
        <v>11541</v>
      </c>
      <c r="B5568" s="141" t="s">
        <v>1811</v>
      </c>
      <c r="C5568" s="93" t="s">
        <v>4551</v>
      </c>
      <c r="D5568" s="93" t="s">
        <v>4549</v>
      </c>
      <c r="E5568" s="94">
        <v>45782</v>
      </c>
      <c r="F5568" s="93"/>
      <c r="G5568" s="93"/>
      <c r="H5568" s="93"/>
      <c r="I5568" s="99"/>
      <c r="J5568" s="99"/>
      <c r="K5568" s="99"/>
      <c r="L5568" s="31"/>
      <c r="M5568" s="31"/>
      <c r="N5568" s="31"/>
      <c r="P5568" s="343"/>
    </row>
    <row r="5569" spans="1:16" x14ac:dyDescent="0.25">
      <c r="A5569" s="403" t="s">
        <v>17308</v>
      </c>
      <c r="B5569" s="403" t="s">
        <v>17128</v>
      </c>
      <c r="C5569" s="413">
        <v>20.23</v>
      </c>
      <c r="D5569" s="43" t="s">
        <v>17679</v>
      </c>
      <c r="E5569" s="43">
        <v>46934</v>
      </c>
      <c r="F5569" s="88"/>
      <c r="P5569" s="343"/>
    </row>
    <row r="5570" spans="1:16" x14ac:dyDescent="0.25">
      <c r="A5570" s="1" t="s">
        <v>169</v>
      </c>
      <c r="B5570" s="432" t="s">
        <v>6329</v>
      </c>
      <c r="C5570" s="433" t="s">
        <v>6319</v>
      </c>
      <c r="D5570" s="434" t="s">
        <v>17016</v>
      </c>
      <c r="E5570" s="434">
        <v>45977</v>
      </c>
      <c r="P5570" s="343"/>
    </row>
    <row r="5571" spans="1:16" x14ac:dyDescent="0.25">
      <c r="A5571" s="1" t="s">
        <v>169</v>
      </c>
      <c r="B5571" s="432" t="s">
        <v>6329</v>
      </c>
      <c r="C5571" s="433" t="s">
        <v>6319</v>
      </c>
      <c r="D5571" s="434" t="s">
        <v>17016</v>
      </c>
      <c r="E5571" s="434">
        <v>45977</v>
      </c>
      <c r="P5571" s="343"/>
    </row>
    <row r="5572" spans="1:16" x14ac:dyDescent="0.25">
      <c r="A5572" s="1" t="s">
        <v>169</v>
      </c>
      <c r="B5572" s="432" t="s">
        <v>6329</v>
      </c>
      <c r="C5572" s="433" t="s">
        <v>6319</v>
      </c>
      <c r="D5572" s="434" t="s">
        <v>17016</v>
      </c>
      <c r="E5572" s="434">
        <v>45977</v>
      </c>
      <c r="P5572" s="343"/>
    </row>
    <row r="5573" spans="1:16" x14ac:dyDescent="0.25">
      <c r="A5573" s="264" t="s">
        <v>14790</v>
      </c>
      <c r="B5573" s="264" t="s">
        <v>3753</v>
      </c>
      <c r="C5573" s="265">
        <v>210101</v>
      </c>
      <c r="D5573" s="265" t="s">
        <v>15953</v>
      </c>
      <c r="E5573" s="266" t="s">
        <v>3754</v>
      </c>
      <c r="P5573" s="343"/>
    </row>
    <row r="5574" spans="1:16" x14ac:dyDescent="0.25">
      <c r="A5574" s="264" t="s">
        <v>14790</v>
      </c>
      <c r="B5574" s="264" t="s">
        <v>1080</v>
      </c>
      <c r="C5574" s="265">
        <v>230402</v>
      </c>
      <c r="D5574" s="265" t="s">
        <v>15953</v>
      </c>
      <c r="E5574" s="266" t="s">
        <v>9996</v>
      </c>
      <c r="P5574" s="343"/>
    </row>
    <row r="5575" spans="1:16" x14ac:dyDescent="0.25">
      <c r="A5575" s="264" t="s">
        <v>14791</v>
      </c>
      <c r="B5575" s="264" t="s">
        <v>4181</v>
      </c>
      <c r="C5575" s="265">
        <v>240301</v>
      </c>
      <c r="D5575" s="265" t="s">
        <v>15953</v>
      </c>
      <c r="E5575" s="266" t="s">
        <v>13010</v>
      </c>
      <c r="P5575" s="343"/>
    </row>
    <row r="5576" spans="1:16" x14ac:dyDescent="0.25">
      <c r="A5576" s="264" t="s">
        <v>793</v>
      </c>
      <c r="B5576" s="264" t="s">
        <v>3753</v>
      </c>
      <c r="C5576" s="265">
        <v>210101</v>
      </c>
      <c r="D5576" s="265" t="s">
        <v>15953</v>
      </c>
      <c r="E5576" s="266" t="s">
        <v>3754</v>
      </c>
      <c r="P5576" s="343"/>
    </row>
    <row r="5577" spans="1:16" s="355" customFormat="1" x14ac:dyDescent="0.25">
      <c r="A5577" s="262" t="s">
        <v>7377</v>
      </c>
      <c r="B5577" s="262" t="s">
        <v>7359</v>
      </c>
      <c r="C5577" s="53" t="s">
        <v>7378</v>
      </c>
      <c r="D5577" s="93" t="s">
        <v>7330</v>
      </c>
      <c r="E5577" s="263">
        <v>45980</v>
      </c>
      <c r="F5577" s="93"/>
      <c r="G5577" s="93"/>
      <c r="H5577" s="93"/>
      <c r="I5577" s="99"/>
      <c r="J5577" s="99"/>
      <c r="K5577" s="99"/>
      <c r="L5577" s="31"/>
      <c r="M5577" s="31"/>
      <c r="N5577" s="31"/>
      <c r="O5577" s="29"/>
      <c r="P5577" s="356"/>
    </row>
    <row r="5578" spans="1:16" x14ac:dyDescent="0.25">
      <c r="A5578" s="264" t="s">
        <v>7377</v>
      </c>
      <c r="B5578" s="264" t="s">
        <v>2751</v>
      </c>
      <c r="C5578" s="265">
        <v>220105</v>
      </c>
      <c r="D5578" s="265" t="s">
        <v>15953</v>
      </c>
      <c r="E5578" s="266" t="s">
        <v>3064</v>
      </c>
      <c r="P5578" s="343"/>
    </row>
    <row r="5579" spans="1:16" s="359" customFormat="1" x14ac:dyDescent="0.25">
      <c r="A5579" s="403" t="s">
        <v>17309</v>
      </c>
      <c r="B5579" s="403" t="s">
        <v>17135</v>
      </c>
      <c r="C5579" s="413">
        <v>21.22</v>
      </c>
      <c r="D5579" s="43" t="s">
        <v>17679</v>
      </c>
      <c r="E5579" s="43">
        <v>45838</v>
      </c>
      <c r="F5579" s="88"/>
      <c r="G5579" s="30"/>
      <c r="H5579" s="30"/>
      <c r="I5579" s="29"/>
      <c r="J5579" s="29"/>
      <c r="K5579" s="29"/>
      <c r="L5579" s="29"/>
      <c r="M5579" s="29"/>
      <c r="N5579" s="29"/>
      <c r="O5579" s="29"/>
      <c r="P5579" s="360"/>
    </row>
    <row r="5580" spans="1:16" x14ac:dyDescent="0.3">
      <c r="A5580" s="57" t="s">
        <v>3280</v>
      </c>
      <c r="B5580" s="57" t="s">
        <v>2495</v>
      </c>
      <c r="C5580" s="62">
        <v>21030</v>
      </c>
      <c r="D5580" s="62" t="s">
        <v>5966</v>
      </c>
      <c r="E5580" s="60">
        <v>45961</v>
      </c>
      <c r="F5580" s="339" t="s">
        <v>16267</v>
      </c>
      <c r="G5580" s="339" t="s">
        <v>16268</v>
      </c>
      <c r="H5580" s="57"/>
      <c r="I5580" s="57"/>
      <c r="J5580" s="57"/>
      <c r="K5580" s="57"/>
      <c r="L5580" s="31"/>
      <c r="M5580" s="31"/>
      <c r="N5580" s="31"/>
      <c r="P5580" s="343"/>
    </row>
    <row r="5581" spans="1:16" x14ac:dyDescent="0.25">
      <c r="A5581" s="264" t="s">
        <v>794</v>
      </c>
      <c r="B5581" s="264" t="s">
        <v>3753</v>
      </c>
      <c r="C5581" s="265">
        <v>210101</v>
      </c>
      <c r="D5581" s="265" t="s">
        <v>15953</v>
      </c>
      <c r="E5581" s="266" t="s">
        <v>3754</v>
      </c>
      <c r="P5581" s="343"/>
    </row>
    <row r="5582" spans="1:16" x14ac:dyDescent="0.25">
      <c r="A5582" s="264" t="s">
        <v>794</v>
      </c>
      <c r="B5582" s="264" t="s">
        <v>3591</v>
      </c>
      <c r="C5582" s="265">
        <v>230901</v>
      </c>
      <c r="D5582" s="265" t="s">
        <v>15953</v>
      </c>
      <c r="E5582" s="266" t="s">
        <v>10715</v>
      </c>
      <c r="P5582" s="343"/>
    </row>
    <row r="5583" spans="1:16" x14ac:dyDescent="0.3">
      <c r="A5583" s="57" t="s">
        <v>4471</v>
      </c>
      <c r="B5583" s="92" t="s">
        <v>4550</v>
      </c>
      <c r="C5583" s="93" t="s">
        <v>4548</v>
      </c>
      <c r="D5583" s="93" t="s">
        <v>4549</v>
      </c>
      <c r="E5583" s="94">
        <v>46203</v>
      </c>
      <c r="F5583" s="93"/>
      <c r="G5583" s="93"/>
      <c r="H5583" s="93"/>
      <c r="I5583" s="99"/>
      <c r="J5583" s="99"/>
      <c r="K5583" s="99"/>
      <c r="P5583" s="343"/>
    </row>
    <row r="5584" spans="1:16" x14ac:dyDescent="0.25">
      <c r="A5584" s="403" t="s">
        <v>470</v>
      </c>
      <c r="B5584" s="403" t="s">
        <v>17097</v>
      </c>
      <c r="C5584" s="413">
        <v>28.22</v>
      </c>
      <c r="D5584" s="43" t="s">
        <v>17679</v>
      </c>
      <c r="E5584" s="43">
        <v>45838</v>
      </c>
      <c r="F5584" s="88"/>
      <c r="P5584" s="343"/>
    </row>
    <row r="5585" spans="1:16" x14ac:dyDescent="0.25">
      <c r="A5585" s="1" t="s">
        <v>470</v>
      </c>
      <c r="B5585" s="432" t="s">
        <v>2140</v>
      </c>
      <c r="C5585" s="433" t="s">
        <v>6221</v>
      </c>
      <c r="D5585" s="434" t="s">
        <v>17016</v>
      </c>
      <c r="E5585" s="434">
        <v>45885</v>
      </c>
      <c r="P5585" s="343"/>
    </row>
    <row r="5586" spans="1:16" x14ac:dyDescent="0.25">
      <c r="A5586" s="1" t="s">
        <v>470</v>
      </c>
      <c r="B5586" s="432" t="s">
        <v>2140</v>
      </c>
      <c r="C5586" s="433" t="s">
        <v>6221</v>
      </c>
      <c r="D5586" s="434" t="s">
        <v>17016</v>
      </c>
      <c r="E5586" s="434">
        <v>45885</v>
      </c>
      <c r="P5586" s="343"/>
    </row>
    <row r="5587" spans="1:16" x14ac:dyDescent="0.25">
      <c r="A5587" s="102" t="s">
        <v>470</v>
      </c>
      <c r="B5587" s="92" t="s">
        <v>4085</v>
      </c>
      <c r="C5587" s="93" t="s">
        <v>4084</v>
      </c>
      <c r="D5587" s="93" t="s">
        <v>1398</v>
      </c>
      <c r="E5587" s="94">
        <v>45794</v>
      </c>
      <c r="F5587" s="93"/>
      <c r="G5587" s="93" t="s">
        <v>1385</v>
      </c>
      <c r="H5587" s="93" t="s">
        <v>1385</v>
      </c>
      <c r="I5587" s="99"/>
      <c r="J5587" s="99"/>
      <c r="K5587" s="99"/>
      <c r="L5587" s="31"/>
      <c r="M5587" s="31"/>
      <c r="N5587" s="31"/>
      <c r="P5587" s="343"/>
    </row>
    <row r="5588" spans="1:16" s="355" customFormat="1" x14ac:dyDescent="0.25">
      <c r="A5588" s="273" t="s">
        <v>11804</v>
      </c>
      <c r="B5588" s="273" t="s">
        <v>11791</v>
      </c>
      <c r="C5588" s="274">
        <v>791202303002</v>
      </c>
      <c r="D5588" s="274" t="s">
        <v>8356</v>
      </c>
      <c r="E5588" s="276" t="s">
        <v>3754</v>
      </c>
      <c r="F5588" s="328"/>
      <c r="G5588" s="328"/>
      <c r="H5588" s="328"/>
      <c r="I5588" s="329"/>
      <c r="J5588" s="329"/>
      <c r="K5588" s="329"/>
      <c r="L5588" s="29"/>
      <c r="M5588" s="29"/>
      <c r="N5588" s="29"/>
      <c r="O5588" s="29"/>
      <c r="P5588" s="356"/>
    </row>
    <row r="5589" spans="1:16" x14ac:dyDescent="0.25">
      <c r="A5589" s="264" t="s">
        <v>10441</v>
      </c>
      <c r="B5589" s="264" t="s">
        <v>9688</v>
      </c>
      <c r="C5589" s="265">
        <v>230504</v>
      </c>
      <c r="D5589" s="265" t="s">
        <v>15953</v>
      </c>
      <c r="E5589" s="266" t="s">
        <v>9689</v>
      </c>
      <c r="P5589" s="343"/>
    </row>
    <row r="5590" spans="1:16" x14ac:dyDescent="0.25">
      <c r="A5590" s="44" t="s">
        <v>13423</v>
      </c>
      <c r="B5590" s="44" t="s">
        <v>15257</v>
      </c>
      <c r="C5590" s="45" t="s">
        <v>13518</v>
      </c>
      <c r="D5590" s="45" t="s">
        <v>16294</v>
      </c>
      <c r="E5590" s="46">
        <v>46022</v>
      </c>
      <c r="F5590" s="338"/>
      <c r="G5590" s="44"/>
      <c r="H5590" s="44"/>
      <c r="I5590" s="44"/>
      <c r="J5590" s="44"/>
      <c r="K5590" s="44"/>
      <c r="L5590" s="31"/>
      <c r="M5590" s="31"/>
      <c r="N5590" s="31"/>
      <c r="P5590" s="343"/>
    </row>
    <row r="5591" spans="1:16" s="359" customFormat="1" x14ac:dyDescent="0.3">
      <c r="A5591" s="111" t="s">
        <v>2088</v>
      </c>
      <c r="B5591" s="111" t="s">
        <v>2089</v>
      </c>
      <c r="C5591" s="314" t="s">
        <v>2090</v>
      </c>
      <c r="D5591" s="146" t="s">
        <v>2468</v>
      </c>
      <c r="E5591" s="153">
        <v>45089</v>
      </c>
      <c r="F5591" s="142"/>
      <c r="G5591" s="142"/>
      <c r="H5591" s="93" t="s">
        <v>1385</v>
      </c>
      <c r="I5591" s="99"/>
      <c r="J5591" s="99"/>
      <c r="K5591" s="99"/>
      <c r="L5591" s="29"/>
      <c r="M5591" s="29"/>
      <c r="N5591" s="29"/>
      <c r="O5591" s="29"/>
      <c r="P5591" s="360"/>
    </row>
    <row r="5592" spans="1:16" x14ac:dyDescent="0.25">
      <c r="A5592" s="264" t="s">
        <v>14792</v>
      </c>
      <c r="B5592" s="264" t="s">
        <v>1053</v>
      </c>
      <c r="C5592" s="265">
        <v>210902</v>
      </c>
      <c r="D5592" s="265" t="s">
        <v>15953</v>
      </c>
      <c r="E5592" s="266" t="s">
        <v>5195</v>
      </c>
      <c r="P5592" s="343"/>
    </row>
    <row r="5593" spans="1:16" x14ac:dyDescent="0.25">
      <c r="A5593" s="264" t="s">
        <v>14792</v>
      </c>
      <c r="B5593" s="264" t="s">
        <v>2751</v>
      </c>
      <c r="C5593" s="265">
        <v>220105</v>
      </c>
      <c r="D5593" s="265" t="s">
        <v>15953</v>
      </c>
      <c r="E5593" s="266" t="s">
        <v>3064</v>
      </c>
      <c r="P5593" s="343"/>
    </row>
    <row r="5594" spans="1:16" x14ac:dyDescent="0.25">
      <c r="A5594" s="264" t="s">
        <v>14792</v>
      </c>
      <c r="B5594" s="264" t="s">
        <v>1068</v>
      </c>
      <c r="C5594" s="265">
        <v>230202</v>
      </c>
      <c r="D5594" s="265" t="s">
        <v>15953</v>
      </c>
      <c r="E5594" s="266" t="s">
        <v>8836</v>
      </c>
      <c r="P5594" s="343"/>
    </row>
    <row r="5595" spans="1:16" x14ac:dyDescent="0.25">
      <c r="A5595" s="264" t="s">
        <v>14792</v>
      </c>
      <c r="B5595" s="264" t="s">
        <v>4181</v>
      </c>
      <c r="C5595" s="265">
        <v>230301</v>
      </c>
      <c r="D5595" s="265" t="s">
        <v>15953</v>
      </c>
      <c r="E5595" s="266" t="s">
        <v>6877</v>
      </c>
      <c r="P5595" s="343"/>
    </row>
    <row r="5596" spans="1:16" x14ac:dyDescent="0.25">
      <c r="A5596" s="264" t="s">
        <v>14792</v>
      </c>
      <c r="B5596" s="264" t="s">
        <v>3588</v>
      </c>
      <c r="C5596" s="265">
        <v>230305</v>
      </c>
      <c r="D5596" s="265" t="s">
        <v>15953</v>
      </c>
      <c r="E5596" s="266" t="s">
        <v>3754</v>
      </c>
      <c r="P5596" s="343"/>
    </row>
    <row r="5597" spans="1:16" x14ac:dyDescent="0.25">
      <c r="A5597" s="264" t="s">
        <v>14792</v>
      </c>
      <c r="B5597" s="264" t="s">
        <v>3591</v>
      </c>
      <c r="C5597" s="265">
        <v>230901</v>
      </c>
      <c r="D5597" s="265" t="s">
        <v>15953</v>
      </c>
      <c r="E5597" s="266" t="s">
        <v>10715</v>
      </c>
      <c r="P5597" s="343"/>
    </row>
    <row r="5598" spans="1:16" x14ac:dyDescent="0.25">
      <c r="A5598" s="264" t="s">
        <v>14792</v>
      </c>
      <c r="B5598" s="264" t="s">
        <v>1076</v>
      </c>
      <c r="C5598" s="265">
        <v>240303</v>
      </c>
      <c r="D5598" s="265" t="s">
        <v>15953</v>
      </c>
      <c r="E5598" s="266" t="s">
        <v>3064</v>
      </c>
      <c r="P5598" s="343"/>
    </row>
    <row r="5599" spans="1:16" s="359" customFormat="1" x14ac:dyDescent="0.25">
      <c r="A5599" s="264" t="s">
        <v>14792</v>
      </c>
      <c r="B5599" s="264" t="s">
        <v>14623</v>
      </c>
      <c r="C5599" s="265">
        <v>24050301</v>
      </c>
      <c r="D5599" s="265" t="s">
        <v>15953</v>
      </c>
      <c r="E5599" s="266" t="s">
        <v>6710</v>
      </c>
      <c r="F5599" s="30"/>
      <c r="G5599" s="30"/>
      <c r="H5599" s="30"/>
      <c r="I5599" s="29"/>
      <c r="J5599" s="29"/>
      <c r="K5599" s="29"/>
      <c r="L5599" s="29"/>
      <c r="M5599" s="29"/>
      <c r="N5599" s="29"/>
      <c r="O5599" s="29"/>
      <c r="P5599" s="360"/>
    </row>
    <row r="5600" spans="1:16" x14ac:dyDescent="0.25">
      <c r="A5600" s="264" t="s">
        <v>14793</v>
      </c>
      <c r="B5600" s="264" t="s">
        <v>3782</v>
      </c>
      <c r="C5600" s="265">
        <v>24010402</v>
      </c>
      <c r="D5600" s="265" t="s">
        <v>15953</v>
      </c>
      <c r="E5600" s="266" t="s">
        <v>8836</v>
      </c>
      <c r="P5600" s="343"/>
    </row>
    <row r="5601" spans="1:16" x14ac:dyDescent="0.25">
      <c r="A5601" s="44" t="s">
        <v>16053</v>
      </c>
      <c r="B5601" s="44" t="s">
        <v>1375</v>
      </c>
      <c r="C5601" s="45" t="s">
        <v>16001</v>
      </c>
      <c r="D5601" s="45" t="s">
        <v>18252</v>
      </c>
      <c r="E5601" s="45" t="s">
        <v>6214</v>
      </c>
      <c r="F5601" s="45" t="s">
        <v>1384</v>
      </c>
      <c r="G5601" s="45" t="s">
        <v>1384</v>
      </c>
      <c r="P5601" s="343"/>
    </row>
    <row r="5602" spans="1:16" x14ac:dyDescent="0.25">
      <c r="A5602" s="44" t="s">
        <v>6032</v>
      </c>
      <c r="B5602" s="44" t="s">
        <v>1358</v>
      </c>
      <c r="C5602" s="45" t="s">
        <v>6197</v>
      </c>
      <c r="D5602" s="45" t="s">
        <v>18252</v>
      </c>
      <c r="E5602" s="45" t="s">
        <v>6211</v>
      </c>
      <c r="F5602" s="45" t="s">
        <v>1384</v>
      </c>
      <c r="G5602" s="45" t="s">
        <v>1385</v>
      </c>
      <c r="P5602" s="343"/>
    </row>
    <row r="5603" spans="1:16" x14ac:dyDescent="0.25">
      <c r="A5603" s="44" t="s">
        <v>11021</v>
      </c>
      <c r="B5603" s="44" t="s">
        <v>10985</v>
      </c>
      <c r="C5603" s="45" t="s">
        <v>10986</v>
      </c>
      <c r="D5603" s="45" t="s">
        <v>18252</v>
      </c>
      <c r="E5603" s="45" t="s">
        <v>10715</v>
      </c>
      <c r="F5603" s="45" t="s">
        <v>1384</v>
      </c>
      <c r="G5603" s="45" t="s">
        <v>1385</v>
      </c>
      <c r="P5603" s="343"/>
    </row>
    <row r="5604" spans="1:16" x14ac:dyDescent="0.25">
      <c r="A5604" s="264" t="s">
        <v>10688</v>
      </c>
      <c r="B5604" s="264" t="s">
        <v>1056</v>
      </c>
      <c r="C5604" s="265">
        <v>230601</v>
      </c>
      <c r="D5604" s="265" t="s">
        <v>15953</v>
      </c>
      <c r="E5604" s="266" t="s">
        <v>10533</v>
      </c>
      <c r="P5604" s="343"/>
    </row>
    <row r="5605" spans="1:16" x14ac:dyDescent="0.25">
      <c r="A5605" s="44" t="s">
        <v>6033</v>
      </c>
      <c r="B5605" s="44" t="s">
        <v>6176</v>
      </c>
      <c r="C5605" s="45" t="s">
        <v>6189</v>
      </c>
      <c r="D5605" s="45" t="s">
        <v>18252</v>
      </c>
      <c r="E5605" s="45" t="s">
        <v>6210</v>
      </c>
      <c r="F5605" s="45" t="s">
        <v>1384</v>
      </c>
      <c r="G5605" s="45" t="s">
        <v>1385</v>
      </c>
      <c r="P5605" s="343"/>
    </row>
    <row r="5606" spans="1:16" x14ac:dyDescent="0.25">
      <c r="A5606" s="264" t="s">
        <v>795</v>
      </c>
      <c r="B5606" s="264" t="s">
        <v>1056</v>
      </c>
      <c r="C5606" s="265">
        <v>230601</v>
      </c>
      <c r="D5606" s="265" t="s">
        <v>15953</v>
      </c>
      <c r="E5606" s="266" t="s">
        <v>10533</v>
      </c>
      <c r="P5606" s="343"/>
    </row>
    <row r="5607" spans="1:16" x14ac:dyDescent="0.25">
      <c r="A5607" s="74" t="s">
        <v>8604</v>
      </c>
      <c r="B5607" s="403" t="s">
        <v>17155</v>
      </c>
      <c r="C5607" s="413">
        <v>29.23</v>
      </c>
      <c r="D5607" s="43" t="s">
        <v>17679</v>
      </c>
      <c r="E5607" s="43">
        <v>46934</v>
      </c>
      <c r="F5607" s="88"/>
      <c r="P5607" s="343"/>
    </row>
    <row r="5608" spans="1:16" x14ac:dyDescent="0.25">
      <c r="A5608" s="264" t="s">
        <v>8604</v>
      </c>
      <c r="B5608" s="264" t="s">
        <v>6966</v>
      </c>
      <c r="C5608" s="265">
        <v>23010401</v>
      </c>
      <c r="D5608" s="265" t="s">
        <v>15953</v>
      </c>
      <c r="E5608" s="266" t="s">
        <v>6967</v>
      </c>
      <c r="P5608" s="343"/>
    </row>
    <row r="5609" spans="1:16" x14ac:dyDescent="0.25">
      <c r="A5609" s="264" t="s">
        <v>8604</v>
      </c>
      <c r="B5609" s="264" t="s">
        <v>3782</v>
      </c>
      <c r="C5609" s="265">
        <v>23010402</v>
      </c>
      <c r="D5609" s="265" t="s">
        <v>15953</v>
      </c>
      <c r="E5609" s="266" t="s">
        <v>8836</v>
      </c>
      <c r="P5609" s="343"/>
    </row>
    <row r="5610" spans="1:16" x14ac:dyDescent="0.25">
      <c r="A5610" s="264" t="s">
        <v>11408</v>
      </c>
      <c r="B5610" s="264" t="s">
        <v>1063</v>
      </c>
      <c r="C5610" s="265">
        <v>220104</v>
      </c>
      <c r="D5610" s="265" t="s">
        <v>15953</v>
      </c>
      <c r="E5610" s="266" t="s">
        <v>6677</v>
      </c>
      <c r="P5610" s="343"/>
    </row>
    <row r="5611" spans="1:16" x14ac:dyDescent="0.25">
      <c r="A5611" s="264" t="s">
        <v>11408</v>
      </c>
      <c r="B5611" s="264" t="s">
        <v>10628</v>
      </c>
      <c r="C5611" s="265">
        <v>230701</v>
      </c>
      <c r="D5611" s="265" t="s">
        <v>15953</v>
      </c>
      <c r="E5611" s="266" t="s">
        <v>5273</v>
      </c>
      <c r="P5611" s="343"/>
    </row>
    <row r="5612" spans="1:16" x14ac:dyDescent="0.25">
      <c r="A5612" s="264" t="s">
        <v>11408</v>
      </c>
      <c r="B5612" s="264" t="s">
        <v>3599</v>
      </c>
      <c r="C5612" s="265">
        <v>23100202</v>
      </c>
      <c r="D5612" s="265" t="s">
        <v>15953</v>
      </c>
      <c r="E5612" s="266" t="s">
        <v>5246</v>
      </c>
      <c r="P5612" s="343"/>
    </row>
    <row r="5613" spans="1:16" x14ac:dyDescent="0.25">
      <c r="A5613" s="264" t="s">
        <v>11408</v>
      </c>
      <c r="B5613" s="264" t="s">
        <v>3782</v>
      </c>
      <c r="C5613" s="265">
        <v>24010402</v>
      </c>
      <c r="D5613" s="265" t="s">
        <v>15953</v>
      </c>
      <c r="E5613" s="266" t="s">
        <v>8836</v>
      </c>
      <c r="P5613" s="343"/>
    </row>
    <row r="5614" spans="1:16" x14ac:dyDescent="0.25">
      <c r="A5614" s="44" t="s">
        <v>16586</v>
      </c>
      <c r="B5614" s="44" t="s">
        <v>16587</v>
      </c>
      <c r="C5614" s="45" t="s">
        <v>16588</v>
      </c>
      <c r="D5614" s="45" t="s">
        <v>4574</v>
      </c>
      <c r="E5614" s="275">
        <f>DATE(2028,9,25)</f>
        <v>47021</v>
      </c>
      <c r="P5614" s="343"/>
    </row>
    <row r="5615" spans="1:16" x14ac:dyDescent="0.25">
      <c r="A5615" s="264" t="s">
        <v>2802</v>
      </c>
      <c r="B5615" s="264" t="s">
        <v>1063</v>
      </c>
      <c r="C5615" s="265">
        <v>220104</v>
      </c>
      <c r="D5615" s="265" t="s">
        <v>15953</v>
      </c>
      <c r="E5615" s="266" t="s">
        <v>6677</v>
      </c>
      <c r="P5615" s="343"/>
    </row>
    <row r="5616" spans="1:16" x14ac:dyDescent="0.25">
      <c r="A5616" s="264" t="s">
        <v>2802</v>
      </c>
      <c r="B5616" s="264" t="s">
        <v>6662</v>
      </c>
      <c r="C5616" s="265">
        <v>22010601</v>
      </c>
      <c r="D5616" s="265" t="s">
        <v>15953</v>
      </c>
      <c r="E5616" s="266" t="s">
        <v>6211</v>
      </c>
      <c r="P5616" s="343"/>
    </row>
    <row r="5617" spans="1:16" x14ac:dyDescent="0.25">
      <c r="A5617" s="264" t="s">
        <v>2802</v>
      </c>
      <c r="B5617" s="264" t="s">
        <v>6663</v>
      </c>
      <c r="C5617" s="265">
        <v>22010602</v>
      </c>
      <c r="D5617" s="265" t="s">
        <v>15953</v>
      </c>
      <c r="E5617" s="266" t="s">
        <v>6211</v>
      </c>
      <c r="P5617" s="343"/>
    </row>
    <row r="5618" spans="1:16" x14ac:dyDescent="0.25">
      <c r="A5618" s="264" t="s">
        <v>2802</v>
      </c>
      <c r="B5618" s="264" t="s">
        <v>14592</v>
      </c>
      <c r="C5618" s="265">
        <v>24020102</v>
      </c>
      <c r="D5618" s="265" t="s">
        <v>15953</v>
      </c>
      <c r="E5618" s="266" t="s">
        <v>8836</v>
      </c>
      <c r="P5618" s="343"/>
    </row>
    <row r="5619" spans="1:16" x14ac:dyDescent="0.25">
      <c r="A5619" s="264" t="s">
        <v>17838</v>
      </c>
      <c r="B5619" s="264" t="s">
        <v>1063</v>
      </c>
      <c r="C5619" s="265">
        <v>220104</v>
      </c>
      <c r="D5619" s="265" t="s">
        <v>15953</v>
      </c>
      <c r="E5619" s="266" t="s">
        <v>6677</v>
      </c>
      <c r="P5619" s="343"/>
    </row>
    <row r="5620" spans="1:16" x14ac:dyDescent="0.25">
      <c r="A5620" s="264" t="s">
        <v>17838</v>
      </c>
      <c r="B5620" s="264" t="s">
        <v>2770</v>
      </c>
      <c r="C5620" s="265">
        <v>221004</v>
      </c>
      <c r="D5620" s="265" t="s">
        <v>15953</v>
      </c>
      <c r="E5620" s="266" t="s">
        <v>5198</v>
      </c>
      <c r="P5620" s="343"/>
    </row>
    <row r="5621" spans="1:16" x14ac:dyDescent="0.25">
      <c r="A5621" s="264" t="s">
        <v>17838</v>
      </c>
      <c r="B5621" s="264" t="s">
        <v>3782</v>
      </c>
      <c r="C5621" s="265">
        <v>23010402</v>
      </c>
      <c r="D5621" s="265" t="s">
        <v>15953</v>
      </c>
      <c r="E5621" s="266" t="s">
        <v>8836</v>
      </c>
      <c r="P5621" s="343"/>
    </row>
    <row r="5622" spans="1:16" x14ac:dyDescent="0.25">
      <c r="A5622" s="264" t="s">
        <v>17838</v>
      </c>
      <c r="B5622" s="264" t="s">
        <v>3599</v>
      </c>
      <c r="C5622" s="265">
        <v>23100202</v>
      </c>
      <c r="D5622" s="265" t="s">
        <v>15953</v>
      </c>
      <c r="E5622" s="266" t="s">
        <v>5246</v>
      </c>
      <c r="P5622" s="343"/>
    </row>
    <row r="5623" spans="1:16" x14ac:dyDescent="0.25">
      <c r="A5623" s="264" t="s">
        <v>17838</v>
      </c>
      <c r="B5623" s="264" t="s">
        <v>14592</v>
      </c>
      <c r="C5623" s="265">
        <v>24020102</v>
      </c>
      <c r="D5623" s="265" t="s">
        <v>15953</v>
      </c>
      <c r="E5623" s="266" t="s">
        <v>8836</v>
      </c>
      <c r="P5623" s="343"/>
    </row>
    <row r="5624" spans="1:16" x14ac:dyDescent="0.25">
      <c r="A5624" s="44" t="s">
        <v>252</v>
      </c>
      <c r="B5624" s="44" t="s">
        <v>296</v>
      </c>
      <c r="C5624" s="45" t="s">
        <v>3231</v>
      </c>
      <c r="D5624" s="45" t="s">
        <v>15765</v>
      </c>
      <c r="E5624" s="45" t="s">
        <v>6714</v>
      </c>
      <c r="F5624" s="328"/>
      <c r="G5624" s="328"/>
      <c r="H5624" s="328"/>
      <c r="I5624" s="329"/>
      <c r="J5624" s="329"/>
      <c r="K5624" s="329"/>
      <c r="P5624" s="343"/>
    </row>
    <row r="5625" spans="1:16" x14ac:dyDescent="0.25">
      <c r="A5625" s="346" t="s">
        <v>252</v>
      </c>
      <c r="B5625" s="346" t="s">
        <v>296</v>
      </c>
      <c r="C5625" s="347" t="s">
        <v>3231</v>
      </c>
      <c r="D5625" s="347" t="s">
        <v>15765</v>
      </c>
      <c r="E5625" s="347" t="s">
        <v>6714</v>
      </c>
      <c r="F5625" s="346"/>
      <c r="G5625" s="346"/>
      <c r="H5625" s="346"/>
      <c r="I5625" s="346"/>
      <c r="J5625" s="346"/>
      <c r="K5625" s="346"/>
      <c r="L5625" s="346"/>
      <c r="M5625" s="346"/>
      <c r="P5625" s="343"/>
    </row>
    <row r="5626" spans="1:16" x14ac:dyDescent="0.25">
      <c r="A5626" s="44" t="s">
        <v>252</v>
      </c>
      <c r="B5626" s="44" t="s">
        <v>296</v>
      </c>
      <c r="C5626" s="45" t="s">
        <v>3231</v>
      </c>
      <c r="D5626" s="45" t="s">
        <v>13812</v>
      </c>
      <c r="E5626" s="45" t="s">
        <v>6714</v>
      </c>
      <c r="F5626" s="93"/>
      <c r="G5626" s="93"/>
      <c r="H5626" s="93"/>
      <c r="I5626" s="99"/>
      <c r="J5626" s="99"/>
      <c r="K5626" s="99"/>
      <c r="P5626" s="343"/>
    </row>
    <row r="5627" spans="1:16" x14ac:dyDescent="0.25">
      <c r="A5627" s="44" t="s">
        <v>16054</v>
      </c>
      <c r="B5627" s="44" t="s">
        <v>1346</v>
      </c>
      <c r="C5627" s="45" t="s">
        <v>15960</v>
      </c>
      <c r="D5627" s="45" t="s">
        <v>18252</v>
      </c>
      <c r="E5627" s="45" t="s">
        <v>6214</v>
      </c>
      <c r="F5627" s="45" t="s">
        <v>1384</v>
      </c>
      <c r="G5627" s="45" t="s">
        <v>1385</v>
      </c>
      <c r="P5627" s="343"/>
    </row>
    <row r="5628" spans="1:16" x14ac:dyDescent="0.25">
      <c r="A5628" s="273" t="s">
        <v>11805</v>
      </c>
      <c r="B5628" s="273" t="s">
        <v>11788</v>
      </c>
      <c r="C5628" s="274">
        <v>791202303001</v>
      </c>
      <c r="D5628" s="274" t="s">
        <v>8356</v>
      </c>
      <c r="E5628" s="276" t="s">
        <v>3754</v>
      </c>
      <c r="F5628" s="328"/>
      <c r="G5628" s="328"/>
      <c r="H5628" s="328"/>
      <c r="I5628" s="329"/>
      <c r="J5628" s="329"/>
      <c r="K5628" s="329"/>
      <c r="P5628" s="343"/>
    </row>
    <row r="5629" spans="1:16" x14ac:dyDescent="0.25">
      <c r="A5629" s="403" t="s">
        <v>17310</v>
      </c>
      <c r="B5629" s="403" t="s">
        <v>17093</v>
      </c>
      <c r="C5629" s="413">
        <v>33.22</v>
      </c>
      <c r="D5629" s="43" t="s">
        <v>17679</v>
      </c>
      <c r="E5629" s="43">
        <v>45838</v>
      </c>
      <c r="F5629" s="88"/>
      <c r="P5629" s="343"/>
    </row>
    <row r="5630" spans="1:16" x14ac:dyDescent="0.25">
      <c r="A5630" s="44" t="s">
        <v>4931</v>
      </c>
      <c r="B5630" s="44" t="s">
        <v>15259</v>
      </c>
      <c r="C5630" s="45" t="s">
        <v>11129</v>
      </c>
      <c r="D5630" s="45" t="s">
        <v>16294</v>
      </c>
      <c r="E5630" s="46">
        <v>46022</v>
      </c>
      <c r="F5630" s="338" t="s">
        <v>2055</v>
      </c>
      <c r="G5630" s="44"/>
      <c r="H5630" s="44"/>
      <c r="I5630" s="44"/>
      <c r="J5630" s="44"/>
      <c r="K5630" s="44"/>
      <c r="L5630" s="31"/>
      <c r="M5630" s="31"/>
      <c r="N5630" s="31"/>
      <c r="P5630" s="343"/>
    </row>
    <row r="5631" spans="1:16" x14ac:dyDescent="0.25">
      <c r="A5631" s="262" t="s">
        <v>11596</v>
      </c>
      <c r="B5631" s="262" t="s">
        <v>11553</v>
      </c>
      <c r="C5631" s="53" t="s">
        <v>11700</v>
      </c>
      <c r="D5631" s="93" t="s">
        <v>7330</v>
      </c>
      <c r="E5631" s="263">
        <v>47059</v>
      </c>
      <c r="F5631" s="93"/>
      <c r="G5631" s="93"/>
      <c r="H5631" s="93"/>
      <c r="I5631" s="99"/>
      <c r="J5631" s="99"/>
      <c r="K5631" s="99"/>
      <c r="P5631" s="343"/>
    </row>
    <row r="5632" spans="1:16" x14ac:dyDescent="0.25">
      <c r="A5632" s="264" t="s">
        <v>14794</v>
      </c>
      <c r="B5632" s="264" t="s">
        <v>1056</v>
      </c>
      <c r="C5632" s="265">
        <v>220601</v>
      </c>
      <c r="D5632" s="265" t="s">
        <v>15953</v>
      </c>
      <c r="E5632" s="266" t="s">
        <v>6412</v>
      </c>
      <c r="P5632" s="343"/>
    </row>
    <row r="5633" spans="1:16" x14ac:dyDescent="0.25">
      <c r="A5633" s="264" t="s">
        <v>14794</v>
      </c>
      <c r="B5633" s="264" t="s">
        <v>13009</v>
      </c>
      <c r="C5633" s="265">
        <v>240101</v>
      </c>
      <c r="D5633" s="265" t="s">
        <v>15953</v>
      </c>
      <c r="E5633" s="266" t="s">
        <v>13010</v>
      </c>
      <c r="P5633" s="343"/>
    </row>
    <row r="5634" spans="1:16" s="359" customFormat="1" x14ac:dyDescent="0.25">
      <c r="A5634" s="264" t="s">
        <v>4242</v>
      </c>
      <c r="B5634" s="264" t="s">
        <v>6669</v>
      </c>
      <c r="C5634" s="265">
        <v>240804</v>
      </c>
      <c r="D5634" s="265" t="s">
        <v>15953</v>
      </c>
      <c r="E5634" s="266" t="s">
        <v>15826</v>
      </c>
      <c r="F5634" s="30"/>
      <c r="G5634" s="30"/>
      <c r="H5634" s="30"/>
      <c r="I5634" s="29"/>
      <c r="J5634" s="29"/>
      <c r="K5634" s="29"/>
      <c r="L5634" s="29"/>
      <c r="M5634" s="29"/>
      <c r="N5634" s="29"/>
      <c r="O5634" s="29"/>
      <c r="P5634" s="360"/>
    </row>
    <row r="5635" spans="1:16" x14ac:dyDescent="0.25">
      <c r="A5635" s="264" t="s">
        <v>4242</v>
      </c>
      <c r="B5635" s="264" t="s">
        <v>1921</v>
      </c>
      <c r="C5635" s="265">
        <v>250101</v>
      </c>
      <c r="D5635" s="265" t="s">
        <v>15953</v>
      </c>
      <c r="E5635" s="266" t="s">
        <v>17681</v>
      </c>
      <c r="P5635" s="343"/>
    </row>
    <row r="5636" spans="1:16" x14ac:dyDescent="0.25">
      <c r="A5636" s="264" t="s">
        <v>17839</v>
      </c>
      <c r="B5636" s="264" t="s">
        <v>1921</v>
      </c>
      <c r="C5636" s="265">
        <v>250101</v>
      </c>
      <c r="D5636" s="265" t="s">
        <v>15953</v>
      </c>
      <c r="E5636" s="266" t="s">
        <v>17681</v>
      </c>
      <c r="P5636" s="343"/>
    </row>
    <row r="5637" spans="1:16" x14ac:dyDescent="0.3">
      <c r="A5637" s="92" t="s">
        <v>14349</v>
      </c>
      <c r="B5637" s="92" t="s">
        <v>14372</v>
      </c>
      <c r="C5637" s="93" t="s">
        <v>14373</v>
      </c>
      <c r="D5637" s="93" t="s">
        <v>1398</v>
      </c>
      <c r="E5637" s="94">
        <v>45916</v>
      </c>
      <c r="F5637" s="93"/>
      <c r="G5637" s="93"/>
      <c r="H5637" s="93"/>
      <c r="I5637" s="99"/>
      <c r="J5637" s="99"/>
      <c r="K5637" s="99"/>
      <c r="L5637" s="31"/>
      <c r="M5637" s="31"/>
      <c r="N5637" s="31"/>
      <c r="P5637" s="343"/>
    </row>
    <row r="5638" spans="1:16" x14ac:dyDescent="0.25">
      <c r="A5638" s="99" t="s">
        <v>3264</v>
      </c>
      <c r="B5638" s="111" t="s">
        <v>1363</v>
      </c>
      <c r="C5638" s="56" t="s">
        <v>3258</v>
      </c>
      <c r="D5638" s="146" t="s">
        <v>2528</v>
      </c>
      <c r="E5638" s="69">
        <v>45227</v>
      </c>
      <c r="F5638" s="93"/>
      <c r="G5638" s="93"/>
      <c r="H5638" s="93"/>
      <c r="I5638" s="99"/>
      <c r="J5638" s="99"/>
      <c r="K5638" s="99"/>
      <c r="P5638" s="343"/>
    </row>
    <row r="5639" spans="1:16" x14ac:dyDescent="0.25">
      <c r="A5639" s="264" t="s">
        <v>14795</v>
      </c>
      <c r="B5639" s="264" t="s">
        <v>1063</v>
      </c>
      <c r="C5639" s="265">
        <v>220104</v>
      </c>
      <c r="D5639" s="265" t="s">
        <v>15953</v>
      </c>
      <c r="E5639" s="266" t="s">
        <v>6677</v>
      </c>
      <c r="P5639" s="343"/>
    </row>
    <row r="5640" spans="1:16" x14ac:dyDescent="0.25">
      <c r="A5640" s="264" t="s">
        <v>14795</v>
      </c>
      <c r="B5640" s="264" t="s">
        <v>14591</v>
      </c>
      <c r="C5640" s="265">
        <v>24020101</v>
      </c>
      <c r="D5640" s="265" t="s">
        <v>15953</v>
      </c>
      <c r="E5640" s="266" t="s">
        <v>12997</v>
      </c>
      <c r="P5640" s="343"/>
    </row>
    <row r="5641" spans="1:16" x14ac:dyDescent="0.25">
      <c r="A5641" s="264" t="s">
        <v>14795</v>
      </c>
      <c r="B5641" s="264" t="s">
        <v>14592</v>
      </c>
      <c r="C5641" s="265">
        <v>24020102</v>
      </c>
      <c r="D5641" s="265" t="s">
        <v>15953</v>
      </c>
      <c r="E5641" s="266" t="s">
        <v>8836</v>
      </c>
      <c r="P5641" s="343"/>
    </row>
    <row r="5642" spans="1:16" x14ac:dyDescent="0.25">
      <c r="A5642" s="44" t="s">
        <v>10030</v>
      </c>
      <c r="B5642" s="44" t="s">
        <v>9994</v>
      </c>
      <c r="C5642" s="45" t="s">
        <v>10031</v>
      </c>
      <c r="D5642" s="45" t="s">
        <v>15765</v>
      </c>
      <c r="E5642" s="45" t="s">
        <v>9996</v>
      </c>
      <c r="F5642" s="328"/>
      <c r="G5642" s="328"/>
      <c r="H5642" s="328"/>
      <c r="I5642" s="329"/>
      <c r="J5642" s="329"/>
      <c r="K5642" s="329"/>
      <c r="P5642" s="343"/>
    </row>
    <row r="5643" spans="1:16" x14ac:dyDescent="0.25">
      <c r="A5643" s="346" t="s">
        <v>10030</v>
      </c>
      <c r="B5643" s="346" t="s">
        <v>9994</v>
      </c>
      <c r="C5643" s="347" t="s">
        <v>10031</v>
      </c>
      <c r="D5643" s="347" t="s">
        <v>15765</v>
      </c>
      <c r="E5643" s="347" t="s">
        <v>16783</v>
      </c>
      <c r="F5643" s="346"/>
      <c r="G5643" s="346"/>
      <c r="H5643" s="346"/>
      <c r="I5643" s="346"/>
      <c r="J5643" s="346"/>
      <c r="K5643" s="346"/>
      <c r="L5643" s="346"/>
      <c r="M5643" s="346"/>
      <c r="P5643" s="343"/>
    </row>
    <row r="5644" spans="1:16" x14ac:dyDescent="0.25">
      <c r="A5644" s="44" t="s">
        <v>10030</v>
      </c>
      <c r="B5644" s="44" t="s">
        <v>9994</v>
      </c>
      <c r="C5644" s="45" t="s">
        <v>10031</v>
      </c>
      <c r="D5644" s="45" t="s">
        <v>13812</v>
      </c>
      <c r="E5644" s="45" t="s">
        <v>9996</v>
      </c>
      <c r="F5644" s="93"/>
      <c r="G5644" s="93"/>
      <c r="H5644" s="93"/>
      <c r="I5644" s="99"/>
      <c r="J5644" s="99"/>
      <c r="K5644" s="99"/>
      <c r="P5644" s="343"/>
    </row>
    <row r="5645" spans="1:16" x14ac:dyDescent="0.25">
      <c r="A5645" s="44" t="s">
        <v>18150</v>
      </c>
      <c r="B5645" s="44" t="s">
        <v>18102</v>
      </c>
      <c r="C5645" s="45" t="s">
        <v>18103</v>
      </c>
      <c r="D5645" s="45" t="s">
        <v>18252</v>
      </c>
      <c r="E5645" s="45" t="s">
        <v>6985</v>
      </c>
      <c r="F5645" s="45" t="s">
        <v>1384</v>
      </c>
      <c r="G5645" s="45" t="s">
        <v>1384</v>
      </c>
      <c r="P5645" s="343"/>
    </row>
    <row r="5646" spans="1:16" x14ac:dyDescent="0.25">
      <c r="A5646" s="44" t="s">
        <v>2080</v>
      </c>
      <c r="B5646" s="113" t="s">
        <v>2081</v>
      </c>
      <c r="C5646" s="56" t="s">
        <v>2082</v>
      </c>
      <c r="D5646" s="146" t="s">
        <v>1972</v>
      </c>
      <c r="E5646" s="69">
        <v>45626</v>
      </c>
      <c r="F5646" s="93"/>
      <c r="G5646" s="93"/>
      <c r="H5646" s="93"/>
      <c r="I5646" s="99"/>
      <c r="J5646" s="99"/>
      <c r="K5646" s="99"/>
      <c r="P5646" s="343"/>
    </row>
    <row r="5647" spans="1:16" x14ac:dyDescent="0.25">
      <c r="A5647" s="44" t="s">
        <v>9064</v>
      </c>
      <c r="B5647" s="44" t="s">
        <v>15288</v>
      </c>
      <c r="C5647" s="45" t="s">
        <v>9052</v>
      </c>
      <c r="D5647" s="45" t="s">
        <v>16294</v>
      </c>
      <c r="E5647" s="46">
        <v>45777</v>
      </c>
      <c r="F5647" s="338"/>
      <c r="G5647" s="44"/>
      <c r="H5647" s="44"/>
      <c r="I5647" s="44"/>
      <c r="J5647" s="44"/>
      <c r="K5647" s="44"/>
      <c r="L5647" s="31"/>
      <c r="M5647" s="31"/>
      <c r="N5647" s="31"/>
      <c r="P5647" s="343"/>
    </row>
    <row r="5648" spans="1:16" x14ac:dyDescent="0.25">
      <c r="A5648" s="264" t="s">
        <v>11409</v>
      </c>
      <c r="B5648" s="264" t="s">
        <v>11351</v>
      </c>
      <c r="C5648" s="265">
        <v>23110101</v>
      </c>
      <c r="D5648" s="265" t="s">
        <v>15953</v>
      </c>
      <c r="E5648" s="266" t="s">
        <v>11352</v>
      </c>
      <c r="P5648" s="343"/>
    </row>
    <row r="5649" spans="1:16" x14ac:dyDescent="0.25">
      <c r="A5649" s="264" t="s">
        <v>11409</v>
      </c>
      <c r="B5649" s="264" t="s">
        <v>11353</v>
      </c>
      <c r="C5649" s="265">
        <v>23110102</v>
      </c>
      <c r="D5649" s="265" t="s">
        <v>15953</v>
      </c>
      <c r="E5649" s="266" t="s">
        <v>5198</v>
      </c>
      <c r="P5649" s="343"/>
    </row>
    <row r="5650" spans="1:16" x14ac:dyDescent="0.25">
      <c r="A5650" s="44" t="s">
        <v>4166</v>
      </c>
      <c r="B5650" s="44" t="s">
        <v>4156</v>
      </c>
      <c r="C5650" s="45" t="s">
        <v>15413</v>
      </c>
      <c r="D5650" s="45" t="s">
        <v>18252</v>
      </c>
      <c r="E5650" s="45" t="s">
        <v>3064</v>
      </c>
      <c r="F5650" s="45" t="s">
        <v>1384</v>
      </c>
      <c r="G5650" s="45" t="s">
        <v>1385</v>
      </c>
      <c r="P5650" s="343"/>
    </row>
    <row r="5651" spans="1:16" x14ac:dyDescent="0.25">
      <c r="A5651" s="44" t="s">
        <v>4166</v>
      </c>
      <c r="B5651" s="44" t="s">
        <v>10343</v>
      </c>
      <c r="C5651" s="45" t="s">
        <v>9988</v>
      </c>
      <c r="D5651" s="45" t="s">
        <v>15765</v>
      </c>
      <c r="E5651" s="45" t="s">
        <v>8836</v>
      </c>
      <c r="F5651" s="328"/>
      <c r="G5651" s="328"/>
      <c r="H5651" s="328"/>
      <c r="I5651" s="329"/>
      <c r="J5651" s="329"/>
      <c r="K5651" s="329"/>
      <c r="P5651" s="343"/>
    </row>
    <row r="5652" spans="1:16" x14ac:dyDescent="0.25">
      <c r="A5652" s="346" t="s">
        <v>4166</v>
      </c>
      <c r="B5652" s="346" t="s">
        <v>10343</v>
      </c>
      <c r="C5652" s="347" t="s">
        <v>9988</v>
      </c>
      <c r="D5652" s="347" t="s">
        <v>15765</v>
      </c>
      <c r="E5652" s="347" t="s">
        <v>6967</v>
      </c>
      <c r="F5652" s="346"/>
      <c r="G5652" s="346"/>
      <c r="H5652" s="346"/>
      <c r="I5652" s="346"/>
      <c r="J5652" s="346"/>
      <c r="K5652" s="346"/>
      <c r="L5652" s="346"/>
      <c r="M5652" s="346"/>
      <c r="P5652" s="343"/>
    </row>
    <row r="5653" spans="1:16" s="355" customFormat="1" x14ac:dyDescent="0.25">
      <c r="A5653" s="44" t="s">
        <v>4166</v>
      </c>
      <c r="B5653" s="44" t="s">
        <v>10343</v>
      </c>
      <c r="C5653" s="45" t="s">
        <v>9988</v>
      </c>
      <c r="D5653" s="45" t="s">
        <v>13812</v>
      </c>
      <c r="E5653" s="45" t="s">
        <v>8836</v>
      </c>
      <c r="F5653" s="93"/>
      <c r="G5653" s="93"/>
      <c r="H5653" s="93"/>
      <c r="I5653" s="99"/>
      <c r="J5653" s="99"/>
      <c r="K5653" s="99"/>
      <c r="L5653" s="29"/>
      <c r="M5653" s="29"/>
      <c r="N5653" s="29"/>
      <c r="O5653" s="29"/>
      <c r="P5653" s="356"/>
    </row>
    <row r="5654" spans="1:16" x14ac:dyDescent="0.3">
      <c r="A5654" s="144" t="s">
        <v>3761</v>
      </c>
      <c r="B5654" s="137" t="s">
        <v>2467</v>
      </c>
      <c r="C5654" s="138" t="s">
        <v>10953</v>
      </c>
      <c r="D5654" s="93" t="s">
        <v>2468</v>
      </c>
      <c r="E5654" s="139">
        <v>46954</v>
      </c>
      <c r="F5654" s="93"/>
      <c r="G5654" s="93"/>
      <c r="H5654" s="93"/>
      <c r="I5654" s="99"/>
      <c r="J5654" s="99"/>
      <c r="K5654" s="99"/>
      <c r="P5654" s="343"/>
    </row>
    <row r="5655" spans="1:16" s="359" customFormat="1" x14ac:dyDescent="0.25">
      <c r="A5655" s="44" t="s">
        <v>8279</v>
      </c>
      <c r="B5655" s="113" t="s">
        <v>8280</v>
      </c>
      <c r="C5655" s="45" t="s">
        <v>8281</v>
      </c>
      <c r="D5655" s="93" t="s">
        <v>2000</v>
      </c>
      <c r="E5655" s="46">
        <v>46624</v>
      </c>
      <c r="F5655" s="93"/>
      <c r="G5655" s="93"/>
      <c r="H5655" s="93"/>
      <c r="I5655" s="99"/>
      <c r="J5655" s="99"/>
      <c r="K5655" s="99"/>
      <c r="L5655" s="29"/>
      <c r="M5655" s="29"/>
      <c r="N5655" s="29"/>
      <c r="O5655" s="29"/>
      <c r="P5655" s="360"/>
    </row>
    <row r="5656" spans="1:16" x14ac:dyDescent="0.25">
      <c r="A5656" s="273" t="s">
        <v>10566</v>
      </c>
      <c r="B5656" s="273" t="s">
        <v>11806</v>
      </c>
      <c r="C5656" s="274">
        <v>791202303003</v>
      </c>
      <c r="D5656" s="274" t="s">
        <v>8356</v>
      </c>
      <c r="E5656" s="276" t="s">
        <v>3754</v>
      </c>
      <c r="F5656" s="328"/>
      <c r="G5656" s="328"/>
      <c r="H5656" s="328"/>
      <c r="I5656" s="329"/>
      <c r="J5656" s="329"/>
      <c r="K5656" s="329"/>
      <c r="P5656" s="343"/>
    </row>
    <row r="5657" spans="1:16" x14ac:dyDescent="0.25">
      <c r="A5657" s="44" t="s">
        <v>10566</v>
      </c>
      <c r="B5657" s="44" t="s">
        <v>1378</v>
      </c>
      <c r="C5657" s="45" t="s">
        <v>10549</v>
      </c>
      <c r="D5657" s="45" t="s">
        <v>18252</v>
      </c>
      <c r="E5657" s="45" t="s">
        <v>5410</v>
      </c>
      <c r="F5657" s="45" t="s">
        <v>1384</v>
      </c>
      <c r="G5657" s="45" t="s">
        <v>1385</v>
      </c>
      <c r="P5657" s="343"/>
    </row>
    <row r="5658" spans="1:16" x14ac:dyDescent="0.25">
      <c r="A5658" s="403" t="s">
        <v>17311</v>
      </c>
      <c r="B5658" s="403" t="s">
        <v>17101</v>
      </c>
      <c r="C5658" s="413">
        <v>11.22</v>
      </c>
      <c r="D5658" s="43" t="s">
        <v>17679</v>
      </c>
      <c r="E5658" s="43">
        <v>45838</v>
      </c>
      <c r="F5658" s="88"/>
      <c r="P5658" s="343"/>
    </row>
    <row r="5659" spans="1:16" x14ac:dyDescent="0.25">
      <c r="A5659" s="1" t="s">
        <v>143</v>
      </c>
      <c r="B5659" s="432" t="s">
        <v>2187</v>
      </c>
      <c r="C5659" s="433" t="s">
        <v>4384</v>
      </c>
      <c r="D5659" s="434" t="s">
        <v>17016</v>
      </c>
      <c r="E5659" s="434">
        <v>45823</v>
      </c>
      <c r="P5659" s="343"/>
    </row>
    <row r="5660" spans="1:16" x14ac:dyDescent="0.25">
      <c r="A5660" s="403" t="s">
        <v>17312</v>
      </c>
      <c r="B5660" s="403" t="s">
        <v>17205</v>
      </c>
      <c r="C5660" s="413">
        <v>15.23</v>
      </c>
      <c r="D5660" s="43" t="s">
        <v>17679</v>
      </c>
      <c r="E5660" s="43">
        <v>46934</v>
      </c>
      <c r="F5660" s="88"/>
      <c r="P5660" s="343"/>
    </row>
    <row r="5661" spans="1:16" x14ac:dyDescent="0.25">
      <c r="A5661" s="44" t="s">
        <v>10567</v>
      </c>
      <c r="B5661" s="44" t="s">
        <v>1378</v>
      </c>
      <c r="C5661" s="45" t="s">
        <v>10549</v>
      </c>
      <c r="D5661" s="45" t="s">
        <v>18252</v>
      </c>
      <c r="E5661" s="45" t="s">
        <v>5410</v>
      </c>
      <c r="F5661" s="45" t="s">
        <v>1385</v>
      </c>
      <c r="G5661" s="45" t="s">
        <v>1385</v>
      </c>
      <c r="P5661" s="343"/>
    </row>
    <row r="5662" spans="1:16" s="355" customFormat="1" x14ac:dyDescent="0.25">
      <c r="A5662" s="44" t="s">
        <v>13095</v>
      </c>
      <c r="B5662" s="44" t="s">
        <v>15297</v>
      </c>
      <c r="C5662" s="45" t="s">
        <v>13093</v>
      </c>
      <c r="D5662" s="45" t="s">
        <v>16294</v>
      </c>
      <c r="E5662" s="46">
        <v>46081</v>
      </c>
      <c r="F5662" s="338"/>
      <c r="G5662" s="44"/>
      <c r="H5662" s="44"/>
      <c r="I5662" s="44"/>
      <c r="J5662" s="44"/>
      <c r="K5662" s="44"/>
      <c r="L5662" s="29"/>
      <c r="M5662" s="29"/>
      <c r="N5662" s="29"/>
      <c r="O5662" s="29"/>
      <c r="P5662" s="356"/>
    </row>
    <row r="5663" spans="1:16" x14ac:dyDescent="0.25">
      <c r="A5663" s="44" t="s">
        <v>9343</v>
      </c>
      <c r="B5663" s="44" t="s">
        <v>1368</v>
      </c>
      <c r="C5663" s="45" t="s">
        <v>9312</v>
      </c>
      <c r="D5663" s="45" t="s">
        <v>18252</v>
      </c>
      <c r="E5663" s="45" t="s">
        <v>3754</v>
      </c>
      <c r="F5663" s="45" t="s">
        <v>1384</v>
      </c>
      <c r="G5663" s="45" t="s">
        <v>1385</v>
      </c>
      <c r="P5663" s="343"/>
    </row>
    <row r="5664" spans="1:16" s="359" customFormat="1" x14ac:dyDescent="0.25">
      <c r="A5664" s="264" t="s">
        <v>1871</v>
      </c>
      <c r="B5664" s="264" t="s">
        <v>1056</v>
      </c>
      <c r="C5664" s="265">
        <v>230601</v>
      </c>
      <c r="D5664" s="265" t="s">
        <v>15953</v>
      </c>
      <c r="E5664" s="266" t="s">
        <v>10533</v>
      </c>
      <c r="F5664" s="30"/>
      <c r="G5664" s="30"/>
      <c r="H5664" s="30"/>
      <c r="I5664" s="29"/>
      <c r="J5664" s="29"/>
      <c r="K5664" s="29"/>
      <c r="L5664" s="29"/>
      <c r="M5664" s="29"/>
      <c r="N5664" s="29"/>
      <c r="O5664" s="29"/>
      <c r="P5664" s="360"/>
    </row>
    <row r="5665" spans="1:16" x14ac:dyDescent="0.25">
      <c r="A5665" s="44" t="s">
        <v>11864</v>
      </c>
      <c r="B5665" s="44" t="s">
        <v>1347</v>
      </c>
      <c r="C5665" s="45" t="s">
        <v>14267</v>
      </c>
      <c r="D5665" s="45" t="s">
        <v>18252</v>
      </c>
      <c r="E5665" s="45" t="s">
        <v>6677</v>
      </c>
      <c r="F5665" s="45" t="s">
        <v>1384</v>
      </c>
      <c r="G5665" s="45" t="s">
        <v>1385</v>
      </c>
      <c r="P5665" s="343"/>
    </row>
    <row r="5666" spans="1:16" x14ac:dyDescent="0.25">
      <c r="A5666" s="44" t="s">
        <v>11864</v>
      </c>
      <c r="B5666" s="44" t="s">
        <v>1346</v>
      </c>
      <c r="C5666" s="45" t="s">
        <v>15960</v>
      </c>
      <c r="D5666" s="45" t="s">
        <v>18252</v>
      </c>
      <c r="E5666" s="45" t="s">
        <v>6214</v>
      </c>
      <c r="F5666" s="45" t="s">
        <v>1384</v>
      </c>
      <c r="G5666" s="45" t="s">
        <v>1385</v>
      </c>
      <c r="P5666" s="343"/>
    </row>
    <row r="5667" spans="1:16" s="355" customFormat="1" x14ac:dyDescent="0.25">
      <c r="A5667" s="264" t="s">
        <v>11864</v>
      </c>
      <c r="B5667" s="264" t="s">
        <v>12996</v>
      </c>
      <c r="C5667" s="265">
        <v>24010401</v>
      </c>
      <c r="D5667" s="265" t="s">
        <v>15953</v>
      </c>
      <c r="E5667" s="266" t="s">
        <v>12997</v>
      </c>
      <c r="F5667" s="30"/>
      <c r="G5667" s="30"/>
      <c r="H5667" s="30"/>
      <c r="I5667" s="29"/>
      <c r="J5667" s="29"/>
      <c r="K5667" s="29"/>
      <c r="L5667" s="29"/>
      <c r="M5667" s="29"/>
      <c r="N5667" s="29"/>
      <c r="O5667" s="29"/>
      <c r="P5667" s="356"/>
    </row>
    <row r="5668" spans="1:16" x14ac:dyDescent="0.25">
      <c r="A5668" s="44" t="s">
        <v>6034</v>
      </c>
      <c r="B5668" s="44" t="s">
        <v>6178</v>
      </c>
      <c r="C5668" s="45" t="s">
        <v>6193</v>
      </c>
      <c r="D5668" s="45" t="s">
        <v>18252</v>
      </c>
      <c r="E5668" s="45" t="s">
        <v>6212</v>
      </c>
      <c r="F5668" s="45" t="s">
        <v>1384</v>
      </c>
      <c r="G5668" s="45" t="s">
        <v>1385</v>
      </c>
      <c r="P5668" s="343"/>
    </row>
    <row r="5669" spans="1:16" x14ac:dyDescent="0.25">
      <c r="A5669" s="264" t="s">
        <v>6820</v>
      </c>
      <c r="B5669" s="264" t="s">
        <v>1063</v>
      </c>
      <c r="C5669" s="265">
        <v>220104</v>
      </c>
      <c r="D5669" s="265" t="s">
        <v>15953</v>
      </c>
      <c r="E5669" s="266" t="s">
        <v>6677</v>
      </c>
      <c r="P5669" s="343"/>
    </row>
    <row r="5670" spans="1:16" x14ac:dyDescent="0.25">
      <c r="A5670" s="264" t="s">
        <v>6820</v>
      </c>
      <c r="B5670" s="264" t="s">
        <v>14592</v>
      </c>
      <c r="C5670" s="265">
        <v>24020102</v>
      </c>
      <c r="D5670" s="265" t="s">
        <v>15953</v>
      </c>
      <c r="E5670" s="266" t="s">
        <v>8836</v>
      </c>
      <c r="P5670" s="343"/>
    </row>
    <row r="5671" spans="1:16" x14ac:dyDescent="0.25">
      <c r="A5671" s="264" t="s">
        <v>13012</v>
      </c>
      <c r="B5671" s="264" t="s">
        <v>12991</v>
      </c>
      <c r="C5671" s="265">
        <v>240102</v>
      </c>
      <c r="D5671" s="265" t="s">
        <v>15953</v>
      </c>
      <c r="E5671" s="266" t="s">
        <v>6677</v>
      </c>
      <c r="P5671" s="343"/>
    </row>
    <row r="5672" spans="1:16" s="355" customFormat="1" x14ac:dyDescent="0.3">
      <c r="A5672" s="108" t="s">
        <v>796</v>
      </c>
      <c r="B5672" s="108" t="s">
        <v>2256</v>
      </c>
      <c r="C5672" s="106" t="s">
        <v>2602</v>
      </c>
      <c r="D5672" s="93" t="s">
        <v>1593</v>
      </c>
      <c r="E5672" s="109">
        <v>46387</v>
      </c>
      <c r="F5672" s="93"/>
      <c r="G5672" s="93"/>
      <c r="H5672" s="93"/>
      <c r="I5672" s="99"/>
      <c r="J5672" s="99"/>
      <c r="K5672" s="99"/>
      <c r="L5672" s="29"/>
      <c r="M5672" s="29"/>
      <c r="N5672" s="29"/>
      <c r="O5672" s="29"/>
      <c r="P5672" s="356"/>
    </row>
    <row r="5673" spans="1:16" s="359" customFormat="1" x14ac:dyDescent="0.25">
      <c r="A5673" s="44" t="s">
        <v>796</v>
      </c>
      <c r="B5673" s="44" t="s">
        <v>11985</v>
      </c>
      <c r="C5673" s="45" t="s">
        <v>6562</v>
      </c>
      <c r="D5673" s="45" t="s">
        <v>4574</v>
      </c>
      <c r="E5673" s="275">
        <f>DATE(2026,4,18)</f>
        <v>46130</v>
      </c>
      <c r="F5673" s="30"/>
      <c r="G5673" s="30"/>
      <c r="H5673" s="30"/>
      <c r="I5673" s="29"/>
      <c r="J5673" s="29"/>
      <c r="K5673" s="29"/>
      <c r="L5673" s="29"/>
      <c r="M5673" s="29"/>
      <c r="N5673" s="29"/>
      <c r="O5673" s="29"/>
      <c r="P5673" s="360"/>
    </row>
    <row r="5674" spans="1:16" x14ac:dyDescent="0.25">
      <c r="A5674" s="264" t="s">
        <v>796</v>
      </c>
      <c r="B5674" s="264" t="s">
        <v>14589</v>
      </c>
      <c r="C5674" s="265">
        <v>240502</v>
      </c>
      <c r="D5674" s="265" t="s">
        <v>15953</v>
      </c>
      <c r="E5674" s="266" t="s">
        <v>6710</v>
      </c>
      <c r="P5674" s="343"/>
    </row>
    <row r="5675" spans="1:16" x14ac:dyDescent="0.25">
      <c r="A5675" s="264" t="s">
        <v>10689</v>
      </c>
      <c r="B5675" s="264" t="s">
        <v>1067</v>
      </c>
      <c r="C5675" s="265">
        <v>230703</v>
      </c>
      <c r="D5675" s="265" t="s">
        <v>15953</v>
      </c>
      <c r="E5675" s="266" t="s">
        <v>5273</v>
      </c>
      <c r="P5675" s="343"/>
    </row>
    <row r="5676" spans="1:16" x14ac:dyDescent="0.25">
      <c r="A5676" s="108" t="s">
        <v>2277</v>
      </c>
      <c r="B5676" s="114" t="s">
        <v>2255</v>
      </c>
      <c r="C5676" s="265" t="s">
        <v>17008</v>
      </c>
      <c r="D5676" s="265" t="s">
        <v>17007</v>
      </c>
      <c r="E5676" s="266">
        <v>46023</v>
      </c>
      <c r="P5676" s="343"/>
    </row>
    <row r="5677" spans="1:16" x14ac:dyDescent="0.25">
      <c r="A5677" s="108" t="s">
        <v>2277</v>
      </c>
      <c r="B5677" s="114" t="s">
        <v>2255</v>
      </c>
      <c r="C5677" s="106" t="s">
        <v>2602</v>
      </c>
      <c r="D5677" s="93" t="s">
        <v>1593</v>
      </c>
      <c r="E5677" s="109">
        <v>46387</v>
      </c>
      <c r="F5677" s="93"/>
      <c r="G5677" s="93"/>
      <c r="H5677" s="93"/>
      <c r="I5677" s="99"/>
      <c r="J5677" s="99"/>
      <c r="K5677" s="99"/>
      <c r="P5677" s="343"/>
    </row>
    <row r="5678" spans="1:16" s="355" customFormat="1" x14ac:dyDescent="0.25">
      <c r="A5678" s="44" t="s">
        <v>13088</v>
      </c>
      <c r="B5678" s="44" t="s">
        <v>15257</v>
      </c>
      <c r="C5678" s="45" t="s">
        <v>13518</v>
      </c>
      <c r="D5678" s="45" t="s">
        <v>16294</v>
      </c>
      <c r="E5678" s="46">
        <v>46022</v>
      </c>
      <c r="F5678" s="338"/>
      <c r="G5678" s="44"/>
      <c r="H5678" s="44"/>
      <c r="I5678" s="44"/>
      <c r="J5678" s="44"/>
      <c r="K5678" s="44"/>
      <c r="L5678" s="31"/>
      <c r="M5678" s="31"/>
      <c r="N5678" s="31"/>
      <c r="O5678" s="29"/>
      <c r="P5678" s="356"/>
    </row>
    <row r="5679" spans="1:16" x14ac:dyDescent="0.25">
      <c r="A5679" s="44" t="s">
        <v>13088</v>
      </c>
      <c r="B5679" s="44" t="s">
        <v>13525</v>
      </c>
      <c r="C5679" s="45" t="s">
        <v>13084</v>
      </c>
      <c r="D5679" s="45" t="s">
        <v>16294</v>
      </c>
      <c r="E5679" s="46">
        <v>45777</v>
      </c>
      <c r="F5679" s="338"/>
      <c r="G5679" s="44"/>
      <c r="H5679" s="44"/>
      <c r="I5679" s="44"/>
      <c r="J5679" s="44"/>
      <c r="K5679" s="44"/>
      <c r="L5679" s="31"/>
      <c r="M5679" s="31"/>
      <c r="N5679" s="31"/>
      <c r="P5679" s="343"/>
    </row>
    <row r="5680" spans="1:16" x14ac:dyDescent="0.25">
      <c r="A5680" s="264" t="s">
        <v>14796</v>
      </c>
      <c r="B5680" s="264" t="s">
        <v>14580</v>
      </c>
      <c r="C5680" s="265">
        <v>24020301</v>
      </c>
      <c r="D5680" s="265" t="s">
        <v>15953</v>
      </c>
      <c r="E5680" s="266" t="s">
        <v>12997</v>
      </c>
      <c r="P5680" s="343"/>
    </row>
    <row r="5681" spans="1:16" s="359" customFormat="1" x14ac:dyDescent="0.25">
      <c r="A5681" s="264" t="s">
        <v>14796</v>
      </c>
      <c r="B5681" s="264" t="s">
        <v>3783</v>
      </c>
      <c r="C5681" s="265">
        <v>24020302</v>
      </c>
      <c r="D5681" s="265" t="s">
        <v>15953</v>
      </c>
      <c r="E5681" s="266" t="s">
        <v>8836</v>
      </c>
      <c r="F5681" s="30"/>
      <c r="G5681" s="30"/>
      <c r="H5681" s="30"/>
      <c r="I5681" s="29"/>
      <c r="J5681" s="29"/>
      <c r="K5681" s="29"/>
      <c r="L5681" s="29"/>
      <c r="M5681" s="29"/>
      <c r="N5681" s="29"/>
      <c r="O5681" s="29"/>
      <c r="P5681" s="360"/>
    </row>
    <row r="5682" spans="1:16" x14ac:dyDescent="0.25">
      <c r="A5682" s="44" t="s">
        <v>5096</v>
      </c>
      <c r="B5682" s="44" t="s">
        <v>1346</v>
      </c>
      <c r="C5682" s="45" t="s">
        <v>15960</v>
      </c>
      <c r="D5682" s="45" t="s">
        <v>18252</v>
      </c>
      <c r="E5682" s="45" t="s">
        <v>6214</v>
      </c>
      <c r="F5682" s="45" t="s">
        <v>1384</v>
      </c>
      <c r="G5682" s="45" t="s">
        <v>1385</v>
      </c>
      <c r="P5682" s="343"/>
    </row>
    <row r="5683" spans="1:16" x14ac:dyDescent="0.25">
      <c r="A5683" s="264" t="s">
        <v>797</v>
      </c>
      <c r="B5683" s="264" t="s">
        <v>2751</v>
      </c>
      <c r="C5683" s="265">
        <v>230105</v>
      </c>
      <c r="D5683" s="265" t="s">
        <v>15953</v>
      </c>
      <c r="E5683" s="266" t="s">
        <v>6877</v>
      </c>
      <c r="P5683" s="343"/>
    </row>
    <row r="5684" spans="1:16" x14ac:dyDescent="0.25">
      <c r="A5684" s="264" t="s">
        <v>797</v>
      </c>
      <c r="B5684" s="264" t="s">
        <v>1076</v>
      </c>
      <c r="C5684" s="265">
        <v>240303</v>
      </c>
      <c r="D5684" s="265" t="s">
        <v>15953</v>
      </c>
      <c r="E5684" s="266" t="s">
        <v>3064</v>
      </c>
      <c r="P5684" s="343"/>
    </row>
    <row r="5685" spans="1:16" x14ac:dyDescent="0.25">
      <c r="A5685" s="264" t="s">
        <v>797</v>
      </c>
      <c r="B5685" s="264" t="s">
        <v>14623</v>
      </c>
      <c r="C5685" s="265">
        <v>24050301</v>
      </c>
      <c r="D5685" s="265" t="s">
        <v>15953</v>
      </c>
      <c r="E5685" s="266" t="s">
        <v>6710</v>
      </c>
      <c r="P5685" s="343"/>
    </row>
    <row r="5686" spans="1:16" x14ac:dyDescent="0.25">
      <c r="A5686" s="264" t="s">
        <v>9473</v>
      </c>
      <c r="B5686" s="264" t="s">
        <v>2751</v>
      </c>
      <c r="C5686" s="265">
        <v>230105</v>
      </c>
      <c r="D5686" s="265" t="s">
        <v>15953</v>
      </c>
      <c r="E5686" s="266" t="s">
        <v>6877</v>
      </c>
      <c r="P5686" s="343"/>
    </row>
    <row r="5687" spans="1:16" x14ac:dyDescent="0.25">
      <c r="A5687" s="264" t="s">
        <v>9473</v>
      </c>
      <c r="B5687" s="264" t="s">
        <v>3591</v>
      </c>
      <c r="C5687" s="265">
        <v>230901</v>
      </c>
      <c r="D5687" s="265" t="s">
        <v>15953</v>
      </c>
      <c r="E5687" s="266" t="s">
        <v>10715</v>
      </c>
      <c r="P5687" s="343"/>
    </row>
    <row r="5688" spans="1:16" x14ac:dyDescent="0.25">
      <c r="A5688" s="264" t="s">
        <v>9473</v>
      </c>
      <c r="B5688" s="264" t="s">
        <v>14575</v>
      </c>
      <c r="C5688" s="265">
        <v>240402</v>
      </c>
      <c r="D5688" s="265" t="s">
        <v>15953</v>
      </c>
      <c r="E5688" s="266" t="s">
        <v>6492</v>
      </c>
      <c r="P5688" s="343"/>
    </row>
    <row r="5689" spans="1:16" x14ac:dyDescent="0.25">
      <c r="A5689" s="264" t="s">
        <v>9473</v>
      </c>
      <c r="B5689" s="264" t="s">
        <v>14623</v>
      </c>
      <c r="C5689" s="265">
        <v>24050301</v>
      </c>
      <c r="D5689" s="265" t="s">
        <v>15953</v>
      </c>
      <c r="E5689" s="266" t="s">
        <v>6710</v>
      </c>
      <c r="P5689" s="343"/>
    </row>
    <row r="5690" spans="1:16" x14ac:dyDescent="0.25">
      <c r="A5690" s="403" t="s">
        <v>17313</v>
      </c>
      <c r="B5690" s="403" t="s">
        <v>17314</v>
      </c>
      <c r="C5690" s="413">
        <v>42.25</v>
      </c>
      <c r="D5690" s="43" t="s">
        <v>17679</v>
      </c>
      <c r="E5690" s="43">
        <v>47514</v>
      </c>
      <c r="F5690" s="43"/>
      <c r="P5690" s="343"/>
    </row>
    <row r="5691" spans="1:16" s="355" customFormat="1" x14ac:dyDescent="0.25">
      <c r="A5691" s="264" t="s">
        <v>9474</v>
      </c>
      <c r="B5691" s="264" t="s">
        <v>2751</v>
      </c>
      <c r="C5691" s="265">
        <v>230105</v>
      </c>
      <c r="D5691" s="265" t="s">
        <v>15953</v>
      </c>
      <c r="E5691" s="266" t="s">
        <v>6877</v>
      </c>
      <c r="F5691" s="30"/>
      <c r="G5691" s="30"/>
      <c r="H5691" s="30"/>
      <c r="I5691" s="29"/>
      <c r="J5691" s="29"/>
      <c r="K5691" s="29"/>
      <c r="L5691" s="29"/>
      <c r="M5691" s="29"/>
      <c r="N5691" s="29"/>
      <c r="O5691" s="29"/>
      <c r="P5691" s="356"/>
    </row>
    <row r="5692" spans="1:16" x14ac:dyDescent="0.25">
      <c r="A5692" s="264" t="s">
        <v>9474</v>
      </c>
      <c r="B5692" s="264" t="s">
        <v>1068</v>
      </c>
      <c r="C5692" s="265">
        <v>230202</v>
      </c>
      <c r="D5692" s="265" t="s">
        <v>15953</v>
      </c>
      <c r="E5692" s="266" t="s">
        <v>8836</v>
      </c>
      <c r="P5692" s="343"/>
    </row>
    <row r="5693" spans="1:16" s="359" customFormat="1" x14ac:dyDescent="0.25">
      <c r="A5693" s="264" t="s">
        <v>798</v>
      </c>
      <c r="B5693" s="264" t="s">
        <v>1056</v>
      </c>
      <c r="C5693" s="265">
        <v>230601</v>
      </c>
      <c r="D5693" s="265" t="s">
        <v>15953</v>
      </c>
      <c r="E5693" s="266" t="s">
        <v>10533</v>
      </c>
      <c r="F5693" s="30"/>
      <c r="G5693" s="30"/>
      <c r="H5693" s="30"/>
      <c r="I5693" s="29"/>
      <c r="J5693" s="29"/>
      <c r="K5693" s="29"/>
      <c r="L5693" s="29"/>
      <c r="M5693" s="29"/>
      <c r="N5693" s="29"/>
      <c r="O5693" s="29"/>
      <c r="P5693" s="360"/>
    </row>
    <row r="5694" spans="1:16" x14ac:dyDescent="0.25">
      <c r="A5694" s="264" t="s">
        <v>798</v>
      </c>
      <c r="B5694" s="264" t="s">
        <v>10628</v>
      </c>
      <c r="C5694" s="265">
        <v>230701</v>
      </c>
      <c r="D5694" s="265" t="s">
        <v>15953</v>
      </c>
      <c r="E5694" s="266" t="s">
        <v>5273</v>
      </c>
      <c r="P5694" s="343"/>
    </row>
    <row r="5695" spans="1:16" s="355" customFormat="1" x14ac:dyDescent="0.25">
      <c r="A5695" s="264" t="s">
        <v>798</v>
      </c>
      <c r="B5695" s="264" t="s">
        <v>3594</v>
      </c>
      <c r="C5695" s="265">
        <v>22100202</v>
      </c>
      <c r="D5695" s="265" t="s">
        <v>15953</v>
      </c>
      <c r="E5695" s="266" t="s">
        <v>5198</v>
      </c>
      <c r="F5695" s="30"/>
      <c r="G5695" s="30"/>
      <c r="H5695" s="30"/>
      <c r="I5695" s="29"/>
      <c r="J5695" s="29"/>
      <c r="K5695" s="29"/>
      <c r="L5695" s="29"/>
      <c r="M5695" s="29"/>
      <c r="N5695" s="29"/>
      <c r="O5695" s="29"/>
      <c r="P5695" s="356"/>
    </row>
    <row r="5696" spans="1:16" x14ac:dyDescent="0.25">
      <c r="A5696" s="264" t="s">
        <v>798</v>
      </c>
      <c r="B5696" s="264" t="s">
        <v>6966</v>
      </c>
      <c r="C5696" s="265">
        <v>23010401</v>
      </c>
      <c r="D5696" s="265" t="s">
        <v>15953</v>
      </c>
      <c r="E5696" s="266" t="s">
        <v>6967</v>
      </c>
      <c r="P5696" s="343"/>
    </row>
    <row r="5697" spans="1:16" s="359" customFormat="1" x14ac:dyDescent="0.25">
      <c r="A5697" s="264" t="s">
        <v>798</v>
      </c>
      <c r="B5697" s="264" t="s">
        <v>3782</v>
      </c>
      <c r="C5697" s="265">
        <v>23010402</v>
      </c>
      <c r="D5697" s="265" t="s">
        <v>15953</v>
      </c>
      <c r="E5697" s="266" t="s">
        <v>8836</v>
      </c>
      <c r="F5697" s="30"/>
      <c r="G5697" s="30"/>
      <c r="H5697" s="30"/>
      <c r="I5697" s="29"/>
      <c r="J5697" s="29"/>
      <c r="K5697" s="29"/>
      <c r="L5697" s="29"/>
      <c r="M5697" s="29"/>
      <c r="N5697" s="29"/>
      <c r="O5697" s="29"/>
      <c r="P5697" s="360"/>
    </row>
    <row r="5698" spans="1:16" x14ac:dyDescent="0.25">
      <c r="A5698" s="264" t="s">
        <v>17840</v>
      </c>
      <c r="B5698" s="264" t="s">
        <v>236</v>
      </c>
      <c r="C5698" s="265">
        <v>241001</v>
      </c>
      <c r="D5698" s="265" t="s">
        <v>15953</v>
      </c>
      <c r="E5698" s="266" t="s">
        <v>11352</v>
      </c>
      <c r="P5698" s="343"/>
    </row>
    <row r="5699" spans="1:16" x14ac:dyDescent="0.25">
      <c r="A5699" s="44" t="s">
        <v>1166</v>
      </c>
      <c r="B5699" s="44" t="s">
        <v>1355</v>
      </c>
      <c r="C5699" s="45" t="s">
        <v>10974</v>
      </c>
      <c r="D5699" s="45" t="s">
        <v>18252</v>
      </c>
      <c r="E5699" s="45" t="s">
        <v>10715</v>
      </c>
      <c r="F5699" s="45" t="s">
        <v>1384</v>
      </c>
      <c r="G5699" s="45" t="s">
        <v>1385</v>
      </c>
      <c r="P5699" s="343"/>
    </row>
    <row r="5700" spans="1:16" x14ac:dyDescent="0.25">
      <c r="A5700" s="44" t="s">
        <v>13773</v>
      </c>
      <c r="B5700" s="44" t="s">
        <v>13770</v>
      </c>
      <c r="C5700" s="45" t="s">
        <v>13774</v>
      </c>
      <c r="D5700" s="45" t="s">
        <v>15765</v>
      </c>
      <c r="E5700" s="45" t="s">
        <v>13772</v>
      </c>
      <c r="F5700" s="328"/>
      <c r="G5700" s="328"/>
      <c r="H5700" s="328"/>
      <c r="I5700" s="329"/>
      <c r="J5700" s="329"/>
      <c r="K5700" s="329"/>
      <c r="P5700" s="343"/>
    </row>
    <row r="5701" spans="1:16" x14ac:dyDescent="0.25">
      <c r="A5701" s="346" t="s">
        <v>13773</v>
      </c>
      <c r="B5701" s="346" t="s">
        <v>13770</v>
      </c>
      <c r="C5701" s="347" t="s">
        <v>13774</v>
      </c>
      <c r="D5701" s="347" t="s">
        <v>15765</v>
      </c>
      <c r="E5701" s="347" t="s">
        <v>16843</v>
      </c>
      <c r="F5701" s="346"/>
      <c r="G5701" s="346"/>
      <c r="H5701" s="346"/>
      <c r="I5701" s="346"/>
      <c r="J5701" s="346"/>
      <c r="K5701" s="346"/>
      <c r="L5701" s="346"/>
      <c r="M5701" s="346"/>
      <c r="P5701" s="343"/>
    </row>
    <row r="5702" spans="1:16" x14ac:dyDescent="0.25">
      <c r="A5702" s="44" t="s">
        <v>13773</v>
      </c>
      <c r="B5702" s="44" t="s">
        <v>13770</v>
      </c>
      <c r="C5702" s="45" t="s">
        <v>13774</v>
      </c>
      <c r="D5702" s="45" t="s">
        <v>13812</v>
      </c>
      <c r="E5702" s="45" t="s">
        <v>13772</v>
      </c>
      <c r="F5702" s="93"/>
      <c r="G5702" s="93"/>
      <c r="H5702" s="93"/>
      <c r="I5702" s="99"/>
      <c r="J5702" s="99"/>
      <c r="K5702" s="99"/>
      <c r="P5702" s="343"/>
    </row>
    <row r="5703" spans="1:16" x14ac:dyDescent="0.25">
      <c r="A5703" s="44" t="s">
        <v>2119</v>
      </c>
      <c r="B5703" s="44" t="s">
        <v>15248</v>
      </c>
      <c r="C5703" s="45" t="s">
        <v>7190</v>
      </c>
      <c r="D5703" s="45" t="s">
        <v>16294</v>
      </c>
      <c r="E5703" s="46">
        <v>45838</v>
      </c>
      <c r="F5703" s="338"/>
      <c r="G5703" s="44"/>
      <c r="H5703" s="44"/>
      <c r="I5703" s="44"/>
      <c r="J5703" s="44"/>
      <c r="K5703" s="44"/>
      <c r="L5703" s="31"/>
      <c r="M5703" s="31"/>
      <c r="N5703" s="31"/>
      <c r="P5703" s="343"/>
    </row>
    <row r="5704" spans="1:16" x14ac:dyDescent="0.25">
      <c r="A5704" s="44" t="s">
        <v>12190</v>
      </c>
      <c r="B5704" s="44" t="s">
        <v>12191</v>
      </c>
      <c r="C5704" s="45" t="s">
        <v>6563</v>
      </c>
      <c r="D5704" s="45" t="s">
        <v>4574</v>
      </c>
      <c r="E5704" s="275">
        <f>DATE(2026,1,17)</f>
        <v>46039</v>
      </c>
      <c r="P5704" s="343"/>
    </row>
    <row r="5705" spans="1:16" x14ac:dyDescent="0.25">
      <c r="A5705" s="44" t="s">
        <v>2429</v>
      </c>
      <c r="B5705" s="44" t="s">
        <v>1370</v>
      </c>
      <c r="C5705" s="45" t="s">
        <v>6201</v>
      </c>
      <c r="D5705" s="45" t="s">
        <v>18252</v>
      </c>
      <c r="E5705" s="45" t="s">
        <v>6212</v>
      </c>
      <c r="F5705" s="45" t="s">
        <v>1384</v>
      </c>
      <c r="G5705" s="45" t="s">
        <v>1385</v>
      </c>
      <c r="P5705" s="343"/>
    </row>
    <row r="5706" spans="1:16" x14ac:dyDescent="0.25">
      <c r="A5706" s="74" t="s">
        <v>17315</v>
      </c>
      <c r="B5706" s="403" t="s">
        <v>17155</v>
      </c>
      <c r="C5706" s="413">
        <v>29.24</v>
      </c>
      <c r="D5706" s="43" t="s">
        <v>17679</v>
      </c>
      <c r="E5706" s="43">
        <v>47299</v>
      </c>
      <c r="F5706" s="88"/>
      <c r="P5706" s="343"/>
    </row>
    <row r="5707" spans="1:16" x14ac:dyDescent="0.25">
      <c r="A5707" s="74" t="s">
        <v>17315</v>
      </c>
      <c r="B5707" s="403" t="s">
        <v>17105</v>
      </c>
      <c r="C5707" s="413">
        <v>39.25</v>
      </c>
      <c r="D5707" s="43" t="s">
        <v>17679</v>
      </c>
      <c r="E5707" s="43">
        <v>47514</v>
      </c>
      <c r="F5707" s="88"/>
      <c r="P5707" s="343"/>
    </row>
    <row r="5708" spans="1:16" x14ac:dyDescent="0.25">
      <c r="A5708" s="264" t="s">
        <v>15872</v>
      </c>
      <c r="B5708" s="264" t="s">
        <v>1084</v>
      </c>
      <c r="C5708" s="265">
        <v>240905</v>
      </c>
      <c r="D5708" s="265" t="s">
        <v>15953</v>
      </c>
      <c r="E5708" s="266" t="s">
        <v>6214</v>
      </c>
      <c r="P5708" s="343"/>
    </row>
    <row r="5709" spans="1:16" x14ac:dyDescent="0.25">
      <c r="A5709" s="44" t="s">
        <v>5310</v>
      </c>
      <c r="B5709" s="44" t="s">
        <v>2961</v>
      </c>
      <c r="C5709" s="45" t="s">
        <v>5311</v>
      </c>
      <c r="D5709" s="45" t="s">
        <v>15765</v>
      </c>
      <c r="E5709" s="45" t="s">
        <v>6422</v>
      </c>
      <c r="F5709" s="328"/>
      <c r="G5709" s="328"/>
      <c r="H5709" s="328"/>
      <c r="I5709" s="329"/>
      <c r="J5709" s="329"/>
      <c r="K5709" s="329"/>
      <c r="P5709" s="343"/>
    </row>
    <row r="5710" spans="1:16" x14ac:dyDescent="0.25">
      <c r="A5710" s="346" t="s">
        <v>5310</v>
      </c>
      <c r="B5710" s="346" t="s">
        <v>2961</v>
      </c>
      <c r="C5710" s="347" t="s">
        <v>5311</v>
      </c>
      <c r="D5710" s="347" t="s">
        <v>15765</v>
      </c>
      <c r="E5710" s="347" t="s">
        <v>6422</v>
      </c>
      <c r="F5710" s="346"/>
      <c r="G5710" s="346"/>
      <c r="H5710" s="346"/>
      <c r="I5710" s="346"/>
      <c r="J5710" s="346"/>
      <c r="K5710" s="346"/>
      <c r="L5710" s="346"/>
      <c r="M5710" s="346"/>
      <c r="P5710" s="343"/>
    </row>
    <row r="5711" spans="1:16" x14ac:dyDescent="0.25">
      <c r="A5711" s="44" t="s">
        <v>5310</v>
      </c>
      <c r="B5711" s="44" t="s">
        <v>2961</v>
      </c>
      <c r="C5711" s="45" t="s">
        <v>5311</v>
      </c>
      <c r="D5711" s="45" t="s">
        <v>13812</v>
      </c>
      <c r="E5711" s="45" t="s">
        <v>6422</v>
      </c>
      <c r="F5711" s="93"/>
      <c r="G5711" s="93"/>
      <c r="H5711" s="93"/>
      <c r="I5711" s="99"/>
      <c r="J5711" s="99"/>
      <c r="K5711" s="99"/>
      <c r="P5711" s="343"/>
    </row>
    <row r="5712" spans="1:16" x14ac:dyDescent="0.25">
      <c r="A5712" s="264" t="s">
        <v>15873</v>
      </c>
      <c r="B5712" s="264" t="s">
        <v>5421</v>
      </c>
      <c r="C5712" s="265">
        <v>240906</v>
      </c>
      <c r="D5712" s="265" t="s">
        <v>15953</v>
      </c>
      <c r="E5712" s="266" t="s">
        <v>6214</v>
      </c>
      <c r="P5712" s="343"/>
    </row>
    <row r="5713" spans="1:16" x14ac:dyDescent="0.25">
      <c r="A5713" s="44" t="s">
        <v>12192</v>
      </c>
      <c r="B5713" s="44" t="s">
        <v>12193</v>
      </c>
      <c r="C5713" s="45" t="s">
        <v>12819</v>
      </c>
      <c r="D5713" s="45" t="s">
        <v>4574</v>
      </c>
      <c r="E5713" s="275">
        <f>DATE(2026,2,10)</f>
        <v>46063</v>
      </c>
      <c r="P5713" s="343"/>
    </row>
    <row r="5714" spans="1:16" x14ac:dyDescent="0.3">
      <c r="A5714" s="57" t="s">
        <v>13544</v>
      </c>
      <c r="B5714" s="57" t="s">
        <v>1488</v>
      </c>
      <c r="C5714" s="62" t="s">
        <v>13533</v>
      </c>
      <c r="D5714" s="62" t="s">
        <v>5966</v>
      </c>
      <c r="E5714" s="60">
        <v>45777</v>
      </c>
      <c r="F5714" s="339" t="s">
        <v>16267</v>
      </c>
      <c r="G5714" s="339" t="s">
        <v>16268</v>
      </c>
      <c r="H5714" s="57"/>
      <c r="I5714" s="57"/>
      <c r="J5714" s="57"/>
      <c r="K5714" s="57"/>
      <c r="L5714" s="31"/>
      <c r="M5714" s="31"/>
      <c r="N5714" s="31"/>
      <c r="P5714" s="343"/>
    </row>
    <row r="5715" spans="1:16" x14ac:dyDescent="0.25">
      <c r="A5715" s="264" t="s">
        <v>10442</v>
      </c>
      <c r="B5715" s="264" t="s">
        <v>10527</v>
      </c>
      <c r="C5715" s="265">
        <v>230505</v>
      </c>
      <c r="D5715" s="265" t="s">
        <v>15953</v>
      </c>
      <c r="E5715" s="266" t="s">
        <v>9689</v>
      </c>
      <c r="P5715" s="343"/>
    </row>
    <row r="5716" spans="1:16" x14ac:dyDescent="0.25">
      <c r="A5716" s="264" t="s">
        <v>10442</v>
      </c>
      <c r="B5716" s="264" t="s">
        <v>12996</v>
      </c>
      <c r="C5716" s="265">
        <v>24010401</v>
      </c>
      <c r="D5716" s="265" t="s">
        <v>15953</v>
      </c>
      <c r="E5716" s="266" t="s">
        <v>12997</v>
      </c>
      <c r="P5716" s="343"/>
    </row>
    <row r="5717" spans="1:16" x14ac:dyDescent="0.25">
      <c r="A5717" s="264" t="s">
        <v>10442</v>
      </c>
      <c r="B5717" s="264" t="s">
        <v>3782</v>
      </c>
      <c r="C5717" s="265">
        <v>24010402</v>
      </c>
      <c r="D5717" s="265" t="s">
        <v>15953</v>
      </c>
      <c r="E5717" s="266" t="s">
        <v>8836</v>
      </c>
      <c r="P5717" s="343"/>
    </row>
    <row r="5718" spans="1:16" x14ac:dyDescent="0.25">
      <c r="A5718" s="44" t="s">
        <v>13209</v>
      </c>
      <c r="B5718" s="92" t="s">
        <v>13392</v>
      </c>
      <c r="C5718" s="45" t="s">
        <v>13131</v>
      </c>
      <c r="D5718" s="93" t="s">
        <v>13391</v>
      </c>
      <c r="E5718" s="94">
        <v>45838</v>
      </c>
      <c r="F5718" s="93"/>
      <c r="G5718" s="93"/>
      <c r="H5718" s="93"/>
      <c r="I5718" s="99"/>
      <c r="J5718" s="99"/>
      <c r="K5718" s="99"/>
      <c r="L5718" s="31"/>
      <c r="M5718" s="31"/>
      <c r="N5718" s="31"/>
      <c r="P5718" s="343"/>
    </row>
    <row r="5719" spans="1:16" x14ac:dyDescent="0.25">
      <c r="A5719" s="264" t="s">
        <v>6821</v>
      </c>
      <c r="B5719" s="264" t="s">
        <v>2751</v>
      </c>
      <c r="C5719" s="265">
        <v>220105</v>
      </c>
      <c r="D5719" s="265" t="s">
        <v>15953</v>
      </c>
      <c r="E5719" s="266" t="s">
        <v>3064</v>
      </c>
      <c r="P5719" s="343"/>
    </row>
    <row r="5720" spans="1:16" x14ac:dyDescent="0.25">
      <c r="A5720" s="44" t="s">
        <v>16318</v>
      </c>
      <c r="B5720" s="44" t="s">
        <v>13515</v>
      </c>
      <c r="C5720" s="45" t="s">
        <v>13516</v>
      </c>
      <c r="D5720" s="45" t="s">
        <v>16294</v>
      </c>
      <c r="E5720" s="46">
        <v>45808</v>
      </c>
      <c r="F5720" s="338"/>
      <c r="G5720" s="44"/>
      <c r="H5720" s="44"/>
      <c r="I5720" s="44"/>
      <c r="J5720" s="44"/>
      <c r="K5720" s="44"/>
      <c r="L5720" s="31"/>
      <c r="M5720" s="31"/>
      <c r="N5720" s="31"/>
      <c r="P5720" s="343"/>
    </row>
    <row r="5721" spans="1:16" x14ac:dyDescent="0.25">
      <c r="A5721" s="264" t="s">
        <v>14797</v>
      </c>
      <c r="B5721" s="264" t="s">
        <v>13009</v>
      </c>
      <c r="C5721" s="265">
        <v>240101</v>
      </c>
      <c r="D5721" s="265" t="s">
        <v>15953</v>
      </c>
      <c r="E5721" s="266" t="s">
        <v>13010</v>
      </c>
      <c r="P5721" s="343"/>
    </row>
    <row r="5722" spans="1:16" x14ac:dyDescent="0.25">
      <c r="A5722" s="44" t="s">
        <v>2533</v>
      </c>
      <c r="B5722" s="44" t="s">
        <v>2561</v>
      </c>
      <c r="C5722" s="45" t="s">
        <v>2024</v>
      </c>
      <c r="D5722" s="45" t="s">
        <v>15765</v>
      </c>
      <c r="E5722" s="45" t="s">
        <v>6213</v>
      </c>
      <c r="F5722" s="328"/>
      <c r="G5722" s="328"/>
      <c r="H5722" s="328"/>
      <c r="I5722" s="329"/>
      <c r="J5722" s="329"/>
      <c r="K5722" s="329"/>
      <c r="P5722" s="343"/>
    </row>
    <row r="5723" spans="1:16" x14ac:dyDescent="0.25">
      <c r="A5723" s="346" t="s">
        <v>2533</v>
      </c>
      <c r="B5723" s="346" t="s">
        <v>2561</v>
      </c>
      <c r="C5723" s="347" t="s">
        <v>2024</v>
      </c>
      <c r="D5723" s="347" t="s">
        <v>15765</v>
      </c>
      <c r="E5723" s="347" t="s">
        <v>13010</v>
      </c>
      <c r="F5723" s="346"/>
      <c r="G5723" s="346"/>
      <c r="H5723" s="346"/>
      <c r="I5723" s="346"/>
      <c r="J5723" s="346"/>
      <c r="K5723" s="346"/>
      <c r="L5723" s="346"/>
      <c r="M5723" s="346"/>
      <c r="P5723" s="343"/>
    </row>
    <row r="5724" spans="1:16" x14ac:dyDescent="0.25">
      <c r="A5724" s="346" t="s">
        <v>2533</v>
      </c>
      <c r="B5724" s="346" t="s">
        <v>210</v>
      </c>
      <c r="C5724" s="347" t="s">
        <v>16858</v>
      </c>
      <c r="D5724" s="347" t="s">
        <v>15765</v>
      </c>
      <c r="E5724" s="347" t="s">
        <v>15706</v>
      </c>
      <c r="F5724" s="346"/>
      <c r="G5724" s="346"/>
      <c r="H5724" s="346"/>
      <c r="I5724" s="346"/>
      <c r="J5724" s="346"/>
      <c r="K5724" s="346"/>
      <c r="L5724" s="346"/>
      <c r="M5724" s="346"/>
      <c r="P5724" s="343"/>
    </row>
    <row r="5725" spans="1:16" x14ac:dyDescent="0.25">
      <c r="A5725" s="44" t="s">
        <v>2533</v>
      </c>
      <c r="B5725" s="44" t="s">
        <v>2561</v>
      </c>
      <c r="C5725" s="45" t="s">
        <v>2024</v>
      </c>
      <c r="D5725" s="45" t="s">
        <v>13812</v>
      </c>
      <c r="E5725" s="45" t="s">
        <v>6213</v>
      </c>
      <c r="F5725" s="93"/>
      <c r="G5725" s="93"/>
      <c r="H5725" s="93"/>
      <c r="I5725" s="99"/>
      <c r="J5725" s="99"/>
      <c r="K5725" s="99"/>
      <c r="P5725" s="343"/>
    </row>
    <row r="5726" spans="1:16" s="355" customFormat="1" x14ac:dyDescent="0.25">
      <c r="A5726" s="264" t="s">
        <v>17841</v>
      </c>
      <c r="B5726" s="264" t="s">
        <v>2751</v>
      </c>
      <c r="C5726" s="265">
        <v>230105</v>
      </c>
      <c r="D5726" s="265" t="s">
        <v>15953</v>
      </c>
      <c r="E5726" s="266" t="s">
        <v>6877</v>
      </c>
      <c r="F5726" s="30"/>
      <c r="G5726" s="30"/>
      <c r="H5726" s="30"/>
      <c r="I5726" s="29"/>
      <c r="J5726" s="29"/>
      <c r="K5726" s="29"/>
      <c r="L5726" s="29"/>
      <c r="M5726" s="29"/>
      <c r="N5726" s="29"/>
      <c r="O5726" s="29"/>
      <c r="P5726" s="356"/>
    </row>
    <row r="5727" spans="1:16" x14ac:dyDescent="0.25">
      <c r="A5727" s="264" t="s">
        <v>13013</v>
      </c>
      <c r="B5727" s="264" t="s">
        <v>12989</v>
      </c>
      <c r="C5727" s="265">
        <v>240103</v>
      </c>
      <c r="D5727" s="265" t="s">
        <v>15953</v>
      </c>
      <c r="E5727" s="266" t="s">
        <v>6677</v>
      </c>
      <c r="P5727" s="343"/>
    </row>
    <row r="5728" spans="1:16" x14ac:dyDescent="0.25">
      <c r="A5728" s="44" t="s">
        <v>2686</v>
      </c>
      <c r="B5728" s="44" t="s">
        <v>15290</v>
      </c>
      <c r="C5728" s="45" t="s">
        <v>7249</v>
      </c>
      <c r="D5728" s="45" t="s">
        <v>16294</v>
      </c>
      <c r="E5728" s="46">
        <v>45777</v>
      </c>
      <c r="F5728" s="338"/>
      <c r="G5728" s="44"/>
      <c r="H5728" s="44"/>
      <c r="I5728" s="44"/>
      <c r="J5728" s="44"/>
      <c r="K5728" s="44"/>
      <c r="L5728" s="31"/>
      <c r="M5728" s="31"/>
      <c r="N5728" s="31"/>
      <c r="P5728" s="343"/>
    </row>
    <row r="5729" spans="1:16" s="359" customFormat="1" x14ac:dyDescent="0.25">
      <c r="A5729" s="135" t="s">
        <v>8284</v>
      </c>
      <c r="B5729" s="135" t="s">
        <v>8283</v>
      </c>
      <c r="C5729" s="97" t="s">
        <v>8288</v>
      </c>
      <c r="D5729" s="93" t="s">
        <v>1398</v>
      </c>
      <c r="E5729" s="94">
        <v>46447</v>
      </c>
      <c r="F5729" s="93"/>
      <c r="G5729" s="93"/>
      <c r="H5729" s="93"/>
      <c r="I5729" s="99"/>
      <c r="J5729" s="99"/>
      <c r="K5729" s="99"/>
      <c r="L5729" s="29"/>
      <c r="M5729" s="29"/>
      <c r="N5729" s="29"/>
      <c r="O5729" s="29"/>
      <c r="P5729" s="360"/>
    </row>
    <row r="5730" spans="1:16" x14ac:dyDescent="0.25">
      <c r="A5730" s="264" t="s">
        <v>3721</v>
      </c>
      <c r="B5730" s="264" t="s">
        <v>6713</v>
      </c>
      <c r="C5730" s="265">
        <v>220604</v>
      </c>
      <c r="D5730" s="265" t="s">
        <v>15953</v>
      </c>
      <c r="E5730" s="266" t="s">
        <v>6714</v>
      </c>
      <c r="P5730" s="343"/>
    </row>
    <row r="5731" spans="1:16" x14ac:dyDescent="0.25">
      <c r="A5731" s="264" t="s">
        <v>3721</v>
      </c>
      <c r="B5731" s="264" t="s">
        <v>6696</v>
      </c>
      <c r="C5731" s="265">
        <v>220903</v>
      </c>
      <c r="D5731" s="265" t="s">
        <v>15953</v>
      </c>
      <c r="E5731" s="266" t="s">
        <v>6210</v>
      </c>
      <c r="P5731" s="343"/>
    </row>
    <row r="5732" spans="1:16" x14ac:dyDescent="0.25">
      <c r="A5732" s="264" t="s">
        <v>3721</v>
      </c>
      <c r="B5732" s="264" t="s">
        <v>1068</v>
      </c>
      <c r="C5732" s="265">
        <v>230202</v>
      </c>
      <c r="D5732" s="265" t="s">
        <v>15953</v>
      </c>
      <c r="E5732" s="266" t="s">
        <v>8836</v>
      </c>
      <c r="P5732" s="343"/>
    </row>
    <row r="5733" spans="1:16" x14ac:dyDescent="0.25">
      <c r="A5733" s="264" t="s">
        <v>3721</v>
      </c>
      <c r="B5733" s="264" t="s">
        <v>236</v>
      </c>
      <c r="C5733" s="265">
        <v>241001</v>
      </c>
      <c r="D5733" s="265" t="s">
        <v>15953</v>
      </c>
      <c r="E5733" s="266" t="s">
        <v>11352</v>
      </c>
      <c r="P5733" s="343"/>
    </row>
    <row r="5734" spans="1:16" x14ac:dyDescent="0.25">
      <c r="A5734" s="264" t="s">
        <v>3721</v>
      </c>
      <c r="B5734" s="264" t="s">
        <v>1921</v>
      </c>
      <c r="C5734" s="265">
        <v>250101</v>
      </c>
      <c r="D5734" s="265" t="s">
        <v>15953</v>
      </c>
      <c r="E5734" s="266" t="s">
        <v>17681</v>
      </c>
      <c r="P5734" s="343"/>
    </row>
    <row r="5735" spans="1:16" x14ac:dyDescent="0.25">
      <c r="A5735" s="264" t="s">
        <v>3721</v>
      </c>
      <c r="B5735" s="264" t="s">
        <v>6664</v>
      </c>
      <c r="C5735" s="265">
        <v>22010701</v>
      </c>
      <c r="D5735" s="265" t="s">
        <v>15953</v>
      </c>
      <c r="E5735" s="266" t="s">
        <v>6665</v>
      </c>
      <c r="P5735" s="343"/>
    </row>
    <row r="5736" spans="1:16" x14ac:dyDescent="0.25">
      <c r="A5736" s="264" t="s">
        <v>3721</v>
      </c>
      <c r="B5736" s="264" t="s">
        <v>14580</v>
      </c>
      <c r="C5736" s="265">
        <v>24020301</v>
      </c>
      <c r="D5736" s="265" t="s">
        <v>15953</v>
      </c>
      <c r="E5736" s="266" t="s">
        <v>12997</v>
      </c>
      <c r="P5736" s="343"/>
    </row>
    <row r="5737" spans="1:16" s="355" customFormat="1" x14ac:dyDescent="0.25">
      <c r="A5737" s="262" t="s">
        <v>7380</v>
      </c>
      <c r="B5737" s="262" t="s">
        <v>7381</v>
      </c>
      <c r="C5737" s="53" t="s">
        <v>7382</v>
      </c>
      <c r="D5737" s="93" t="s">
        <v>7330</v>
      </c>
      <c r="E5737" s="263">
        <v>46722</v>
      </c>
      <c r="F5737" s="93"/>
      <c r="G5737" s="93"/>
      <c r="H5737" s="93"/>
      <c r="I5737" s="99"/>
      <c r="J5737" s="99"/>
      <c r="K5737" s="99"/>
      <c r="L5737" s="29"/>
      <c r="M5737" s="29"/>
      <c r="N5737" s="29"/>
      <c r="O5737" s="29"/>
      <c r="P5737" s="356"/>
    </row>
    <row r="5738" spans="1:16" x14ac:dyDescent="0.25">
      <c r="A5738" s="273" t="s">
        <v>7380</v>
      </c>
      <c r="B5738" s="273" t="s">
        <v>11788</v>
      </c>
      <c r="C5738" s="274">
        <v>791202303001</v>
      </c>
      <c r="D5738" s="274" t="s">
        <v>8356</v>
      </c>
      <c r="E5738" s="276" t="s">
        <v>3754</v>
      </c>
      <c r="F5738" s="328"/>
      <c r="G5738" s="328"/>
      <c r="H5738" s="328"/>
      <c r="I5738" s="329"/>
      <c r="J5738" s="329"/>
      <c r="K5738" s="329"/>
      <c r="P5738" s="343"/>
    </row>
    <row r="5739" spans="1:16" x14ac:dyDescent="0.25">
      <c r="A5739" s="44" t="s">
        <v>7380</v>
      </c>
      <c r="B5739" s="44" t="s">
        <v>1361</v>
      </c>
      <c r="C5739" s="45" t="s">
        <v>9087</v>
      </c>
      <c r="D5739" s="45" t="s">
        <v>18252</v>
      </c>
      <c r="E5739" s="45" t="s">
        <v>6809</v>
      </c>
      <c r="F5739" s="45" t="s">
        <v>1385</v>
      </c>
      <c r="G5739" s="45" t="s">
        <v>1385</v>
      </c>
      <c r="P5739" s="343"/>
    </row>
    <row r="5740" spans="1:16" x14ac:dyDescent="0.25">
      <c r="A5740" s="44" t="s">
        <v>13210</v>
      </c>
      <c r="B5740" s="92" t="s">
        <v>13392</v>
      </c>
      <c r="C5740" s="45" t="s">
        <v>13122</v>
      </c>
      <c r="D5740" s="93" t="s">
        <v>13391</v>
      </c>
      <c r="E5740" s="94">
        <v>45838</v>
      </c>
      <c r="F5740" s="93"/>
      <c r="G5740" s="93"/>
      <c r="H5740" s="93"/>
      <c r="I5740" s="99"/>
      <c r="J5740" s="99"/>
      <c r="K5740" s="99"/>
      <c r="L5740" s="31"/>
      <c r="M5740" s="31"/>
      <c r="N5740" s="31"/>
      <c r="P5740" s="343"/>
    </row>
    <row r="5741" spans="1:16" x14ac:dyDescent="0.25">
      <c r="A5741" s="403" t="s">
        <v>7380</v>
      </c>
      <c r="B5741" s="403" t="s">
        <v>17110</v>
      </c>
      <c r="C5741" s="413">
        <v>4.2300000000000004</v>
      </c>
      <c r="D5741" s="43" t="s">
        <v>17679</v>
      </c>
      <c r="E5741" s="43">
        <v>45961</v>
      </c>
      <c r="F5741" s="88"/>
      <c r="P5741" s="343"/>
    </row>
    <row r="5742" spans="1:16" x14ac:dyDescent="0.25">
      <c r="A5742" s="403" t="s">
        <v>7380</v>
      </c>
      <c r="B5742" s="403" t="s">
        <v>17112</v>
      </c>
      <c r="C5742" s="413">
        <v>26.22</v>
      </c>
      <c r="D5742" s="43" t="s">
        <v>17679</v>
      </c>
      <c r="E5742" s="43">
        <v>45838</v>
      </c>
      <c r="F5742" s="88"/>
      <c r="P5742" s="343"/>
    </row>
    <row r="5743" spans="1:16" x14ac:dyDescent="0.25">
      <c r="A5743" s="403" t="s">
        <v>7380</v>
      </c>
      <c r="B5743" s="403" t="s">
        <v>17116</v>
      </c>
      <c r="C5743" s="413">
        <v>36.229999999999997</v>
      </c>
      <c r="D5743" s="43" t="s">
        <v>17679</v>
      </c>
      <c r="E5743" s="43">
        <v>46934</v>
      </c>
      <c r="F5743" s="88"/>
      <c r="P5743" s="343"/>
    </row>
    <row r="5744" spans="1:16" x14ac:dyDescent="0.3">
      <c r="A5744" s="57" t="s">
        <v>16277</v>
      </c>
      <c r="B5744" s="57" t="s">
        <v>2495</v>
      </c>
      <c r="C5744" s="62" t="s">
        <v>14563</v>
      </c>
      <c r="D5744" s="62" t="s">
        <v>5966</v>
      </c>
      <c r="E5744" s="60">
        <v>45961</v>
      </c>
      <c r="F5744" s="339" t="s">
        <v>16267</v>
      </c>
      <c r="G5744" s="339" t="s">
        <v>16268</v>
      </c>
      <c r="H5744" s="57"/>
      <c r="I5744" s="57"/>
      <c r="J5744" s="57"/>
      <c r="K5744" s="57"/>
      <c r="L5744" s="31"/>
      <c r="M5744" s="31"/>
      <c r="N5744" s="31"/>
      <c r="P5744" s="343"/>
    </row>
    <row r="5745" spans="1:16" x14ac:dyDescent="0.25">
      <c r="A5745" s="44" t="s">
        <v>11204</v>
      </c>
      <c r="B5745" s="44" t="s">
        <v>15279</v>
      </c>
      <c r="C5745" s="45" t="s">
        <v>11130</v>
      </c>
      <c r="D5745" s="45" t="s">
        <v>16294</v>
      </c>
      <c r="E5745" s="46">
        <v>46112</v>
      </c>
      <c r="F5745" s="338"/>
      <c r="G5745" s="44"/>
      <c r="H5745" s="44"/>
      <c r="I5745" s="44"/>
      <c r="J5745" s="44"/>
      <c r="K5745" s="44"/>
      <c r="P5745" s="343"/>
    </row>
    <row r="5746" spans="1:16" x14ac:dyDescent="0.25">
      <c r="A5746" s="264" t="s">
        <v>16944</v>
      </c>
      <c r="B5746" s="264" t="s">
        <v>5412</v>
      </c>
      <c r="C5746" s="265">
        <v>241002</v>
      </c>
      <c r="D5746" s="265" t="s">
        <v>15953</v>
      </c>
      <c r="E5746" s="266" t="s">
        <v>6985</v>
      </c>
      <c r="P5746" s="343"/>
    </row>
    <row r="5747" spans="1:16" x14ac:dyDescent="0.25">
      <c r="A5747" s="44" t="s">
        <v>9344</v>
      </c>
      <c r="B5747" s="44" t="s">
        <v>1364</v>
      </c>
      <c r="C5747" s="45" t="s">
        <v>9321</v>
      </c>
      <c r="D5747" s="45" t="s">
        <v>18252</v>
      </c>
      <c r="E5747" s="45" t="s">
        <v>3754</v>
      </c>
      <c r="F5747" s="45" t="s">
        <v>1385</v>
      </c>
      <c r="G5747" s="45" t="s">
        <v>1385</v>
      </c>
      <c r="P5747" s="343"/>
    </row>
    <row r="5748" spans="1:16" s="355" customFormat="1" x14ac:dyDescent="0.25">
      <c r="A5748" s="264" t="s">
        <v>6822</v>
      </c>
      <c r="B5748" s="264" t="s">
        <v>2751</v>
      </c>
      <c r="C5748" s="265">
        <v>230105</v>
      </c>
      <c r="D5748" s="265" t="s">
        <v>15953</v>
      </c>
      <c r="E5748" s="266" t="s">
        <v>6877</v>
      </c>
      <c r="F5748" s="30"/>
      <c r="G5748" s="30"/>
      <c r="H5748" s="30"/>
      <c r="I5748" s="29"/>
      <c r="J5748" s="29"/>
      <c r="K5748" s="29"/>
      <c r="L5748" s="29"/>
      <c r="M5748" s="29"/>
      <c r="N5748" s="29"/>
      <c r="O5748" s="29"/>
      <c r="P5748" s="356"/>
    </row>
    <row r="5749" spans="1:16" x14ac:dyDescent="0.25">
      <c r="A5749" s="44" t="s">
        <v>16055</v>
      </c>
      <c r="B5749" s="44" t="s">
        <v>1355</v>
      </c>
      <c r="C5749" s="45" t="s">
        <v>10974</v>
      </c>
      <c r="D5749" s="45" t="s">
        <v>18252</v>
      </c>
      <c r="E5749" s="45" t="s">
        <v>10715</v>
      </c>
      <c r="F5749" s="45" t="s">
        <v>1385</v>
      </c>
      <c r="G5749" s="45" t="s">
        <v>1385</v>
      </c>
      <c r="P5749" s="343"/>
    </row>
    <row r="5750" spans="1:16" x14ac:dyDescent="0.25">
      <c r="A5750" s="44" t="s">
        <v>16055</v>
      </c>
      <c r="B5750" s="44" t="s">
        <v>15965</v>
      </c>
      <c r="C5750" s="45" t="s">
        <v>15966</v>
      </c>
      <c r="D5750" s="45" t="s">
        <v>18252</v>
      </c>
      <c r="E5750" s="45" t="s">
        <v>6214</v>
      </c>
      <c r="F5750" s="45" t="s">
        <v>1385</v>
      </c>
      <c r="G5750" s="45" t="s">
        <v>1385</v>
      </c>
      <c r="P5750" s="343"/>
    </row>
    <row r="5751" spans="1:16" x14ac:dyDescent="0.25">
      <c r="A5751" s="44" t="s">
        <v>3611</v>
      </c>
      <c r="B5751" s="44" t="s">
        <v>12194</v>
      </c>
      <c r="C5751" s="45" t="s">
        <v>9790</v>
      </c>
      <c r="D5751" s="45" t="s">
        <v>4574</v>
      </c>
      <c r="E5751" s="275">
        <f>DATE(2027,4,4)</f>
        <v>46481</v>
      </c>
      <c r="P5751" s="343"/>
    </row>
    <row r="5752" spans="1:16" x14ac:dyDescent="0.25">
      <c r="A5752" s="44" t="s">
        <v>16056</v>
      </c>
      <c r="B5752" s="44" t="s">
        <v>15779</v>
      </c>
      <c r="C5752" s="45" t="s">
        <v>15780</v>
      </c>
      <c r="D5752" s="45" t="s">
        <v>18252</v>
      </c>
      <c r="E5752" s="45" t="s">
        <v>6416</v>
      </c>
      <c r="F5752" s="45" t="s">
        <v>1384</v>
      </c>
      <c r="G5752" s="45" t="s">
        <v>1385</v>
      </c>
      <c r="P5752" s="343"/>
    </row>
    <row r="5753" spans="1:16" s="359" customFormat="1" x14ac:dyDescent="0.25">
      <c r="A5753" s="44" t="s">
        <v>16056</v>
      </c>
      <c r="B5753" s="44" t="s">
        <v>15970</v>
      </c>
      <c r="C5753" s="45" t="s">
        <v>15775</v>
      </c>
      <c r="D5753" s="45" t="s">
        <v>18252</v>
      </c>
      <c r="E5753" s="45" t="s">
        <v>6416</v>
      </c>
      <c r="F5753" s="45" t="s">
        <v>1384</v>
      </c>
      <c r="G5753" s="45" t="s">
        <v>1385</v>
      </c>
      <c r="H5753" s="30"/>
      <c r="I5753" s="29"/>
      <c r="J5753" s="29"/>
      <c r="K5753" s="29"/>
      <c r="L5753" s="29"/>
      <c r="M5753" s="29"/>
      <c r="N5753" s="29"/>
      <c r="O5753" s="29"/>
      <c r="P5753" s="360"/>
    </row>
    <row r="5754" spans="1:16" x14ac:dyDescent="0.25">
      <c r="A5754" s="44" t="s">
        <v>16056</v>
      </c>
      <c r="B5754" s="44" t="s">
        <v>16337</v>
      </c>
      <c r="C5754" s="45" t="s">
        <v>16338</v>
      </c>
      <c r="D5754" s="45" t="s">
        <v>16294</v>
      </c>
      <c r="E5754" s="46">
        <v>46022</v>
      </c>
      <c r="F5754" s="338"/>
      <c r="G5754" s="44"/>
      <c r="H5754" s="44"/>
      <c r="I5754" s="44"/>
      <c r="J5754" s="44"/>
      <c r="K5754" s="44"/>
      <c r="L5754" s="31"/>
      <c r="M5754" s="31"/>
      <c r="N5754" s="31"/>
      <c r="P5754" s="343"/>
    </row>
    <row r="5755" spans="1:16" x14ac:dyDescent="0.25">
      <c r="A5755" s="264" t="s">
        <v>8605</v>
      </c>
      <c r="B5755" s="264" t="s">
        <v>1068</v>
      </c>
      <c r="C5755" s="265">
        <v>230202</v>
      </c>
      <c r="D5755" s="265" t="s">
        <v>15953</v>
      </c>
      <c r="E5755" s="266" t="s">
        <v>8836</v>
      </c>
      <c r="P5755" s="343"/>
    </row>
    <row r="5756" spans="1:16" x14ac:dyDescent="0.25">
      <c r="A5756" s="264" t="s">
        <v>10690</v>
      </c>
      <c r="B5756" s="264" t="s">
        <v>6669</v>
      </c>
      <c r="C5756" s="265">
        <v>230807</v>
      </c>
      <c r="D5756" s="265" t="s">
        <v>15953</v>
      </c>
      <c r="E5756" s="266" t="s">
        <v>6877</v>
      </c>
      <c r="P5756" s="343"/>
    </row>
    <row r="5757" spans="1:16" x14ac:dyDescent="0.25">
      <c r="A5757" s="264" t="s">
        <v>10690</v>
      </c>
      <c r="B5757" s="264" t="s">
        <v>3587</v>
      </c>
      <c r="C5757" s="265">
        <v>230904</v>
      </c>
      <c r="D5757" s="265" t="s">
        <v>15953</v>
      </c>
      <c r="E5757" s="266" t="s">
        <v>10715</v>
      </c>
      <c r="P5757" s="343"/>
    </row>
    <row r="5758" spans="1:16" x14ac:dyDescent="0.25">
      <c r="A5758" s="44" t="s">
        <v>11160</v>
      </c>
      <c r="B5758" s="44" t="s">
        <v>15259</v>
      </c>
      <c r="C5758" s="45" t="s">
        <v>11129</v>
      </c>
      <c r="D5758" s="45" t="s">
        <v>16294</v>
      </c>
      <c r="E5758" s="46">
        <v>46022</v>
      </c>
      <c r="F5758" s="338"/>
      <c r="G5758" s="44"/>
      <c r="H5758" s="44"/>
      <c r="I5758" s="44"/>
      <c r="J5758" s="44"/>
      <c r="K5758" s="44"/>
      <c r="L5758" s="31"/>
      <c r="M5758" s="31"/>
      <c r="N5758" s="31"/>
      <c r="P5758" s="343"/>
    </row>
    <row r="5759" spans="1:16" x14ac:dyDescent="0.25">
      <c r="A5759" s="44" t="s">
        <v>12195</v>
      </c>
      <c r="B5759" s="44" t="s">
        <v>12196</v>
      </c>
      <c r="C5759" s="45" t="s">
        <v>4756</v>
      </c>
      <c r="D5759" s="45" t="s">
        <v>4574</v>
      </c>
      <c r="E5759" s="275">
        <f>DATE(2026,4,19)</f>
        <v>46131</v>
      </c>
      <c r="P5759" s="343"/>
    </row>
    <row r="5760" spans="1:16" x14ac:dyDescent="0.25">
      <c r="A5760" s="264" t="s">
        <v>8606</v>
      </c>
      <c r="B5760" s="264" t="s">
        <v>2751</v>
      </c>
      <c r="C5760" s="265">
        <v>230105</v>
      </c>
      <c r="D5760" s="265" t="s">
        <v>15953</v>
      </c>
      <c r="E5760" s="266" t="s">
        <v>6877</v>
      </c>
      <c r="P5760" s="343"/>
    </row>
    <row r="5761" spans="1:16" x14ac:dyDescent="0.25">
      <c r="A5761" s="44" t="s">
        <v>13211</v>
      </c>
      <c r="B5761" s="92" t="s">
        <v>13392</v>
      </c>
      <c r="C5761" s="45" t="s">
        <v>13134</v>
      </c>
      <c r="D5761" s="93" t="s">
        <v>13391</v>
      </c>
      <c r="E5761" s="94">
        <v>45838</v>
      </c>
      <c r="F5761" s="93"/>
      <c r="G5761" s="93"/>
      <c r="H5761" s="93"/>
      <c r="I5761" s="99"/>
      <c r="J5761" s="99"/>
      <c r="K5761" s="99"/>
      <c r="L5761" s="31"/>
      <c r="M5761" s="31"/>
      <c r="N5761" s="31"/>
      <c r="P5761" s="343"/>
    </row>
    <row r="5762" spans="1:16" x14ac:dyDescent="0.25">
      <c r="A5762" s="121" t="s">
        <v>1804</v>
      </c>
      <c r="B5762" s="122" t="s">
        <v>1807</v>
      </c>
      <c r="C5762" s="146">
        <v>1580</v>
      </c>
      <c r="D5762" s="146" t="s">
        <v>4549</v>
      </c>
      <c r="E5762" s="107">
        <v>45269</v>
      </c>
      <c r="F5762" s="93"/>
      <c r="G5762" s="93"/>
      <c r="H5762" s="93"/>
      <c r="I5762" s="99"/>
      <c r="J5762" s="99"/>
      <c r="K5762" s="99"/>
      <c r="P5762" s="343"/>
    </row>
    <row r="5763" spans="1:16" s="359" customFormat="1" x14ac:dyDescent="0.25">
      <c r="A5763" s="264" t="s">
        <v>14798</v>
      </c>
      <c r="B5763" s="264" t="s">
        <v>1077</v>
      </c>
      <c r="C5763" s="265">
        <v>240602</v>
      </c>
      <c r="D5763" s="265" t="s">
        <v>15953</v>
      </c>
      <c r="E5763" s="266" t="s">
        <v>6412</v>
      </c>
      <c r="F5763" s="30"/>
      <c r="G5763" s="30"/>
      <c r="H5763" s="30"/>
      <c r="I5763" s="29"/>
      <c r="J5763" s="29"/>
      <c r="K5763" s="29"/>
      <c r="L5763" s="29"/>
      <c r="M5763" s="29"/>
      <c r="N5763" s="29"/>
      <c r="O5763" s="29"/>
      <c r="P5763" s="360"/>
    </row>
    <row r="5764" spans="1:16" x14ac:dyDescent="0.25">
      <c r="A5764" s="264" t="s">
        <v>14799</v>
      </c>
      <c r="B5764" s="264" t="s">
        <v>1056</v>
      </c>
      <c r="C5764" s="265">
        <v>240601</v>
      </c>
      <c r="D5764" s="265" t="s">
        <v>15953</v>
      </c>
      <c r="E5764" s="266" t="s">
        <v>13753</v>
      </c>
      <c r="P5764" s="343"/>
    </row>
    <row r="5765" spans="1:16" x14ac:dyDescent="0.25">
      <c r="A5765" s="264" t="s">
        <v>14799</v>
      </c>
      <c r="B5765" s="264" t="s">
        <v>1077</v>
      </c>
      <c r="C5765" s="265">
        <v>240602</v>
      </c>
      <c r="D5765" s="265" t="s">
        <v>15953</v>
      </c>
      <c r="E5765" s="266" t="s">
        <v>6412</v>
      </c>
      <c r="P5765" s="343"/>
    </row>
    <row r="5766" spans="1:16" x14ac:dyDescent="0.25">
      <c r="A5766" s="264" t="s">
        <v>14800</v>
      </c>
      <c r="B5766" s="264" t="s">
        <v>1056</v>
      </c>
      <c r="C5766" s="265">
        <v>240601</v>
      </c>
      <c r="D5766" s="265" t="s">
        <v>15953</v>
      </c>
      <c r="E5766" s="266" t="s">
        <v>13753</v>
      </c>
      <c r="P5766" s="343"/>
    </row>
    <row r="5767" spans="1:16" x14ac:dyDescent="0.25">
      <c r="A5767" s="264" t="s">
        <v>14800</v>
      </c>
      <c r="B5767" s="264" t="s">
        <v>1077</v>
      </c>
      <c r="C5767" s="265">
        <v>240602</v>
      </c>
      <c r="D5767" s="265" t="s">
        <v>15953</v>
      </c>
      <c r="E5767" s="266" t="s">
        <v>6412</v>
      </c>
      <c r="P5767" s="343"/>
    </row>
    <row r="5768" spans="1:16" x14ac:dyDescent="0.25">
      <c r="A5768" s="44" t="s">
        <v>11865</v>
      </c>
      <c r="B5768" s="44" t="s">
        <v>11838</v>
      </c>
      <c r="C5768" s="45" t="s">
        <v>11839</v>
      </c>
      <c r="D5768" s="45" t="s">
        <v>18252</v>
      </c>
      <c r="E5768" s="45" t="s">
        <v>10715</v>
      </c>
      <c r="F5768" s="45" t="s">
        <v>1384</v>
      </c>
      <c r="G5768" s="45" t="s">
        <v>1385</v>
      </c>
      <c r="P5768" s="343"/>
    </row>
    <row r="5769" spans="1:16" x14ac:dyDescent="0.25">
      <c r="A5769" s="44" t="s">
        <v>11865</v>
      </c>
      <c r="B5769" s="44" t="s">
        <v>1365</v>
      </c>
      <c r="C5769" s="45" t="s">
        <v>15417</v>
      </c>
      <c r="D5769" s="45" t="s">
        <v>18252</v>
      </c>
      <c r="E5769" s="45" t="s">
        <v>11309</v>
      </c>
      <c r="F5769" s="45" t="s">
        <v>1384</v>
      </c>
      <c r="G5769" s="45" t="s">
        <v>1385</v>
      </c>
      <c r="P5769" s="343"/>
    </row>
    <row r="5770" spans="1:16" x14ac:dyDescent="0.25">
      <c r="A5770" s="1" t="s">
        <v>35</v>
      </c>
      <c r="B5770" s="432" t="s">
        <v>179</v>
      </c>
      <c r="C5770" s="433" t="s">
        <v>13929</v>
      </c>
      <c r="D5770" s="434" t="s">
        <v>17016</v>
      </c>
      <c r="E5770" s="434">
        <v>46076</v>
      </c>
      <c r="P5770" s="343"/>
    </row>
    <row r="5771" spans="1:16" x14ac:dyDescent="0.25">
      <c r="A5771" s="1" t="s">
        <v>35</v>
      </c>
      <c r="B5771" s="432" t="s">
        <v>179</v>
      </c>
      <c r="C5771" s="433" t="s">
        <v>13929</v>
      </c>
      <c r="D5771" s="434" t="s">
        <v>17016</v>
      </c>
      <c r="E5771" s="434">
        <v>46076</v>
      </c>
      <c r="P5771" s="343"/>
    </row>
    <row r="5772" spans="1:16" x14ac:dyDescent="0.25">
      <c r="A5772" s="1" t="s">
        <v>35</v>
      </c>
      <c r="B5772" s="432" t="s">
        <v>2197</v>
      </c>
      <c r="C5772" s="433" t="s">
        <v>10899</v>
      </c>
      <c r="D5772" s="434" t="s">
        <v>17016</v>
      </c>
      <c r="E5772" s="434">
        <v>45919</v>
      </c>
      <c r="P5772" s="343"/>
    </row>
    <row r="5773" spans="1:16" x14ac:dyDescent="0.25">
      <c r="A5773" s="1" t="s">
        <v>35</v>
      </c>
      <c r="B5773" s="432" t="s">
        <v>16442</v>
      </c>
      <c r="C5773" s="433" t="s">
        <v>16458</v>
      </c>
      <c r="D5773" s="434" t="s">
        <v>17016</v>
      </c>
      <c r="E5773" s="434">
        <v>45917</v>
      </c>
      <c r="P5773" s="343"/>
    </row>
    <row r="5774" spans="1:16" x14ac:dyDescent="0.25">
      <c r="A5774" s="1" t="s">
        <v>35</v>
      </c>
      <c r="B5774" s="432" t="s">
        <v>16442</v>
      </c>
      <c r="C5774" s="433" t="s">
        <v>16458</v>
      </c>
      <c r="D5774" s="434" t="s">
        <v>17016</v>
      </c>
      <c r="E5774" s="434">
        <v>45917</v>
      </c>
      <c r="P5774" s="343"/>
    </row>
    <row r="5775" spans="1:16" s="359" customFormat="1" x14ac:dyDescent="0.25">
      <c r="A5775" s="264" t="s">
        <v>6823</v>
      </c>
      <c r="B5775" s="264" t="s">
        <v>1056</v>
      </c>
      <c r="C5775" s="265">
        <v>230601</v>
      </c>
      <c r="D5775" s="265" t="s">
        <v>15953</v>
      </c>
      <c r="E5775" s="266" t="s">
        <v>10533</v>
      </c>
      <c r="F5775" s="30"/>
      <c r="G5775" s="30"/>
      <c r="H5775" s="30"/>
      <c r="I5775" s="29"/>
      <c r="J5775" s="29"/>
      <c r="K5775" s="29"/>
      <c r="L5775" s="29"/>
      <c r="M5775" s="29"/>
      <c r="N5775" s="29"/>
      <c r="O5775" s="29"/>
      <c r="P5775" s="360"/>
    </row>
    <row r="5776" spans="1:16" x14ac:dyDescent="0.25">
      <c r="A5776" s="264" t="s">
        <v>6823</v>
      </c>
      <c r="B5776" s="264" t="s">
        <v>1055</v>
      </c>
      <c r="C5776" s="265">
        <v>22010702</v>
      </c>
      <c r="D5776" s="265" t="s">
        <v>15953</v>
      </c>
      <c r="E5776" s="266" t="s">
        <v>8836</v>
      </c>
      <c r="P5776" s="343"/>
    </row>
    <row r="5777" spans="1:16" x14ac:dyDescent="0.25">
      <c r="A5777" s="264" t="s">
        <v>6823</v>
      </c>
      <c r="B5777" s="264" t="s">
        <v>6672</v>
      </c>
      <c r="C5777" s="265">
        <v>22050101</v>
      </c>
      <c r="D5777" s="265" t="s">
        <v>15953</v>
      </c>
      <c r="E5777" s="266" t="s">
        <v>6673</v>
      </c>
      <c r="P5777" s="343"/>
    </row>
    <row r="5778" spans="1:16" x14ac:dyDescent="0.25">
      <c r="A5778" s="264" t="s">
        <v>6823</v>
      </c>
      <c r="B5778" s="264" t="s">
        <v>6711</v>
      </c>
      <c r="C5778" s="265">
        <v>22050102</v>
      </c>
      <c r="D5778" s="265" t="s">
        <v>15953</v>
      </c>
      <c r="E5778" s="266" t="s">
        <v>6673</v>
      </c>
      <c r="P5778" s="343"/>
    </row>
    <row r="5779" spans="1:16" x14ac:dyDescent="0.25">
      <c r="A5779" s="44" t="s">
        <v>16057</v>
      </c>
      <c r="B5779" s="44" t="s">
        <v>15779</v>
      </c>
      <c r="C5779" s="45" t="s">
        <v>15780</v>
      </c>
      <c r="D5779" s="45" t="s">
        <v>18252</v>
      </c>
      <c r="E5779" s="45" t="s">
        <v>6416</v>
      </c>
      <c r="F5779" s="45" t="s">
        <v>1384</v>
      </c>
      <c r="G5779" s="45" t="s">
        <v>1385</v>
      </c>
      <c r="P5779" s="343"/>
    </row>
    <row r="5780" spans="1:16" s="355" customFormat="1" x14ac:dyDescent="0.25">
      <c r="A5780" s="44" t="s">
        <v>9044</v>
      </c>
      <c r="B5780" s="44" t="s">
        <v>15257</v>
      </c>
      <c r="C5780" s="45" t="s">
        <v>13518</v>
      </c>
      <c r="D5780" s="45" t="s">
        <v>16294</v>
      </c>
      <c r="E5780" s="46">
        <v>46022</v>
      </c>
      <c r="F5780" s="338"/>
      <c r="G5780" s="44"/>
      <c r="H5780" s="44"/>
      <c r="I5780" s="44"/>
      <c r="J5780" s="44"/>
      <c r="K5780" s="44"/>
      <c r="L5780" s="31"/>
      <c r="M5780" s="31"/>
      <c r="N5780" s="31"/>
      <c r="O5780" s="29"/>
      <c r="P5780" s="356"/>
    </row>
    <row r="5781" spans="1:16" x14ac:dyDescent="0.25">
      <c r="A5781" s="264" t="s">
        <v>5441</v>
      </c>
      <c r="B5781" s="264" t="s">
        <v>1053</v>
      </c>
      <c r="C5781" s="265">
        <v>210902</v>
      </c>
      <c r="D5781" s="265" t="s">
        <v>15953</v>
      </c>
      <c r="E5781" s="266" t="s">
        <v>5195</v>
      </c>
      <c r="P5781" s="343"/>
    </row>
    <row r="5782" spans="1:16" s="359" customFormat="1" x14ac:dyDescent="0.3">
      <c r="A5782" s="57" t="s">
        <v>16278</v>
      </c>
      <c r="B5782" s="57" t="s">
        <v>2495</v>
      </c>
      <c r="C5782" s="62" t="s">
        <v>14563</v>
      </c>
      <c r="D5782" s="62" t="s">
        <v>5966</v>
      </c>
      <c r="E5782" s="60">
        <v>45961</v>
      </c>
      <c r="F5782" s="339" t="s">
        <v>16267</v>
      </c>
      <c r="G5782" s="339" t="s">
        <v>16268</v>
      </c>
      <c r="H5782" s="57"/>
      <c r="I5782" s="57"/>
      <c r="J5782" s="57"/>
      <c r="K5782" s="57"/>
      <c r="L5782" s="31"/>
      <c r="M5782" s="31"/>
      <c r="N5782" s="31"/>
      <c r="O5782" s="29"/>
      <c r="P5782" s="360"/>
    </row>
    <row r="5783" spans="1:16" x14ac:dyDescent="0.25">
      <c r="A5783" s="403" t="s">
        <v>17316</v>
      </c>
      <c r="B5783" s="403" t="s">
        <v>17121</v>
      </c>
      <c r="C5783" s="413">
        <v>13.23</v>
      </c>
      <c r="D5783" s="43" t="s">
        <v>17679</v>
      </c>
      <c r="E5783" s="43">
        <v>46934</v>
      </c>
      <c r="F5783" s="88"/>
      <c r="P5783" s="343"/>
    </row>
    <row r="5784" spans="1:16" x14ac:dyDescent="0.25">
      <c r="A5784" s="403" t="s">
        <v>17316</v>
      </c>
      <c r="B5784" s="403" t="s">
        <v>17102</v>
      </c>
      <c r="C5784" s="413">
        <v>21.23</v>
      </c>
      <c r="D5784" s="43" t="s">
        <v>17679</v>
      </c>
      <c r="E5784" s="43">
        <v>46934</v>
      </c>
      <c r="F5784" s="88"/>
      <c r="P5784" s="343"/>
    </row>
    <row r="5785" spans="1:16" x14ac:dyDescent="0.25">
      <c r="A5785" s="403" t="s">
        <v>17316</v>
      </c>
      <c r="B5785" s="403" t="s">
        <v>17103</v>
      </c>
      <c r="C5785" s="413">
        <v>22.23</v>
      </c>
      <c r="D5785" s="43" t="s">
        <v>17679</v>
      </c>
      <c r="E5785" s="43">
        <v>46934</v>
      </c>
      <c r="F5785" s="88"/>
      <c r="P5785" s="343"/>
    </row>
    <row r="5786" spans="1:16" x14ac:dyDescent="0.25">
      <c r="A5786" s="273" t="s">
        <v>8329</v>
      </c>
      <c r="B5786" s="273" t="s">
        <v>8330</v>
      </c>
      <c r="C5786" s="274">
        <v>791202207007</v>
      </c>
      <c r="D5786" s="274" t="s">
        <v>8356</v>
      </c>
      <c r="E5786" s="276" t="s">
        <v>6714</v>
      </c>
      <c r="F5786" s="328"/>
      <c r="G5786" s="328"/>
      <c r="H5786" s="328"/>
      <c r="I5786" s="329"/>
      <c r="J5786" s="329"/>
      <c r="K5786" s="329"/>
      <c r="P5786" s="343"/>
    </row>
    <row r="5787" spans="1:16" x14ac:dyDescent="0.25">
      <c r="A5787" s="264" t="s">
        <v>9475</v>
      </c>
      <c r="B5787" s="264" t="s">
        <v>4181</v>
      </c>
      <c r="C5787" s="265">
        <v>230301</v>
      </c>
      <c r="D5787" s="265" t="s">
        <v>15953</v>
      </c>
      <c r="E5787" s="266" t="s">
        <v>6877</v>
      </c>
      <c r="P5787" s="343"/>
    </row>
    <row r="5788" spans="1:16" x14ac:dyDescent="0.25">
      <c r="A5788" s="264" t="s">
        <v>9476</v>
      </c>
      <c r="B5788" s="264" t="s">
        <v>4181</v>
      </c>
      <c r="C5788" s="265">
        <v>230301</v>
      </c>
      <c r="D5788" s="265" t="s">
        <v>15953</v>
      </c>
      <c r="E5788" s="266" t="s">
        <v>6877</v>
      </c>
      <c r="P5788" s="343"/>
    </row>
    <row r="5789" spans="1:16" x14ac:dyDescent="0.25">
      <c r="A5789" s="264" t="s">
        <v>4243</v>
      </c>
      <c r="B5789" s="264" t="s">
        <v>4181</v>
      </c>
      <c r="C5789" s="265">
        <v>210305</v>
      </c>
      <c r="D5789" s="265" t="s">
        <v>15953</v>
      </c>
      <c r="E5789" s="266" t="s">
        <v>3754</v>
      </c>
      <c r="P5789" s="343"/>
    </row>
    <row r="5790" spans="1:16" x14ac:dyDescent="0.3">
      <c r="A5790" s="57" t="s">
        <v>13545</v>
      </c>
      <c r="B5790" s="57" t="s">
        <v>2495</v>
      </c>
      <c r="C5790" s="62">
        <v>21030</v>
      </c>
      <c r="D5790" s="62" t="s">
        <v>5966</v>
      </c>
      <c r="E5790" s="60">
        <v>45961</v>
      </c>
      <c r="F5790" s="339" t="s">
        <v>16267</v>
      </c>
      <c r="G5790" s="339" t="s">
        <v>16268</v>
      </c>
      <c r="H5790" s="57"/>
      <c r="I5790" s="57"/>
      <c r="J5790" s="57"/>
      <c r="K5790" s="57"/>
      <c r="L5790" s="31"/>
      <c r="M5790" s="31"/>
      <c r="N5790" s="31"/>
      <c r="P5790" s="343"/>
    </row>
    <row r="5791" spans="1:16" x14ac:dyDescent="0.25">
      <c r="A5791" s="44" t="s">
        <v>13545</v>
      </c>
      <c r="B5791" s="44" t="s">
        <v>15970</v>
      </c>
      <c r="C5791" s="45" t="s">
        <v>15775</v>
      </c>
      <c r="D5791" s="45" t="s">
        <v>18252</v>
      </c>
      <c r="E5791" s="45" t="s">
        <v>6416</v>
      </c>
      <c r="F5791" s="45" t="s">
        <v>1384</v>
      </c>
      <c r="G5791" s="45" t="s">
        <v>1385</v>
      </c>
      <c r="P5791" s="343"/>
    </row>
    <row r="5792" spans="1:16" x14ac:dyDescent="0.25">
      <c r="A5792" s="44" t="s">
        <v>13545</v>
      </c>
      <c r="B5792" s="44" t="s">
        <v>15962</v>
      </c>
      <c r="C5792" s="45" t="s">
        <v>15776</v>
      </c>
      <c r="D5792" s="45" t="s">
        <v>18252</v>
      </c>
      <c r="E5792" s="45" t="s">
        <v>6416</v>
      </c>
      <c r="F5792" s="45" t="s">
        <v>1384</v>
      </c>
      <c r="G5792" s="45" t="s">
        <v>1385</v>
      </c>
      <c r="P5792" s="343"/>
    </row>
    <row r="5793" spans="1:16" x14ac:dyDescent="0.25">
      <c r="A5793" s="264" t="s">
        <v>9477</v>
      </c>
      <c r="B5793" s="264" t="s">
        <v>4181</v>
      </c>
      <c r="C5793" s="265">
        <v>230301</v>
      </c>
      <c r="D5793" s="265" t="s">
        <v>15953</v>
      </c>
      <c r="E5793" s="266" t="s">
        <v>6877</v>
      </c>
      <c r="P5793" s="343"/>
    </row>
    <row r="5794" spans="1:16" x14ac:dyDescent="0.25">
      <c r="A5794" s="44" t="s">
        <v>12197</v>
      </c>
      <c r="B5794" s="44" t="s">
        <v>11993</v>
      </c>
      <c r="C5794" s="45" t="s">
        <v>4757</v>
      </c>
      <c r="D5794" s="45" t="s">
        <v>4574</v>
      </c>
      <c r="E5794" s="275">
        <f>DATE(2025,3,24)</f>
        <v>45740</v>
      </c>
      <c r="F5794" s="32"/>
      <c r="G5794" s="32"/>
      <c r="H5794" s="32"/>
      <c r="I5794" s="31"/>
      <c r="J5794" s="31"/>
      <c r="K5794" s="31"/>
      <c r="L5794" s="31"/>
      <c r="M5794" s="31"/>
      <c r="N5794" s="31"/>
      <c r="P5794" s="343"/>
    </row>
    <row r="5795" spans="1:16" x14ac:dyDescent="0.25">
      <c r="A5795" s="262" t="s">
        <v>9237</v>
      </c>
      <c r="B5795" s="262" t="s">
        <v>7364</v>
      </c>
      <c r="C5795" s="53" t="s">
        <v>7502</v>
      </c>
      <c r="D5795" s="93" t="s">
        <v>7330</v>
      </c>
      <c r="E5795" s="263">
        <v>46454</v>
      </c>
      <c r="F5795" s="93"/>
      <c r="G5795" s="93"/>
      <c r="H5795" s="93"/>
      <c r="I5795" s="99"/>
      <c r="J5795" s="99"/>
      <c r="K5795" s="99"/>
      <c r="P5795" s="343"/>
    </row>
    <row r="5796" spans="1:16" x14ac:dyDescent="0.25">
      <c r="A5796" s="44" t="s">
        <v>11231</v>
      </c>
      <c r="B5796" s="44" t="s">
        <v>9963</v>
      </c>
      <c r="C5796" s="45" t="s">
        <v>11131</v>
      </c>
      <c r="D5796" s="45" t="s">
        <v>16294</v>
      </c>
      <c r="E5796" s="46">
        <v>46053</v>
      </c>
      <c r="F5796" s="338"/>
      <c r="G5796" s="44"/>
      <c r="H5796" s="44"/>
      <c r="I5796" s="44"/>
      <c r="J5796" s="44"/>
      <c r="K5796" s="44"/>
      <c r="P5796" s="343"/>
    </row>
    <row r="5797" spans="1:16" x14ac:dyDescent="0.25">
      <c r="A5797" s="1" t="s">
        <v>13930</v>
      </c>
      <c r="B5797" s="432" t="s">
        <v>8379</v>
      </c>
      <c r="C5797" s="433" t="s">
        <v>13931</v>
      </c>
      <c r="D5797" s="434" t="s">
        <v>17016</v>
      </c>
      <c r="E5797" s="434">
        <v>45838</v>
      </c>
      <c r="P5797" s="343"/>
    </row>
    <row r="5798" spans="1:16" x14ac:dyDescent="0.25">
      <c r="A5798" s="44" t="s">
        <v>605</v>
      </c>
      <c r="B5798" s="44" t="s">
        <v>15285</v>
      </c>
      <c r="C5798" s="45" t="s">
        <v>13522</v>
      </c>
      <c r="D5798" s="45" t="s">
        <v>16294</v>
      </c>
      <c r="E5798" s="46">
        <v>45838</v>
      </c>
      <c r="F5798" s="338"/>
      <c r="G5798" s="44"/>
      <c r="H5798" s="44"/>
      <c r="I5798" s="44"/>
      <c r="J5798" s="44"/>
      <c r="K5798" s="44"/>
      <c r="L5798" s="31"/>
      <c r="M5798" s="31"/>
      <c r="N5798" s="31"/>
      <c r="P5798" s="343"/>
    </row>
    <row r="5799" spans="1:16" x14ac:dyDescent="0.25">
      <c r="A5799" s="44" t="s">
        <v>605</v>
      </c>
      <c r="B5799" s="44" t="s">
        <v>15290</v>
      </c>
      <c r="C5799" s="45" t="s">
        <v>7249</v>
      </c>
      <c r="D5799" s="45" t="s">
        <v>16294</v>
      </c>
      <c r="E5799" s="46">
        <v>45777</v>
      </c>
      <c r="F5799" s="338"/>
      <c r="G5799" s="44"/>
      <c r="H5799" s="44"/>
      <c r="I5799" s="44"/>
      <c r="J5799" s="44"/>
      <c r="K5799" s="44"/>
      <c r="L5799" s="31"/>
      <c r="M5799" s="31"/>
      <c r="N5799" s="31"/>
      <c r="P5799" s="343"/>
    </row>
    <row r="5800" spans="1:16" x14ac:dyDescent="0.25">
      <c r="A5800" s="264" t="s">
        <v>6824</v>
      </c>
      <c r="B5800" s="264" t="s">
        <v>2751</v>
      </c>
      <c r="C5800" s="265">
        <v>220105</v>
      </c>
      <c r="D5800" s="265" t="s">
        <v>15953</v>
      </c>
      <c r="E5800" s="266" t="s">
        <v>3064</v>
      </c>
      <c r="P5800" s="343"/>
    </row>
    <row r="5801" spans="1:16" s="355" customFormat="1" x14ac:dyDescent="0.25">
      <c r="A5801" s="264" t="s">
        <v>6824</v>
      </c>
      <c r="B5801" s="264" t="s">
        <v>6664</v>
      </c>
      <c r="C5801" s="265">
        <v>22010701</v>
      </c>
      <c r="D5801" s="265" t="s">
        <v>15953</v>
      </c>
      <c r="E5801" s="266" t="s">
        <v>6665</v>
      </c>
      <c r="F5801" s="30"/>
      <c r="G5801" s="30"/>
      <c r="H5801" s="30"/>
      <c r="I5801" s="29"/>
      <c r="J5801" s="29"/>
      <c r="K5801" s="29"/>
      <c r="L5801" s="29"/>
      <c r="M5801" s="29"/>
      <c r="N5801" s="29"/>
      <c r="O5801" s="29"/>
      <c r="P5801" s="356"/>
    </row>
    <row r="5802" spans="1:16" x14ac:dyDescent="0.25">
      <c r="A5802" s="264" t="s">
        <v>6824</v>
      </c>
      <c r="B5802" s="264" t="s">
        <v>1055</v>
      </c>
      <c r="C5802" s="265">
        <v>22010702</v>
      </c>
      <c r="D5802" s="265" t="s">
        <v>15953</v>
      </c>
      <c r="E5802" s="266" t="s">
        <v>8836</v>
      </c>
      <c r="P5802" s="343"/>
    </row>
    <row r="5803" spans="1:16" s="359" customFormat="1" x14ac:dyDescent="0.25">
      <c r="A5803" s="264" t="s">
        <v>8607</v>
      </c>
      <c r="B5803" s="264" t="s">
        <v>1069</v>
      </c>
      <c r="C5803" s="265">
        <v>230103</v>
      </c>
      <c r="D5803" s="265" t="s">
        <v>15953</v>
      </c>
      <c r="E5803" s="266" t="s">
        <v>6809</v>
      </c>
      <c r="F5803" s="30"/>
      <c r="G5803" s="30"/>
      <c r="H5803" s="30"/>
      <c r="I5803" s="29"/>
      <c r="J5803" s="29"/>
      <c r="K5803" s="29"/>
      <c r="L5803" s="29"/>
      <c r="M5803" s="29"/>
      <c r="N5803" s="29"/>
      <c r="O5803" s="29"/>
      <c r="P5803" s="360"/>
    </row>
    <row r="5804" spans="1:16" x14ac:dyDescent="0.25">
      <c r="A5804" s="264" t="s">
        <v>8607</v>
      </c>
      <c r="B5804" s="264" t="s">
        <v>12991</v>
      </c>
      <c r="C5804" s="265">
        <v>240102</v>
      </c>
      <c r="D5804" s="265" t="s">
        <v>15953</v>
      </c>
      <c r="E5804" s="266" t="s">
        <v>6677</v>
      </c>
      <c r="P5804" s="343"/>
    </row>
    <row r="5805" spans="1:16" x14ac:dyDescent="0.25">
      <c r="A5805" s="403" t="s">
        <v>17317</v>
      </c>
      <c r="B5805" s="403" t="s">
        <v>17175</v>
      </c>
      <c r="C5805" s="413">
        <v>13.22</v>
      </c>
      <c r="D5805" s="43" t="s">
        <v>17679</v>
      </c>
      <c r="E5805" s="43">
        <v>45838</v>
      </c>
      <c r="F5805" s="88"/>
      <c r="P5805" s="343"/>
    </row>
    <row r="5806" spans="1:16" x14ac:dyDescent="0.25">
      <c r="A5806" s="44" t="s">
        <v>2687</v>
      </c>
      <c r="B5806" s="44" t="s">
        <v>1352</v>
      </c>
      <c r="C5806" s="45" t="s">
        <v>9319</v>
      </c>
      <c r="D5806" s="45" t="s">
        <v>18252</v>
      </c>
      <c r="E5806" s="45" t="s">
        <v>3754</v>
      </c>
      <c r="F5806" s="45" t="s">
        <v>1384</v>
      </c>
      <c r="G5806" s="45" t="s">
        <v>1385</v>
      </c>
      <c r="P5806" s="343"/>
    </row>
    <row r="5807" spans="1:16" x14ac:dyDescent="0.25">
      <c r="A5807" s="44" t="s">
        <v>11232</v>
      </c>
      <c r="B5807" s="44" t="s">
        <v>9963</v>
      </c>
      <c r="C5807" s="45" t="s">
        <v>11131</v>
      </c>
      <c r="D5807" s="45" t="s">
        <v>16294</v>
      </c>
      <c r="E5807" s="46">
        <v>46053</v>
      </c>
      <c r="F5807" s="338" t="s">
        <v>2055</v>
      </c>
      <c r="G5807" s="44"/>
      <c r="H5807" s="44"/>
      <c r="I5807" s="44"/>
      <c r="J5807" s="44"/>
      <c r="K5807" s="44"/>
      <c r="P5807" s="343"/>
    </row>
    <row r="5808" spans="1:16" x14ac:dyDescent="0.25">
      <c r="A5808" s="264" t="s">
        <v>11410</v>
      </c>
      <c r="B5808" s="264" t="s">
        <v>3590</v>
      </c>
      <c r="C5808" s="265">
        <v>230903</v>
      </c>
      <c r="D5808" s="265" t="s">
        <v>15953</v>
      </c>
      <c r="E5808" s="266" t="s">
        <v>10715</v>
      </c>
      <c r="P5808" s="343"/>
    </row>
    <row r="5809" spans="1:16" x14ac:dyDescent="0.25">
      <c r="A5809" s="264" t="s">
        <v>10691</v>
      </c>
      <c r="B5809" s="264" t="s">
        <v>6669</v>
      </c>
      <c r="C5809" s="265">
        <v>230807</v>
      </c>
      <c r="D5809" s="265" t="s">
        <v>15953</v>
      </c>
      <c r="E5809" s="266" t="s">
        <v>6877</v>
      </c>
      <c r="P5809" s="343"/>
    </row>
    <row r="5810" spans="1:16" x14ac:dyDescent="0.25">
      <c r="A5810" s="44" t="s">
        <v>9146</v>
      </c>
      <c r="B5810" s="44" t="s">
        <v>2668</v>
      </c>
      <c r="C5810" s="45" t="s">
        <v>9091</v>
      </c>
      <c r="D5810" s="45" t="s">
        <v>18252</v>
      </c>
      <c r="E5810" s="45" t="s">
        <v>6809</v>
      </c>
      <c r="F5810" s="45" t="s">
        <v>1385</v>
      </c>
      <c r="G5810" s="45" t="s">
        <v>1385</v>
      </c>
      <c r="P5810" s="343"/>
    </row>
    <row r="5811" spans="1:16" x14ac:dyDescent="0.25">
      <c r="A5811" s="264" t="s">
        <v>14801</v>
      </c>
      <c r="B5811" s="264" t="s">
        <v>1076</v>
      </c>
      <c r="C5811" s="265">
        <v>240303</v>
      </c>
      <c r="D5811" s="265" t="s">
        <v>15953</v>
      </c>
      <c r="E5811" s="266" t="s">
        <v>3064</v>
      </c>
      <c r="P5811" s="343"/>
    </row>
    <row r="5812" spans="1:16" x14ac:dyDescent="0.25">
      <c r="A5812" s="100" t="s">
        <v>4110</v>
      </c>
      <c r="B5812" s="92" t="s">
        <v>4153</v>
      </c>
      <c r="C5812" s="93" t="s">
        <v>4154</v>
      </c>
      <c r="D5812" s="93" t="s">
        <v>1398</v>
      </c>
      <c r="E5812" s="94">
        <v>46131</v>
      </c>
      <c r="F5812" s="93"/>
      <c r="G5812" s="93"/>
      <c r="H5812" s="93"/>
      <c r="I5812" s="99"/>
      <c r="J5812" s="99"/>
      <c r="K5812" s="99"/>
      <c r="P5812" s="343"/>
    </row>
    <row r="5813" spans="1:16" x14ac:dyDescent="0.25">
      <c r="A5813" s="264" t="s">
        <v>14802</v>
      </c>
      <c r="B5813" s="264" t="s">
        <v>4844</v>
      </c>
      <c r="C5813" s="265">
        <v>24060401</v>
      </c>
      <c r="D5813" s="265" t="s">
        <v>15953</v>
      </c>
      <c r="E5813" s="266" t="s">
        <v>6412</v>
      </c>
      <c r="P5813" s="343"/>
    </row>
    <row r="5814" spans="1:16" x14ac:dyDescent="0.25">
      <c r="A5814" s="264" t="s">
        <v>14803</v>
      </c>
      <c r="B5814" s="264" t="s">
        <v>1067</v>
      </c>
      <c r="C5814" s="265">
        <v>230703</v>
      </c>
      <c r="D5814" s="265" t="s">
        <v>15953</v>
      </c>
      <c r="E5814" s="266" t="s">
        <v>5273</v>
      </c>
      <c r="P5814" s="343"/>
    </row>
    <row r="5815" spans="1:16" x14ac:dyDescent="0.25">
      <c r="A5815" s="264" t="s">
        <v>14803</v>
      </c>
      <c r="B5815" s="264" t="s">
        <v>13009</v>
      </c>
      <c r="C5815" s="265">
        <v>240101</v>
      </c>
      <c r="D5815" s="265" t="s">
        <v>15953</v>
      </c>
      <c r="E5815" s="266" t="s">
        <v>13010</v>
      </c>
      <c r="P5815" s="343"/>
    </row>
    <row r="5816" spans="1:16" x14ac:dyDescent="0.25">
      <c r="A5816" s="264" t="s">
        <v>14803</v>
      </c>
      <c r="B5816" s="264" t="s">
        <v>1056</v>
      </c>
      <c r="C5816" s="265">
        <v>240601</v>
      </c>
      <c r="D5816" s="265" t="s">
        <v>15953</v>
      </c>
      <c r="E5816" s="266" t="s">
        <v>13753</v>
      </c>
      <c r="P5816" s="343"/>
    </row>
    <row r="5817" spans="1:16" s="355" customFormat="1" x14ac:dyDescent="0.25">
      <c r="A5817" s="403" t="s">
        <v>17318</v>
      </c>
      <c r="B5817" s="403" t="s">
        <v>17128</v>
      </c>
      <c r="C5817" s="413">
        <v>20.22</v>
      </c>
      <c r="D5817" s="43" t="s">
        <v>17679</v>
      </c>
      <c r="E5817" s="43">
        <v>45838</v>
      </c>
      <c r="F5817" s="88"/>
      <c r="G5817" s="30"/>
      <c r="H5817" s="30"/>
      <c r="I5817" s="29"/>
      <c r="J5817" s="29"/>
      <c r="K5817" s="29"/>
      <c r="L5817" s="29"/>
      <c r="M5817" s="29"/>
      <c r="N5817" s="29"/>
      <c r="O5817" s="29"/>
      <c r="P5817" s="356"/>
    </row>
    <row r="5818" spans="1:16" x14ac:dyDescent="0.25">
      <c r="A5818" s="264" t="s">
        <v>10443</v>
      </c>
      <c r="B5818" s="264" t="s">
        <v>1067</v>
      </c>
      <c r="C5818" s="265">
        <v>230703</v>
      </c>
      <c r="D5818" s="265" t="s">
        <v>15953</v>
      </c>
      <c r="E5818" s="266" t="s">
        <v>5273</v>
      </c>
      <c r="P5818" s="343"/>
    </row>
    <row r="5819" spans="1:16" s="359" customFormat="1" x14ac:dyDescent="0.25">
      <c r="A5819" s="262" t="s">
        <v>7383</v>
      </c>
      <c r="B5819" s="262" t="s">
        <v>7332</v>
      </c>
      <c r="C5819" s="53" t="s">
        <v>7384</v>
      </c>
      <c r="D5819" s="93" t="s">
        <v>7330</v>
      </c>
      <c r="E5819" s="263">
        <v>46525</v>
      </c>
      <c r="F5819" s="93"/>
      <c r="G5819" s="93"/>
      <c r="H5819" s="93"/>
      <c r="I5819" s="99"/>
      <c r="J5819" s="99"/>
      <c r="K5819" s="99"/>
      <c r="L5819" s="29"/>
      <c r="M5819" s="29"/>
      <c r="N5819" s="29"/>
      <c r="O5819" s="29"/>
      <c r="P5819" s="360"/>
    </row>
    <row r="5820" spans="1:16" ht="14.4" x14ac:dyDescent="0.3">
      <c r="A5820" s="57" t="s">
        <v>5882</v>
      </c>
      <c r="B5820" s="57" t="s">
        <v>5931</v>
      </c>
      <c r="C5820" s="62" t="s">
        <v>5943</v>
      </c>
      <c r="D5820" s="62" t="s">
        <v>5966</v>
      </c>
      <c r="E5820" s="341" t="s">
        <v>13531</v>
      </c>
      <c r="F5820" s="339"/>
      <c r="G5820" s="339"/>
      <c r="H5820" s="57"/>
      <c r="I5820" s="57"/>
      <c r="J5820" s="57"/>
      <c r="K5820" s="57"/>
      <c r="P5820" s="343"/>
    </row>
    <row r="5821" spans="1:16" x14ac:dyDescent="0.25">
      <c r="A5821" s="264" t="s">
        <v>6825</v>
      </c>
      <c r="B5821" s="264" t="s">
        <v>3753</v>
      </c>
      <c r="C5821" s="265">
        <v>210101</v>
      </c>
      <c r="D5821" s="265" t="s">
        <v>15953</v>
      </c>
      <c r="E5821" s="266" t="s">
        <v>3754</v>
      </c>
      <c r="P5821" s="343"/>
    </row>
    <row r="5822" spans="1:16" x14ac:dyDescent="0.25">
      <c r="A5822" s="264" t="s">
        <v>6826</v>
      </c>
      <c r="B5822" s="264" t="s">
        <v>3600</v>
      </c>
      <c r="C5822" s="265">
        <v>230502</v>
      </c>
      <c r="D5822" s="265" t="s">
        <v>15953</v>
      </c>
      <c r="E5822" s="266" t="s">
        <v>10364</v>
      </c>
      <c r="P5822" s="343"/>
    </row>
    <row r="5823" spans="1:16" x14ac:dyDescent="0.25">
      <c r="A5823" s="264" t="s">
        <v>6826</v>
      </c>
      <c r="B5823" s="264" t="s">
        <v>10531</v>
      </c>
      <c r="C5823" s="265">
        <v>230503</v>
      </c>
      <c r="D5823" s="265" t="s">
        <v>15953</v>
      </c>
      <c r="E5823" s="266" t="s">
        <v>10364</v>
      </c>
      <c r="P5823" s="343"/>
    </row>
    <row r="5824" spans="1:16" x14ac:dyDescent="0.25">
      <c r="A5824" s="264" t="s">
        <v>6826</v>
      </c>
      <c r="B5824" s="264" t="s">
        <v>236</v>
      </c>
      <c r="C5824" s="265">
        <v>241001</v>
      </c>
      <c r="D5824" s="265" t="s">
        <v>15953</v>
      </c>
      <c r="E5824" s="266" t="s">
        <v>11352</v>
      </c>
      <c r="P5824" s="343"/>
    </row>
    <row r="5825" spans="1:16" x14ac:dyDescent="0.25">
      <c r="A5825" s="264" t="s">
        <v>6826</v>
      </c>
      <c r="B5825" s="264" t="s">
        <v>8834</v>
      </c>
      <c r="C5825" s="265">
        <v>23020102</v>
      </c>
      <c r="D5825" s="265" t="s">
        <v>15953</v>
      </c>
      <c r="E5825" s="266" t="s">
        <v>8836</v>
      </c>
      <c r="P5825" s="343"/>
    </row>
    <row r="5826" spans="1:16" x14ac:dyDescent="0.25">
      <c r="A5826" s="264" t="s">
        <v>6826</v>
      </c>
      <c r="B5826" s="264" t="s">
        <v>10528</v>
      </c>
      <c r="C5826" s="265">
        <v>23060201</v>
      </c>
      <c r="D5826" s="265" t="s">
        <v>15953</v>
      </c>
      <c r="E5826" s="266" t="s">
        <v>5410</v>
      </c>
      <c r="P5826" s="343"/>
    </row>
    <row r="5827" spans="1:16" x14ac:dyDescent="0.25">
      <c r="A5827" s="264" t="s">
        <v>6826</v>
      </c>
      <c r="B5827" s="264" t="s">
        <v>1058</v>
      </c>
      <c r="C5827" s="265">
        <v>23060202</v>
      </c>
      <c r="D5827" s="265" t="s">
        <v>15953</v>
      </c>
      <c r="E5827" s="266" t="s">
        <v>6714</v>
      </c>
      <c r="P5827" s="343"/>
    </row>
    <row r="5828" spans="1:16" x14ac:dyDescent="0.25">
      <c r="A5828" s="264" t="s">
        <v>6826</v>
      </c>
      <c r="B5828" s="264" t="s">
        <v>12996</v>
      </c>
      <c r="C5828" s="265">
        <v>24010401</v>
      </c>
      <c r="D5828" s="265" t="s">
        <v>15953</v>
      </c>
      <c r="E5828" s="266" t="s">
        <v>12997</v>
      </c>
      <c r="P5828" s="343"/>
    </row>
    <row r="5829" spans="1:16" x14ac:dyDescent="0.25">
      <c r="A5829" s="264" t="s">
        <v>6826</v>
      </c>
      <c r="B5829" s="264" t="s">
        <v>3782</v>
      </c>
      <c r="C5829" s="265">
        <v>24010402</v>
      </c>
      <c r="D5829" s="265" t="s">
        <v>15953</v>
      </c>
      <c r="E5829" s="266" t="s">
        <v>8836</v>
      </c>
      <c r="P5829" s="343"/>
    </row>
    <row r="5830" spans="1:16" x14ac:dyDescent="0.25">
      <c r="A5830" s="264" t="s">
        <v>6826</v>
      </c>
      <c r="B5830" s="264" t="s">
        <v>14593</v>
      </c>
      <c r="C5830" s="265">
        <v>24060301</v>
      </c>
      <c r="D5830" s="265" t="s">
        <v>15953</v>
      </c>
      <c r="E5830" s="266" t="s">
        <v>6412</v>
      </c>
      <c r="P5830" s="343"/>
    </row>
    <row r="5831" spans="1:16" x14ac:dyDescent="0.25">
      <c r="A5831" s="264" t="s">
        <v>6826</v>
      </c>
      <c r="B5831" s="264" t="s">
        <v>14594</v>
      </c>
      <c r="C5831" s="265">
        <v>24060302</v>
      </c>
      <c r="D5831" s="265" t="s">
        <v>15953</v>
      </c>
      <c r="E5831" s="266" t="s">
        <v>5410</v>
      </c>
      <c r="P5831" s="343"/>
    </row>
    <row r="5832" spans="1:16" x14ac:dyDescent="0.25">
      <c r="A5832" s="264" t="s">
        <v>6826</v>
      </c>
      <c r="B5832" s="264" t="s">
        <v>4844</v>
      </c>
      <c r="C5832" s="265">
        <v>24060401</v>
      </c>
      <c r="D5832" s="265" t="s">
        <v>15953</v>
      </c>
      <c r="E5832" s="266" t="s">
        <v>6412</v>
      </c>
      <c r="P5832" s="343"/>
    </row>
    <row r="5833" spans="1:16" x14ac:dyDescent="0.25">
      <c r="A5833" s="264" t="s">
        <v>6826</v>
      </c>
      <c r="B5833" s="264" t="s">
        <v>1057</v>
      </c>
      <c r="C5833" s="265">
        <v>24060402</v>
      </c>
      <c r="D5833" s="265" t="s">
        <v>15953</v>
      </c>
      <c r="E5833" s="266" t="s">
        <v>5410</v>
      </c>
      <c r="P5833" s="343"/>
    </row>
    <row r="5834" spans="1:16" x14ac:dyDescent="0.25">
      <c r="A5834" s="264" t="s">
        <v>6826</v>
      </c>
      <c r="B5834" s="264" t="s">
        <v>6725</v>
      </c>
      <c r="C5834" s="265">
        <v>24070201</v>
      </c>
      <c r="D5834" s="265" t="s">
        <v>15953</v>
      </c>
      <c r="E5834" s="266" t="s">
        <v>10069</v>
      </c>
      <c r="P5834" s="343"/>
    </row>
    <row r="5835" spans="1:16" s="355" customFormat="1" x14ac:dyDescent="0.25">
      <c r="A5835" s="264" t="s">
        <v>6826</v>
      </c>
      <c r="B5835" s="264" t="s">
        <v>3596</v>
      </c>
      <c r="C5835" s="265">
        <v>24070202</v>
      </c>
      <c r="D5835" s="265" t="s">
        <v>15953</v>
      </c>
      <c r="E5835" s="266" t="s">
        <v>5273</v>
      </c>
      <c r="F5835" s="30"/>
      <c r="G5835" s="30"/>
      <c r="H5835" s="30"/>
      <c r="I5835" s="29"/>
      <c r="J5835" s="29"/>
      <c r="K5835" s="29"/>
      <c r="L5835" s="29"/>
      <c r="M5835" s="29"/>
      <c r="N5835" s="29"/>
      <c r="O5835" s="29"/>
      <c r="P5835" s="356"/>
    </row>
    <row r="5836" spans="1:16" x14ac:dyDescent="0.25">
      <c r="A5836" s="264" t="s">
        <v>6826</v>
      </c>
      <c r="B5836" s="264" t="s">
        <v>14582</v>
      </c>
      <c r="C5836" s="265">
        <v>24070301</v>
      </c>
      <c r="D5836" s="265" t="s">
        <v>15953</v>
      </c>
      <c r="E5836" s="266" t="s">
        <v>10069</v>
      </c>
      <c r="P5836" s="343"/>
    </row>
    <row r="5837" spans="1:16" x14ac:dyDescent="0.25">
      <c r="A5837" s="264" t="s">
        <v>6826</v>
      </c>
      <c r="B5837" s="264" t="s">
        <v>5470</v>
      </c>
      <c r="C5837" s="265">
        <v>24070302</v>
      </c>
      <c r="D5837" s="265" t="s">
        <v>15953</v>
      </c>
      <c r="E5837" s="266" t="s">
        <v>5273</v>
      </c>
      <c r="P5837" s="343"/>
    </row>
    <row r="5838" spans="1:16" x14ac:dyDescent="0.25">
      <c r="A5838" s="264" t="s">
        <v>6826</v>
      </c>
      <c r="B5838" s="264" t="s">
        <v>6685</v>
      </c>
      <c r="C5838" s="265">
        <v>24120301</v>
      </c>
      <c r="D5838" s="265" t="s">
        <v>15953</v>
      </c>
      <c r="E5838" s="266" t="s">
        <v>17687</v>
      </c>
      <c r="P5838" s="343"/>
    </row>
    <row r="5839" spans="1:16" x14ac:dyDescent="0.25">
      <c r="A5839" s="264" t="s">
        <v>6826</v>
      </c>
      <c r="B5839" s="264" t="s">
        <v>3602</v>
      </c>
      <c r="C5839" s="265">
        <v>24120302</v>
      </c>
      <c r="D5839" s="265" t="s">
        <v>15953</v>
      </c>
      <c r="E5839" s="266" t="s">
        <v>11834</v>
      </c>
      <c r="P5839" s="343"/>
    </row>
    <row r="5840" spans="1:16" x14ac:dyDescent="0.25">
      <c r="A5840" s="264" t="s">
        <v>6826</v>
      </c>
      <c r="B5840" s="264" t="s">
        <v>1065</v>
      </c>
      <c r="C5840" s="265">
        <v>25010201</v>
      </c>
      <c r="D5840" s="265" t="s">
        <v>15953</v>
      </c>
      <c r="E5840" s="266" t="s">
        <v>17681</v>
      </c>
      <c r="P5840" s="343"/>
    </row>
    <row r="5841" spans="1:16" x14ac:dyDescent="0.25">
      <c r="A5841" s="264" t="s">
        <v>6826</v>
      </c>
      <c r="B5841" s="264" t="s">
        <v>6682</v>
      </c>
      <c r="C5841" s="265">
        <v>25010202</v>
      </c>
      <c r="D5841" s="265" t="s">
        <v>15953</v>
      </c>
      <c r="E5841" s="266" t="s">
        <v>6677</v>
      </c>
      <c r="P5841" s="343"/>
    </row>
    <row r="5842" spans="1:16" x14ac:dyDescent="0.25">
      <c r="A5842" s="264" t="s">
        <v>6826</v>
      </c>
      <c r="B5842" s="264" t="s">
        <v>17682</v>
      </c>
      <c r="C5842" s="265">
        <v>25010501</v>
      </c>
      <c r="D5842" s="265" t="s">
        <v>15953</v>
      </c>
      <c r="E5842" s="266" t="s">
        <v>17681</v>
      </c>
      <c r="P5842" s="343"/>
    </row>
    <row r="5843" spans="1:16" x14ac:dyDescent="0.25">
      <c r="A5843" s="264" t="s">
        <v>6826</v>
      </c>
      <c r="B5843" s="264" t="s">
        <v>6663</v>
      </c>
      <c r="C5843" s="265">
        <v>25010502</v>
      </c>
      <c r="D5843" s="265" t="s">
        <v>15953</v>
      </c>
      <c r="E5843" s="266" t="s">
        <v>6677</v>
      </c>
      <c r="P5843" s="343"/>
    </row>
    <row r="5844" spans="1:16" x14ac:dyDescent="0.25">
      <c r="A5844" s="264" t="s">
        <v>6827</v>
      </c>
      <c r="B5844" s="264" t="s">
        <v>2757</v>
      </c>
      <c r="C5844" s="265">
        <v>221001</v>
      </c>
      <c r="D5844" s="265" t="s">
        <v>15953</v>
      </c>
      <c r="E5844" s="266" t="s">
        <v>5198</v>
      </c>
      <c r="P5844" s="343"/>
    </row>
    <row r="5845" spans="1:16" x14ac:dyDescent="0.25">
      <c r="A5845" s="264" t="s">
        <v>11411</v>
      </c>
      <c r="B5845" s="264" t="s">
        <v>3590</v>
      </c>
      <c r="C5845" s="265">
        <v>230903</v>
      </c>
      <c r="D5845" s="265" t="s">
        <v>15953</v>
      </c>
      <c r="E5845" s="266" t="s">
        <v>10715</v>
      </c>
      <c r="P5845" s="343"/>
    </row>
    <row r="5846" spans="1:16" x14ac:dyDescent="0.25">
      <c r="A5846" s="102" t="s">
        <v>17071</v>
      </c>
      <c r="B5846" s="353" t="s">
        <v>4153</v>
      </c>
      <c r="C5846" s="32" t="s">
        <v>17085</v>
      </c>
      <c r="D5846" s="32" t="s">
        <v>1398</v>
      </c>
      <c r="E5846" s="94">
        <v>45766</v>
      </c>
      <c r="F5846" s="32"/>
      <c r="G5846" s="32"/>
      <c r="H5846" s="32"/>
      <c r="I5846" s="31"/>
      <c r="J5846" s="31"/>
      <c r="K5846" s="31"/>
      <c r="L5846" s="31"/>
      <c r="M5846" s="31"/>
      <c r="N5846" s="31"/>
      <c r="P5846" s="343"/>
    </row>
    <row r="5847" spans="1:16" x14ac:dyDescent="0.3">
      <c r="A5847" s="99" t="s">
        <v>14160</v>
      </c>
      <c r="B5847" s="92" t="s">
        <v>14263</v>
      </c>
      <c r="C5847" s="93" t="s">
        <v>14166</v>
      </c>
      <c r="D5847" s="93" t="s">
        <v>1398</v>
      </c>
      <c r="E5847" s="94">
        <v>45860</v>
      </c>
      <c r="F5847" s="93"/>
      <c r="G5847" s="93"/>
      <c r="H5847" s="93"/>
      <c r="I5847" s="99"/>
      <c r="J5847" s="99"/>
      <c r="K5847" s="99"/>
      <c r="L5847" s="31"/>
      <c r="M5847" s="31"/>
      <c r="N5847" s="31"/>
      <c r="P5847" s="343"/>
    </row>
    <row r="5848" spans="1:16" x14ac:dyDescent="0.3">
      <c r="A5848" s="57" t="s">
        <v>4472</v>
      </c>
      <c r="B5848" s="92" t="s">
        <v>4550</v>
      </c>
      <c r="C5848" s="93" t="s">
        <v>4548</v>
      </c>
      <c r="D5848" s="93" t="s">
        <v>4549</v>
      </c>
      <c r="E5848" s="94">
        <v>46203</v>
      </c>
      <c r="F5848" s="93"/>
      <c r="G5848" s="93"/>
      <c r="H5848" s="93"/>
      <c r="I5848" s="99"/>
      <c r="J5848" s="99"/>
      <c r="K5848" s="99"/>
      <c r="P5848" s="343"/>
    </row>
    <row r="5849" spans="1:16" x14ac:dyDescent="0.25">
      <c r="A5849" s="1" t="s">
        <v>14450</v>
      </c>
      <c r="B5849" s="432" t="s">
        <v>2139</v>
      </c>
      <c r="C5849" s="433" t="s">
        <v>14451</v>
      </c>
      <c r="D5849" s="434" t="s">
        <v>17016</v>
      </c>
      <c r="E5849" s="434">
        <v>45889</v>
      </c>
      <c r="P5849" s="343"/>
    </row>
    <row r="5850" spans="1:16" x14ac:dyDescent="0.25">
      <c r="A5850" s="1" t="s">
        <v>14450</v>
      </c>
      <c r="B5850" s="432" t="s">
        <v>2139</v>
      </c>
      <c r="C5850" s="433" t="s">
        <v>14451</v>
      </c>
      <c r="D5850" s="434" t="s">
        <v>17016</v>
      </c>
      <c r="E5850" s="434">
        <v>45889</v>
      </c>
      <c r="P5850" s="343"/>
    </row>
    <row r="5851" spans="1:16" s="355" customFormat="1" x14ac:dyDescent="0.3">
      <c r="A5851" s="99" t="s">
        <v>1596</v>
      </c>
      <c r="B5851" s="92" t="s">
        <v>1595</v>
      </c>
      <c r="C5851" s="93" t="s">
        <v>8298</v>
      </c>
      <c r="D5851" s="93" t="s">
        <v>1398</v>
      </c>
      <c r="E5851" s="94">
        <v>46488</v>
      </c>
      <c r="F5851" s="93"/>
      <c r="G5851" s="93"/>
      <c r="H5851" s="93" t="s">
        <v>1385</v>
      </c>
      <c r="I5851" s="99"/>
      <c r="J5851" s="99"/>
      <c r="K5851" s="99"/>
      <c r="L5851" s="29"/>
      <c r="M5851" s="29"/>
      <c r="N5851" s="29"/>
      <c r="O5851" s="29"/>
      <c r="P5851" s="356"/>
    </row>
    <row r="5852" spans="1:16" x14ac:dyDescent="0.25">
      <c r="A5852" s="264" t="s">
        <v>1596</v>
      </c>
      <c r="B5852" s="264" t="s">
        <v>3753</v>
      </c>
      <c r="C5852" s="265">
        <v>210101</v>
      </c>
      <c r="D5852" s="265" t="s">
        <v>15953</v>
      </c>
      <c r="E5852" s="266" t="s">
        <v>3754</v>
      </c>
      <c r="P5852" s="343"/>
    </row>
    <row r="5853" spans="1:16" s="359" customFormat="1" x14ac:dyDescent="0.25">
      <c r="A5853" s="264" t="s">
        <v>799</v>
      </c>
      <c r="B5853" s="264" t="s">
        <v>2751</v>
      </c>
      <c r="C5853" s="265">
        <v>230105</v>
      </c>
      <c r="D5853" s="265" t="s">
        <v>15953</v>
      </c>
      <c r="E5853" s="266" t="s">
        <v>6877</v>
      </c>
      <c r="F5853" s="30"/>
      <c r="G5853" s="30"/>
      <c r="H5853" s="30"/>
      <c r="I5853" s="29"/>
      <c r="J5853" s="29"/>
      <c r="K5853" s="29"/>
      <c r="L5853" s="29"/>
      <c r="M5853" s="29"/>
      <c r="N5853" s="29"/>
      <c r="O5853" s="29"/>
      <c r="P5853" s="360"/>
    </row>
    <row r="5854" spans="1:16" x14ac:dyDescent="0.25">
      <c r="A5854" s="44" t="s">
        <v>16389</v>
      </c>
      <c r="B5854" s="44" t="s">
        <v>15279</v>
      </c>
      <c r="C5854" s="45" t="s">
        <v>11130</v>
      </c>
      <c r="D5854" s="45" t="s">
        <v>16294</v>
      </c>
      <c r="E5854" s="46">
        <v>46112</v>
      </c>
      <c r="F5854" s="338"/>
      <c r="G5854" s="44"/>
      <c r="H5854" s="44"/>
      <c r="I5854" s="44"/>
      <c r="J5854" s="44"/>
      <c r="K5854" s="44"/>
      <c r="P5854" s="343"/>
    </row>
    <row r="5855" spans="1:16" x14ac:dyDescent="0.25">
      <c r="A5855" s="403" t="s">
        <v>17319</v>
      </c>
      <c r="B5855" s="403" t="s">
        <v>17093</v>
      </c>
      <c r="C5855" s="413">
        <v>33.22</v>
      </c>
      <c r="D5855" s="43" t="s">
        <v>17679</v>
      </c>
      <c r="E5855" s="43">
        <v>45838</v>
      </c>
      <c r="F5855" s="88"/>
      <c r="P5855" s="343"/>
    </row>
    <row r="5856" spans="1:16" x14ac:dyDescent="0.25">
      <c r="A5856" s="262" t="s">
        <v>11597</v>
      </c>
      <c r="B5856" s="262" t="s">
        <v>11553</v>
      </c>
      <c r="C5856" s="53" t="s">
        <v>11701</v>
      </c>
      <c r="D5856" s="93" t="s">
        <v>7330</v>
      </c>
      <c r="E5856" s="263">
        <v>47059</v>
      </c>
      <c r="F5856" s="93"/>
      <c r="G5856" s="93"/>
      <c r="H5856" s="93"/>
      <c r="I5856" s="99"/>
      <c r="J5856" s="99"/>
      <c r="K5856" s="99"/>
      <c r="P5856" s="343"/>
    </row>
    <row r="5857" spans="1:16" x14ac:dyDescent="0.25">
      <c r="A5857" s="44" t="s">
        <v>12198</v>
      </c>
      <c r="B5857" s="44" t="s">
        <v>5042</v>
      </c>
      <c r="C5857" s="45" t="s">
        <v>6564</v>
      </c>
      <c r="D5857" s="45" t="s">
        <v>4574</v>
      </c>
      <c r="E5857" s="275">
        <f>DATE(2026,12,20)</f>
        <v>46376</v>
      </c>
      <c r="P5857" s="343"/>
    </row>
    <row r="5858" spans="1:16" x14ac:dyDescent="0.25">
      <c r="A5858" s="44" t="s">
        <v>16589</v>
      </c>
      <c r="B5858" s="44" t="s">
        <v>16590</v>
      </c>
      <c r="C5858" s="45" t="s">
        <v>16591</v>
      </c>
      <c r="D5858" s="45" t="s">
        <v>4574</v>
      </c>
      <c r="E5858" s="275">
        <f>DATE(2028,5,7)</f>
        <v>46880</v>
      </c>
      <c r="P5858" s="343"/>
    </row>
    <row r="5859" spans="1:16" x14ac:dyDescent="0.25">
      <c r="A5859" s="44" t="s">
        <v>16592</v>
      </c>
      <c r="B5859" s="44" t="s">
        <v>16593</v>
      </c>
      <c r="C5859" s="45" t="s">
        <v>16594</v>
      </c>
      <c r="D5859" s="45" t="s">
        <v>4574</v>
      </c>
      <c r="E5859" s="275">
        <f>DATE(2028,10,25)</f>
        <v>47051</v>
      </c>
      <c r="P5859" s="343"/>
    </row>
    <row r="5860" spans="1:16" x14ac:dyDescent="0.25">
      <c r="A5860" s="44" t="s">
        <v>529</v>
      </c>
      <c r="B5860" s="44" t="s">
        <v>15279</v>
      </c>
      <c r="C5860" s="45" t="s">
        <v>11130</v>
      </c>
      <c r="D5860" s="45" t="s">
        <v>16294</v>
      </c>
      <c r="E5860" s="46">
        <v>46112</v>
      </c>
      <c r="F5860" s="338"/>
      <c r="G5860" s="44"/>
      <c r="H5860" s="44"/>
      <c r="I5860" s="44"/>
      <c r="J5860" s="44"/>
      <c r="K5860" s="44"/>
      <c r="P5860" s="343"/>
    </row>
    <row r="5861" spans="1:16" x14ac:dyDescent="0.25">
      <c r="A5861" s="264" t="s">
        <v>11412</v>
      </c>
      <c r="B5861" s="264" t="s">
        <v>1059</v>
      </c>
      <c r="C5861" s="265">
        <v>231104</v>
      </c>
      <c r="D5861" s="265" t="s">
        <v>15953</v>
      </c>
      <c r="E5861" s="266" t="s">
        <v>11352</v>
      </c>
      <c r="P5861" s="343"/>
    </row>
    <row r="5862" spans="1:16" x14ac:dyDescent="0.25">
      <c r="A5862" s="44" t="s">
        <v>11022</v>
      </c>
      <c r="B5862" s="44" t="s">
        <v>10985</v>
      </c>
      <c r="C5862" s="45" t="s">
        <v>10986</v>
      </c>
      <c r="D5862" s="45" t="s">
        <v>18252</v>
      </c>
      <c r="E5862" s="45" t="s">
        <v>10715</v>
      </c>
      <c r="F5862" s="45" t="s">
        <v>1385</v>
      </c>
      <c r="G5862" s="45" t="s">
        <v>1385</v>
      </c>
      <c r="P5862" s="343"/>
    </row>
    <row r="5863" spans="1:16" x14ac:dyDescent="0.25">
      <c r="A5863" s="264" t="s">
        <v>14804</v>
      </c>
      <c r="B5863" s="264" t="s">
        <v>12996</v>
      </c>
      <c r="C5863" s="265">
        <v>24010401</v>
      </c>
      <c r="D5863" s="265" t="s">
        <v>15953</v>
      </c>
      <c r="E5863" s="266" t="s">
        <v>12997</v>
      </c>
      <c r="P5863" s="343"/>
    </row>
    <row r="5864" spans="1:16" x14ac:dyDescent="0.25">
      <c r="A5864" s="264" t="s">
        <v>6828</v>
      </c>
      <c r="B5864" s="264" t="s">
        <v>6669</v>
      </c>
      <c r="C5864" s="265">
        <v>220802</v>
      </c>
      <c r="D5864" s="265" t="s">
        <v>15953</v>
      </c>
      <c r="E5864" s="266" t="s">
        <v>6416</v>
      </c>
      <c r="P5864" s="343"/>
    </row>
    <row r="5865" spans="1:16" x14ac:dyDescent="0.25">
      <c r="A5865" s="44" t="s">
        <v>5653</v>
      </c>
      <c r="B5865" s="44" t="s">
        <v>5539</v>
      </c>
      <c r="C5865" s="45" t="s">
        <v>5654</v>
      </c>
      <c r="D5865" s="45" t="s">
        <v>15765</v>
      </c>
      <c r="E5865" s="45" t="s">
        <v>5246</v>
      </c>
      <c r="F5865" s="328"/>
      <c r="G5865" s="328"/>
      <c r="H5865" s="328"/>
      <c r="I5865" s="329"/>
      <c r="J5865" s="329"/>
      <c r="K5865" s="329"/>
      <c r="P5865" s="343"/>
    </row>
    <row r="5866" spans="1:16" x14ac:dyDescent="0.25">
      <c r="A5866" s="346" t="s">
        <v>5653</v>
      </c>
      <c r="B5866" s="346" t="s">
        <v>5539</v>
      </c>
      <c r="C5866" s="347" t="s">
        <v>5654</v>
      </c>
      <c r="D5866" s="347" t="s">
        <v>15765</v>
      </c>
      <c r="E5866" s="347" t="s">
        <v>2980</v>
      </c>
      <c r="F5866" s="346"/>
      <c r="G5866" s="346"/>
      <c r="H5866" s="346"/>
      <c r="I5866" s="346"/>
      <c r="J5866" s="346"/>
      <c r="K5866" s="346"/>
      <c r="L5866" s="346"/>
      <c r="M5866" s="346"/>
      <c r="P5866" s="343"/>
    </row>
    <row r="5867" spans="1:16" x14ac:dyDescent="0.25">
      <c r="A5867" s="1" t="s">
        <v>16493</v>
      </c>
      <c r="B5867" s="432" t="s">
        <v>185</v>
      </c>
      <c r="C5867" s="433" t="s">
        <v>6288</v>
      </c>
      <c r="D5867" s="434" t="s">
        <v>17016</v>
      </c>
      <c r="E5867" s="434">
        <v>45794</v>
      </c>
      <c r="P5867" s="343"/>
    </row>
    <row r="5868" spans="1:16" x14ac:dyDescent="0.25">
      <c r="A5868" s="44" t="s">
        <v>15781</v>
      </c>
      <c r="B5868" s="44" t="s">
        <v>1381</v>
      </c>
      <c r="C5868" s="45" t="s">
        <v>15457</v>
      </c>
      <c r="D5868" s="45" t="s">
        <v>18252</v>
      </c>
      <c r="E5868" s="45" t="s">
        <v>10069</v>
      </c>
      <c r="F5868" s="45" t="s">
        <v>1384</v>
      </c>
      <c r="G5868" s="45" t="s">
        <v>1385</v>
      </c>
      <c r="P5868" s="343"/>
    </row>
    <row r="5869" spans="1:16" x14ac:dyDescent="0.25">
      <c r="A5869" s="44" t="s">
        <v>8904</v>
      </c>
      <c r="B5869" s="44" t="s">
        <v>10280</v>
      </c>
      <c r="C5869" s="45" t="s">
        <v>10281</v>
      </c>
      <c r="D5869" s="45" t="s">
        <v>15765</v>
      </c>
      <c r="E5869" s="45" t="s">
        <v>6212</v>
      </c>
      <c r="F5869" s="328"/>
      <c r="G5869" s="328"/>
      <c r="H5869" s="328"/>
      <c r="I5869" s="329"/>
      <c r="J5869" s="329"/>
      <c r="K5869" s="329"/>
      <c r="P5869" s="343"/>
    </row>
    <row r="5870" spans="1:16" s="355" customFormat="1" x14ac:dyDescent="0.25">
      <c r="A5870" s="44" t="s">
        <v>8904</v>
      </c>
      <c r="B5870" s="44" t="s">
        <v>15738</v>
      </c>
      <c r="C5870" s="45" t="s">
        <v>15739</v>
      </c>
      <c r="D5870" s="45" t="s">
        <v>15765</v>
      </c>
      <c r="E5870" s="45" t="s">
        <v>6492</v>
      </c>
      <c r="F5870" s="328"/>
      <c r="G5870" s="328"/>
      <c r="H5870" s="328"/>
      <c r="I5870" s="329"/>
      <c r="J5870" s="329"/>
      <c r="K5870" s="329"/>
      <c r="L5870" s="29"/>
      <c r="M5870" s="29"/>
      <c r="N5870" s="29"/>
      <c r="O5870" s="29"/>
      <c r="P5870" s="356"/>
    </row>
    <row r="5871" spans="1:16" x14ac:dyDescent="0.25">
      <c r="A5871" s="346" t="s">
        <v>8904</v>
      </c>
      <c r="B5871" s="346" t="s">
        <v>10280</v>
      </c>
      <c r="C5871" s="347" t="s">
        <v>10281</v>
      </c>
      <c r="D5871" s="347" t="s">
        <v>15765</v>
      </c>
      <c r="E5871" s="347" t="s">
        <v>10069</v>
      </c>
      <c r="F5871" s="346"/>
      <c r="G5871" s="346"/>
      <c r="H5871" s="346"/>
      <c r="I5871" s="346"/>
      <c r="J5871" s="346"/>
      <c r="K5871" s="346"/>
      <c r="L5871" s="346"/>
      <c r="M5871" s="346"/>
      <c r="P5871" s="343"/>
    </row>
    <row r="5872" spans="1:16" x14ac:dyDescent="0.25">
      <c r="A5872" s="346" t="s">
        <v>8904</v>
      </c>
      <c r="B5872" s="346" t="s">
        <v>15738</v>
      </c>
      <c r="C5872" s="347" t="s">
        <v>15739</v>
      </c>
      <c r="D5872" s="347" t="s">
        <v>15765</v>
      </c>
      <c r="E5872" s="347" t="s">
        <v>15709</v>
      </c>
      <c r="F5872" s="346"/>
      <c r="G5872" s="346"/>
      <c r="H5872" s="346"/>
      <c r="I5872" s="346"/>
      <c r="J5872" s="346"/>
      <c r="K5872" s="346"/>
      <c r="L5872" s="346"/>
      <c r="M5872" s="346"/>
      <c r="P5872" s="343"/>
    </row>
    <row r="5873" spans="1:16" x14ac:dyDescent="0.25">
      <c r="A5873" s="44" t="s">
        <v>8904</v>
      </c>
      <c r="B5873" s="44" t="s">
        <v>10280</v>
      </c>
      <c r="C5873" s="45" t="s">
        <v>10281</v>
      </c>
      <c r="D5873" s="45" t="s">
        <v>13812</v>
      </c>
      <c r="E5873" s="45" t="s">
        <v>6212</v>
      </c>
      <c r="F5873" s="93"/>
      <c r="G5873" s="93"/>
      <c r="H5873" s="93"/>
      <c r="I5873" s="99"/>
      <c r="J5873" s="99"/>
      <c r="K5873" s="99"/>
      <c r="P5873" s="343"/>
    </row>
    <row r="5874" spans="1:16" x14ac:dyDescent="0.3">
      <c r="A5874" s="99" t="s">
        <v>8276</v>
      </c>
      <c r="B5874" s="92" t="s">
        <v>1391</v>
      </c>
      <c r="C5874" s="93" t="s">
        <v>8275</v>
      </c>
      <c r="D5874" s="93" t="s">
        <v>1395</v>
      </c>
      <c r="E5874" s="112">
        <v>45957</v>
      </c>
      <c r="F5874" s="93"/>
      <c r="G5874" s="93"/>
      <c r="H5874" s="93" t="s">
        <v>1385</v>
      </c>
      <c r="I5874" s="99"/>
      <c r="J5874" s="99"/>
      <c r="K5874" s="99"/>
      <c r="L5874" s="31"/>
      <c r="M5874" s="31"/>
      <c r="N5874" s="31"/>
      <c r="P5874" s="343"/>
    </row>
    <row r="5875" spans="1:16" x14ac:dyDescent="0.25">
      <c r="A5875" s="44" t="s">
        <v>12199</v>
      </c>
      <c r="B5875" s="44" t="s">
        <v>12014</v>
      </c>
      <c r="C5875" s="45" t="s">
        <v>12821</v>
      </c>
      <c r="D5875" s="45" t="s">
        <v>4574</v>
      </c>
      <c r="E5875" s="275">
        <f>DATE(2026,8,15)</f>
        <v>46249</v>
      </c>
      <c r="P5875" s="343"/>
    </row>
    <row r="5876" spans="1:16" x14ac:dyDescent="0.25">
      <c r="A5876" s="44" t="s">
        <v>12199</v>
      </c>
      <c r="B5876" s="44" t="s">
        <v>11987</v>
      </c>
      <c r="C5876" s="45" t="s">
        <v>12820</v>
      </c>
      <c r="D5876" s="45" t="s">
        <v>4574</v>
      </c>
      <c r="E5876" s="275">
        <f>DATE(2027,2,3)</f>
        <v>46421</v>
      </c>
      <c r="P5876" s="343"/>
    </row>
    <row r="5877" spans="1:16" x14ac:dyDescent="0.25">
      <c r="A5877" s="264" t="s">
        <v>11413</v>
      </c>
      <c r="B5877" s="264" t="s">
        <v>11360</v>
      </c>
      <c r="C5877" s="265">
        <v>231001</v>
      </c>
      <c r="D5877" s="265" t="s">
        <v>15953</v>
      </c>
      <c r="E5877" s="266" t="s">
        <v>2980</v>
      </c>
      <c r="P5877" s="343"/>
    </row>
    <row r="5878" spans="1:16" x14ac:dyDescent="0.3">
      <c r="A5878" s="99" t="s">
        <v>14161</v>
      </c>
      <c r="B5878" s="92" t="s">
        <v>14263</v>
      </c>
      <c r="C5878" s="93" t="s">
        <v>14166</v>
      </c>
      <c r="D5878" s="93" t="s">
        <v>1398</v>
      </c>
      <c r="E5878" s="94">
        <v>45860</v>
      </c>
      <c r="F5878" s="93"/>
      <c r="G5878" s="93"/>
      <c r="H5878" s="93"/>
      <c r="I5878" s="99"/>
      <c r="J5878" s="99"/>
      <c r="K5878" s="99"/>
      <c r="L5878" s="31"/>
      <c r="M5878" s="31"/>
      <c r="N5878" s="31"/>
      <c r="P5878" s="343"/>
    </row>
    <row r="5879" spans="1:16" x14ac:dyDescent="0.25">
      <c r="A5879" s="264" t="s">
        <v>6829</v>
      </c>
      <c r="B5879" s="264" t="s">
        <v>1056</v>
      </c>
      <c r="C5879" s="265">
        <v>230601</v>
      </c>
      <c r="D5879" s="265" t="s">
        <v>15953</v>
      </c>
      <c r="E5879" s="266" t="s">
        <v>10533</v>
      </c>
      <c r="P5879" s="343"/>
    </row>
    <row r="5880" spans="1:16" x14ac:dyDescent="0.25">
      <c r="A5880" s="44" t="s">
        <v>18151</v>
      </c>
      <c r="B5880" s="44" t="s">
        <v>1358</v>
      </c>
      <c r="C5880" s="45" t="s">
        <v>6197</v>
      </c>
      <c r="D5880" s="45" t="s">
        <v>18252</v>
      </c>
      <c r="E5880" s="45" t="s">
        <v>6211</v>
      </c>
      <c r="F5880" s="45" t="s">
        <v>1384</v>
      </c>
      <c r="G5880" s="45" t="s">
        <v>1384</v>
      </c>
      <c r="P5880" s="343"/>
    </row>
    <row r="5881" spans="1:16" x14ac:dyDescent="0.25">
      <c r="A5881" s="44" t="s">
        <v>18151</v>
      </c>
      <c r="B5881" s="44" t="s">
        <v>6179</v>
      </c>
      <c r="C5881" s="45" t="s">
        <v>6199</v>
      </c>
      <c r="D5881" s="45" t="s">
        <v>18252</v>
      </c>
      <c r="E5881" s="45" t="s">
        <v>6212</v>
      </c>
      <c r="F5881" s="45" t="s">
        <v>1384</v>
      </c>
      <c r="G5881" s="45" t="s">
        <v>1384</v>
      </c>
      <c r="P5881" s="343"/>
    </row>
    <row r="5882" spans="1:16" x14ac:dyDescent="0.25">
      <c r="A5882" s="44" t="s">
        <v>15518</v>
      </c>
      <c r="B5882" s="44" t="s">
        <v>4156</v>
      </c>
      <c r="C5882" s="45" t="s">
        <v>15413</v>
      </c>
      <c r="D5882" s="45" t="s">
        <v>18252</v>
      </c>
      <c r="E5882" s="45" t="s">
        <v>3064</v>
      </c>
      <c r="F5882" s="45" t="s">
        <v>1384</v>
      </c>
      <c r="G5882" s="45" t="s">
        <v>1385</v>
      </c>
      <c r="P5882" s="343"/>
    </row>
    <row r="5883" spans="1:16" x14ac:dyDescent="0.25">
      <c r="A5883" s="44" t="s">
        <v>15710</v>
      </c>
      <c r="B5883" s="44" t="s">
        <v>6439</v>
      </c>
      <c r="C5883" s="45" t="s">
        <v>6440</v>
      </c>
      <c r="D5883" s="45" t="s">
        <v>15765</v>
      </c>
      <c r="E5883" s="45" t="s">
        <v>6211</v>
      </c>
      <c r="F5883" s="328"/>
      <c r="G5883" s="328"/>
      <c r="H5883" s="328"/>
      <c r="I5883" s="329"/>
      <c r="J5883" s="329"/>
      <c r="K5883" s="329"/>
      <c r="P5883" s="343"/>
    </row>
    <row r="5884" spans="1:16" x14ac:dyDescent="0.25">
      <c r="A5884" s="44" t="s">
        <v>15710</v>
      </c>
      <c r="B5884" s="44" t="s">
        <v>10051</v>
      </c>
      <c r="C5884" s="45" t="s">
        <v>10052</v>
      </c>
      <c r="D5884" s="45" t="s">
        <v>15765</v>
      </c>
      <c r="E5884" s="45" t="s">
        <v>10047</v>
      </c>
      <c r="F5884" s="328"/>
      <c r="G5884" s="328"/>
      <c r="H5884" s="328"/>
      <c r="I5884" s="329"/>
      <c r="J5884" s="329"/>
      <c r="K5884" s="329"/>
      <c r="P5884" s="343"/>
    </row>
    <row r="5885" spans="1:16" x14ac:dyDescent="0.25">
      <c r="A5885" s="346" t="s">
        <v>15710</v>
      </c>
      <c r="B5885" s="346" t="s">
        <v>6439</v>
      </c>
      <c r="C5885" s="347" t="s">
        <v>6440</v>
      </c>
      <c r="D5885" s="347" t="s">
        <v>15765</v>
      </c>
      <c r="E5885" s="347" t="s">
        <v>6677</v>
      </c>
      <c r="F5885" s="346"/>
      <c r="G5885" s="346"/>
      <c r="H5885" s="346"/>
      <c r="I5885" s="346"/>
      <c r="J5885" s="346"/>
      <c r="K5885" s="346"/>
      <c r="L5885" s="346"/>
      <c r="M5885" s="346"/>
      <c r="P5885" s="343"/>
    </row>
    <row r="5886" spans="1:16" x14ac:dyDescent="0.25">
      <c r="A5886" s="346" t="s">
        <v>15710</v>
      </c>
      <c r="B5886" s="346" t="s">
        <v>10051</v>
      </c>
      <c r="C5886" s="347" t="s">
        <v>10052</v>
      </c>
      <c r="D5886" s="347" t="s">
        <v>15765</v>
      </c>
      <c r="E5886" s="347" t="s">
        <v>10069</v>
      </c>
      <c r="F5886" s="346"/>
      <c r="G5886" s="346"/>
      <c r="H5886" s="346"/>
      <c r="I5886" s="346"/>
      <c r="J5886" s="346"/>
      <c r="K5886" s="346"/>
      <c r="L5886" s="346"/>
      <c r="M5886" s="346"/>
      <c r="P5886" s="343"/>
    </row>
    <row r="5887" spans="1:16" x14ac:dyDescent="0.25">
      <c r="A5887" s="264" t="s">
        <v>14805</v>
      </c>
      <c r="B5887" s="264" t="s">
        <v>2751</v>
      </c>
      <c r="C5887" s="265">
        <v>220105</v>
      </c>
      <c r="D5887" s="265" t="s">
        <v>15953</v>
      </c>
      <c r="E5887" s="266" t="s">
        <v>3064</v>
      </c>
      <c r="P5887" s="343"/>
    </row>
    <row r="5888" spans="1:16" x14ac:dyDescent="0.25">
      <c r="A5888" s="264" t="s">
        <v>14805</v>
      </c>
      <c r="B5888" s="264" t="s">
        <v>1068</v>
      </c>
      <c r="C5888" s="265">
        <v>230202</v>
      </c>
      <c r="D5888" s="265" t="s">
        <v>15953</v>
      </c>
      <c r="E5888" s="266" t="s">
        <v>8836</v>
      </c>
      <c r="P5888" s="343"/>
    </row>
    <row r="5889" spans="1:16" x14ac:dyDescent="0.25">
      <c r="A5889" s="44" t="s">
        <v>15519</v>
      </c>
      <c r="B5889" s="44" t="s">
        <v>15962</v>
      </c>
      <c r="C5889" s="45" t="s">
        <v>15776</v>
      </c>
      <c r="D5889" s="45" t="s">
        <v>18252</v>
      </c>
      <c r="E5889" s="45" t="s">
        <v>6416</v>
      </c>
      <c r="F5889" s="45" t="s">
        <v>1384</v>
      </c>
      <c r="G5889" s="45" t="s">
        <v>1385</v>
      </c>
      <c r="P5889" s="343"/>
    </row>
    <row r="5890" spans="1:16" s="359" customFormat="1" x14ac:dyDescent="0.25">
      <c r="A5890" s="264" t="s">
        <v>17842</v>
      </c>
      <c r="B5890" s="264" t="s">
        <v>6669</v>
      </c>
      <c r="C5890" s="265">
        <v>240804</v>
      </c>
      <c r="D5890" s="265" t="s">
        <v>15953</v>
      </c>
      <c r="E5890" s="266" t="s">
        <v>15826</v>
      </c>
      <c r="F5890" s="30"/>
      <c r="G5890" s="30"/>
      <c r="H5890" s="30"/>
      <c r="I5890" s="29"/>
      <c r="J5890" s="29"/>
      <c r="K5890" s="29"/>
      <c r="L5890" s="29"/>
      <c r="M5890" s="29"/>
      <c r="N5890" s="29"/>
      <c r="O5890" s="29"/>
      <c r="P5890" s="360"/>
    </row>
    <row r="5891" spans="1:16" x14ac:dyDescent="0.25">
      <c r="A5891" s="264" t="s">
        <v>800</v>
      </c>
      <c r="B5891" s="264" t="s">
        <v>3753</v>
      </c>
      <c r="C5891" s="265">
        <v>210101</v>
      </c>
      <c r="D5891" s="265" t="s">
        <v>15953</v>
      </c>
      <c r="E5891" s="266" t="s">
        <v>3754</v>
      </c>
      <c r="P5891" s="343"/>
    </row>
    <row r="5892" spans="1:16" x14ac:dyDescent="0.25">
      <c r="A5892" s="264" t="s">
        <v>14806</v>
      </c>
      <c r="B5892" s="264" t="s">
        <v>12996</v>
      </c>
      <c r="C5892" s="265">
        <v>24010401</v>
      </c>
      <c r="D5892" s="265" t="s">
        <v>15953</v>
      </c>
      <c r="E5892" s="266" t="s">
        <v>12997</v>
      </c>
      <c r="P5892" s="343"/>
    </row>
    <row r="5893" spans="1:16" x14ac:dyDescent="0.25">
      <c r="A5893" s="44" t="s">
        <v>6427</v>
      </c>
      <c r="B5893" s="44" t="s">
        <v>6428</v>
      </c>
      <c r="C5893" s="45" t="s">
        <v>6429</v>
      </c>
      <c r="D5893" s="45" t="s">
        <v>15765</v>
      </c>
      <c r="E5893" s="45" t="s">
        <v>6430</v>
      </c>
      <c r="F5893" s="328"/>
      <c r="G5893" s="328"/>
      <c r="H5893" s="328"/>
      <c r="I5893" s="329"/>
      <c r="J5893" s="329"/>
      <c r="K5893" s="329"/>
      <c r="P5893" s="343"/>
    </row>
    <row r="5894" spans="1:16" x14ac:dyDescent="0.25">
      <c r="A5894" s="346" t="s">
        <v>6427</v>
      </c>
      <c r="B5894" s="346" t="s">
        <v>6428</v>
      </c>
      <c r="C5894" s="347" t="s">
        <v>6429</v>
      </c>
      <c r="D5894" s="347" t="s">
        <v>15765</v>
      </c>
      <c r="E5894" s="347" t="s">
        <v>16828</v>
      </c>
      <c r="F5894" s="346"/>
      <c r="G5894" s="346"/>
      <c r="H5894" s="346"/>
      <c r="I5894" s="346"/>
      <c r="J5894" s="346"/>
      <c r="K5894" s="346"/>
      <c r="L5894" s="346"/>
      <c r="M5894" s="346"/>
      <c r="P5894" s="343"/>
    </row>
    <row r="5895" spans="1:16" s="355" customFormat="1" x14ac:dyDescent="0.25">
      <c r="A5895" s="44" t="s">
        <v>6427</v>
      </c>
      <c r="B5895" s="44" t="s">
        <v>6428</v>
      </c>
      <c r="C5895" s="45" t="s">
        <v>6429</v>
      </c>
      <c r="D5895" s="45" t="s">
        <v>13812</v>
      </c>
      <c r="E5895" s="45" t="s">
        <v>6430</v>
      </c>
      <c r="F5895" s="93"/>
      <c r="G5895" s="93"/>
      <c r="H5895" s="93"/>
      <c r="I5895" s="99"/>
      <c r="J5895" s="99"/>
      <c r="K5895" s="99"/>
      <c r="L5895" s="29"/>
      <c r="M5895" s="29"/>
      <c r="N5895" s="29"/>
      <c r="O5895" s="29"/>
      <c r="P5895" s="356"/>
    </row>
    <row r="5896" spans="1:16" x14ac:dyDescent="0.25">
      <c r="A5896" s="264" t="s">
        <v>14807</v>
      </c>
      <c r="B5896" s="264" t="s">
        <v>4181</v>
      </c>
      <c r="C5896" s="265">
        <v>240301</v>
      </c>
      <c r="D5896" s="265" t="s">
        <v>15953</v>
      </c>
      <c r="E5896" s="266" t="s">
        <v>13010</v>
      </c>
      <c r="P5896" s="343"/>
    </row>
    <row r="5897" spans="1:16" x14ac:dyDescent="0.25">
      <c r="A5897" s="264" t="s">
        <v>14807</v>
      </c>
      <c r="B5897" s="264" t="s">
        <v>3782</v>
      </c>
      <c r="C5897" s="265">
        <v>24010402</v>
      </c>
      <c r="D5897" s="265" t="s">
        <v>15953</v>
      </c>
      <c r="E5897" s="266" t="s">
        <v>8836</v>
      </c>
      <c r="P5897" s="343"/>
    </row>
    <row r="5898" spans="1:16" x14ac:dyDescent="0.3">
      <c r="A5898" s="99" t="s">
        <v>7710</v>
      </c>
      <c r="B5898" s="99" t="s">
        <v>8259</v>
      </c>
      <c r="C5898" s="93" t="s">
        <v>8267</v>
      </c>
      <c r="D5898" s="93" t="s">
        <v>1398</v>
      </c>
      <c r="E5898" s="94">
        <v>46074</v>
      </c>
      <c r="F5898" s="93"/>
      <c r="G5898" s="93"/>
      <c r="H5898" s="93" t="s">
        <v>2055</v>
      </c>
      <c r="I5898" s="99"/>
      <c r="J5898" s="99"/>
      <c r="K5898" s="99"/>
      <c r="P5898" s="343"/>
    </row>
    <row r="5899" spans="1:16" x14ac:dyDescent="0.3">
      <c r="A5899" s="135" t="s">
        <v>7710</v>
      </c>
      <c r="B5899" s="131" t="s">
        <v>7692</v>
      </c>
      <c r="C5899" s="96" t="s">
        <v>7693</v>
      </c>
      <c r="D5899" s="96" t="s">
        <v>1398</v>
      </c>
      <c r="E5899" s="94">
        <v>45869</v>
      </c>
      <c r="F5899" s="93"/>
      <c r="G5899" s="93"/>
      <c r="H5899" s="93"/>
      <c r="I5899" s="99"/>
      <c r="J5899" s="99"/>
      <c r="K5899" s="99"/>
      <c r="L5899" s="31"/>
      <c r="M5899" s="31"/>
      <c r="N5899" s="31"/>
      <c r="P5899" s="343"/>
    </row>
    <row r="5900" spans="1:16" x14ac:dyDescent="0.25">
      <c r="A5900" s="264" t="s">
        <v>17843</v>
      </c>
      <c r="B5900" s="264" t="s">
        <v>17682</v>
      </c>
      <c r="C5900" s="265">
        <v>25010501</v>
      </c>
      <c r="D5900" s="265" t="s">
        <v>15953</v>
      </c>
      <c r="E5900" s="266" t="s">
        <v>17681</v>
      </c>
      <c r="P5900" s="343"/>
    </row>
    <row r="5901" spans="1:16" x14ac:dyDescent="0.25">
      <c r="A5901" s="264" t="s">
        <v>17843</v>
      </c>
      <c r="B5901" s="264" t="s">
        <v>6663</v>
      </c>
      <c r="C5901" s="265">
        <v>25010502</v>
      </c>
      <c r="D5901" s="265" t="s">
        <v>15953</v>
      </c>
      <c r="E5901" s="266" t="s">
        <v>6677</v>
      </c>
      <c r="P5901" s="343"/>
    </row>
    <row r="5902" spans="1:16" s="355" customFormat="1" x14ac:dyDescent="0.25">
      <c r="A5902" s="1" t="s">
        <v>74</v>
      </c>
      <c r="B5902" s="432" t="s">
        <v>2954</v>
      </c>
      <c r="C5902" s="433" t="s">
        <v>4385</v>
      </c>
      <c r="D5902" s="434" t="s">
        <v>17016</v>
      </c>
      <c r="E5902" s="434">
        <v>45823</v>
      </c>
      <c r="F5902" s="30"/>
      <c r="G5902" s="30"/>
      <c r="H5902" s="30"/>
      <c r="I5902" s="29"/>
      <c r="J5902" s="29"/>
      <c r="K5902" s="29"/>
      <c r="L5902" s="29"/>
      <c r="M5902" s="29"/>
      <c r="N5902" s="29"/>
      <c r="O5902" s="29"/>
      <c r="P5902" s="356"/>
    </row>
    <row r="5903" spans="1:16" x14ac:dyDescent="0.25">
      <c r="A5903" s="1" t="s">
        <v>74</v>
      </c>
      <c r="B5903" s="432" t="s">
        <v>2954</v>
      </c>
      <c r="C5903" s="433" t="s">
        <v>4385</v>
      </c>
      <c r="D5903" s="434" t="s">
        <v>17016</v>
      </c>
      <c r="E5903" s="434">
        <v>45823</v>
      </c>
      <c r="P5903" s="343"/>
    </row>
    <row r="5904" spans="1:16" s="359" customFormat="1" x14ac:dyDescent="0.25">
      <c r="A5904" s="1" t="s">
        <v>74</v>
      </c>
      <c r="B5904" s="432" t="s">
        <v>2954</v>
      </c>
      <c r="C5904" s="433" t="s">
        <v>4385</v>
      </c>
      <c r="D5904" s="434" t="s">
        <v>17016</v>
      </c>
      <c r="E5904" s="434">
        <v>45823</v>
      </c>
      <c r="F5904" s="30"/>
      <c r="G5904" s="30"/>
      <c r="H5904" s="30"/>
      <c r="I5904" s="29"/>
      <c r="J5904" s="29"/>
      <c r="K5904" s="29"/>
      <c r="L5904" s="29"/>
      <c r="M5904" s="29"/>
      <c r="N5904" s="29"/>
      <c r="O5904" s="29"/>
      <c r="P5904" s="360"/>
    </row>
    <row r="5905" spans="1:16" x14ac:dyDescent="0.25">
      <c r="A5905" s="264" t="s">
        <v>17844</v>
      </c>
      <c r="B5905" s="264" t="s">
        <v>2751</v>
      </c>
      <c r="C5905" s="265">
        <v>230105</v>
      </c>
      <c r="D5905" s="265" t="s">
        <v>15953</v>
      </c>
      <c r="E5905" s="266" t="s">
        <v>6877</v>
      </c>
      <c r="P5905" s="343"/>
    </row>
    <row r="5906" spans="1:16" x14ac:dyDescent="0.25">
      <c r="A5906" s="44" t="s">
        <v>10058</v>
      </c>
      <c r="B5906" s="44" t="s">
        <v>5656</v>
      </c>
      <c r="C5906" s="45" t="s">
        <v>5657</v>
      </c>
      <c r="D5906" s="45" t="s">
        <v>15765</v>
      </c>
      <c r="E5906" s="45" t="s">
        <v>6714</v>
      </c>
      <c r="F5906" s="328"/>
      <c r="G5906" s="328"/>
      <c r="H5906" s="328"/>
      <c r="I5906" s="329"/>
      <c r="J5906" s="329"/>
      <c r="K5906" s="329"/>
      <c r="P5906" s="343"/>
    </row>
    <row r="5907" spans="1:16" x14ac:dyDescent="0.25">
      <c r="A5907" s="346" t="s">
        <v>10058</v>
      </c>
      <c r="B5907" s="346" t="s">
        <v>5656</v>
      </c>
      <c r="C5907" s="347" t="s">
        <v>5657</v>
      </c>
      <c r="D5907" s="347" t="s">
        <v>15765</v>
      </c>
      <c r="E5907" s="347" t="s">
        <v>6714</v>
      </c>
      <c r="F5907" s="346"/>
      <c r="G5907" s="346"/>
      <c r="H5907" s="346"/>
      <c r="I5907" s="346"/>
      <c r="J5907" s="346"/>
      <c r="K5907" s="346"/>
      <c r="L5907" s="346"/>
      <c r="M5907" s="346"/>
      <c r="P5907" s="343"/>
    </row>
    <row r="5908" spans="1:16" x14ac:dyDescent="0.25">
      <c r="A5908" s="44" t="s">
        <v>10058</v>
      </c>
      <c r="B5908" s="44" t="s">
        <v>5656</v>
      </c>
      <c r="C5908" s="45" t="s">
        <v>5657</v>
      </c>
      <c r="D5908" s="45" t="s">
        <v>13812</v>
      </c>
      <c r="E5908" s="45" t="s">
        <v>6714</v>
      </c>
      <c r="F5908" s="93"/>
      <c r="G5908" s="93"/>
      <c r="H5908" s="93"/>
      <c r="I5908" s="99"/>
      <c r="J5908" s="99"/>
      <c r="K5908" s="99"/>
      <c r="P5908" s="343"/>
    </row>
    <row r="5909" spans="1:16" x14ac:dyDescent="0.25">
      <c r="A5909" s="264" t="s">
        <v>10692</v>
      </c>
      <c r="B5909" s="264" t="s">
        <v>1073</v>
      </c>
      <c r="C5909" s="265">
        <v>230806</v>
      </c>
      <c r="D5909" s="265" t="s">
        <v>15953</v>
      </c>
      <c r="E5909" s="266" t="s">
        <v>5279</v>
      </c>
      <c r="P5909" s="343"/>
    </row>
    <row r="5910" spans="1:16" x14ac:dyDescent="0.25">
      <c r="A5910" s="262" t="s">
        <v>7385</v>
      </c>
      <c r="B5910" s="262" t="s">
        <v>7386</v>
      </c>
      <c r="C5910" s="53" t="s">
        <v>7387</v>
      </c>
      <c r="D5910" s="93" t="s">
        <v>7330</v>
      </c>
      <c r="E5910" s="263">
        <v>46720</v>
      </c>
      <c r="F5910" s="93"/>
      <c r="G5910" s="93"/>
      <c r="H5910" s="93"/>
      <c r="I5910" s="99"/>
      <c r="J5910" s="99"/>
      <c r="K5910" s="99"/>
      <c r="P5910" s="343"/>
    </row>
    <row r="5911" spans="1:16" x14ac:dyDescent="0.25">
      <c r="A5911" s="44" t="s">
        <v>9345</v>
      </c>
      <c r="B5911" s="44" t="s">
        <v>9313</v>
      </c>
      <c r="C5911" s="45" t="s">
        <v>9314</v>
      </c>
      <c r="D5911" s="45" t="s">
        <v>18252</v>
      </c>
      <c r="E5911" s="45" t="s">
        <v>3754</v>
      </c>
      <c r="F5911" s="45" t="s">
        <v>1384</v>
      </c>
      <c r="G5911" s="45" t="s">
        <v>1385</v>
      </c>
      <c r="P5911" s="343"/>
    </row>
    <row r="5912" spans="1:16" s="361" customFormat="1" x14ac:dyDescent="0.25">
      <c r="A5912" s="44" t="s">
        <v>9345</v>
      </c>
      <c r="B5912" s="44" t="s">
        <v>9316</v>
      </c>
      <c r="C5912" s="45" t="s">
        <v>9317</v>
      </c>
      <c r="D5912" s="45" t="s">
        <v>18252</v>
      </c>
      <c r="E5912" s="45" t="s">
        <v>3754</v>
      </c>
      <c r="F5912" s="45" t="s">
        <v>1384</v>
      </c>
      <c r="G5912" s="45" t="s">
        <v>1385</v>
      </c>
      <c r="H5912" s="30"/>
      <c r="I5912" s="29"/>
      <c r="J5912" s="29"/>
      <c r="K5912" s="29"/>
      <c r="L5912" s="29"/>
      <c r="M5912" s="29"/>
      <c r="N5912" s="29"/>
      <c r="O5912" s="29"/>
      <c r="P5912" s="362"/>
    </row>
    <row r="5913" spans="1:16" x14ac:dyDescent="0.25">
      <c r="A5913" s="44" t="s">
        <v>9345</v>
      </c>
      <c r="B5913" s="92" t="s">
        <v>13392</v>
      </c>
      <c r="C5913" s="77" t="s">
        <v>13124</v>
      </c>
      <c r="D5913" s="93" t="s">
        <v>13391</v>
      </c>
      <c r="E5913" s="94">
        <v>45838</v>
      </c>
      <c r="F5913" s="93"/>
      <c r="G5913" s="93"/>
      <c r="H5913" s="93"/>
      <c r="I5913" s="99"/>
      <c r="J5913" s="99"/>
      <c r="K5913" s="99"/>
      <c r="L5913" s="31"/>
      <c r="M5913" s="31"/>
      <c r="N5913" s="31"/>
      <c r="P5913" s="343"/>
    </row>
    <row r="5914" spans="1:16" s="359" customFormat="1" x14ac:dyDescent="0.25">
      <c r="A5914" s="44" t="s">
        <v>5312</v>
      </c>
      <c r="B5914" s="44" t="s">
        <v>5313</v>
      </c>
      <c r="C5914" s="45" t="s">
        <v>5314</v>
      </c>
      <c r="D5914" s="45" t="s">
        <v>13812</v>
      </c>
      <c r="E5914" s="45" t="s">
        <v>13754</v>
      </c>
      <c r="F5914" s="93"/>
      <c r="G5914" s="93"/>
      <c r="H5914" s="93"/>
      <c r="I5914" s="99"/>
      <c r="J5914" s="99"/>
      <c r="K5914" s="99"/>
      <c r="L5914" s="29"/>
      <c r="M5914" s="29"/>
      <c r="N5914" s="29"/>
      <c r="O5914" s="29"/>
      <c r="P5914" s="360"/>
    </row>
    <row r="5915" spans="1:16" x14ac:dyDescent="0.25">
      <c r="A5915" s="264" t="s">
        <v>801</v>
      </c>
      <c r="B5915" s="264" t="s">
        <v>1063</v>
      </c>
      <c r="C5915" s="265">
        <v>220104</v>
      </c>
      <c r="D5915" s="265" t="s">
        <v>15953</v>
      </c>
      <c r="E5915" s="266" t="s">
        <v>6677</v>
      </c>
      <c r="P5915" s="343"/>
    </row>
    <row r="5916" spans="1:16" x14ac:dyDescent="0.25">
      <c r="A5916" s="44" t="s">
        <v>2688</v>
      </c>
      <c r="B5916" s="44" t="s">
        <v>9324</v>
      </c>
      <c r="C5916" s="45" t="s">
        <v>6200</v>
      </c>
      <c r="D5916" s="45" t="s">
        <v>18252</v>
      </c>
      <c r="E5916" s="45" t="s">
        <v>6214</v>
      </c>
      <c r="F5916" s="45" t="s">
        <v>1384</v>
      </c>
      <c r="G5916" s="45" t="s">
        <v>1385</v>
      </c>
      <c r="P5916" s="343"/>
    </row>
    <row r="5917" spans="1:16" s="359" customFormat="1" x14ac:dyDescent="0.25">
      <c r="A5917" s="44" t="s">
        <v>2688</v>
      </c>
      <c r="B5917" s="44" t="s">
        <v>1372</v>
      </c>
      <c r="C5917" s="45" t="s">
        <v>9092</v>
      </c>
      <c r="D5917" s="45" t="s">
        <v>18252</v>
      </c>
      <c r="E5917" s="45" t="s">
        <v>6809</v>
      </c>
      <c r="F5917" s="45" t="s">
        <v>1384</v>
      </c>
      <c r="G5917" s="45" t="s">
        <v>1385</v>
      </c>
      <c r="H5917" s="30"/>
      <c r="I5917" s="29"/>
      <c r="J5917" s="29"/>
      <c r="K5917" s="29"/>
      <c r="L5917" s="29"/>
      <c r="M5917" s="29"/>
      <c r="N5917" s="29"/>
      <c r="O5917" s="29"/>
      <c r="P5917" s="360"/>
    </row>
    <row r="5918" spans="1:16" x14ac:dyDescent="0.25">
      <c r="A5918" s="44" t="s">
        <v>1829</v>
      </c>
      <c r="B5918" s="44" t="s">
        <v>1842</v>
      </c>
      <c r="C5918" s="45" t="s">
        <v>6209</v>
      </c>
      <c r="D5918" s="45" t="s">
        <v>18252</v>
      </c>
      <c r="E5918" s="45" t="s">
        <v>5183</v>
      </c>
      <c r="F5918" s="45" t="s">
        <v>1385</v>
      </c>
      <c r="G5918" s="45" t="s">
        <v>1385</v>
      </c>
      <c r="P5918" s="343"/>
    </row>
    <row r="5919" spans="1:16" x14ac:dyDescent="0.25">
      <c r="A5919" s="44" t="s">
        <v>1829</v>
      </c>
      <c r="B5919" s="44" t="s">
        <v>10985</v>
      </c>
      <c r="C5919" s="45" t="s">
        <v>10986</v>
      </c>
      <c r="D5919" s="45" t="s">
        <v>18252</v>
      </c>
      <c r="E5919" s="45" t="s">
        <v>10715</v>
      </c>
      <c r="F5919" s="45" t="s">
        <v>1385</v>
      </c>
      <c r="G5919" s="45" t="s">
        <v>1385</v>
      </c>
      <c r="P5919" s="343"/>
    </row>
    <row r="5920" spans="1:16" x14ac:dyDescent="0.25">
      <c r="A5920" s="44" t="s">
        <v>16595</v>
      </c>
      <c r="B5920" s="44" t="s">
        <v>16596</v>
      </c>
      <c r="C5920" s="45" t="s">
        <v>16597</v>
      </c>
      <c r="D5920" s="45" t="s">
        <v>4574</v>
      </c>
      <c r="E5920" s="275">
        <f>DATE(2028,2,28)</f>
        <v>46811</v>
      </c>
      <c r="P5920" s="343"/>
    </row>
    <row r="5921" spans="1:16" s="355" customFormat="1" x14ac:dyDescent="0.25">
      <c r="A5921" s="346" t="s">
        <v>14808</v>
      </c>
      <c r="B5921" s="403" t="s">
        <v>17093</v>
      </c>
      <c r="C5921" s="413">
        <v>33.24</v>
      </c>
      <c r="D5921" s="43" t="s">
        <v>17679</v>
      </c>
      <c r="E5921" s="43">
        <v>47299</v>
      </c>
      <c r="F5921" s="88" t="s">
        <v>1533</v>
      </c>
      <c r="G5921" s="30"/>
      <c r="H5921" s="30"/>
      <c r="I5921" s="29"/>
      <c r="J5921" s="29"/>
      <c r="K5921" s="29"/>
      <c r="L5921" s="29"/>
      <c r="M5921" s="29"/>
      <c r="N5921" s="29"/>
      <c r="O5921" s="29"/>
      <c r="P5921" s="356"/>
    </row>
    <row r="5922" spans="1:16" x14ac:dyDescent="0.25">
      <c r="A5922" s="264" t="s">
        <v>14808</v>
      </c>
      <c r="B5922" s="264" t="s">
        <v>1056</v>
      </c>
      <c r="C5922" s="265">
        <v>240601</v>
      </c>
      <c r="D5922" s="265" t="s">
        <v>15953</v>
      </c>
      <c r="E5922" s="266" t="s">
        <v>13753</v>
      </c>
      <c r="P5922" s="343"/>
    </row>
    <row r="5923" spans="1:16" s="359" customFormat="1" x14ac:dyDescent="0.25">
      <c r="A5923" s="264" t="s">
        <v>8608</v>
      </c>
      <c r="B5923" s="264" t="s">
        <v>3782</v>
      </c>
      <c r="C5923" s="265">
        <v>23010402</v>
      </c>
      <c r="D5923" s="265" t="s">
        <v>15953</v>
      </c>
      <c r="E5923" s="266" t="s">
        <v>8836</v>
      </c>
      <c r="F5923" s="30"/>
      <c r="G5923" s="30"/>
      <c r="H5923" s="30"/>
      <c r="I5923" s="29"/>
      <c r="J5923" s="29"/>
      <c r="K5923" s="29"/>
      <c r="L5923" s="29"/>
      <c r="M5923" s="29"/>
      <c r="N5923" s="29"/>
      <c r="O5923" s="29"/>
      <c r="P5923" s="360"/>
    </row>
    <row r="5924" spans="1:16" x14ac:dyDescent="0.3">
      <c r="A5924" s="57" t="s">
        <v>4473</v>
      </c>
      <c r="B5924" s="92" t="s">
        <v>4550</v>
      </c>
      <c r="C5924" s="93" t="s">
        <v>4548</v>
      </c>
      <c r="D5924" s="93" t="s">
        <v>4549</v>
      </c>
      <c r="E5924" s="94">
        <v>46203</v>
      </c>
      <c r="F5924" s="93"/>
      <c r="G5924" s="93"/>
      <c r="H5924" s="93"/>
      <c r="I5924" s="99"/>
      <c r="J5924" s="99"/>
      <c r="K5924" s="99"/>
      <c r="P5924" s="343"/>
    </row>
    <row r="5925" spans="1:16" s="355" customFormat="1" x14ac:dyDescent="0.25">
      <c r="A5925" s="1" t="s">
        <v>6325</v>
      </c>
      <c r="B5925" s="432" t="s">
        <v>2181</v>
      </c>
      <c r="C5925" s="433" t="s">
        <v>6326</v>
      </c>
      <c r="D5925" s="434" t="s">
        <v>17016</v>
      </c>
      <c r="E5925" s="434">
        <v>45857</v>
      </c>
      <c r="F5925" s="30"/>
      <c r="G5925" s="30"/>
      <c r="H5925" s="30"/>
      <c r="I5925" s="29"/>
      <c r="J5925" s="29"/>
      <c r="K5925" s="29"/>
      <c r="L5925" s="29"/>
      <c r="M5925" s="29"/>
      <c r="N5925" s="29"/>
      <c r="O5925" s="29"/>
      <c r="P5925" s="356"/>
    </row>
    <row r="5926" spans="1:16" x14ac:dyDescent="0.25">
      <c r="A5926" s="1" t="s">
        <v>6325</v>
      </c>
      <c r="B5926" s="432" t="s">
        <v>2181</v>
      </c>
      <c r="C5926" s="433" t="s">
        <v>6326</v>
      </c>
      <c r="D5926" s="434" t="s">
        <v>17016</v>
      </c>
      <c r="E5926" s="434">
        <v>45857</v>
      </c>
      <c r="P5926" s="343"/>
    </row>
    <row r="5927" spans="1:16" x14ac:dyDescent="0.25">
      <c r="A5927" s="264" t="s">
        <v>6830</v>
      </c>
      <c r="B5927" s="264" t="s">
        <v>2751</v>
      </c>
      <c r="C5927" s="265">
        <v>220105</v>
      </c>
      <c r="D5927" s="265" t="s">
        <v>15953</v>
      </c>
      <c r="E5927" s="266" t="s">
        <v>3064</v>
      </c>
      <c r="P5927" s="343"/>
    </row>
    <row r="5928" spans="1:16" x14ac:dyDescent="0.25">
      <c r="A5928" s="262" t="s">
        <v>11598</v>
      </c>
      <c r="B5928" s="262" t="s">
        <v>11553</v>
      </c>
      <c r="C5928" s="53" t="s">
        <v>11702</v>
      </c>
      <c r="D5928" s="93" t="s">
        <v>7330</v>
      </c>
      <c r="E5928" s="263">
        <v>47059</v>
      </c>
      <c r="F5928" s="93"/>
      <c r="G5928" s="93"/>
      <c r="H5928" s="93"/>
      <c r="I5928" s="99"/>
      <c r="J5928" s="99"/>
      <c r="K5928" s="99"/>
      <c r="P5928" s="343"/>
    </row>
    <row r="5929" spans="1:16" s="359" customFormat="1" x14ac:dyDescent="0.25">
      <c r="A5929" s="44" t="s">
        <v>18152</v>
      </c>
      <c r="B5929" s="44" t="s">
        <v>1350</v>
      </c>
      <c r="C5929" s="45" t="s">
        <v>6188</v>
      </c>
      <c r="D5929" s="45" t="s">
        <v>18252</v>
      </c>
      <c r="E5929" s="45" t="s">
        <v>6211</v>
      </c>
      <c r="F5929" s="45" t="s">
        <v>1384</v>
      </c>
      <c r="G5929" s="45" t="s">
        <v>1384</v>
      </c>
      <c r="H5929" s="30"/>
      <c r="I5929" s="29"/>
      <c r="J5929" s="29"/>
      <c r="K5929" s="29"/>
      <c r="L5929" s="29"/>
      <c r="M5929" s="29"/>
      <c r="N5929" s="29"/>
      <c r="O5929" s="29"/>
      <c r="P5929" s="360"/>
    </row>
    <row r="5930" spans="1:16" x14ac:dyDescent="0.25">
      <c r="A5930" s="264" t="s">
        <v>14809</v>
      </c>
      <c r="B5930" s="264" t="s">
        <v>14586</v>
      </c>
      <c r="C5930" s="265">
        <v>240403</v>
      </c>
      <c r="D5930" s="265" t="s">
        <v>15953</v>
      </c>
      <c r="E5930" s="266" t="s">
        <v>6492</v>
      </c>
      <c r="P5930" s="343"/>
    </row>
    <row r="5931" spans="1:16" x14ac:dyDescent="0.25">
      <c r="A5931" s="262" t="s">
        <v>7388</v>
      </c>
      <c r="B5931" s="262" t="s">
        <v>7340</v>
      </c>
      <c r="C5931" s="53" t="s">
        <v>7389</v>
      </c>
      <c r="D5931" s="93" t="s">
        <v>7330</v>
      </c>
      <c r="E5931" s="263">
        <v>46707</v>
      </c>
      <c r="F5931" s="93"/>
      <c r="G5931" s="93"/>
      <c r="H5931" s="93"/>
      <c r="I5931" s="99"/>
      <c r="J5931" s="99"/>
      <c r="K5931" s="99"/>
      <c r="P5931" s="343"/>
    </row>
    <row r="5932" spans="1:16" x14ac:dyDescent="0.25">
      <c r="A5932" s="44" t="s">
        <v>633</v>
      </c>
      <c r="B5932" s="44" t="s">
        <v>6179</v>
      </c>
      <c r="C5932" s="45" t="s">
        <v>6199</v>
      </c>
      <c r="D5932" s="45" t="s">
        <v>18252</v>
      </c>
      <c r="E5932" s="45" t="s">
        <v>6212</v>
      </c>
      <c r="F5932" s="45" t="s">
        <v>1384</v>
      </c>
      <c r="G5932" s="45" t="s">
        <v>1385</v>
      </c>
      <c r="P5932" s="343"/>
    </row>
    <row r="5933" spans="1:16" x14ac:dyDescent="0.25">
      <c r="A5933" s="44" t="s">
        <v>633</v>
      </c>
      <c r="B5933" s="44" t="s">
        <v>15299</v>
      </c>
      <c r="C5933" s="45" t="s">
        <v>5039</v>
      </c>
      <c r="D5933" s="45" t="s">
        <v>16294</v>
      </c>
      <c r="E5933" s="46">
        <v>46022</v>
      </c>
      <c r="F5933" s="338"/>
      <c r="G5933" s="44"/>
      <c r="H5933" s="44"/>
      <c r="I5933" s="44"/>
      <c r="J5933" s="44"/>
      <c r="K5933" s="44"/>
      <c r="L5933" s="31"/>
      <c r="M5933" s="31"/>
      <c r="N5933" s="31"/>
      <c r="P5933" s="343"/>
    </row>
    <row r="5934" spans="1:16" x14ac:dyDescent="0.25">
      <c r="A5934" s="44" t="s">
        <v>5148</v>
      </c>
      <c r="B5934" s="44" t="s">
        <v>15256</v>
      </c>
      <c r="C5934" s="45" t="s">
        <v>5038</v>
      </c>
      <c r="D5934" s="45" t="s">
        <v>16294</v>
      </c>
      <c r="E5934" s="46">
        <v>45838</v>
      </c>
      <c r="F5934" s="338"/>
      <c r="G5934" s="44"/>
      <c r="H5934" s="44"/>
      <c r="I5934" s="44"/>
      <c r="J5934" s="44"/>
      <c r="K5934" s="44"/>
      <c r="L5934" s="31"/>
      <c r="M5934" s="31"/>
      <c r="N5934" s="31"/>
      <c r="P5934" s="343"/>
    </row>
    <row r="5935" spans="1:16" x14ac:dyDescent="0.25">
      <c r="A5935" s="44" t="s">
        <v>2652</v>
      </c>
      <c r="B5935" s="44" t="s">
        <v>15315</v>
      </c>
      <c r="C5935" s="45" t="s">
        <v>2596</v>
      </c>
      <c r="D5935" s="45" t="s">
        <v>16294</v>
      </c>
      <c r="E5935" s="46">
        <v>45688</v>
      </c>
      <c r="F5935" s="338"/>
      <c r="G5935" s="44"/>
      <c r="H5935" s="44"/>
      <c r="I5935" s="44"/>
      <c r="J5935" s="44"/>
      <c r="K5935" s="44"/>
      <c r="L5935" s="31"/>
      <c r="M5935" s="31"/>
      <c r="N5935" s="31"/>
      <c r="P5935" s="343"/>
    </row>
    <row r="5936" spans="1:16" x14ac:dyDescent="0.25">
      <c r="A5936" s="44" t="s">
        <v>10023</v>
      </c>
      <c r="B5936" s="44" t="s">
        <v>6467</v>
      </c>
      <c r="C5936" s="45" t="s">
        <v>6468</v>
      </c>
      <c r="D5936" s="45" t="s">
        <v>15765</v>
      </c>
      <c r="E5936" s="45" t="s">
        <v>6469</v>
      </c>
      <c r="F5936" s="328"/>
      <c r="G5936" s="328"/>
      <c r="H5936" s="328"/>
      <c r="I5936" s="329"/>
      <c r="J5936" s="329"/>
      <c r="K5936" s="329"/>
      <c r="P5936" s="343"/>
    </row>
    <row r="5937" spans="1:16" x14ac:dyDescent="0.25">
      <c r="A5937" s="346" t="s">
        <v>10023</v>
      </c>
      <c r="B5937" s="346" t="s">
        <v>6467</v>
      </c>
      <c r="C5937" s="347" t="s">
        <v>6468</v>
      </c>
      <c r="D5937" s="347" t="s">
        <v>15765</v>
      </c>
      <c r="E5937" s="347" t="s">
        <v>16823</v>
      </c>
      <c r="F5937" s="346"/>
      <c r="G5937" s="346"/>
      <c r="H5937" s="346"/>
      <c r="I5937" s="346"/>
      <c r="J5937" s="346"/>
      <c r="K5937" s="346"/>
      <c r="L5937" s="346"/>
      <c r="M5937" s="346"/>
      <c r="P5937" s="343"/>
    </row>
    <row r="5938" spans="1:16" x14ac:dyDescent="0.25">
      <c r="A5938" s="44" t="s">
        <v>10023</v>
      </c>
      <c r="B5938" s="44" t="s">
        <v>6467</v>
      </c>
      <c r="C5938" s="45" t="s">
        <v>6468</v>
      </c>
      <c r="D5938" s="45" t="s">
        <v>13812</v>
      </c>
      <c r="E5938" s="45" t="s">
        <v>6469</v>
      </c>
      <c r="F5938" s="93"/>
      <c r="G5938" s="93"/>
      <c r="H5938" s="93"/>
      <c r="I5938" s="99"/>
      <c r="J5938" s="99"/>
      <c r="K5938" s="99"/>
      <c r="P5938" s="343"/>
    </row>
    <row r="5939" spans="1:16" s="359" customFormat="1" x14ac:dyDescent="0.25">
      <c r="A5939" s="44" t="s">
        <v>11218</v>
      </c>
      <c r="B5939" s="44" t="s">
        <v>15290</v>
      </c>
      <c r="C5939" s="45" t="s">
        <v>7249</v>
      </c>
      <c r="D5939" s="45" t="s">
        <v>16294</v>
      </c>
      <c r="E5939" s="46">
        <v>45777</v>
      </c>
      <c r="F5939" s="338"/>
      <c r="G5939" s="44"/>
      <c r="H5939" s="44"/>
      <c r="I5939" s="44"/>
      <c r="J5939" s="44"/>
      <c r="K5939" s="44"/>
      <c r="L5939" s="31"/>
      <c r="M5939" s="31"/>
      <c r="N5939" s="31"/>
      <c r="O5939" s="29"/>
      <c r="P5939" s="360"/>
    </row>
    <row r="5940" spans="1:16" x14ac:dyDescent="0.3">
      <c r="A5940" s="57" t="s">
        <v>4474</v>
      </c>
      <c r="B5940" s="92" t="s">
        <v>4550</v>
      </c>
      <c r="C5940" s="93" t="s">
        <v>4548</v>
      </c>
      <c r="D5940" s="93" t="s">
        <v>4549</v>
      </c>
      <c r="E5940" s="94">
        <v>46203</v>
      </c>
      <c r="F5940" s="93"/>
      <c r="G5940" s="93"/>
      <c r="H5940" s="93"/>
      <c r="I5940" s="99"/>
      <c r="J5940" s="99"/>
      <c r="K5940" s="99"/>
      <c r="P5940" s="343"/>
    </row>
    <row r="5941" spans="1:16" x14ac:dyDescent="0.25">
      <c r="A5941" s="44" t="s">
        <v>11161</v>
      </c>
      <c r="B5941" s="44" t="s">
        <v>15259</v>
      </c>
      <c r="C5941" s="45" t="s">
        <v>11129</v>
      </c>
      <c r="D5941" s="45" t="s">
        <v>16294</v>
      </c>
      <c r="E5941" s="46">
        <v>46022</v>
      </c>
      <c r="F5941" s="338"/>
      <c r="G5941" s="44"/>
      <c r="H5941" s="44"/>
      <c r="I5941" s="44"/>
      <c r="J5941" s="44"/>
      <c r="K5941" s="44"/>
      <c r="L5941" s="31"/>
      <c r="M5941" s="31"/>
      <c r="N5941" s="31"/>
      <c r="P5941" s="343"/>
    </row>
    <row r="5942" spans="1:16" x14ac:dyDescent="0.25">
      <c r="A5942" s="102" t="s">
        <v>3948</v>
      </c>
      <c r="B5942" s="92" t="s">
        <v>4085</v>
      </c>
      <c r="C5942" s="93" t="s">
        <v>4084</v>
      </c>
      <c r="D5942" s="93" t="s">
        <v>1398</v>
      </c>
      <c r="E5942" s="94">
        <v>45794</v>
      </c>
      <c r="F5942" s="93"/>
      <c r="G5942" s="93" t="s">
        <v>1385</v>
      </c>
      <c r="H5942" s="93" t="s">
        <v>1385</v>
      </c>
      <c r="I5942" s="99"/>
      <c r="J5942" s="99"/>
      <c r="K5942" s="99"/>
      <c r="L5942" s="31"/>
      <c r="M5942" s="31"/>
      <c r="N5942" s="31"/>
      <c r="P5942" s="343"/>
    </row>
    <row r="5943" spans="1:16" x14ac:dyDescent="0.25">
      <c r="A5943" s="264" t="s">
        <v>1872</v>
      </c>
      <c r="B5943" s="264" t="s">
        <v>3753</v>
      </c>
      <c r="C5943" s="265">
        <v>210101</v>
      </c>
      <c r="D5943" s="265" t="s">
        <v>15953</v>
      </c>
      <c r="E5943" s="266" t="s">
        <v>3754</v>
      </c>
      <c r="P5943" s="343"/>
    </row>
    <row r="5944" spans="1:16" s="355" customFormat="1" x14ac:dyDescent="0.3">
      <c r="A5944" s="92" t="s">
        <v>14350</v>
      </c>
      <c r="B5944" s="92" t="s">
        <v>14372</v>
      </c>
      <c r="C5944" s="93" t="s">
        <v>14373</v>
      </c>
      <c r="D5944" s="93" t="s">
        <v>1398</v>
      </c>
      <c r="E5944" s="94">
        <v>45916</v>
      </c>
      <c r="F5944" s="93"/>
      <c r="G5944" s="93"/>
      <c r="H5944" s="93"/>
      <c r="I5944" s="99"/>
      <c r="J5944" s="99"/>
      <c r="K5944" s="99"/>
      <c r="L5944" s="31"/>
      <c r="M5944" s="31"/>
      <c r="N5944" s="31"/>
      <c r="O5944" s="29"/>
      <c r="P5944" s="356"/>
    </row>
    <row r="5945" spans="1:16" x14ac:dyDescent="0.3">
      <c r="A5945" s="57" t="s">
        <v>2480</v>
      </c>
      <c r="B5945" s="57" t="s">
        <v>2495</v>
      </c>
      <c r="C5945" s="62">
        <v>21030</v>
      </c>
      <c r="D5945" s="62" t="s">
        <v>5966</v>
      </c>
      <c r="E5945" s="60">
        <v>45961</v>
      </c>
      <c r="F5945" s="339" t="s">
        <v>16267</v>
      </c>
      <c r="G5945" s="339" t="s">
        <v>16268</v>
      </c>
      <c r="H5945" s="57"/>
      <c r="I5945" s="57"/>
      <c r="J5945" s="57"/>
      <c r="K5945" s="57"/>
      <c r="L5945" s="31"/>
      <c r="M5945" s="31"/>
      <c r="N5945" s="31"/>
      <c r="P5945" s="343"/>
    </row>
    <row r="5946" spans="1:16" s="361" customFormat="1" x14ac:dyDescent="0.25">
      <c r="A5946" s="44" t="s">
        <v>9147</v>
      </c>
      <c r="B5946" s="44" t="s">
        <v>2667</v>
      </c>
      <c r="C5946" s="45" t="s">
        <v>9088</v>
      </c>
      <c r="D5946" s="45" t="s">
        <v>18252</v>
      </c>
      <c r="E5946" s="45" t="s">
        <v>6809</v>
      </c>
      <c r="F5946" s="45" t="s">
        <v>1384</v>
      </c>
      <c r="G5946" s="45" t="s">
        <v>1385</v>
      </c>
      <c r="H5946" s="30"/>
      <c r="I5946" s="29"/>
      <c r="J5946" s="29"/>
      <c r="K5946" s="29"/>
      <c r="L5946" s="29"/>
      <c r="M5946" s="29"/>
      <c r="N5946" s="29"/>
      <c r="O5946" s="29"/>
      <c r="P5946" s="362"/>
    </row>
    <row r="5947" spans="1:16" x14ac:dyDescent="0.25">
      <c r="A5947" s="264" t="s">
        <v>15874</v>
      </c>
      <c r="B5947" s="264" t="s">
        <v>3753</v>
      </c>
      <c r="C5947" s="265">
        <v>210101</v>
      </c>
      <c r="D5947" s="265" t="s">
        <v>15953</v>
      </c>
      <c r="E5947" s="266" t="s">
        <v>3754</v>
      </c>
      <c r="P5947" s="343"/>
    </row>
    <row r="5948" spans="1:16" x14ac:dyDescent="0.25">
      <c r="A5948" s="264" t="s">
        <v>15874</v>
      </c>
      <c r="B5948" s="264" t="s">
        <v>6669</v>
      </c>
      <c r="C5948" s="265">
        <v>240804</v>
      </c>
      <c r="D5948" s="265" t="s">
        <v>15953</v>
      </c>
      <c r="E5948" s="266" t="s">
        <v>15826</v>
      </c>
      <c r="P5948" s="343"/>
    </row>
    <row r="5949" spans="1:16" x14ac:dyDescent="0.25">
      <c r="A5949" s="1" t="s">
        <v>14452</v>
      </c>
      <c r="B5949" s="432" t="s">
        <v>14398</v>
      </c>
      <c r="C5949" s="433" t="s">
        <v>14453</v>
      </c>
      <c r="D5949" s="434" t="s">
        <v>17016</v>
      </c>
      <c r="E5949" s="434">
        <v>45866</v>
      </c>
      <c r="P5949" s="343"/>
    </row>
    <row r="5950" spans="1:16" s="359" customFormat="1" x14ac:dyDescent="0.25">
      <c r="A5950" s="403" t="s">
        <v>17320</v>
      </c>
      <c r="B5950" s="403" t="s">
        <v>17114</v>
      </c>
      <c r="C5950" s="413">
        <v>13.24</v>
      </c>
      <c r="D5950" s="43" t="s">
        <v>17679</v>
      </c>
      <c r="E5950" s="43">
        <v>47299</v>
      </c>
      <c r="F5950" s="88"/>
      <c r="G5950" s="30"/>
      <c r="H5950" s="30"/>
      <c r="I5950" s="29"/>
      <c r="J5950" s="29"/>
      <c r="K5950" s="29"/>
      <c r="L5950" s="29"/>
      <c r="M5950" s="29"/>
      <c r="N5950" s="29"/>
      <c r="O5950" s="29"/>
      <c r="P5950" s="360"/>
    </row>
    <row r="5951" spans="1:16" x14ac:dyDescent="0.3">
      <c r="A5951" s="57" t="s">
        <v>27</v>
      </c>
      <c r="B5951" s="57" t="s">
        <v>2495</v>
      </c>
      <c r="C5951" s="62">
        <v>21030</v>
      </c>
      <c r="D5951" s="62" t="s">
        <v>5966</v>
      </c>
      <c r="E5951" s="60">
        <v>45961</v>
      </c>
      <c r="F5951" s="339" t="s">
        <v>16267</v>
      </c>
      <c r="G5951" s="339" t="s">
        <v>16268</v>
      </c>
      <c r="H5951" s="57"/>
      <c r="I5951" s="57"/>
      <c r="J5951" s="57"/>
      <c r="K5951" s="57"/>
      <c r="L5951" s="31"/>
      <c r="M5951" s="31"/>
      <c r="N5951" s="31"/>
      <c r="P5951" s="343"/>
    </row>
    <row r="5952" spans="1:16" x14ac:dyDescent="0.25">
      <c r="A5952" s="44" t="s">
        <v>27</v>
      </c>
      <c r="B5952" s="44" t="s">
        <v>1352</v>
      </c>
      <c r="C5952" s="45" t="s">
        <v>9319</v>
      </c>
      <c r="D5952" s="45" t="s">
        <v>18252</v>
      </c>
      <c r="E5952" s="45" t="s">
        <v>3754</v>
      </c>
      <c r="F5952" s="45" t="s">
        <v>1384</v>
      </c>
      <c r="G5952" s="45" t="s">
        <v>1385</v>
      </c>
      <c r="P5952" s="343"/>
    </row>
    <row r="5953" spans="1:16" x14ac:dyDescent="0.3">
      <c r="A5953" s="57" t="s">
        <v>27</v>
      </c>
      <c r="B5953" s="92" t="s">
        <v>4550</v>
      </c>
      <c r="C5953" s="93" t="s">
        <v>4548</v>
      </c>
      <c r="D5953" s="93" t="s">
        <v>4549</v>
      </c>
      <c r="E5953" s="94">
        <v>46203</v>
      </c>
      <c r="F5953" s="93"/>
      <c r="G5953" s="93"/>
      <c r="H5953" s="93"/>
      <c r="I5953" s="99"/>
      <c r="J5953" s="99"/>
      <c r="K5953" s="99"/>
      <c r="P5953" s="343"/>
    </row>
    <row r="5954" spans="1:16" x14ac:dyDescent="0.25">
      <c r="A5954" s="403" t="s">
        <v>27</v>
      </c>
      <c r="B5954" s="403" t="s">
        <v>17099</v>
      </c>
      <c r="C5954" s="413">
        <v>8.24</v>
      </c>
      <c r="D5954" s="43" t="s">
        <v>17679</v>
      </c>
      <c r="E5954" s="43">
        <v>47057</v>
      </c>
      <c r="F5954" s="88"/>
      <c r="P5954" s="343"/>
    </row>
    <row r="5955" spans="1:16" x14ac:dyDescent="0.25">
      <c r="A5955" s="403" t="s">
        <v>27</v>
      </c>
      <c r="B5955" s="403" t="s">
        <v>17114</v>
      </c>
      <c r="C5955" s="413">
        <v>13.24</v>
      </c>
      <c r="D5955" s="43" t="s">
        <v>17679</v>
      </c>
      <c r="E5955" s="43">
        <v>47299</v>
      </c>
      <c r="F5955" s="88"/>
      <c r="P5955" s="343"/>
    </row>
    <row r="5956" spans="1:16" x14ac:dyDescent="0.25">
      <c r="A5956" s="403" t="s">
        <v>27</v>
      </c>
      <c r="B5956" s="403" t="s">
        <v>17113</v>
      </c>
      <c r="C5956" s="413">
        <v>14.24</v>
      </c>
      <c r="D5956" s="43" t="s">
        <v>17679</v>
      </c>
      <c r="E5956" s="43">
        <v>47299</v>
      </c>
      <c r="F5956" s="88"/>
      <c r="P5956" s="343"/>
    </row>
    <row r="5957" spans="1:16" x14ac:dyDescent="0.25">
      <c r="A5957" s="102" t="s">
        <v>3952</v>
      </c>
      <c r="B5957" s="92" t="s">
        <v>4085</v>
      </c>
      <c r="C5957" s="93" t="s">
        <v>4084</v>
      </c>
      <c r="D5957" s="93" t="s">
        <v>1398</v>
      </c>
      <c r="E5957" s="94">
        <v>45794</v>
      </c>
      <c r="F5957" s="93"/>
      <c r="G5957" s="93" t="s">
        <v>1385</v>
      </c>
      <c r="H5957" s="93" t="s">
        <v>1385</v>
      </c>
      <c r="I5957" s="99"/>
      <c r="J5957" s="99"/>
      <c r="K5957" s="99"/>
      <c r="L5957" s="31"/>
      <c r="M5957" s="31"/>
      <c r="N5957" s="31"/>
      <c r="P5957" s="343"/>
    </row>
    <row r="5958" spans="1:16" x14ac:dyDescent="0.25">
      <c r="A5958" s="264" t="s">
        <v>17845</v>
      </c>
      <c r="B5958" s="264" t="s">
        <v>3587</v>
      </c>
      <c r="C5958" s="265">
        <v>230904</v>
      </c>
      <c r="D5958" s="265" t="s">
        <v>15953</v>
      </c>
      <c r="E5958" s="266" t="s">
        <v>10715</v>
      </c>
      <c r="P5958" s="343"/>
    </row>
    <row r="5959" spans="1:16" x14ac:dyDescent="0.25">
      <c r="A5959" s="264" t="s">
        <v>17845</v>
      </c>
      <c r="B5959" s="264" t="s">
        <v>6669</v>
      </c>
      <c r="C5959" s="265">
        <v>240804</v>
      </c>
      <c r="D5959" s="265" t="s">
        <v>15953</v>
      </c>
      <c r="E5959" s="266" t="s">
        <v>15826</v>
      </c>
      <c r="P5959" s="343"/>
    </row>
    <row r="5960" spans="1:16" x14ac:dyDescent="0.25">
      <c r="A5960" s="44" t="s">
        <v>11866</v>
      </c>
      <c r="B5960" s="44" t="s">
        <v>1347</v>
      </c>
      <c r="C5960" s="45" t="s">
        <v>14267</v>
      </c>
      <c r="D5960" s="45" t="s">
        <v>18252</v>
      </c>
      <c r="E5960" s="45" t="s">
        <v>6677</v>
      </c>
      <c r="F5960" s="45" t="s">
        <v>1385</v>
      </c>
      <c r="G5960" s="45" t="s">
        <v>1384</v>
      </c>
      <c r="P5960" s="343"/>
    </row>
    <row r="5961" spans="1:16" x14ac:dyDescent="0.25">
      <c r="A5961" s="44" t="s">
        <v>3435</v>
      </c>
      <c r="B5961" s="44" t="s">
        <v>9961</v>
      </c>
      <c r="C5961" s="45" t="s">
        <v>3457</v>
      </c>
      <c r="D5961" s="45" t="s">
        <v>16294</v>
      </c>
      <c r="E5961" s="46">
        <v>46022</v>
      </c>
      <c r="F5961" s="338" t="s">
        <v>2055</v>
      </c>
      <c r="G5961" s="44"/>
      <c r="H5961" s="44"/>
      <c r="I5961" s="44"/>
      <c r="J5961" s="44"/>
      <c r="K5961" s="44"/>
      <c r="L5961" s="31"/>
      <c r="M5961" s="31"/>
      <c r="N5961" s="31"/>
      <c r="P5961" s="343"/>
    </row>
    <row r="5962" spans="1:16" s="355" customFormat="1" x14ac:dyDescent="0.25">
      <c r="A5962" s="44" t="s">
        <v>3435</v>
      </c>
      <c r="B5962" s="44" t="s">
        <v>15319</v>
      </c>
      <c r="C5962" s="45" t="s">
        <v>7314</v>
      </c>
      <c r="D5962" s="45" t="s">
        <v>16294</v>
      </c>
      <c r="E5962" s="46">
        <v>45930</v>
      </c>
      <c r="F5962" s="338" t="s">
        <v>2055</v>
      </c>
      <c r="G5962" s="44"/>
      <c r="H5962" s="44"/>
      <c r="I5962" s="44"/>
      <c r="J5962" s="44"/>
      <c r="K5962" s="44"/>
      <c r="L5962" s="31"/>
      <c r="M5962" s="31"/>
      <c r="N5962" s="31"/>
      <c r="O5962" s="29"/>
      <c r="P5962" s="356"/>
    </row>
    <row r="5963" spans="1:16" x14ac:dyDescent="0.25">
      <c r="A5963" s="44" t="s">
        <v>7224</v>
      </c>
      <c r="B5963" s="44" t="s">
        <v>9961</v>
      </c>
      <c r="C5963" s="45" t="s">
        <v>3457</v>
      </c>
      <c r="D5963" s="45" t="s">
        <v>16294</v>
      </c>
      <c r="E5963" s="46">
        <v>46022</v>
      </c>
      <c r="F5963" s="338"/>
      <c r="G5963" s="44"/>
      <c r="H5963" s="44"/>
      <c r="I5963" s="44"/>
      <c r="J5963" s="44"/>
      <c r="K5963" s="44"/>
      <c r="L5963" s="31"/>
      <c r="M5963" s="31"/>
      <c r="N5963" s="31"/>
      <c r="P5963" s="343"/>
    </row>
    <row r="5964" spans="1:16" s="359" customFormat="1" x14ac:dyDescent="0.25">
      <c r="A5964" s="44" t="s">
        <v>7224</v>
      </c>
      <c r="B5964" s="44" t="s">
        <v>15319</v>
      </c>
      <c r="C5964" s="45" t="s">
        <v>7314</v>
      </c>
      <c r="D5964" s="45" t="s">
        <v>16294</v>
      </c>
      <c r="E5964" s="46">
        <v>45930</v>
      </c>
      <c r="F5964" s="338"/>
      <c r="G5964" s="44"/>
      <c r="H5964" s="44"/>
      <c r="I5964" s="44"/>
      <c r="J5964" s="44"/>
      <c r="K5964" s="44"/>
      <c r="L5964" s="31"/>
      <c r="M5964" s="31"/>
      <c r="N5964" s="31"/>
      <c r="O5964" s="29"/>
      <c r="P5964" s="360"/>
    </row>
    <row r="5965" spans="1:16" x14ac:dyDescent="0.25">
      <c r="A5965" s="100" t="s">
        <v>4111</v>
      </c>
      <c r="B5965" s="92" t="s">
        <v>4153</v>
      </c>
      <c r="C5965" s="93" t="s">
        <v>4154</v>
      </c>
      <c r="D5965" s="93" t="s">
        <v>1398</v>
      </c>
      <c r="E5965" s="94">
        <v>46131</v>
      </c>
      <c r="F5965" s="93"/>
      <c r="G5965" s="93"/>
      <c r="H5965" s="93"/>
      <c r="I5965" s="99"/>
      <c r="J5965" s="99"/>
      <c r="K5965" s="99"/>
      <c r="P5965" s="343"/>
    </row>
    <row r="5966" spans="1:16" x14ac:dyDescent="0.25">
      <c r="A5966" s="44" t="s">
        <v>12200</v>
      </c>
      <c r="B5966" s="44" t="s">
        <v>12201</v>
      </c>
      <c r="C5966" s="45" t="s">
        <v>5060</v>
      </c>
      <c r="D5966" s="45" t="s">
        <v>4574</v>
      </c>
      <c r="E5966" s="275">
        <f>DATE(2025,11,16)</f>
        <v>45977</v>
      </c>
      <c r="F5966" s="32"/>
      <c r="G5966" s="32"/>
      <c r="H5966" s="32"/>
      <c r="I5966" s="31"/>
      <c r="J5966" s="31"/>
      <c r="K5966" s="31"/>
      <c r="L5966" s="31"/>
      <c r="M5966" s="31"/>
      <c r="N5966" s="31"/>
      <c r="P5966" s="343"/>
    </row>
    <row r="5967" spans="1:16" x14ac:dyDescent="0.3">
      <c r="A5967" s="135" t="s">
        <v>7678</v>
      </c>
      <c r="B5967" s="131" t="s">
        <v>7673</v>
      </c>
      <c r="C5967" s="96" t="s">
        <v>7674</v>
      </c>
      <c r="D5967" s="96" t="s">
        <v>1398</v>
      </c>
      <c r="E5967" s="112">
        <v>45976</v>
      </c>
      <c r="F5967" s="93"/>
      <c r="G5967" s="93"/>
      <c r="H5967" s="93"/>
      <c r="I5967" s="99"/>
      <c r="J5967" s="99"/>
      <c r="K5967" s="99"/>
      <c r="L5967" s="31"/>
      <c r="M5967" s="31"/>
      <c r="N5967" s="31"/>
      <c r="P5967" s="343"/>
    </row>
    <row r="5968" spans="1:16" x14ac:dyDescent="0.25">
      <c r="A5968" s="264" t="s">
        <v>14810</v>
      </c>
      <c r="B5968" s="264" t="s">
        <v>4191</v>
      </c>
      <c r="C5968" s="265">
        <v>240401</v>
      </c>
      <c r="D5968" s="265" t="s">
        <v>15953</v>
      </c>
      <c r="E5968" s="266" t="s">
        <v>6492</v>
      </c>
      <c r="P5968" s="343"/>
    </row>
    <row r="5969" spans="1:16" x14ac:dyDescent="0.25">
      <c r="A5969" s="44" t="s">
        <v>13212</v>
      </c>
      <c r="B5969" s="92" t="s">
        <v>13392</v>
      </c>
      <c r="C5969" s="45" t="s">
        <v>13122</v>
      </c>
      <c r="D5969" s="93" t="s">
        <v>13391</v>
      </c>
      <c r="E5969" s="94">
        <v>45838</v>
      </c>
      <c r="F5969" s="93"/>
      <c r="G5969" s="93"/>
      <c r="H5969" s="93"/>
      <c r="I5969" s="99"/>
      <c r="J5969" s="99"/>
      <c r="K5969" s="99"/>
      <c r="L5969" s="31"/>
      <c r="M5969" s="31"/>
      <c r="N5969" s="31"/>
      <c r="P5969" s="343"/>
    </row>
    <row r="5970" spans="1:16" x14ac:dyDescent="0.3">
      <c r="A5970" s="135" t="s">
        <v>7711</v>
      </c>
      <c r="B5970" s="131" t="s">
        <v>1399</v>
      </c>
      <c r="C5970" s="96" t="s">
        <v>7695</v>
      </c>
      <c r="D5970" s="96" t="s">
        <v>1398</v>
      </c>
      <c r="E5970" s="112">
        <v>45863</v>
      </c>
      <c r="F5970" s="93"/>
      <c r="G5970" s="93"/>
      <c r="H5970" s="93"/>
      <c r="I5970" s="99"/>
      <c r="J5970" s="99"/>
      <c r="K5970" s="99"/>
      <c r="L5970" s="31"/>
      <c r="M5970" s="31"/>
      <c r="N5970" s="31"/>
      <c r="P5970" s="343"/>
    </row>
    <row r="5971" spans="1:16" x14ac:dyDescent="0.25">
      <c r="A5971" s="264" t="s">
        <v>9478</v>
      </c>
      <c r="B5971" s="264" t="s">
        <v>6966</v>
      </c>
      <c r="C5971" s="265">
        <v>23010401</v>
      </c>
      <c r="D5971" s="265" t="s">
        <v>15953</v>
      </c>
      <c r="E5971" s="266" t="s">
        <v>6967</v>
      </c>
      <c r="P5971" s="343"/>
    </row>
    <row r="5972" spans="1:16" x14ac:dyDescent="0.25">
      <c r="A5972" s="264" t="s">
        <v>9478</v>
      </c>
      <c r="B5972" s="264" t="s">
        <v>3782</v>
      </c>
      <c r="C5972" s="265">
        <v>23010402</v>
      </c>
      <c r="D5972" s="265" t="s">
        <v>15953</v>
      </c>
      <c r="E5972" s="266" t="s">
        <v>8836</v>
      </c>
      <c r="P5972" s="343"/>
    </row>
    <row r="5973" spans="1:16" s="355" customFormat="1" x14ac:dyDescent="0.25">
      <c r="A5973" s="264" t="s">
        <v>9479</v>
      </c>
      <c r="B5973" s="264" t="s">
        <v>6966</v>
      </c>
      <c r="C5973" s="265">
        <v>23010401</v>
      </c>
      <c r="D5973" s="265" t="s">
        <v>15953</v>
      </c>
      <c r="E5973" s="266" t="s">
        <v>6967</v>
      </c>
      <c r="F5973" s="30"/>
      <c r="G5973" s="30"/>
      <c r="H5973" s="30"/>
      <c r="I5973" s="29"/>
      <c r="J5973" s="29"/>
      <c r="K5973" s="29"/>
      <c r="L5973" s="29"/>
      <c r="M5973" s="29"/>
      <c r="N5973" s="29"/>
      <c r="O5973" s="29"/>
      <c r="P5973" s="356"/>
    </row>
    <row r="5974" spans="1:16" x14ac:dyDescent="0.25">
      <c r="A5974" s="264" t="s">
        <v>9479</v>
      </c>
      <c r="B5974" s="264" t="s">
        <v>3782</v>
      </c>
      <c r="C5974" s="265">
        <v>23010402</v>
      </c>
      <c r="D5974" s="265" t="s">
        <v>15953</v>
      </c>
      <c r="E5974" s="266" t="s">
        <v>8836</v>
      </c>
      <c r="P5974" s="343"/>
    </row>
    <row r="5975" spans="1:16" x14ac:dyDescent="0.25">
      <c r="A5975" s="264" t="s">
        <v>6831</v>
      </c>
      <c r="B5975" s="264" t="s">
        <v>3782</v>
      </c>
      <c r="C5975" s="265">
        <v>210205</v>
      </c>
      <c r="D5975" s="265" t="s">
        <v>15953</v>
      </c>
      <c r="E5975" s="266" t="s">
        <v>8836</v>
      </c>
      <c r="P5975" s="343"/>
    </row>
    <row r="5976" spans="1:16" s="359" customFormat="1" x14ac:dyDescent="0.25">
      <c r="A5976" s="264" t="s">
        <v>6831</v>
      </c>
      <c r="B5976" s="264" t="s">
        <v>6662</v>
      </c>
      <c r="C5976" s="265">
        <v>22010601</v>
      </c>
      <c r="D5976" s="265" t="s">
        <v>15953</v>
      </c>
      <c r="E5976" s="266" t="s">
        <v>6211</v>
      </c>
      <c r="F5976" s="30"/>
      <c r="G5976" s="30"/>
      <c r="H5976" s="30"/>
      <c r="I5976" s="29"/>
      <c r="J5976" s="29"/>
      <c r="K5976" s="29"/>
      <c r="L5976" s="29"/>
      <c r="M5976" s="29"/>
      <c r="N5976" s="29"/>
      <c r="O5976" s="29"/>
      <c r="P5976" s="360"/>
    </row>
    <row r="5977" spans="1:16" x14ac:dyDescent="0.25">
      <c r="A5977" s="264" t="s">
        <v>6831</v>
      </c>
      <c r="B5977" s="264" t="s">
        <v>6663</v>
      </c>
      <c r="C5977" s="265">
        <v>22010602</v>
      </c>
      <c r="D5977" s="265" t="s">
        <v>15953</v>
      </c>
      <c r="E5977" s="266" t="s">
        <v>6211</v>
      </c>
      <c r="P5977" s="343"/>
    </row>
    <row r="5978" spans="1:16" x14ac:dyDescent="0.25">
      <c r="A5978" s="264" t="s">
        <v>2803</v>
      </c>
      <c r="B5978" s="264" t="s">
        <v>2751</v>
      </c>
      <c r="C5978" s="265">
        <v>230105</v>
      </c>
      <c r="D5978" s="265" t="s">
        <v>15953</v>
      </c>
      <c r="E5978" s="266" t="s">
        <v>6877</v>
      </c>
      <c r="P5978" s="343"/>
    </row>
    <row r="5979" spans="1:16" x14ac:dyDescent="0.25">
      <c r="A5979" s="44" t="s">
        <v>5658</v>
      </c>
      <c r="B5979" s="44" t="s">
        <v>5591</v>
      </c>
      <c r="C5979" s="45" t="s">
        <v>5659</v>
      </c>
      <c r="D5979" s="45" t="s">
        <v>15765</v>
      </c>
      <c r="E5979" s="45" t="s">
        <v>5246</v>
      </c>
      <c r="F5979" s="328"/>
      <c r="G5979" s="328"/>
      <c r="H5979" s="328"/>
      <c r="I5979" s="329"/>
      <c r="J5979" s="329"/>
      <c r="K5979" s="329"/>
      <c r="P5979" s="343"/>
    </row>
    <row r="5980" spans="1:16" x14ac:dyDescent="0.25">
      <c r="A5980" s="346" t="s">
        <v>5658</v>
      </c>
      <c r="B5980" s="346" t="s">
        <v>5591</v>
      </c>
      <c r="C5980" s="347" t="s">
        <v>5659</v>
      </c>
      <c r="D5980" s="347" t="s">
        <v>15765</v>
      </c>
      <c r="E5980" s="347" t="s">
        <v>5246</v>
      </c>
      <c r="F5980" s="346"/>
      <c r="G5980" s="346"/>
      <c r="H5980" s="346"/>
      <c r="I5980" s="346"/>
      <c r="J5980" s="346"/>
      <c r="K5980" s="346"/>
      <c r="L5980" s="346"/>
      <c r="M5980" s="346"/>
      <c r="P5980" s="343"/>
    </row>
    <row r="5981" spans="1:16" s="359" customFormat="1" x14ac:dyDescent="0.25">
      <c r="A5981" s="264" t="s">
        <v>11414</v>
      </c>
      <c r="B5981" s="264" t="s">
        <v>3591</v>
      </c>
      <c r="C5981" s="265">
        <v>230901</v>
      </c>
      <c r="D5981" s="265" t="s">
        <v>15953</v>
      </c>
      <c r="E5981" s="266" t="s">
        <v>10715</v>
      </c>
      <c r="F5981" s="30"/>
      <c r="G5981" s="30"/>
      <c r="H5981" s="30"/>
      <c r="I5981" s="29"/>
      <c r="J5981" s="29"/>
      <c r="K5981" s="29"/>
      <c r="L5981" s="29"/>
      <c r="M5981" s="29"/>
      <c r="N5981" s="29"/>
      <c r="O5981" s="29"/>
      <c r="P5981" s="360"/>
    </row>
    <row r="5982" spans="1:16" x14ac:dyDescent="0.3">
      <c r="A5982" s="135" t="s">
        <v>9729</v>
      </c>
      <c r="B5982" s="131" t="s">
        <v>1399</v>
      </c>
      <c r="C5982" s="96" t="s">
        <v>7695</v>
      </c>
      <c r="D5982" s="96" t="s">
        <v>1398</v>
      </c>
      <c r="E5982" s="112">
        <v>45863</v>
      </c>
      <c r="F5982" s="93"/>
      <c r="G5982" s="93"/>
      <c r="H5982" s="93"/>
      <c r="I5982" s="99"/>
      <c r="J5982" s="99"/>
      <c r="K5982" s="99"/>
      <c r="L5982" s="31"/>
      <c r="M5982" s="31"/>
      <c r="N5982" s="31"/>
      <c r="P5982" s="343"/>
    </row>
    <row r="5983" spans="1:16" x14ac:dyDescent="0.25">
      <c r="A5983" s="264" t="s">
        <v>14811</v>
      </c>
      <c r="B5983" s="264" t="s">
        <v>14574</v>
      </c>
      <c r="C5983" s="265">
        <v>240507</v>
      </c>
      <c r="D5983" s="265" t="s">
        <v>15953</v>
      </c>
      <c r="E5983" s="266" t="s">
        <v>6710</v>
      </c>
      <c r="P5983" s="343"/>
    </row>
    <row r="5984" spans="1:16" s="355" customFormat="1" x14ac:dyDescent="0.25">
      <c r="A5984" s="44" t="s">
        <v>12202</v>
      </c>
      <c r="B5984" s="44" t="s">
        <v>12203</v>
      </c>
      <c r="C5984" s="45" t="s">
        <v>12822</v>
      </c>
      <c r="D5984" s="45" t="s">
        <v>4574</v>
      </c>
      <c r="E5984" s="275">
        <f>DATE(2026,2,17)</f>
        <v>46070</v>
      </c>
      <c r="F5984" s="30"/>
      <c r="G5984" s="30"/>
      <c r="H5984" s="30"/>
      <c r="I5984" s="29"/>
      <c r="J5984" s="29"/>
      <c r="K5984" s="29"/>
      <c r="L5984" s="29"/>
      <c r="M5984" s="29"/>
      <c r="N5984" s="29"/>
      <c r="O5984" s="29"/>
      <c r="P5984" s="356"/>
    </row>
    <row r="5985" spans="1:16" x14ac:dyDescent="0.25">
      <c r="A5985" s="44" t="s">
        <v>1167</v>
      </c>
      <c r="B5985" s="44" t="s">
        <v>6179</v>
      </c>
      <c r="C5985" s="45" t="s">
        <v>6199</v>
      </c>
      <c r="D5985" s="45" t="s">
        <v>18252</v>
      </c>
      <c r="E5985" s="45" t="s">
        <v>6212</v>
      </c>
      <c r="F5985" s="45" t="s">
        <v>1384</v>
      </c>
      <c r="G5985" s="45" t="s">
        <v>1385</v>
      </c>
      <c r="P5985" s="343"/>
    </row>
    <row r="5986" spans="1:16" s="359" customFormat="1" x14ac:dyDescent="0.3">
      <c r="A5986" s="103" t="s">
        <v>2898</v>
      </c>
      <c r="B5986" s="103" t="s">
        <v>1936</v>
      </c>
      <c r="C5986" s="147" t="s">
        <v>2899</v>
      </c>
      <c r="D5986" s="420" t="s">
        <v>2000</v>
      </c>
      <c r="E5986" s="116">
        <v>45406</v>
      </c>
      <c r="F5986" s="93"/>
      <c r="G5986" s="93"/>
      <c r="H5986" s="93"/>
      <c r="I5986" s="99"/>
      <c r="J5986" s="99"/>
      <c r="K5986" s="99"/>
      <c r="L5986" s="29"/>
      <c r="M5986" s="29"/>
      <c r="N5986" s="29"/>
      <c r="O5986" s="29"/>
      <c r="P5986" s="360"/>
    </row>
    <row r="5987" spans="1:16" x14ac:dyDescent="0.25">
      <c r="A5987" s="403" t="s">
        <v>17321</v>
      </c>
      <c r="B5987" s="403" t="s">
        <v>17087</v>
      </c>
      <c r="C5987" s="413">
        <v>9.2200000000000006</v>
      </c>
      <c r="D5987" s="43" t="s">
        <v>17679</v>
      </c>
      <c r="E5987" s="43">
        <v>45838</v>
      </c>
      <c r="F5987" s="88"/>
      <c r="P5987" s="343"/>
    </row>
    <row r="5988" spans="1:16" x14ac:dyDescent="0.25">
      <c r="A5988" s="44" t="s">
        <v>12204</v>
      </c>
      <c r="B5988" s="44" t="s">
        <v>12126</v>
      </c>
      <c r="C5988" s="45" t="s">
        <v>6565</v>
      </c>
      <c r="D5988" s="45" t="s">
        <v>4574</v>
      </c>
      <c r="E5988" s="275">
        <f>DATE(2025,10,11)</f>
        <v>45941</v>
      </c>
      <c r="F5988" s="32"/>
      <c r="G5988" s="32"/>
      <c r="H5988" s="32"/>
      <c r="I5988" s="31"/>
      <c r="J5988" s="31"/>
      <c r="K5988" s="31"/>
      <c r="L5988" s="31"/>
      <c r="M5988" s="31"/>
      <c r="N5988" s="31"/>
      <c r="P5988" s="343"/>
    </row>
    <row r="5989" spans="1:16" s="359" customFormat="1" x14ac:dyDescent="0.25">
      <c r="A5989" s="264" t="s">
        <v>14812</v>
      </c>
      <c r="B5989" s="264" t="s">
        <v>14577</v>
      </c>
      <c r="C5989" s="265">
        <v>240501</v>
      </c>
      <c r="D5989" s="265" t="s">
        <v>15953</v>
      </c>
      <c r="E5989" s="266" t="s">
        <v>14578</v>
      </c>
      <c r="F5989" s="30"/>
      <c r="G5989" s="30"/>
      <c r="H5989" s="30"/>
      <c r="I5989" s="29"/>
      <c r="J5989" s="29"/>
      <c r="K5989" s="29"/>
      <c r="L5989" s="29"/>
      <c r="M5989" s="29"/>
      <c r="N5989" s="29"/>
      <c r="O5989" s="29"/>
      <c r="P5989" s="360"/>
    </row>
    <row r="5990" spans="1:16" x14ac:dyDescent="0.25">
      <c r="A5990" s="264" t="s">
        <v>6832</v>
      </c>
      <c r="B5990" s="264" t="s">
        <v>1074</v>
      </c>
      <c r="C5990" s="265">
        <v>220701</v>
      </c>
      <c r="D5990" s="265" t="s">
        <v>15953</v>
      </c>
      <c r="E5990" s="266" t="s">
        <v>6212</v>
      </c>
      <c r="P5990" s="343"/>
    </row>
    <row r="5991" spans="1:16" x14ac:dyDescent="0.25">
      <c r="A5991" s="44" t="s">
        <v>18153</v>
      </c>
      <c r="B5991" s="44" t="s">
        <v>18116</v>
      </c>
      <c r="C5991" s="45" t="s">
        <v>18117</v>
      </c>
      <c r="D5991" s="45" t="s">
        <v>18252</v>
      </c>
      <c r="E5991" s="45" t="s">
        <v>6985</v>
      </c>
      <c r="F5991" s="45" t="s">
        <v>1384</v>
      </c>
      <c r="G5991" s="45" t="s">
        <v>1385</v>
      </c>
      <c r="P5991" s="343"/>
    </row>
    <row r="5992" spans="1:16" x14ac:dyDescent="0.25">
      <c r="A5992" s="44" t="s">
        <v>8924</v>
      </c>
      <c r="B5992" s="44" t="s">
        <v>5309</v>
      </c>
      <c r="C5992" s="45" t="s">
        <v>6470</v>
      </c>
      <c r="D5992" s="45" t="s">
        <v>15765</v>
      </c>
      <c r="E5992" s="45" t="s">
        <v>6212</v>
      </c>
      <c r="F5992" s="328"/>
      <c r="G5992" s="328"/>
      <c r="H5992" s="328"/>
      <c r="I5992" s="329"/>
      <c r="J5992" s="329"/>
      <c r="K5992" s="329"/>
      <c r="P5992" s="343"/>
    </row>
    <row r="5993" spans="1:16" x14ac:dyDescent="0.25">
      <c r="A5993" s="346" t="s">
        <v>8924</v>
      </c>
      <c r="B5993" s="346" t="s">
        <v>5309</v>
      </c>
      <c r="C5993" s="347" t="s">
        <v>6470</v>
      </c>
      <c r="D5993" s="347" t="s">
        <v>15765</v>
      </c>
      <c r="E5993" s="347" t="s">
        <v>5273</v>
      </c>
      <c r="F5993" s="346"/>
      <c r="G5993" s="346"/>
      <c r="H5993" s="346"/>
      <c r="I5993" s="346"/>
      <c r="J5993" s="346"/>
      <c r="K5993" s="346"/>
      <c r="L5993" s="346"/>
      <c r="M5993" s="346"/>
      <c r="P5993" s="343"/>
    </row>
    <row r="5994" spans="1:16" x14ac:dyDescent="0.25">
      <c r="A5994" s="44" t="s">
        <v>8924</v>
      </c>
      <c r="B5994" s="44" t="s">
        <v>5309</v>
      </c>
      <c r="C5994" s="45" t="s">
        <v>6470</v>
      </c>
      <c r="D5994" s="45" t="s">
        <v>13812</v>
      </c>
      <c r="E5994" s="45" t="s">
        <v>6212</v>
      </c>
      <c r="F5994" s="93"/>
      <c r="G5994" s="93"/>
      <c r="H5994" s="93"/>
      <c r="I5994" s="99"/>
      <c r="J5994" s="99"/>
      <c r="K5994" s="99"/>
      <c r="P5994" s="343"/>
    </row>
    <row r="5995" spans="1:16" x14ac:dyDescent="0.25">
      <c r="A5995" s="264" t="s">
        <v>14813</v>
      </c>
      <c r="B5995" s="264" t="s">
        <v>13009</v>
      </c>
      <c r="C5995" s="265">
        <v>240101</v>
      </c>
      <c r="D5995" s="265" t="s">
        <v>15953</v>
      </c>
      <c r="E5995" s="266" t="s">
        <v>13010</v>
      </c>
      <c r="P5995" s="343"/>
    </row>
    <row r="5996" spans="1:16" x14ac:dyDescent="0.25">
      <c r="A5996" s="264" t="s">
        <v>14813</v>
      </c>
      <c r="B5996" s="264" t="s">
        <v>12991</v>
      </c>
      <c r="C5996" s="265">
        <v>240102</v>
      </c>
      <c r="D5996" s="265" t="s">
        <v>15953</v>
      </c>
      <c r="E5996" s="266" t="s">
        <v>6677</v>
      </c>
      <c r="P5996" s="343"/>
    </row>
    <row r="5997" spans="1:16" s="355" customFormat="1" x14ac:dyDescent="0.25">
      <c r="A5997" s="264" t="s">
        <v>14813</v>
      </c>
      <c r="B5997" s="264" t="s">
        <v>1076</v>
      </c>
      <c r="C5997" s="265">
        <v>240303</v>
      </c>
      <c r="D5997" s="265" t="s">
        <v>15953</v>
      </c>
      <c r="E5997" s="266" t="s">
        <v>3064</v>
      </c>
      <c r="F5997" s="30"/>
      <c r="G5997" s="30"/>
      <c r="H5997" s="30"/>
      <c r="I5997" s="29"/>
      <c r="J5997" s="29"/>
      <c r="K5997" s="29"/>
      <c r="L5997" s="29"/>
      <c r="M5997" s="29"/>
      <c r="N5997" s="29"/>
      <c r="O5997" s="29"/>
      <c r="P5997" s="356"/>
    </row>
    <row r="5998" spans="1:16" x14ac:dyDescent="0.25">
      <c r="A5998" s="264" t="s">
        <v>14813</v>
      </c>
      <c r="B5998" s="264" t="s">
        <v>2446</v>
      </c>
      <c r="C5998" s="265">
        <v>240505</v>
      </c>
      <c r="D5998" s="265" t="s">
        <v>15953</v>
      </c>
      <c r="E5998" s="266" t="s">
        <v>6710</v>
      </c>
      <c r="P5998" s="343"/>
    </row>
    <row r="5999" spans="1:16" x14ac:dyDescent="0.25">
      <c r="A5999" s="264" t="s">
        <v>14813</v>
      </c>
      <c r="B5999" s="264" t="s">
        <v>14580</v>
      </c>
      <c r="C5999" s="265">
        <v>24020301</v>
      </c>
      <c r="D5999" s="265" t="s">
        <v>15953</v>
      </c>
      <c r="E5999" s="266" t="s">
        <v>12997</v>
      </c>
      <c r="P5999" s="343"/>
    </row>
    <row r="6000" spans="1:16" x14ac:dyDescent="0.25">
      <c r="A6000" s="44" t="s">
        <v>18154</v>
      </c>
      <c r="B6000" s="44" t="s">
        <v>18116</v>
      </c>
      <c r="C6000" s="45" t="s">
        <v>18117</v>
      </c>
      <c r="D6000" s="45" t="s">
        <v>18252</v>
      </c>
      <c r="E6000" s="45" t="s">
        <v>6985</v>
      </c>
      <c r="F6000" s="45" t="s">
        <v>1384</v>
      </c>
      <c r="G6000" s="45" t="s">
        <v>1385</v>
      </c>
      <c r="P6000" s="343"/>
    </row>
    <row r="6001" spans="1:16" s="359" customFormat="1" x14ac:dyDescent="0.25">
      <c r="A6001" s="1" t="s">
        <v>16459</v>
      </c>
      <c r="B6001" s="432" t="s">
        <v>16460</v>
      </c>
      <c r="C6001" s="433" t="s">
        <v>16461</v>
      </c>
      <c r="D6001" s="434" t="s">
        <v>17016</v>
      </c>
      <c r="E6001" s="434">
        <v>45917</v>
      </c>
      <c r="F6001" s="30"/>
      <c r="G6001" s="30"/>
      <c r="H6001" s="30"/>
      <c r="I6001" s="29"/>
      <c r="J6001" s="29"/>
      <c r="K6001" s="29"/>
      <c r="L6001" s="29"/>
      <c r="M6001" s="29"/>
      <c r="N6001" s="29"/>
      <c r="O6001" s="29"/>
      <c r="P6001" s="360"/>
    </row>
    <row r="6002" spans="1:16" x14ac:dyDescent="0.25">
      <c r="A6002" s="264" t="s">
        <v>802</v>
      </c>
      <c r="B6002" s="264" t="s">
        <v>3782</v>
      </c>
      <c r="C6002" s="265">
        <v>23010402</v>
      </c>
      <c r="D6002" s="265" t="s">
        <v>15953</v>
      </c>
      <c r="E6002" s="266" t="s">
        <v>8836</v>
      </c>
      <c r="P6002" s="343"/>
    </row>
    <row r="6003" spans="1:16" x14ac:dyDescent="0.25">
      <c r="A6003" s="264" t="s">
        <v>6833</v>
      </c>
      <c r="B6003" s="264" t="s">
        <v>3782</v>
      </c>
      <c r="C6003" s="265">
        <v>210205</v>
      </c>
      <c r="D6003" s="265" t="s">
        <v>15953</v>
      </c>
      <c r="E6003" s="266" t="s">
        <v>8836</v>
      </c>
      <c r="P6003" s="343"/>
    </row>
    <row r="6004" spans="1:16" x14ac:dyDescent="0.25">
      <c r="A6004" s="264" t="s">
        <v>6833</v>
      </c>
      <c r="B6004" s="264" t="s">
        <v>236</v>
      </c>
      <c r="C6004" s="265">
        <v>241001</v>
      </c>
      <c r="D6004" s="265" t="s">
        <v>15953</v>
      </c>
      <c r="E6004" s="266" t="s">
        <v>11352</v>
      </c>
      <c r="P6004" s="343"/>
    </row>
    <row r="6005" spans="1:16" s="355" customFormat="1" x14ac:dyDescent="0.25">
      <c r="A6005" s="264" t="s">
        <v>6833</v>
      </c>
      <c r="B6005" s="264" t="s">
        <v>4844</v>
      </c>
      <c r="C6005" s="265">
        <v>24060401</v>
      </c>
      <c r="D6005" s="265" t="s">
        <v>15953</v>
      </c>
      <c r="E6005" s="266" t="s">
        <v>6412</v>
      </c>
      <c r="F6005" s="30"/>
      <c r="G6005" s="30"/>
      <c r="H6005" s="30"/>
      <c r="I6005" s="29"/>
      <c r="J6005" s="29"/>
      <c r="K6005" s="29"/>
      <c r="L6005" s="29"/>
      <c r="M6005" s="29"/>
      <c r="N6005" s="29"/>
      <c r="O6005" s="29"/>
      <c r="P6005" s="356"/>
    </row>
    <row r="6006" spans="1:16" x14ac:dyDescent="0.25">
      <c r="A6006" s="264" t="s">
        <v>6833</v>
      </c>
      <c r="B6006" s="264" t="s">
        <v>1057</v>
      </c>
      <c r="C6006" s="265">
        <v>24060402</v>
      </c>
      <c r="D6006" s="265" t="s">
        <v>15953</v>
      </c>
      <c r="E6006" s="266" t="s">
        <v>5410</v>
      </c>
      <c r="P6006" s="343"/>
    </row>
    <row r="6007" spans="1:16" s="359" customFormat="1" x14ac:dyDescent="0.25">
      <c r="A6007" s="44" t="s">
        <v>255</v>
      </c>
      <c r="B6007" s="44" t="s">
        <v>236</v>
      </c>
      <c r="C6007" s="45" t="s">
        <v>11250</v>
      </c>
      <c r="D6007" s="45" t="s">
        <v>15765</v>
      </c>
      <c r="E6007" s="45" t="s">
        <v>5410</v>
      </c>
      <c r="F6007" s="328"/>
      <c r="G6007" s="328"/>
      <c r="H6007" s="328"/>
      <c r="I6007" s="329"/>
      <c r="J6007" s="329"/>
      <c r="K6007" s="329"/>
      <c r="L6007" s="29"/>
      <c r="M6007" s="29"/>
      <c r="N6007" s="29"/>
      <c r="O6007" s="29"/>
      <c r="P6007" s="360"/>
    </row>
    <row r="6008" spans="1:16" x14ac:dyDescent="0.25">
      <c r="A6008" s="346" t="s">
        <v>255</v>
      </c>
      <c r="B6008" s="346" t="s">
        <v>236</v>
      </c>
      <c r="C6008" s="347" t="s">
        <v>11250</v>
      </c>
      <c r="D6008" s="347" t="s">
        <v>15765</v>
      </c>
      <c r="E6008" s="347" t="s">
        <v>10533</v>
      </c>
      <c r="F6008" s="346"/>
      <c r="G6008" s="346"/>
      <c r="H6008" s="346"/>
      <c r="I6008" s="346"/>
      <c r="J6008" s="346"/>
      <c r="K6008" s="346"/>
      <c r="L6008" s="346"/>
      <c r="M6008" s="346"/>
      <c r="P6008" s="343"/>
    </row>
    <row r="6009" spans="1:16" x14ac:dyDescent="0.25">
      <c r="A6009" s="44" t="s">
        <v>255</v>
      </c>
      <c r="B6009" s="44" t="s">
        <v>11289</v>
      </c>
      <c r="C6009" s="45" t="s">
        <v>11250</v>
      </c>
      <c r="D6009" s="45" t="s">
        <v>13812</v>
      </c>
      <c r="E6009" s="45" t="s">
        <v>5410</v>
      </c>
      <c r="F6009" s="93"/>
      <c r="G6009" s="93"/>
      <c r="H6009" s="93"/>
      <c r="I6009" s="99"/>
      <c r="J6009" s="99"/>
      <c r="K6009" s="99"/>
      <c r="P6009" s="343"/>
    </row>
    <row r="6010" spans="1:16" x14ac:dyDescent="0.25">
      <c r="A6010" s="1" t="s">
        <v>8409</v>
      </c>
      <c r="B6010" s="432" t="s">
        <v>179</v>
      </c>
      <c r="C6010" s="433" t="s">
        <v>8410</v>
      </c>
      <c r="D6010" s="434" t="s">
        <v>17016</v>
      </c>
      <c r="E6010" s="434">
        <v>46076</v>
      </c>
      <c r="P6010" s="343"/>
    </row>
    <row r="6011" spans="1:16" x14ac:dyDescent="0.25">
      <c r="A6011" s="1" t="s">
        <v>8409</v>
      </c>
      <c r="B6011" s="432" t="s">
        <v>179</v>
      </c>
      <c r="C6011" s="433" t="s">
        <v>8410</v>
      </c>
      <c r="D6011" s="434" t="s">
        <v>17016</v>
      </c>
      <c r="E6011" s="434">
        <v>46076</v>
      </c>
      <c r="P6011" s="343"/>
    </row>
    <row r="6012" spans="1:16" s="355" customFormat="1" x14ac:dyDescent="0.25">
      <c r="A6012" s="1" t="s">
        <v>8409</v>
      </c>
      <c r="B6012" s="432" t="s">
        <v>179</v>
      </c>
      <c r="C6012" s="433" t="s">
        <v>8410</v>
      </c>
      <c r="D6012" s="434" t="s">
        <v>17016</v>
      </c>
      <c r="E6012" s="434">
        <v>46076</v>
      </c>
      <c r="F6012" s="30"/>
      <c r="G6012" s="30"/>
      <c r="H6012" s="30"/>
      <c r="I6012" s="29"/>
      <c r="J6012" s="29"/>
      <c r="K6012" s="29"/>
      <c r="L6012" s="29"/>
      <c r="M6012" s="29"/>
      <c r="N6012" s="29"/>
      <c r="O6012" s="29"/>
      <c r="P6012" s="356"/>
    </row>
    <row r="6013" spans="1:16" x14ac:dyDescent="0.25">
      <c r="A6013" s="264" t="s">
        <v>4244</v>
      </c>
      <c r="B6013" s="264" t="s">
        <v>4181</v>
      </c>
      <c r="C6013" s="265">
        <v>210305</v>
      </c>
      <c r="D6013" s="265" t="s">
        <v>15953</v>
      </c>
      <c r="E6013" s="266" t="s">
        <v>3754</v>
      </c>
      <c r="P6013" s="343"/>
    </row>
    <row r="6014" spans="1:16" x14ac:dyDescent="0.25">
      <c r="A6014" s="264" t="s">
        <v>2804</v>
      </c>
      <c r="B6014" s="264" t="s">
        <v>1068</v>
      </c>
      <c r="C6014" s="265">
        <v>230202</v>
      </c>
      <c r="D6014" s="265" t="s">
        <v>15953</v>
      </c>
      <c r="E6014" s="266" t="s">
        <v>8836</v>
      </c>
      <c r="P6014" s="343"/>
    </row>
    <row r="6015" spans="1:16" x14ac:dyDescent="0.25">
      <c r="A6015" s="44" t="s">
        <v>15258</v>
      </c>
      <c r="B6015" s="44" t="s">
        <v>15257</v>
      </c>
      <c r="C6015" s="45" t="s">
        <v>13518</v>
      </c>
      <c r="D6015" s="45" t="s">
        <v>16294</v>
      </c>
      <c r="E6015" s="46">
        <v>46022</v>
      </c>
      <c r="F6015" s="338"/>
      <c r="G6015" s="44"/>
      <c r="H6015" s="44"/>
      <c r="I6015" s="44"/>
      <c r="J6015" s="44"/>
      <c r="K6015" s="44"/>
      <c r="L6015" s="31"/>
      <c r="M6015" s="31"/>
      <c r="N6015" s="31"/>
      <c r="P6015" s="343"/>
    </row>
    <row r="6016" spans="1:16" x14ac:dyDescent="0.25">
      <c r="A6016" s="403" t="s">
        <v>17322</v>
      </c>
      <c r="B6016" s="403" t="s">
        <v>17131</v>
      </c>
      <c r="C6016" s="413">
        <v>17.239999999999998</v>
      </c>
      <c r="D6016" s="43" t="s">
        <v>17679</v>
      </c>
      <c r="E6016" s="43">
        <v>47299</v>
      </c>
      <c r="F6016" s="88"/>
      <c r="P6016" s="343"/>
    </row>
    <row r="6017" spans="1:16" x14ac:dyDescent="0.25">
      <c r="A6017" s="264" t="s">
        <v>3746</v>
      </c>
      <c r="B6017" s="264" t="s">
        <v>3597</v>
      </c>
      <c r="C6017" s="265">
        <v>230902</v>
      </c>
      <c r="D6017" s="265" t="s">
        <v>15953</v>
      </c>
      <c r="E6017" s="266" t="s">
        <v>6210</v>
      </c>
      <c r="P6017" s="343"/>
    </row>
    <row r="6018" spans="1:16" x14ac:dyDescent="0.25">
      <c r="A6018" s="264" t="s">
        <v>17846</v>
      </c>
      <c r="B6018" s="264" t="s">
        <v>236</v>
      </c>
      <c r="C6018" s="265">
        <v>241001</v>
      </c>
      <c r="D6018" s="265" t="s">
        <v>15953</v>
      </c>
      <c r="E6018" s="266" t="s">
        <v>11352</v>
      </c>
      <c r="P6018" s="343"/>
    </row>
    <row r="6019" spans="1:16" x14ac:dyDescent="0.25">
      <c r="A6019" s="262" t="s">
        <v>11599</v>
      </c>
      <c r="B6019" s="262" t="s">
        <v>11600</v>
      </c>
      <c r="C6019" s="53" t="s">
        <v>11703</v>
      </c>
      <c r="D6019" s="93" t="s">
        <v>7330</v>
      </c>
      <c r="E6019" s="263">
        <v>45789</v>
      </c>
      <c r="F6019" s="93"/>
      <c r="G6019" s="93"/>
      <c r="H6019" s="93"/>
      <c r="I6019" s="99"/>
      <c r="J6019" s="99"/>
      <c r="K6019" s="99"/>
      <c r="L6019" s="31"/>
      <c r="M6019" s="31"/>
      <c r="N6019" s="31"/>
      <c r="P6019" s="343"/>
    </row>
    <row r="6020" spans="1:16" x14ac:dyDescent="0.25">
      <c r="A6020" s="262" t="s">
        <v>11599</v>
      </c>
      <c r="B6020" s="262" t="s">
        <v>11600</v>
      </c>
      <c r="C6020" s="53" t="s">
        <v>11703</v>
      </c>
      <c r="D6020" s="93" t="s">
        <v>7330</v>
      </c>
      <c r="E6020" s="263">
        <v>45789</v>
      </c>
      <c r="F6020" s="93"/>
      <c r="G6020" s="93"/>
      <c r="H6020" s="93"/>
      <c r="I6020" s="99"/>
      <c r="J6020" s="99"/>
      <c r="K6020" s="99"/>
      <c r="L6020" s="31"/>
      <c r="M6020" s="31"/>
      <c r="N6020" s="31"/>
      <c r="P6020" s="343"/>
    </row>
    <row r="6021" spans="1:16" x14ac:dyDescent="0.25">
      <c r="A6021" s="262" t="s">
        <v>11599</v>
      </c>
      <c r="B6021" s="262" t="s">
        <v>11600</v>
      </c>
      <c r="C6021" s="53" t="s">
        <v>11703</v>
      </c>
      <c r="D6021" s="93" t="s">
        <v>7330</v>
      </c>
      <c r="E6021" s="263">
        <v>45789</v>
      </c>
      <c r="F6021" s="93"/>
      <c r="G6021" s="93"/>
      <c r="H6021" s="93"/>
      <c r="I6021" s="99"/>
      <c r="J6021" s="99"/>
      <c r="K6021" s="99"/>
      <c r="L6021" s="31"/>
      <c r="M6021" s="31"/>
      <c r="N6021" s="31"/>
      <c r="P6021" s="343"/>
    </row>
    <row r="6022" spans="1:16" x14ac:dyDescent="0.25">
      <c r="A6022" s="264" t="s">
        <v>6834</v>
      </c>
      <c r="B6022" s="264" t="s">
        <v>2751</v>
      </c>
      <c r="C6022" s="265">
        <v>220105</v>
      </c>
      <c r="D6022" s="265" t="s">
        <v>15953</v>
      </c>
      <c r="E6022" s="266" t="s">
        <v>3064</v>
      </c>
      <c r="P6022" s="343"/>
    </row>
    <row r="6023" spans="1:16" x14ac:dyDescent="0.25">
      <c r="A6023" s="264" t="s">
        <v>8609</v>
      </c>
      <c r="B6023" s="264" t="s">
        <v>6966</v>
      </c>
      <c r="C6023" s="265">
        <v>23010401</v>
      </c>
      <c r="D6023" s="265" t="s">
        <v>15953</v>
      </c>
      <c r="E6023" s="266" t="s">
        <v>6967</v>
      </c>
      <c r="P6023" s="343"/>
    </row>
    <row r="6024" spans="1:16" x14ac:dyDescent="0.25">
      <c r="A6024" s="264" t="s">
        <v>8609</v>
      </c>
      <c r="B6024" s="264" t="s">
        <v>3782</v>
      </c>
      <c r="C6024" s="265">
        <v>23010402</v>
      </c>
      <c r="D6024" s="265" t="s">
        <v>15953</v>
      </c>
      <c r="E6024" s="266" t="s">
        <v>8836</v>
      </c>
      <c r="P6024" s="343"/>
    </row>
    <row r="6025" spans="1:16" x14ac:dyDescent="0.25">
      <c r="A6025" s="264" t="s">
        <v>9480</v>
      </c>
      <c r="B6025" s="264" t="s">
        <v>4181</v>
      </c>
      <c r="C6025" s="265">
        <v>230301</v>
      </c>
      <c r="D6025" s="265" t="s">
        <v>15953</v>
      </c>
      <c r="E6025" s="266" t="s">
        <v>6877</v>
      </c>
      <c r="P6025" s="343"/>
    </row>
    <row r="6026" spans="1:16" x14ac:dyDescent="0.25">
      <c r="A6026" s="264" t="s">
        <v>9480</v>
      </c>
      <c r="B6026" s="264" t="s">
        <v>10628</v>
      </c>
      <c r="C6026" s="265">
        <v>230701</v>
      </c>
      <c r="D6026" s="265" t="s">
        <v>15953</v>
      </c>
      <c r="E6026" s="266" t="s">
        <v>5273</v>
      </c>
      <c r="P6026" s="343"/>
    </row>
    <row r="6027" spans="1:16" x14ac:dyDescent="0.25">
      <c r="A6027" s="44" t="s">
        <v>0</v>
      </c>
      <c r="B6027" s="44" t="s">
        <v>1365</v>
      </c>
      <c r="C6027" s="45" t="s">
        <v>15417</v>
      </c>
      <c r="D6027" s="45" t="s">
        <v>18252</v>
      </c>
      <c r="E6027" s="45" t="s">
        <v>11309</v>
      </c>
      <c r="F6027" s="45" t="s">
        <v>1385</v>
      </c>
      <c r="G6027" s="45" t="s">
        <v>1385</v>
      </c>
      <c r="P6027" s="343"/>
    </row>
    <row r="6028" spans="1:16" x14ac:dyDescent="0.25">
      <c r="A6028" s="1" t="s">
        <v>0</v>
      </c>
      <c r="B6028" s="432" t="s">
        <v>179</v>
      </c>
      <c r="C6028" s="433" t="s">
        <v>4594</v>
      </c>
      <c r="D6028" s="434" t="s">
        <v>17016</v>
      </c>
      <c r="E6028" s="434">
        <v>45858</v>
      </c>
      <c r="P6028" s="343"/>
    </row>
    <row r="6029" spans="1:16" x14ac:dyDescent="0.25">
      <c r="A6029" s="1" t="s">
        <v>0</v>
      </c>
      <c r="B6029" s="432" t="s">
        <v>179</v>
      </c>
      <c r="C6029" s="433" t="s">
        <v>6232</v>
      </c>
      <c r="D6029" s="434" t="s">
        <v>17016</v>
      </c>
      <c r="E6029" s="434">
        <v>45920</v>
      </c>
      <c r="P6029" s="343"/>
    </row>
    <row r="6030" spans="1:16" x14ac:dyDescent="0.25">
      <c r="A6030" s="1" t="s">
        <v>0</v>
      </c>
      <c r="B6030" s="432" t="s">
        <v>2170</v>
      </c>
      <c r="C6030" s="433" t="s">
        <v>6307</v>
      </c>
      <c r="D6030" s="434" t="s">
        <v>17016</v>
      </c>
      <c r="E6030" s="434">
        <v>46131</v>
      </c>
      <c r="P6030" s="343"/>
    </row>
    <row r="6031" spans="1:16" x14ac:dyDescent="0.25">
      <c r="A6031" s="1" t="s">
        <v>0</v>
      </c>
      <c r="B6031" s="432" t="s">
        <v>191</v>
      </c>
      <c r="C6031" s="433" t="s">
        <v>6301</v>
      </c>
      <c r="D6031" s="434" t="s">
        <v>17016</v>
      </c>
      <c r="E6031" s="434">
        <v>45885</v>
      </c>
      <c r="P6031" s="343"/>
    </row>
    <row r="6032" spans="1:16" x14ac:dyDescent="0.25">
      <c r="A6032" s="1" t="s">
        <v>0</v>
      </c>
      <c r="B6032" s="432" t="s">
        <v>179</v>
      </c>
      <c r="C6032" s="433" t="s">
        <v>8411</v>
      </c>
      <c r="D6032" s="434" t="s">
        <v>17016</v>
      </c>
      <c r="E6032" s="434">
        <v>46076</v>
      </c>
      <c r="P6032" s="343"/>
    </row>
    <row r="6033" spans="1:16" x14ac:dyDescent="0.25">
      <c r="A6033" s="264" t="s">
        <v>6835</v>
      </c>
      <c r="B6033" s="264" t="s">
        <v>6672</v>
      </c>
      <c r="C6033" s="265">
        <v>22050101</v>
      </c>
      <c r="D6033" s="265" t="s">
        <v>15953</v>
      </c>
      <c r="E6033" s="266" t="s">
        <v>6673</v>
      </c>
      <c r="P6033" s="343"/>
    </row>
    <row r="6034" spans="1:16" x14ac:dyDescent="0.25">
      <c r="A6034" s="264" t="s">
        <v>6835</v>
      </c>
      <c r="B6034" s="264" t="s">
        <v>6711</v>
      </c>
      <c r="C6034" s="265">
        <v>22050102</v>
      </c>
      <c r="D6034" s="265" t="s">
        <v>15953</v>
      </c>
      <c r="E6034" s="266" t="s">
        <v>6673</v>
      </c>
      <c r="P6034" s="343"/>
    </row>
    <row r="6035" spans="1:16" x14ac:dyDescent="0.25">
      <c r="A6035" s="264" t="s">
        <v>6835</v>
      </c>
      <c r="B6035" s="264" t="s">
        <v>3782</v>
      </c>
      <c r="C6035" s="265">
        <v>24010402</v>
      </c>
      <c r="D6035" s="265" t="s">
        <v>15953</v>
      </c>
      <c r="E6035" s="266" t="s">
        <v>8836</v>
      </c>
      <c r="P6035" s="343"/>
    </row>
    <row r="6036" spans="1:16" s="359" customFormat="1" x14ac:dyDescent="0.25">
      <c r="A6036" s="264" t="s">
        <v>14814</v>
      </c>
      <c r="B6036" s="264" t="s">
        <v>1056</v>
      </c>
      <c r="C6036" s="265">
        <v>240601</v>
      </c>
      <c r="D6036" s="265" t="s">
        <v>15953</v>
      </c>
      <c r="E6036" s="266" t="s">
        <v>13753</v>
      </c>
      <c r="F6036" s="30"/>
      <c r="G6036" s="30"/>
      <c r="H6036" s="30"/>
      <c r="I6036" s="29"/>
      <c r="J6036" s="29"/>
      <c r="K6036" s="29"/>
      <c r="L6036" s="29"/>
      <c r="M6036" s="29"/>
      <c r="N6036" s="29"/>
      <c r="O6036" s="29"/>
      <c r="P6036" s="360"/>
    </row>
    <row r="6037" spans="1:16" s="355" customFormat="1" x14ac:dyDescent="0.25">
      <c r="A6037" s="264" t="s">
        <v>14814</v>
      </c>
      <c r="B6037" s="264" t="s">
        <v>236</v>
      </c>
      <c r="C6037" s="265">
        <v>241001</v>
      </c>
      <c r="D6037" s="265" t="s">
        <v>15953</v>
      </c>
      <c r="E6037" s="266" t="s">
        <v>11352</v>
      </c>
      <c r="F6037" s="30"/>
      <c r="G6037" s="30"/>
      <c r="H6037" s="30"/>
      <c r="I6037" s="29"/>
      <c r="J6037" s="29"/>
      <c r="K6037" s="29"/>
      <c r="L6037" s="29"/>
      <c r="M6037" s="29"/>
      <c r="N6037" s="29"/>
      <c r="O6037" s="29"/>
      <c r="P6037" s="356"/>
    </row>
    <row r="6038" spans="1:16" x14ac:dyDescent="0.25">
      <c r="A6038" s="264" t="s">
        <v>9481</v>
      </c>
      <c r="B6038" s="264" t="s">
        <v>4181</v>
      </c>
      <c r="C6038" s="265">
        <v>230301</v>
      </c>
      <c r="D6038" s="265" t="s">
        <v>15953</v>
      </c>
      <c r="E6038" s="266" t="s">
        <v>6877</v>
      </c>
      <c r="P6038" s="343"/>
    </row>
    <row r="6039" spans="1:16" s="359" customFormat="1" x14ac:dyDescent="0.25">
      <c r="A6039" s="44" t="s">
        <v>12205</v>
      </c>
      <c r="B6039" s="44" t="s">
        <v>12206</v>
      </c>
      <c r="C6039" s="45" t="s">
        <v>4759</v>
      </c>
      <c r="D6039" s="45" t="s">
        <v>4574</v>
      </c>
      <c r="E6039" s="275">
        <f>DATE(2026,6,7)</f>
        <v>46180</v>
      </c>
      <c r="F6039" s="30"/>
      <c r="G6039" s="30"/>
      <c r="H6039" s="30"/>
      <c r="I6039" s="29"/>
      <c r="J6039" s="29"/>
      <c r="K6039" s="29"/>
      <c r="L6039" s="29"/>
      <c r="M6039" s="29"/>
      <c r="N6039" s="29"/>
      <c r="O6039" s="29"/>
      <c r="P6039" s="360"/>
    </row>
    <row r="6040" spans="1:16" x14ac:dyDescent="0.25">
      <c r="A6040" s="44" t="s">
        <v>13213</v>
      </c>
      <c r="B6040" s="92" t="s">
        <v>13392</v>
      </c>
      <c r="C6040" s="45" t="s">
        <v>13122</v>
      </c>
      <c r="D6040" s="93" t="s">
        <v>13391</v>
      </c>
      <c r="E6040" s="94">
        <v>45838</v>
      </c>
      <c r="F6040" s="93"/>
      <c r="G6040" s="93"/>
      <c r="H6040" s="93"/>
      <c r="I6040" s="99"/>
      <c r="J6040" s="99"/>
      <c r="K6040" s="99"/>
      <c r="L6040" s="31"/>
      <c r="M6040" s="31"/>
      <c r="N6040" s="31"/>
      <c r="P6040" s="343"/>
    </row>
    <row r="6041" spans="1:16" x14ac:dyDescent="0.25">
      <c r="A6041" s="44" t="s">
        <v>803</v>
      </c>
      <c r="B6041" s="44" t="s">
        <v>6185</v>
      </c>
      <c r="C6041" s="45" t="s">
        <v>6208</v>
      </c>
      <c r="D6041" s="45" t="s">
        <v>18252</v>
      </c>
      <c r="E6041" s="45" t="s">
        <v>6212</v>
      </c>
      <c r="F6041" s="45" t="s">
        <v>1384</v>
      </c>
      <c r="G6041" s="45" t="s">
        <v>1385</v>
      </c>
      <c r="P6041" s="343"/>
    </row>
    <row r="6042" spans="1:16" x14ac:dyDescent="0.25">
      <c r="A6042" s="44" t="s">
        <v>803</v>
      </c>
      <c r="B6042" s="44" t="s">
        <v>6178</v>
      </c>
      <c r="C6042" s="45" t="s">
        <v>6193</v>
      </c>
      <c r="D6042" s="45" t="s">
        <v>18252</v>
      </c>
      <c r="E6042" s="45" t="s">
        <v>6212</v>
      </c>
      <c r="F6042" s="45" t="s">
        <v>1384</v>
      </c>
      <c r="G6042" s="45" t="s">
        <v>1385</v>
      </c>
      <c r="P6042" s="343"/>
    </row>
    <row r="6043" spans="1:16" x14ac:dyDescent="0.25">
      <c r="A6043" s="44" t="s">
        <v>803</v>
      </c>
      <c r="B6043" s="44" t="s">
        <v>1372</v>
      </c>
      <c r="C6043" s="45" t="s">
        <v>9092</v>
      </c>
      <c r="D6043" s="45" t="s">
        <v>18252</v>
      </c>
      <c r="E6043" s="45" t="s">
        <v>6809</v>
      </c>
      <c r="F6043" s="45" t="s">
        <v>1384</v>
      </c>
      <c r="G6043" s="45" t="s">
        <v>1385</v>
      </c>
      <c r="P6043" s="343"/>
    </row>
    <row r="6044" spans="1:16" x14ac:dyDescent="0.25">
      <c r="A6044" s="44" t="s">
        <v>803</v>
      </c>
      <c r="B6044" s="44" t="s">
        <v>1378</v>
      </c>
      <c r="C6044" s="45" t="s">
        <v>10549</v>
      </c>
      <c r="D6044" s="45" t="s">
        <v>18252</v>
      </c>
      <c r="E6044" s="45" t="s">
        <v>5410</v>
      </c>
      <c r="F6044" s="45" t="s">
        <v>1384</v>
      </c>
      <c r="G6044" s="45" t="s">
        <v>1385</v>
      </c>
      <c r="P6044" s="343"/>
    </row>
    <row r="6045" spans="1:16" s="355" customFormat="1" x14ac:dyDescent="0.25">
      <c r="A6045" s="44" t="s">
        <v>803</v>
      </c>
      <c r="B6045" s="44" t="s">
        <v>10985</v>
      </c>
      <c r="C6045" s="45" t="s">
        <v>10986</v>
      </c>
      <c r="D6045" s="45" t="s">
        <v>18252</v>
      </c>
      <c r="E6045" s="45" t="s">
        <v>10715</v>
      </c>
      <c r="F6045" s="45" t="s">
        <v>1384</v>
      </c>
      <c r="G6045" s="45" t="s">
        <v>1385</v>
      </c>
      <c r="H6045" s="30"/>
      <c r="I6045" s="29"/>
      <c r="J6045" s="29"/>
      <c r="K6045" s="29"/>
      <c r="L6045" s="29"/>
      <c r="M6045" s="29"/>
      <c r="N6045" s="29"/>
      <c r="O6045" s="29"/>
      <c r="P6045" s="356"/>
    </row>
    <row r="6046" spans="1:16" x14ac:dyDescent="0.25">
      <c r="A6046" s="44" t="s">
        <v>803</v>
      </c>
      <c r="B6046" s="44" t="s">
        <v>1347</v>
      </c>
      <c r="C6046" s="45" t="s">
        <v>14267</v>
      </c>
      <c r="D6046" s="45" t="s">
        <v>18252</v>
      </c>
      <c r="E6046" s="45" t="s">
        <v>6677</v>
      </c>
      <c r="F6046" s="45" t="s">
        <v>1384</v>
      </c>
      <c r="G6046" s="45" t="s">
        <v>1385</v>
      </c>
      <c r="P6046" s="343"/>
    </row>
    <row r="6047" spans="1:16" s="359" customFormat="1" x14ac:dyDescent="0.25">
      <c r="A6047" s="44" t="s">
        <v>803</v>
      </c>
      <c r="B6047" s="44" t="s">
        <v>15965</v>
      </c>
      <c r="C6047" s="45" t="s">
        <v>15966</v>
      </c>
      <c r="D6047" s="45" t="s">
        <v>18252</v>
      </c>
      <c r="E6047" s="45" t="s">
        <v>6214</v>
      </c>
      <c r="F6047" s="45" t="s">
        <v>1384</v>
      </c>
      <c r="G6047" s="45" t="s">
        <v>1385</v>
      </c>
      <c r="H6047" s="30"/>
      <c r="I6047" s="29"/>
      <c r="J6047" s="29"/>
      <c r="K6047" s="29"/>
      <c r="L6047" s="29"/>
      <c r="M6047" s="29"/>
      <c r="N6047" s="29"/>
      <c r="O6047" s="29"/>
      <c r="P6047" s="360"/>
    </row>
    <row r="6048" spans="1:16" x14ac:dyDescent="0.25">
      <c r="A6048" s="44" t="s">
        <v>803</v>
      </c>
      <c r="B6048" s="44" t="s">
        <v>18102</v>
      </c>
      <c r="C6048" s="45" t="s">
        <v>18103</v>
      </c>
      <c r="D6048" s="45" t="s">
        <v>18252</v>
      </c>
      <c r="E6048" s="45" t="s">
        <v>6985</v>
      </c>
      <c r="F6048" s="45" t="s">
        <v>1384</v>
      </c>
      <c r="G6048" s="45" t="s">
        <v>1385</v>
      </c>
      <c r="P6048" s="343"/>
    </row>
    <row r="6049" spans="1:16" x14ac:dyDescent="0.25">
      <c r="A6049" s="44" t="s">
        <v>803</v>
      </c>
      <c r="B6049" s="44" t="s">
        <v>15288</v>
      </c>
      <c r="C6049" s="45" t="s">
        <v>9052</v>
      </c>
      <c r="D6049" s="45" t="s">
        <v>16294</v>
      </c>
      <c r="E6049" s="46">
        <v>45777</v>
      </c>
      <c r="F6049" s="338"/>
      <c r="G6049" s="44"/>
      <c r="H6049" s="44"/>
      <c r="I6049" s="44"/>
      <c r="J6049" s="44"/>
      <c r="K6049" s="44"/>
      <c r="L6049" s="31"/>
      <c r="M6049" s="31"/>
      <c r="N6049" s="31"/>
      <c r="P6049" s="343"/>
    </row>
    <row r="6050" spans="1:16" x14ac:dyDescent="0.25">
      <c r="A6050" s="264" t="s">
        <v>803</v>
      </c>
      <c r="B6050" s="264" t="s">
        <v>1068</v>
      </c>
      <c r="C6050" s="265">
        <v>230202</v>
      </c>
      <c r="D6050" s="265" t="s">
        <v>15953</v>
      </c>
      <c r="E6050" s="266" t="s">
        <v>8836</v>
      </c>
      <c r="P6050" s="343"/>
    </row>
    <row r="6051" spans="1:16" x14ac:dyDescent="0.25">
      <c r="A6051" s="264" t="s">
        <v>803</v>
      </c>
      <c r="B6051" s="264" t="s">
        <v>6966</v>
      </c>
      <c r="C6051" s="265">
        <v>23010401</v>
      </c>
      <c r="D6051" s="265" t="s">
        <v>15953</v>
      </c>
      <c r="E6051" s="266" t="s">
        <v>6967</v>
      </c>
      <c r="P6051" s="343"/>
    </row>
    <row r="6052" spans="1:16" x14ac:dyDescent="0.25">
      <c r="A6052" s="264" t="s">
        <v>803</v>
      </c>
      <c r="B6052" s="264" t="s">
        <v>3782</v>
      </c>
      <c r="C6052" s="265">
        <v>23010402</v>
      </c>
      <c r="D6052" s="265" t="s">
        <v>15953</v>
      </c>
      <c r="E6052" s="266" t="s">
        <v>8836</v>
      </c>
      <c r="P6052" s="343"/>
    </row>
    <row r="6053" spans="1:16" x14ac:dyDescent="0.25">
      <c r="A6053" s="264" t="s">
        <v>803</v>
      </c>
      <c r="B6053" s="264" t="s">
        <v>14593</v>
      </c>
      <c r="C6053" s="265">
        <v>24060301</v>
      </c>
      <c r="D6053" s="265" t="s">
        <v>15953</v>
      </c>
      <c r="E6053" s="266" t="s">
        <v>6412</v>
      </c>
      <c r="P6053" s="343"/>
    </row>
    <row r="6054" spans="1:16" x14ac:dyDescent="0.25">
      <c r="A6054" s="264" t="s">
        <v>803</v>
      </c>
      <c r="B6054" s="264" t="s">
        <v>14594</v>
      </c>
      <c r="C6054" s="265">
        <v>24060302</v>
      </c>
      <c r="D6054" s="265" t="s">
        <v>15953</v>
      </c>
      <c r="E6054" s="266" t="s">
        <v>5410</v>
      </c>
      <c r="P6054" s="343"/>
    </row>
    <row r="6055" spans="1:16" x14ac:dyDescent="0.25">
      <c r="A6055" s="264" t="s">
        <v>803</v>
      </c>
      <c r="B6055" s="264" t="s">
        <v>6685</v>
      </c>
      <c r="C6055" s="265">
        <v>24120301</v>
      </c>
      <c r="D6055" s="265" t="s">
        <v>15953</v>
      </c>
      <c r="E6055" s="266" t="s">
        <v>17687</v>
      </c>
      <c r="P6055" s="343"/>
    </row>
    <row r="6056" spans="1:16" x14ac:dyDescent="0.25">
      <c r="A6056" s="264" t="s">
        <v>8610</v>
      </c>
      <c r="B6056" s="264" t="s">
        <v>10523</v>
      </c>
      <c r="C6056" s="265">
        <v>230603</v>
      </c>
      <c r="D6056" s="265" t="s">
        <v>15953</v>
      </c>
      <c r="E6056" s="266" t="s">
        <v>5410</v>
      </c>
      <c r="P6056" s="343"/>
    </row>
    <row r="6057" spans="1:16" x14ac:dyDescent="0.25">
      <c r="A6057" s="264" t="s">
        <v>8610</v>
      </c>
      <c r="B6057" s="264" t="s">
        <v>10628</v>
      </c>
      <c r="C6057" s="265">
        <v>230701</v>
      </c>
      <c r="D6057" s="265" t="s">
        <v>15953</v>
      </c>
      <c r="E6057" s="266" t="s">
        <v>5273</v>
      </c>
      <c r="P6057" s="343"/>
    </row>
    <row r="6058" spans="1:16" x14ac:dyDescent="0.25">
      <c r="A6058" s="264" t="s">
        <v>8610</v>
      </c>
      <c r="B6058" s="264" t="s">
        <v>6966</v>
      </c>
      <c r="C6058" s="265">
        <v>23010401</v>
      </c>
      <c r="D6058" s="265" t="s">
        <v>15953</v>
      </c>
      <c r="E6058" s="266" t="s">
        <v>6967</v>
      </c>
      <c r="P6058" s="343"/>
    </row>
    <row r="6059" spans="1:16" x14ac:dyDescent="0.25">
      <c r="A6059" s="264" t="s">
        <v>8611</v>
      </c>
      <c r="B6059" s="264" t="s">
        <v>1081</v>
      </c>
      <c r="C6059" s="265">
        <v>230102</v>
      </c>
      <c r="D6059" s="265" t="s">
        <v>15953</v>
      </c>
      <c r="E6059" s="266" t="s">
        <v>6809</v>
      </c>
      <c r="P6059" s="343"/>
    </row>
    <row r="6060" spans="1:16" x14ac:dyDescent="0.25">
      <c r="A6060" s="44" t="s">
        <v>12207</v>
      </c>
      <c r="B6060" s="44" t="s">
        <v>12209</v>
      </c>
      <c r="C6060" s="45" t="s">
        <v>3631</v>
      </c>
      <c r="D6060" s="45" t="s">
        <v>4574</v>
      </c>
      <c r="E6060" s="275">
        <f>DATE(2025,12,14)</f>
        <v>46005</v>
      </c>
      <c r="F6060" s="32"/>
      <c r="G6060" s="32"/>
      <c r="H6060" s="32"/>
      <c r="I6060" s="31"/>
      <c r="J6060" s="31"/>
      <c r="K6060" s="31"/>
      <c r="L6060" s="31"/>
      <c r="M6060" s="31"/>
      <c r="N6060" s="31"/>
      <c r="P6060" s="343"/>
    </row>
    <row r="6061" spans="1:16" x14ac:dyDescent="0.25">
      <c r="A6061" s="44" t="s">
        <v>12207</v>
      </c>
      <c r="B6061" s="44" t="s">
        <v>12208</v>
      </c>
      <c r="C6061" s="45" t="s">
        <v>4741</v>
      </c>
      <c r="D6061" s="45" t="s">
        <v>4574</v>
      </c>
      <c r="E6061" s="275">
        <f>DATE(2025,5,19)</f>
        <v>45796</v>
      </c>
      <c r="F6061" s="32"/>
      <c r="G6061" s="32"/>
      <c r="H6061" s="32"/>
      <c r="I6061" s="31"/>
      <c r="J6061" s="31"/>
      <c r="K6061" s="31"/>
      <c r="L6061" s="31"/>
      <c r="M6061" s="31"/>
      <c r="N6061" s="31"/>
      <c r="P6061" s="343"/>
    </row>
    <row r="6062" spans="1:16" s="355" customFormat="1" x14ac:dyDescent="0.25">
      <c r="A6062" s="44" t="s">
        <v>11137</v>
      </c>
      <c r="B6062" s="44" t="s">
        <v>13517</v>
      </c>
      <c r="C6062" s="45" t="s">
        <v>11128</v>
      </c>
      <c r="D6062" s="45" t="s">
        <v>16294</v>
      </c>
      <c r="E6062" s="46">
        <v>46022</v>
      </c>
      <c r="F6062" s="338"/>
      <c r="G6062" s="44"/>
      <c r="H6062" s="44"/>
      <c r="I6062" s="44"/>
      <c r="J6062" s="44"/>
      <c r="K6062" s="44"/>
      <c r="L6062" s="31"/>
      <c r="M6062" s="31"/>
      <c r="N6062" s="31"/>
      <c r="O6062" s="29"/>
      <c r="P6062" s="356"/>
    </row>
    <row r="6063" spans="1:16" x14ac:dyDescent="0.25">
      <c r="A6063" s="44" t="s">
        <v>13214</v>
      </c>
      <c r="B6063" s="92" t="s">
        <v>13392</v>
      </c>
      <c r="C6063" s="77" t="s">
        <v>13124</v>
      </c>
      <c r="D6063" s="93" t="s">
        <v>13391</v>
      </c>
      <c r="E6063" s="94">
        <v>45838</v>
      </c>
      <c r="F6063" s="93"/>
      <c r="G6063" s="93"/>
      <c r="H6063" s="93"/>
      <c r="I6063" s="99"/>
      <c r="J6063" s="99"/>
      <c r="K6063" s="99"/>
      <c r="L6063" s="31"/>
      <c r="M6063" s="31"/>
      <c r="N6063" s="31"/>
      <c r="P6063" s="343"/>
    </row>
    <row r="6064" spans="1:16" s="359" customFormat="1" x14ac:dyDescent="0.25">
      <c r="A6064" s="44" t="s">
        <v>7232</v>
      </c>
      <c r="B6064" s="44" t="s">
        <v>16337</v>
      </c>
      <c r="C6064" s="45" t="s">
        <v>16338</v>
      </c>
      <c r="D6064" s="45" t="s">
        <v>16294</v>
      </c>
      <c r="E6064" s="46">
        <v>46022</v>
      </c>
      <c r="F6064" s="338"/>
      <c r="G6064" s="44"/>
      <c r="H6064" s="44"/>
      <c r="I6064" s="44"/>
      <c r="J6064" s="44"/>
      <c r="K6064" s="44"/>
      <c r="L6064" s="31"/>
      <c r="M6064" s="31"/>
      <c r="N6064" s="31"/>
      <c r="O6064" s="29"/>
      <c r="P6064" s="360"/>
    </row>
    <row r="6065" spans="1:16" x14ac:dyDescent="0.25">
      <c r="A6065" s="264" t="s">
        <v>10693</v>
      </c>
      <c r="B6065" s="264" t="s">
        <v>2751</v>
      </c>
      <c r="C6065" s="265">
        <v>230105</v>
      </c>
      <c r="D6065" s="265" t="s">
        <v>15953</v>
      </c>
      <c r="E6065" s="266" t="s">
        <v>6877</v>
      </c>
      <c r="P6065" s="343"/>
    </row>
    <row r="6066" spans="1:16" x14ac:dyDescent="0.25">
      <c r="A6066" s="264" t="s">
        <v>10693</v>
      </c>
      <c r="B6066" s="264" t="s">
        <v>10638</v>
      </c>
      <c r="C6066" s="265">
        <v>230702</v>
      </c>
      <c r="D6066" s="265" t="s">
        <v>15953</v>
      </c>
      <c r="E6066" s="266" t="s">
        <v>5273</v>
      </c>
      <c r="P6066" s="343"/>
    </row>
    <row r="6067" spans="1:16" x14ac:dyDescent="0.25">
      <c r="A6067" s="44" t="s">
        <v>13593</v>
      </c>
      <c r="B6067" s="44" t="s">
        <v>12014</v>
      </c>
      <c r="C6067" s="45" t="s">
        <v>6566</v>
      </c>
      <c r="D6067" s="45" t="s">
        <v>4574</v>
      </c>
      <c r="E6067" s="275">
        <f>DATE(2026,8,15)</f>
        <v>46249</v>
      </c>
      <c r="P6067" s="343"/>
    </row>
    <row r="6068" spans="1:16" x14ac:dyDescent="0.25">
      <c r="A6068" s="264" t="s">
        <v>6836</v>
      </c>
      <c r="B6068" s="264" t="s">
        <v>2515</v>
      </c>
      <c r="C6068" s="265">
        <v>22090101</v>
      </c>
      <c r="D6068" s="265" t="s">
        <v>15953</v>
      </c>
      <c r="E6068" s="266" t="s">
        <v>6210</v>
      </c>
      <c r="P6068" s="343"/>
    </row>
    <row r="6069" spans="1:16" x14ac:dyDescent="0.3">
      <c r="A6069" s="99" t="s">
        <v>10612</v>
      </c>
      <c r="B6069" s="92" t="s">
        <v>4153</v>
      </c>
      <c r="C6069" s="93" t="s">
        <v>10622</v>
      </c>
      <c r="D6069" s="93" t="s">
        <v>1398</v>
      </c>
      <c r="E6069" s="94">
        <v>46505</v>
      </c>
      <c r="F6069" s="93"/>
      <c r="G6069" s="93"/>
      <c r="H6069" s="93"/>
      <c r="I6069" s="99"/>
      <c r="J6069" s="99"/>
      <c r="K6069" s="99"/>
      <c r="P6069" s="343"/>
    </row>
    <row r="6070" spans="1:16" x14ac:dyDescent="0.25">
      <c r="A6070" s="264" t="s">
        <v>9482</v>
      </c>
      <c r="B6070" s="264" t="s">
        <v>4181</v>
      </c>
      <c r="C6070" s="265">
        <v>230301</v>
      </c>
      <c r="D6070" s="265" t="s">
        <v>15953</v>
      </c>
      <c r="E6070" s="266" t="s">
        <v>6877</v>
      </c>
      <c r="P6070" s="343"/>
    </row>
    <row r="6071" spans="1:16" x14ac:dyDescent="0.25">
      <c r="A6071" s="44" t="s">
        <v>15770</v>
      </c>
      <c r="B6071" s="44" t="s">
        <v>15965</v>
      </c>
      <c r="C6071" s="45" t="s">
        <v>15966</v>
      </c>
      <c r="D6071" s="45" t="s">
        <v>18252</v>
      </c>
      <c r="E6071" s="45" t="s">
        <v>6214</v>
      </c>
      <c r="F6071" s="45" t="s">
        <v>1384</v>
      </c>
      <c r="G6071" s="45" t="s">
        <v>1385</v>
      </c>
      <c r="P6071" s="343"/>
    </row>
    <row r="6072" spans="1:16" x14ac:dyDescent="0.25">
      <c r="A6072" s="99" t="s">
        <v>15770</v>
      </c>
      <c r="B6072" s="92" t="s">
        <v>15769</v>
      </c>
      <c r="C6072" s="93" t="s">
        <v>15768</v>
      </c>
      <c r="D6072" s="93" t="s">
        <v>1398</v>
      </c>
      <c r="E6072" s="46">
        <v>45952</v>
      </c>
      <c r="F6072" s="93"/>
      <c r="G6072" s="93"/>
      <c r="H6072" s="93" t="s">
        <v>1533</v>
      </c>
      <c r="I6072" s="99"/>
      <c r="J6072" s="99"/>
      <c r="K6072" s="99"/>
      <c r="L6072" s="31"/>
      <c r="M6072" s="31"/>
      <c r="N6072" s="31"/>
      <c r="P6072" s="343"/>
    </row>
    <row r="6073" spans="1:16" x14ac:dyDescent="0.25">
      <c r="A6073" s="44" t="s">
        <v>6035</v>
      </c>
      <c r="B6073" s="44" t="s">
        <v>6176</v>
      </c>
      <c r="C6073" s="45" t="s">
        <v>6189</v>
      </c>
      <c r="D6073" s="45" t="s">
        <v>18252</v>
      </c>
      <c r="E6073" s="45" t="s">
        <v>6210</v>
      </c>
      <c r="F6073" s="45" t="s">
        <v>1384</v>
      </c>
      <c r="G6073" s="45" t="s">
        <v>1385</v>
      </c>
      <c r="P6073" s="343"/>
    </row>
    <row r="6074" spans="1:16" x14ac:dyDescent="0.25">
      <c r="A6074" s="264" t="s">
        <v>14815</v>
      </c>
      <c r="B6074" s="264" t="s">
        <v>13009</v>
      </c>
      <c r="C6074" s="265">
        <v>240101</v>
      </c>
      <c r="D6074" s="265" t="s">
        <v>15953</v>
      </c>
      <c r="E6074" s="266" t="s">
        <v>13010</v>
      </c>
      <c r="P6074" s="343"/>
    </row>
    <row r="6075" spans="1:16" x14ac:dyDescent="0.25">
      <c r="A6075" s="264" t="s">
        <v>804</v>
      </c>
      <c r="B6075" s="264" t="s">
        <v>6966</v>
      </c>
      <c r="C6075" s="265">
        <v>23010401</v>
      </c>
      <c r="D6075" s="265" t="s">
        <v>15953</v>
      </c>
      <c r="E6075" s="266" t="s">
        <v>6967</v>
      </c>
      <c r="P6075" s="343"/>
    </row>
    <row r="6076" spans="1:16" x14ac:dyDescent="0.25">
      <c r="A6076" s="264" t="s">
        <v>804</v>
      </c>
      <c r="B6076" s="264" t="s">
        <v>3782</v>
      </c>
      <c r="C6076" s="265">
        <v>23010402</v>
      </c>
      <c r="D6076" s="265" t="s">
        <v>15953</v>
      </c>
      <c r="E6076" s="266" t="s">
        <v>8836</v>
      </c>
      <c r="P6076" s="343"/>
    </row>
    <row r="6077" spans="1:16" x14ac:dyDescent="0.25">
      <c r="A6077" s="44" t="s">
        <v>99</v>
      </c>
      <c r="B6077" s="44" t="s">
        <v>1365</v>
      </c>
      <c r="C6077" s="45" t="s">
        <v>15417</v>
      </c>
      <c r="D6077" s="45" t="s">
        <v>18252</v>
      </c>
      <c r="E6077" s="45" t="s">
        <v>11309</v>
      </c>
      <c r="F6077" s="45" t="s">
        <v>1385</v>
      </c>
      <c r="G6077" s="45" t="s">
        <v>1385</v>
      </c>
      <c r="P6077" s="343"/>
    </row>
    <row r="6078" spans="1:16" x14ac:dyDescent="0.25">
      <c r="A6078" s="1" t="s">
        <v>99</v>
      </c>
      <c r="B6078" s="432" t="s">
        <v>179</v>
      </c>
      <c r="C6078" s="433" t="s">
        <v>4595</v>
      </c>
      <c r="D6078" s="434" t="s">
        <v>17016</v>
      </c>
      <c r="E6078" s="434">
        <v>45858</v>
      </c>
      <c r="P6078" s="343"/>
    </row>
    <row r="6079" spans="1:16" x14ac:dyDescent="0.25">
      <c r="A6079" s="1" t="s">
        <v>99</v>
      </c>
      <c r="B6079" s="432" t="s">
        <v>179</v>
      </c>
      <c r="C6079" s="433" t="s">
        <v>4595</v>
      </c>
      <c r="D6079" s="434" t="s">
        <v>17016</v>
      </c>
      <c r="E6079" s="434">
        <v>45858</v>
      </c>
      <c r="P6079" s="343"/>
    </row>
    <row r="6080" spans="1:16" x14ac:dyDescent="0.25">
      <c r="A6080" s="92" t="s">
        <v>4614</v>
      </c>
      <c r="B6080" s="92" t="s">
        <v>1583</v>
      </c>
      <c r="C6080" s="93" t="s">
        <v>4627</v>
      </c>
      <c r="D6080" s="93" t="s">
        <v>1398</v>
      </c>
      <c r="E6080" s="94">
        <v>45886</v>
      </c>
      <c r="F6080" s="93"/>
      <c r="G6080" s="93" t="s">
        <v>1385</v>
      </c>
      <c r="H6080" s="45" t="s">
        <v>1533</v>
      </c>
      <c r="I6080" s="99"/>
      <c r="J6080" s="99"/>
      <c r="K6080" s="99"/>
      <c r="L6080" s="31"/>
      <c r="M6080" s="31"/>
      <c r="N6080" s="31"/>
      <c r="P6080" s="343"/>
    </row>
    <row r="6081" spans="1:16" x14ac:dyDescent="0.25">
      <c r="A6081" s="264" t="s">
        <v>17847</v>
      </c>
      <c r="B6081" s="264" t="s">
        <v>1065</v>
      </c>
      <c r="C6081" s="265">
        <v>25010201</v>
      </c>
      <c r="D6081" s="265" t="s">
        <v>15953</v>
      </c>
      <c r="E6081" s="266" t="s">
        <v>17681</v>
      </c>
      <c r="P6081" s="343"/>
    </row>
    <row r="6082" spans="1:16" x14ac:dyDescent="0.25">
      <c r="A6082" s="264" t="s">
        <v>17847</v>
      </c>
      <c r="B6082" s="264" t="s">
        <v>6682</v>
      </c>
      <c r="C6082" s="265">
        <v>25010202</v>
      </c>
      <c r="D6082" s="265" t="s">
        <v>15953</v>
      </c>
      <c r="E6082" s="266" t="s">
        <v>6677</v>
      </c>
      <c r="P6082" s="343"/>
    </row>
    <row r="6083" spans="1:16" x14ac:dyDescent="0.25">
      <c r="A6083" s="44" t="s">
        <v>453</v>
      </c>
      <c r="B6083" s="44" t="s">
        <v>13517</v>
      </c>
      <c r="C6083" s="45" t="s">
        <v>11128</v>
      </c>
      <c r="D6083" s="45" t="s">
        <v>16294</v>
      </c>
      <c r="E6083" s="46">
        <v>46022</v>
      </c>
      <c r="F6083" s="338"/>
      <c r="G6083" s="44"/>
      <c r="H6083" s="44"/>
      <c r="I6083" s="44"/>
      <c r="J6083" s="44"/>
      <c r="K6083" s="44"/>
      <c r="L6083" s="31"/>
      <c r="M6083" s="31"/>
      <c r="N6083" s="31"/>
      <c r="P6083" s="343"/>
    </row>
    <row r="6084" spans="1:16" x14ac:dyDescent="0.25">
      <c r="A6084" s="44" t="s">
        <v>1168</v>
      </c>
      <c r="B6084" s="44" t="s">
        <v>15756</v>
      </c>
      <c r="C6084" s="45" t="s">
        <v>15757</v>
      </c>
      <c r="D6084" s="45" t="s">
        <v>15765</v>
      </c>
      <c r="E6084" s="45" t="s">
        <v>15758</v>
      </c>
      <c r="F6084" s="328"/>
      <c r="G6084" s="328"/>
      <c r="H6084" s="328"/>
      <c r="I6084" s="329"/>
      <c r="J6084" s="329"/>
      <c r="K6084" s="329"/>
      <c r="P6084" s="343"/>
    </row>
    <row r="6085" spans="1:16" x14ac:dyDescent="0.25">
      <c r="A6085" s="346" t="s">
        <v>1168</v>
      </c>
      <c r="B6085" s="346" t="s">
        <v>15756</v>
      </c>
      <c r="C6085" s="347" t="s">
        <v>15757</v>
      </c>
      <c r="D6085" s="347" t="s">
        <v>15765</v>
      </c>
      <c r="E6085" s="347" t="s">
        <v>16854</v>
      </c>
      <c r="F6085" s="346"/>
      <c r="G6085" s="346"/>
      <c r="H6085" s="346"/>
      <c r="I6085" s="346"/>
      <c r="J6085" s="346"/>
      <c r="K6085" s="346"/>
      <c r="L6085" s="346"/>
      <c r="M6085" s="346"/>
      <c r="P6085" s="343"/>
    </row>
    <row r="6086" spans="1:16" x14ac:dyDescent="0.25">
      <c r="A6086" s="264" t="s">
        <v>9483</v>
      </c>
      <c r="B6086" s="264" t="s">
        <v>9688</v>
      </c>
      <c r="C6086" s="265">
        <v>230504</v>
      </c>
      <c r="D6086" s="265" t="s">
        <v>15953</v>
      </c>
      <c r="E6086" s="266" t="s">
        <v>9689</v>
      </c>
      <c r="P6086" s="343"/>
    </row>
    <row r="6087" spans="1:16" x14ac:dyDescent="0.25">
      <c r="A6087" s="264" t="s">
        <v>2805</v>
      </c>
      <c r="B6087" s="264" t="s">
        <v>2757</v>
      </c>
      <c r="C6087" s="265">
        <v>221001</v>
      </c>
      <c r="D6087" s="265" t="s">
        <v>15953</v>
      </c>
      <c r="E6087" s="266" t="s">
        <v>5198</v>
      </c>
      <c r="P6087" s="343"/>
    </row>
    <row r="6088" spans="1:16" x14ac:dyDescent="0.25">
      <c r="A6088" s="264" t="s">
        <v>6837</v>
      </c>
      <c r="B6088" s="264" t="s">
        <v>4180</v>
      </c>
      <c r="C6088" s="265">
        <v>220605</v>
      </c>
      <c r="D6088" s="265" t="s">
        <v>15953</v>
      </c>
      <c r="E6088" s="266" t="s">
        <v>6710</v>
      </c>
      <c r="P6088" s="343"/>
    </row>
    <row r="6089" spans="1:16" x14ac:dyDescent="0.25">
      <c r="A6089" s="264" t="s">
        <v>6838</v>
      </c>
      <c r="B6089" s="264" t="s">
        <v>2770</v>
      </c>
      <c r="C6089" s="265">
        <v>221004</v>
      </c>
      <c r="D6089" s="265" t="s">
        <v>15953</v>
      </c>
      <c r="E6089" s="266" t="s">
        <v>5198</v>
      </c>
      <c r="P6089" s="343"/>
    </row>
    <row r="6090" spans="1:16" x14ac:dyDescent="0.25">
      <c r="A6090" s="264" t="s">
        <v>6838</v>
      </c>
      <c r="B6090" s="264" t="s">
        <v>1056</v>
      </c>
      <c r="C6090" s="265">
        <v>230601</v>
      </c>
      <c r="D6090" s="265" t="s">
        <v>15953</v>
      </c>
      <c r="E6090" s="266" t="s">
        <v>10533</v>
      </c>
      <c r="P6090" s="343"/>
    </row>
    <row r="6091" spans="1:16" x14ac:dyDescent="0.25">
      <c r="A6091" s="1" t="s">
        <v>6370</v>
      </c>
      <c r="B6091" s="432" t="s">
        <v>9746</v>
      </c>
      <c r="C6091" s="433" t="s">
        <v>6371</v>
      </c>
      <c r="D6091" s="434" t="s">
        <v>17016</v>
      </c>
      <c r="E6091" s="434">
        <v>46131</v>
      </c>
      <c r="P6091" s="343"/>
    </row>
    <row r="6092" spans="1:16" x14ac:dyDescent="0.25">
      <c r="A6092" s="264" t="s">
        <v>8612</v>
      </c>
      <c r="B6092" s="264" t="s">
        <v>3782</v>
      </c>
      <c r="C6092" s="265">
        <v>23010402</v>
      </c>
      <c r="D6092" s="265" t="s">
        <v>15953</v>
      </c>
      <c r="E6092" s="266" t="s">
        <v>8836</v>
      </c>
      <c r="P6092" s="343"/>
    </row>
    <row r="6093" spans="1:16" x14ac:dyDescent="0.25">
      <c r="A6093" s="44" t="s">
        <v>11023</v>
      </c>
      <c r="B6093" s="44" t="s">
        <v>1368</v>
      </c>
      <c r="C6093" s="45" t="s">
        <v>9312</v>
      </c>
      <c r="D6093" s="45" t="s">
        <v>18252</v>
      </c>
      <c r="E6093" s="45" t="s">
        <v>3754</v>
      </c>
      <c r="F6093" s="45" t="s">
        <v>1385</v>
      </c>
      <c r="G6093" s="45" t="s">
        <v>1385</v>
      </c>
      <c r="P6093" s="343"/>
    </row>
    <row r="6094" spans="1:16" x14ac:dyDescent="0.25">
      <c r="A6094" s="44" t="s">
        <v>11023</v>
      </c>
      <c r="B6094" s="44" t="s">
        <v>1374</v>
      </c>
      <c r="C6094" s="45" t="s">
        <v>10983</v>
      </c>
      <c r="D6094" s="45" t="s">
        <v>18252</v>
      </c>
      <c r="E6094" s="45" t="s">
        <v>10715</v>
      </c>
      <c r="F6094" s="45" t="s">
        <v>1385</v>
      </c>
      <c r="G6094" s="45" t="s">
        <v>1385</v>
      </c>
      <c r="P6094" s="343"/>
    </row>
    <row r="6095" spans="1:16" x14ac:dyDescent="0.3">
      <c r="A6095" s="57" t="s">
        <v>5883</v>
      </c>
      <c r="B6095" s="57" t="s">
        <v>5934</v>
      </c>
      <c r="C6095" s="62">
        <v>2409</v>
      </c>
      <c r="D6095" s="62" t="s">
        <v>5966</v>
      </c>
      <c r="E6095" s="60">
        <v>46007</v>
      </c>
      <c r="F6095" s="339" t="s">
        <v>16267</v>
      </c>
      <c r="G6095" s="339" t="s">
        <v>16268</v>
      </c>
      <c r="H6095" s="57"/>
      <c r="I6095" s="57"/>
      <c r="J6095" s="57"/>
      <c r="K6095" s="57"/>
      <c r="L6095" s="31"/>
      <c r="M6095" s="31"/>
      <c r="N6095" s="31"/>
      <c r="P6095" s="343"/>
    </row>
    <row r="6096" spans="1:16" x14ac:dyDescent="0.25">
      <c r="A6096" s="264" t="s">
        <v>5883</v>
      </c>
      <c r="B6096" s="264" t="s">
        <v>11360</v>
      </c>
      <c r="C6096" s="265">
        <v>231001</v>
      </c>
      <c r="D6096" s="265" t="s">
        <v>15953</v>
      </c>
      <c r="E6096" s="266" t="s">
        <v>2980</v>
      </c>
      <c r="P6096" s="343"/>
    </row>
    <row r="6097" spans="1:16" x14ac:dyDescent="0.25">
      <c r="A6097" s="44" t="s">
        <v>16058</v>
      </c>
      <c r="B6097" s="44" t="s">
        <v>1346</v>
      </c>
      <c r="C6097" s="45" t="s">
        <v>15960</v>
      </c>
      <c r="D6097" s="45" t="s">
        <v>18252</v>
      </c>
      <c r="E6097" s="45" t="s">
        <v>6214</v>
      </c>
      <c r="F6097" s="45" t="s">
        <v>1384</v>
      </c>
      <c r="G6097" s="45" t="s">
        <v>1385</v>
      </c>
      <c r="P6097" s="343"/>
    </row>
    <row r="6098" spans="1:16" x14ac:dyDescent="0.25">
      <c r="A6098" s="44" t="s">
        <v>16059</v>
      </c>
      <c r="B6098" s="44" t="s">
        <v>1346</v>
      </c>
      <c r="C6098" s="45" t="s">
        <v>15960</v>
      </c>
      <c r="D6098" s="45" t="s">
        <v>18252</v>
      </c>
      <c r="E6098" s="45" t="s">
        <v>6214</v>
      </c>
      <c r="F6098" s="45" t="s">
        <v>1384</v>
      </c>
      <c r="G6098" s="45" t="s">
        <v>1385</v>
      </c>
      <c r="P6098" s="343"/>
    </row>
    <row r="6099" spans="1:16" x14ac:dyDescent="0.25">
      <c r="A6099" s="44" t="s">
        <v>1721</v>
      </c>
      <c r="B6099" s="44" t="s">
        <v>1772</v>
      </c>
      <c r="C6099" s="45" t="s">
        <v>2532</v>
      </c>
      <c r="D6099" s="45" t="s">
        <v>15765</v>
      </c>
      <c r="E6099" s="45" t="s">
        <v>9996</v>
      </c>
      <c r="F6099" s="328"/>
      <c r="G6099" s="328"/>
      <c r="H6099" s="328"/>
      <c r="I6099" s="329"/>
      <c r="J6099" s="329"/>
      <c r="K6099" s="329"/>
      <c r="P6099" s="343"/>
    </row>
    <row r="6100" spans="1:16" x14ac:dyDescent="0.25">
      <c r="A6100" s="44" t="s">
        <v>1721</v>
      </c>
      <c r="B6100" s="44" t="s">
        <v>5225</v>
      </c>
      <c r="C6100" s="45" t="s">
        <v>2993</v>
      </c>
      <c r="D6100" s="45" t="s">
        <v>15765</v>
      </c>
      <c r="E6100" s="45" t="s">
        <v>6211</v>
      </c>
      <c r="F6100" s="328"/>
      <c r="G6100" s="328"/>
      <c r="H6100" s="328"/>
      <c r="I6100" s="329"/>
      <c r="J6100" s="329"/>
      <c r="K6100" s="329"/>
      <c r="P6100" s="343"/>
    </row>
    <row r="6101" spans="1:16" x14ac:dyDescent="0.25">
      <c r="A6101" s="346" t="s">
        <v>1721</v>
      </c>
      <c r="B6101" s="346" t="s">
        <v>1772</v>
      </c>
      <c r="C6101" s="347" t="s">
        <v>2532</v>
      </c>
      <c r="D6101" s="347" t="s">
        <v>15765</v>
      </c>
      <c r="E6101" s="347" t="s">
        <v>16783</v>
      </c>
      <c r="F6101" s="346"/>
      <c r="G6101" s="346"/>
      <c r="H6101" s="346"/>
      <c r="I6101" s="346"/>
      <c r="J6101" s="346"/>
      <c r="K6101" s="346"/>
      <c r="L6101" s="346"/>
      <c r="M6101" s="346"/>
      <c r="P6101" s="343"/>
    </row>
    <row r="6102" spans="1:16" x14ac:dyDescent="0.25">
      <c r="A6102" s="346" t="s">
        <v>1721</v>
      </c>
      <c r="B6102" s="346" t="s">
        <v>5225</v>
      </c>
      <c r="C6102" s="347" t="s">
        <v>2993</v>
      </c>
      <c r="D6102" s="347" t="s">
        <v>15765</v>
      </c>
      <c r="E6102" s="347" t="s">
        <v>6211</v>
      </c>
      <c r="F6102" s="346"/>
      <c r="G6102" s="346"/>
      <c r="H6102" s="346"/>
      <c r="I6102" s="346"/>
      <c r="J6102" s="346"/>
      <c r="K6102" s="346"/>
      <c r="L6102" s="346"/>
      <c r="M6102" s="346"/>
      <c r="P6102" s="343"/>
    </row>
    <row r="6103" spans="1:16" x14ac:dyDescent="0.25">
      <c r="A6103" s="346" t="s">
        <v>1721</v>
      </c>
      <c r="B6103" s="346" t="s">
        <v>16898</v>
      </c>
      <c r="C6103" s="347" t="s">
        <v>16899</v>
      </c>
      <c r="D6103" s="347" t="s">
        <v>15765</v>
      </c>
      <c r="E6103" s="347" t="s">
        <v>15826</v>
      </c>
      <c r="F6103" s="346"/>
      <c r="G6103" s="346"/>
      <c r="H6103" s="346"/>
      <c r="I6103" s="346"/>
      <c r="J6103" s="346"/>
      <c r="K6103" s="346"/>
      <c r="L6103" s="346"/>
      <c r="M6103" s="346"/>
      <c r="P6103" s="343"/>
    </row>
    <row r="6104" spans="1:16" x14ac:dyDescent="0.25">
      <c r="A6104" s="44" t="s">
        <v>1721</v>
      </c>
      <c r="B6104" s="44" t="s">
        <v>1772</v>
      </c>
      <c r="C6104" s="45" t="s">
        <v>2532</v>
      </c>
      <c r="D6104" s="45" t="s">
        <v>13812</v>
      </c>
      <c r="E6104" s="45" t="s">
        <v>9996</v>
      </c>
      <c r="F6104" s="93"/>
      <c r="G6104" s="93"/>
      <c r="H6104" s="93"/>
      <c r="I6104" s="99"/>
      <c r="J6104" s="99"/>
      <c r="K6104" s="99"/>
      <c r="P6104" s="343"/>
    </row>
    <row r="6105" spans="1:16" x14ac:dyDescent="0.25">
      <c r="A6105" s="44" t="s">
        <v>1721</v>
      </c>
      <c r="B6105" s="44" t="s">
        <v>5225</v>
      </c>
      <c r="C6105" s="45" t="s">
        <v>2993</v>
      </c>
      <c r="D6105" s="45" t="s">
        <v>13812</v>
      </c>
      <c r="E6105" s="45" t="s">
        <v>6211</v>
      </c>
      <c r="F6105" s="93"/>
      <c r="G6105" s="93"/>
      <c r="H6105" s="93"/>
      <c r="I6105" s="99"/>
      <c r="J6105" s="99"/>
      <c r="K6105" s="99"/>
      <c r="P6105" s="343"/>
    </row>
    <row r="6106" spans="1:16" x14ac:dyDescent="0.25">
      <c r="A6106" s="44" t="s">
        <v>12210</v>
      </c>
      <c r="B6106" s="92" t="s">
        <v>13392</v>
      </c>
      <c r="C6106" s="77" t="s">
        <v>13124</v>
      </c>
      <c r="D6106" s="93" t="s">
        <v>13391</v>
      </c>
      <c r="E6106" s="94">
        <v>45838</v>
      </c>
      <c r="F6106" s="93"/>
      <c r="G6106" s="93"/>
      <c r="H6106" s="93"/>
      <c r="I6106" s="99"/>
      <c r="J6106" s="99"/>
      <c r="K6106" s="99"/>
      <c r="L6106" s="31"/>
      <c r="M6106" s="31"/>
      <c r="N6106" s="31"/>
      <c r="P6106" s="343"/>
    </row>
    <row r="6107" spans="1:16" s="355" customFormat="1" x14ac:dyDescent="0.25">
      <c r="A6107" s="44" t="s">
        <v>12210</v>
      </c>
      <c r="B6107" s="44" t="s">
        <v>12211</v>
      </c>
      <c r="C6107" s="45" t="s">
        <v>12823</v>
      </c>
      <c r="D6107" s="45" t="s">
        <v>4574</v>
      </c>
      <c r="E6107" s="275">
        <f>DATE(2026,11,8)</f>
        <v>46334</v>
      </c>
      <c r="F6107" s="30"/>
      <c r="G6107" s="30"/>
      <c r="H6107" s="30"/>
      <c r="I6107" s="29"/>
      <c r="J6107" s="29"/>
      <c r="K6107" s="29"/>
      <c r="L6107" s="29"/>
      <c r="M6107" s="29"/>
      <c r="N6107" s="29"/>
      <c r="O6107" s="29"/>
      <c r="P6107" s="356"/>
    </row>
    <row r="6108" spans="1:16" x14ac:dyDescent="0.25">
      <c r="A6108" s="1" t="s">
        <v>8412</v>
      </c>
      <c r="B6108" s="432" t="s">
        <v>8401</v>
      </c>
      <c r="C6108" s="433" t="s">
        <v>8468</v>
      </c>
      <c r="D6108" s="434" t="s">
        <v>17016</v>
      </c>
      <c r="E6108" s="434">
        <v>45765</v>
      </c>
      <c r="P6108" s="343"/>
    </row>
    <row r="6109" spans="1:16" x14ac:dyDescent="0.25">
      <c r="A6109" s="44" t="s">
        <v>16060</v>
      </c>
      <c r="B6109" s="44" t="s">
        <v>10976</v>
      </c>
      <c r="C6109" s="45" t="s">
        <v>10977</v>
      </c>
      <c r="D6109" s="45" t="s">
        <v>18252</v>
      </c>
      <c r="E6109" s="45" t="s">
        <v>10715</v>
      </c>
      <c r="F6109" s="45" t="s">
        <v>1384</v>
      </c>
      <c r="G6109" s="45" t="s">
        <v>1385</v>
      </c>
      <c r="P6109" s="343"/>
    </row>
    <row r="6110" spans="1:16" x14ac:dyDescent="0.25">
      <c r="A6110" s="44" t="s">
        <v>16061</v>
      </c>
      <c r="B6110" s="44" t="s">
        <v>1366</v>
      </c>
      <c r="C6110" s="45" t="s">
        <v>11845</v>
      </c>
      <c r="D6110" s="45" t="s">
        <v>18252</v>
      </c>
      <c r="E6110" s="45" t="s">
        <v>11834</v>
      </c>
      <c r="F6110" s="45" t="s">
        <v>1384</v>
      </c>
      <c r="G6110" s="45" t="s">
        <v>1385</v>
      </c>
      <c r="P6110" s="343"/>
    </row>
    <row r="6111" spans="1:16" s="355" customFormat="1" x14ac:dyDescent="0.25">
      <c r="A6111" s="44" t="s">
        <v>16062</v>
      </c>
      <c r="B6111" s="44" t="s">
        <v>15965</v>
      </c>
      <c r="C6111" s="45" t="s">
        <v>15966</v>
      </c>
      <c r="D6111" s="45" t="s">
        <v>18252</v>
      </c>
      <c r="E6111" s="45" t="s">
        <v>6214</v>
      </c>
      <c r="F6111" s="45" t="s">
        <v>1384</v>
      </c>
      <c r="G6111" s="45" t="s">
        <v>1385</v>
      </c>
      <c r="H6111" s="30"/>
      <c r="I6111" s="29"/>
      <c r="J6111" s="29"/>
      <c r="K6111" s="29"/>
      <c r="L6111" s="29"/>
      <c r="M6111" s="29"/>
      <c r="N6111" s="29"/>
      <c r="O6111" s="29"/>
      <c r="P6111" s="356"/>
    </row>
    <row r="6112" spans="1:16" x14ac:dyDescent="0.25">
      <c r="A6112" s="44" t="s">
        <v>7241</v>
      </c>
      <c r="B6112" s="44" t="s">
        <v>13527</v>
      </c>
      <c r="C6112" s="45" t="s">
        <v>7271</v>
      </c>
      <c r="D6112" s="45" t="s">
        <v>16294</v>
      </c>
      <c r="E6112" s="46">
        <v>45900</v>
      </c>
      <c r="F6112" s="338"/>
      <c r="G6112" s="44"/>
      <c r="H6112" s="44"/>
      <c r="I6112" s="44"/>
      <c r="J6112" s="44"/>
      <c r="K6112" s="44"/>
      <c r="L6112" s="31"/>
      <c r="M6112" s="31"/>
      <c r="N6112" s="31"/>
      <c r="P6112" s="343"/>
    </row>
    <row r="6113" spans="1:16" x14ac:dyDescent="0.25">
      <c r="A6113" s="403" t="s">
        <v>17323</v>
      </c>
      <c r="B6113" s="403" t="s">
        <v>17126</v>
      </c>
      <c r="C6113" s="413">
        <v>11.23</v>
      </c>
      <c r="D6113" s="43" t="s">
        <v>17679</v>
      </c>
      <c r="E6113" s="43">
        <v>46934</v>
      </c>
      <c r="F6113" s="88"/>
      <c r="P6113" s="343"/>
    </row>
    <row r="6114" spans="1:16" x14ac:dyDescent="0.25">
      <c r="A6114" s="403" t="s">
        <v>17323</v>
      </c>
      <c r="B6114" s="403" t="s">
        <v>17205</v>
      </c>
      <c r="C6114" s="413">
        <v>15.23</v>
      </c>
      <c r="D6114" s="43" t="s">
        <v>17679</v>
      </c>
      <c r="E6114" s="43">
        <v>46934</v>
      </c>
      <c r="F6114" s="88"/>
      <c r="P6114" s="343"/>
    </row>
    <row r="6115" spans="1:16" x14ac:dyDescent="0.25">
      <c r="A6115" s="403" t="s">
        <v>17323</v>
      </c>
      <c r="B6115" s="403" t="s">
        <v>17131</v>
      </c>
      <c r="C6115" s="413">
        <v>17.239999999999998</v>
      </c>
      <c r="D6115" s="43" t="s">
        <v>17679</v>
      </c>
      <c r="E6115" s="43">
        <v>47299</v>
      </c>
      <c r="F6115" s="88"/>
      <c r="P6115" s="343"/>
    </row>
    <row r="6116" spans="1:16" x14ac:dyDescent="0.25">
      <c r="A6116" s="403" t="s">
        <v>17323</v>
      </c>
      <c r="B6116" s="403" t="s">
        <v>17112</v>
      </c>
      <c r="C6116" s="413">
        <v>26.23</v>
      </c>
      <c r="D6116" s="43" t="s">
        <v>17679</v>
      </c>
      <c r="E6116" s="43">
        <v>46934</v>
      </c>
      <c r="F6116" s="88"/>
      <c r="P6116" s="343"/>
    </row>
    <row r="6117" spans="1:16" x14ac:dyDescent="0.25">
      <c r="A6117" s="403" t="s">
        <v>17323</v>
      </c>
      <c r="B6117" s="403" t="s">
        <v>17216</v>
      </c>
      <c r="C6117" s="413">
        <v>35.229999999999997</v>
      </c>
      <c r="D6117" s="43" t="s">
        <v>17679</v>
      </c>
      <c r="E6117" s="43">
        <v>46934</v>
      </c>
      <c r="F6117" s="88"/>
      <c r="P6117" s="343"/>
    </row>
    <row r="6118" spans="1:16" x14ac:dyDescent="0.25">
      <c r="A6118" s="403" t="s">
        <v>17323</v>
      </c>
      <c r="B6118" s="403" t="s">
        <v>17165</v>
      </c>
      <c r="C6118" s="413">
        <v>38.229999999999997</v>
      </c>
      <c r="D6118" s="43" t="s">
        <v>17679</v>
      </c>
      <c r="E6118" s="43">
        <v>46934</v>
      </c>
      <c r="F6118" s="88"/>
      <c r="P6118" s="343"/>
    </row>
    <row r="6119" spans="1:16" x14ac:dyDescent="0.25">
      <c r="A6119" s="264" t="s">
        <v>15875</v>
      </c>
      <c r="B6119" s="264" t="s">
        <v>6669</v>
      </c>
      <c r="C6119" s="265">
        <v>240804</v>
      </c>
      <c r="D6119" s="265" t="s">
        <v>15953</v>
      </c>
      <c r="E6119" s="266" t="s">
        <v>15826</v>
      </c>
      <c r="P6119" s="343"/>
    </row>
    <row r="6120" spans="1:16" x14ac:dyDescent="0.25">
      <c r="A6120" s="113" t="s">
        <v>14053</v>
      </c>
      <c r="B6120" s="278" t="s">
        <v>7637</v>
      </c>
      <c r="C6120" s="59" t="s">
        <v>14084</v>
      </c>
      <c r="D6120" s="93" t="s">
        <v>1398</v>
      </c>
      <c r="E6120" s="94">
        <v>45860</v>
      </c>
      <c r="F6120" s="93"/>
      <c r="G6120" s="93"/>
      <c r="H6120" s="93"/>
      <c r="I6120" s="99"/>
      <c r="J6120" s="99"/>
      <c r="K6120" s="99"/>
      <c r="L6120" s="31"/>
      <c r="M6120" s="31"/>
      <c r="N6120" s="31"/>
      <c r="P6120" s="343"/>
    </row>
    <row r="6121" spans="1:16" x14ac:dyDescent="0.25">
      <c r="A6121" s="44" t="s">
        <v>6036</v>
      </c>
      <c r="B6121" s="44" t="s">
        <v>2039</v>
      </c>
      <c r="C6121" s="45" t="s">
        <v>6190</v>
      </c>
      <c r="D6121" s="45" t="s">
        <v>18252</v>
      </c>
      <c r="E6121" s="45" t="s">
        <v>5183</v>
      </c>
      <c r="F6121" s="45" t="s">
        <v>1384</v>
      </c>
      <c r="G6121" s="45" t="s">
        <v>1385</v>
      </c>
      <c r="P6121" s="343"/>
    </row>
    <row r="6122" spans="1:16" x14ac:dyDescent="0.3">
      <c r="A6122" s="278" t="s">
        <v>14077</v>
      </c>
      <c r="B6122" s="278" t="s">
        <v>1399</v>
      </c>
      <c r="C6122" s="59" t="s">
        <v>14156</v>
      </c>
      <c r="D6122" s="93" t="s">
        <v>1398</v>
      </c>
      <c r="E6122" s="94">
        <v>45863</v>
      </c>
      <c r="F6122" s="93"/>
      <c r="G6122" s="93"/>
      <c r="H6122" s="93"/>
      <c r="I6122" s="99"/>
      <c r="J6122" s="99"/>
      <c r="K6122" s="99"/>
      <c r="L6122" s="31"/>
      <c r="M6122" s="31"/>
      <c r="N6122" s="31"/>
      <c r="P6122" s="343"/>
    </row>
    <row r="6123" spans="1:16" x14ac:dyDescent="0.25">
      <c r="A6123" s="264" t="s">
        <v>17848</v>
      </c>
      <c r="B6123" s="264" t="s">
        <v>1065</v>
      </c>
      <c r="C6123" s="265">
        <v>25010201</v>
      </c>
      <c r="D6123" s="265" t="s">
        <v>15953</v>
      </c>
      <c r="E6123" s="266" t="s">
        <v>17681</v>
      </c>
      <c r="P6123" s="343"/>
    </row>
    <row r="6124" spans="1:16" x14ac:dyDescent="0.3">
      <c r="A6124" s="57" t="s">
        <v>4475</v>
      </c>
      <c r="B6124" s="92" t="s">
        <v>4550</v>
      </c>
      <c r="C6124" s="93" t="s">
        <v>4548</v>
      </c>
      <c r="D6124" s="93" t="s">
        <v>4549</v>
      </c>
      <c r="E6124" s="94">
        <v>46203</v>
      </c>
      <c r="F6124" s="93"/>
      <c r="G6124" s="93"/>
      <c r="H6124" s="93"/>
      <c r="I6124" s="99"/>
      <c r="J6124" s="99"/>
      <c r="K6124" s="99"/>
      <c r="P6124" s="343"/>
    </row>
    <row r="6125" spans="1:16" x14ac:dyDescent="0.3">
      <c r="A6125" s="99" t="s">
        <v>15795</v>
      </c>
      <c r="B6125" s="92" t="s">
        <v>15799</v>
      </c>
      <c r="C6125" s="93" t="s">
        <v>15798</v>
      </c>
      <c r="D6125" s="93" t="s">
        <v>1398</v>
      </c>
      <c r="E6125" s="94">
        <v>45952</v>
      </c>
      <c r="F6125" s="93"/>
      <c r="G6125" s="93"/>
      <c r="H6125" s="93"/>
      <c r="I6125" s="99"/>
      <c r="J6125" s="99"/>
      <c r="K6125" s="99"/>
      <c r="L6125" s="31"/>
      <c r="M6125" s="31"/>
      <c r="N6125" s="31"/>
      <c r="P6125" s="343"/>
    </row>
    <row r="6126" spans="1:16" x14ac:dyDescent="0.25">
      <c r="A6126" s="44" t="s">
        <v>12212</v>
      </c>
      <c r="B6126" s="44" t="s">
        <v>12081</v>
      </c>
      <c r="C6126" s="45" t="s">
        <v>5061</v>
      </c>
      <c r="D6126" s="45" t="s">
        <v>4574</v>
      </c>
      <c r="E6126" s="275">
        <f>DATE(2025,11,16)</f>
        <v>45977</v>
      </c>
      <c r="F6126" s="32"/>
      <c r="G6126" s="32"/>
      <c r="H6126" s="32"/>
      <c r="I6126" s="31"/>
      <c r="J6126" s="31"/>
      <c r="K6126" s="31"/>
      <c r="L6126" s="31"/>
      <c r="M6126" s="31"/>
      <c r="N6126" s="31"/>
      <c r="P6126" s="343"/>
    </row>
    <row r="6127" spans="1:16" s="359" customFormat="1" x14ac:dyDescent="0.25">
      <c r="A6127" s="264" t="s">
        <v>6839</v>
      </c>
      <c r="B6127" s="264" t="s">
        <v>6669</v>
      </c>
      <c r="C6127" s="265">
        <v>240804</v>
      </c>
      <c r="D6127" s="265" t="s">
        <v>15953</v>
      </c>
      <c r="E6127" s="266" t="s">
        <v>15826</v>
      </c>
      <c r="F6127" s="30"/>
      <c r="G6127" s="30"/>
      <c r="H6127" s="30"/>
      <c r="I6127" s="29"/>
      <c r="J6127" s="29"/>
      <c r="K6127" s="29"/>
      <c r="L6127" s="29"/>
      <c r="M6127" s="29"/>
      <c r="N6127" s="29"/>
      <c r="O6127" s="29"/>
      <c r="P6127" s="360"/>
    </row>
    <row r="6128" spans="1:16" x14ac:dyDescent="0.25">
      <c r="A6128" s="44" t="s">
        <v>667</v>
      </c>
      <c r="B6128" s="44" t="s">
        <v>15284</v>
      </c>
      <c r="C6128" s="45" t="s">
        <v>9972</v>
      </c>
      <c r="D6128" s="45" t="s">
        <v>16294</v>
      </c>
      <c r="E6128" s="46">
        <v>45838</v>
      </c>
      <c r="F6128" s="338"/>
      <c r="G6128" s="44"/>
      <c r="H6128" s="44"/>
      <c r="I6128" s="44"/>
      <c r="J6128" s="44"/>
      <c r="K6128" s="44"/>
      <c r="L6128" s="31"/>
      <c r="M6128" s="31"/>
      <c r="N6128" s="31"/>
      <c r="P6128" s="343"/>
    </row>
    <row r="6129" spans="1:16" x14ac:dyDescent="0.25">
      <c r="A6129" s="264" t="s">
        <v>10694</v>
      </c>
      <c r="B6129" s="264" t="s">
        <v>1056</v>
      </c>
      <c r="C6129" s="265">
        <v>230601</v>
      </c>
      <c r="D6129" s="265" t="s">
        <v>15953</v>
      </c>
      <c r="E6129" s="266" t="s">
        <v>10533</v>
      </c>
      <c r="P6129" s="343"/>
    </row>
    <row r="6130" spans="1:16" x14ac:dyDescent="0.25">
      <c r="A6130" s="262" t="s">
        <v>11601</v>
      </c>
      <c r="B6130" s="262" t="s">
        <v>11580</v>
      </c>
      <c r="C6130" s="53" t="s">
        <v>11704</v>
      </c>
      <c r="D6130" s="93" t="s">
        <v>7330</v>
      </c>
      <c r="E6130" s="263">
        <v>46890</v>
      </c>
      <c r="F6130" s="93"/>
      <c r="G6130" s="93"/>
      <c r="H6130" s="93"/>
      <c r="I6130" s="99"/>
      <c r="J6130" s="99"/>
      <c r="K6130" s="99"/>
      <c r="P6130" s="343"/>
    </row>
    <row r="6131" spans="1:16" x14ac:dyDescent="0.25">
      <c r="A6131" s="1" t="s">
        <v>18270</v>
      </c>
      <c r="B6131" s="432" t="s">
        <v>2170</v>
      </c>
      <c r="C6131" s="433" t="s">
        <v>6306</v>
      </c>
      <c r="D6131" s="434" t="s">
        <v>17016</v>
      </c>
      <c r="E6131" s="434">
        <v>46131</v>
      </c>
      <c r="P6131" s="343"/>
    </row>
    <row r="6132" spans="1:16" x14ac:dyDescent="0.25">
      <c r="A6132" s="264" t="s">
        <v>6840</v>
      </c>
      <c r="B6132" s="264" t="s">
        <v>4181</v>
      </c>
      <c r="C6132" s="265">
        <v>230301</v>
      </c>
      <c r="D6132" s="265" t="s">
        <v>15953</v>
      </c>
      <c r="E6132" s="266" t="s">
        <v>6877</v>
      </c>
      <c r="P6132" s="343"/>
    </row>
    <row r="6133" spans="1:16" x14ac:dyDescent="0.25">
      <c r="A6133" s="264" t="s">
        <v>805</v>
      </c>
      <c r="B6133" s="264" t="s">
        <v>3753</v>
      </c>
      <c r="C6133" s="265">
        <v>210101</v>
      </c>
      <c r="D6133" s="265" t="s">
        <v>15953</v>
      </c>
      <c r="E6133" s="266" t="s">
        <v>3754</v>
      </c>
      <c r="P6133" s="343"/>
    </row>
    <row r="6134" spans="1:16" x14ac:dyDescent="0.25">
      <c r="A6134" s="44" t="s">
        <v>16598</v>
      </c>
      <c r="B6134" s="44" t="s">
        <v>12064</v>
      </c>
      <c r="C6134" s="45" t="s">
        <v>12824</v>
      </c>
      <c r="D6134" s="45" t="s">
        <v>4574</v>
      </c>
      <c r="E6134" s="275">
        <f>DATE(2027,4,20)</f>
        <v>46497</v>
      </c>
      <c r="P6134" s="343"/>
    </row>
    <row r="6135" spans="1:16" x14ac:dyDescent="0.25">
      <c r="A6135" s="44" t="s">
        <v>9148</v>
      </c>
      <c r="B6135" s="44" t="s">
        <v>1361</v>
      </c>
      <c r="C6135" s="45" t="s">
        <v>9087</v>
      </c>
      <c r="D6135" s="45" t="s">
        <v>18252</v>
      </c>
      <c r="E6135" s="45" t="s">
        <v>6809</v>
      </c>
      <c r="F6135" s="45" t="s">
        <v>1384</v>
      </c>
      <c r="G6135" s="45" t="s">
        <v>1385</v>
      </c>
      <c r="P6135" s="343"/>
    </row>
    <row r="6136" spans="1:16" x14ac:dyDescent="0.25">
      <c r="A6136" s="264" t="s">
        <v>17849</v>
      </c>
      <c r="B6136" s="264" t="s">
        <v>1921</v>
      </c>
      <c r="C6136" s="265">
        <v>250101</v>
      </c>
      <c r="D6136" s="265" t="s">
        <v>15953</v>
      </c>
      <c r="E6136" s="266" t="s">
        <v>17681</v>
      </c>
      <c r="P6136" s="343"/>
    </row>
    <row r="6137" spans="1:16" x14ac:dyDescent="0.25">
      <c r="A6137" s="264" t="s">
        <v>14816</v>
      </c>
      <c r="B6137" s="264" t="s">
        <v>1076</v>
      </c>
      <c r="C6137" s="265">
        <v>240303</v>
      </c>
      <c r="D6137" s="265" t="s">
        <v>15953</v>
      </c>
      <c r="E6137" s="266" t="s">
        <v>3064</v>
      </c>
      <c r="P6137" s="343"/>
    </row>
    <row r="6138" spans="1:16" x14ac:dyDescent="0.25">
      <c r="A6138" s="264" t="s">
        <v>6841</v>
      </c>
      <c r="B6138" s="264" t="s">
        <v>2751</v>
      </c>
      <c r="C6138" s="265">
        <v>220105</v>
      </c>
      <c r="D6138" s="265" t="s">
        <v>15953</v>
      </c>
      <c r="E6138" s="266" t="s">
        <v>3064</v>
      </c>
      <c r="P6138" s="343"/>
    </row>
    <row r="6139" spans="1:16" x14ac:dyDescent="0.25">
      <c r="A6139" s="44" t="s">
        <v>4898</v>
      </c>
      <c r="B6139" s="44" t="s">
        <v>4894</v>
      </c>
      <c r="C6139" s="56" t="s">
        <v>4895</v>
      </c>
      <c r="D6139" s="146" t="s">
        <v>1702</v>
      </c>
      <c r="E6139" s="56"/>
      <c r="F6139" s="45"/>
      <c r="G6139" s="45"/>
      <c r="H6139" s="93"/>
      <c r="I6139" s="99"/>
      <c r="J6139" s="99"/>
      <c r="K6139" s="99"/>
      <c r="P6139" s="343"/>
    </row>
    <row r="6140" spans="1:16" x14ac:dyDescent="0.25">
      <c r="A6140" s="44" t="s">
        <v>2994</v>
      </c>
      <c r="B6140" s="44" t="s">
        <v>2995</v>
      </c>
      <c r="C6140" s="45" t="s">
        <v>2996</v>
      </c>
      <c r="D6140" s="45" t="s">
        <v>15765</v>
      </c>
      <c r="E6140" s="45" t="s">
        <v>2997</v>
      </c>
      <c r="F6140" s="328"/>
      <c r="G6140" s="328"/>
      <c r="H6140" s="328"/>
      <c r="I6140" s="329"/>
      <c r="J6140" s="329"/>
      <c r="K6140" s="329"/>
      <c r="P6140" s="343"/>
    </row>
    <row r="6141" spans="1:16" x14ac:dyDescent="0.25">
      <c r="A6141" s="346" t="s">
        <v>2994</v>
      </c>
      <c r="B6141" s="346" t="s">
        <v>2995</v>
      </c>
      <c r="C6141" s="347" t="s">
        <v>2996</v>
      </c>
      <c r="D6141" s="347" t="s">
        <v>15765</v>
      </c>
      <c r="E6141" s="347" t="s">
        <v>16803</v>
      </c>
      <c r="F6141" s="346"/>
      <c r="G6141" s="346"/>
      <c r="H6141" s="346"/>
      <c r="I6141" s="346"/>
      <c r="J6141" s="346"/>
      <c r="K6141" s="346"/>
      <c r="L6141" s="346"/>
      <c r="M6141" s="346"/>
      <c r="P6141" s="343"/>
    </row>
    <row r="6142" spans="1:16" x14ac:dyDescent="0.25">
      <c r="A6142" s="44" t="s">
        <v>2994</v>
      </c>
      <c r="B6142" s="44" t="s">
        <v>2995</v>
      </c>
      <c r="C6142" s="45" t="s">
        <v>2996</v>
      </c>
      <c r="D6142" s="45" t="s">
        <v>13812</v>
      </c>
      <c r="E6142" s="45" t="s">
        <v>2997</v>
      </c>
      <c r="F6142" s="93"/>
      <c r="G6142" s="93"/>
      <c r="H6142" s="93"/>
      <c r="I6142" s="99"/>
      <c r="J6142" s="99"/>
      <c r="K6142" s="99"/>
      <c r="P6142" s="343"/>
    </row>
    <row r="6143" spans="1:16" x14ac:dyDescent="0.25">
      <c r="A6143" s="264" t="s">
        <v>8613</v>
      </c>
      <c r="B6143" s="264" t="s">
        <v>1068</v>
      </c>
      <c r="C6143" s="265">
        <v>230202</v>
      </c>
      <c r="D6143" s="265" t="s">
        <v>15953</v>
      </c>
      <c r="E6143" s="266" t="s">
        <v>8836</v>
      </c>
      <c r="P6143" s="343"/>
    </row>
    <row r="6144" spans="1:16" x14ac:dyDescent="0.25">
      <c r="A6144" s="44" t="s">
        <v>16599</v>
      </c>
      <c r="B6144" s="44" t="s">
        <v>16600</v>
      </c>
      <c r="C6144" s="45" t="s">
        <v>16601</v>
      </c>
      <c r="D6144" s="45" t="s">
        <v>4574</v>
      </c>
      <c r="E6144" s="275">
        <f>DATE(2028,10,24)</f>
        <v>47050</v>
      </c>
      <c r="P6144" s="343"/>
    </row>
    <row r="6145" spans="1:16" x14ac:dyDescent="0.25">
      <c r="A6145" s="264" t="s">
        <v>14817</v>
      </c>
      <c r="B6145" s="264" t="s">
        <v>13009</v>
      </c>
      <c r="C6145" s="265">
        <v>240101</v>
      </c>
      <c r="D6145" s="265" t="s">
        <v>15953</v>
      </c>
      <c r="E6145" s="266" t="s">
        <v>13010</v>
      </c>
      <c r="P6145" s="343"/>
    </row>
    <row r="6146" spans="1:16" x14ac:dyDescent="0.25">
      <c r="A6146" s="113" t="s">
        <v>14057</v>
      </c>
      <c r="B6146" s="278" t="s">
        <v>7637</v>
      </c>
      <c r="C6146" s="59" t="s">
        <v>14084</v>
      </c>
      <c r="D6146" s="93" t="s">
        <v>1398</v>
      </c>
      <c r="E6146" s="94">
        <v>45860</v>
      </c>
      <c r="F6146" s="93"/>
      <c r="G6146" s="93"/>
      <c r="H6146" s="146" t="s">
        <v>1609</v>
      </c>
      <c r="I6146" s="99"/>
      <c r="J6146" s="99"/>
      <c r="K6146" s="99"/>
      <c r="L6146" s="31"/>
      <c r="M6146" s="31"/>
      <c r="N6146" s="31"/>
      <c r="P6146" s="343"/>
    </row>
    <row r="6147" spans="1:16" x14ac:dyDescent="0.25">
      <c r="A6147" s="264" t="s">
        <v>15876</v>
      </c>
      <c r="B6147" s="264" t="s">
        <v>5421</v>
      </c>
      <c r="C6147" s="265">
        <v>240906</v>
      </c>
      <c r="D6147" s="265" t="s">
        <v>15953</v>
      </c>
      <c r="E6147" s="266" t="s">
        <v>6214</v>
      </c>
      <c r="P6147" s="343"/>
    </row>
    <row r="6148" spans="1:16" x14ac:dyDescent="0.25">
      <c r="A6148" s="264" t="s">
        <v>15876</v>
      </c>
      <c r="B6148" s="264" t="s">
        <v>236</v>
      </c>
      <c r="C6148" s="265">
        <v>241001</v>
      </c>
      <c r="D6148" s="265" t="s">
        <v>15953</v>
      </c>
      <c r="E6148" s="266" t="s">
        <v>11352</v>
      </c>
      <c r="P6148" s="343"/>
    </row>
    <row r="6149" spans="1:16" x14ac:dyDescent="0.25">
      <c r="A6149" s="44" t="s">
        <v>12213</v>
      </c>
      <c r="B6149" s="44" t="s">
        <v>5042</v>
      </c>
      <c r="C6149" s="45" t="s">
        <v>6567</v>
      </c>
      <c r="D6149" s="45" t="s">
        <v>4574</v>
      </c>
      <c r="E6149" s="275">
        <f>DATE(2026,12,20)</f>
        <v>46376</v>
      </c>
      <c r="P6149" s="343"/>
    </row>
    <row r="6150" spans="1:16" x14ac:dyDescent="0.25">
      <c r="A6150" s="44" t="s">
        <v>11265</v>
      </c>
      <c r="B6150" s="44" t="s">
        <v>2961</v>
      </c>
      <c r="C6150" s="45" t="s">
        <v>3070</v>
      </c>
      <c r="D6150" s="45" t="s">
        <v>15765</v>
      </c>
      <c r="E6150" s="45" t="s">
        <v>6422</v>
      </c>
      <c r="F6150" s="328"/>
      <c r="G6150" s="328"/>
      <c r="H6150" s="328"/>
      <c r="I6150" s="329"/>
      <c r="J6150" s="329"/>
      <c r="K6150" s="329"/>
      <c r="P6150" s="343"/>
    </row>
    <row r="6151" spans="1:16" x14ac:dyDescent="0.25">
      <c r="A6151" s="44" t="s">
        <v>11265</v>
      </c>
      <c r="B6151" s="44" t="s">
        <v>6465</v>
      </c>
      <c r="C6151" s="45" t="s">
        <v>6466</v>
      </c>
      <c r="D6151" s="45" t="s">
        <v>15765</v>
      </c>
      <c r="E6151" s="45" t="s">
        <v>5246</v>
      </c>
      <c r="F6151" s="328"/>
      <c r="G6151" s="328"/>
      <c r="H6151" s="328"/>
      <c r="I6151" s="329"/>
      <c r="J6151" s="329"/>
      <c r="K6151" s="329"/>
      <c r="P6151" s="343"/>
    </row>
    <row r="6152" spans="1:16" x14ac:dyDescent="0.25">
      <c r="A6152" s="44" t="s">
        <v>11265</v>
      </c>
      <c r="B6152" s="44" t="s">
        <v>177</v>
      </c>
      <c r="C6152" s="45" t="s">
        <v>10208</v>
      </c>
      <c r="D6152" s="45" t="s">
        <v>15765</v>
      </c>
      <c r="E6152" s="45" t="s">
        <v>6212</v>
      </c>
      <c r="F6152" s="328"/>
      <c r="G6152" s="328"/>
      <c r="H6152" s="328"/>
      <c r="I6152" s="329"/>
      <c r="J6152" s="329"/>
      <c r="K6152" s="329"/>
      <c r="P6152" s="343"/>
    </row>
    <row r="6153" spans="1:16" x14ac:dyDescent="0.25">
      <c r="A6153" s="346" t="s">
        <v>11265</v>
      </c>
      <c r="B6153" s="346" t="s">
        <v>2961</v>
      </c>
      <c r="C6153" s="347" t="s">
        <v>3070</v>
      </c>
      <c r="D6153" s="347" t="s">
        <v>15765</v>
      </c>
      <c r="E6153" s="347" t="s">
        <v>6422</v>
      </c>
      <c r="F6153" s="346"/>
      <c r="G6153" s="346"/>
      <c r="H6153" s="346"/>
      <c r="I6153" s="346"/>
      <c r="J6153" s="346"/>
      <c r="K6153" s="346"/>
      <c r="L6153" s="346"/>
      <c r="M6153" s="346"/>
      <c r="P6153" s="343"/>
    </row>
    <row r="6154" spans="1:16" x14ac:dyDescent="0.25">
      <c r="A6154" s="346" t="s">
        <v>11265</v>
      </c>
      <c r="B6154" s="346" t="s">
        <v>6465</v>
      </c>
      <c r="C6154" s="347" t="s">
        <v>6466</v>
      </c>
      <c r="D6154" s="347" t="s">
        <v>15765</v>
      </c>
      <c r="E6154" s="347" t="s">
        <v>8946</v>
      </c>
      <c r="F6154" s="346"/>
      <c r="G6154" s="346"/>
      <c r="H6154" s="346"/>
      <c r="I6154" s="346"/>
      <c r="J6154" s="346"/>
      <c r="K6154" s="346"/>
      <c r="L6154" s="346"/>
      <c r="M6154" s="346"/>
      <c r="P6154" s="343"/>
    </row>
    <row r="6155" spans="1:16" x14ac:dyDescent="0.25">
      <c r="A6155" s="346" t="s">
        <v>11265</v>
      </c>
      <c r="B6155" s="346" t="s">
        <v>177</v>
      </c>
      <c r="C6155" s="347" t="s">
        <v>10208</v>
      </c>
      <c r="D6155" s="347" t="s">
        <v>15765</v>
      </c>
      <c r="E6155" s="347" t="s">
        <v>16792</v>
      </c>
      <c r="F6155" s="346"/>
      <c r="G6155" s="346"/>
      <c r="H6155" s="346"/>
      <c r="I6155" s="346"/>
      <c r="J6155" s="346"/>
      <c r="K6155" s="346"/>
      <c r="L6155" s="346"/>
      <c r="M6155" s="346"/>
      <c r="P6155" s="343"/>
    </row>
    <row r="6156" spans="1:16" x14ac:dyDescent="0.25">
      <c r="A6156" s="44" t="s">
        <v>11265</v>
      </c>
      <c r="B6156" s="44" t="s">
        <v>13594</v>
      </c>
      <c r="C6156" s="45" t="s">
        <v>12825</v>
      </c>
      <c r="D6156" s="45" t="s">
        <v>4574</v>
      </c>
      <c r="E6156" s="275">
        <f>DATE(2027,12,4)</f>
        <v>46725</v>
      </c>
      <c r="P6156" s="343"/>
    </row>
    <row r="6157" spans="1:16" x14ac:dyDescent="0.25">
      <c r="A6157" s="44" t="s">
        <v>11265</v>
      </c>
      <c r="B6157" s="44" t="s">
        <v>2961</v>
      </c>
      <c r="C6157" s="45" t="s">
        <v>3070</v>
      </c>
      <c r="D6157" s="45" t="s">
        <v>13812</v>
      </c>
      <c r="E6157" s="45" t="s">
        <v>6422</v>
      </c>
      <c r="F6157" s="93"/>
      <c r="G6157" s="93"/>
      <c r="H6157" s="93"/>
      <c r="I6157" s="99"/>
      <c r="J6157" s="99"/>
      <c r="K6157" s="99"/>
      <c r="P6157" s="343"/>
    </row>
    <row r="6158" spans="1:16" x14ac:dyDescent="0.25">
      <c r="A6158" s="44" t="s">
        <v>11265</v>
      </c>
      <c r="B6158" s="44" t="s">
        <v>6465</v>
      </c>
      <c r="C6158" s="45" t="s">
        <v>6466</v>
      </c>
      <c r="D6158" s="45" t="s">
        <v>13812</v>
      </c>
      <c r="E6158" s="45" t="s">
        <v>5246</v>
      </c>
      <c r="F6158" s="93"/>
      <c r="G6158" s="93"/>
      <c r="H6158" s="93"/>
      <c r="I6158" s="99"/>
      <c r="J6158" s="99"/>
      <c r="K6158" s="99"/>
      <c r="P6158" s="343"/>
    </row>
    <row r="6159" spans="1:16" x14ac:dyDescent="0.25">
      <c r="A6159" s="44" t="s">
        <v>11265</v>
      </c>
      <c r="B6159" s="44" t="s">
        <v>177</v>
      </c>
      <c r="C6159" s="45" t="s">
        <v>10208</v>
      </c>
      <c r="D6159" s="45" t="s">
        <v>13812</v>
      </c>
      <c r="E6159" s="45" t="s">
        <v>6212</v>
      </c>
      <c r="F6159" s="93"/>
      <c r="G6159" s="93"/>
      <c r="H6159" s="93"/>
      <c r="I6159" s="99"/>
      <c r="J6159" s="99"/>
      <c r="K6159" s="99"/>
      <c r="P6159" s="343"/>
    </row>
    <row r="6160" spans="1:16" x14ac:dyDescent="0.25">
      <c r="A6160" s="264" t="s">
        <v>9484</v>
      </c>
      <c r="B6160" s="264" t="s">
        <v>4181</v>
      </c>
      <c r="C6160" s="265">
        <v>230301</v>
      </c>
      <c r="D6160" s="265" t="s">
        <v>15953</v>
      </c>
      <c r="E6160" s="266" t="s">
        <v>6877</v>
      </c>
      <c r="P6160" s="343"/>
    </row>
    <row r="6161" spans="1:16" x14ac:dyDescent="0.25">
      <c r="A6161" s="44" t="s">
        <v>9346</v>
      </c>
      <c r="B6161" s="44" t="s">
        <v>1368</v>
      </c>
      <c r="C6161" s="45" t="s">
        <v>9312</v>
      </c>
      <c r="D6161" s="45" t="s">
        <v>18252</v>
      </c>
      <c r="E6161" s="45" t="s">
        <v>3754</v>
      </c>
      <c r="F6161" s="45" t="s">
        <v>1384</v>
      </c>
      <c r="G6161" s="45" t="s">
        <v>1385</v>
      </c>
      <c r="P6161" s="343"/>
    </row>
    <row r="6162" spans="1:16" x14ac:dyDescent="0.25">
      <c r="A6162" s="44" t="s">
        <v>11274</v>
      </c>
      <c r="B6162" s="44" t="s">
        <v>9010</v>
      </c>
      <c r="C6162" s="45" t="s">
        <v>9011</v>
      </c>
      <c r="D6162" s="45" t="s">
        <v>15765</v>
      </c>
      <c r="E6162" s="45" t="s">
        <v>6422</v>
      </c>
      <c r="F6162" s="328"/>
      <c r="G6162" s="328"/>
      <c r="H6162" s="328"/>
      <c r="I6162" s="329"/>
      <c r="J6162" s="329"/>
      <c r="K6162" s="329"/>
      <c r="P6162" s="343"/>
    </row>
    <row r="6163" spans="1:16" x14ac:dyDescent="0.25">
      <c r="A6163" s="44" t="s">
        <v>11274</v>
      </c>
      <c r="B6163" s="44" t="s">
        <v>5662</v>
      </c>
      <c r="C6163" s="45" t="s">
        <v>5663</v>
      </c>
      <c r="D6163" s="45" t="s">
        <v>15765</v>
      </c>
      <c r="E6163" s="45" t="s">
        <v>5246</v>
      </c>
      <c r="F6163" s="328"/>
      <c r="G6163" s="328"/>
      <c r="H6163" s="328"/>
      <c r="I6163" s="329"/>
      <c r="J6163" s="329"/>
      <c r="K6163" s="329"/>
      <c r="P6163" s="343"/>
    </row>
    <row r="6164" spans="1:16" x14ac:dyDescent="0.25">
      <c r="A6164" s="346" t="s">
        <v>11274</v>
      </c>
      <c r="B6164" s="346" t="s">
        <v>9010</v>
      </c>
      <c r="C6164" s="347" t="s">
        <v>9011</v>
      </c>
      <c r="D6164" s="347" t="s">
        <v>15765</v>
      </c>
      <c r="E6164" s="347" t="s">
        <v>6665</v>
      </c>
      <c r="F6164" s="346"/>
      <c r="G6164" s="346"/>
      <c r="H6164" s="346"/>
      <c r="I6164" s="346"/>
      <c r="J6164" s="346"/>
      <c r="K6164" s="346"/>
      <c r="L6164" s="346"/>
      <c r="M6164" s="346"/>
      <c r="P6164" s="343"/>
    </row>
    <row r="6165" spans="1:16" x14ac:dyDescent="0.25">
      <c r="A6165" s="346" t="s">
        <v>11274</v>
      </c>
      <c r="B6165" s="346" t="s">
        <v>5662</v>
      </c>
      <c r="C6165" s="347" t="s">
        <v>5663</v>
      </c>
      <c r="D6165" s="347" t="s">
        <v>15765</v>
      </c>
      <c r="E6165" s="347" t="s">
        <v>5246</v>
      </c>
      <c r="F6165" s="346"/>
      <c r="G6165" s="346"/>
      <c r="H6165" s="346"/>
      <c r="I6165" s="346"/>
      <c r="J6165" s="346"/>
      <c r="K6165" s="346"/>
      <c r="L6165" s="346"/>
      <c r="M6165" s="346"/>
      <c r="P6165" s="343"/>
    </row>
    <row r="6166" spans="1:16" x14ac:dyDescent="0.25">
      <c r="A6166" s="44" t="s">
        <v>11274</v>
      </c>
      <c r="B6166" s="44" t="s">
        <v>9010</v>
      </c>
      <c r="C6166" s="45" t="s">
        <v>9011</v>
      </c>
      <c r="D6166" s="45" t="s">
        <v>13812</v>
      </c>
      <c r="E6166" s="45" t="s">
        <v>6422</v>
      </c>
      <c r="F6166" s="93"/>
      <c r="G6166" s="93"/>
      <c r="H6166" s="93"/>
      <c r="I6166" s="99"/>
      <c r="J6166" s="99"/>
      <c r="K6166" s="99"/>
      <c r="P6166" s="343"/>
    </row>
    <row r="6167" spans="1:16" x14ac:dyDescent="0.25">
      <c r="A6167" s="44" t="s">
        <v>11116</v>
      </c>
      <c r="B6167" s="44" t="s">
        <v>8259</v>
      </c>
      <c r="C6167" s="45" t="s">
        <v>11115</v>
      </c>
      <c r="D6167" s="45" t="s">
        <v>1398</v>
      </c>
      <c r="E6167" s="94">
        <v>46074</v>
      </c>
      <c r="F6167" s="45"/>
      <c r="G6167" s="45"/>
      <c r="H6167" s="93"/>
      <c r="I6167" s="99"/>
      <c r="J6167" s="99"/>
      <c r="K6167" s="99"/>
      <c r="P6167" s="343"/>
    </row>
    <row r="6168" spans="1:16" x14ac:dyDescent="0.3">
      <c r="A6168" s="117" t="s">
        <v>2278</v>
      </c>
      <c r="B6168" s="117" t="s">
        <v>2257</v>
      </c>
      <c r="C6168" s="106" t="s">
        <v>9302</v>
      </c>
      <c r="D6168" s="93" t="s">
        <v>1593</v>
      </c>
      <c r="E6168" s="119">
        <v>46721</v>
      </c>
      <c r="F6168" s="93"/>
      <c r="G6168" s="93"/>
      <c r="H6168" s="93"/>
      <c r="I6168" s="99"/>
      <c r="J6168" s="99"/>
      <c r="K6168" s="99"/>
      <c r="P6168" s="343"/>
    </row>
    <row r="6169" spans="1:16" x14ac:dyDescent="0.25">
      <c r="A6169" s="44" t="s">
        <v>9065</v>
      </c>
      <c r="B6169" s="44" t="s">
        <v>15288</v>
      </c>
      <c r="C6169" s="45" t="s">
        <v>9052</v>
      </c>
      <c r="D6169" s="45" t="s">
        <v>16294</v>
      </c>
      <c r="E6169" s="46">
        <v>45777</v>
      </c>
      <c r="F6169" s="338"/>
      <c r="G6169" s="44"/>
      <c r="H6169" s="44"/>
      <c r="I6169" s="44"/>
      <c r="J6169" s="44"/>
      <c r="K6169" s="44"/>
      <c r="L6169" s="31"/>
      <c r="M6169" s="31"/>
      <c r="N6169" s="31"/>
      <c r="P6169" s="343"/>
    </row>
    <row r="6170" spans="1:16" x14ac:dyDescent="0.25">
      <c r="A6170" s="44" t="s">
        <v>15520</v>
      </c>
      <c r="B6170" s="44" t="s">
        <v>9313</v>
      </c>
      <c r="C6170" s="45" t="s">
        <v>9314</v>
      </c>
      <c r="D6170" s="45" t="s">
        <v>18252</v>
      </c>
      <c r="E6170" s="45" t="s">
        <v>3754</v>
      </c>
      <c r="F6170" s="45" t="s">
        <v>1384</v>
      </c>
      <c r="G6170" s="45" t="s">
        <v>1385</v>
      </c>
      <c r="P6170" s="343"/>
    </row>
    <row r="6171" spans="1:16" x14ac:dyDescent="0.3">
      <c r="A6171" s="57" t="s">
        <v>16279</v>
      </c>
      <c r="B6171" s="57" t="s">
        <v>1498</v>
      </c>
      <c r="C6171" s="62">
        <v>2401</v>
      </c>
      <c r="D6171" s="62" t="s">
        <v>5966</v>
      </c>
      <c r="E6171" s="60">
        <v>45991</v>
      </c>
      <c r="F6171" s="339" t="s">
        <v>16267</v>
      </c>
      <c r="G6171" s="339" t="s">
        <v>16268</v>
      </c>
      <c r="H6171" s="57"/>
      <c r="I6171" s="57"/>
      <c r="J6171" s="57"/>
      <c r="K6171" s="57"/>
      <c r="L6171" s="31"/>
      <c r="M6171" s="31"/>
      <c r="N6171" s="31"/>
      <c r="P6171" s="343"/>
    </row>
    <row r="6172" spans="1:16" x14ac:dyDescent="0.25">
      <c r="A6172" s="44" t="s">
        <v>13215</v>
      </c>
      <c r="B6172" s="92" t="s">
        <v>13392</v>
      </c>
      <c r="C6172" s="45" t="s">
        <v>13122</v>
      </c>
      <c r="D6172" s="93" t="s">
        <v>13391</v>
      </c>
      <c r="E6172" s="94">
        <v>45838</v>
      </c>
      <c r="F6172" s="93"/>
      <c r="G6172" s="93"/>
      <c r="H6172" s="93"/>
      <c r="I6172" s="99"/>
      <c r="J6172" s="99"/>
      <c r="K6172" s="99"/>
      <c r="L6172" s="31"/>
      <c r="M6172" s="31"/>
      <c r="N6172" s="31"/>
      <c r="P6172" s="343"/>
    </row>
    <row r="6173" spans="1:16" x14ac:dyDescent="0.25">
      <c r="A6173" s="75" t="s">
        <v>5097</v>
      </c>
      <c r="B6173" s="75" t="s">
        <v>9301</v>
      </c>
      <c r="C6173" s="368" t="s">
        <v>9302</v>
      </c>
      <c r="D6173" s="93" t="s">
        <v>1593</v>
      </c>
      <c r="E6173" s="65">
        <v>46721</v>
      </c>
      <c r="F6173" s="93"/>
      <c r="G6173" s="93"/>
      <c r="H6173" s="93"/>
      <c r="I6173" s="99"/>
      <c r="J6173" s="99"/>
      <c r="K6173" s="99"/>
      <c r="P6173" s="343"/>
    </row>
    <row r="6174" spans="1:16" x14ac:dyDescent="0.25">
      <c r="A6174" s="44" t="s">
        <v>16063</v>
      </c>
      <c r="B6174" s="44" t="s">
        <v>1353</v>
      </c>
      <c r="C6174" s="45" t="s">
        <v>15395</v>
      </c>
      <c r="D6174" s="45" t="s">
        <v>18252</v>
      </c>
      <c r="E6174" s="45" t="s">
        <v>10069</v>
      </c>
      <c r="F6174" s="45" t="s">
        <v>1384</v>
      </c>
      <c r="G6174" s="45" t="s">
        <v>1385</v>
      </c>
      <c r="P6174" s="343"/>
    </row>
    <row r="6175" spans="1:16" x14ac:dyDescent="0.25">
      <c r="A6175" s="44" t="s">
        <v>16063</v>
      </c>
      <c r="B6175" s="44" t="s">
        <v>15965</v>
      </c>
      <c r="C6175" s="45" t="s">
        <v>15966</v>
      </c>
      <c r="D6175" s="45" t="s">
        <v>18252</v>
      </c>
      <c r="E6175" s="45" t="s">
        <v>6214</v>
      </c>
      <c r="F6175" s="45" t="s">
        <v>1384</v>
      </c>
      <c r="G6175" s="45" t="s">
        <v>1385</v>
      </c>
      <c r="P6175" s="343"/>
    </row>
    <row r="6176" spans="1:16" x14ac:dyDescent="0.25">
      <c r="A6176" s="264" t="s">
        <v>4245</v>
      </c>
      <c r="B6176" s="264" t="s">
        <v>3782</v>
      </c>
      <c r="C6176" s="265">
        <v>210205</v>
      </c>
      <c r="D6176" s="265" t="s">
        <v>15953</v>
      </c>
      <c r="E6176" s="266" t="s">
        <v>8836</v>
      </c>
      <c r="P6176" s="343"/>
    </row>
    <row r="6177" spans="1:16" x14ac:dyDescent="0.25">
      <c r="A6177" s="264" t="s">
        <v>8614</v>
      </c>
      <c r="B6177" s="264" t="s">
        <v>6966</v>
      </c>
      <c r="C6177" s="265">
        <v>23010401</v>
      </c>
      <c r="D6177" s="265" t="s">
        <v>15953</v>
      </c>
      <c r="E6177" s="266" t="s">
        <v>6967</v>
      </c>
      <c r="P6177" s="343"/>
    </row>
    <row r="6178" spans="1:16" x14ac:dyDescent="0.25">
      <c r="A6178" s="44" t="s">
        <v>12214</v>
      </c>
      <c r="B6178" s="44" t="s">
        <v>12215</v>
      </c>
      <c r="C6178" s="45" t="s">
        <v>12826</v>
      </c>
      <c r="D6178" s="45" t="s">
        <v>4574</v>
      </c>
      <c r="E6178" s="275">
        <f>DATE(2027,6,30)</f>
        <v>46568</v>
      </c>
      <c r="P6178" s="343"/>
    </row>
    <row r="6179" spans="1:16" x14ac:dyDescent="0.25">
      <c r="A6179" s="44" t="s">
        <v>12216</v>
      </c>
      <c r="B6179" s="44" t="s">
        <v>12193</v>
      </c>
      <c r="C6179" s="45" t="s">
        <v>12827</v>
      </c>
      <c r="D6179" s="45" t="s">
        <v>4574</v>
      </c>
      <c r="E6179" s="275">
        <f>DATE(2026,2,10)</f>
        <v>46063</v>
      </c>
      <c r="P6179" s="343"/>
    </row>
    <row r="6180" spans="1:16" x14ac:dyDescent="0.25">
      <c r="A6180" s="44" t="s">
        <v>11024</v>
      </c>
      <c r="B6180" s="44" t="s">
        <v>1355</v>
      </c>
      <c r="C6180" s="45" t="s">
        <v>10974</v>
      </c>
      <c r="D6180" s="45" t="s">
        <v>18252</v>
      </c>
      <c r="E6180" s="45" t="s">
        <v>10715</v>
      </c>
      <c r="F6180" s="45" t="s">
        <v>1384</v>
      </c>
      <c r="G6180" s="45" t="s">
        <v>1385</v>
      </c>
      <c r="P6180" s="343"/>
    </row>
    <row r="6181" spans="1:16" x14ac:dyDescent="0.25">
      <c r="A6181" s="44" t="s">
        <v>2648</v>
      </c>
      <c r="B6181" s="44" t="s">
        <v>15303</v>
      </c>
      <c r="C6181" s="45" t="s">
        <v>2666</v>
      </c>
      <c r="D6181" s="45" t="s">
        <v>16294</v>
      </c>
      <c r="E6181" s="46">
        <v>45777</v>
      </c>
      <c r="F6181" s="338"/>
      <c r="G6181" s="44"/>
      <c r="H6181" s="44"/>
      <c r="I6181" s="44"/>
      <c r="J6181" s="44"/>
      <c r="K6181" s="44"/>
      <c r="L6181" s="31"/>
      <c r="M6181" s="31"/>
      <c r="N6181" s="31"/>
      <c r="P6181" s="343"/>
    </row>
    <row r="6182" spans="1:16" x14ac:dyDescent="0.25">
      <c r="A6182" s="1" t="s">
        <v>4386</v>
      </c>
      <c r="B6182" s="432" t="s">
        <v>2954</v>
      </c>
      <c r="C6182" s="433" t="s">
        <v>4387</v>
      </c>
      <c r="D6182" s="434" t="s">
        <v>17016</v>
      </c>
      <c r="E6182" s="434">
        <v>45823</v>
      </c>
      <c r="P6182" s="343"/>
    </row>
    <row r="6183" spans="1:16" x14ac:dyDescent="0.25">
      <c r="A6183" s="1" t="s">
        <v>4386</v>
      </c>
      <c r="B6183" s="432" t="s">
        <v>2954</v>
      </c>
      <c r="C6183" s="433" t="s">
        <v>4387</v>
      </c>
      <c r="D6183" s="434" t="s">
        <v>17016</v>
      </c>
      <c r="E6183" s="434">
        <v>45823</v>
      </c>
      <c r="P6183" s="343"/>
    </row>
    <row r="6184" spans="1:16" x14ac:dyDescent="0.25">
      <c r="A6184" s="1" t="s">
        <v>4386</v>
      </c>
      <c r="B6184" s="432" t="s">
        <v>2954</v>
      </c>
      <c r="C6184" s="433" t="s">
        <v>4387</v>
      </c>
      <c r="D6184" s="434" t="s">
        <v>17016</v>
      </c>
      <c r="E6184" s="434">
        <v>45823</v>
      </c>
      <c r="P6184" s="343"/>
    </row>
    <row r="6185" spans="1:16" x14ac:dyDescent="0.25">
      <c r="A6185" s="1" t="s">
        <v>4386</v>
      </c>
      <c r="B6185" s="432" t="s">
        <v>2954</v>
      </c>
      <c r="C6185" s="433" t="s">
        <v>4387</v>
      </c>
      <c r="D6185" s="434" t="s">
        <v>17016</v>
      </c>
      <c r="E6185" s="434">
        <v>45823</v>
      </c>
      <c r="P6185" s="343"/>
    </row>
    <row r="6186" spans="1:16" x14ac:dyDescent="0.25">
      <c r="A6186" s="264" t="s">
        <v>4246</v>
      </c>
      <c r="B6186" s="264" t="s">
        <v>3753</v>
      </c>
      <c r="C6186" s="265">
        <v>210101</v>
      </c>
      <c r="D6186" s="265" t="s">
        <v>15953</v>
      </c>
      <c r="E6186" s="266" t="s">
        <v>3754</v>
      </c>
      <c r="P6186" s="343"/>
    </row>
    <row r="6187" spans="1:16" s="355" customFormat="1" x14ac:dyDescent="0.25">
      <c r="A6187" s="44" t="s">
        <v>13424</v>
      </c>
      <c r="B6187" s="44" t="s">
        <v>15257</v>
      </c>
      <c r="C6187" s="45" t="s">
        <v>13518</v>
      </c>
      <c r="D6187" s="45" t="s">
        <v>16294</v>
      </c>
      <c r="E6187" s="46">
        <v>46022</v>
      </c>
      <c r="F6187" s="338"/>
      <c r="G6187" s="44"/>
      <c r="H6187" s="44"/>
      <c r="I6187" s="44"/>
      <c r="J6187" s="44"/>
      <c r="K6187" s="44"/>
      <c r="L6187" s="31"/>
      <c r="M6187" s="31"/>
      <c r="N6187" s="31"/>
      <c r="O6187" s="29"/>
      <c r="P6187" s="356"/>
    </row>
    <row r="6188" spans="1:16" s="359" customFormat="1" x14ac:dyDescent="0.25">
      <c r="A6188" s="264" t="s">
        <v>6842</v>
      </c>
      <c r="B6188" s="264" t="s">
        <v>6669</v>
      </c>
      <c r="C6188" s="265">
        <v>220802</v>
      </c>
      <c r="D6188" s="265" t="s">
        <v>15953</v>
      </c>
      <c r="E6188" s="266" t="s">
        <v>6416</v>
      </c>
      <c r="F6188" s="30"/>
      <c r="G6188" s="30"/>
      <c r="H6188" s="30"/>
      <c r="I6188" s="29"/>
      <c r="J6188" s="29"/>
      <c r="K6188" s="29"/>
      <c r="L6188" s="29"/>
      <c r="M6188" s="29"/>
      <c r="N6188" s="29"/>
      <c r="O6188" s="29"/>
      <c r="P6188" s="360"/>
    </row>
    <row r="6189" spans="1:16" x14ac:dyDescent="0.25">
      <c r="A6189" s="1" t="s">
        <v>14454</v>
      </c>
      <c r="B6189" s="432" t="s">
        <v>14398</v>
      </c>
      <c r="C6189" s="433" t="s">
        <v>14455</v>
      </c>
      <c r="D6189" s="434" t="s">
        <v>17016</v>
      </c>
      <c r="E6189" s="434">
        <v>45866</v>
      </c>
      <c r="P6189" s="343"/>
    </row>
    <row r="6190" spans="1:16" x14ac:dyDescent="0.25">
      <c r="A6190" s="1" t="s">
        <v>14454</v>
      </c>
      <c r="B6190" s="432" t="s">
        <v>14398</v>
      </c>
      <c r="C6190" s="433" t="s">
        <v>14455</v>
      </c>
      <c r="D6190" s="434" t="s">
        <v>17016</v>
      </c>
      <c r="E6190" s="434">
        <v>45866</v>
      </c>
      <c r="P6190" s="343"/>
    </row>
    <row r="6191" spans="1:16" x14ac:dyDescent="0.25">
      <c r="A6191" s="264" t="s">
        <v>17850</v>
      </c>
      <c r="B6191" s="264" t="s">
        <v>236</v>
      </c>
      <c r="C6191" s="265">
        <v>241001</v>
      </c>
      <c r="D6191" s="265" t="s">
        <v>15953</v>
      </c>
      <c r="E6191" s="266" t="s">
        <v>11352</v>
      </c>
      <c r="P6191" s="343"/>
    </row>
    <row r="6192" spans="1:16" x14ac:dyDescent="0.25">
      <c r="A6192" s="264" t="s">
        <v>10444</v>
      </c>
      <c r="B6192" s="264" t="s">
        <v>9688</v>
      </c>
      <c r="C6192" s="265">
        <v>230504</v>
      </c>
      <c r="D6192" s="265" t="s">
        <v>15953</v>
      </c>
      <c r="E6192" s="266" t="s">
        <v>9689</v>
      </c>
      <c r="P6192" s="343"/>
    </row>
    <row r="6193" spans="1:16" x14ac:dyDescent="0.25">
      <c r="A6193" s="264" t="s">
        <v>9485</v>
      </c>
      <c r="B6193" s="264" t="s">
        <v>9691</v>
      </c>
      <c r="C6193" s="265">
        <v>230302</v>
      </c>
      <c r="D6193" s="265" t="s">
        <v>15953</v>
      </c>
      <c r="E6193" s="266" t="s">
        <v>3754</v>
      </c>
      <c r="P6193" s="343"/>
    </row>
    <row r="6194" spans="1:16" x14ac:dyDescent="0.25">
      <c r="A6194" s="403" t="s">
        <v>17324</v>
      </c>
      <c r="B6194" s="403" t="s">
        <v>17102</v>
      </c>
      <c r="C6194" s="413">
        <v>21.23</v>
      </c>
      <c r="D6194" s="43" t="s">
        <v>17679</v>
      </c>
      <c r="E6194" s="43">
        <v>46934</v>
      </c>
      <c r="F6194" s="88"/>
      <c r="P6194" s="343"/>
    </row>
    <row r="6195" spans="1:16" x14ac:dyDescent="0.25">
      <c r="A6195" s="264" t="s">
        <v>4830</v>
      </c>
      <c r="B6195" s="264" t="s">
        <v>5409</v>
      </c>
      <c r="C6195" s="265">
        <v>210602</v>
      </c>
      <c r="D6195" s="265" t="s">
        <v>15953</v>
      </c>
      <c r="E6195" s="266" t="s">
        <v>5410</v>
      </c>
      <c r="P6195" s="343"/>
    </row>
    <row r="6196" spans="1:16" x14ac:dyDescent="0.25">
      <c r="A6196" s="264" t="s">
        <v>4830</v>
      </c>
      <c r="B6196" s="264" t="s">
        <v>2751</v>
      </c>
      <c r="C6196" s="265">
        <v>230105</v>
      </c>
      <c r="D6196" s="265" t="s">
        <v>15953</v>
      </c>
      <c r="E6196" s="266" t="s">
        <v>6877</v>
      </c>
      <c r="P6196" s="343"/>
    </row>
    <row r="6197" spans="1:16" x14ac:dyDescent="0.25">
      <c r="A6197" s="264" t="s">
        <v>14818</v>
      </c>
      <c r="B6197" s="264" t="s">
        <v>14577</v>
      </c>
      <c r="C6197" s="265">
        <v>240501</v>
      </c>
      <c r="D6197" s="265" t="s">
        <v>15953</v>
      </c>
      <c r="E6197" s="266" t="s">
        <v>14578</v>
      </c>
      <c r="P6197" s="343"/>
    </row>
    <row r="6198" spans="1:16" x14ac:dyDescent="0.25">
      <c r="A6198" s="264" t="s">
        <v>14818</v>
      </c>
      <c r="B6198" s="264" t="s">
        <v>6669</v>
      </c>
      <c r="C6198" s="265">
        <v>240804</v>
      </c>
      <c r="D6198" s="265" t="s">
        <v>15953</v>
      </c>
      <c r="E6198" s="266" t="s">
        <v>15826</v>
      </c>
      <c r="P6198" s="343"/>
    </row>
    <row r="6199" spans="1:16" x14ac:dyDescent="0.25">
      <c r="A6199" s="44" t="s">
        <v>2895</v>
      </c>
      <c r="B6199" s="44" t="s">
        <v>2897</v>
      </c>
      <c r="C6199" s="45" t="s">
        <v>2896</v>
      </c>
      <c r="D6199" s="45" t="s">
        <v>2000</v>
      </c>
      <c r="E6199" s="46">
        <v>45925</v>
      </c>
      <c r="F6199" s="93"/>
      <c r="G6199" s="93"/>
      <c r="H6199" s="93"/>
      <c r="I6199" s="99"/>
      <c r="J6199" s="99"/>
      <c r="K6199" s="99"/>
      <c r="L6199" s="31"/>
      <c r="M6199" s="31"/>
      <c r="N6199" s="31"/>
      <c r="P6199" s="343"/>
    </row>
    <row r="6200" spans="1:16" x14ac:dyDescent="0.25">
      <c r="A6200" s="264" t="s">
        <v>8615</v>
      </c>
      <c r="B6200" s="264" t="s">
        <v>8834</v>
      </c>
      <c r="C6200" s="265">
        <v>23020102</v>
      </c>
      <c r="D6200" s="265" t="s">
        <v>15953</v>
      </c>
      <c r="E6200" s="266" t="s">
        <v>8836</v>
      </c>
      <c r="P6200" s="343"/>
    </row>
    <row r="6201" spans="1:16" x14ac:dyDescent="0.25">
      <c r="A6201" s="264" t="s">
        <v>14819</v>
      </c>
      <c r="B6201" s="264" t="s">
        <v>12996</v>
      </c>
      <c r="C6201" s="265">
        <v>24010401</v>
      </c>
      <c r="D6201" s="265" t="s">
        <v>15953</v>
      </c>
      <c r="E6201" s="266" t="s">
        <v>12997</v>
      </c>
      <c r="P6201" s="343"/>
    </row>
    <row r="6202" spans="1:16" x14ac:dyDescent="0.25">
      <c r="A6202" s="264" t="s">
        <v>8616</v>
      </c>
      <c r="B6202" s="264" t="s">
        <v>8833</v>
      </c>
      <c r="C6202" s="265">
        <v>23020101</v>
      </c>
      <c r="D6202" s="265" t="s">
        <v>15953</v>
      </c>
      <c r="E6202" s="266" t="s">
        <v>8836</v>
      </c>
      <c r="P6202" s="343"/>
    </row>
    <row r="6203" spans="1:16" x14ac:dyDescent="0.25">
      <c r="A6203" s="403" t="s">
        <v>17325</v>
      </c>
      <c r="B6203" s="403" t="s">
        <v>17156</v>
      </c>
      <c r="C6203" s="413">
        <v>30.24</v>
      </c>
      <c r="D6203" s="43" t="s">
        <v>17679</v>
      </c>
      <c r="E6203" s="43">
        <v>47299</v>
      </c>
      <c r="F6203" s="88"/>
      <c r="P6203" s="343"/>
    </row>
    <row r="6204" spans="1:16" x14ac:dyDescent="0.25">
      <c r="A6204" s="44" t="s">
        <v>256</v>
      </c>
      <c r="B6204" s="44" t="s">
        <v>12217</v>
      </c>
      <c r="C6204" s="45" t="s">
        <v>6569</v>
      </c>
      <c r="D6204" s="45" t="s">
        <v>4574</v>
      </c>
      <c r="E6204" s="275">
        <f>DATE(2026,5,26)</f>
        <v>46168</v>
      </c>
      <c r="P6204" s="343"/>
    </row>
    <row r="6205" spans="1:16" x14ac:dyDescent="0.25">
      <c r="A6205" s="44" t="s">
        <v>256</v>
      </c>
      <c r="B6205" s="44" t="s">
        <v>12217</v>
      </c>
      <c r="C6205" s="45" t="s">
        <v>6568</v>
      </c>
      <c r="D6205" s="45" t="s">
        <v>4574</v>
      </c>
      <c r="E6205" s="275">
        <f>DATE(2026,5,26)</f>
        <v>46168</v>
      </c>
      <c r="P6205" s="343"/>
    </row>
    <row r="6206" spans="1:16" x14ac:dyDescent="0.25">
      <c r="A6206" s="264" t="s">
        <v>806</v>
      </c>
      <c r="B6206" s="264" t="s">
        <v>8833</v>
      </c>
      <c r="C6206" s="265">
        <v>23020101</v>
      </c>
      <c r="D6206" s="265" t="s">
        <v>15953</v>
      </c>
      <c r="E6206" s="266" t="s">
        <v>8836</v>
      </c>
      <c r="P6206" s="343"/>
    </row>
    <row r="6207" spans="1:16" x14ac:dyDescent="0.25">
      <c r="A6207" s="264" t="s">
        <v>806</v>
      </c>
      <c r="B6207" s="264" t="s">
        <v>8834</v>
      </c>
      <c r="C6207" s="265">
        <v>23020102</v>
      </c>
      <c r="D6207" s="265" t="s">
        <v>15953</v>
      </c>
      <c r="E6207" s="266" t="s">
        <v>8836</v>
      </c>
      <c r="P6207" s="343"/>
    </row>
    <row r="6208" spans="1:16" x14ac:dyDescent="0.25">
      <c r="A6208" s="262" t="s">
        <v>7390</v>
      </c>
      <c r="B6208" s="262" t="s">
        <v>7391</v>
      </c>
      <c r="C6208" s="53" t="s">
        <v>7392</v>
      </c>
      <c r="D6208" s="93" t="s">
        <v>7330</v>
      </c>
      <c r="E6208" s="263">
        <v>46614</v>
      </c>
      <c r="F6208" s="93"/>
      <c r="G6208" s="93"/>
      <c r="H6208" s="93"/>
      <c r="I6208" s="99"/>
      <c r="J6208" s="99"/>
      <c r="K6208" s="99"/>
      <c r="P6208" s="343"/>
    </row>
    <row r="6209" spans="1:16" x14ac:dyDescent="0.25">
      <c r="A6209" s="1" t="s">
        <v>9947</v>
      </c>
      <c r="B6209" s="432" t="s">
        <v>192</v>
      </c>
      <c r="C6209" s="433" t="s">
        <v>9948</v>
      </c>
      <c r="D6209" s="434" t="s">
        <v>17016</v>
      </c>
      <c r="E6209" s="434">
        <v>45884</v>
      </c>
      <c r="P6209" s="343"/>
    </row>
    <row r="6210" spans="1:16" x14ac:dyDescent="0.25">
      <c r="A6210" s="1" t="s">
        <v>9947</v>
      </c>
      <c r="B6210" s="432" t="s">
        <v>192</v>
      </c>
      <c r="C6210" s="433" t="s">
        <v>9948</v>
      </c>
      <c r="D6210" s="434" t="s">
        <v>17016</v>
      </c>
      <c r="E6210" s="434">
        <v>45884</v>
      </c>
      <c r="P6210" s="343"/>
    </row>
    <row r="6211" spans="1:16" x14ac:dyDescent="0.25">
      <c r="A6211" s="44" t="s">
        <v>1170</v>
      </c>
      <c r="B6211" s="44" t="s">
        <v>4157</v>
      </c>
      <c r="C6211" s="45" t="s">
        <v>15418</v>
      </c>
      <c r="D6211" s="45" t="s">
        <v>18252</v>
      </c>
      <c r="E6211" s="45" t="s">
        <v>3064</v>
      </c>
      <c r="F6211" s="45" t="s">
        <v>1384</v>
      </c>
      <c r="G6211" s="45" t="s">
        <v>1385</v>
      </c>
      <c r="P6211" s="343"/>
    </row>
    <row r="6212" spans="1:16" x14ac:dyDescent="0.25">
      <c r="A6212" s="44" t="s">
        <v>1170</v>
      </c>
      <c r="B6212" s="44" t="s">
        <v>6441</v>
      </c>
      <c r="C6212" s="45" t="s">
        <v>6471</v>
      </c>
      <c r="D6212" s="45" t="s">
        <v>15765</v>
      </c>
      <c r="E6212" s="45" t="s">
        <v>6211</v>
      </c>
      <c r="F6212" s="328"/>
      <c r="G6212" s="328"/>
      <c r="H6212" s="328"/>
      <c r="I6212" s="329"/>
      <c r="J6212" s="329"/>
      <c r="K6212" s="329"/>
      <c r="P6212" s="343"/>
    </row>
    <row r="6213" spans="1:16" x14ac:dyDescent="0.25">
      <c r="A6213" s="44" t="s">
        <v>1170</v>
      </c>
      <c r="B6213" s="44" t="s">
        <v>5665</v>
      </c>
      <c r="C6213" s="45" t="s">
        <v>5666</v>
      </c>
      <c r="D6213" s="45" t="s">
        <v>15765</v>
      </c>
      <c r="E6213" s="45" t="s">
        <v>5246</v>
      </c>
      <c r="F6213" s="328"/>
      <c r="G6213" s="328"/>
      <c r="H6213" s="328"/>
      <c r="I6213" s="329"/>
      <c r="J6213" s="329"/>
      <c r="K6213" s="329"/>
      <c r="P6213" s="343"/>
    </row>
    <row r="6214" spans="1:16" x14ac:dyDescent="0.25">
      <c r="A6214" s="346" t="s">
        <v>1170</v>
      </c>
      <c r="B6214" s="346" t="s">
        <v>6441</v>
      </c>
      <c r="C6214" s="347" t="s">
        <v>6471</v>
      </c>
      <c r="D6214" s="347" t="s">
        <v>15765</v>
      </c>
      <c r="E6214" s="347" t="s">
        <v>6677</v>
      </c>
      <c r="F6214" s="346"/>
      <c r="G6214" s="346"/>
      <c r="H6214" s="346"/>
      <c r="I6214" s="346"/>
      <c r="J6214" s="346"/>
      <c r="K6214" s="346"/>
      <c r="L6214" s="346"/>
      <c r="M6214" s="346"/>
      <c r="P6214" s="343"/>
    </row>
    <row r="6215" spans="1:16" x14ac:dyDescent="0.25">
      <c r="A6215" s="346" t="s">
        <v>1170</v>
      </c>
      <c r="B6215" s="346" t="s">
        <v>5665</v>
      </c>
      <c r="C6215" s="347" t="s">
        <v>5666</v>
      </c>
      <c r="D6215" s="347" t="s">
        <v>15765</v>
      </c>
      <c r="E6215" s="347" t="s">
        <v>5246</v>
      </c>
      <c r="F6215" s="346"/>
      <c r="G6215" s="346"/>
      <c r="H6215" s="346"/>
      <c r="I6215" s="346"/>
      <c r="J6215" s="346"/>
      <c r="K6215" s="346"/>
      <c r="L6215" s="346"/>
      <c r="M6215" s="346"/>
      <c r="P6215" s="343"/>
    </row>
    <row r="6216" spans="1:16" x14ac:dyDescent="0.25">
      <c r="A6216" s="44" t="s">
        <v>1170</v>
      </c>
      <c r="B6216" s="44" t="s">
        <v>6441</v>
      </c>
      <c r="C6216" s="45" t="s">
        <v>6471</v>
      </c>
      <c r="D6216" s="45" t="s">
        <v>13812</v>
      </c>
      <c r="E6216" s="45" t="s">
        <v>6211</v>
      </c>
      <c r="F6216" s="93"/>
      <c r="G6216" s="93"/>
      <c r="H6216" s="93"/>
      <c r="I6216" s="99"/>
      <c r="J6216" s="99"/>
      <c r="K6216" s="99"/>
      <c r="P6216" s="343"/>
    </row>
    <row r="6217" spans="1:16" s="359" customFormat="1" x14ac:dyDescent="0.25">
      <c r="A6217" s="262" t="s">
        <v>7393</v>
      </c>
      <c r="B6217" s="262" t="s">
        <v>7348</v>
      </c>
      <c r="C6217" s="53" t="s">
        <v>16264</v>
      </c>
      <c r="D6217" s="93" t="s">
        <v>7330</v>
      </c>
      <c r="E6217" s="263">
        <v>47403</v>
      </c>
      <c r="F6217" s="93"/>
      <c r="G6217" s="93"/>
      <c r="H6217" s="93"/>
      <c r="I6217" s="99"/>
      <c r="J6217" s="99"/>
      <c r="K6217" s="99"/>
      <c r="L6217" s="29"/>
      <c r="M6217" s="29"/>
      <c r="N6217" s="29"/>
      <c r="O6217" s="29"/>
      <c r="P6217" s="360"/>
    </row>
    <row r="6218" spans="1:16" s="355" customFormat="1" x14ac:dyDescent="0.25">
      <c r="A6218" s="44" t="s">
        <v>12218</v>
      </c>
      <c r="B6218" s="44" t="s">
        <v>12219</v>
      </c>
      <c r="C6218" s="45" t="s">
        <v>12828</v>
      </c>
      <c r="D6218" s="45" t="s">
        <v>4574</v>
      </c>
      <c r="E6218" s="275">
        <f>DATE(2027,10,6)</f>
        <v>46666</v>
      </c>
      <c r="F6218" s="30"/>
      <c r="G6218" s="30"/>
      <c r="H6218" s="30"/>
      <c r="I6218" s="29"/>
      <c r="J6218" s="29"/>
      <c r="K6218" s="29"/>
      <c r="L6218" s="29"/>
      <c r="M6218" s="29"/>
      <c r="N6218" s="29"/>
      <c r="O6218" s="29"/>
      <c r="P6218" s="356"/>
    </row>
    <row r="6219" spans="1:16" x14ac:dyDescent="0.25">
      <c r="A6219" s="1" t="s">
        <v>4388</v>
      </c>
      <c r="B6219" s="432" t="s">
        <v>2954</v>
      </c>
      <c r="C6219" s="433" t="s">
        <v>4389</v>
      </c>
      <c r="D6219" s="434" t="s">
        <v>17016</v>
      </c>
      <c r="E6219" s="434">
        <v>45823</v>
      </c>
      <c r="P6219" s="343"/>
    </row>
    <row r="6220" spans="1:16" s="359" customFormat="1" x14ac:dyDescent="0.25">
      <c r="A6220" s="44" t="s">
        <v>11162</v>
      </c>
      <c r="B6220" s="44" t="s">
        <v>15259</v>
      </c>
      <c r="C6220" s="45" t="s">
        <v>11129</v>
      </c>
      <c r="D6220" s="45" t="s">
        <v>16294</v>
      </c>
      <c r="E6220" s="46">
        <v>46022</v>
      </c>
      <c r="F6220" s="338"/>
      <c r="G6220" s="44"/>
      <c r="H6220" s="44"/>
      <c r="I6220" s="44"/>
      <c r="J6220" s="44"/>
      <c r="K6220" s="44"/>
      <c r="L6220" s="31"/>
      <c r="M6220" s="31"/>
      <c r="N6220" s="31"/>
      <c r="O6220" s="29"/>
      <c r="P6220" s="360"/>
    </row>
    <row r="6221" spans="1:16" x14ac:dyDescent="0.25">
      <c r="A6221" s="44" t="s">
        <v>1606</v>
      </c>
      <c r="B6221" s="92" t="s">
        <v>13392</v>
      </c>
      <c r="C6221" s="45" t="s">
        <v>13122</v>
      </c>
      <c r="D6221" s="93" t="s">
        <v>13391</v>
      </c>
      <c r="E6221" s="94">
        <v>45838</v>
      </c>
      <c r="F6221" s="93"/>
      <c r="G6221" s="93"/>
      <c r="H6221" s="93"/>
      <c r="I6221" s="99"/>
      <c r="J6221" s="99"/>
      <c r="K6221" s="99"/>
      <c r="L6221" s="31"/>
      <c r="M6221" s="31"/>
      <c r="N6221" s="31"/>
      <c r="P6221" s="343"/>
    </row>
    <row r="6222" spans="1:16" x14ac:dyDescent="0.3">
      <c r="A6222" s="99" t="s">
        <v>1606</v>
      </c>
      <c r="B6222" s="92" t="s">
        <v>3179</v>
      </c>
      <c r="C6222" s="93" t="s">
        <v>14158</v>
      </c>
      <c r="D6222" s="93" t="s">
        <v>1398</v>
      </c>
      <c r="E6222" s="94">
        <v>45860</v>
      </c>
      <c r="F6222" s="93"/>
      <c r="G6222" s="93"/>
      <c r="H6222" s="93" t="s">
        <v>2055</v>
      </c>
      <c r="I6222" s="99"/>
      <c r="J6222" s="99"/>
      <c r="K6222" s="99"/>
      <c r="L6222" s="31"/>
      <c r="M6222" s="31"/>
      <c r="N6222" s="31"/>
      <c r="P6222" s="343"/>
    </row>
    <row r="6223" spans="1:16" x14ac:dyDescent="0.3">
      <c r="A6223" s="278" t="s">
        <v>1606</v>
      </c>
      <c r="B6223" s="278" t="s">
        <v>7639</v>
      </c>
      <c r="C6223" s="59" t="s">
        <v>14158</v>
      </c>
      <c r="D6223" s="93" t="s">
        <v>1398</v>
      </c>
      <c r="E6223" s="94">
        <v>45860</v>
      </c>
      <c r="F6223" s="93"/>
      <c r="G6223" s="93"/>
      <c r="H6223" s="93"/>
      <c r="I6223" s="99"/>
      <c r="J6223" s="99"/>
      <c r="K6223" s="99"/>
      <c r="L6223" s="31"/>
      <c r="M6223" s="31"/>
      <c r="N6223" s="31"/>
      <c r="P6223" s="343"/>
    </row>
    <row r="6224" spans="1:16" x14ac:dyDescent="0.3">
      <c r="A6224" s="99" t="s">
        <v>14275</v>
      </c>
      <c r="B6224" s="92" t="s">
        <v>3179</v>
      </c>
      <c r="C6224" s="93" t="s">
        <v>14158</v>
      </c>
      <c r="D6224" s="93" t="s">
        <v>1398</v>
      </c>
      <c r="E6224" s="94">
        <v>45860</v>
      </c>
      <c r="F6224" s="93"/>
      <c r="G6224" s="93"/>
      <c r="H6224" s="93" t="s">
        <v>2055</v>
      </c>
      <c r="I6224" s="99"/>
      <c r="J6224" s="99"/>
      <c r="K6224" s="99"/>
      <c r="L6224" s="31"/>
      <c r="M6224" s="31"/>
      <c r="N6224" s="31"/>
      <c r="P6224" s="343"/>
    </row>
    <row r="6225" spans="1:16" x14ac:dyDescent="0.3">
      <c r="A6225" s="278" t="s">
        <v>14066</v>
      </c>
      <c r="B6225" s="278" t="s">
        <v>7639</v>
      </c>
      <c r="C6225" s="59" t="s">
        <v>14158</v>
      </c>
      <c r="D6225" s="93" t="s">
        <v>1398</v>
      </c>
      <c r="E6225" s="94">
        <v>45860</v>
      </c>
      <c r="F6225" s="93"/>
      <c r="G6225" s="93"/>
      <c r="H6225" s="93"/>
      <c r="I6225" s="99"/>
      <c r="J6225" s="99"/>
      <c r="K6225" s="99"/>
      <c r="L6225" s="31"/>
      <c r="M6225" s="31"/>
      <c r="N6225" s="31"/>
      <c r="P6225" s="343"/>
    </row>
    <row r="6226" spans="1:16" x14ac:dyDescent="0.25">
      <c r="A6226" s="44" t="s">
        <v>13216</v>
      </c>
      <c r="B6226" s="92" t="s">
        <v>13392</v>
      </c>
      <c r="C6226" s="45" t="s">
        <v>13131</v>
      </c>
      <c r="D6226" s="93" t="s">
        <v>13391</v>
      </c>
      <c r="E6226" s="94">
        <v>45838</v>
      </c>
      <c r="F6226" s="93"/>
      <c r="G6226" s="93"/>
      <c r="H6226" s="93"/>
      <c r="I6226" s="99"/>
      <c r="J6226" s="99"/>
      <c r="K6226" s="99"/>
      <c r="L6226" s="31"/>
      <c r="M6226" s="31"/>
      <c r="N6226" s="31"/>
      <c r="P6226" s="343"/>
    </row>
    <row r="6227" spans="1:16" s="355" customFormat="1" x14ac:dyDescent="0.25">
      <c r="A6227" s="403" t="s">
        <v>13216</v>
      </c>
      <c r="B6227" s="403" t="s">
        <v>17155</v>
      </c>
      <c r="C6227" s="413">
        <v>29.24</v>
      </c>
      <c r="D6227" s="43" t="s">
        <v>17679</v>
      </c>
      <c r="E6227" s="43">
        <v>47299</v>
      </c>
      <c r="F6227" s="88"/>
      <c r="G6227" s="30"/>
      <c r="H6227" s="30"/>
      <c r="I6227" s="29"/>
      <c r="J6227" s="29"/>
      <c r="K6227" s="29"/>
      <c r="L6227" s="29"/>
      <c r="M6227" s="29"/>
      <c r="N6227" s="29"/>
      <c r="O6227" s="29"/>
      <c r="P6227" s="356"/>
    </row>
    <row r="6228" spans="1:16" x14ac:dyDescent="0.25">
      <c r="A6228" s="403" t="s">
        <v>13216</v>
      </c>
      <c r="B6228" s="403" t="s">
        <v>17105</v>
      </c>
      <c r="C6228" s="413">
        <v>39.25</v>
      </c>
      <c r="D6228" s="43" t="s">
        <v>17679</v>
      </c>
      <c r="E6228" s="43">
        <v>47514</v>
      </c>
      <c r="F6228" s="88"/>
      <c r="P6228" s="343"/>
    </row>
    <row r="6229" spans="1:16" s="359" customFormat="1" x14ac:dyDescent="0.25">
      <c r="A6229" s="44" t="s">
        <v>13216</v>
      </c>
      <c r="B6229" s="44" t="s">
        <v>15288</v>
      </c>
      <c r="C6229" s="45" t="s">
        <v>13104</v>
      </c>
      <c r="D6229" s="45" t="s">
        <v>16294</v>
      </c>
      <c r="E6229" s="46">
        <v>45777</v>
      </c>
      <c r="F6229" s="338"/>
      <c r="G6229" s="44"/>
      <c r="H6229" s="44"/>
      <c r="I6229" s="44"/>
      <c r="J6229" s="44"/>
      <c r="K6229" s="44"/>
      <c r="L6229" s="31"/>
      <c r="M6229" s="31"/>
      <c r="N6229" s="31"/>
      <c r="O6229" s="29"/>
      <c r="P6229" s="360"/>
    </row>
    <row r="6230" spans="1:16" x14ac:dyDescent="0.25">
      <c r="A6230" s="264" t="s">
        <v>13216</v>
      </c>
      <c r="B6230" s="264" t="s">
        <v>14577</v>
      </c>
      <c r="C6230" s="265">
        <v>240501</v>
      </c>
      <c r="D6230" s="265" t="s">
        <v>15953</v>
      </c>
      <c r="E6230" s="266" t="s">
        <v>14578</v>
      </c>
      <c r="P6230" s="343"/>
    </row>
    <row r="6231" spans="1:16" x14ac:dyDescent="0.25">
      <c r="A6231" s="264" t="s">
        <v>6843</v>
      </c>
      <c r="B6231" s="264" t="s">
        <v>2751</v>
      </c>
      <c r="C6231" s="265">
        <v>220105</v>
      </c>
      <c r="D6231" s="265" t="s">
        <v>15953</v>
      </c>
      <c r="E6231" s="266" t="s">
        <v>3064</v>
      </c>
      <c r="P6231" s="343"/>
    </row>
    <row r="6232" spans="1:16" s="359" customFormat="1" x14ac:dyDescent="0.25">
      <c r="A6232" s="44" t="s">
        <v>12220</v>
      </c>
      <c r="B6232" s="44" t="s">
        <v>12221</v>
      </c>
      <c r="C6232" s="45" t="s">
        <v>5065</v>
      </c>
      <c r="D6232" s="45" t="s">
        <v>4574</v>
      </c>
      <c r="E6232" s="275">
        <f>DATE(2025,8,12)</f>
        <v>45881</v>
      </c>
      <c r="F6232" s="32"/>
      <c r="G6232" s="32"/>
      <c r="H6232" s="32"/>
      <c r="I6232" s="31"/>
      <c r="J6232" s="31"/>
      <c r="K6232" s="31"/>
      <c r="L6232" s="31"/>
      <c r="M6232" s="31"/>
      <c r="N6232" s="31"/>
      <c r="O6232" s="29"/>
      <c r="P6232" s="360"/>
    </row>
    <row r="6233" spans="1:16" x14ac:dyDescent="0.25">
      <c r="A6233" s="120" t="s">
        <v>2234</v>
      </c>
      <c r="B6233" s="114" t="s">
        <v>2217</v>
      </c>
      <c r="C6233" s="106" t="s">
        <v>2218</v>
      </c>
      <c r="D6233" s="93" t="s">
        <v>1593</v>
      </c>
      <c r="E6233" s="115">
        <v>46934</v>
      </c>
      <c r="F6233" s="93"/>
      <c r="G6233" s="93"/>
      <c r="H6233" s="93"/>
      <c r="I6233" s="99"/>
      <c r="J6233" s="99"/>
      <c r="K6233" s="99"/>
      <c r="P6233" s="343"/>
    </row>
    <row r="6234" spans="1:16" s="355" customFormat="1" x14ac:dyDescent="0.25">
      <c r="A6234" s="44" t="s">
        <v>13217</v>
      </c>
      <c r="B6234" s="92" t="s">
        <v>13392</v>
      </c>
      <c r="C6234" s="45" t="s">
        <v>13131</v>
      </c>
      <c r="D6234" s="93" t="s">
        <v>13391</v>
      </c>
      <c r="E6234" s="94">
        <v>45838</v>
      </c>
      <c r="F6234" s="93"/>
      <c r="G6234" s="93"/>
      <c r="H6234" s="93"/>
      <c r="I6234" s="99"/>
      <c r="J6234" s="99"/>
      <c r="K6234" s="99"/>
      <c r="L6234" s="31"/>
      <c r="M6234" s="31"/>
      <c r="N6234" s="31"/>
      <c r="O6234" s="29"/>
      <c r="P6234" s="356"/>
    </row>
    <row r="6235" spans="1:16" x14ac:dyDescent="0.25">
      <c r="A6235" s="264" t="s">
        <v>10695</v>
      </c>
      <c r="B6235" s="264" t="s">
        <v>10638</v>
      </c>
      <c r="C6235" s="265">
        <v>230702</v>
      </c>
      <c r="D6235" s="265" t="s">
        <v>15953</v>
      </c>
      <c r="E6235" s="266" t="s">
        <v>5273</v>
      </c>
      <c r="P6235" s="343"/>
    </row>
    <row r="6236" spans="1:16" x14ac:dyDescent="0.25">
      <c r="A6236" s="1" t="s">
        <v>9486</v>
      </c>
      <c r="B6236" s="432" t="s">
        <v>2152</v>
      </c>
      <c r="C6236" s="433" t="s">
        <v>13932</v>
      </c>
      <c r="D6236" s="434" t="s">
        <v>17016</v>
      </c>
      <c r="E6236" s="434">
        <v>46080</v>
      </c>
      <c r="P6236" s="343"/>
    </row>
    <row r="6237" spans="1:16" s="355" customFormat="1" x14ac:dyDescent="0.25">
      <c r="A6237" s="264" t="s">
        <v>9486</v>
      </c>
      <c r="B6237" s="264" t="s">
        <v>1074</v>
      </c>
      <c r="C6237" s="265">
        <v>220701</v>
      </c>
      <c r="D6237" s="265" t="s">
        <v>15953</v>
      </c>
      <c r="E6237" s="266" t="s">
        <v>6212</v>
      </c>
      <c r="F6237" s="30"/>
      <c r="G6237" s="30"/>
      <c r="H6237" s="30"/>
      <c r="I6237" s="29"/>
      <c r="J6237" s="29"/>
      <c r="K6237" s="29"/>
      <c r="L6237" s="29"/>
      <c r="M6237" s="29"/>
      <c r="N6237" s="29"/>
      <c r="O6237" s="29"/>
      <c r="P6237" s="356"/>
    </row>
    <row r="6238" spans="1:16" x14ac:dyDescent="0.25">
      <c r="A6238" s="264" t="s">
        <v>9486</v>
      </c>
      <c r="B6238" s="264" t="s">
        <v>2751</v>
      </c>
      <c r="C6238" s="265">
        <v>230105</v>
      </c>
      <c r="D6238" s="265" t="s">
        <v>15953</v>
      </c>
      <c r="E6238" s="266" t="s">
        <v>6877</v>
      </c>
      <c r="P6238" s="343"/>
    </row>
    <row r="6239" spans="1:16" s="359" customFormat="1" x14ac:dyDescent="0.25">
      <c r="A6239" s="44" t="s">
        <v>668</v>
      </c>
      <c r="B6239" s="44" t="s">
        <v>15314</v>
      </c>
      <c r="C6239" s="45" t="s">
        <v>683</v>
      </c>
      <c r="D6239" s="45" t="s">
        <v>16294</v>
      </c>
      <c r="E6239" s="46">
        <v>45838</v>
      </c>
      <c r="F6239" s="338"/>
      <c r="G6239" s="44"/>
      <c r="H6239" s="44"/>
      <c r="I6239" s="44"/>
      <c r="J6239" s="44"/>
      <c r="K6239" s="44"/>
      <c r="L6239" s="31"/>
      <c r="M6239" s="31"/>
      <c r="N6239" s="31"/>
      <c r="O6239" s="29"/>
      <c r="P6239" s="360"/>
    </row>
    <row r="6240" spans="1:16" x14ac:dyDescent="0.25">
      <c r="A6240" s="264" t="s">
        <v>16945</v>
      </c>
      <c r="B6240" s="264" t="s">
        <v>15882</v>
      </c>
      <c r="C6240" s="265">
        <v>240901</v>
      </c>
      <c r="D6240" s="265" t="s">
        <v>15953</v>
      </c>
      <c r="E6240" s="266" t="s">
        <v>6214</v>
      </c>
      <c r="P6240" s="343"/>
    </row>
    <row r="6241" spans="1:16" x14ac:dyDescent="0.25">
      <c r="A6241" s="44" t="s">
        <v>12222</v>
      </c>
      <c r="B6241" s="44" t="s">
        <v>11989</v>
      </c>
      <c r="C6241" s="45" t="s">
        <v>5062</v>
      </c>
      <c r="D6241" s="45" t="s">
        <v>4574</v>
      </c>
      <c r="E6241" s="275">
        <f>DATE(2025,8,9)</f>
        <v>45878</v>
      </c>
      <c r="F6241" s="32"/>
      <c r="G6241" s="32"/>
      <c r="H6241" s="32"/>
      <c r="I6241" s="31"/>
      <c r="J6241" s="31"/>
      <c r="K6241" s="31"/>
      <c r="L6241" s="31"/>
      <c r="M6241" s="31"/>
      <c r="N6241" s="31"/>
      <c r="P6241" s="343"/>
    </row>
    <row r="6242" spans="1:16" x14ac:dyDescent="0.25">
      <c r="A6242" s="264" t="s">
        <v>17851</v>
      </c>
      <c r="B6242" s="264" t="s">
        <v>5421</v>
      </c>
      <c r="C6242" s="265">
        <v>240906</v>
      </c>
      <c r="D6242" s="265" t="s">
        <v>15953</v>
      </c>
      <c r="E6242" s="266" t="s">
        <v>6214</v>
      </c>
      <c r="P6242" s="343"/>
    </row>
    <row r="6243" spans="1:16" s="355" customFormat="1" x14ac:dyDescent="0.25">
      <c r="A6243" s="264" t="s">
        <v>17851</v>
      </c>
      <c r="B6243" s="264" t="s">
        <v>236</v>
      </c>
      <c r="C6243" s="265">
        <v>241001</v>
      </c>
      <c r="D6243" s="265" t="s">
        <v>15953</v>
      </c>
      <c r="E6243" s="266" t="s">
        <v>11352</v>
      </c>
      <c r="F6243" s="30"/>
      <c r="G6243" s="30"/>
      <c r="H6243" s="30"/>
      <c r="I6243" s="29"/>
      <c r="J6243" s="29"/>
      <c r="K6243" s="29"/>
      <c r="L6243" s="29"/>
      <c r="M6243" s="29"/>
      <c r="N6243" s="29"/>
      <c r="O6243" s="29"/>
      <c r="P6243" s="356"/>
    </row>
    <row r="6244" spans="1:16" x14ac:dyDescent="0.25">
      <c r="A6244" s="44" t="s">
        <v>16395</v>
      </c>
      <c r="B6244" s="44" t="s">
        <v>9963</v>
      </c>
      <c r="C6244" s="45" t="s">
        <v>7283</v>
      </c>
      <c r="D6244" s="45" t="s">
        <v>16294</v>
      </c>
      <c r="E6244" s="46">
        <v>46053</v>
      </c>
      <c r="F6244" s="338"/>
      <c r="G6244" s="44"/>
      <c r="H6244" s="44"/>
      <c r="I6244" s="44"/>
      <c r="J6244" s="44"/>
      <c r="K6244" s="44"/>
      <c r="P6244" s="343"/>
    </row>
    <row r="6245" spans="1:16" x14ac:dyDescent="0.25">
      <c r="A6245" s="44" t="s">
        <v>15521</v>
      </c>
      <c r="B6245" s="44" t="s">
        <v>1381</v>
      </c>
      <c r="C6245" s="45" t="s">
        <v>15457</v>
      </c>
      <c r="D6245" s="45" t="s">
        <v>18252</v>
      </c>
      <c r="E6245" s="45" t="s">
        <v>10069</v>
      </c>
      <c r="F6245" s="45" t="s">
        <v>1384</v>
      </c>
      <c r="G6245" s="45" t="s">
        <v>1385</v>
      </c>
      <c r="P6245" s="343"/>
    </row>
    <row r="6246" spans="1:16" s="359" customFormat="1" x14ac:dyDescent="0.25">
      <c r="A6246" s="264" t="s">
        <v>6844</v>
      </c>
      <c r="B6246" s="264" t="s">
        <v>6845</v>
      </c>
      <c r="C6246" s="265">
        <v>220703</v>
      </c>
      <c r="D6246" s="265" t="s">
        <v>15953</v>
      </c>
      <c r="E6246" s="266" t="s">
        <v>6212</v>
      </c>
      <c r="F6246" s="30"/>
      <c r="G6246" s="30"/>
      <c r="H6246" s="30"/>
      <c r="I6246" s="29"/>
      <c r="J6246" s="29"/>
      <c r="K6246" s="29"/>
      <c r="L6246" s="29"/>
      <c r="M6246" s="29"/>
      <c r="N6246" s="29"/>
      <c r="O6246" s="29"/>
      <c r="P6246" s="360"/>
    </row>
    <row r="6247" spans="1:16" x14ac:dyDescent="0.25">
      <c r="A6247" s="44" t="s">
        <v>16064</v>
      </c>
      <c r="B6247" s="44" t="s">
        <v>1346</v>
      </c>
      <c r="C6247" s="45" t="s">
        <v>15960</v>
      </c>
      <c r="D6247" s="45" t="s">
        <v>18252</v>
      </c>
      <c r="E6247" s="45" t="s">
        <v>6214</v>
      </c>
      <c r="F6247" s="45" t="s">
        <v>1384</v>
      </c>
      <c r="G6247" s="45" t="s">
        <v>1385</v>
      </c>
      <c r="P6247" s="343"/>
    </row>
    <row r="6248" spans="1:16" x14ac:dyDescent="0.25">
      <c r="A6248" s="262" t="s">
        <v>11602</v>
      </c>
      <c r="B6248" s="262" t="s">
        <v>7343</v>
      </c>
      <c r="C6248" s="53" t="s">
        <v>11705</v>
      </c>
      <c r="D6248" s="93" t="s">
        <v>7330</v>
      </c>
      <c r="E6248" s="263">
        <v>46143</v>
      </c>
      <c r="F6248" s="93"/>
      <c r="G6248" s="93"/>
      <c r="H6248" s="93"/>
      <c r="I6248" s="99"/>
      <c r="J6248" s="99"/>
      <c r="K6248" s="99"/>
      <c r="P6248" s="343"/>
    </row>
    <row r="6249" spans="1:16" x14ac:dyDescent="0.25">
      <c r="A6249" s="44" t="s">
        <v>10568</v>
      </c>
      <c r="B6249" s="44" t="s">
        <v>1361</v>
      </c>
      <c r="C6249" s="45" t="s">
        <v>9087</v>
      </c>
      <c r="D6249" s="45" t="s">
        <v>18252</v>
      </c>
      <c r="E6249" s="45" t="s">
        <v>6809</v>
      </c>
      <c r="F6249" s="45" t="s">
        <v>1384</v>
      </c>
      <c r="G6249" s="45" t="s">
        <v>1385</v>
      </c>
      <c r="P6249" s="343"/>
    </row>
    <row r="6250" spans="1:16" x14ac:dyDescent="0.25">
      <c r="A6250" s="44" t="s">
        <v>10568</v>
      </c>
      <c r="B6250" s="44" t="s">
        <v>12167</v>
      </c>
      <c r="C6250" s="45" t="s">
        <v>13694</v>
      </c>
      <c r="D6250" s="45" t="s">
        <v>4574</v>
      </c>
      <c r="E6250" s="275">
        <f>DATE(2028,3,27)</f>
        <v>46839</v>
      </c>
      <c r="P6250" s="343"/>
    </row>
    <row r="6251" spans="1:16" x14ac:dyDescent="0.25">
      <c r="A6251" s="264" t="s">
        <v>10696</v>
      </c>
      <c r="B6251" s="264" t="s">
        <v>4181</v>
      </c>
      <c r="C6251" s="265">
        <v>230301</v>
      </c>
      <c r="D6251" s="265" t="s">
        <v>15953</v>
      </c>
      <c r="E6251" s="266" t="s">
        <v>6877</v>
      </c>
      <c r="P6251" s="343"/>
    </row>
    <row r="6252" spans="1:16" x14ac:dyDescent="0.25">
      <c r="A6252" s="264" t="s">
        <v>807</v>
      </c>
      <c r="B6252" s="264" t="s">
        <v>6669</v>
      </c>
      <c r="C6252" s="265">
        <v>240804</v>
      </c>
      <c r="D6252" s="265" t="s">
        <v>15953</v>
      </c>
      <c r="E6252" s="266" t="s">
        <v>15826</v>
      </c>
      <c r="P6252" s="343"/>
    </row>
    <row r="6253" spans="1:16" s="355" customFormat="1" x14ac:dyDescent="0.25">
      <c r="A6253" s="44" t="s">
        <v>13218</v>
      </c>
      <c r="B6253" s="92" t="s">
        <v>13392</v>
      </c>
      <c r="C6253" s="45" t="s">
        <v>13122</v>
      </c>
      <c r="D6253" s="93" t="s">
        <v>13391</v>
      </c>
      <c r="E6253" s="94">
        <v>45838</v>
      </c>
      <c r="F6253" s="93"/>
      <c r="G6253" s="93"/>
      <c r="H6253" s="93"/>
      <c r="I6253" s="99"/>
      <c r="J6253" s="99"/>
      <c r="K6253" s="99"/>
      <c r="L6253" s="31"/>
      <c r="M6253" s="31"/>
      <c r="N6253" s="31"/>
      <c r="O6253" s="29"/>
      <c r="P6253" s="356"/>
    </row>
    <row r="6254" spans="1:16" x14ac:dyDescent="0.25">
      <c r="A6254" s="264" t="s">
        <v>8617</v>
      </c>
      <c r="B6254" s="264" t="s">
        <v>6966</v>
      </c>
      <c r="C6254" s="265">
        <v>23010401</v>
      </c>
      <c r="D6254" s="265" t="s">
        <v>15953</v>
      </c>
      <c r="E6254" s="266" t="s">
        <v>6967</v>
      </c>
      <c r="P6254" s="343"/>
    </row>
    <row r="6255" spans="1:16" s="361" customFormat="1" x14ac:dyDescent="0.25">
      <c r="A6255" s="264" t="s">
        <v>8617</v>
      </c>
      <c r="B6255" s="264" t="s">
        <v>3782</v>
      </c>
      <c r="C6255" s="265">
        <v>23010402</v>
      </c>
      <c r="D6255" s="265" t="s">
        <v>15953</v>
      </c>
      <c r="E6255" s="266" t="s">
        <v>8836</v>
      </c>
      <c r="F6255" s="30"/>
      <c r="G6255" s="30"/>
      <c r="H6255" s="30"/>
      <c r="I6255" s="29"/>
      <c r="J6255" s="29"/>
      <c r="K6255" s="29"/>
      <c r="L6255" s="29"/>
      <c r="M6255" s="29"/>
      <c r="N6255" s="29"/>
      <c r="O6255" s="29"/>
      <c r="P6255" s="362"/>
    </row>
    <row r="6256" spans="1:16" x14ac:dyDescent="0.3">
      <c r="A6256" s="92" t="s">
        <v>14351</v>
      </c>
      <c r="B6256" s="92" t="s">
        <v>14372</v>
      </c>
      <c r="C6256" s="93" t="s">
        <v>14373</v>
      </c>
      <c r="D6256" s="93" t="s">
        <v>1398</v>
      </c>
      <c r="E6256" s="94">
        <v>45916</v>
      </c>
      <c r="F6256" s="93"/>
      <c r="G6256" s="93"/>
      <c r="H6256" s="93"/>
      <c r="I6256" s="99"/>
      <c r="J6256" s="99"/>
      <c r="K6256" s="99"/>
      <c r="L6256" s="31"/>
      <c r="M6256" s="31"/>
      <c r="N6256" s="31"/>
      <c r="P6256" s="343"/>
    </row>
    <row r="6257" spans="1:16" x14ac:dyDescent="0.3">
      <c r="A6257" s="99" t="s">
        <v>1973</v>
      </c>
      <c r="B6257" s="92" t="s">
        <v>1975</v>
      </c>
      <c r="C6257" s="146">
        <v>2202</v>
      </c>
      <c r="D6257" s="146" t="s">
        <v>1976</v>
      </c>
      <c r="E6257" s="107">
        <v>45535</v>
      </c>
      <c r="F6257" s="93"/>
      <c r="G6257" s="93"/>
      <c r="H6257" s="93" t="s">
        <v>1385</v>
      </c>
      <c r="I6257" s="99"/>
      <c r="J6257" s="99"/>
      <c r="K6257" s="99"/>
      <c r="P6257" s="343"/>
    </row>
    <row r="6258" spans="1:16" s="359" customFormat="1" x14ac:dyDescent="0.25">
      <c r="A6258" s="264" t="s">
        <v>3777</v>
      </c>
      <c r="B6258" s="264" t="s">
        <v>14580</v>
      </c>
      <c r="C6258" s="265">
        <v>24020301</v>
      </c>
      <c r="D6258" s="265" t="s">
        <v>15953</v>
      </c>
      <c r="E6258" s="266" t="s">
        <v>12997</v>
      </c>
      <c r="F6258" s="30"/>
      <c r="G6258" s="30"/>
      <c r="H6258" s="30"/>
      <c r="I6258" s="29"/>
      <c r="J6258" s="29"/>
      <c r="K6258" s="29"/>
      <c r="L6258" s="29"/>
      <c r="M6258" s="29"/>
      <c r="N6258" s="29"/>
      <c r="O6258" s="29"/>
      <c r="P6258" s="360"/>
    </row>
    <row r="6259" spans="1:16" x14ac:dyDescent="0.25">
      <c r="A6259" s="264" t="s">
        <v>3777</v>
      </c>
      <c r="B6259" s="264" t="s">
        <v>3783</v>
      </c>
      <c r="C6259" s="265">
        <v>24020302</v>
      </c>
      <c r="D6259" s="265" t="s">
        <v>15953</v>
      </c>
      <c r="E6259" s="266" t="s">
        <v>8836</v>
      </c>
      <c r="P6259" s="343"/>
    </row>
    <row r="6260" spans="1:16" x14ac:dyDescent="0.25">
      <c r="A6260" s="44" t="s">
        <v>16065</v>
      </c>
      <c r="B6260" s="44" t="s">
        <v>1346</v>
      </c>
      <c r="C6260" s="45" t="s">
        <v>15960</v>
      </c>
      <c r="D6260" s="45" t="s">
        <v>18252</v>
      </c>
      <c r="E6260" s="45" t="s">
        <v>6214</v>
      </c>
      <c r="F6260" s="45" t="s">
        <v>1384</v>
      </c>
      <c r="G6260" s="45" t="s">
        <v>1385</v>
      </c>
      <c r="P6260" s="343"/>
    </row>
    <row r="6261" spans="1:16" x14ac:dyDescent="0.25">
      <c r="A6261" s="264" t="s">
        <v>1873</v>
      </c>
      <c r="B6261" s="264" t="s">
        <v>3753</v>
      </c>
      <c r="C6261" s="265">
        <v>210101</v>
      </c>
      <c r="D6261" s="265" t="s">
        <v>15953</v>
      </c>
      <c r="E6261" s="266" t="s">
        <v>3754</v>
      </c>
      <c r="P6261" s="343"/>
    </row>
    <row r="6262" spans="1:16" x14ac:dyDescent="0.25">
      <c r="A6262" s="264" t="s">
        <v>1873</v>
      </c>
      <c r="B6262" s="264" t="s">
        <v>1068</v>
      </c>
      <c r="C6262" s="265">
        <v>230202</v>
      </c>
      <c r="D6262" s="265" t="s">
        <v>15953</v>
      </c>
      <c r="E6262" s="266" t="s">
        <v>8836</v>
      </c>
      <c r="P6262" s="343"/>
    </row>
    <row r="6263" spans="1:16" x14ac:dyDescent="0.25">
      <c r="A6263" s="264" t="s">
        <v>1873</v>
      </c>
      <c r="B6263" s="264" t="s">
        <v>9688</v>
      </c>
      <c r="C6263" s="265">
        <v>230504</v>
      </c>
      <c r="D6263" s="265" t="s">
        <v>15953</v>
      </c>
      <c r="E6263" s="266" t="s">
        <v>9689</v>
      </c>
      <c r="P6263" s="343"/>
    </row>
    <row r="6264" spans="1:16" x14ac:dyDescent="0.25">
      <c r="A6264" s="264" t="s">
        <v>1873</v>
      </c>
      <c r="B6264" s="264" t="s">
        <v>14577</v>
      </c>
      <c r="C6264" s="265">
        <v>240501</v>
      </c>
      <c r="D6264" s="265" t="s">
        <v>15953</v>
      </c>
      <c r="E6264" s="266" t="s">
        <v>14578</v>
      </c>
      <c r="P6264" s="343"/>
    </row>
    <row r="6265" spans="1:16" x14ac:dyDescent="0.25">
      <c r="A6265" s="264" t="s">
        <v>1873</v>
      </c>
      <c r="B6265" s="264" t="s">
        <v>236</v>
      </c>
      <c r="C6265" s="265">
        <v>241001</v>
      </c>
      <c r="D6265" s="265" t="s">
        <v>15953</v>
      </c>
      <c r="E6265" s="266" t="s">
        <v>11352</v>
      </c>
      <c r="P6265" s="343"/>
    </row>
    <row r="6266" spans="1:16" x14ac:dyDescent="0.25">
      <c r="A6266" s="264" t="s">
        <v>1873</v>
      </c>
      <c r="B6266" s="264" t="s">
        <v>6966</v>
      </c>
      <c r="C6266" s="265">
        <v>23010401</v>
      </c>
      <c r="D6266" s="265" t="s">
        <v>15953</v>
      </c>
      <c r="E6266" s="266" t="s">
        <v>6967</v>
      </c>
      <c r="P6266" s="343"/>
    </row>
    <row r="6267" spans="1:16" x14ac:dyDescent="0.25">
      <c r="A6267" s="264" t="s">
        <v>1873</v>
      </c>
      <c r="B6267" s="264" t="s">
        <v>3782</v>
      </c>
      <c r="C6267" s="265">
        <v>23010402</v>
      </c>
      <c r="D6267" s="265" t="s">
        <v>15953</v>
      </c>
      <c r="E6267" s="266" t="s">
        <v>8836</v>
      </c>
      <c r="P6267" s="343"/>
    </row>
    <row r="6268" spans="1:16" x14ac:dyDescent="0.25">
      <c r="A6268" s="264" t="s">
        <v>1873</v>
      </c>
      <c r="B6268" s="264" t="s">
        <v>14580</v>
      </c>
      <c r="C6268" s="265">
        <v>24020301</v>
      </c>
      <c r="D6268" s="265" t="s">
        <v>15953</v>
      </c>
      <c r="E6268" s="266" t="s">
        <v>12997</v>
      </c>
      <c r="P6268" s="343"/>
    </row>
    <row r="6269" spans="1:16" x14ac:dyDescent="0.25">
      <c r="A6269" s="44" t="s">
        <v>13219</v>
      </c>
      <c r="B6269" s="92" t="s">
        <v>13392</v>
      </c>
      <c r="C6269" s="45" t="s">
        <v>13131</v>
      </c>
      <c r="D6269" s="93" t="s">
        <v>13391</v>
      </c>
      <c r="E6269" s="94">
        <v>45838</v>
      </c>
      <c r="F6269" s="93"/>
      <c r="G6269" s="93"/>
      <c r="H6269" s="93"/>
      <c r="I6269" s="99"/>
      <c r="J6269" s="99"/>
      <c r="K6269" s="99"/>
      <c r="L6269" s="31"/>
      <c r="M6269" s="31"/>
      <c r="N6269" s="31"/>
      <c r="P6269" s="343"/>
    </row>
    <row r="6270" spans="1:16" s="355" customFormat="1" x14ac:dyDescent="0.25">
      <c r="A6270" s="44" t="s">
        <v>16066</v>
      </c>
      <c r="B6270" s="44" t="s">
        <v>1381</v>
      </c>
      <c r="C6270" s="45" t="s">
        <v>15457</v>
      </c>
      <c r="D6270" s="45" t="s">
        <v>18252</v>
      </c>
      <c r="E6270" s="45" t="s">
        <v>10069</v>
      </c>
      <c r="F6270" s="45" t="s">
        <v>1384</v>
      </c>
      <c r="G6270" s="45" t="s">
        <v>1385</v>
      </c>
      <c r="H6270" s="30"/>
      <c r="I6270" s="29"/>
      <c r="J6270" s="29"/>
      <c r="K6270" s="29"/>
      <c r="L6270" s="29"/>
      <c r="M6270" s="29"/>
      <c r="N6270" s="29"/>
      <c r="O6270" s="29"/>
      <c r="P6270" s="356"/>
    </row>
    <row r="6271" spans="1:16" x14ac:dyDescent="0.25">
      <c r="A6271" s="44" t="s">
        <v>16066</v>
      </c>
      <c r="B6271" s="44" t="s">
        <v>1346</v>
      </c>
      <c r="C6271" s="45" t="s">
        <v>15960</v>
      </c>
      <c r="D6271" s="45" t="s">
        <v>18252</v>
      </c>
      <c r="E6271" s="45" t="s">
        <v>6214</v>
      </c>
      <c r="F6271" s="45" t="s">
        <v>1384</v>
      </c>
      <c r="G6271" s="45" t="s">
        <v>1385</v>
      </c>
      <c r="P6271" s="343"/>
    </row>
    <row r="6272" spans="1:16" s="359" customFormat="1" x14ac:dyDescent="0.25">
      <c r="A6272" s="44" t="s">
        <v>12223</v>
      </c>
      <c r="B6272" s="44" t="s">
        <v>12153</v>
      </c>
      <c r="C6272" s="45" t="s">
        <v>6570</v>
      </c>
      <c r="D6272" s="45" t="s">
        <v>4574</v>
      </c>
      <c r="E6272" s="275">
        <f>DATE(2026,2,23)</f>
        <v>46076</v>
      </c>
      <c r="F6272" s="30"/>
      <c r="G6272" s="30"/>
      <c r="H6272" s="30"/>
      <c r="I6272" s="29"/>
      <c r="J6272" s="29"/>
      <c r="K6272" s="29"/>
      <c r="L6272" s="29"/>
      <c r="M6272" s="29"/>
      <c r="N6272" s="29"/>
      <c r="O6272" s="29"/>
      <c r="P6272" s="360"/>
    </row>
    <row r="6273" spans="1:16" x14ac:dyDescent="0.3">
      <c r="A6273" s="278" t="s">
        <v>14078</v>
      </c>
      <c r="B6273" s="278" t="s">
        <v>1399</v>
      </c>
      <c r="C6273" s="59" t="s">
        <v>14156</v>
      </c>
      <c r="D6273" s="93" t="s">
        <v>1398</v>
      </c>
      <c r="E6273" s="94">
        <v>45863</v>
      </c>
      <c r="F6273" s="93"/>
      <c r="G6273" s="93"/>
      <c r="H6273" s="146" t="s">
        <v>1609</v>
      </c>
      <c r="I6273" s="99"/>
      <c r="J6273" s="99"/>
      <c r="K6273" s="99"/>
      <c r="L6273" s="31"/>
      <c r="M6273" s="31"/>
      <c r="N6273" s="31"/>
      <c r="P6273" s="343"/>
    </row>
    <row r="6274" spans="1:16" x14ac:dyDescent="0.25">
      <c r="A6274" s="44" t="s">
        <v>18155</v>
      </c>
      <c r="B6274" s="44" t="s">
        <v>1358</v>
      </c>
      <c r="C6274" s="45" t="s">
        <v>6197</v>
      </c>
      <c r="D6274" s="45" t="s">
        <v>18252</v>
      </c>
      <c r="E6274" s="45" t="s">
        <v>6211</v>
      </c>
      <c r="F6274" s="45" t="s">
        <v>1384</v>
      </c>
      <c r="G6274" s="45" t="s">
        <v>1384</v>
      </c>
      <c r="P6274" s="343"/>
    </row>
    <row r="6275" spans="1:16" x14ac:dyDescent="0.3">
      <c r="A6275" s="57" t="s">
        <v>4476</v>
      </c>
      <c r="B6275" s="92" t="s">
        <v>4550</v>
      </c>
      <c r="C6275" s="93" t="s">
        <v>4548</v>
      </c>
      <c r="D6275" s="93" t="s">
        <v>4549</v>
      </c>
      <c r="E6275" s="94">
        <v>46203</v>
      </c>
      <c r="F6275" s="93"/>
      <c r="G6275" s="93"/>
      <c r="H6275" s="93"/>
      <c r="I6275" s="99"/>
      <c r="J6275" s="99"/>
      <c r="K6275" s="99"/>
      <c r="P6275" s="343"/>
    </row>
    <row r="6276" spans="1:16" x14ac:dyDescent="0.25">
      <c r="A6276" s="404" t="s">
        <v>17326</v>
      </c>
      <c r="B6276" s="403" t="s">
        <v>17093</v>
      </c>
      <c r="C6276" s="413">
        <v>33.229999999999997</v>
      </c>
      <c r="D6276" s="43" t="s">
        <v>17679</v>
      </c>
      <c r="E6276" s="43">
        <v>46934</v>
      </c>
      <c r="F6276" s="88"/>
      <c r="P6276" s="343"/>
    </row>
    <row r="6277" spans="1:16" x14ac:dyDescent="0.25">
      <c r="A6277" s="1" t="s">
        <v>8414</v>
      </c>
      <c r="B6277" s="432" t="s">
        <v>3151</v>
      </c>
      <c r="C6277" s="433" t="s">
        <v>8415</v>
      </c>
      <c r="D6277" s="434" t="s">
        <v>17016</v>
      </c>
      <c r="E6277" s="434">
        <v>46076</v>
      </c>
      <c r="P6277" s="343"/>
    </row>
    <row r="6278" spans="1:16" x14ac:dyDescent="0.25">
      <c r="A6278" s="44" t="s">
        <v>16602</v>
      </c>
      <c r="B6278" s="44" t="s">
        <v>13595</v>
      </c>
      <c r="C6278" s="45" t="s">
        <v>13695</v>
      </c>
      <c r="D6278" s="45" t="s">
        <v>4574</v>
      </c>
      <c r="E6278" s="275">
        <f>DATE(2028,5,13)</f>
        <v>46886</v>
      </c>
      <c r="P6278" s="343"/>
    </row>
    <row r="6279" spans="1:16" x14ac:dyDescent="0.25">
      <c r="A6279" s="1" t="s">
        <v>3160</v>
      </c>
      <c r="B6279" s="432" t="s">
        <v>13899</v>
      </c>
      <c r="C6279" s="433" t="s">
        <v>13934</v>
      </c>
      <c r="D6279" s="434" t="s">
        <v>17016</v>
      </c>
      <c r="E6279" s="434">
        <v>45791</v>
      </c>
      <c r="P6279" s="343"/>
    </row>
    <row r="6280" spans="1:16" x14ac:dyDescent="0.25">
      <c r="A6280" s="1" t="s">
        <v>3160</v>
      </c>
      <c r="B6280" s="432" t="s">
        <v>13899</v>
      </c>
      <c r="C6280" s="433" t="s">
        <v>13934</v>
      </c>
      <c r="D6280" s="434" t="s">
        <v>17016</v>
      </c>
      <c r="E6280" s="434">
        <v>45791</v>
      </c>
      <c r="P6280" s="343"/>
    </row>
    <row r="6281" spans="1:16" x14ac:dyDescent="0.25">
      <c r="A6281" s="264" t="s">
        <v>14820</v>
      </c>
      <c r="B6281" s="264" t="s">
        <v>14577</v>
      </c>
      <c r="C6281" s="265">
        <v>240501</v>
      </c>
      <c r="D6281" s="265" t="s">
        <v>15953</v>
      </c>
      <c r="E6281" s="266" t="s">
        <v>14578</v>
      </c>
      <c r="P6281" s="343"/>
    </row>
    <row r="6282" spans="1:16" x14ac:dyDescent="0.25">
      <c r="A6282" s="44" t="s">
        <v>6846</v>
      </c>
      <c r="B6282" s="44" t="s">
        <v>1357</v>
      </c>
      <c r="C6282" s="45" t="s">
        <v>6195</v>
      </c>
      <c r="D6282" s="45" t="s">
        <v>18252</v>
      </c>
      <c r="E6282" s="45" t="s">
        <v>6212</v>
      </c>
      <c r="F6282" s="45" t="s">
        <v>1384</v>
      </c>
      <c r="G6282" s="45" t="s">
        <v>1385</v>
      </c>
      <c r="P6282" s="343"/>
    </row>
    <row r="6283" spans="1:16" x14ac:dyDescent="0.25">
      <c r="A6283" s="264" t="s">
        <v>6846</v>
      </c>
      <c r="B6283" s="264" t="s">
        <v>6672</v>
      </c>
      <c r="C6283" s="265">
        <v>22050101</v>
      </c>
      <c r="D6283" s="265" t="s">
        <v>15953</v>
      </c>
      <c r="E6283" s="266" t="s">
        <v>6673</v>
      </c>
      <c r="P6283" s="343"/>
    </row>
    <row r="6284" spans="1:16" x14ac:dyDescent="0.25">
      <c r="A6284" s="264" t="s">
        <v>6846</v>
      </c>
      <c r="B6284" s="264" t="s">
        <v>6711</v>
      </c>
      <c r="C6284" s="265">
        <v>22050102</v>
      </c>
      <c r="D6284" s="265" t="s">
        <v>15953</v>
      </c>
      <c r="E6284" s="266" t="s">
        <v>6673</v>
      </c>
      <c r="P6284" s="343"/>
    </row>
    <row r="6285" spans="1:16" x14ac:dyDescent="0.25">
      <c r="A6285" s="44" t="s">
        <v>12224</v>
      </c>
      <c r="B6285" s="44" t="s">
        <v>15738</v>
      </c>
      <c r="C6285" s="45" t="s">
        <v>15740</v>
      </c>
      <c r="D6285" s="45" t="s">
        <v>15765</v>
      </c>
      <c r="E6285" s="45" t="s">
        <v>6492</v>
      </c>
      <c r="F6285" s="328"/>
      <c r="G6285" s="328"/>
      <c r="H6285" s="328"/>
      <c r="I6285" s="329"/>
      <c r="J6285" s="329"/>
      <c r="K6285" s="329"/>
      <c r="P6285" s="343"/>
    </row>
    <row r="6286" spans="1:16" x14ac:dyDescent="0.25">
      <c r="A6286" s="346" t="s">
        <v>12224</v>
      </c>
      <c r="B6286" s="346" t="s">
        <v>15738</v>
      </c>
      <c r="C6286" s="347" t="s">
        <v>15740</v>
      </c>
      <c r="D6286" s="347" t="s">
        <v>15765</v>
      </c>
      <c r="E6286" s="347" t="s">
        <v>15709</v>
      </c>
      <c r="F6286" s="346"/>
      <c r="G6286" s="346"/>
      <c r="H6286" s="346"/>
      <c r="I6286" s="346"/>
      <c r="J6286" s="346"/>
      <c r="K6286" s="346"/>
      <c r="L6286" s="346"/>
      <c r="M6286" s="346"/>
      <c r="P6286" s="343"/>
    </row>
    <row r="6287" spans="1:16" x14ac:dyDescent="0.25">
      <c r="A6287" s="44" t="s">
        <v>16603</v>
      </c>
      <c r="B6287" s="44" t="s">
        <v>12225</v>
      </c>
      <c r="C6287" s="45" t="s">
        <v>12829</v>
      </c>
      <c r="D6287" s="45" t="s">
        <v>4574</v>
      </c>
      <c r="E6287" s="275">
        <f>DATE(2027,8,8)</f>
        <v>46607</v>
      </c>
      <c r="P6287" s="343"/>
    </row>
    <row r="6288" spans="1:16" x14ac:dyDescent="0.25">
      <c r="A6288" s="44" t="s">
        <v>5315</v>
      </c>
      <c r="B6288" s="44" t="s">
        <v>5319</v>
      </c>
      <c r="C6288" s="45" t="s">
        <v>5316</v>
      </c>
      <c r="D6288" s="45" t="s">
        <v>15765</v>
      </c>
      <c r="E6288" s="45" t="s">
        <v>5317</v>
      </c>
      <c r="F6288" s="328"/>
      <c r="G6288" s="328"/>
      <c r="H6288" s="328"/>
      <c r="I6288" s="329"/>
      <c r="J6288" s="329"/>
      <c r="K6288" s="329"/>
      <c r="P6288" s="343"/>
    </row>
    <row r="6289" spans="1:16" x14ac:dyDescent="0.25">
      <c r="A6289" s="346" t="s">
        <v>5315</v>
      </c>
      <c r="B6289" s="346" t="s">
        <v>5319</v>
      </c>
      <c r="C6289" s="347" t="s">
        <v>5316</v>
      </c>
      <c r="D6289" s="347" t="s">
        <v>15765</v>
      </c>
      <c r="E6289" s="347" t="s">
        <v>16814</v>
      </c>
      <c r="F6289" s="346"/>
      <c r="G6289" s="346"/>
      <c r="H6289" s="346"/>
      <c r="I6289" s="346"/>
      <c r="J6289" s="346"/>
      <c r="K6289" s="346"/>
      <c r="L6289" s="346"/>
      <c r="M6289" s="346"/>
      <c r="P6289" s="343"/>
    </row>
    <row r="6290" spans="1:16" x14ac:dyDescent="0.25">
      <c r="A6290" s="44" t="s">
        <v>5315</v>
      </c>
      <c r="B6290" s="44" t="s">
        <v>5319</v>
      </c>
      <c r="C6290" s="45" t="s">
        <v>5316</v>
      </c>
      <c r="D6290" s="45" t="s">
        <v>13812</v>
      </c>
      <c r="E6290" s="45" t="s">
        <v>5317</v>
      </c>
      <c r="F6290" s="93"/>
      <c r="G6290" s="93"/>
      <c r="H6290" s="93"/>
      <c r="I6290" s="99"/>
      <c r="J6290" s="99"/>
      <c r="K6290" s="99"/>
      <c r="P6290" s="343"/>
    </row>
    <row r="6291" spans="1:16" x14ac:dyDescent="0.25">
      <c r="A6291" s="44" t="s">
        <v>5667</v>
      </c>
      <c r="B6291" s="44" t="s">
        <v>5553</v>
      </c>
      <c r="C6291" s="45" t="s">
        <v>5668</v>
      </c>
      <c r="D6291" s="45" t="s">
        <v>15765</v>
      </c>
      <c r="E6291" s="45" t="s">
        <v>6714</v>
      </c>
      <c r="F6291" s="328"/>
      <c r="G6291" s="328"/>
      <c r="H6291" s="328"/>
      <c r="I6291" s="329"/>
      <c r="J6291" s="329"/>
      <c r="K6291" s="329"/>
      <c r="P6291" s="343"/>
    </row>
    <row r="6292" spans="1:16" x14ac:dyDescent="0.25">
      <c r="A6292" s="44" t="s">
        <v>5667</v>
      </c>
      <c r="B6292" s="44" t="s">
        <v>5669</v>
      </c>
      <c r="C6292" s="45" t="s">
        <v>5670</v>
      </c>
      <c r="D6292" s="45" t="s">
        <v>15765</v>
      </c>
      <c r="E6292" s="45" t="s">
        <v>5246</v>
      </c>
      <c r="F6292" s="328"/>
      <c r="G6292" s="328"/>
      <c r="H6292" s="328"/>
      <c r="I6292" s="329"/>
      <c r="J6292" s="329"/>
      <c r="K6292" s="329"/>
      <c r="P6292" s="343"/>
    </row>
    <row r="6293" spans="1:16" x14ac:dyDescent="0.25">
      <c r="A6293" s="346" t="s">
        <v>5667</v>
      </c>
      <c r="B6293" s="346" t="s">
        <v>5553</v>
      </c>
      <c r="C6293" s="347" t="s">
        <v>5668</v>
      </c>
      <c r="D6293" s="347" t="s">
        <v>15765</v>
      </c>
      <c r="E6293" s="347" t="s">
        <v>6714</v>
      </c>
      <c r="F6293" s="346"/>
      <c r="G6293" s="346"/>
      <c r="H6293" s="346"/>
      <c r="I6293" s="346"/>
      <c r="J6293" s="346"/>
      <c r="K6293" s="346"/>
      <c r="L6293" s="346"/>
      <c r="M6293" s="346"/>
      <c r="P6293" s="343"/>
    </row>
    <row r="6294" spans="1:16" s="355" customFormat="1" x14ac:dyDescent="0.25">
      <c r="A6294" s="346" t="s">
        <v>5667</v>
      </c>
      <c r="B6294" s="346" t="s">
        <v>5669</v>
      </c>
      <c r="C6294" s="347" t="s">
        <v>5670</v>
      </c>
      <c r="D6294" s="347" t="s">
        <v>15765</v>
      </c>
      <c r="E6294" s="347" t="s">
        <v>5246</v>
      </c>
      <c r="F6294" s="346"/>
      <c r="G6294" s="346"/>
      <c r="H6294" s="346"/>
      <c r="I6294" s="346"/>
      <c r="J6294" s="346"/>
      <c r="K6294" s="346"/>
      <c r="L6294" s="346"/>
      <c r="M6294" s="346"/>
      <c r="N6294" s="29"/>
      <c r="O6294" s="29"/>
      <c r="P6294" s="356"/>
    </row>
    <row r="6295" spans="1:16" x14ac:dyDescent="0.25">
      <c r="A6295" s="44" t="s">
        <v>5667</v>
      </c>
      <c r="B6295" s="44" t="s">
        <v>5553</v>
      </c>
      <c r="C6295" s="45" t="s">
        <v>5668</v>
      </c>
      <c r="D6295" s="45" t="s">
        <v>13812</v>
      </c>
      <c r="E6295" s="45" t="s">
        <v>6714</v>
      </c>
      <c r="F6295" s="93"/>
      <c r="G6295" s="93"/>
      <c r="H6295" s="93"/>
      <c r="I6295" s="99"/>
      <c r="J6295" s="99"/>
      <c r="K6295" s="99"/>
      <c r="P6295" s="343"/>
    </row>
    <row r="6296" spans="1:16" s="359" customFormat="1" x14ac:dyDescent="0.25">
      <c r="A6296" s="44" t="s">
        <v>13220</v>
      </c>
      <c r="B6296" s="92" t="s">
        <v>13392</v>
      </c>
      <c r="C6296" s="45" t="s">
        <v>13122</v>
      </c>
      <c r="D6296" s="93" t="s">
        <v>13391</v>
      </c>
      <c r="E6296" s="94">
        <v>45838</v>
      </c>
      <c r="F6296" s="93"/>
      <c r="G6296" s="93"/>
      <c r="H6296" s="93"/>
      <c r="I6296" s="99"/>
      <c r="J6296" s="99"/>
      <c r="K6296" s="99"/>
      <c r="L6296" s="31"/>
      <c r="M6296" s="31"/>
      <c r="N6296" s="31"/>
      <c r="O6296" s="29"/>
      <c r="P6296" s="360"/>
    </row>
    <row r="6297" spans="1:16" x14ac:dyDescent="0.25">
      <c r="A6297" s="403" t="s">
        <v>17327</v>
      </c>
      <c r="B6297" s="403" t="s">
        <v>17143</v>
      </c>
      <c r="C6297" s="413">
        <v>19.22</v>
      </c>
      <c r="D6297" s="43" t="s">
        <v>17679</v>
      </c>
      <c r="E6297" s="43">
        <v>45838</v>
      </c>
      <c r="F6297" s="88"/>
      <c r="P6297" s="343"/>
    </row>
    <row r="6298" spans="1:16" x14ac:dyDescent="0.25">
      <c r="A6298" s="44" t="s">
        <v>1564</v>
      </c>
      <c r="B6298" s="44" t="s">
        <v>12014</v>
      </c>
      <c r="C6298" s="45" t="s">
        <v>12830</v>
      </c>
      <c r="D6298" s="45" t="s">
        <v>4574</v>
      </c>
      <c r="E6298" s="275">
        <f>DATE(2026,8,15)</f>
        <v>46249</v>
      </c>
      <c r="P6298" s="343"/>
    </row>
    <row r="6299" spans="1:16" x14ac:dyDescent="0.25">
      <c r="A6299" s="44" t="s">
        <v>5180</v>
      </c>
      <c r="B6299" s="44" t="s">
        <v>5181</v>
      </c>
      <c r="C6299" s="45" t="s">
        <v>5182</v>
      </c>
      <c r="D6299" s="45" t="s">
        <v>15765</v>
      </c>
      <c r="E6299" s="45" t="s">
        <v>15709</v>
      </c>
      <c r="F6299" s="328"/>
      <c r="G6299" s="328"/>
      <c r="H6299" s="328"/>
      <c r="I6299" s="329"/>
      <c r="J6299" s="329"/>
      <c r="K6299" s="329"/>
      <c r="P6299" s="343"/>
    </row>
    <row r="6300" spans="1:16" x14ac:dyDescent="0.25">
      <c r="A6300" s="346" t="s">
        <v>5180</v>
      </c>
      <c r="B6300" s="346" t="s">
        <v>5181</v>
      </c>
      <c r="C6300" s="347" t="s">
        <v>5182</v>
      </c>
      <c r="D6300" s="347" t="s">
        <v>15765</v>
      </c>
      <c r="E6300" s="347" t="s">
        <v>15709</v>
      </c>
      <c r="F6300" s="346"/>
      <c r="G6300" s="346"/>
      <c r="H6300" s="346"/>
      <c r="I6300" s="346"/>
      <c r="J6300" s="346"/>
      <c r="K6300" s="346"/>
      <c r="L6300" s="346"/>
      <c r="M6300" s="346"/>
      <c r="P6300" s="343"/>
    </row>
    <row r="6301" spans="1:16" x14ac:dyDescent="0.25">
      <c r="A6301" s="44" t="s">
        <v>5180</v>
      </c>
      <c r="B6301" s="44" t="s">
        <v>5181</v>
      </c>
      <c r="C6301" s="45" t="s">
        <v>5182</v>
      </c>
      <c r="D6301" s="45" t="s">
        <v>13812</v>
      </c>
      <c r="E6301" s="45" t="s">
        <v>5183</v>
      </c>
      <c r="F6301" s="93"/>
      <c r="G6301" s="93"/>
      <c r="H6301" s="93"/>
      <c r="I6301" s="99"/>
      <c r="J6301" s="99"/>
      <c r="K6301" s="99"/>
      <c r="P6301" s="343"/>
    </row>
    <row r="6302" spans="1:16" x14ac:dyDescent="0.25">
      <c r="A6302" s="44" t="s">
        <v>15522</v>
      </c>
      <c r="B6302" s="44" t="s">
        <v>1350</v>
      </c>
      <c r="C6302" s="45" t="s">
        <v>6188</v>
      </c>
      <c r="D6302" s="45" t="s">
        <v>18252</v>
      </c>
      <c r="E6302" s="45" t="s">
        <v>6211</v>
      </c>
      <c r="F6302" s="45" t="s">
        <v>1384</v>
      </c>
      <c r="G6302" s="45" t="s">
        <v>1385</v>
      </c>
      <c r="P6302" s="343"/>
    </row>
    <row r="6303" spans="1:16" x14ac:dyDescent="0.25">
      <c r="A6303" s="44" t="s">
        <v>15522</v>
      </c>
      <c r="B6303" s="44" t="s">
        <v>15970</v>
      </c>
      <c r="C6303" s="45" t="s">
        <v>15775</v>
      </c>
      <c r="D6303" s="45" t="s">
        <v>18252</v>
      </c>
      <c r="E6303" s="45" t="s">
        <v>6416</v>
      </c>
      <c r="F6303" s="45" t="s">
        <v>1384</v>
      </c>
      <c r="G6303" s="45" t="s">
        <v>1385</v>
      </c>
      <c r="P6303" s="343"/>
    </row>
    <row r="6304" spans="1:16" x14ac:dyDescent="0.3">
      <c r="A6304" s="57" t="s">
        <v>5884</v>
      </c>
      <c r="B6304" s="57" t="s">
        <v>2495</v>
      </c>
      <c r="C6304" s="62">
        <v>21030</v>
      </c>
      <c r="D6304" s="62" t="s">
        <v>5966</v>
      </c>
      <c r="E6304" s="60">
        <v>45961</v>
      </c>
      <c r="F6304" s="339" t="s">
        <v>16267</v>
      </c>
      <c r="G6304" s="339" t="s">
        <v>16268</v>
      </c>
      <c r="H6304" s="57"/>
      <c r="I6304" s="57"/>
      <c r="J6304" s="57"/>
      <c r="K6304" s="57"/>
      <c r="L6304" s="31"/>
      <c r="M6304" s="31"/>
      <c r="N6304" s="31"/>
      <c r="P6304" s="343"/>
    </row>
    <row r="6305" spans="1:16" x14ac:dyDescent="0.3">
      <c r="A6305" s="57" t="s">
        <v>1426</v>
      </c>
      <c r="B6305" s="57" t="s">
        <v>1488</v>
      </c>
      <c r="C6305" s="62">
        <v>21027</v>
      </c>
      <c r="D6305" s="62" t="s">
        <v>5966</v>
      </c>
      <c r="E6305" s="60">
        <v>45777</v>
      </c>
      <c r="F6305" s="339" t="s">
        <v>16267</v>
      </c>
      <c r="G6305" s="339" t="s">
        <v>16268</v>
      </c>
      <c r="H6305" s="57"/>
      <c r="I6305" s="57"/>
      <c r="J6305" s="57"/>
      <c r="K6305" s="57"/>
      <c r="L6305" s="31"/>
      <c r="M6305" s="31"/>
      <c r="N6305" s="31"/>
      <c r="P6305" s="343"/>
    </row>
    <row r="6306" spans="1:16" x14ac:dyDescent="0.25">
      <c r="A6306" s="262" t="s">
        <v>7394</v>
      </c>
      <c r="B6306" s="262" t="s">
        <v>9229</v>
      </c>
      <c r="C6306" s="53" t="s">
        <v>9269</v>
      </c>
      <c r="D6306" s="93" t="s">
        <v>7330</v>
      </c>
      <c r="E6306" s="263">
        <v>46824</v>
      </c>
      <c r="F6306" s="93"/>
      <c r="G6306" s="93"/>
      <c r="H6306" s="93"/>
      <c r="I6306" s="99"/>
      <c r="J6306" s="99"/>
      <c r="K6306" s="99"/>
      <c r="P6306" s="343"/>
    </row>
    <row r="6307" spans="1:16" x14ac:dyDescent="0.3">
      <c r="A6307" s="57" t="s">
        <v>7394</v>
      </c>
      <c r="B6307" s="57" t="s">
        <v>1488</v>
      </c>
      <c r="C6307" s="62" t="s">
        <v>10855</v>
      </c>
      <c r="D6307" s="62" t="s">
        <v>5966</v>
      </c>
      <c r="E6307" s="60">
        <v>45777</v>
      </c>
      <c r="F6307" s="339" t="s">
        <v>16267</v>
      </c>
      <c r="G6307" s="339" t="s">
        <v>16268</v>
      </c>
      <c r="H6307" s="57"/>
      <c r="I6307" s="57"/>
      <c r="J6307" s="57"/>
      <c r="K6307" s="57"/>
      <c r="L6307" s="31"/>
      <c r="M6307" s="31"/>
      <c r="N6307" s="31"/>
      <c r="P6307" s="343"/>
    </row>
    <row r="6308" spans="1:16" x14ac:dyDescent="0.3">
      <c r="A6308" s="57" t="s">
        <v>4477</v>
      </c>
      <c r="B6308" s="92" t="s">
        <v>4550</v>
      </c>
      <c r="C6308" s="93" t="s">
        <v>4548</v>
      </c>
      <c r="D6308" s="93" t="s">
        <v>4549</v>
      </c>
      <c r="E6308" s="94">
        <v>46203</v>
      </c>
      <c r="F6308" s="93"/>
      <c r="G6308" s="93"/>
      <c r="H6308" s="93"/>
      <c r="I6308" s="99"/>
      <c r="J6308" s="99"/>
      <c r="K6308" s="99"/>
      <c r="P6308" s="343"/>
    </row>
    <row r="6309" spans="1:16" x14ac:dyDescent="0.25">
      <c r="A6309" s="44" t="s">
        <v>16604</v>
      </c>
      <c r="B6309" s="44" t="s">
        <v>12455</v>
      </c>
      <c r="C6309" s="45" t="s">
        <v>8873</v>
      </c>
      <c r="D6309" s="45" t="s">
        <v>4574</v>
      </c>
      <c r="E6309" s="275">
        <f>DATE(2027,4,10)</f>
        <v>46487</v>
      </c>
      <c r="P6309" s="343"/>
    </row>
    <row r="6310" spans="1:16" x14ac:dyDescent="0.25">
      <c r="A6310" s="264" t="s">
        <v>808</v>
      </c>
      <c r="B6310" s="264" t="s">
        <v>6966</v>
      </c>
      <c r="C6310" s="265">
        <v>23010401</v>
      </c>
      <c r="D6310" s="265" t="s">
        <v>15953</v>
      </c>
      <c r="E6310" s="266" t="s">
        <v>6967</v>
      </c>
      <c r="P6310" s="343"/>
    </row>
    <row r="6311" spans="1:16" x14ac:dyDescent="0.25">
      <c r="A6311" s="264" t="s">
        <v>808</v>
      </c>
      <c r="B6311" s="264" t="s">
        <v>3782</v>
      </c>
      <c r="C6311" s="265">
        <v>23010402</v>
      </c>
      <c r="D6311" s="265" t="s">
        <v>15953</v>
      </c>
      <c r="E6311" s="266" t="s">
        <v>8836</v>
      </c>
      <c r="P6311" s="343"/>
    </row>
    <row r="6312" spans="1:16" x14ac:dyDescent="0.25">
      <c r="A6312" s="264" t="s">
        <v>808</v>
      </c>
      <c r="B6312" s="264" t="s">
        <v>8833</v>
      </c>
      <c r="C6312" s="265">
        <v>23020101</v>
      </c>
      <c r="D6312" s="265" t="s">
        <v>15953</v>
      </c>
      <c r="E6312" s="266" t="s">
        <v>8836</v>
      </c>
      <c r="P6312" s="343"/>
    </row>
    <row r="6313" spans="1:16" x14ac:dyDescent="0.25">
      <c r="A6313" s="264" t="s">
        <v>808</v>
      </c>
      <c r="B6313" s="264" t="s">
        <v>8834</v>
      </c>
      <c r="C6313" s="265">
        <v>23020102</v>
      </c>
      <c r="D6313" s="265" t="s">
        <v>15953</v>
      </c>
      <c r="E6313" s="266" t="s">
        <v>8836</v>
      </c>
      <c r="P6313" s="343"/>
    </row>
    <row r="6314" spans="1:16" s="355" customFormat="1" x14ac:dyDescent="0.25">
      <c r="A6314" s="44" t="s">
        <v>1171</v>
      </c>
      <c r="B6314" s="44" t="s">
        <v>4157</v>
      </c>
      <c r="C6314" s="45" t="s">
        <v>15418</v>
      </c>
      <c r="D6314" s="45" t="s">
        <v>18252</v>
      </c>
      <c r="E6314" s="45" t="s">
        <v>3064</v>
      </c>
      <c r="F6314" s="45" t="s">
        <v>1384</v>
      </c>
      <c r="G6314" s="45" t="s">
        <v>1385</v>
      </c>
      <c r="H6314" s="30"/>
      <c r="I6314" s="29"/>
      <c r="J6314" s="29"/>
      <c r="K6314" s="29"/>
      <c r="L6314" s="29"/>
      <c r="M6314" s="29"/>
      <c r="N6314" s="29"/>
      <c r="O6314" s="29"/>
      <c r="P6314" s="356"/>
    </row>
    <row r="6315" spans="1:16" x14ac:dyDescent="0.25">
      <c r="A6315" s="264" t="s">
        <v>809</v>
      </c>
      <c r="B6315" s="264" t="s">
        <v>3753</v>
      </c>
      <c r="C6315" s="265">
        <v>210101</v>
      </c>
      <c r="D6315" s="265" t="s">
        <v>15953</v>
      </c>
      <c r="E6315" s="266" t="s">
        <v>3754</v>
      </c>
      <c r="P6315" s="343"/>
    </row>
    <row r="6316" spans="1:16" x14ac:dyDescent="0.25">
      <c r="A6316" s="44" t="s">
        <v>11025</v>
      </c>
      <c r="B6316" s="44" t="s">
        <v>1355</v>
      </c>
      <c r="C6316" s="45" t="s">
        <v>10974</v>
      </c>
      <c r="D6316" s="45" t="s">
        <v>18252</v>
      </c>
      <c r="E6316" s="45" t="s">
        <v>10715</v>
      </c>
      <c r="F6316" s="45" t="s">
        <v>1384</v>
      </c>
      <c r="G6316" s="45" t="s">
        <v>1385</v>
      </c>
      <c r="P6316" s="343"/>
    </row>
    <row r="6317" spans="1:16" x14ac:dyDescent="0.3">
      <c r="A6317" s="278" t="s">
        <v>11025</v>
      </c>
      <c r="B6317" s="278" t="s">
        <v>7639</v>
      </c>
      <c r="C6317" s="59" t="s">
        <v>14158</v>
      </c>
      <c r="D6317" s="93" t="s">
        <v>1398</v>
      </c>
      <c r="E6317" s="94">
        <v>45860</v>
      </c>
      <c r="F6317" s="93"/>
      <c r="G6317" s="93"/>
      <c r="H6317" s="93"/>
      <c r="I6317" s="99"/>
      <c r="J6317" s="99"/>
      <c r="K6317" s="99"/>
      <c r="L6317" s="31"/>
      <c r="M6317" s="31"/>
      <c r="N6317" s="31"/>
      <c r="P6317" s="343"/>
    </row>
    <row r="6318" spans="1:16" x14ac:dyDescent="0.3">
      <c r="A6318" s="99" t="s">
        <v>11025</v>
      </c>
      <c r="B6318" s="92" t="s">
        <v>3179</v>
      </c>
      <c r="C6318" s="93" t="s">
        <v>14158</v>
      </c>
      <c r="D6318" s="93" t="s">
        <v>1398</v>
      </c>
      <c r="E6318" s="94">
        <v>45860</v>
      </c>
      <c r="F6318" s="93"/>
      <c r="G6318" s="93"/>
      <c r="H6318" s="93"/>
      <c r="I6318" s="99"/>
      <c r="J6318" s="99"/>
      <c r="K6318" s="99"/>
      <c r="L6318" s="31"/>
      <c r="M6318" s="31"/>
      <c r="N6318" s="31"/>
      <c r="P6318" s="343"/>
    </row>
    <row r="6319" spans="1:16" s="359" customFormat="1" x14ac:dyDescent="0.25">
      <c r="A6319" s="44" t="s">
        <v>18156</v>
      </c>
      <c r="B6319" s="44" t="s">
        <v>1358</v>
      </c>
      <c r="C6319" s="45" t="s">
        <v>6197</v>
      </c>
      <c r="D6319" s="45" t="s">
        <v>18252</v>
      </c>
      <c r="E6319" s="45" t="s">
        <v>6211</v>
      </c>
      <c r="F6319" s="45" t="s">
        <v>1384</v>
      </c>
      <c r="G6319" s="45" t="s">
        <v>1384</v>
      </c>
      <c r="H6319" s="30"/>
      <c r="I6319" s="29"/>
      <c r="J6319" s="29"/>
      <c r="K6319" s="29"/>
      <c r="L6319" s="29"/>
      <c r="M6319" s="29"/>
      <c r="N6319" s="29"/>
      <c r="O6319" s="29"/>
      <c r="P6319" s="360"/>
    </row>
    <row r="6320" spans="1:16" x14ac:dyDescent="0.25">
      <c r="A6320" s="264" t="s">
        <v>15877</v>
      </c>
      <c r="B6320" s="264" t="s">
        <v>10527</v>
      </c>
      <c r="C6320" s="265">
        <v>230505</v>
      </c>
      <c r="D6320" s="265" t="s">
        <v>15953</v>
      </c>
      <c r="E6320" s="266" t="s">
        <v>9689</v>
      </c>
      <c r="P6320" s="343"/>
    </row>
    <row r="6321" spans="1:16" s="355" customFormat="1" x14ac:dyDescent="0.25">
      <c r="A6321" s="264" t="s">
        <v>15877</v>
      </c>
      <c r="B6321" s="264" t="s">
        <v>1061</v>
      </c>
      <c r="C6321" s="265">
        <v>240803</v>
      </c>
      <c r="D6321" s="265" t="s">
        <v>15953</v>
      </c>
      <c r="E6321" s="266" t="s">
        <v>6416</v>
      </c>
      <c r="F6321" s="30"/>
      <c r="G6321" s="30"/>
      <c r="H6321" s="30"/>
      <c r="I6321" s="29"/>
      <c r="J6321" s="29"/>
      <c r="K6321" s="29"/>
      <c r="L6321" s="29"/>
      <c r="M6321" s="29"/>
      <c r="N6321" s="29"/>
      <c r="O6321" s="29"/>
      <c r="P6321" s="356"/>
    </row>
    <row r="6322" spans="1:16" x14ac:dyDescent="0.3">
      <c r="A6322" s="57" t="s">
        <v>5885</v>
      </c>
      <c r="B6322" s="57" t="s">
        <v>1488</v>
      </c>
      <c r="C6322" s="62">
        <v>21027</v>
      </c>
      <c r="D6322" s="62" t="s">
        <v>5966</v>
      </c>
      <c r="E6322" s="60">
        <v>45777</v>
      </c>
      <c r="F6322" s="339" t="s">
        <v>16267</v>
      </c>
      <c r="G6322" s="339" t="s">
        <v>16268</v>
      </c>
      <c r="H6322" s="57"/>
      <c r="I6322" s="57"/>
      <c r="J6322" s="57"/>
      <c r="K6322" s="57"/>
      <c r="L6322" s="31"/>
      <c r="M6322" s="31"/>
      <c r="N6322" s="31"/>
      <c r="P6322" s="343"/>
    </row>
    <row r="6323" spans="1:16" s="359" customFormat="1" x14ac:dyDescent="0.25">
      <c r="A6323" s="44" t="s">
        <v>6472</v>
      </c>
      <c r="B6323" s="44" t="s">
        <v>5044</v>
      </c>
      <c r="C6323" s="45" t="s">
        <v>6473</v>
      </c>
      <c r="D6323" s="45" t="s">
        <v>15765</v>
      </c>
      <c r="E6323" s="45" t="s">
        <v>6474</v>
      </c>
      <c r="F6323" s="328"/>
      <c r="G6323" s="328"/>
      <c r="H6323" s="328"/>
      <c r="I6323" s="329"/>
      <c r="J6323" s="329"/>
      <c r="K6323" s="329"/>
      <c r="L6323" s="29"/>
      <c r="M6323" s="29"/>
      <c r="N6323" s="29"/>
      <c r="O6323" s="29"/>
      <c r="P6323" s="360"/>
    </row>
    <row r="6324" spans="1:16" x14ac:dyDescent="0.25">
      <c r="A6324" s="346" t="s">
        <v>6472</v>
      </c>
      <c r="B6324" s="346" t="s">
        <v>5044</v>
      </c>
      <c r="C6324" s="347" t="s">
        <v>6473</v>
      </c>
      <c r="D6324" s="347" t="s">
        <v>15765</v>
      </c>
      <c r="E6324" s="347" t="s">
        <v>16819</v>
      </c>
      <c r="F6324" s="346"/>
      <c r="G6324" s="346"/>
      <c r="H6324" s="346"/>
      <c r="I6324" s="346"/>
      <c r="J6324" s="346"/>
      <c r="K6324" s="346"/>
      <c r="L6324" s="346"/>
      <c r="M6324" s="346"/>
      <c r="P6324" s="343"/>
    </row>
    <row r="6325" spans="1:16" x14ac:dyDescent="0.25">
      <c r="A6325" s="44" t="s">
        <v>6472</v>
      </c>
      <c r="B6325" s="44" t="s">
        <v>5044</v>
      </c>
      <c r="C6325" s="45" t="s">
        <v>6473</v>
      </c>
      <c r="D6325" s="45" t="s">
        <v>13812</v>
      </c>
      <c r="E6325" s="45" t="s">
        <v>6474</v>
      </c>
      <c r="F6325" s="93"/>
      <c r="G6325" s="93"/>
      <c r="H6325" s="93"/>
      <c r="I6325" s="99"/>
      <c r="J6325" s="99"/>
      <c r="K6325" s="99"/>
      <c r="P6325" s="343"/>
    </row>
    <row r="6326" spans="1:16" x14ac:dyDescent="0.25">
      <c r="A6326" s="264" t="s">
        <v>810</v>
      </c>
      <c r="B6326" s="264" t="s">
        <v>3753</v>
      </c>
      <c r="C6326" s="265">
        <v>210101</v>
      </c>
      <c r="D6326" s="265" t="s">
        <v>15953</v>
      </c>
      <c r="E6326" s="266" t="s">
        <v>3754</v>
      </c>
      <c r="P6326" s="343"/>
    </row>
    <row r="6327" spans="1:16" x14ac:dyDescent="0.25">
      <c r="A6327" s="264" t="s">
        <v>810</v>
      </c>
      <c r="B6327" s="264" t="s">
        <v>1053</v>
      </c>
      <c r="C6327" s="265">
        <v>210902</v>
      </c>
      <c r="D6327" s="265" t="s">
        <v>15953</v>
      </c>
      <c r="E6327" s="266" t="s">
        <v>5195</v>
      </c>
      <c r="P6327" s="343"/>
    </row>
    <row r="6328" spans="1:16" x14ac:dyDescent="0.3">
      <c r="A6328" s="57" t="s">
        <v>1427</v>
      </c>
      <c r="B6328" s="57" t="s">
        <v>1488</v>
      </c>
      <c r="C6328" s="62">
        <v>21027</v>
      </c>
      <c r="D6328" s="62" t="s">
        <v>5966</v>
      </c>
      <c r="E6328" s="60">
        <v>45777</v>
      </c>
      <c r="F6328" s="339" t="s">
        <v>16267</v>
      </c>
      <c r="G6328" s="339" t="s">
        <v>16268</v>
      </c>
      <c r="H6328" s="57"/>
      <c r="I6328" s="57"/>
      <c r="J6328" s="57"/>
      <c r="K6328" s="57"/>
      <c r="L6328" s="31"/>
      <c r="M6328" s="31"/>
      <c r="N6328" s="31"/>
      <c r="P6328" s="343"/>
    </row>
    <row r="6329" spans="1:16" x14ac:dyDescent="0.25">
      <c r="A6329" s="264" t="s">
        <v>15878</v>
      </c>
      <c r="B6329" s="264" t="s">
        <v>1061</v>
      </c>
      <c r="C6329" s="265">
        <v>240803</v>
      </c>
      <c r="D6329" s="265" t="s">
        <v>15953</v>
      </c>
      <c r="E6329" s="266" t="s">
        <v>6416</v>
      </c>
      <c r="P6329" s="343"/>
    </row>
    <row r="6330" spans="1:16" s="355" customFormat="1" x14ac:dyDescent="0.25">
      <c r="A6330" s="74" t="s">
        <v>17328</v>
      </c>
      <c r="B6330" s="403" t="s">
        <v>17087</v>
      </c>
      <c r="C6330" s="413">
        <v>9.24</v>
      </c>
      <c r="D6330" s="43" t="s">
        <v>17679</v>
      </c>
      <c r="E6330" s="43">
        <v>47299</v>
      </c>
      <c r="F6330" s="88"/>
      <c r="G6330" s="30"/>
      <c r="H6330" s="30"/>
      <c r="I6330" s="29"/>
      <c r="J6330" s="29"/>
      <c r="K6330" s="29"/>
      <c r="L6330" s="29"/>
      <c r="M6330" s="29"/>
      <c r="N6330" s="29"/>
      <c r="O6330" s="29"/>
      <c r="P6330" s="356"/>
    </row>
    <row r="6331" spans="1:16" x14ac:dyDescent="0.25">
      <c r="A6331" s="102" t="s">
        <v>17077</v>
      </c>
      <c r="B6331" s="353" t="s">
        <v>4153</v>
      </c>
      <c r="C6331" s="32" t="s">
        <v>17085</v>
      </c>
      <c r="D6331" s="32" t="s">
        <v>1398</v>
      </c>
      <c r="E6331" s="94">
        <v>45766</v>
      </c>
      <c r="F6331" s="32"/>
      <c r="G6331" s="32"/>
      <c r="H6331" s="32"/>
      <c r="I6331" s="31"/>
      <c r="J6331" s="31"/>
      <c r="K6331" s="31"/>
      <c r="L6331" s="31"/>
      <c r="M6331" s="31"/>
      <c r="N6331" s="31"/>
      <c r="P6331" s="343"/>
    </row>
    <row r="6332" spans="1:16" s="359" customFormat="1" x14ac:dyDescent="0.25">
      <c r="A6332" s="1" t="s">
        <v>11926</v>
      </c>
      <c r="B6332" s="432" t="s">
        <v>179</v>
      </c>
      <c r="C6332" s="433" t="s">
        <v>11927</v>
      </c>
      <c r="D6332" s="434" t="s">
        <v>17016</v>
      </c>
      <c r="E6332" s="434">
        <v>46038</v>
      </c>
      <c r="F6332" s="30"/>
      <c r="G6332" s="30"/>
      <c r="H6332" s="30"/>
      <c r="I6332" s="29"/>
      <c r="J6332" s="29"/>
      <c r="K6332" s="29"/>
      <c r="L6332" s="29"/>
      <c r="M6332" s="29"/>
      <c r="N6332" s="29"/>
      <c r="O6332" s="29"/>
      <c r="P6332" s="360"/>
    </row>
    <row r="6333" spans="1:16" x14ac:dyDescent="0.25">
      <c r="A6333" s="264" t="s">
        <v>11415</v>
      </c>
      <c r="B6333" s="264" t="s">
        <v>3597</v>
      </c>
      <c r="C6333" s="265">
        <v>230902</v>
      </c>
      <c r="D6333" s="265" t="s">
        <v>15953</v>
      </c>
      <c r="E6333" s="266" t="s">
        <v>6210</v>
      </c>
      <c r="P6333" s="343"/>
    </row>
    <row r="6334" spans="1:16" s="355" customFormat="1" x14ac:dyDescent="0.25">
      <c r="A6334" s="44" t="s">
        <v>15523</v>
      </c>
      <c r="B6334" s="44" t="s">
        <v>1365</v>
      </c>
      <c r="C6334" s="45" t="s">
        <v>15417</v>
      </c>
      <c r="D6334" s="45" t="s">
        <v>18252</v>
      </c>
      <c r="E6334" s="45" t="s">
        <v>11309</v>
      </c>
      <c r="F6334" s="45" t="s">
        <v>1385</v>
      </c>
      <c r="G6334" s="45" t="s">
        <v>1385</v>
      </c>
      <c r="H6334" s="30"/>
      <c r="I6334" s="29"/>
      <c r="J6334" s="29"/>
      <c r="K6334" s="29"/>
      <c r="L6334" s="29"/>
      <c r="M6334" s="29"/>
      <c r="N6334" s="29"/>
      <c r="O6334" s="29"/>
      <c r="P6334" s="356"/>
    </row>
    <row r="6335" spans="1:16" x14ac:dyDescent="0.3">
      <c r="A6335" s="268" t="s">
        <v>7657</v>
      </c>
      <c r="B6335" s="99" t="s">
        <v>7651</v>
      </c>
      <c r="C6335" s="93" t="s">
        <v>14157</v>
      </c>
      <c r="D6335" s="94" t="s">
        <v>1398</v>
      </c>
      <c r="E6335" s="94">
        <v>45977</v>
      </c>
      <c r="F6335" s="93"/>
      <c r="G6335" s="93"/>
      <c r="H6335" s="93"/>
      <c r="I6335" s="99"/>
      <c r="J6335" s="99"/>
      <c r="K6335" s="99"/>
      <c r="L6335" s="31"/>
      <c r="M6335" s="31"/>
      <c r="N6335" s="31"/>
      <c r="P6335" s="343"/>
    </row>
    <row r="6336" spans="1:16" s="359" customFormat="1" x14ac:dyDescent="0.25">
      <c r="A6336" s="91" t="s">
        <v>13221</v>
      </c>
      <c r="B6336" s="92" t="s">
        <v>13392</v>
      </c>
      <c r="C6336" s="45" t="s">
        <v>13137</v>
      </c>
      <c r="D6336" s="93" t="s">
        <v>13391</v>
      </c>
      <c r="E6336" s="94">
        <v>45838</v>
      </c>
      <c r="F6336" s="93"/>
      <c r="G6336" s="93"/>
      <c r="H6336" s="93"/>
      <c r="I6336" s="99"/>
      <c r="J6336" s="99"/>
      <c r="K6336" s="99"/>
      <c r="L6336" s="31"/>
      <c r="M6336" s="31"/>
      <c r="N6336" s="31"/>
      <c r="O6336" s="29"/>
      <c r="P6336" s="360"/>
    </row>
    <row r="6337" spans="1:16" x14ac:dyDescent="0.25">
      <c r="A6337" s="264" t="s">
        <v>10445</v>
      </c>
      <c r="B6337" s="264" t="s">
        <v>10527</v>
      </c>
      <c r="C6337" s="265">
        <v>230505</v>
      </c>
      <c r="D6337" s="265" t="s">
        <v>15953</v>
      </c>
      <c r="E6337" s="266" t="s">
        <v>9689</v>
      </c>
      <c r="P6337" s="343"/>
    </row>
    <row r="6338" spans="1:16" x14ac:dyDescent="0.25">
      <c r="A6338" s="264" t="s">
        <v>1874</v>
      </c>
      <c r="B6338" s="264" t="s">
        <v>3782</v>
      </c>
      <c r="C6338" s="265">
        <v>210205</v>
      </c>
      <c r="D6338" s="265" t="s">
        <v>15953</v>
      </c>
      <c r="E6338" s="266" t="s">
        <v>8836</v>
      </c>
      <c r="P6338" s="343"/>
    </row>
    <row r="6339" spans="1:16" x14ac:dyDescent="0.25">
      <c r="A6339" s="264" t="s">
        <v>10697</v>
      </c>
      <c r="B6339" s="264" t="s">
        <v>6669</v>
      </c>
      <c r="C6339" s="265">
        <v>230807</v>
      </c>
      <c r="D6339" s="265" t="s">
        <v>15953</v>
      </c>
      <c r="E6339" s="266" t="s">
        <v>6877</v>
      </c>
      <c r="P6339" s="343"/>
    </row>
    <row r="6340" spans="1:16" x14ac:dyDescent="0.25">
      <c r="A6340" s="44" t="s">
        <v>11233</v>
      </c>
      <c r="B6340" s="44" t="s">
        <v>9963</v>
      </c>
      <c r="C6340" s="45" t="s">
        <v>11131</v>
      </c>
      <c r="D6340" s="45" t="s">
        <v>16294</v>
      </c>
      <c r="E6340" s="46">
        <v>46053</v>
      </c>
      <c r="F6340" s="338"/>
      <c r="G6340" s="44"/>
      <c r="H6340" s="44"/>
      <c r="I6340" s="44"/>
      <c r="J6340" s="44"/>
      <c r="K6340" s="44"/>
      <c r="P6340" s="343"/>
    </row>
    <row r="6341" spans="1:16" s="355" customFormat="1" x14ac:dyDescent="0.25">
      <c r="A6341" s="273" t="s">
        <v>11807</v>
      </c>
      <c r="B6341" s="273" t="s">
        <v>11788</v>
      </c>
      <c r="C6341" s="274">
        <v>791202303001</v>
      </c>
      <c r="D6341" s="274" t="s">
        <v>8356</v>
      </c>
      <c r="E6341" s="276" t="s">
        <v>3754</v>
      </c>
      <c r="F6341" s="328"/>
      <c r="G6341" s="328"/>
      <c r="H6341" s="328"/>
      <c r="I6341" s="329"/>
      <c r="J6341" s="329"/>
      <c r="K6341" s="329"/>
      <c r="L6341" s="29"/>
      <c r="M6341" s="29"/>
      <c r="N6341" s="29"/>
      <c r="O6341" s="29"/>
      <c r="P6341" s="356"/>
    </row>
    <row r="6342" spans="1:16" x14ac:dyDescent="0.25">
      <c r="A6342" s="264" t="s">
        <v>14821</v>
      </c>
      <c r="B6342" s="264" t="s">
        <v>13009</v>
      </c>
      <c r="C6342" s="265">
        <v>240101</v>
      </c>
      <c r="D6342" s="265" t="s">
        <v>15953</v>
      </c>
      <c r="E6342" s="266" t="s">
        <v>13010</v>
      </c>
      <c r="P6342" s="343"/>
    </row>
    <row r="6343" spans="1:16" s="359" customFormat="1" x14ac:dyDescent="0.25">
      <c r="A6343" s="264" t="s">
        <v>14821</v>
      </c>
      <c r="B6343" s="264" t="s">
        <v>14580</v>
      </c>
      <c r="C6343" s="265">
        <v>24020301</v>
      </c>
      <c r="D6343" s="265" t="s">
        <v>15953</v>
      </c>
      <c r="E6343" s="266" t="s">
        <v>12997</v>
      </c>
      <c r="F6343" s="30"/>
      <c r="G6343" s="30"/>
      <c r="H6343" s="30"/>
      <c r="I6343" s="29"/>
      <c r="J6343" s="29"/>
      <c r="K6343" s="29"/>
      <c r="L6343" s="29"/>
      <c r="M6343" s="29"/>
      <c r="N6343" s="29"/>
      <c r="O6343" s="29"/>
      <c r="P6343" s="360"/>
    </row>
    <row r="6344" spans="1:16" x14ac:dyDescent="0.25">
      <c r="A6344" s="264" t="s">
        <v>14822</v>
      </c>
      <c r="B6344" s="264" t="s">
        <v>3753</v>
      </c>
      <c r="C6344" s="265">
        <v>210101</v>
      </c>
      <c r="D6344" s="265" t="s">
        <v>15953</v>
      </c>
      <c r="E6344" s="266" t="s">
        <v>3754</v>
      </c>
      <c r="P6344" s="343"/>
    </row>
    <row r="6345" spans="1:16" x14ac:dyDescent="0.25">
      <c r="A6345" s="264" t="s">
        <v>14822</v>
      </c>
      <c r="B6345" s="264" t="s">
        <v>13009</v>
      </c>
      <c r="C6345" s="265">
        <v>240101</v>
      </c>
      <c r="D6345" s="265" t="s">
        <v>15953</v>
      </c>
      <c r="E6345" s="266" t="s">
        <v>13010</v>
      </c>
      <c r="P6345" s="343"/>
    </row>
    <row r="6346" spans="1:16" x14ac:dyDescent="0.25">
      <c r="A6346" s="264" t="s">
        <v>14822</v>
      </c>
      <c r="B6346" s="264" t="s">
        <v>12991</v>
      </c>
      <c r="C6346" s="265">
        <v>240102</v>
      </c>
      <c r="D6346" s="265" t="s">
        <v>15953</v>
      </c>
      <c r="E6346" s="266" t="s">
        <v>6677</v>
      </c>
      <c r="P6346" s="343"/>
    </row>
    <row r="6347" spans="1:16" x14ac:dyDescent="0.25">
      <c r="A6347" s="44" t="s">
        <v>1172</v>
      </c>
      <c r="B6347" s="44" t="s">
        <v>1358</v>
      </c>
      <c r="C6347" s="45" t="s">
        <v>6197</v>
      </c>
      <c r="D6347" s="45" t="s">
        <v>18252</v>
      </c>
      <c r="E6347" s="45" t="s">
        <v>6211</v>
      </c>
      <c r="F6347" s="45" t="s">
        <v>1384</v>
      </c>
      <c r="G6347" s="45" t="s">
        <v>1385</v>
      </c>
      <c r="P6347" s="343"/>
    </row>
    <row r="6348" spans="1:16" x14ac:dyDescent="0.25">
      <c r="A6348" s="264" t="s">
        <v>10698</v>
      </c>
      <c r="B6348" s="264" t="s">
        <v>1056</v>
      </c>
      <c r="C6348" s="265">
        <v>230601</v>
      </c>
      <c r="D6348" s="265" t="s">
        <v>15953</v>
      </c>
      <c r="E6348" s="266" t="s">
        <v>10533</v>
      </c>
      <c r="P6348" s="343"/>
    </row>
    <row r="6349" spans="1:16" x14ac:dyDescent="0.25">
      <c r="A6349" s="264" t="s">
        <v>811</v>
      </c>
      <c r="B6349" s="264" t="s">
        <v>11360</v>
      </c>
      <c r="C6349" s="265">
        <v>231001</v>
      </c>
      <c r="D6349" s="265" t="s">
        <v>15953</v>
      </c>
      <c r="E6349" s="266" t="s">
        <v>2980</v>
      </c>
      <c r="P6349" s="343"/>
    </row>
    <row r="6350" spans="1:16" x14ac:dyDescent="0.25">
      <c r="A6350" s="99" t="s">
        <v>3265</v>
      </c>
      <c r="B6350" s="111" t="s">
        <v>1363</v>
      </c>
      <c r="C6350" s="56" t="s">
        <v>3258</v>
      </c>
      <c r="D6350" s="146" t="s">
        <v>2528</v>
      </c>
      <c r="E6350" s="69">
        <v>45227</v>
      </c>
      <c r="F6350" s="93"/>
      <c r="G6350" s="93"/>
      <c r="H6350" s="93"/>
      <c r="I6350" s="99"/>
      <c r="J6350" s="99"/>
      <c r="K6350" s="99"/>
      <c r="P6350" s="343"/>
    </row>
    <row r="6351" spans="1:16" x14ac:dyDescent="0.25">
      <c r="A6351" s="44" t="s">
        <v>16067</v>
      </c>
      <c r="B6351" s="44" t="s">
        <v>15970</v>
      </c>
      <c r="C6351" s="45" t="s">
        <v>15775</v>
      </c>
      <c r="D6351" s="45" t="s">
        <v>18252</v>
      </c>
      <c r="E6351" s="45" t="s">
        <v>6416</v>
      </c>
      <c r="F6351" s="45" t="s">
        <v>1384</v>
      </c>
      <c r="G6351" s="45" t="s">
        <v>1385</v>
      </c>
      <c r="P6351" s="343"/>
    </row>
    <row r="6352" spans="1:16" x14ac:dyDescent="0.25">
      <c r="A6352" s="44" t="s">
        <v>258</v>
      </c>
      <c r="B6352" s="44" t="s">
        <v>259</v>
      </c>
      <c r="C6352" s="45" t="s">
        <v>4974</v>
      </c>
      <c r="D6352" s="45" t="s">
        <v>15765</v>
      </c>
      <c r="E6352" s="45" t="s">
        <v>6673</v>
      </c>
      <c r="F6352" s="328"/>
      <c r="G6352" s="328"/>
      <c r="H6352" s="328"/>
      <c r="I6352" s="329"/>
      <c r="J6352" s="329"/>
      <c r="K6352" s="329"/>
      <c r="P6352" s="343"/>
    </row>
    <row r="6353" spans="1:16" x14ac:dyDescent="0.25">
      <c r="A6353" s="346" t="s">
        <v>258</v>
      </c>
      <c r="B6353" s="346" t="s">
        <v>259</v>
      </c>
      <c r="C6353" s="347" t="s">
        <v>4974</v>
      </c>
      <c r="D6353" s="347" t="s">
        <v>15765</v>
      </c>
      <c r="E6353" s="347" t="s">
        <v>10364</v>
      </c>
      <c r="F6353" s="346"/>
      <c r="G6353" s="346"/>
      <c r="H6353" s="346"/>
      <c r="I6353" s="346"/>
      <c r="J6353" s="346"/>
      <c r="K6353" s="346"/>
      <c r="L6353" s="346"/>
      <c r="M6353" s="346"/>
      <c r="P6353" s="343"/>
    </row>
    <row r="6354" spans="1:16" x14ac:dyDescent="0.25">
      <c r="A6354" s="44" t="s">
        <v>258</v>
      </c>
      <c r="B6354" s="44" t="s">
        <v>259</v>
      </c>
      <c r="C6354" s="45" t="s">
        <v>4974</v>
      </c>
      <c r="D6354" s="45" t="s">
        <v>13812</v>
      </c>
      <c r="E6354" s="45" t="s">
        <v>6673</v>
      </c>
      <c r="F6354" s="93"/>
      <c r="G6354" s="93"/>
      <c r="H6354" s="93"/>
      <c r="I6354" s="99"/>
      <c r="J6354" s="99"/>
      <c r="K6354" s="99"/>
      <c r="P6354" s="343"/>
    </row>
    <row r="6355" spans="1:16" x14ac:dyDescent="0.25">
      <c r="A6355" s="264" t="s">
        <v>4247</v>
      </c>
      <c r="B6355" s="264" t="s">
        <v>14575</v>
      </c>
      <c r="C6355" s="265">
        <v>240402</v>
      </c>
      <c r="D6355" s="265" t="s">
        <v>15953</v>
      </c>
      <c r="E6355" s="266" t="s">
        <v>6492</v>
      </c>
      <c r="P6355" s="343"/>
    </row>
    <row r="6356" spans="1:16" s="355" customFormat="1" x14ac:dyDescent="0.25">
      <c r="A6356" s="44" t="s">
        <v>9347</v>
      </c>
      <c r="B6356" s="44" t="s">
        <v>1360</v>
      </c>
      <c r="C6356" s="45" t="s">
        <v>9307</v>
      </c>
      <c r="D6356" s="45" t="s">
        <v>18252</v>
      </c>
      <c r="E6356" s="45" t="s">
        <v>3754</v>
      </c>
      <c r="F6356" s="45" t="s">
        <v>1384</v>
      </c>
      <c r="G6356" s="45" t="s">
        <v>1385</v>
      </c>
      <c r="H6356" s="30"/>
      <c r="I6356" s="29"/>
      <c r="J6356" s="29"/>
      <c r="K6356" s="29"/>
      <c r="L6356" s="29"/>
      <c r="M6356" s="29"/>
      <c r="N6356" s="29"/>
      <c r="O6356" s="29"/>
      <c r="P6356" s="356"/>
    </row>
    <row r="6357" spans="1:16" x14ac:dyDescent="0.25">
      <c r="A6357" s="44" t="s">
        <v>9347</v>
      </c>
      <c r="B6357" s="44" t="s">
        <v>1356</v>
      </c>
      <c r="C6357" s="45" t="s">
        <v>15958</v>
      </c>
      <c r="D6357" s="45" t="s">
        <v>18252</v>
      </c>
      <c r="E6357" s="45" t="s">
        <v>6214</v>
      </c>
      <c r="F6357" s="45" t="s">
        <v>1384</v>
      </c>
      <c r="G6357" s="45" t="s">
        <v>1385</v>
      </c>
      <c r="P6357" s="343"/>
    </row>
    <row r="6358" spans="1:16" x14ac:dyDescent="0.25">
      <c r="A6358" s="403" t="s">
        <v>17329</v>
      </c>
      <c r="B6358" s="403" t="s">
        <v>17095</v>
      </c>
      <c r="C6358" s="413">
        <v>15.22</v>
      </c>
      <c r="D6358" s="43" t="s">
        <v>17679</v>
      </c>
      <c r="E6358" s="43">
        <v>45838</v>
      </c>
      <c r="F6358" s="88"/>
      <c r="P6358" s="343"/>
    </row>
    <row r="6359" spans="1:16" s="359" customFormat="1" x14ac:dyDescent="0.25">
      <c r="A6359" s="1" t="s">
        <v>97</v>
      </c>
      <c r="B6359" s="432" t="s">
        <v>2161</v>
      </c>
      <c r="C6359" s="433" t="s">
        <v>6275</v>
      </c>
      <c r="D6359" s="434" t="s">
        <v>17016</v>
      </c>
      <c r="E6359" s="434">
        <v>45948</v>
      </c>
      <c r="F6359" s="30"/>
      <c r="G6359" s="30"/>
      <c r="H6359" s="30"/>
      <c r="I6359" s="29"/>
      <c r="J6359" s="29"/>
      <c r="K6359" s="29"/>
      <c r="L6359" s="29"/>
      <c r="M6359" s="29"/>
      <c r="N6359" s="29"/>
      <c r="O6359" s="29"/>
      <c r="P6359" s="360"/>
    </row>
    <row r="6360" spans="1:16" x14ac:dyDescent="0.25">
      <c r="A6360" s="1" t="s">
        <v>97</v>
      </c>
      <c r="B6360" s="432" t="s">
        <v>2161</v>
      </c>
      <c r="C6360" s="433" t="s">
        <v>6275</v>
      </c>
      <c r="D6360" s="434" t="s">
        <v>17016</v>
      </c>
      <c r="E6360" s="434">
        <v>45948</v>
      </c>
      <c r="P6360" s="343"/>
    </row>
    <row r="6361" spans="1:16" x14ac:dyDescent="0.25">
      <c r="A6361" s="44" t="s">
        <v>7244</v>
      </c>
      <c r="B6361" s="44" t="s">
        <v>15270</v>
      </c>
      <c r="C6361" s="45" t="s">
        <v>7243</v>
      </c>
      <c r="D6361" s="45" t="s">
        <v>16294</v>
      </c>
      <c r="E6361" s="46">
        <v>45900</v>
      </c>
      <c r="F6361" s="338"/>
      <c r="G6361" s="44"/>
      <c r="H6361" s="44"/>
      <c r="I6361" s="44"/>
      <c r="J6361" s="44"/>
      <c r="K6361" s="44"/>
      <c r="L6361" s="31"/>
      <c r="M6361" s="31"/>
      <c r="N6361" s="31"/>
      <c r="P6361" s="343"/>
    </row>
    <row r="6362" spans="1:16" x14ac:dyDescent="0.25">
      <c r="A6362" s="264" t="s">
        <v>9737</v>
      </c>
      <c r="B6362" s="264" t="s">
        <v>10529</v>
      </c>
      <c r="C6362" s="265">
        <v>230405</v>
      </c>
      <c r="D6362" s="265" t="s">
        <v>15953</v>
      </c>
      <c r="E6362" s="266" t="s">
        <v>9996</v>
      </c>
      <c r="P6362" s="343"/>
    </row>
    <row r="6363" spans="1:16" x14ac:dyDescent="0.25">
      <c r="A6363" s="44" t="s">
        <v>16326</v>
      </c>
      <c r="B6363" s="44" t="s">
        <v>16320</v>
      </c>
      <c r="C6363" s="45" t="s">
        <v>16321</v>
      </c>
      <c r="D6363" s="45" t="s">
        <v>16294</v>
      </c>
      <c r="E6363" s="46">
        <v>46022</v>
      </c>
      <c r="F6363" s="338"/>
      <c r="G6363" s="44"/>
      <c r="H6363" s="44"/>
      <c r="I6363" s="44"/>
      <c r="J6363" s="44"/>
      <c r="K6363" s="44"/>
      <c r="L6363" s="31"/>
      <c r="M6363" s="31"/>
      <c r="N6363" s="31"/>
      <c r="P6363" s="343"/>
    </row>
    <row r="6364" spans="1:16" s="355" customFormat="1" x14ac:dyDescent="0.25">
      <c r="A6364" s="44" t="s">
        <v>4167</v>
      </c>
      <c r="B6364" s="44" t="s">
        <v>10976</v>
      </c>
      <c r="C6364" s="45" t="s">
        <v>10977</v>
      </c>
      <c r="D6364" s="45" t="s">
        <v>18252</v>
      </c>
      <c r="E6364" s="45" t="s">
        <v>10715</v>
      </c>
      <c r="F6364" s="45" t="s">
        <v>1384</v>
      </c>
      <c r="G6364" s="45" t="s">
        <v>1385</v>
      </c>
      <c r="H6364" s="30"/>
      <c r="I6364" s="29"/>
      <c r="J6364" s="29"/>
      <c r="K6364" s="29"/>
      <c r="L6364" s="29"/>
      <c r="M6364" s="29"/>
      <c r="N6364" s="29"/>
      <c r="O6364" s="29"/>
      <c r="P6364" s="356"/>
    </row>
    <row r="6365" spans="1:16" x14ac:dyDescent="0.25">
      <c r="A6365" s="44" t="s">
        <v>9149</v>
      </c>
      <c r="B6365" s="44" t="s">
        <v>2667</v>
      </c>
      <c r="C6365" s="45" t="s">
        <v>9088</v>
      </c>
      <c r="D6365" s="45" t="s">
        <v>18252</v>
      </c>
      <c r="E6365" s="45" t="s">
        <v>6809</v>
      </c>
      <c r="F6365" s="45" t="s">
        <v>1384</v>
      </c>
      <c r="G6365" s="45" t="s">
        <v>1385</v>
      </c>
      <c r="P6365" s="343"/>
    </row>
    <row r="6366" spans="1:16" x14ac:dyDescent="0.25">
      <c r="A6366" s="44" t="s">
        <v>6037</v>
      </c>
      <c r="B6366" s="44" t="s">
        <v>177</v>
      </c>
      <c r="C6366" s="45" t="s">
        <v>10209</v>
      </c>
      <c r="D6366" s="45" t="s">
        <v>15765</v>
      </c>
      <c r="E6366" s="45" t="s">
        <v>6212</v>
      </c>
      <c r="F6366" s="328"/>
      <c r="G6366" s="328"/>
      <c r="H6366" s="328"/>
      <c r="I6366" s="329"/>
      <c r="J6366" s="329"/>
      <c r="K6366" s="329"/>
      <c r="P6366" s="343"/>
    </row>
    <row r="6367" spans="1:16" s="355" customFormat="1" x14ac:dyDescent="0.25">
      <c r="A6367" s="346" t="s">
        <v>6037</v>
      </c>
      <c r="B6367" s="346" t="s">
        <v>177</v>
      </c>
      <c r="C6367" s="347" t="s">
        <v>10209</v>
      </c>
      <c r="D6367" s="347" t="s">
        <v>15765</v>
      </c>
      <c r="E6367" s="347" t="s">
        <v>16792</v>
      </c>
      <c r="F6367" s="346"/>
      <c r="G6367" s="346"/>
      <c r="H6367" s="346"/>
      <c r="I6367" s="346"/>
      <c r="J6367" s="346"/>
      <c r="K6367" s="346"/>
      <c r="L6367" s="346"/>
      <c r="M6367" s="346"/>
      <c r="N6367" s="29"/>
      <c r="O6367" s="29"/>
      <c r="P6367" s="356"/>
    </row>
    <row r="6368" spans="1:16" x14ac:dyDescent="0.25">
      <c r="A6368" s="44" t="s">
        <v>6037</v>
      </c>
      <c r="B6368" s="44" t="s">
        <v>177</v>
      </c>
      <c r="C6368" s="45" t="s">
        <v>10209</v>
      </c>
      <c r="D6368" s="45" t="s">
        <v>13812</v>
      </c>
      <c r="E6368" s="45" t="s">
        <v>6212</v>
      </c>
      <c r="F6368" s="93"/>
      <c r="G6368" s="93"/>
      <c r="H6368" s="93"/>
      <c r="I6368" s="99"/>
      <c r="J6368" s="99"/>
      <c r="K6368" s="99"/>
      <c r="P6368" s="343"/>
    </row>
    <row r="6369" spans="1:16" x14ac:dyDescent="0.25">
      <c r="A6369" s="264" t="s">
        <v>260</v>
      </c>
      <c r="B6369" s="264" t="s">
        <v>4181</v>
      </c>
      <c r="C6369" s="265">
        <v>230301</v>
      </c>
      <c r="D6369" s="265" t="s">
        <v>15953</v>
      </c>
      <c r="E6369" s="266" t="s">
        <v>6877</v>
      </c>
      <c r="P6369" s="343"/>
    </row>
    <row r="6370" spans="1:16" s="359" customFormat="1" x14ac:dyDescent="0.25">
      <c r="A6370" s="264" t="s">
        <v>10699</v>
      </c>
      <c r="B6370" s="264" t="s">
        <v>14593</v>
      </c>
      <c r="C6370" s="265">
        <v>24060301</v>
      </c>
      <c r="D6370" s="265" t="s">
        <v>15953</v>
      </c>
      <c r="E6370" s="266" t="s">
        <v>6412</v>
      </c>
      <c r="F6370" s="30"/>
      <c r="G6370" s="30"/>
      <c r="H6370" s="30"/>
      <c r="I6370" s="29"/>
      <c r="J6370" s="29"/>
      <c r="K6370" s="29"/>
      <c r="L6370" s="29"/>
      <c r="M6370" s="29"/>
      <c r="N6370" s="29"/>
      <c r="O6370" s="29"/>
      <c r="P6370" s="360"/>
    </row>
    <row r="6371" spans="1:16" x14ac:dyDescent="0.25">
      <c r="A6371" s="264" t="s">
        <v>10699</v>
      </c>
      <c r="B6371" s="264" t="s">
        <v>14594</v>
      </c>
      <c r="C6371" s="265">
        <v>24060302</v>
      </c>
      <c r="D6371" s="265" t="s">
        <v>15953</v>
      </c>
      <c r="E6371" s="266" t="s">
        <v>5410</v>
      </c>
      <c r="P6371" s="343"/>
    </row>
    <row r="6372" spans="1:16" x14ac:dyDescent="0.25">
      <c r="A6372" s="44" t="s">
        <v>10569</v>
      </c>
      <c r="B6372" s="44" t="s">
        <v>3186</v>
      </c>
      <c r="C6372" s="45" t="s">
        <v>10544</v>
      </c>
      <c r="D6372" s="45" t="s">
        <v>18252</v>
      </c>
      <c r="E6372" s="45" t="s">
        <v>5410</v>
      </c>
      <c r="F6372" s="45" t="s">
        <v>1384</v>
      </c>
      <c r="G6372" s="45" t="s">
        <v>1385</v>
      </c>
      <c r="P6372" s="343"/>
    </row>
    <row r="6373" spans="1:16" x14ac:dyDescent="0.25">
      <c r="A6373" s="264" t="s">
        <v>14823</v>
      </c>
      <c r="B6373" s="264" t="s">
        <v>1068</v>
      </c>
      <c r="C6373" s="265">
        <v>230202</v>
      </c>
      <c r="D6373" s="265" t="s">
        <v>15953</v>
      </c>
      <c r="E6373" s="266" t="s">
        <v>8836</v>
      </c>
      <c r="P6373" s="343"/>
    </row>
    <row r="6374" spans="1:16" x14ac:dyDescent="0.25">
      <c r="A6374" s="264" t="s">
        <v>14823</v>
      </c>
      <c r="B6374" s="264" t="s">
        <v>13009</v>
      </c>
      <c r="C6374" s="265">
        <v>240101</v>
      </c>
      <c r="D6374" s="265" t="s">
        <v>15953</v>
      </c>
      <c r="E6374" s="266" t="s">
        <v>13010</v>
      </c>
      <c r="P6374" s="343"/>
    </row>
    <row r="6375" spans="1:16" x14ac:dyDescent="0.25">
      <c r="A6375" s="264" t="s">
        <v>14823</v>
      </c>
      <c r="B6375" s="264" t="s">
        <v>1076</v>
      </c>
      <c r="C6375" s="265">
        <v>240303</v>
      </c>
      <c r="D6375" s="265" t="s">
        <v>15953</v>
      </c>
      <c r="E6375" s="266" t="s">
        <v>3064</v>
      </c>
      <c r="P6375" s="343"/>
    </row>
    <row r="6376" spans="1:16" x14ac:dyDescent="0.25">
      <c r="A6376" s="264" t="s">
        <v>14823</v>
      </c>
      <c r="B6376" s="264" t="s">
        <v>14623</v>
      </c>
      <c r="C6376" s="265">
        <v>24050301</v>
      </c>
      <c r="D6376" s="265" t="s">
        <v>15953</v>
      </c>
      <c r="E6376" s="266" t="s">
        <v>6710</v>
      </c>
      <c r="P6376" s="343"/>
    </row>
    <row r="6377" spans="1:16" x14ac:dyDescent="0.25">
      <c r="A6377" s="262" t="s">
        <v>7395</v>
      </c>
      <c r="B6377" s="262" t="s">
        <v>7340</v>
      </c>
      <c r="C6377" s="53" t="s">
        <v>7396</v>
      </c>
      <c r="D6377" s="93" t="s">
        <v>7330</v>
      </c>
      <c r="E6377" s="263">
        <v>46707</v>
      </c>
      <c r="F6377" s="93"/>
      <c r="G6377" s="93"/>
      <c r="H6377" s="93"/>
      <c r="I6377" s="99"/>
      <c r="J6377" s="99"/>
      <c r="K6377" s="99"/>
      <c r="P6377" s="343"/>
    </row>
    <row r="6378" spans="1:16" x14ac:dyDescent="0.25">
      <c r="A6378" s="262" t="s">
        <v>7395</v>
      </c>
      <c r="B6378" s="262" t="s">
        <v>7348</v>
      </c>
      <c r="C6378" s="53" t="s">
        <v>15327</v>
      </c>
      <c r="D6378" s="93" t="s">
        <v>7330</v>
      </c>
      <c r="E6378" s="263">
        <v>46707</v>
      </c>
      <c r="F6378" s="93"/>
      <c r="G6378" s="93"/>
      <c r="H6378" s="93"/>
      <c r="I6378" s="99"/>
      <c r="J6378" s="99"/>
      <c r="K6378" s="99"/>
      <c r="P6378" s="343"/>
    </row>
    <row r="6379" spans="1:16" x14ac:dyDescent="0.3">
      <c r="A6379" s="57" t="s">
        <v>1428</v>
      </c>
      <c r="B6379" s="58" t="s">
        <v>4914</v>
      </c>
      <c r="C6379" s="62">
        <v>23022</v>
      </c>
      <c r="D6379" s="62" t="s">
        <v>5966</v>
      </c>
      <c r="E6379" s="60">
        <v>46630</v>
      </c>
      <c r="F6379" s="339" t="s">
        <v>16267</v>
      </c>
      <c r="G6379" s="339" t="s">
        <v>16268</v>
      </c>
      <c r="H6379" s="57"/>
      <c r="I6379" s="57"/>
      <c r="J6379" s="57"/>
      <c r="K6379" s="57"/>
      <c r="P6379" s="343"/>
    </row>
    <row r="6380" spans="1:16" x14ac:dyDescent="0.25">
      <c r="A6380" s="264" t="s">
        <v>14824</v>
      </c>
      <c r="B6380" s="264" t="s">
        <v>12989</v>
      </c>
      <c r="C6380" s="265">
        <v>240103</v>
      </c>
      <c r="D6380" s="265" t="s">
        <v>15953</v>
      </c>
      <c r="E6380" s="266" t="s">
        <v>6677</v>
      </c>
      <c r="P6380" s="343"/>
    </row>
    <row r="6381" spans="1:16" x14ac:dyDescent="0.25">
      <c r="A6381" s="264" t="s">
        <v>9487</v>
      </c>
      <c r="B6381" s="264" t="s">
        <v>4181</v>
      </c>
      <c r="C6381" s="265">
        <v>230301</v>
      </c>
      <c r="D6381" s="265" t="s">
        <v>15953</v>
      </c>
      <c r="E6381" s="266" t="s">
        <v>6877</v>
      </c>
      <c r="P6381" s="343"/>
    </row>
    <row r="6382" spans="1:16" x14ac:dyDescent="0.25">
      <c r="A6382" s="102" t="s">
        <v>3954</v>
      </c>
      <c r="B6382" s="92" t="s">
        <v>4085</v>
      </c>
      <c r="C6382" s="93" t="s">
        <v>4084</v>
      </c>
      <c r="D6382" s="93" t="s">
        <v>1398</v>
      </c>
      <c r="E6382" s="94">
        <v>45794</v>
      </c>
      <c r="F6382" s="93"/>
      <c r="G6382" s="93" t="s">
        <v>1385</v>
      </c>
      <c r="H6382" s="93" t="s">
        <v>1385</v>
      </c>
      <c r="I6382" s="99"/>
      <c r="J6382" s="99"/>
      <c r="K6382" s="99"/>
      <c r="L6382" s="31"/>
      <c r="M6382" s="31"/>
      <c r="N6382" s="31"/>
      <c r="P6382" s="343"/>
    </row>
    <row r="6383" spans="1:16" x14ac:dyDescent="0.3">
      <c r="A6383" s="57" t="s">
        <v>45</v>
      </c>
      <c r="B6383" s="57" t="s">
        <v>2495</v>
      </c>
      <c r="C6383" s="62">
        <v>21030</v>
      </c>
      <c r="D6383" s="62" t="s">
        <v>5966</v>
      </c>
      <c r="E6383" s="60">
        <v>45961</v>
      </c>
      <c r="F6383" s="339" t="s">
        <v>16267</v>
      </c>
      <c r="G6383" s="339" t="s">
        <v>16268</v>
      </c>
      <c r="H6383" s="57"/>
      <c r="I6383" s="57"/>
      <c r="J6383" s="57"/>
      <c r="K6383" s="57"/>
      <c r="L6383" s="31"/>
      <c r="M6383" s="31"/>
      <c r="N6383" s="31"/>
      <c r="P6383" s="343"/>
    </row>
    <row r="6384" spans="1:16" x14ac:dyDescent="0.25">
      <c r="A6384" s="403" t="s">
        <v>45</v>
      </c>
      <c r="B6384" s="403" t="s">
        <v>17114</v>
      </c>
      <c r="C6384" s="413">
        <v>13.24</v>
      </c>
      <c r="D6384" s="43" t="s">
        <v>17679</v>
      </c>
      <c r="E6384" s="43">
        <v>47299</v>
      </c>
      <c r="F6384" s="88"/>
      <c r="P6384" s="343"/>
    </row>
    <row r="6385" spans="1:16" x14ac:dyDescent="0.25">
      <c r="A6385" s="264" t="s">
        <v>45</v>
      </c>
      <c r="B6385" s="264" t="s">
        <v>1921</v>
      </c>
      <c r="C6385" s="265">
        <v>220101</v>
      </c>
      <c r="D6385" s="265" t="s">
        <v>15953</v>
      </c>
      <c r="E6385" s="266" t="s">
        <v>6211</v>
      </c>
      <c r="P6385" s="343"/>
    </row>
    <row r="6386" spans="1:16" x14ac:dyDescent="0.25">
      <c r="A6386" s="264" t="s">
        <v>45</v>
      </c>
      <c r="B6386" s="264" t="s">
        <v>1066</v>
      </c>
      <c r="C6386" s="265">
        <v>230805</v>
      </c>
      <c r="D6386" s="265" t="s">
        <v>15953</v>
      </c>
      <c r="E6386" s="266" t="s">
        <v>5279</v>
      </c>
      <c r="P6386" s="343"/>
    </row>
    <row r="6387" spans="1:16" x14ac:dyDescent="0.25">
      <c r="A6387" s="264" t="s">
        <v>45</v>
      </c>
      <c r="B6387" s="264" t="s">
        <v>1921</v>
      </c>
      <c r="C6387" s="265">
        <v>250101</v>
      </c>
      <c r="D6387" s="265" t="s">
        <v>15953</v>
      </c>
      <c r="E6387" s="266" t="s">
        <v>17681</v>
      </c>
      <c r="P6387" s="343"/>
    </row>
    <row r="6388" spans="1:16" x14ac:dyDescent="0.25">
      <c r="A6388" s="44" t="s">
        <v>1173</v>
      </c>
      <c r="B6388" s="44" t="s">
        <v>15970</v>
      </c>
      <c r="C6388" s="45" t="s">
        <v>15775</v>
      </c>
      <c r="D6388" s="45" t="s">
        <v>18252</v>
      </c>
      <c r="E6388" s="45" t="s">
        <v>6416</v>
      </c>
      <c r="F6388" s="45" t="s">
        <v>1384</v>
      </c>
      <c r="G6388" s="45" t="s">
        <v>1385</v>
      </c>
      <c r="P6388" s="343"/>
    </row>
    <row r="6389" spans="1:16" x14ac:dyDescent="0.3">
      <c r="A6389" s="57" t="s">
        <v>1173</v>
      </c>
      <c r="B6389" s="92" t="s">
        <v>4550</v>
      </c>
      <c r="C6389" s="93" t="s">
        <v>4548</v>
      </c>
      <c r="D6389" s="93" t="s">
        <v>4549</v>
      </c>
      <c r="E6389" s="94">
        <v>46203</v>
      </c>
      <c r="F6389" s="93"/>
      <c r="G6389" s="93"/>
      <c r="H6389" s="93"/>
      <c r="I6389" s="99"/>
      <c r="J6389" s="99"/>
      <c r="K6389" s="99"/>
      <c r="P6389" s="343"/>
    </row>
    <row r="6390" spans="1:16" x14ac:dyDescent="0.25">
      <c r="A6390" s="44" t="s">
        <v>1173</v>
      </c>
      <c r="B6390" s="44" t="s">
        <v>15259</v>
      </c>
      <c r="C6390" s="45" t="s">
        <v>11129</v>
      </c>
      <c r="D6390" s="45" t="s">
        <v>16294</v>
      </c>
      <c r="E6390" s="46">
        <v>46022</v>
      </c>
      <c r="F6390" s="338"/>
      <c r="G6390" s="44"/>
      <c r="H6390" s="44"/>
      <c r="I6390" s="44"/>
      <c r="J6390" s="44"/>
      <c r="K6390" s="44"/>
      <c r="L6390" s="31"/>
      <c r="M6390" s="31"/>
      <c r="N6390" s="31"/>
      <c r="P6390" s="343"/>
    </row>
    <row r="6391" spans="1:16" x14ac:dyDescent="0.25">
      <c r="A6391" s="264" t="s">
        <v>812</v>
      </c>
      <c r="B6391" s="264" t="s">
        <v>3782</v>
      </c>
      <c r="C6391" s="265">
        <v>23010402</v>
      </c>
      <c r="D6391" s="265" t="s">
        <v>15953</v>
      </c>
      <c r="E6391" s="266" t="s">
        <v>8836</v>
      </c>
      <c r="P6391" s="343"/>
    </row>
    <row r="6392" spans="1:16" x14ac:dyDescent="0.25">
      <c r="A6392" s="403" t="s">
        <v>17330</v>
      </c>
      <c r="B6392" s="403" t="s">
        <v>17100</v>
      </c>
      <c r="C6392" s="413">
        <v>3.23</v>
      </c>
      <c r="D6392" s="43" t="s">
        <v>17679</v>
      </c>
      <c r="E6392" s="43">
        <v>45961</v>
      </c>
      <c r="F6392" s="88"/>
      <c r="P6392" s="343"/>
    </row>
    <row r="6393" spans="1:16" x14ac:dyDescent="0.25">
      <c r="A6393" s="403" t="s">
        <v>17330</v>
      </c>
      <c r="B6393" s="403" t="s">
        <v>17108</v>
      </c>
      <c r="C6393" s="413">
        <v>10.23</v>
      </c>
      <c r="D6393" s="43" t="s">
        <v>17679</v>
      </c>
      <c r="E6393" s="43">
        <v>46934</v>
      </c>
      <c r="F6393" s="88"/>
      <c r="P6393" s="343"/>
    </row>
    <row r="6394" spans="1:16" x14ac:dyDescent="0.25">
      <c r="A6394" s="403" t="s">
        <v>17330</v>
      </c>
      <c r="B6394" s="403" t="s">
        <v>17091</v>
      </c>
      <c r="C6394" s="413">
        <v>12.23</v>
      </c>
      <c r="D6394" s="43" t="s">
        <v>17679</v>
      </c>
      <c r="E6394" s="43">
        <v>46934</v>
      </c>
      <c r="F6394" s="88"/>
      <c r="P6394" s="343"/>
    </row>
    <row r="6395" spans="1:16" x14ac:dyDescent="0.25">
      <c r="A6395" s="264" t="s">
        <v>8618</v>
      </c>
      <c r="B6395" s="264" t="s">
        <v>1068</v>
      </c>
      <c r="C6395" s="265">
        <v>230202</v>
      </c>
      <c r="D6395" s="265" t="s">
        <v>15953</v>
      </c>
      <c r="E6395" s="266" t="s">
        <v>8836</v>
      </c>
      <c r="P6395" s="343"/>
    </row>
    <row r="6396" spans="1:16" x14ac:dyDescent="0.25">
      <c r="A6396" s="264" t="s">
        <v>8618</v>
      </c>
      <c r="B6396" s="264" t="s">
        <v>14577</v>
      </c>
      <c r="C6396" s="265">
        <v>240501</v>
      </c>
      <c r="D6396" s="265" t="s">
        <v>15953</v>
      </c>
      <c r="E6396" s="266" t="s">
        <v>14578</v>
      </c>
      <c r="P6396" s="343"/>
    </row>
    <row r="6397" spans="1:16" x14ac:dyDescent="0.25">
      <c r="A6397" s="264" t="s">
        <v>8618</v>
      </c>
      <c r="B6397" s="264" t="s">
        <v>1921</v>
      </c>
      <c r="C6397" s="265">
        <v>250101</v>
      </c>
      <c r="D6397" s="265" t="s">
        <v>15953</v>
      </c>
      <c r="E6397" s="266" t="s">
        <v>17681</v>
      </c>
      <c r="P6397" s="343"/>
    </row>
    <row r="6398" spans="1:16" x14ac:dyDescent="0.25">
      <c r="A6398" s="264" t="s">
        <v>8618</v>
      </c>
      <c r="B6398" s="264" t="s">
        <v>14580</v>
      </c>
      <c r="C6398" s="265">
        <v>24020301</v>
      </c>
      <c r="D6398" s="265" t="s">
        <v>15953</v>
      </c>
      <c r="E6398" s="266" t="s">
        <v>12997</v>
      </c>
      <c r="P6398" s="343"/>
    </row>
    <row r="6399" spans="1:16" x14ac:dyDescent="0.25">
      <c r="A6399" s="44" t="s">
        <v>13222</v>
      </c>
      <c r="B6399" s="92" t="s">
        <v>13392</v>
      </c>
      <c r="C6399" s="45" t="s">
        <v>13134</v>
      </c>
      <c r="D6399" s="93" t="s">
        <v>13391</v>
      </c>
      <c r="E6399" s="94">
        <v>45838</v>
      </c>
      <c r="F6399" s="93"/>
      <c r="G6399" s="93"/>
      <c r="H6399" s="93"/>
      <c r="I6399" s="99"/>
      <c r="J6399" s="99"/>
      <c r="K6399" s="99"/>
      <c r="L6399" s="31"/>
      <c r="M6399" s="31"/>
      <c r="N6399" s="31"/>
      <c r="P6399" s="343"/>
    </row>
    <row r="6400" spans="1:16" x14ac:dyDescent="0.25">
      <c r="A6400" s="403" t="s">
        <v>13222</v>
      </c>
      <c r="B6400" s="403" t="s">
        <v>17110</v>
      </c>
      <c r="C6400" s="413">
        <v>4.24</v>
      </c>
      <c r="D6400" s="43" t="s">
        <v>17679</v>
      </c>
      <c r="E6400" s="43">
        <v>47057</v>
      </c>
      <c r="F6400" s="88" t="s">
        <v>1533</v>
      </c>
      <c r="P6400" s="343"/>
    </row>
    <row r="6401" spans="1:16" x14ac:dyDescent="0.25">
      <c r="A6401" s="403" t="s">
        <v>13222</v>
      </c>
      <c r="B6401" s="403" t="s">
        <v>17112</v>
      </c>
      <c r="C6401" s="413">
        <v>26.24</v>
      </c>
      <c r="D6401" s="43" t="s">
        <v>17679</v>
      </c>
      <c r="E6401" s="43">
        <v>47299</v>
      </c>
      <c r="F6401" s="88" t="s">
        <v>1533</v>
      </c>
      <c r="P6401" s="343"/>
    </row>
    <row r="6402" spans="1:16" x14ac:dyDescent="0.25">
      <c r="A6402" s="403" t="s">
        <v>13222</v>
      </c>
      <c r="B6402" s="403" t="s">
        <v>17271</v>
      </c>
      <c r="C6402" s="413">
        <v>34.24</v>
      </c>
      <c r="D6402" s="43" t="s">
        <v>17679</v>
      </c>
      <c r="E6402" s="43">
        <v>47299</v>
      </c>
      <c r="F6402" s="88" t="s">
        <v>1533</v>
      </c>
      <c r="P6402" s="343"/>
    </row>
    <row r="6403" spans="1:16" x14ac:dyDescent="0.25">
      <c r="A6403" s="403" t="s">
        <v>13222</v>
      </c>
      <c r="B6403" s="403" t="s">
        <v>17116</v>
      </c>
      <c r="C6403" s="413">
        <v>36.24</v>
      </c>
      <c r="D6403" s="43" t="s">
        <v>17679</v>
      </c>
      <c r="E6403" s="43">
        <v>47299</v>
      </c>
      <c r="F6403" s="88"/>
      <c r="P6403" s="343"/>
    </row>
    <row r="6404" spans="1:16" x14ac:dyDescent="0.25">
      <c r="A6404" s="44" t="s">
        <v>13222</v>
      </c>
      <c r="B6404" s="44" t="s">
        <v>15288</v>
      </c>
      <c r="C6404" s="45" t="s">
        <v>13104</v>
      </c>
      <c r="D6404" s="45" t="s">
        <v>16294</v>
      </c>
      <c r="E6404" s="46">
        <v>45777</v>
      </c>
      <c r="F6404" s="338" t="s">
        <v>2055</v>
      </c>
      <c r="G6404" s="44"/>
      <c r="H6404" s="44"/>
      <c r="I6404" s="44"/>
      <c r="J6404" s="44"/>
      <c r="K6404" s="44"/>
      <c r="L6404" s="31"/>
      <c r="M6404" s="31"/>
      <c r="N6404" s="31"/>
      <c r="P6404" s="343"/>
    </row>
    <row r="6405" spans="1:16" x14ac:dyDescent="0.25">
      <c r="A6405" s="1" t="s">
        <v>16462</v>
      </c>
      <c r="B6405" s="432" t="s">
        <v>2151</v>
      </c>
      <c r="C6405" s="433" t="s">
        <v>16463</v>
      </c>
      <c r="D6405" s="434" t="s">
        <v>17016</v>
      </c>
      <c r="E6405" s="434">
        <v>45917</v>
      </c>
      <c r="P6405" s="343"/>
    </row>
    <row r="6406" spans="1:16" x14ac:dyDescent="0.25">
      <c r="A6406" s="1" t="s">
        <v>13935</v>
      </c>
      <c r="B6406" s="432" t="s">
        <v>185</v>
      </c>
      <c r="C6406" s="433" t="s">
        <v>13936</v>
      </c>
      <c r="D6406" s="434" t="s">
        <v>17016</v>
      </c>
      <c r="E6406" s="434">
        <v>45763</v>
      </c>
      <c r="P6406" s="343"/>
    </row>
    <row r="6407" spans="1:16" x14ac:dyDescent="0.25">
      <c r="A6407" s="1" t="s">
        <v>13935</v>
      </c>
      <c r="B6407" s="432" t="s">
        <v>2155</v>
      </c>
      <c r="C6407" s="433" t="s">
        <v>14456</v>
      </c>
      <c r="D6407" s="434" t="s">
        <v>17016</v>
      </c>
      <c r="E6407" s="434">
        <v>45889</v>
      </c>
      <c r="P6407" s="343"/>
    </row>
    <row r="6408" spans="1:16" ht="14.4" x14ac:dyDescent="0.3">
      <c r="A6408" s="57" t="s">
        <v>13546</v>
      </c>
      <c r="B6408" s="57" t="s">
        <v>1510</v>
      </c>
      <c r="C6408" s="62" t="s">
        <v>13536</v>
      </c>
      <c r="D6408" s="62" t="s">
        <v>5966</v>
      </c>
      <c r="E6408" s="341" t="s">
        <v>13531</v>
      </c>
      <c r="F6408" s="339"/>
      <c r="G6408" s="339"/>
      <c r="H6408" s="57"/>
      <c r="I6408" s="57"/>
      <c r="J6408" s="57"/>
      <c r="K6408" s="57"/>
      <c r="P6408" s="343"/>
    </row>
    <row r="6409" spans="1:16" x14ac:dyDescent="0.25">
      <c r="A6409" s="44" t="s">
        <v>12226</v>
      </c>
      <c r="B6409" s="44" t="s">
        <v>12053</v>
      </c>
      <c r="C6409" s="45" t="s">
        <v>4760</v>
      </c>
      <c r="D6409" s="45" t="s">
        <v>4574</v>
      </c>
      <c r="E6409" s="275">
        <f>DATE(2026,7,20)</f>
        <v>46223</v>
      </c>
      <c r="P6409" s="343"/>
    </row>
    <row r="6410" spans="1:16" x14ac:dyDescent="0.25">
      <c r="A6410" s="1" t="s">
        <v>100</v>
      </c>
      <c r="B6410" s="432" t="s">
        <v>179</v>
      </c>
      <c r="C6410" s="433" t="s">
        <v>11928</v>
      </c>
      <c r="D6410" s="434" t="s">
        <v>17016</v>
      </c>
      <c r="E6410" s="434">
        <v>46038</v>
      </c>
      <c r="P6410" s="343"/>
    </row>
    <row r="6411" spans="1:16" x14ac:dyDescent="0.25">
      <c r="A6411" s="1" t="s">
        <v>100</v>
      </c>
      <c r="B6411" s="432" t="s">
        <v>179</v>
      </c>
      <c r="C6411" s="433" t="s">
        <v>11928</v>
      </c>
      <c r="D6411" s="434" t="s">
        <v>17016</v>
      </c>
      <c r="E6411" s="434">
        <v>46038</v>
      </c>
      <c r="P6411" s="343"/>
    </row>
    <row r="6412" spans="1:16" x14ac:dyDescent="0.25">
      <c r="A6412" s="264" t="s">
        <v>17852</v>
      </c>
      <c r="B6412" s="264" t="s">
        <v>236</v>
      </c>
      <c r="C6412" s="265">
        <v>241001</v>
      </c>
      <c r="D6412" s="265" t="s">
        <v>15953</v>
      </c>
      <c r="E6412" s="266" t="s">
        <v>11352</v>
      </c>
      <c r="P6412" s="343"/>
    </row>
    <row r="6413" spans="1:16" x14ac:dyDescent="0.25">
      <c r="A6413" s="264" t="s">
        <v>13014</v>
      </c>
      <c r="B6413" s="264" t="s">
        <v>12989</v>
      </c>
      <c r="C6413" s="265">
        <v>240103</v>
      </c>
      <c r="D6413" s="265" t="s">
        <v>15953</v>
      </c>
      <c r="E6413" s="266" t="s">
        <v>6677</v>
      </c>
      <c r="P6413" s="343"/>
    </row>
    <row r="6414" spans="1:16" s="355" customFormat="1" x14ac:dyDescent="0.25">
      <c r="A6414" s="44" t="s">
        <v>16068</v>
      </c>
      <c r="B6414" s="44" t="s">
        <v>1346</v>
      </c>
      <c r="C6414" s="45" t="s">
        <v>15960</v>
      </c>
      <c r="D6414" s="45" t="s">
        <v>18252</v>
      </c>
      <c r="E6414" s="45" t="s">
        <v>6214</v>
      </c>
      <c r="F6414" s="45" t="s">
        <v>1384</v>
      </c>
      <c r="G6414" s="45" t="s">
        <v>1385</v>
      </c>
      <c r="H6414" s="30"/>
      <c r="I6414" s="29"/>
      <c r="J6414" s="29"/>
      <c r="K6414" s="29"/>
      <c r="L6414" s="29"/>
      <c r="M6414" s="29"/>
      <c r="N6414" s="29"/>
      <c r="O6414" s="29"/>
      <c r="P6414" s="356"/>
    </row>
    <row r="6415" spans="1:16" x14ac:dyDescent="0.25">
      <c r="A6415" s="264" t="s">
        <v>8619</v>
      </c>
      <c r="B6415" s="264" t="s">
        <v>6966</v>
      </c>
      <c r="C6415" s="265">
        <v>23010401</v>
      </c>
      <c r="D6415" s="265" t="s">
        <v>15953</v>
      </c>
      <c r="E6415" s="266" t="s">
        <v>6967</v>
      </c>
      <c r="P6415" s="343"/>
    </row>
    <row r="6416" spans="1:16" x14ac:dyDescent="0.25">
      <c r="A6416" s="264" t="s">
        <v>8619</v>
      </c>
      <c r="B6416" s="264" t="s">
        <v>3782</v>
      </c>
      <c r="C6416" s="265">
        <v>23010402</v>
      </c>
      <c r="D6416" s="265" t="s">
        <v>15953</v>
      </c>
      <c r="E6416" s="266" t="s">
        <v>8836</v>
      </c>
      <c r="P6416" s="343"/>
    </row>
    <row r="6417" spans="1:16" x14ac:dyDescent="0.25">
      <c r="A6417" s="264" t="s">
        <v>5442</v>
      </c>
      <c r="B6417" s="264" t="s">
        <v>1053</v>
      </c>
      <c r="C6417" s="265">
        <v>210902</v>
      </c>
      <c r="D6417" s="265" t="s">
        <v>15953</v>
      </c>
      <c r="E6417" s="266" t="s">
        <v>5195</v>
      </c>
      <c r="P6417" s="343"/>
    </row>
    <row r="6418" spans="1:16" x14ac:dyDescent="0.25">
      <c r="A6418" s="264" t="s">
        <v>5442</v>
      </c>
      <c r="B6418" s="264" t="s">
        <v>13009</v>
      </c>
      <c r="C6418" s="265">
        <v>240101</v>
      </c>
      <c r="D6418" s="265" t="s">
        <v>15953</v>
      </c>
      <c r="E6418" s="266" t="s">
        <v>13010</v>
      </c>
      <c r="P6418" s="343"/>
    </row>
    <row r="6419" spans="1:16" x14ac:dyDescent="0.25">
      <c r="A6419" s="264" t="s">
        <v>14825</v>
      </c>
      <c r="B6419" s="264" t="s">
        <v>13009</v>
      </c>
      <c r="C6419" s="265">
        <v>240101</v>
      </c>
      <c r="D6419" s="265" t="s">
        <v>15953</v>
      </c>
      <c r="E6419" s="266" t="s">
        <v>13010</v>
      </c>
      <c r="P6419" s="343"/>
    </row>
    <row r="6420" spans="1:16" x14ac:dyDescent="0.25">
      <c r="A6420" s="44" t="s">
        <v>12227</v>
      </c>
      <c r="B6420" s="44" t="s">
        <v>12228</v>
      </c>
      <c r="C6420" s="45" t="s">
        <v>6611</v>
      </c>
      <c r="D6420" s="45" t="s">
        <v>4574</v>
      </c>
      <c r="E6420" s="275">
        <f>DATE(2026,10,7)</f>
        <v>46302</v>
      </c>
      <c r="P6420" s="343"/>
    </row>
    <row r="6421" spans="1:16" x14ac:dyDescent="0.25">
      <c r="A6421" s="346" t="s">
        <v>10060</v>
      </c>
      <c r="B6421" s="346" t="s">
        <v>16892</v>
      </c>
      <c r="C6421" s="347" t="s">
        <v>16896</v>
      </c>
      <c r="D6421" s="347" t="s">
        <v>15765</v>
      </c>
      <c r="E6421" s="347" t="s">
        <v>16890</v>
      </c>
      <c r="F6421" s="346"/>
      <c r="G6421" s="346"/>
      <c r="H6421" s="346"/>
      <c r="I6421" s="346"/>
      <c r="J6421" s="346"/>
      <c r="K6421" s="346"/>
      <c r="L6421" s="346"/>
      <c r="M6421" s="346"/>
      <c r="P6421" s="343"/>
    </row>
    <row r="6422" spans="1:16" x14ac:dyDescent="0.25">
      <c r="A6422" s="264" t="s">
        <v>14826</v>
      </c>
      <c r="B6422" s="264" t="s">
        <v>3782</v>
      </c>
      <c r="C6422" s="265">
        <v>24010402</v>
      </c>
      <c r="D6422" s="265" t="s">
        <v>15953</v>
      </c>
      <c r="E6422" s="266" t="s">
        <v>8836</v>
      </c>
      <c r="P6422" s="343"/>
    </row>
    <row r="6423" spans="1:16" x14ac:dyDescent="0.25">
      <c r="A6423" s="264" t="s">
        <v>14826</v>
      </c>
      <c r="B6423" s="264" t="s">
        <v>1057</v>
      </c>
      <c r="C6423" s="265">
        <v>24060402</v>
      </c>
      <c r="D6423" s="265" t="s">
        <v>15953</v>
      </c>
      <c r="E6423" s="266" t="s">
        <v>5410</v>
      </c>
      <c r="P6423" s="343"/>
    </row>
    <row r="6424" spans="1:16" x14ac:dyDescent="0.25">
      <c r="A6424" s="44" t="s">
        <v>1830</v>
      </c>
      <c r="B6424" s="44" t="s">
        <v>1840</v>
      </c>
      <c r="C6424" s="45" t="s">
        <v>6194</v>
      </c>
      <c r="D6424" s="45" t="s">
        <v>18252</v>
      </c>
      <c r="E6424" s="45" t="s">
        <v>6213</v>
      </c>
      <c r="F6424" s="45" t="s">
        <v>1384</v>
      </c>
      <c r="G6424" s="45" t="s">
        <v>1385</v>
      </c>
      <c r="P6424" s="343"/>
    </row>
    <row r="6425" spans="1:16" x14ac:dyDescent="0.25">
      <c r="A6425" s="264" t="s">
        <v>9488</v>
      </c>
      <c r="B6425" s="264" t="s">
        <v>4181</v>
      </c>
      <c r="C6425" s="265">
        <v>230301</v>
      </c>
      <c r="D6425" s="265" t="s">
        <v>15953</v>
      </c>
      <c r="E6425" s="266" t="s">
        <v>6877</v>
      </c>
      <c r="P6425" s="343"/>
    </row>
    <row r="6426" spans="1:16" x14ac:dyDescent="0.25">
      <c r="A6426" s="44" t="s">
        <v>13450</v>
      </c>
      <c r="B6426" s="44" t="s">
        <v>15274</v>
      </c>
      <c r="C6426" s="45" t="s">
        <v>13520</v>
      </c>
      <c r="D6426" s="45" t="s">
        <v>16294</v>
      </c>
      <c r="E6426" s="46">
        <v>45777</v>
      </c>
      <c r="F6426" s="338"/>
      <c r="G6426" s="44"/>
      <c r="H6426" s="44"/>
      <c r="I6426" s="44"/>
      <c r="J6426" s="44"/>
      <c r="K6426" s="44"/>
      <c r="L6426" s="31"/>
      <c r="M6426" s="31"/>
      <c r="N6426" s="31"/>
      <c r="P6426" s="343"/>
    </row>
    <row r="6427" spans="1:16" s="355" customFormat="1" x14ac:dyDescent="0.25">
      <c r="A6427" s="405" t="s">
        <v>17331</v>
      </c>
      <c r="B6427" s="403" t="s">
        <v>17091</v>
      </c>
      <c r="C6427" s="413">
        <v>12.22</v>
      </c>
      <c r="D6427" s="43" t="s">
        <v>17679</v>
      </c>
      <c r="E6427" s="43">
        <v>45838</v>
      </c>
      <c r="F6427" s="88"/>
      <c r="G6427" s="30"/>
      <c r="H6427" s="30"/>
      <c r="I6427" s="29"/>
      <c r="J6427" s="29"/>
      <c r="K6427" s="29"/>
      <c r="L6427" s="29"/>
      <c r="M6427" s="29"/>
      <c r="N6427" s="29"/>
      <c r="O6427" s="29"/>
      <c r="P6427" s="356"/>
    </row>
    <row r="6428" spans="1:16" x14ac:dyDescent="0.25">
      <c r="A6428" s="44" t="s">
        <v>15524</v>
      </c>
      <c r="B6428" s="44" t="s">
        <v>1352</v>
      </c>
      <c r="C6428" s="45" t="s">
        <v>9319</v>
      </c>
      <c r="D6428" s="45" t="s">
        <v>18252</v>
      </c>
      <c r="E6428" s="45" t="s">
        <v>3754</v>
      </c>
      <c r="F6428" s="45" t="s">
        <v>1384</v>
      </c>
      <c r="G6428" s="45" t="s">
        <v>1385</v>
      </c>
      <c r="P6428" s="343"/>
    </row>
    <row r="6429" spans="1:16" s="361" customFormat="1" x14ac:dyDescent="0.25">
      <c r="A6429" s="44" t="s">
        <v>15524</v>
      </c>
      <c r="B6429" s="44" t="s">
        <v>15970</v>
      </c>
      <c r="C6429" s="45" t="s">
        <v>15775</v>
      </c>
      <c r="D6429" s="45" t="s">
        <v>18252</v>
      </c>
      <c r="E6429" s="45" t="s">
        <v>6416</v>
      </c>
      <c r="F6429" s="45" t="s">
        <v>1384</v>
      </c>
      <c r="G6429" s="45" t="s">
        <v>1385</v>
      </c>
      <c r="H6429" s="30"/>
      <c r="I6429" s="29"/>
      <c r="J6429" s="29"/>
      <c r="K6429" s="29"/>
      <c r="L6429" s="29"/>
      <c r="M6429" s="29"/>
      <c r="N6429" s="29"/>
      <c r="O6429" s="29"/>
      <c r="P6429" s="362"/>
    </row>
    <row r="6430" spans="1:16" x14ac:dyDescent="0.25">
      <c r="A6430" s="44" t="s">
        <v>12229</v>
      </c>
      <c r="B6430" s="44" t="s">
        <v>11982</v>
      </c>
      <c r="C6430" s="45" t="s">
        <v>8852</v>
      </c>
      <c r="D6430" s="45" t="s">
        <v>4574</v>
      </c>
      <c r="E6430" s="275">
        <f>DATE(2027,3,24)</f>
        <v>46470</v>
      </c>
      <c r="P6430" s="343"/>
    </row>
    <row r="6431" spans="1:16" s="359" customFormat="1" x14ac:dyDescent="0.25">
      <c r="A6431" s="264" t="s">
        <v>14827</v>
      </c>
      <c r="B6431" s="264" t="s">
        <v>12996</v>
      </c>
      <c r="C6431" s="265">
        <v>24010401</v>
      </c>
      <c r="D6431" s="265" t="s">
        <v>15953</v>
      </c>
      <c r="E6431" s="266" t="s">
        <v>12997</v>
      </c>
      <c r="F6431" s="30"/>
      <c r="G6431" s="30"/>
      <c r="H6431" s="30"/>
      <c r="I6431" s="29"/>
      <c r="J6431" s="29"/>
      <c r="K6431" s="29"/>
      <c r="L6431" s="29"/>
      <c r="M6431" s="29"/>
      <c r="N6431" s="29"/>
      <c r="O6431" s="29"/>
      <c r="P6431" s="360"/>
    </row>
    <row r="6432" spans="1:16" x14ac:dyDescent="0.25">
      <c r="A6432" s="264" t="s">
        <v>14827</v>
      </c>
      <c r="B6432" s="264" t="s">
        <v>3782</v>
      </c>
      <c r="C6432" s="265">
        <v>24010402</v>
      </c>
      <c r="D6432" s="265" t="s">
        <v>15953</v>
      </c>
      <c r="E6432" s="266" t="s">
        <v>8836</v>
      </c>
      <c r="P6432" s="343"/>
    </row>
    <row r="6433" spans="1:16" x14ac:dyDescent="0.25">
      <c r="A6433" s="262" t="s">
        <v>2806</v>
      </c>
      <c r="B6433" s="262" t="s">
        <v>7397</v>
      </c>
      <c r="C6433" s="53" t="s">
        <v>7398</v>
      </c>
      <c r="D6433" s="93" t="s">
        <v>7330</v>
      </c>
      <c r="E6433" s="263">
        <v>46085</v>
      </c>
      <c r="F6433" s="93"/>
      <c r="G6433" s="93"/>
      <c r="H6433" s="93"/>
      <c r="I6433" s="99"/>
      <c r="J6433" s="99"/>
      <c r="K6433" s="99"/>
      <c r="P6433" s="343"/>
    </row>
    <row r="6434" spans="1:16" x14ac:dyDescent="0.25">
      <c r="A6434" s="264" t="s">
        <v>8620</v>
      </c>
      <c r="B6434" s="264" t="s">
        <v>6966</v>
      </c>
      <c r="C6434" s="265">
        <v>23010401</v>
      </c>
      <c r="D6434" s="265" t="s">
        <v>15953</v>
      </c>
      <c r="E6434" s="266" t="s">
        <v>6967</v>
      </c>
      <c r="P6434" s="343"/>
    </row>
    <row r="6435" spans="1:16" x14ac:dyDescent="0.25">
      <c r="A6435" s="264" t="s">
        <v>8620</v>
      </c>
      <c r="B6435" s="264" t="s">
        <v>3782</v>
      </c>
      <c r="C6435" s="265">
        <v>23010402</v>
      </c>
      <c r="D6435" s="265" t="s">
        <v>15953</v>
      </c>
      <c r="E6435" s="266" t="s">
        <v>8836</v>
      </c>
      <c r="P6435" s="343"/>
    </row>
    <row r="6436" spans="1:16" x14ac:dyDescent="0.25">
      <c r="A6436" s="1" t="s">
        <v>13937</v>
      </c>
      <c r="B6436" s="432" t="s">
        <v>13938</v>
      </c>
      <c r="C6436" s="433" t="s">
        <v>13939</v>
      </c>
      <c r="D6436" s="434" t="s">
        <v>17016</v>
      </c>
      <c r="E6436" s="434">
        <v>45791</v>
      </c>
      <c r="P6436" s="343"/>
    </row>
    <row r="6437" spans="1:16" x14ac:dyDescent="0.25">
      <c r="A6437" s="1" t="s">
        <v>11929</v>
      </c>
      <c r="B6437" s="432" t="s">
        <v>179</v>
      </c>
      <c r="C6437" s="433" t="s">
        <v>11930</v>
      </c>
      <c r="D6437" s="434" t="s">
        <v>17016</v>
      </c>
      <c r="E6437" s="434">
        <v>46038</v>
      </c>
      <c r="P6437" s="343"/>
    </row>
    <row r="6438" spans="1:16" x14ac:dyDescent="0.25">
      <c r="A6438" s="44" t="s">
        <v>2640</v>
      </c>
      <c r="B6438" s="44" t="s">
        <v>15288</v>
      </c>
      <c r="C6438" s="45" t="s">
        <v>13104</v>
      </c>
      <c r="D6438" s="45" t="s">
        <v>16294</v>
      </c>
      <c r="E6438" s="46">
        <v>45777</v>
      </c>
      <c r="F6438" s="338"/>
      <c r="G6438" s="44"/>
      <c r="H6438" s="44"/>
      <c r="I6438" s="44"/>
      <c r="J6438" s="44"/>
      <c r="K6438" s="44"/>
      <c r="L6438" s="31"/>
      <c r="M6438" s="31"/>
      <c r="N6438" s="31"/>
      <c r="P6438" s="343"/>
    </row>
    <row r="6439" spans="1:16" x14ac:dyDescent="0.25">
      <c r="A6439" s="1" t="s">
        <v>14457</v>
      </c>
      <c r="B6439" s="432" t="s">
        <v>14398</v>
      </c>
      <c r="C6439" s="433" t="s">
        <v>14458</v>
      </c>
      <c r="D6439" s="434" t="s">
        <v>17016</v>
      </c>
      <c r="E6439" s="434">
        <v>45866</v>
      </c>
      <c r="P6439" s="343"/>
    </row>
    <row r="6440" spans="1:16" x14ac:dyDescent="0.25">
      <c r="A6440" s="264" t="s">
        <v>11416</v>
      </c>
      <c r="B6440" s="264" t="s">
        <v>3591</v>
      </c>
      <c r="C6440" s="265">
        <v>230901</v>
      </c>
      <c r="D6440" s="265" t="s">
        <v>15953</v>
      </c>
      <c r="E6440" s="266" t="s">
        <v>10715</v>
      </c>
      <c r="P6440" s="343"/>
    </row>
    <row r="6441" spans="1:16" x14ac:dyDescent="0.25">
      <c r="A6441" s="264" t="s">
        <v>11416</v>
      </c>
      <c r="B6441" s="264" t="s">
        <v>11355</v>
      </c>
      <c r="C6441" s="265">
        <v>230905</v>
      </c>
      <c r="D6441" s="265" t="s">
        <v>15953</v>
      </c>
      <c r="E6441" s="266" t="s">
        <v>10715</v>
      </c>
      <c r="P6441" s="343"/>
    </row>
    <row r="6442" spans="1:16" x14ac:dyDescent="0.25">
      <c r="A6442" s="264" t="s">
        <v>11416</v>
      </c>
      <c r="B6442" s="264" t="s">
        <v>13009</v>
      </c>
      <c r="C6442" s="265">
        <v>240101</v>
      </c>
      <c r="D6442" s="265" t="s">
        <v>15953</v>
      </c>
      <c r="E6442" s="266" t="s">
        <v>13010</v>
      </c>
      <c r="P6442" s="343"/>
    </row>
    <row r="6443" spans="1:16" x14ac:dyDescent="0.25">
      <c r="A6443" s="404" t="s">
        <v>17332</v>
      </c>
      <c r="B6443" s="403" t="s">
        <v>17093</v>
      </c>
      <c r="C6443" s="413">
        <v>33.229999999999997</v>
      </c>
      <c r="D6443" s="43" t="s">
        <v>17679</v>
      </c>
      <c r="E6443" s="43">
        <v>46934</v>
      </c>
      <c r="F6443" s="88"/>
      <c r="P6443" s="343"/>
    </row>
    <row r="6444" spans="1:16" x14ac:dyDescent="0.25">
      <c r="A6444" s="1" t="s">
        <v>18271</v>
      </c>
      <c r="B6444" s="432" t="s">
        <v>2154</v>
      </c>
      <c r="C6444" s="433" t="s">
        <v>18272</v>
      </c>
      <c r="D6444" s="434" t="s">
        <v>17016</v>
      </c>
      <c r="E6444" s="434">
        <v>46036</v>
      </c>
      <c r="P6444" s="343"/>
    </row>
    <row r="6445" spans="1:16" x14ac:dyDescent="0.25">
      <c r="A6445" s="1" t="s">
        <v>18271</v>
      </c>
      <c r="B6445" s="432" t="s">
        <v>2154</v>
      </c>
      <c r="C6445" s="433" t="s">
        <v>18272</v>
      </c>
      <c r="D6445" s="434" t="s">
        <v>17016</v>
      </c>
      <c r="E6445" s="434">
        <v>46036</v>
      </c>
      <c r="P6445" s="343"/>
    </row>
    <row r="6446" spans="1:16" x14ac:dyDescent="0.25">
      <c r="A6446" s="44" t="s">
        <v>13511</v>
      </c>
      <c r="B6446" s="44" t="s">
        <v>15313</v>
      </c>
      <c r="C6446" s="45" t="s">
        <v>13529</v>
      </c>
      <c r="D6446" s="45" t="s">
        <v>16294</v>
      </c>
      <c r="E6446" s="46">
        <v>46965</v>
      </c>
      <c r="F6446" s="338"/>
      <c r="G6446" s="44"/>
      <c r="H6446" s="44"/>
      <c r="I6446" s="44"/>
      <c r="J6446" s="44"/>
      <c r="K6446" s="44"/>
      <c r="P6446" s="343"/>
    </row>
    <row r="6447" spans="1:16" x14ac:dyDescent="0.25">
      <c r="A6447" s="44" t="s">
        <v>261</v>
      </c>
      <c r="B6447" s="44" t="s">
        <v>177</v>
      </c>
      <c r="C6447" s="45" t="s">
        <v>6381</v>
      </c>
      <c r="D6447" s="45" t="s">
        <v>15765</v>
      </c>
      <c r="E6447" s="45" t="s">
        <v>6212</v>
      </c>
      <c r="F6447" s="328"/>
      <c r="G6447" s="328"/>
      <c r="H6447" s="328"/>
      <c r="I6447" s="329"/>
      <c r="J6447" s="329"/>
      <c r="K6447" s="329"/>
      <c r="P6447" s="343"/>
    </row>
    <row r="6448" spans="1:16" x14ac:dyDescent="0.25">
      <c r="A6448" s="346" t="s">
        <v>261</v>
      </c>
      <c r="B6448" s="346" t="s">
        <v>177</v>
      </c>
      <c r="C6448" s="347" t="s">
        <v>6381</v>
      </c>
      <c r="D6448" s="347" t="s">
        <v>15765</v>
      </c>
      <c r="E6448" s="347" t="s">
        <v>16792</v>
      </c>
      <c r="F6448" s="346"/>
      <c r="G6448" s="346"/>
      <c r="H6448" s="346"/>
      <c r="I6448" s="346"/>
      <c r="J6448" s="346"/>
      <c r="K6448" s="346"/>
      <c r="L6448" s="346"/>
      <c r="M6448" s="346"/>
      <c r="P6448" s="343"/>
    </row>
    <row r="6449" spans="1:16" x14ac:dyDescent="0.25">
      <c r="A6449" s="44" t="s">
        <v>261</v>
      </c>
      <c r="B6449" s="44" t="s">
        <v>177</v>
      </c>
      <c r="C6449" s="45" t="s">
        <v>6381</v>
      </c>
      <c r="D6449" s="45" t="s">
        <v>13812</v>
      </c>
      <c r="E6449" s="45" t="s">
        <v>6212</v>
      </c>
      <c r="F6449" s="93"/>
      <c r="G6449" s="93"/>
      <c r="H6449" s="93"/>
      <c r="I6449" s="99"/>
      <c r="J6449" s="99"/>
      <c r="K6449" s="99"/>
      <c r="P6449" s="343"/>
    </row>
    <row r="6450" spans="1:16" x14ac:dyDescent="0.3">
      <c r="A6450" s="57" t="s">
        <v>5886</v>
      </c>
      <c r="B6450" s="57" t="s">
        <v>2495</v>
      </c>
      <c r="C6450" s="62">
        <v>21030</v>
      </c>
      <c r="D6450" s="62" t="s">
        <v>5966</v>
      </c>
      <c r="E6450" s="60">
        <v>45961</v>
      </c>
      <c r="F6450" s="339" t="s">
        <v>16267</v>
      </c>
      <c r="G6450" s="339" t="s">
        <v>16268</v>
      </c>
      <c r="H6450" s="57"/>
      <c r="I6450" s="57"/>
      <c r="J6450" s="57"/>
      <c r="K6450" s="57"/>
      <c r="L6450" s="31"/>
      <c r="M6450" s="31"/>
      <c r="N6450" s="31"/>
      <c r="P6450" s="343"/>
    </row>
    <row r="6451" spans="1:16" x14ac:dyDescent="0.25">
      <c r="A6451" s="264" t="s">
        <v>5886</v>
      </c>
      <c r="B6451" s="264" t="s">
        <v>1053</v>
      </c>
      <c r="C6451" s="265">
        <v>210902</v>
      </c>
      <c r="D6451" s="265" t="s">
        <v>15953</v>
      </c>
      <c r="E6451" s="266" t="s">
        <v>5195</v>
      </c>
      <c r="P6451" s="343"/>
    </row>
    <row r="6452" spans="1:16" x14ac:dyDescent="0.25">
      <c r="A6452" s="264" t="s">
        <v>5886</v>
      </c>
      <c r="B6452" s="264" t="s">
        <v>3587</v>
      </c>
      <c r="C6452" s="265">
        <v>230904</v>
      </c>
      <c r="D6452" s="265" t="s">
        <v>15953</v>
      </c>
      <c r="E6452" s="266" t="s">
        <v>10715</v>
      </c>
      <c r="P6452" s="343"/>
    </row>
    <row r="6453" spans="1:16" x14ac:dyDescent="0.25">
      <c r="A6453" s="44" t="s">
        <v>6038</v>
      </c>
      <c r="B6453" s="44" t="s">
        <v>1352</v>
      </c>
      <c r="C6453" s="45" t="s">
        <v>9319</v>
      </c>
      <c r="D6453" s="45" t="s">
        <v>18252</v>
      </c>
      <c r="E6453" s="45" t="s">
        <v>3754</v>
      </c>
      <c r="F6453" s="45" t="s">
        <v>1384</v>
      </c>
      <c r="G6453" s="45" t="s">
        <v>1385</v>
      </c>
      <c r="P6453" s="343"/>
    </row>
    <row r="6454" spans="1:16" x14ac:dyDescent="0.25">
      <c r="A6454" s="403" t="s">
        <v>6038</v>
      </c>
      <c r="B6454" s="403" t="s">
        <v>17099</v>
      </c>
      <c r="C6454" s="413">
        <v>8.24</v>
      </c>
      <c r="D6454" s="43" t="s">
        <v>17679</v>
      </c>
      <c r="E6454" s="43">
        <v>47057</v>
      </c>
      <c r="F6454" s="88"/>
      <c r="P6454" s="343"/>
    </row>
    <row r="6455" spans="1:16" x14ac:dyDescent="0.25">
      <c r="A6455" s="403" t="s">
        <v>6038</v>
      </c>
      <c r="B6455" s="403" t="s">
        <v>17114</v>
      </c>
      <c r="C6455" s="413">
        <v>13.24</v>
      </c>
      <c r="D6455" s="43" t="s">
        <v>17679</v>
      </c>
      <c r="E6455" s="43">
        <v>47299</v>
      </c>
      <c r="F6455" s="88"/>
      <c r="P6455" s="343"/>
    </row>
    <row r="6456" spans="1:16" x14ac:dyDescent="0.25">
      <c r="A6456" s="403" t="s">
        <v>6038</v>
      </c>
      <c r="B6456" s="403" t="s">
        <v>17113</v>
      </c>
      <c r="C6456" s="413">
        <v>14.24</v>
      </c>
      <c r="D6456" s="43" t="s">
        <v>17679</v>
      </c>
      <c r="E6456" s="43">
        <v>47299</v>
      </c>
      <c r="F6456" s="88"/>
      <c r="P6456" s="343"/>
    </row>
    <row r="6457" spans="1:16" x14ac:dyDescent="0.25">
      <c r="A6457" s="76" t="s">
        <v>7572</v>
      </c>
      <c r="B6457" s="76" t="s">
        <v>1489</v>
      </c>
      <c r="C6457" s="56" t="s">
        <v>1989</v>
      </c>
      <c r="D6457" s="56" t="s">
        <v>2468</v>
      </c>
      <c r="E6457" s="69">
        <v>45091</v>
      </c>
      <c r="F6457" s="93"/>
      <c r="G6457" s="93"/>
      <c r="H6457" s="93"/>
      <c r="I6457" s="99"/>
      <c r="J6457" s="99"/>
      <c r="K6457" s="99"/>
      <c r="P6457" s="343"/>
    </row>
    <row r="6458" spans="1:16" x14ac:dyDescent="0.25">
      <c r="A6458" s="92" t="s">
        <v>4615</v>
      </c>
      <c r="B6458" s="92" t="s">
        <v>1583</v>
      </c>
      <c r="C6458" s="93" t="s">
        <v>4627</v>
      </c>
      <c r="D6458" s="93" t="s">
        <v>1398</v>
      </c>
      <c r="E6458" s="94">
        <v>45886</v>
      </c>
      <c r="F6458" s="93"/>
      <c r="G6458" s="93" t="s">
        <v>1385</v>
      </c>
      <c r="H6458" s="45" t="s">
        <v>1533</v>
      </c>
      <c r="I6458" s="99"/>
      <c r="J6458" s="99"/>
      <c r="K6458" s="99"/>
      <c r="L6458" s="31"/>
      <c r="M6458" s="31"/>
      <c r="N6458" s="31"/>
      <c r="P6458" s="343"/>
    </row>
    <row r="6459" spans="1:16" x14ac:dyDescent="0.3">
      <c r="A6459" s="99" t="s">
        <v>10958</v>
      </c>
      <c r="B6459" s="92" t="s">
        <v>10965</v>
      </c>
      <c r="C6459" s="93" t="s">
        <v>10966</v>
      </c>
      <c r="D6459" s="93" t="s">
        <v>1398</v>
      </c>
      <c r="E6459" s="94">
        <v>45976</v>
      </c>
      <c r="F6459" s="93"/>
      <c r="G6459" s="93"/>
      <c r="H6459" s="93"/>
      <c r="I6459" s="99"/>
      <c r="J6459" s="99"/>
      <c r="K6459" s="99"/>
      <c r="L6459" s="31"/>
      <c r="M6459" s="31"/>
      <c r="N6459" s="31"/>
      <c r="P6459" s="343"/>
    </row>
    <row r="6460" spans="1:16" x14ac:dyDescent="0.3">
      <c r="A6460" s="57" t="s">
        <v>558</v>
      </c>
      <c r="B6460" s="92" t="s">
        <v>4550</v>
      </c>
      <c r="C6460" s="93" t="s">
        <v>4548</v>
      </c>
      <c r="D6460" s="93" t="s">
        <v>4549</v>
      </c>
      <c r="E6460" s="94">
        <v>46203</v>
      </c>
      <c r="F6460" s="93"/>
      <c r="G6460" s="93"/>
      <c r="H6460" s="93"/>
      <c r="I6460" s="99"/>
      <c r="J6460" s="99"/>
      <c r="K6460" s="99"/>
      <c r="P6460" s="343"/>
    </row>
    <row r="6461" spans="1:16" x14ac:dyDescent="0.25">
      <c r="A6461" s="264" t="s">
        <v>15879</v>
      </c>
      <c r="B6461" s="264" t="s">
        <v>3753</v>
      </c>
      <c r="C6461" s="265">
        <v>210101</v>
      </c>
      <c r="D6461" s="265" t="s">
        <v>15953</v>
      </c>
      <c r="E6461" s="266" t="s">
        <v>3754</v>
      </c>
      <c r="P6461" s="343"/>
    </row>
    <row r="6462" spans="1:16" x14ac:dyDescent="0.25">
      <c r="A6462" s="403" t="s">
        <v>17333</v>
      </c>
      <c r="B6462" s="403" t="s">
        <v>17102</v>
      </c>
      <c r="C6462" s="413">
        <v>21.24</v>
      </c>
      <c r="D6462" s="43" t="s">
        <v>17679</v>
      </c>
      <c r="E6462" s="43">
        <v>47299</v>
      </c>
      <c r="F6462" s="88"/>
      <c r="P6462" s="343"/>
    </row>
    <row r="6463" spans="1:16" x14ac:dyDescent="0.25">
      <c r="A6463" s="403" t="s">
        <v>17333</v>
      </c>
      <c r="B6463" s="403" t="s">
        <v>17103</v>
      </c>
      <c r="C6463" s="413">
        <v>22.24</v>
      </c>
      <c r="D6463" s="43" t="s">
        <v>17679</v>
      </c>
      <c r="E6463" s="43">
        <v>47299</v>
      </c>
      <c r="F6463" s="88"/>
      <c r="P6463" s="343"/>
    </row>
    <row r="6464" spans="1:16" x14ac:dyDescent="0.25">
      <c r="A6464" s="264" t="s">
        <v>1875</v>
      </c>
      <c r="B6464" s="264" t="s">
        <v>4181</v>
      </c>
      <c r="C6464" s="265">
        <v>230301</v>
      </c>
      <c r="D6464" s="265" t="s">
        <v>15953</v>
      </c>
      <c r="E6464" s="266" t="s">
        <v>6877</v>
      </c>
      <c r="P6464" s="343"/>
    </row>
    <row r="6465" spans="1:16" x14ac:dyDescent="0.25">
      <c r="A6465" s="44" t="s">
        <v>5165</v>
      </c>
      <c r="B6465" s="44" t="s">
        <v>4160</v>
      </c>
      <c r="C6465" s="45" t="s">
        <v>11836</v>
      </c>
      <c r="D6465" s="45" t="s">
        <v>18252</v>
      </c>
      <c r="E6465" s="45" t="s">
        <v>11834</v>
      </c>
      <c r="F6465" s="45" t="s">
        <v>1384</v>
      </c>
      <c r="G6465" s="45" t="s">
        <v>1385</v>
      </c>
      <c r="P6465" s="343"/>
    </row>
    <row r="6466" spans="1:16" x14ac:dyDescent="0.25">
      <c r="A6466" s="44" t="s">
        <v>5165</v>
      </c>
      <c r="B6466" s="44" t="s">
        <v>15288</v>
      </c>
      <c r="C6466" s="45" t="s">
        <v>9052</v>
      </c>
      <c r="D6466" s="45" t="s">
        <v>16294</v>
      </c>
      <c r="E6466" s="46">
        <v>45777</v>
      </c>
      <c r="F6466" s="338"/>
      <c r="G6466" s="44"/>
      <c r="H6466" s="44"/>
      <c r="I6466" s="44"/>
      <c r="J6466" s="44"/>
      <c r="K6466" s="44"/>
      <c r="L6466" s="31"/>
      <c r="M6466" s="31"/>
      <c r="N6466" s="31"/>
      <c r="P6466" s="343"/>
    </row>
    <row r="6467" spans="1:16" x14ac:dyDescent="0.25">
      <c r="A6467" s="264" t="s">
        <v>5165</v>
      </c>
      <c r="B6467" s="264" t="s">
        <v>14591</v>
      </c>
      <c r="C6467" s="265">
        <v>24020101</v>
      </c>
      <c r="D6467" s="265" t="s">
        <v>15953</v>
      </c>
      <c r="E6467" s="266" t="s">
        <v>12997</v>
      </c>
      <c r="P6467" s="343"/>
    </row>
    <row r="6468" spans="1:16" x14ac:dyDescent="0.25">
      <c r="A6468" s="1" t="s">
        <v>4390</v>
      </c>
      <c r="B6468" s="432" t="s">
        <v>2954</v>
      </c>
      <c r="C6468" s="433" t="s">
        <v>4391</v>
      </c>
      <c r="D6468" s="434" t="s">
        <v>17016</v>
      </c>
      <c r="E6468" s="434">
        <v>45823</v>
      </c>
      <c r="P6468" s="343"/>
    </row>
    <row r="6469" spans="1:16" x14ac:dyDescent="0.25">
      <c r="A6469" s="264" t="s">
        <v>10446</v>
      </c>
      <c r="B6469" s="264" t="s">
        <v>10524</v>
      </c>
      <c r="C6469" s="265">
        <v>230401</v>
      </c>
      <c r="D6469" s="265" t="s">
        <v>15953</v>
      </c>
      <c r="E6469" s="266" t="s">
        <v>9996</v>
      </c>
      <c r="P6469" s="343"/>
    </row>
    <row r="6470" spans="1:16" x14ac:dyDescent="0.25">
      <c r="A6470" s="264" t="s">
        <v>10446</v>
      </c>
      <c r="B6470" s="264" t="s">
        <v>1059</v>
      </c>
      <c r="C6470" s="265">
        <v>231104</v>
      </c>
      <c r="D6470" s="265" t="s">
        <v>15953</v>
      </c>
      <c r="E6470" s="266" t="s">
        <v>11352</v>
      </c>
      <c r="P6470" s="343"/>
    </row>
    <row r="6471" spans="1:16" x14ac:dyDescent="0.25">
      <c r="A6471" s="264" t="s">
        <v>3511</v>
      </c>
      <c r="B6471" s="264" t="s">
        <v>6669</v>
      </c>
      <c r="C6471" s="265">
        <v>230807</v>
      </c>
      <c r="D6471" s="265" t="s">
        <v>15953</v>
      </c>
      <c r="E6471" s="266" t="s">
        <v>6877</v>
      </c>
      <c r="P6471" s="343"/>
    </row>
    <row r="6472" spans="1:16" x14ac:dyDescent="0.25">
      <c r="A6472" s="264" t="s">
        <v>3511</v>
      </c>
      <c r="B6472" s="264" t="s">
        <v>3587</v>
      </c>
      <c r="C6472" s="265">
        <v>230904</v>
      </c>
      <c r="D6472" s="265" t="s">
        <v>15953</v>
      </c>
      <c r="E6472" s="266" t="s">
        <v>10715</v>
      </c>
      <c r="P6472" s="343"/>
    </row>
    <row r="6473" spans="1:16" x14ac:dyDescent="0.25">
      <c r="A6473" s="44" t="s">
        <v>3436</v>
      </c>
      <c r="B6473" s="44" t="s">
        <v>15259</v>
      </c>
      <c r="C6473" s="45" t="s">
        <v>11129</v>
      </c>
      <c r="D6473" s="45" t="s">
        <v>16294</v>
      </c>
      <c r="E6473" s="46">
        <v>46022</v>
      </c>
      <c r="F6473" s="338"/>
      <c r="G6473" s="44"/>
      <c r="H6473" s="44"/>
      <c r="I6473" s="44"/>
      <c r="J6473" s="44"/>
      <c r="K6473" s="44"/>
      <c r="L6473" s="31"/>
      <c r="M6473" s="31"/>
      <c r="N6473" s="31"/>
      <c r="P6473" s="343"/>
    </row>
    <row r="6474" spans="1:16" x14ac:dyDescent="0.25">
      <c r="A6474" s="1" t="s">
        <v>3436</v>
      </c>
      <c r="B6474" s="432" t="s">
        <v>2152</v>
      </c>
      <c r="C6474" s="433" t="s">
        <v>13940</v>
      </c>
      <c r="D6474" s="434" t="s">
        <v>17016</v>
      </c>
      <c r="E6474" s="434">
        <v>46080</v>
      </c>
      <c r="P6474" s="343"/>
    </row>
    <row r="6475" spans="1:16" x14ac:dyDescent="0.25">
      <c r="A6475" s="44" t="s">
        <v>9150</v>
      </c>
      <c r="B6475" s="44" t="s">
        <v>9107</v>
      </c>
      <c r="C6475" s="45" t="s">
        <v>9108</v>
      </c>
      <c r="D6475" s="45" t="s">
        <v>18252</v>
      </c>
      <c r="E6475" s="45" t="s">
        <v>6809</v>
      </c>
      <c r="F6475" s="45" t="s">
        <v>1384</v>
      </c>
      <c r="G6475" s="45" t="s">
        <v>1385</v>
      </c>
      <c r="P6475" s="343"/>
    </row>
    <row r="6476" spans="1:16" x14ac:dyDescent="0.25">
      <c r="A6476" s="44" t="s">
        <v>16304</v>
      </c>
      <c r="B6476" s="44" t="s">
        <v>16296</v>
      </c>
      <c r="C6476" s="45" t="s">
        <v>16297</v>
      </c>
      <c r="D6476" s="45" t="s">
        <v>16294</v>
      </c>
      <c r="E6476" s="46">
        <v>46022</v>
      </c>
      <c r="F6476" s="338"/>
      <c r="G6476" s="44"/>
      <c r="H6476" s="44"/>
      <c r="I6476" s="44"/>
      <c r="J6476" s="44"/>
      <c r="K6476" s="44"/>
      <c r="L6476" s="31"/>
      <c r="M6476" s="31"/>
      <c r="N6476" s="31"/>
      <c r="P6476" s="343"/>
    </row>
    <row r="6477" spans="1:16" x14ac:dyDescent="0.25">
      <c r="A6477" s="44" t="s">
        <v>12230</v>
      </c>
      <c r="B6477" s="44" t="s">
        <v>1514</v>
      </c>
      <c r="C6477" s="45" t="s">
        <v>12831</v>
      </c>
      <c r="D6477" s="45" t="s">
        <v>4574</v>
      </c>
      <c r="E6477" s="275">
        <f>DATE(2027,8,9)</f>
        <v>46608</v>
      </c>
      <c r="P6477" s="343"/>
    </row>
    <row r="6478" spans="1:16" x14ac:dyDescent="0.25">
      <c r="A6478" s="44" t="s">
        <v>15525</v>
      </c>
      <c r="B6478" s="44" t="s">
        <v>4156</v>
      </c>
      <c r="C6478" s="45" t="s">
        <v>15413</v>
      </c>
      <c r="D6478" s="45" t="s">
        <v>18252</v>
      </c>
      <c r="E6478" s="45" t="s">
        <v>3064</v>
      </c>
      <c r="F6478" s="45" t="s">
        <v>1384</v>
      </c>
      <c r="G6478" s="45" t="s">
        <v>1385</v>
      </c>
      <c r="P6478" s="343"/>
    </row>
    <row r="6479" spans="1:16" x14ac:dyDescent="0.25">
      <c r="A6479" s="44" t="s">
        <v>12231</v>
      </c>
      <c r="B6479" s="44" t="s">
        <v>13596</v>
      </c>
      <c r="C6479" s="45" t="s">
        <v>3632</v>
      </c>
      <c r="D6479" s="45" t="s">
        <v>4574</v>
      </c>
      <c r="E6479" s="275">
        <f>DATE(2025,12,14)</f>
        <v>46005</v>
      </c>
      <c r="F6479" s="32"/>
      <c r="G6479" s="32"/>
      <c r="H6479" s="32"/>
      <c r="I6479" s="31"/>
      <c r="J6479" s="31"/>
      <c r="K6479" s="31"/>
      <c r="L6479" s="31"/>
      <c r="M6479" s="31"/>
      <c r="N6479" s="31"/>
      <c r="P6479" s="343"/>
    </row>
    <row r="6480" spans="1:16" x14ac:dyDescent="0.25">
      <c r="A6480" s="264" t="s">
        <v>813</v>
      </c>
      <c r="B6480" s="264" t="s">
        <v>3591</v>
      </c>
      <c r="C6480" s="265">
        <v>230901</v>
      </c>
      <c r="D6480" s="265" t="s">
        <v>15953</v>
      </c>
      <c r="E6480" s="266" t="s">
        <v>10715</v>
      </c>
      <c r="P6480" s="343"/>
    </row>
    <row r="6481" spans="1:16" x14ac:dyDescent="0.25">
      <c r="A6481" s="44" t="s">
        <v>1174</v>
      </c>
      <c r="B6481" s="44" t="s">
        <v>1354</v>
      </c>
      <c r="C6481" s="45" t="s">
        <v>14385</v>
      </c>
      <c r="D6481" s="45" t="s">
        <v>18252</v>
      </c>
      <c r="E6481" s="45" t="s">
        <v>3064</v>
      </c>
      <c r="F6481" s="45" t="s">
        <v>1384</v>
      </c>
      <c r="G6481" s="45" t="s">
        <v>1385</v>
      </c>
      <c r="P6481" s="343"/>
    </row>
    <row r="6482" spans="1:16" x14ac:dyDescent="0.25">
      <c r="A6482" s="44" t="s">
        <v>1174</v>
      </c>
      <c r="B6482" s="44" t="s">
        <v>5083</v>
      </c>
      <c r="C6482" s="45" t="s">
        <v>15961</v>
      </c>
      <c r="D6482" s="45" t="s">
        <v>18252</v>
      </c>
      <c r="E6482" s="45" t="s">
        <v>6214</v>
      </c>
      <c r="F6482" s="45" t="s">
        <v>1384</v>
      </c>
      <c r="G6482" s="45" t="s">
        <v>1385</v>
      </c>
      <c r="P6482" s="343"/>
    </row>
    <row r="6483" spans="1:16" x14ac:dyDescent="0.25">
      <c r="A6483" s="44" t="s">
        <v>1174</v>
      </c>
      <c r="B6483" s="131" t="s">
        <v>7666</v>
      </c>
      <c r="C6483" s="95" t="s">
        <v>10954</v>
      </c>
      <c r="D6483" s="96" t="s">
        <v>1398</v>
      </c>
      <c r="E6483" s="112">
        <v>45976</v>
      </c>
      <c r="F6483" s="96"/>
      <c r="G6483" s="96"/>
      <c r="H6483" s="96"/>
      <c r="I6483" s="99"/>
      <c r="J6483" s="99"/>
      <c r="K6483" s="99"/>
      <c r="L6483" s="31"/>
      <c r="M6483" s="31"/>
      <c r="N6483" s="31"/>
      <c r="P6483" s="343"/>
    </row>
    <row r="6484" spans="1:16" x14ac:dyDescent="0.25">
      <c r="A6484" s="44" t="s">
        <v>262</v>
      </c>
      <c r="B6484" s="44" t="s">
        <v>203</v>
      </c>
      <c r="C6484" s="45" t="s">
        <v>3863</v>
      </c>
      <c r="D6484" s="45" t="s">
        <v>15765</v>
      </c>
      <c r="E6484" s="45" t="s">
        <v>5246</v>
      </c>
      <c r="F6484" s="328"/>
      <c r="G6484" s="328"/>
      <c r="H6484" s="328"/>
      <c r="I6484" s="329"/>
      <c r="J6484" s="329"/>
      <c r="K6484" s="329"/>
      <c r="P6484" s="343"/>
    </row>
    <row r="6485" spans="1:16" x14ac:dyDescent="0.25">
      <c r="A6485" s="346" t="s">
        <v>262</v>
      </c>
      <c r="B6485" s="346" t="s">
        <v>203</v>
      </c>
      <c r="C6485" s="347" t="s">
        <v>3863</v>
      </c>
      <c r="D6485" s="347" t="s">
        <v>15765</v>
      </c>
      <c r="E6485" s="347" t="s">
        <v>5246</v>
      </c>
      <c r="F6485" s="346"/>
      <c r="G6485" s="346"/>
      <c r="H6485" s="346"/>
      <c r="I6485" s="346"/>
      <c r="J6485" s="346"/>
      <c r="K6485" s="346"/>
      <c r="L6485" s="346"/>
      <c r="M6485" s="346"/>
      <c r="P6485" s="343"/>
    </row>
    <row r="6486" spans="1:16" x14ac:dyDescent="0.25">
      <c r="A6486" s="264" t="s">
        <v>11417</v>
      </c>
      <c r="B6486" s="264" t="s">
        <v>3587</v>
      </c>
      <c r="C6486" s="265">
        <v>230904</v>
      </c>
      <c r="D6486" s="265" t="s">
        <v>15953</v>
      </c>
      <c r="E6486" s="266" t="s">
        <v>10715</v>
      </c>
      <c r="P6486" s="343"/>
    </row>
    <row r="6487" spans="1:16" x14ac:dyDescent="0.3">
      <c r="A6487" s="57" t="s">
        <v>559</v>
      </c>
      <c r="B6487" s="57" t="s">
        <v>2495</v>
      </c>
      <c r="C6487" s="62">
        <v>21030</v>
      </c>
      <c r="D6487" s="62" t="s">
        <v>5966</v>
      </c>
      <c r="E6487" s="60">
        <v>45961</v>
      </c>
      <c r="F6487" s="339" t="s">
        <v>16267</v>
      </c>
      <c r="G6487" s="339" t="s">
        <v>16268</v>
      </c>
      <c r="H6487" s="57"/>
      <c r="I6487" s="57"/>
      <c r="J6487" s="57"/>
      <c r="K6487" s="57"/>
      <c r="L6487" s="31"/>
      <c r="M6487" s="31"/>
      <c r="N6487" s="31"/>
      <c r="P6487" s="343"/>
    </row>
    <row r="6488" spans="1:16" x14ac:dyDescent="0.3">
      <c r="A6488" s="57" t="s">
        <v>559</v>
      </c>
      <c r="B6488" s="92" t="s">
        <v>4550</v>
      </c>
      <c r="C6488" s="93" t="s">
        <v>4548</v>
      </c>
      <c r="D6488" s="93" t="s">
        <v>4549</v>
      </c>
      <c r="E6488" s="94">
        <v>46203</v>
      </c>
      <c r="F6488" s="93"/>
      <c r="G6488" s="93"/>
      <c r="H6488" s="93"/>
      <c r="I6488" s="99"/>
      <c r="J6488" s="99"/>
      <c r="K6488" s="99"/>
      <c r="P6488" s="343"/>
    </row>
    <row r="6489" spans="1:16" s="355" customFormat="1" x14ac:dyDescent="0.25">
      <c r="A6489" s="44" t="s">
        <v>6847</v>
      </c>
      <c r="B6489" s="44" t="s">
        <v>10985</v>
      </c>
      <c r="C6489" s="45" t="s">
        <v>10986</v>
      </c>
      <c r="D6489" s="45" t="s">
        <v>18252</v>
      </c>
      <c r="E6489" s="45" t="s">
        <v>10715</v>
      </c>
      <c r="F6489" s="45" t="s">
        <v>1384</v>
      </c>
      <c r="G6489" s="45" t="s">
        <v>1385</v>
      </c>
      <c r="H6489" s="30"/>
      <c r="I6489" s="29"/>
      <c r="J6489" s="29"/>
      <c r="K6489" s="29"/>
      <c r="L6489" s="29"/>
      <c r="M6489" s="29"/>
      <c r="N6489" s="29"/>
      <c r="O6489" s="29"/>
      <c r="P6489" s="356"/>
    </row>
    <row r="6490" spans="1:16" x14ac:dyDescent="0.25">
      <c r="A6490" s="264" t="s">
        <v>6847</v>
      </c>
      <c r="B6490" s="264" t="s">
        <v>1056</v>
      </c>
      <c r="C6490" s="265">
        <v>220601</v>
      </c>
      <c r="D6490" s="265" t="s">
        <v>15953</v>
      </c>
      <c r="E6490" s="266" t="s">
        <v>6412</v>
      </c>
      <c r="P6490" s="343"/>
    </row>
    <row r="6491" spans="1:16" s="359" customFormat="1" x14ac:dyDescent="0.25">
      <c r="A6491" s="264" t="s">
        <v>6847</v>
      </c>
      <c r="B6491" s="264" t="s">
        <v>4180</v>
      </c>
      <c r="C6491" s="265">
        <v>220605</v>
      </c>
      <c r="D6491" s="265" t="s">
        <v>15953</v>
      </c>
      <c r="E6491" s="266" t="s">
        <v>6710</v>
      </c>
      <c r="F6491" s="30"/>
      <c r="G6491" s="30"/>
      <c r="H6491" s="30"/>
      <c r="I6491" s="29"/>
      <c r="J6491" s="29"/>
      <c r="K6491" s="29"/>
      <c r="L6491" s="29"/>
      <c r="M6491" s="29"/>
      <c r="N6491" s="29"/>
      <c r="O6491" s="29"/>
      <c r="P6491" s="360"/>
    </row>
    <row r="6492" spans="1:16" x14ac:dyDescent="0.25">
      <c r="A6492" s="264" t="s">
        <v>6847</v>
      </c>
      <c r="B6492" s="264" t="s">
        <v>10525</v>
      </c>
      <c r="C6492" s="265">
        <v>230604</v>
      </c>
      <c r="D6492" s="265" t="s">
        <v>15953</v>
      </c>
      <c r="E6492" s="266" t="s">
        <v>5410</v>
      </c>
      <c r="P6492" s="343"/>
    </row>
    <row r="6493" spans="1:16" x14ac:dyDescent="0.25">
      <c r="A6493" s="264" t="s">
        <v>6847</v>
      </c>
      <c r="B6493" s="264" t="s">
        <v>3782</v>
      </c>
      <c r="C6493" s="265">
        <v>23010402</v>
      </c>
      <c r="D6493" s="265" t="s">
        <v>15953</v>
      </c>
      <c r="E6493" s="266" t="s">
        <v>8836</v>
      </c>
      <c r="P6493" s="343"/>
    </row>
    <row r="6494" spans="1:16" s="355" customFormat="1" x14ac:dyDescent="0.25">
      <c r="A6494" s="264" t="s">
        <v>6847</v>
      </c>
      <c r="B6494" s="264" t="s">
        <v>14591</v>
      </c>
      <c r="C6494" s="265">
        <v>24020101</v>
      </c>
      <c r="D6494" s="265" t="s">
        <v>15953</v>
      </c>
      <c r="E6494" s="266" t="s">
        <v>12997</v>
      </c>
      <c r="F6494" s="30"/>
      <c r="G6494" s="30"/>
      <c r="H6494" s="30"/>
      <c r="I6494" s="29"/>
      <c r="J6494" s="29"/>
      <c r="K6494" s="29"/>
      <c r="L6494" s="29"/>
      <c r="M6494" s="29"/>
      <c r="N6494" s="29"/>
      <c r="O6494" s="29"/>
      <c r="P6494" s="356"/>
    </row>
    <row r="6495" spans="1:16" x14ac:dyDescent="0.25">
      <c r="A6495" s="264" t="s">
        <v>6847</v>
      </c>
      <c r="B6495" s="264" t="s">
        <v>14592</v>
      </c>
      <c r="C6495" s="265">
        <v>24020102</v>
      </c>
      <c r="D6495" s="265" t="s">
        <v>15953</v>
      </c>
      <c r="E6495" s="266" t="s">
        <v>8836</v>
      </c>
      <c r="P6495" s="343"/>
    </row>
    <row r="6496" spans="1:16" s="359" customFormat="1" x14ac:dyDescent="0.25">
      <c r="A6496" s="264" t="s">
        <v>14828</v>
      </c>
      <c r="B6496" s="264" t="s">
        <v>13009</v>
      </c>
      <c r="C6496" s="265">
        <v>240101</v>
      </c>
      <c r="D6496" s="265" t="s">
        <v>15953</v>
      </c>
      <c r="E6496" s="266" t="s">
        <v>13010</v>
      </c>
      <c r="F6496" s="30"/>
      <c r="G6496" s="30"/>
      <c r="H6496" s="30"/>
      <c r="I6496" s="29"/>
      <c r="J6496" s="29"/>
      <c r="K6496" s="29"/>
      <c r="L6496" s="29"/>
      <c r="M6496" s="29"/>
      <c r="N6496" s="29"/>
      <c r="O6496" s="29"/>
      <c r="P6496" s="360"/>
    </row>
    <row r="6497" spans="1:16" x14ac:dyDescent="0.25">
      <c r="A6497" s="264" t="s">
        <v>14828</v>
      </c>
      <c r="B6497" s="264" t="s">
        <v>1076</v>
      </c>
      <c r="C6497" s="265">
        <v>240303</v>
      </c>
      <c r="D6497" s="265" t="s">
        <v>15953</v>
      </c>
      <c r="E6497" s="266" t="s">
        <v>3064</v>
      </c>
      <c r="P6497" s="343"/>
    </row>
    <row r="6498" spans="1:16" x14ac:dyDescent="0.25">
      <c r="A6498" s="44" t="s">
        <v>16069</v>
      </c>
      <c r="B6498" s="44" t="s">
        <v>18116</v>
      </c>
      <c r="C6498" s="45" t="s">
        <v>18117</v>
      </c>
      <c r="D6498" s="45" t="s">
        <v>18252</v>
      </c>
      <c r="E6498" s="45" t="s">
        <v>6985</v>
      </c>
      <c r="F6498" s="45" t="s">
        <v>1384</v>
      </c>
      <c r="G6498" s="45" t="s">
        <v>1385</v>
      </c>
      <c r="P6498" s="343"/>
    </row>
    <row r="6499" spans="1:16" x14ac:dyDescent="0.25">
      <c r="A6499" s="264" t="s">
        <v>3512</v>
      </c>
      <c r="B6499" s="264" t="s">
        <v>1056</v>
      </c>
      <c r="C6499" s="265">
        <v>230601</v>
      </c>
      <c r="D6499" s="265" t="s">
        <v>15953</v>
      </c>
      <c r="E6499" s="266" t="s">
        <v>10533</v>
      </c>
      <c r="P6499" s="343"/>
    </row>
    <row r="6500" spans="1:16" x14ac:dyDescent="0.25">
      <c r="A6500" s="44" t="s">
        <v>11163</v>
      </c>
      <c r="B6500" s="44" t="s">
        <v>15259</v>
      </c>
      <c r="C6500" s="45" t="s">
        <v>11129</v>
      </c>
      <c r="D6500" s="45" t="s">
        <v>16294</v>
      </c>
      <c r="E6500" s="46">
        <v>46022</v>
      </c>
      <c r="F6500" s="338"/>
      <c r="G6500" s="44"/>
      <c r="H6500" s="44"/>
      <c r="I6500" s="44"/>
      <c r="J6500" s="44"/>
      <c r="K6500" s="44"/>
      <c r="L6500" s="31"/>
      <c r="M6500" s="31"/>
      <c r="N6500" s="31"/>
      <c r="P6500" s="343"/>
    </row>
    <row r="6501" spans="1:16" x14ac:dyDescent="0.25">
      <c r="A6501" s="44" t="s">
        <v>12233</v>
      </c>
      <c r="B6501" s="44" t="s">
        <v>12234</v>
      </c>
      <c r="C6501" s="45" t="s">
        <v>12832</v>
      </c>
      <c r="D6501" s="45" t="s">
        <v>4574</v>
      </c>
      <c r="E6501" s="275">
        <f>DATE(2026,5,26)</f>
        <v>46168</v>
      </c>
      <c r="P6501" s="343"/>
    </row>
    <row r="6502" spans="1:16" x14ac:dyDescent="0.25">
      <c r="A6502" s="264" t="s">
        <v>14829</v>
      </c>
      <c r="B6502" s="264" t="s">
        <v>14623</v>
      </c>
      <c r="C6502" s="265">
        <v>24050301</v>
      </c>
      <c r="D6502" s="265" t="s">
        <v>15953</v>
      </c>
      <c r="E6502" s="266" t="s">
        <v>6710</v>
      </c>
      <c r="P6502" s="343"/>
    </row>
    <row r="6503" spans="1:16" x14ac:dyDescent="0.25">
      <c r="A6503" s="264" t="s">
        <v>16946</v>
      </c>
      <c r="B6503" s="264" t="s">
        <v>6669</v>
      </c>
      <c r="C6503" s="265">
        <v>240804</v>
      </c>
      <c r="D6503" s="265" t="s">
        <v>15953</v>
      </c>
      <c r="E6503" s="266" t="s">
        <v>15826</v>
      </c>
      <c r="P6503" s="343"/>
    </row>
    <row r="6504" spans="1:16" x14ac:dyDescent="0.25">
      <c r="A6504" s="44" t="s">
        <v>3229</v>
      </c>
      <c r="B6504" s="44" t="s">
        <v>2897</v>
      </c>
      <c r="C6504" s="45" t="s">
        <v>3230</v>
      </c>
      <c r="D6504" s="45" t="s">
        <v>2000</v>
      </c>
      <c r="E6504" s="46">
        <v>45925</v>
      </c>
      <c r="F6504" s="93"/>
      <c r="G6504" s="93"/>
      <c r="H6504" s="93" t="s">
        <v>1533</v>
      </c>
      <c r="I6504" s="99"/>
      <c r="J6504" s="99"/>
      <c r="K6504" s="99"/>
      <c r="L6504" s="31"/>
      <c r="M6504" s="31"/>
      <c r="N6504" s="31"/>
      <c r="P6504" s="343"/>
    </row>
    <row r="6505" spans="1:16" x14ac:dyDescent="0.25">
      <c r="A6505" s="264" t="s">
        <v>9489</v>
      </c>
      <c r="B6505" s="264" t="s">
        <v>4181</v>
      </c>
      <c r="C6505" s="265">
        <v>230301</v>
      </c>
      <c r="D6505" s="265" t="s">
        <v>15953</v>
      </c>
      <c r="E6505" s="266" t="s">
        <v>6877</v>
      </c>
      <c r="P6505" s="343"/>
    </row>
    <row r="6506" spans="1:16" x14ac:dyDescent="0.25">
      <c r="A6506" s="264" t="s">
        <v>814</v>
      </c>
      <c r="B6506" s="264" t="s">
        <v>6669</v>
      </c>
      <c r="C6506" s="265">
        <v>240804</v>
      </c>
      <c r="D6506" s="265" t="s">
        <v>15953</v>
      </c>
      <c r="E6506" s="266" t="s">
        <v>15826</v>
      </c>
      <c r="P6506" s="343"/>
    </row>
    <row r="6507" spans="1:16" x14ac:dyDescent="0.25">
      <c r="A6507" s="44" t="s">
        <v>15526</v>
      </c>
      <c r="B6507" s="44" t="s">
        <v>15970</v>
      </c>
      <c r="C6507" s="45" t="s">
        <v>15775</v>
      </c>
      <c r="D6507" s="45" t="s">
        <v>18252</v>
      </c>
      <c r="E6507" s="45" t="s">
        <v>6416</v>
      </c>
      <c r="F6507" s="45" t="s">
        <v>1384</v>
      </c>
      <c r="G6507" s="45" t="s">
        <v>1385</v>
      </c>
      <c r="P6507" s="343"/>
    </row>
    <row r="6508" spans="1:16" x14ac:dyDescent="0.25">
      <c r="A6508" s="44" t="s">
        <v>10210</v>
      </c>
      <c r="B6508" s="44" t="s">
        <v>177</v>
      </c>
      <c r="C6508" s="45" t="s">
        <v>10211</v>
      </c>
      <c r="D6508" s="45" t="s">
        <v>15765</v>
      </c>
      <c r="E6508" s="45" t="s">
        <v>6212</v>
      </c>
      <c r="F6508" s="328"/>
      <c r="G6508" s="328"/>
      <c r="H6508" s="328"/>
      <c r="I6508" s="329"/>
      <c r="J6508" s="329"/>
      <c r="K6508" s="329"/>
      <c r="P6508" s="343"/>
    </row>
    <row r="6509" spans="1:16" x14ac:dyDescent="0.25">
      <c r="A6509" s="346" t="s">
        <v>10210</v>
      </c>
      <c r="B6509" s="346" t="s">
        <v>177</v>
      </c>
      <c r="C6509" s="347" t="s">
        <v>10211</v>
      </c>
      <c r="D6509" s="347" t="s">
        <v>15765</v>
      </c>
      <c r="E6509" s="347" t="s">
        <v>16792</v>
      </c>
      <c r="F6509" s="346"/>
      <c r="G6509" s="346"/>
      <c r="H6509" s="346"/>
      <c r="I6509" s="346"/>
      <c r="J6509" s="346"/>
      <c r="K6509" s="346"/>
      <c r="L6509" s="346"/>
      <c r="M6509" s="346"/>
      <c r="P6509" s="343"/>
    </row>
    <row r="6510" spans="1:16" x14ac:dyDescent="0.25">
      <c r="A6510" s="44" t="s">
        <v>10210</v>
      </c>
      <c r="B6510" s="44" t="s">
        <v>177</v>
      </c>
      <c r="C6510" s="45" t="s">
        <v>10211</v>
      </c>
      <c r="D6510" s="45" t="s">
        <v>13812</v>
      </c>
      <c r="E6510" s="45" t="s">
        <v>6212</v>
      </c>
      <c r="F6510" s="93"/>
      <c r="G6510" s="93"/>
      <c r="H6510" s="93"/>
      <c r="I6510" s="99"/>
      <c r="J6510" s="99"/>
      <c r="K6510" s="99"/>
      <c r="P6510" s="343"/>
    </row>
    <row r="6511" spans="1:16" x14ac:dyDescent="0.25">
      <c r="A6511" s="44" t="s">
        <v>6039</v>
      </c>
      <c r="B6511" s="44" t="s">
        <v>6179</v>
      </c>
      <c r="C6511" s="45" t="s">
        <v>6199</v>
      </c>
      <c r="D6511" s="45" t="s">
        <v>18252</v>
      </c>
      <c r="E6511" s="45" t="s">
        <v>6212</v>
      </c>
      <c r="F6511" s="45" t="s">
        <v>1384</v>
      </c>
      <c r="G6511" s="45" t="s">
        <v>1385</v>
      </c>
      <c r="P6511" s="343"/>
    </row>
    <row r="6512" spans="1:16" x14ac:dyDescent="0.25">
      <c r="A6512" s="403" t="s">
        <v>17334</v>
      </c>
      <c r="B6512" s="403" t="s">
        <v>17131</v>
      </c>
      <c r="C6512" s="413">
        <v>17.239999999999998</v>
      </c>
      <c r="D6512" s="43" t="s">
        <v>17679</v>
      </c>
      <c r="E6512" s="43">
        <v>47299</v>
      </c>
      <c r="F6512" s="88"/>
      <c r="P6512" s="343"/>
    </row>
    <row r="6513" spans="1:16" x14ac:dyDescent="0.25">
      <c r="A6513" s="264" t="s">
        <v>14830</v>
      </c>
      <c r="B6513" s="264" t="s">
        <v>1083</v>
      </c>
      <c r="C6513" s="265">
        <v>240802</v>
      </c>
      <c r="D6513" s="265" t="s">
        <v>15953</v>
      </c>
      <c r="E6513" s="266" t="s">
        <v>6416</v>
      </c>
      <c r="P6513" s="343"/>
    </row>
    <row r="6514" spans="1:16" x14ac:dyDescent="0.25">
      <c r="A6514" s="403" t="s">
        <v>17335</v>
      </c>
      <c r="B6514" s="403" t="s">
        <v>17163</v>
      </c>
      <c r="C6514" s="413">
        <v>19.239999999999998</v>
      </c>
      <c r="D6514" s="43" t="s">
        <v>17679</v>
      </c>
      <c r="E6514" s="43">
        <v>47299</v>
      </c>
      <c r="F6514" s="88"/>
      <c r="P6514" s="343"/>
    </row>
    <row r="6515" spans="1:16" x14ac:dyDescent="0.25">
      <c r="A6515" s="403" t="s">
        <v>17335</v>
      </c>
      <c r="B6515" s="403" t="s">
        <v>17189</v>
      </c>
      <c r="C6515" s="413">
        <v>35.24</v>
      </c>
      <c r="D6515" s="43" t="s">
        <v>17679</v>
      </c>
      <c r="E6515" s="43">
        <v>47299</v>
      </c>
      <c r="F6515" s="88"/>
      <c r="P6515" s="343"/>
    </row>
    <row r="6516" spans="1:16" x14ac:dyDescent="0.25">
      <c r="A6516" s="264" t="s">
        <v>17853</v>
      </c>
      <c r="B6516" s="264" t="s">
        <v>1921</v>
      </c>
      <c r="C6516" s="265">
        <v>250101</v>
      </c>
      <c r="D6516" s="265" t="s">
        <v>15953</v>
      </c>
      <c r="E6516" s="266" t="s">
        <v>17681</v>
      </c>
      <c r="P6516" s="343"/>
    </row>
    <row r="6517" spans="1:16" x14ac:dyDescent="0.25">
      <c r="A6517" s="44" t="s">
        <v>6848</v>
      </c>
      <c r="B6517" s="44" t="s">
        <v>1347</v>
      </c>
      <c r="C6517" s="45" t="s">
        <v>14267</v>
      </c>
      <c r="D6517" s="45" t="s">
        <v>18252</v>
      </c>
      <c r="E6517" s="45" t="s">
        <v>6677</v>
      </c>
      <c r="F6517" s="45" t="s">
        <v>1385</v>
      </c>
      <c r="G6517" s="45" t="s">
        <v>1384</v>
      </c>
      <c r="P6517" s="343"/>
    </row>
    <row r="6518" spans="1:16" x14ac:dyDescent="0.25">
      <c r="A6518" s="264" t="s">
        <v>6848</v>
      </c>
      <c r="B6518" s="264" t="s">
        <v>1055</v>
      </c>
      <c r="C6518" s="265">
        <v>22010702</v>
      </c>
      <c r="D6518" s="265" t="s">
        <v>15953</v>
      </c>
      <c r="E6518" s="266" t="s">
        <v>8836</v>
      </c>
      <c r="P6518" s="343"/>
    </row>
    <row r="6519" spans="1:16" x14ac:dyDescent="0.25">
      <c r="A6519" s="264" t="s">
        <v>6849</v>
      </c>
      <c r="B6519" s="264" t="s">
        <v>6713</v>
      </c>
      <c r="C6519" s="265">
        <v>220604</v>
      </c>
      <c r="D6519" s="265" t="s">
        <v>15953</v>
      </c>
      <c r="E6519" s="266" t="s">
        <v>6714</v>
      </c>
      <c r="P6519" s="343"/>
    </row>
    <row r="6520" spans="1:16" x14ac:dyDescent="0.25">
      <c r="A6520" s="44" t="s">
        <v>16070</v>
      </c>
      <c r="B6520" s="44" t="s">
        <v>15963</v>
      </c>
      <c r="C6520" s="45" t="s">
        <v>15964</v>
      </c>
      <c r="D6520" s="45" t="s">
        <v>18252</v>
      </c>
      <c r="E6520" s="45" t="s">
        <v>6214</v>
      </c>
      <c r="F6520" s="45" t="s">
        <v>1385</v>
      </c>
      <c r="G6520" s="45" t="s">
        <v>1385</v>
      </c>
      <c r="P6520" s="343"/>
    </row>
    <row r="6521" spans="1:16" x14ac:dyDescent="0.25">
      <c r="A6521" s="264" t="s">
        <v>10447</v>
      </c>
      <c r="B6521" s="264" t="s">
        <v>9688</v>
      </c>
      <c r="C6521" s="265">
        <v>230504</v>
      </c>
      <c r="D6521" s="265" t="s">
        <v>15953</v>
      </c>
      <c r="E6521" s="266" t="s">
        <v>9689</v>
      </c>
      <c r="P6521" s="343"/>
    </row>
    <row r="6522" spans="1:16" x14ac:dyDescent="0.25">
      <c r="A6522" s="264" t="s">
        <v>10447</v>
      </c>
      <c r="B6522" s="264" t="s">
        <v>1056</v>
      </c>
      <c r="C6522" s="265">
        <v>230601</v>
      </c>
      <c r="D6522" s="265" t="s">
        <v>15953</v>
      </c>
      <c r="E6522" s="266" t="s">
        <v>10533</v>
      </c>
      <c r="P6522" s="343"/>
    </row>
    <row r="6523" spans="1:16" x14ac:dyDescent="0.25">
      <c r="A6523" s="264" t="s">
        <v>10447</v>
      </c>
      <c r="B6523" s="264" t="s">
        <v>13009</v>
      </c>
      <c r="C6523" s="265">
        <v>240101</v>
      </c>
      <c r="D6523" s="265" t="s">
        <v>15953</v>
      </c>
      <c r="E6523" s="266" t="s">
        <v>13010</v>
      </c>
      <c r="P6523" s="343"/>
    </row>
    <row r="6524" spans="1:16" x14ac:dyDescent="0.25">
      <c r="A6524" s="44" t="s">
        <v>12235</v>
      </c>
      <c r="B6524" s="44" t="s">
        <v>11987</v>
      </c>
      <c r="C6524" s="45" t="s">
        <v>8853</v>
      </c>
      <c r="D6524" s="45" t="s">
        <v>4574</v>
      </c>
      <c r="E6524" s="275">
        <f>DATE(2027,2,3)</f>
        <v>46421</v>
      </c>
      <c r="P6524" s="343"/>
    </row>
    <row r="6525" spans="1:16" x14ac:dyDescent="0.25">
      <c r="A6525" s="264" t="s">
        <v>14831</v>
      </c>
      <c r="B6525" s="264" t="s">
        <v>236</v>
      </c>
      <c r="C6525" s="265">
        <v>241001</v>
      </c>
      <c r="D6525" s="265" t="s">
        <v>15953</v>
      </c>
      <c r="E6525" s="266" t="s">
        <v>11352</v>
      </c>
      <c r="P6525" s="343"/>
    </row>
    <row r="6526" spans="1:16" x14ac:dyDescent="0.25">
      <c r="A6526" s="264" t="s">
        <v>14831</v>
      </c>
      <c r="B6526" s="264" t="s">
        <v>6725</v>
      </c>
      <c r="C6526" s="265">
        <v>24070201</v>
      </c>
      <c r="D6526" s="265" t="s">
        <v>15953</v>
      </c>
      <c r="E6526" s="266" t="s">
        <v>10069</v>
      </c>
      <c r="P6526" s="343"/>
    </row>
    <row r="6527" spans="1:16" x14ac:dyDescent="0.25">
      <c r="A6527" s="264" t="s">
        <v>14831</v>
      </c>
      <c r="B6527" s="264" t="s">
        <v>3596</v>
      </c>
      <c r="C6527" s="265">
        <v>24070202</v>
      </c>
      <c r="D6527" s="265" t="s">
        <v>15953</v>
      </c>
      <c r="E6527" s="266" t="s">
        <v>5273</v>
      </c>
      <c r="P6527" s="343"/>
    </row>
    <row r="6528" spans="1:16" x14ac:dyDescent="0.25">
      <c r="A6528" s="44" t="s">
        <v>16331</v>
      </c>
      <c r="B6528" s="44" t="s">
        <v>16332</v>
      </c>
      <c r="C6528" s="45" t="s">
        <v>16333</v>
      </c>
      <c r="D6528" s="45" t="s">
        <v>16294</v>
      </c>
      <c r="E6528" s="46">
        <v>45961</v>
      </c>
      <c r="F6528" s="338"/>
      <c r="G6528" s="44"/>
      <c r="H6528" s="44"/>
      <c r="I6528" s="44"/>
      <c r="J6528" s="44"/>
      <c r="K6528" s="44"/>
      <c r="L6528" s="31"/>
      <c r="M6528" s="31"/>
      <c r="N6528" s="31"/>
      <c r="P6528" s="343"/>
    </row>
    <row r="6529" spans="1:16" x14ac:dyDescent="0.25">
      <c r="A6529" s="44" t="s">
        <v>263</v>
      </c>
      <c r="B6529" s="44" t="s">
        <v>264</v>
      </c>
      <c r="C6529" s="45" t="s">
        <v>8953</v>
      </c>
      <c r="D6529" s="45" t="s">
        <v>15765</v>
      </c>
      <c r="E6529" s="45" t="s">
        <v>6210</v>
      </c>
      <c r="F6529" s="328"/>
      <c r="G6529" s="328"/>
      <c r="H6529" s="328"/>
      <c r="I6529" s="329"/>
      <c r="J6529" s="329"/>
      <c r="K6529" s="329"/>
      <c r="P6529" s="343"/>
    </row>
    <row r="6530" spans="1:16" x14ac:dyDescent="0.25">
      <c r="A6530" s="346" t="s">
        <v>263</v>
      </c>
      <c r="B6530" s="346" t="s">
        <v>264</v>
      </c>
      <c r="C6530" s="347" t="s">
        <v>8953</v>
      </c>
      <c r="D6530" s="347" t="s">
        <v>15765</v>
      </c>
      <c r="E6530" s="347" t="s">
        <v>6214</v>
      </c>
      <c r="F6530" s="346"/>
      <c r="G6530" s="346"/>
      <c r="H6530" s="346"/>
      <c r="I6530" s="346"/>
      <c r="J6530" s="346"/>
      <c r="K6530" s="346"/>
      <c r="L6530" s="346"/>
      <c r="M6530" s="346"/>
      <c r="P6530" s="343"/>
    </row>
    <row r="6531" spans="1:16" x14ac:dyDescent="0.25">
      <c r="A6531" s="44" t="s">
        <v>263</v>
      </c>
      <c r="B6531" s="44" t="s">
        <v>12154</v>
      </c>
      <c r="C6531" s="45" t="s">
        <v>12833</v>
      </c>
      <c r="D6531" s="45" t="s">
        <v>4574</v>
      </c>
      <c r="E6531" s="275">
        <f>DATE(2028,2,27)</f>
        <v>46810</v>
      </c>
      <c r="P6531" s="343"/>
    </row>
    <row r="6532" spans="1:16" x14ac:dyDescent="0.25">
      <c r="A6532" s="44" t="s">
        <v>263</v>
      </c>
      <c r="B6532" s="44" t="s">
        <v>264</v>
      </c>
      <c r="C6532" s="45" t="s">
        <v>8953</v>
      </c>
      <c r="D6532" s="45" t="s">
        <v>13812</v>
      </c>
      <c r="E6532" s="45" t="s">
        <v>6210</v>
      </c>
      <c r="F6532" s="93"/>
      <c r="G6532" s="93"/>
      <c r="H6532" s="93"/>
      <c r="I6532" s="99"/>
      <c r="J6532" s="99"/>
      <c r="K6532" s="99"/>
      <c r="P6532" s="343"/>
    </row>
    <row r="6533" spans="1:16" x14ac:dyDescent="0.25">
      <c r="A6533" s="264" t="s">
        <v>9490</v>
      </c>
      <c r="B6533" s="264" t="s">
        <v>2751</v>
      </c>
      <c r="C6533" s="265">
        <v>230105</v>
      </c>
      <c r="D6533" s="265" t="s">
        <v>15953</v>
      </c>
      <c r="E6533" s="266" t="s">
        <v>6877</v>
      </c>
      <c r="P6533" s="343"/>
    </row>
    <row r="6534" spans="1:16" x14ac:dyDescent="0.25">
      <c r="A6534" s="264" t="s">
        <v>14832</v>
      </c>
      <c r="B6534" s="264" t="s">
        <v>12996</v>
      </c>
      <c r="C6534" s="265">
        <v>24010401</v>
      </c>
      <c r="D6534" s="265" t="s">
        <v>15953</v>
      </c>
      <c r="E6534" s="266" t="s">
        <v>12997</v>
      </c>
      <c r="P6534" s="343"/>
    </row>
    <row r="6535" spans="1:16" x14ac:dyDescent="0.25">
      <c r="A6535" s="44" t="s">
        <v>9151</v>
      </c>
      <c r="B6535" s="44" t="s">
        <v>2667</v>
      </c>
      <c r="C6535" s="45" t="s">
        <v>9088</v>
      </c>
      <c r="D6535" s="45" t="s">
        <v>18252</v>
      </c>
      <c r="E6535" s="45" t="s">
        <v>6809</v>
      </c>
      <c r="F6535" s="45" t="s">
        <v>1384</v>
      </c>
      <c r="G6535" s="45" t="s">
        <v>1385</v>
      </c>
      <c r="P6535" s="343"/>
    </row>
    <row r="6536" spans="1:16" x14ac:dyDescent="0.25">
      <c r="A6536" s="44" t="s">
        <v>7287</v>
      </c>
      <c r="B6536" s="44" t="s">
        <v>9963</v>
      </c>
      <c r="C6536" s="45" t="s">
        <v>7283</v>
      </c>
      <c r="D6536" s="45" t="s">
        <v>16294</v>
      </c>
      <c r="E6536" s="46">
        <v>46053</v>
      </c>
      <c r="F6536" s="338"/>
      <c r="G6536" s="44"/>
      <c r="H6536" s="44"/>
      <c r="I6536" s="44"/>
      <c r="J6536" s="44"/>
      <c r="K6536" s="44"/>
      <c r="P6536" s="343"/>
    </row>
    <row r="6537" spans="1:16" x14ac:dyDescent="0.25">
      <c r="A6537" s="44" t="s">
        <v>12236</v>
      </c>
      <c r="B6537" s="44" t="s">
        <v>12237</v>
      </c>
      <c r="C6537" s="45" t="s">
        <v>4761</v>
      </c>
      <c r="D6537" s="45" t="s">
        <v>4574</v>
      </c>
      <c r="E6537" s="275">
        <f>DATE(2026,3,26)</f>
        <v>46107</v>
      </c>
      <c r="P6537" s="343"/>
    </row>
    <row r="6538" spans="1:16" x14ac:dyDescent="0.25">
      <c r="A6538" s="1" t="s">
        <v>8416</v>
      </c>
      <c r="B6538" s="432" t="s">
        <v>8379</v>
      </c>
      <c r="C6538" s="433" t="s">
        <v>13941</v>
      </c>
      <c r="D6538" s="434" t="s">
        <v>17016</v>
      </c>
      <c r="E6538" s="434">
        <v>45838</v>
      </c>
      <c r="P6538" s="343"/>
    </row>
    <row r="6539" spans="1:16" x14ac:dyDescent="0.25">
      <c r="A6539" s="1" t="s">
        <v>8416</v>
      </c>
      <c r="B6539" s="432" t="s">
        <v>8379</v>
      </c>
      <c r="C6539" s="433" t="s">
        <v>13941</v>
      </c>
      <c r="D6539" s="434" t="s">
        <v>17016</v>
      </c>
      <c r="E6539" s="434">
        <v>45838</v>
      </c>
      <c r="P6539" s="343"/>
    </row>
    <row r="6540" spans="1:16" x14ac:dyDescent="0.25">
      <c r="A6540" s="44" t="s">
        <v>16071</v>
      </c>
      <c r="B6540" s="44" t="s">
        <v>15963</v>
      </c>
      <c r="C6540" s="45" t="s">
        <v>15964</v>
      </c>
      <c r="D6540" s="45" t="s">
        <v>18252</v>
      </c>
      <c r="E6540" s="45" t="s">
        <v>6214</v>
      </c>
      <c r="F6540" s="45" t="s">
        <v>1384</v>
      </c>
      <c r="G6540" s="45" t="s">
        <v>1385</v>
      </c>
      <c r="P6540" s="343"/>
    </row>
    <row r="6541" spans="1:16" x14ac:dyDescent="0.25">
      <c r="A6541" s="1" t="s">
        <v>16464</v>
      </c>
      <c r="B6541" s="432" t="s">
        <v>16442</v>
      </c>
      <c r="C6541" s="433" t="s">
        <v>16465</v>
      </c>
      <c r="D6541" s="434" t="s">
        <v>17016</v>
      </c>
      <c r="E6541" s="434">
        <v>45917</v>
      </c>
      <c r="P6541" s="343"/>
    </row>
    <row r="6542" spans="1:16" x14ac:dyDescent="0.25">
      <c r="A6542" s="1" t="s">
        <v>16464</v>
      </c>
      <c r="B6542" s="432" t="s">
        <v>16442</v>
      </c>
      <c r="C6542" s="433" t="s">
        <v>16465</v>
      </c>
      <c r="D6542" s="434" t="s">
        <v>17016</v>
      </c>
      <c r="E6542" s="434">
        <v>45917</v>
      </c>
      <c r="P6542" s="343"/>
    </row>
    <row r="6543" spans="1:16" x14ac:dyDescent="0.25">
      <c r="A6543" s="1" t="s">
        <v>16466</v>
      </c>
      <c r="B6543" s="432" t="s">
        <v>16467</v>
      </c>
      <c r="C6543" s="433" t="s">
        <v>16468</v>
      </c>
      <c r="D6543" s="434" t="s">
        <v>17016</v>
      </c>
      <c r="E6543" s="434">
        <v>45917</v>
      </c>
      <c r="P6543" s="343"/>
    </row>
    <row r="6544" spans="1:16" x14ac:dyDescent="0.25">
      <c r="A6544" s="44" t="s">
        <v>1175</v>
      </c>
      <c r="B6544" s="44" t="s">
        <v>9313</v>
      </c>
      <c r="C6544" s="45" t="s">
        <v>9314</v>
      </c>
      <c r="D6544" s="45" t="s">
        <v>18252</v>
      </c>
      <c r="E6544" s="45" t="s">
        <v>3754</v>
      </c>
      <c r="F6544" s="45" t="s">
        <v>1384</v>
      </c>
      <c r="G6544" s="45" t="s">
        <v>1385</v>
      </c>
      <c r="P6544" s="343"/>
    </row>
    <row r="6545" spans="1:16" x14ac:dyDescent="0.25">
      <c r="A6545" s="44" t="s">
        <v>555</v>
      </c>
      <c r="B6545" s="44" t="s">
        <v>13525</v>
      </c>
      <c r="C6545" s="45" t="s">
        <v>13084</v>
      </c>
      <c r="D6545" s="45" t="s">
        <v>16294</v>
      </c>
      <c r="E6545" s="46">
        <v>45777</v>
      </c>
      <c r="F6545" s="338"/>
      <c r="G6545" s="44"/>
      <c r="H6545" s="44"/>
      <c r="I6545" s="44"/>
      <c r="J6545" s="44"/>
      <c r="K6545" s="44"/>
      <c r="L6545" s="31"/>
      <c r="M6545" s="31"/>
      <c r="N6545" s="31"/>
      <c r="P6545" s="343"/>
    </row>
    <row r="6546" spans="1:16" x14ac:dyDescent="0.25">
      <c r="A6546" s="264" t="s">
        <v>13015</v>
      </c>
      <c r="B6546" s="264" t="s">
        <v>12989</v>
      </c>
      <c r="C6546" s="265">
        <v>240103</v>
      </c>
      <c r="D6546" s="265" t="s">
        <v>15953</v>
      </c>
      <c r="E6546" s="266" t="s">
        <v>6677</v>
      </c>
      <c r="P6546" s="343"/>
    </row>
    <row r="6547" spans="1:16" s="355" customFormat="1" x14ac:dyDescent="0.25">
      <c r="A6547" s="44" t="s">
        <v>16072</v>
      </c>
      <c r="B6547" s="44" t="s">
        <v>1346</v>
      </c>
      <c r="C6547" s="45" t="s">
        <v>15960</v>
      </c>
      <c r="D6547" s="45" t="s">
        <v>18252</v>
      </c>
      <c r="E6547" s="45" t="s">
        <v>6214</v>
      </c>
      <c r="F6547" s="45" t="s">
        <v>1384</v>
      </c>
      <c r="G6547" s="45" t="s">
        <v>1385</v>
      </c>
      <c r="H6547" s="30"/>
      <c r="I6547" s="29"/>
      <c r="J6547" s="29"/>
      <c r="K6547" s="29"/>
      <c r="L6547" s="29"/>
      <c r="M6547" s="29"/>
      <c r="N6547" s="29"/>
      <c r="O6547" s="29"/>
      <c r="P6547" s="356"/>
    </row>
    <row r="6548" spans="1:16" x14ac:dyDescent="0.25">
      <c r="A6548" s="44" t="s">
        <v>11293</v>
      </c>
      <c r="B6548" s="44" t="s">
        <v>11291</v>
      </c>
      <c r="C6548" s="45" t="s">
        <v>11294</v>
      </c>
      <c r="D6548" s="45" t="s">
        <v>15765</v>
      </c>
      <c r="E6548" s="45" t="s">
        <v>6714</v>
      </c>
      <c r="F6548" s="328"/>
      <c r="G6548" s="328"/>
      <c r="H6548" s="328"/>
      <c r="I6548" s="329"/>
      <c r="J6548" s="329"/>
      <c r="K6548" s="329"/>
      <c r="P6548" s="343"/>
    </row>
    <row r="6549" spans="1:16" x14ac:dyDescent="0.25">
      <c r="A6549" s="346" t="s">
        <v>11293</v>
      </c>
      <c r="B6549" s="346" t="s">
        <v>11291</v>
      </c>
      <c r="C6549" s="347" t="s">
        <v>11294</v>
      </c>
      <c r="D6549" s="347" t="s">
        <v>15765</v>
      </c>
      <c r="E6549" s="347" t="s">
        <v>10533</v>
      </c>
      <c r="F6549" s="346"/>
      <c r="G6549" s="346"/>
      <c r="H6549" s="346"/>
      <c r="I6549" s="346"/>
      <c r="J6549" s="346"/>
      <c r="K6549" s="346"/>
      <c r="L6549" s="346"/>
      <c r="M6549" s="346"/>
      <c r="P6549" s="343"/>
    </row>
    <row r="6550" spans="1:16" x14ac:dyDescent="0.25">
      <c r="A6550" s="44" t="s">
        <v>11293</v>
      </c>
      <c r="B6550" s="44" t="s">
        <v>11291</v>
      </c>
      <c r="C6550" s="45" t="s">
        <v>11294</v>
      </c>
      <c r="D6550" s="45" t="s">
        <v>13812</v>
      </c>
      <c r="E6550" s="45" t="s">
        <v>6714</v>
      </c>
      <c r="F6550" s="93"/>
      <c r="G6550" s="93"/>
      <c r="H6550" s="93"/>
      <c r="I6550" s="99"/>
      <c r="J6550" s="99"/>
      <c r="K6550" s="99"/>
      <c r="P6550" s="343"/>
    </row>
    <row r="6551" spans="1:16" x14ac:dyDescent="0.25">
      <c r="A6551" s="264" t="s">
        <v>4248</v>
      </c>
      <c r="B6551" s="264" t="s">
        <v>6662</v>
      </c>
      <c r="C6551" s="265">
        <v>22010601</v>
      </c>
      <c r="D6551" s="265" t="s">
        <v>15953</v>
      </c>
      <c r="E6551" s="266" t="s">
        <v>6211</v>
      </c>
      <c r="P6551" s="343"/>
    </row>
    <row r="6552" spans="1:16" x14ac:dyDescent="0.25">
      <c r="A6552" s="264" t="s">
        <v>4248</v>
      </c>
      <c r="B6552" s="264" t="s">
        <v>6663</v>
      </c>
      <c r="C6552" s="265">
        <v>22010602</v>
      </c>
      <c r="D6552" s="265" t="s">
        <v>15953</v>
      </c>
      <c r="E6552" s="266" t="s">
        <v>6211</v>
      </c>
      <c r="P6552" s="343"/>
    </row>
    <row r="6553" spans="1:16" x14ac:dyDescent="0.25">
      <c r="A6553" s="264" t="s">
        <v>16947</v>
      </c>
      <c r="B6553" s="264" t="s">
        <v>5412</v>
      </c>
      <c r="C6553" s="265">
        <v>241002</v>
      </c>
      <c r="D6553" s="265" t="s">
        <v>15953</v>
      </c>
      <c r="E6553" s="266" t="s">
        <v>6985</v>
      </c>
      <c r="P6553" s="343"/>
    </row>
    <row r="6554" spans="1:16" x14ac:dyDescent="0.25">
      <c r="A6554" s="403" t="s">
        <v>3306</v>
      </c>
      <c r="B6554" s="403" t="s">
        <v>17087</v>
      </c>
      <c r="C6554" s="413">
        <v>9.24</v>
      </c>
      <c r="D6554" s="43" t="s">
        <v>17679</v>
      </c>
      <c r="E6554" s="43">
        <v>47299</v>
      </c>
      <c r="F6554" s="88" t="s">
        <v>1533</v>
      </c>
      <c r="P6554" s="343"/>
    </row>
    <row r="6555" spans="1:16" x14ac:dyDescent="0.25">
      <c r="A6555" s="403" t="s">
        <v>3306</v>
      </c>
      <c r="B6555" s="403" t="s">
        <v>17187</v>
      </c>
      <c r="C6555" s="413">
        <v>10.24</v>
      </c>
      <c r="D6555" s="43" t="s">
        <v>17679</v>
      </c>
      <c r="E6555" s="43">
        <v>47299</v>
      </c>
      <c r="F6555" s="88" t="s">
        <v>1533</v>
      </c>
      <c r="P6555" s="343"/>
    </row>
    <row r="6556" spans="1:16" x14ac:dyDescent="0.25">
      <c r="A6556" s="403" t="s">
        <v>3306</v>
      </c>
      <c r="B6556" s="403" t="s">
        <v>17091</v>
      </c>
      <c r="C6556" s="413">
        <v>12.24</v>
      </c>
      <c r="D6556" s="43" t="s">
        <v>17679</v>
      </c>
      <c r="E6556" s="43">
        <v>47299</v>
      </c>
      <c r="F6556" s="88" t="s">
        <v>1533</v>
      </c>
      <c r="P6556" s="343"/>
    </row>
    <row r="6557" spans="1:16" x14ac:dyDescent="0.25">
      <c r="A6557" s="264" t="s">
        <v>14833</v>
      </c>
      <c r="B6557" s="264" t="s">
        <v>4181</v>
      </c>
      <c r="C6557" s="265">
        <v>240301</v>
      </c>
      <c r="D6557" s="265" t="s">
        <v>15953</v>
      </c>
      <c r="E6557" s="266" t="s">
        <v>13010</v>
      </c>
      <c r="P6557" s="343"/>
    </row>
    <row r="6558" spans="1:16" x14ac:dyDescent="0.25">
      <c r="A6558" s="44" t="s">
        <v>265</v>
      </c>
      <c r="B6558" s="44" t="s">
        <v>177</v>
      </c>
      <c r="C6558" s="45" t="s">
        <v>10212</v>
      </c>
      <c r="D6558" s="45" t="s">
        <v>15765</v>
      </c>
      <c r="E6558" s="45" t="s">
        <v>6212</v>
      </c>
      <c r="F6558" s="328"/>
      <c r="G6558" s="328"/>
      <c r="H6558" s="328"/>
      <c r="I6558" s="329"/>
      <c r="J6558" s="329"/>
      <c r="K6558" s="329"/>
      <c r="P6558" s="343"/>
    </row>
    <row r="6559" spans="1:16" x14ac:dyDescent="0.25">
      <c r="A6559" s="346" t="s">
        <v>265</v>
      </c>
      <c r="B6559" s="346" t="s">
        <v>177</v>
      </c>
      <c r="C6559" s="347" t="s">
        <v>10212</v>
      </c>
      <c r="D6559" s="347" t="s">
        <v>15765</v>
      </c>
      <c r="E6559" s="347" t="s">
        <v>16792</v>
      </c>
      <c r="F6559" s="346"/>
      <c r="G6559" s="346"/>
      <c r="H6559" s="346"/>
      <c r="I6559" s="346"/>
      <c r="J6559" s="346"/>
      <c r="K6559" s="346"/>
      <c r="L6559" s="346"/>
      <c r="M6559" s="346"/>
      <c r="P6559" s="343"/>
    </row>
    <row r="6560" spans="1:16" x14ac:dyDescent="0.25">
      <c r="A6560" s="44" t="s">
        <v>265</v>
      </c>
      <c r="B6560" s="44" t="s">
        <v>177</v>
      </c>
      <c r="C6560" s="45" t="s">
        <v>10212</v>
      </c>
      <c r="D6560" s="45" t="s">
        <v>13812</v>
      </c>
      <c r="E6560" s="45" t="s">
        <v>6212</v>
      </c>
      <c r="F6560" s="93"/>
      <c r="G6560" s="93"/>
      <c r="H6560" s="93"/>
      <c r="I6560" s="99"/>
      <c r="J6560" s="99"/>
      <c r="K6560" s="99"/>
      <c r="P6560" s="343"/>
    </row>
    <row r="6561" spans="1:16" x14ac:dyDescent="0.25">
      <c r="A6561" s="91" t="s">
        <v>13223</v>
      </c>
      <c r="B6561" s="92" t="s">
        <v>13392</v>
      </c>
      <c r="C6561" s="45" t="s">
        <v>13137</v>
      </c>
      <c r="D6561" s="93" t="s">
        <v>13391</v>
      </c>
      <c r="E6561" s="94">
        <v>45838</v>
      </c>
      <c r="F6561" s="93"/>
      <c r="G6561" s="93"/>
      <c r="H6561" s="93"/>
      <c r="I6561" s="99"/>
      <c r="J6561" s="99"/>
      <c r="K6561" s="99"/>
      <c r="L6561" s="31"/>
      <c r="M6561" s="31"/>
      <c r="N6561" s="31"/>
      <c r="P6561" s="343"/>
    </row>
    <row r="6562" spans="1:16" x14ac:dyDescent="0.25">
      <c r="A6562" s="44" t="s">
        <v>622</v>
      </c>
      <c r="B6562" s="44" t="s">
        <v>15290</v>
      </c>
      <c r="C6562" s="45" t="s">
        <v>7249</v>
      </c>
      <c r="D6562" s="45" t="s">
        <v>16294</v>
      </c>
      <c r="E6562" s="46">
        <v>45777</v>
      </c>
      <c r="F6562" s="338"/>
      <c r="G6562" s="44"/>
      <c r="H6562" s="44"/>
      <c r="I6562" s="44"/>
      <c r="J6562" s="44"/>
      <c r="K6562" s="44"/>
      <c r="L6562" s="31"/>
      <c r="M6562" s="31"/>
      <c r="N6562" s="31"/>
      <c r="P6562" s="343"/>
    </row>
    <row r="6563" spans="1:16" x14ac:dyDescent="0.25">
      <c r="A6563" s="44" t="s">
        <v>13224</v>
      </c>
      <c r="B6563" s="92" t="s">
        <v>13392</v>
      </c>
      <c r="C6563" s="45" t="s">
        <v>13122</v>
      </c>
      <c r="D6563" s="93" t="s">
        <v>13391</v>
      </c>
      <c r="E6563" s="94">
        <v>45838</v>
      </c>
      <c r="F6563" s="93"/>
      <c r="G6563" s="93"/>
      <c r="H6563" s="93"/>
      <c r="I6563" s="99"/>
      <c r="J6563" s="99"/>
      <c r="K6563" s="99"/>
      <c r="L6563" s="31"/>
      <c r="M6563" s="31"/>
      <c r="N6563" s="31"/>
      <c r="P6563" s="343"/>
    </row>
    <row r="6564" spans="1:16" x14ac:dyDescent="0.25">
      <c r="A6564" s="44" t="s">
        <v>6850</v>
      </c>
      <c r="B6564" s="44" t="s">
        <v>10049</v>
      </c>
      <c r="C6564" s="45" t="s">
        <v>10282</v>
      </c>
      <c r="D6564" s="45" t="s">
        <v>15765</v>
      </c>
      <c r="E6564" s="45" t="s">
        <v>6422</v>
      </c>
      <c r="F6564" s="328"/>
      <c r="G6564" s="328"/>
      <c r="H6564" s="328"/>
      <c r="I6564" s="329"/>
      <c r="J6564" s="329"/>
      <c r="K6564" s="329"/>
      <c r="P6564" s="343"/>
    </row>
    <row r="6565" spans="1:16" x14ac:dyDescent="0.25">
      <c r="A6565" s="346" t="s">
        <v>6850</v>
      </c>
      <c r="B6565" s="346" t="s">
        <v>10049</v>
      </c>
      <c r="C6565" s="347" t="s">
        <v>10282</v>
      </c>
      <c r="D6565" s="347" t="s">
        <v>15765</v>
      </c>
      <c r="E6565" s="347" t="s">
        <v>6665</v>
      </c>
      <c r="F6565" s="346"/>
      <c r="G6565" s="346"/>
      <c r="H6565" s="346"/>
      <c r="I6565" s="346"/>
      <c r="J6565" s="346"/>
      <c r="K6565" s="346"/>
      <c r="L6565" s="346"/>
      <c r="M6565" s="346"/>
      <c r="P6565" s="343"/>
    </row>
    <row r="6566" spans="1:16" x14ac:dyDescent="0.25">
      <c r="A6566" s="264" t="s">
        <v>6850</v>
      </c>
      <c r="B6566" s="264" t="s">
        <v>6664</v>
      </c>
      <c r="C6566" s="265">
        <v>22010701</v>
      </c>
      <c r="D6566" s="265" t="s">
        <v>15953</v>
      </c>
      <c r="E6566" s="266" t="s">
        <v>6665</v>
      </c>
      <c r="P6566" s="343"/>
    </row>
    <row r="6567" spans="1:16" x14ac:dyDescent="0.25">
      <c r="A6567" s="44" t="s">
        <v>6850</v>
      </c>
      <c r="B6567" s="44" t="s">
        <v>10049</v>
      </c>
      <c r="C6567" s="45" t="s">
        <v>10282</v>
      </c>
      <c r="D6567" s="45" t="s">
        <v>13812</v>
      </c>
      <c r="E6567" s="45" t="s">
        <v>6422</v>
      </c>
      <c r="F6567" s="93"/>
      <c r="G6567" s="93"/>
      <c r="H6567" s="93"/>
      <c r="I6567" s="99"/>
      <c r="J6567" s="99"/>
      <c r="K6567" s="99"/>
      <c r="P6567" s="343"/>
    </row>
    <row r="6568" spans="1:16" x14ac:dyDescent="0.25">
      <c r="A6568" s="403" t="s">
        <v>3344</v>
      </c>
      <c r="B6568" s="403" t="s">
        <v>17091</v>
      </c>
      <c r="C6568" s="413">
        <v>12.22</v>
      </c>
      <c r="D6568" s="43" t="s">
        <v>17679</v>
      </c>
      <c r="E6568" s="43">
        <v>45838</v>
      </c>
      <c r="F6568" s="88"/>
      <c r="P6568" s="343"/>
    </row>
    <row r="6569" spans="1:16" x14ac:dyDescent="0.25">
      <c r="A6569" s="403" t="s">
        <v>3344</v>
      </c>
      <c r="B6569" s="403" t="s">
        <v>17216</v>
      </c>
      <c r="C6569" s="413">
        <v>35.22</v>
      </c>
      <c r="D6569" s="43" t="s">
        <v>17679</v>
      </c>
      <c r="E6569" s="43">
        <v>45838</v>
      </c>
      <c r="F6569" s="88"/>
      <c r="P6569" s="343"/>
    </row>
    <row r="6570" spans="1:16" x14ac:dyDescent="0.25">
      <c r="A6570" s="44" t="s">
        <v>1831</v>
      </c>
      <c r="B6570" s="44" t="s">
        <v>1840</v>
      </c>
      <c r="C6570" s="45" t="s">
        <v>6194</v>
      </c>
      <c r="D6570" s="45" t="s">
        <v>18252</v>
      </c>
      <c r="E6570" s="45" t="s">
        <v>6213</v>
      </c>
      <c r="F6570" s="45" t="s">
        <v>1384</v>
      </c>
      <c r="G6570" s="45" t="s">
        <v>1385</v>
      </c>
      <c r="P6570" s="343"/>
    </row>
    <row r="6571" spans="1:16" x14ac:dyDescent="0.25">
      <c r="A6571" s="44" t="s">
        <v>17045</v>
      </c>
      <c r="B6571" s="92" t="s">
        <v>13392</v>
      </c>
      <c r="C6571" s="45" t="s">
        <v>13131</v>
      </c>
      <c r="D6571" s="93" t="s">
        <v>13391</v>
      </c>
      <c r="E6571" s="94">
        <v>45838</v>
      </c>
      <c r="F6571" s="93"/>
      <c r="G6571" s="93"/>
      <c r="H6571" s="93"/>
      <c r="I6571" s="99"/>
      <c r="J6571" s="99"/>
      <c r="K6571" s="99"/>
      <c r="L6571" s="31"/>
      <c r="M6571" s="31"/>
      <c r="N6571" s="31"/>
      <c r="P6571" s="343"/>
    </row>
    <row r="6572" spans="1:16" x14ac:dyDescent="0.25">
      <c r="A6572" s="44" t="s">
        <v>17045</v>
      </c>
      <c r="B6572" s="353" t="s">
        <v>17063</v>
      </c>
      <c r="C6572" s="32" t="s">
        <v>17033</v>
      </c>
      <c r="D6572" s="32" t="s">
        <v>1398</v>
      </c>
      <c r="E6572" s="33">
        <v>47208</v>
      </c>
      <c r="F6572" s="32"/>
      <c r="G6572" s="32"/>
      <c r="H6572" s="32"/>
      <c r="I6572" s="31"/>
      <c r="J6572" s="31"/>
      <c r="K6572" s="31"/>
      <c r="L6572" s="31"/>
      <c r="M6572" s="31"/>
      <c r="N6572" s="31"/>
      <c r="P6572" s="343"/>
    </row>
    <row r="6573" spans="1:16" x14ac:dyDescent="0.25">
      <c r="A6573" s="264" t="s">
        <v>14834</v>
      </c>
      <c r="B6573" s="264" t="s">
        <v>14586</v>
      </c>
      <c r="C6573" s="265">
        <v>240403</v>
      </c>
      <c r="D6573" s="265" t="s">
        <v>15953</v>
      </c>
      <c r="E6573" s="266" t="s">
        <v>6492</v>
      </c>
      <c r="P6573" s="343"/>
    </row>
    <row r="6574" spans="1:16" x14ac:dyDescent="0.25">
      <c r="A6574" s="91" t="s">
        <v>11931</v>
      </c>
      <c r="B6574" s="92" t="s">
        <v>13392</v>
      </c>
      <c r="C6574" s="45" t="s">
        <v>13137</v>
      </c>
      <c r="D6574" s="93" t="s">
        <v>13391</v>
      </c>
      <c r="E6574" s="94">
        <v>45838</v>
      </c>
      <c r="F6574" s="93"/>
      <c r="G6574" s="93"/>
      <c r="H6574" s="93"/>
      <c r="I6574" s="99"/>
      <c r="J6574" s="99"/>
      <c r="K6574" s="99"/>
      <c r="L6574" s="31"/>
      <c r="M6574" s="31"/>
      <c r="N6574" s="31"/>
      <c r="P6574" s="343"/>
    </row>
    <row r="6575" spans="1:16" s="355" customFormat="1" x14ac:dyDescent="0.25">
      <c r="A6575" s="1" t="s">
        <v>11931</v>
      </c>
      <c r="B6575" s="432" t="s">
        <v>179</v>
      </c>
      <c r="C6575" s="433" t="s">
        <v>11932</v>
      </c>
      <c r="D6575" s="434" t="s">
        <v>17016</v>
      </c>
      <c r="E6575" s="434">
        <v>46038</v>
      </c>
      <c r="F6575" s="30"/>
      <c r="G6575" s="30"/>
      <c r="H6575" s="30"/>
      <c r="I6575" s="29"/>
      <c r="J6575" s="29"/>
      <c r="K6575" s="29"/>
      <c r="L6575" s="29"/>
      <c r="M6575" s="29"/>
      <c r="N6575" s="29"/>
      <c r="O6575" s="29"/>
      <c r="P6575" s="356"/>
    </row>
    <row r="6576" spans="1:16" x14ac:dyDescent="0.25">
      <c r="A6576" s="44" t="s">
        <v>11867</v>
      </c>
      <c r="B6576" s="44" t="s">
        <v>11838</v>
      </c>
      <c r="C6576" s="45" t="s">
        <v>11839</v>
      </c>
      <c r="D6576" s="45" t="s">
        <v>18252</v>
      </c>
      <c r="E6576" s="45" t="s">
        <v>10715</v>
      </c>
      <c r="F6576" s="45" t="s">
        <v>1384</v>
      </c>
      <c r="G6576" s="45" t="s">
        <v>1384</v>
      </c>
      <c r="P6576" s="343"/>
    </row>
    <row r="6577" spans="1:16" s="359" customFormat="1" x14ac:dyDescent="0.25">
      <c r="A6577" s="44" t="s">
        <v>14330</v>
      </c>
      <c r="B6577" s="44" t="s">
        <v>14331</v>
      </c>
      <c r="C6577" s="45" t="s">
        <v>14332</v>
      </c>
      <c r="D6577" s="45" t="s">
        <v>14321</v>
      </c>
      <c r="E6577" s="46">
        <v>45889</v>
      </c>
      <c r="F6577" s="45"/>
      <c r="G6577" s="45"/>
      <c r="H6577" s="93"/>
      <c r="I6577" s="99"/>
      <c r="J6577" s="99"/>
      <c r="K6577" s="99"/>
      <c r="L6577" s="31"/>
      <c r="M6577" s="31"/>
      <c r="N6577" s="31"/>
      <c r="O6577" s="29"/>
      <c r="P6577" s="360"/>
    </row>
    <row r="6578" spans="1:16" x14ac:dyDescent="0.25">
      <c r="A6578" s="44" t="s">
        <v>9973</v>
      </c>
      <c r="B6578" s="44" t="s">
        <v>15257</v>
      </c>
      <c r="C6578" s="45" t="s">
        <v>13518</v>
      </c>
      <c r="D6578" s="45" t="s">
        <v>16294</v>
      </c>
      <c r="E6578" s="46">
        <v>46022</v>
      </c>
      <c r="F6578" s="338" t="s">
        <v>2055</v>
      </c>
      <c r="G6578" s="44"/>
      <c r="H6578" s="44"/>
      <c r="I6578" s="44"/>
      <c r="J6578" s="44"/>
      <c r="K6578" s="44"/>
      <c r="L6578" s="31"/>
      <c r="M6578" s="31"/>
      <c r="N6578" s="31"/>
      <c r="P6578" s="343"/>
    </row>
    <row r="6579" spans="1:16" x14ac:dyDescent="0.25">
      <c r="A6579" s="1" t="s">
        <v>18273</v>
      </c>
      <c r="B6579" s="432" t="s">
        <v>14546</v>
      </c>
      <c r="C6579" s="433" t="s">
        <v>14547</v>
      </c>
      <c r="D6579" s="434" t="s">
        <v>17016</v>
      </c>
      <c r="E6579" s="434">
        <v>45869</v>
      </c>
      <c r="P6579" s="343"/>
    </row>
    <row r="6580" spans="1:16" x14ac:dyDescent="0.25">
      <c r="A6580" s="44" t="s">
        <v>16073</v>
      </c>
      <c r="B6580" s="44" t="s">
        <v>15965</v>
      </c>
      <c r="C6580" s="45" t="s">
        <v>15966</v>
      </c>
      <c r="D6580" s="45" t="s">
        <v>18252</v>
      </c>
      <c r="E6580" s="45" t="s">
        <v>6214</v>
      </c>
      <c r="F6580" s="45" t="s">
        <v>1384</v>
      </c>
      <c r="G6580" s="45" t="s">
        <v>1385</v>
      </c>
      <c r="P6580" s="343"/>
    </row>
    <row r="6581" spans="1:16" x14ac:dyDescent="0.25">
      <c r="A6581" s="264" t="s">
        <v>10700</v>
      </c>
      <c r="B6581" s="264" t="s">
        <v>6669</v>
      </c>
      <c r="C6581" s="265">
        <v>230807</v>
      </c>
      <c r="D6581" s="265" t="s">
        <v>15953</v>
      </c>
      <c r="E6581" s="266" t="s">
        <v>6877</v>
      </c>
      <c r="P6581" s="343"/>
    </row>
    <row r="6582" spans="1:16" s="355" customFormat="1" x14ac:dyDescent="0.25">
      <c r="A6582" s="44" t="s">
        <v>11164</v>
      </c>
      <c r="B6582" s="44" t="s">
        <v>15259</v>
      </c>
      <c r="C6582" s="45" t="s">
        <v>11129</v>
      </c>
      <c r="D6582" s="45" t="s">
        <v>16294</v>
      </c>
      <c r="E6582" s="46">
        <v>46022</v>
      </c>
      <c r="F6582" s="338"/>
      <c r="G6582" s="44"/>
      <c r="H6582" s="44"/>
      <c r="I6582" s="44"/>
      <c r="J6582" s="44"/>
      <c r="K6582" s="44"/>
      <c r="L6582" s="31"/>
      <c r="M6582" s="31"/>
      <c r="N6582" s="31"/>
      <c r="O6582" s="29"/>
      <c r="P6582" s="356"/>
    </row>
    <row r="6583" spans="1:16" x14ac:dyDescent="0.25">
      <c r="A6583" s="264" t="s">
        <v>815</v>
      </c>
      <c r="B6583" s="264" t="s">
        <v>4181</v>
      </c>
      <c r="C6583" s="265">
        <v>230301</v>
      </c>
      <c r="D6583" s="265" t="s">
        <v>15953</v>
      </c>
      <c r="E6583" s="266" t="s">
        <v>6877</v>
      </c>
      <c r="P6583" s="343"/>
    </row>
    <row r="6584" spans="1:16" s="359" customFormat="1" x14ac:dyDescent="0.25">
      <c r="A6584" s="273" t="s">
        <v>4932</v>
      </c>
      <c r="B6584" s="273" t="s">
        <v>11791</v>
      </c>
      <c r="C6584" s="274">
        <v>791202303002</v>
      </c>
      <c r="D6584" s="274" t="s">
        <v>8356</v>
      </c>
      <c r="E6584" s="276" t="s">
        <v>3754</v>
      </c>
      <c r="F6584" s="328"/>
      <c r="G6584" s="328"/>
      <c r="H6584" s="328"/>
      <c r="I6584" s="329"/>
      <c r="J6584" s="329"/>
      <c r="K6584" s="329"/>
      <c r="L6584" s="29"/>
      <c r="M6584" s="29"/>
      <c r="N6584" s="29"/>
      <c r="O6584" s="29"/>
      <c r="P6584" s="360"/>
    </row>
    <row r="6585" spans="1:16" x14ac:dyDescent="0.25">
      <c r="A6585" s="44" t="s">
        <v>4932</v>
      </c>
      <c r="B6585" s="44" t="s">
        <v>15259</v>
      </c>
      <c r="C6585" s="45" t="s">
        <v>11129</v>
      </c>
      <c r="D6585" s="45" t="s">
        <v>16294</v>
      </c>
      <c r="E6585" s="46">
        <v>46022</v>
      </c>
      <c r="F6585" s="338" t="s">
        <v>2055</v>
      </c>
      <c r="G6585" s="44"/>
      <c r="H6585" s="44"/>
      <c r="I6585" s="44"/>
      <c r="J6585" s="44"/>
      <c r="K6585" s="44"/>
      <c r="L6585" s="31"/>
      <c r="M6585" s="31"/>
      <c r="N6585" s="31"/>
      <c r="P6585" s="343"/>
    </row>
    <row r="6586" spans="1:16" x14ac:dyDescent="0.25">
      <c r="A6586" s="44" t="s">
        <v>15527</v>
      </c>
      <c r="B6586" s="44" t="s">
        <v>15779</v>
      </c>
      <c r="C6586" s="45" t="s">
        <v>15780</v>
      </c>
      <c r="D6586" s="45" t="s">
        <v>18252</v>
      </c>
      <c r="E6586" s="45" t="s">
        <v>6416</v>
      </c>
      <c r="F6586" s="45" t="s">
        <v>1385</v>
      </c>
      <c r="G6586" s="45" t="s">
        <v>1385</v>
      </c>
      <c r="P6586" s="343"/>
    </row>
    <row r="6587" spans="1:16" x14ac:dyDescent="0.3">
      <c r="A6587" s="57" t="s">
        <v>4478</v>
      </c>
      <c r="B6587" s="92" t="s">
        <v>4550</v>
      </c>
      <c r="C6587" s="93" t="s">
        <v>4548</v>
      </c>
      <c r="D6587" s="93" t="s">
        <v>4549</v>
      </c>
      <c r="E6587" s="94">
        <v>46203</v>
      </c>
      <c r="F6587" s="93"/>
      <c r="G6587" s="93"/>
      <c r="H6587" s="93"/>
      <c r="I6587" s="99"/>
      <c r="J6587" s="99"/>
      <c r="K6587" s="99"/>
      <c r="P6587" s="343"/>
    </row>
    <row r="6588" spans="1:16" x14ac:dyDescent="0.25">
      <c r="A6588" s="44" t="s">
        <v>13425</v>
      </c>
      <c r="B6588" s="44" t="s">
        <v>15257</v>
      </c>
      <c r="C6588" s="45" t="s">
        <v>13518</v>
      </c>
      <c r="D6588" s="45" t="s">
        <v>16294</v>
      </c>
      <c r="E6588" s="46">
        <v>46022</v>
      </c>
      <c r="F6588" s="338"/>
      <c r="G6588" s="44"/>
      <c r="H6588" s="44"/>
      <c r="I6588" s="44"/>
      <c r="J6588" s="44"/>
      <c r="K6588" s="44"/>
      <c r="L6588" s="31"/>
      <c r="M6588" s="31"/>
      <c r="N6588" s="31"/>
      <c r="P6588" s="343"/>
    </row>
    <row r="6589" spans="1:16" x14ac:dyDescent="0.25">
      <c r="A6589" s="44" t="s">
        <v>13225</v>
      </c>
      <c r="B6589" s="92" t="s">
        <v>13392</v>
      </c>
      <c r="C6589" s="45" t="s">
        <v>13134</v>
      </c>
      <c r="D6589" s="93" t="s">
        <v>13391</v>
      </c>
      <c r="E6589" s="94">
        <v>45838</v>
      </c>
      <c r="F6589" s="93"/>
      <c r="G6589" s="93"/>
      <c r="H6589" s="93"/>
      <c r="I6589" s="99"/>
      <c r="J6589" s="99"/>
      <c r="K6589" s="99"/>
      <c r="L6589" s="31"/>
      <c r="M6589" s="31"/>
      <c r="N6589" s="31"/>
      <c r="P6589" s="343"/>
    </row>
    <row r="6590" spans="1:16" x14ac:dyDescent="0.25">
      <c r="A6590" s="44" t="s">
        <v>1176</v>
      </c>
      <c r="B6590" s="44" t="s">
        <v>1362</v>
      </c>
      <c r="C6590" s="45" t="s">
        <v>9308</v>
      </c>
      <c r="D6590" s="45" t="s">
        <v>18252</v>
      </c>
      <c r="E6590" s="45" t="s">
        <v>3754</v>
      </c>
      <c r="F6590" s="45" t="s">
        <v>1384</v>
      </c>
      <c r="G6590" s="45" t="s">
        <v>1385</v>
      </c>
      <c r="P6590" s="343"/>
    </row>
    <row r="6591" spans="1:16" s="359" customFormat="1" x14ac:dyDescent="0.25">
      <c r="A6591" s="264" t="s">
        <v>11418</v>
      </c>
      <c r="B6591" s="264" t="s">
        <v>3587</v>
      </c>
      <c r="C6591" s="265">
        <v>230904</v>
      </c>
      <c r="D6591" s="265" t="s">
        <v>15953</v>
      </c>
      <c r="E6591" s="266" t="s">
        <v>10715</v>
      </c>
      <c r="F6591" s="30"/>
      <c r="G6591" s="30"/>
      <c r="H6591" s="30"/>
      <c r="I6591" s="29"/>
      <c r="J6591" s="29"/>
      <c r="K6591" s="29"/>
      <c r="L6591" s="29"/>
      <c r="M6591" s="29"/>
      <c r="N6591" s="29"/>
      <c r="O6591" s="29"/>
      <c r="P6591" s="360"/>
    </row>
    <row r="6592" spans="1:16" x14ac:dyDescent="0.25">
      <c r="A6592" s="262" t="s">
        <v>9238</v>
      </c>
      <c r="B6592" s="262" t="s">
        <v>9229</v>
      </c>
      <c r="C6592" s="53" t="s">
        <v>9270</v>
      </c>
      <c r="D6592" s="93" t="s">
        <v>7330</v>
      </c>
      <c r="E6592" s="263">
        <v>46824</v>
      </c>
      <c r="F6592" s="93"/>
      <c r="G6592" s="93"/>
      <c r="H6592" s="93"/>
      <c r="I6592" s="99"/>
      <c r="J6592" s="99"/>
      <c r="K6592" s="99"/>
      <c r="P6592" s="343"/>
    </row>
    <row r="6593" spans="1:16" x14ac:dyDescent="0.25">
      <c r="A6593" s="44" t="s">
        <v>1177</v>
      </c>
      <c r="B6593" s="44" t="s">
        <v>15970</v>
      </c>
      <c r="C6593" s="45" t="s">
        <v>15775</v>
      </c>
      <c r="D6593" s="45" t="s">
        <v>18252</v>
      </c>
      <c r="E6593" s="45" t="s">
        <v>6416</v>
      </c>
      <c r="F6593" s="45" t="s">
        <v>1384</v>
      </c>
      <c r="G6593" s="45" t="s">
        <v>1385</v>
      </c>
      <c r="P6593" s="343"/>
    </row>
    <row r="6594" spans="1:16" x14ac:dyDescent="0.3">
      <c r="A6594" s="57" t="s">
        <v>1177</v>
      </c>
      <c r="B6594" s="92" t="s">
        <v>4550</v>
      </c>
      <c r="C6594" s="93" t="s">
        <v>4548</v>
      </c>
      <c r="D6594" s="93" t="s">
        <v>4549</v>
      </c>
      <c r="E6594" s="94">
        <v>46203</v>
      </c>
      <c r="F6594" s="93"/>
      <c r="G6594" s="93"/>
      <c r="H6594" s="93"/>
      <c r="I6594" s="99"/>
      <c r="J6594" s="99"/>
      <c r="K6594" s="99"/>
      <c r="P6594" s="343"/>
    </row>
    <row r="6595" spans="1:16" x14ac:dyDescent="0.25">
      <c r="A6595" s="403" t="s">
        <v>1177</v>
      </c>
      <c r="B6595" s="403" t="s">
        <v>17175</v>
      </c>
      <c r="C6595" s="413">
        <v>13.22</v>
      </c>
      <c r="D6595" s="43" t="s">
        <v>17679</v>
      </c>
      <c r="E6595" s="43">
        <v>45838</v>
      </c>
      <c r="F6595" s="88"/>
      <c r="P6595" s="343"/>
    </row>
    <row r="6596" spans="1:16" x14ac:dyDescent="0.25">
      <c r="A6596" s="403" t="s">
        <v>1177</v>
      </c>
      <c r="B6596" s="403" t="s">
        <v>17128</v>
      </c>
      <c r="C6596" s="413">
        <v>20.23</v>
      </c>
      <c r="D6596" s="43" t="s">
        <v>17679</v>
      </c>
      <c r="E6596" s="43">
        <v>46934</v>
      </c>
      <c r="F6596" s="88"/>
      <c r="P6596" s="343"/>
    </row>
    <row r="6597" spans="1:16" x14ac:dyDescent="0.25">
      <c r="A6597" s="1" t="s">
        <v>130</v>
      </c>
      <c r="B6597" s="432" t="s">
        <v>6242</v>
      </c>
      <c r="C6597" s="433" t="s">
        <v>6249</v>
      </c>
      <c r="D6597" s="434" t="s">
        <v>17016</v>
      </c>
      <c r="E6597" s="434">
        <v>45885</v>
      </c>
      <c r="P6597" s="343"/>
    </row>
    <row r="6598" spans="1:16" x14ac:dyDescent="0.25">
      <c r="A6598" s="44" t="s">
        <v>130</v>
      </c>
      <c r="B6598" s="353" t="s">
        <v>17063</v>
      </c>
      <c r="C6598" s="32" t="s">
        <v>17033</v>
      </c>
      <c r="D6598" s="32" t="s">
        <v>1398</v>
      </c>
      <c r="E6598" s="33">
        <v>47208</v>
      </c>
      <c r="F6598" s="32"/>
      <c r="G6598" s="32"/>
      <c r="H6598" s="32"/>
      <c r="I6598" s="31"/>
      <c r="J6598" s="31"/>
      <c r="K6598" s="31"/>
      <c r="L6598" s="31"/>
      <c r="M6598" s="31"/>
      <c r="N6598" s="31"/>
      <c r="P6598" s="343"/>
    </row>
    <row r="6599" spans="1:16" x14ac:dyDescent="0.3">
      <c r="A6599" s="57" t="s">
        <v>816</v>
      </c>
      <c r="B6599" s="92" t="s">
        <v>4550</v>
      </c>
      <c r="C6599" s="93" t="s">
        <v>4548</v>
      </c>
      <c r="D6599" s="93" t="s">
        <v>4549</v>
      </c>
      <c r="E6599" s="94">
        <v>46203</v>
      </c>
      <c r="F6599" s="93"/>
      <c r="G6599" s="93"/>
      <c r="H6599" s="93"/>
      <c r="I6599" s="99"/>
      <c r="J6599" s="99"/>
      <c r="K6599" s="99"/>
      <c r="P6599" s="343"/>
    </row>
    <row r="6600" spans="1:16" x14ac:dyDescent="0.25">
      <c r="A6600" s="264" t="s">
        <v>816</v>
      </c>
      <c r="B6600" s="264" t="s">
        <v>3587</v>
      </c>
      <c r="C6600" s="265">
        <v>230904</v>
      </c>
      <c r="D6600" s="265" t="s">
        <v>15953</v>
      </c>
      <c r="E6600" s="266" t="s">
        <v>10715</v>
      </c>
      <c r="P6600" s="343"/>
    </row>
    <row r="6601" spans="1:16" s="355" customFormat="1" x14ac:dyDescent="0.25">
      <c r="A6601" s="44" t="s">
        <v>514</v>
      </c>
      <c r="B6601" s="44" t="s">
        <v>15256</v>
      </c>
      <c r="C6601" s="45" t="s">
        <v>5038</v>
      </c>
      <c r="D6601" s="45" t="s">
        <v>16294</v>
      </c>
      <c r="E6601" s="46">
        <v>45838</v>
      </c>
      <c r="F6601" s="338"/>
      <c r="G6601" s="44"/>
      <c r="H6601" s="44"/>
      <c r="I6601" s="44"/>
      <c r="J6601" s="44"/>
      <c r="K6601" s="44"/>
      <c r="L6601" s="31"/>
      <c r="M6601" s="31"/>
      <c r="N6601" s="31"/>
      <c r="O6601" s="29"/>
      <c r="P6601" s="356"/>
    </row>
    <row r="6602" spans="1:16" x14ac:dyDescent="0.25">
      <c r="A6602" s="44" t="s">
        <v>2931</v>
      </c>
      <c r="B6602" s="44" t="s">
        <v>15970</v>
      </c>
      <c r="C6602" s="45" t="s">
        <v>15775</v>
      </c>
      <c r="D6602" s="45" t="s">
        <v>18252</v>
      </c>
      <c r="E6602" s="45" t="s">
        <v>6416</v>
      </c>
      <c r="F6602" s="45" t="s">
        <v>1384</v>
      </c>
      <c r="G6602" s="45" t="s">
        <v>1385</v>
      </c>
      <c r="P6602" s="343"/>
    </row>
    <row r="6603" spans="1:16" x14ac:dyDescent="0.3">
      <c r="A6603" s="103" t="s">
        <v>4102</v>
      </c>
      <c r="B6603" s="103" t="s">
        <v>2495</v>
      </c>
      <c r="C6603" s="147" t="s">
        <v>4101</v>
      </c>
      <c r="D6603" s="146" t="s">
        <v>1702</v>
      </c>
      <c r="E6603" s="116"/>
      <c r="F6603" s="104"/>
      <c r="G6603" s="104"/>
      <c r="H6603" s="93"/>
      <c r="I6603" s="99"/>
      <c r="J6603" s="99"/>
      <c r="K6603" s="99"/>
      <c r="P6603" s="343"/>
    </row>
    <row r="6604" spans="1:16" x14ac:dyDescent="0.3">
      <c r="A6604" s="57" t="s">
        <v>10862</v>
      </c>
      <c r="B6604" s="57" t="s">
        <v>2495</v>
      </c>
      <c r="C6604" s="62" t="s">
        <v>10848</v>
      </c>
      <c r="D6604" s="62" t="s">
        <v>5966</v>
      </c>
      <c r="E6604" s="60">
        <v>45961</v>
      </c>
      <c r="F6604" s="339" t="s">
        <v>16267</v>
      </c>
      <c r="G6604" s="339" t="s">
        <v>16268</v>
      </c>
      <c r="H6604" s="57"/>
      <c r="I6604" s="57"/>
      <c r="J6604" s="57"/>
      <c r="K6604" s="57"/>
      <c r="L6604" s="31"/>
      <c r="M6604" s="31"/>
      <c r="N6604" s="31"/>
      <c r="P6604" s="343"/>
    </row>
    <row r="6605" spans="1:16" s="359" customFormat="1" x14ac:dyDescent="0.25">
      <c r="A6605" s="44" t="s">
        <v>13096</v>
      </c>
      <c r="B6605" s="44" t="s">
        <v>15297</v>
      </c>
      <c r="C6605" s="45" t="s">
        <v>13093</v>
      </c>
      <c r="D6605" s="45" t="s">
        <v>16294</v>
      </c>
      <c r="E6605" s="46">
        <v>46081</v>
      </c>
      <c r="F6605" s="338"/>
      <c r="G6605" s="44"/>
      <c r="H6605" s="44"/>
      <c r="I6605" s="44"/>
      <c r="J6605" s="44"/>
      <c r="K6605" s="44"/>
      <c r="L6605" s="29"/>
      <c r="M6605" s="29"/>
      <c r="N6605" s="29"/>
      <c r="O6605" s="29"/>
      <c r="P6605" s="360"/>
    </row>
    <row r="6606" spans="1:16" x14ac:dyDescent="0.25">
      <c r="A6606" s="44" t="s">
        <v>13096</v>
      </c>
      <c r="B6606" s="44" t="s">
        <v>16337</v>
      </c>
      <c r="C6606" s="45" t="s">
        <v>16338</v>
      </c>
      <c r="D6606" s="45" t="s">
        <v>16294</v>
      </c>
      <c r="E6606" s="46">
        <v>46022</v>
      </c>
      <c r="F6606" s="338"/>
      <c r="G6606" s="44"/>
      <c r="H6606" s="44"/>
      <c r="I6606" s="44"/>
      <c r="J6606" s="44"/>
      <c r="K6606" s="44"/>
      <c r="L6606" s="31"/>
      <c r="M6606" s="31"/>
      <c r="N6606" s="31"/>
      <c r="P6606" s="343"/>
    </row>
    <row r="6607" spans="1:16" s="355" customFormat="1" x14ac:dyDescent="0.25">
      <c r="A6607" s="264" t="s">
        <v>6851</v>
      </c>
      <c r="B6607" s="264" t="s">
        <v>2751</v>
      </c>
      <c r="C6607" s="265">
        <v>220105</v>
      </c>
      <c r="D6607" s="265" t="s">
        <v>15953</v>
      </c>
      <c r="E6607" s="266" t="s">
        <v>3064</v>
      </c>
      <c r="F6607" s="30"/>
      <c r="G6607" s="30"/>
      <c r="H6607" s="30"/>
      <c r="I6607" s="29"/>
      <c r="J6607" s="29"/>
      <c r="K6607" s="29"/>
      <c r="L6607" s="29"/>
      <c r="M6607" s="29"/>
      <c r="N6607" s="29"/>
      <c r="O6607" s="29"/>
      <c r="P6607" s="356"/>
    </row>
    <row r="6608" spans="1:16" x14ac:dyDescent="0.25">
      <c r="A6608" s="44" t="s">
        <v>9152</v>
      </c>
      <c r="B6608" s="44" t="s">
        <v>9107</v>
      </c>
      <c r="C6608" s="45" t="s">
        <v>9108</v>
      </c>
      <c r="D6608" s="45" t="s">
        <v>18252</v>
      </c>
      <c r="E6608" s="45" t="s">
        <v>6809</v>
      </c>
      <c r="F6608" s="45" t="s">
        <v>1384</v>
      </c>
      <c r="G6608" s="45" t="s">
        <v>1385</v>
      </c>
      <c r="P6608" s="343"/>
    </row>
    <row r="6609" spans="1:16" x14ac:dyDescent="0.25">
      <c r="A6609" s="264" t="s">
        <v>6852</v>
      </c>
      <c r="B6609" s="264" t="s">
        <v>2751</v>
      </c>
      <c r="C6609" s="265">
        <v>220105</v>
      </c>
      <c r="D6609" s="265" t="s">
        <v>15953</v>
      </c>
      <c r="E6609" s="266" t="s">
        <v>3064</v>
      </c>
      <c r="P6609" s="343"/>
    </row>
    <row r="6610" spans="1:16" x14ac:dyDescent="0.25">
      <c r="A6610" s="44" t="s">
        <v>13226</v>
      </c>
      <c r="B6610" s="92" t="s">
        <v>13392</v>
      </c>
      <c r="C6610" s="45" t="s">
        <v>13122</v>
      </c>
      <c r="D6610" s="93" t="s">
        <v>13391</v>
      </c>
      <c r="E6610" s="94">
        <v>45838</v>
      </c>
      <c r="F6610" s="93"/>
      <c r="G6610" s="93"/>
      <c r="H6610" s="93"/>
      <c r="I6610" s="99"/>
      <c r="J6610" s="99"/>
      <c r="K6610" s="99"/>
      <c r="L6610" s="31"/>
      <c r="M6610" s="31"/>
      <c r="N6610" s="31"/>
      <c r="P6610" s="343"/>
    </row>
    <row r="6611" spans="1:16" x14ac:dyDescent="0.25">
      <c r="A6611" s="264" t="s">
        <v>8621</v>
      </c>
      <c r="B6611" s="264" t="s">
        <v>3782</v>
      </c>
      <c r="C6611" s="265">
        <v>23010402</v>
      </c>
      <c r="D6611" s="265" t="s">
        <v>15953</v>
      </c>
      <c r="E6611" s="266" t="s">
        <v>8836</v>
      </c>
      <c r="P6611" s="343"/>
    </row>
    <row r="6612" spans="1:16" x14ac:dyDescent="0.25">
      <c r="A6612" s="264" t="s">
        <v>5443</v>
      </c>
      <c r="B6612" s="264" t="s">
        <v>5409</v>
      </c>
      <c r="C6612" s="265">
        <v>210602</v>
      </c>
      <c r="D6612" s="265" t="s">
        <v>15953</v>
      </c>
      <c r="E6612" s="266" t="s">
        <v>5410</v>
      </c>
      <c r="P6612" s="343"/>
    </row>
    <row r="6613" spans="1:16" x14ac:dyDescent="0.25">
      <c r="A6613" s="44" t="s">
        <v>5134</v>
      </c>
      <c r="B6613" s="44" t="s">
        <v>10061</v>
      </c>
      <c r="C6613" s="45" t="s">
        <v>5675</v>
      </c>
      <c r="D6613" s="45" t="s">
        <v>15765</v>
      </c>
      <c r="E6613" s="45" t="s">
        <v>3062</v>
      </c>
      <c r="F6613" s="328"/>
      <c r="G6613" s="328"/>
      <c r="H6613" s="328"/>
      <c r="I6613" s="329"/>
      <c r="J6613" s="329"/>
      <c r="K6613" s="329"/>
      <c r="P6613" s="343"/>
    </row>
    <row r="6614" spans="1:16" x14ac:dyDescent="0.25">
      <c r="A6614" s="346" t="s">
        <v>5134</v>
      </c>
      <c r="B6614" s="346" t="s">
        <v>10061</v>
      </c>
      <c r="C6614" s="347" t="s">
        <v>5675</v>
      </c>
      <c r="D6614" s="347" t="s">
        <v>15765</v>
      </c>
      <c r="E6614" s="347" t="s">
        <v>3062</v>
      </c>
      <c r="F6614" s="346"/>
      <c r="G6614" s="346"/>
      <c r="H6614" s="346"/>
      <c r="I6614" s="346"/>
      <c r="J6614" s="346"/>
      <c r="K6614" s="346"/>
      <c r="L6614" s="346"/>
      <c r="M6614" s="346"/>
      <c r="P6614" s="343"/>
    </row>
    <row r="6615" spans="1:16" x14ac:dyDescent="0.25">
      <c r="A6615" s="264" t="s">
        <v>5134</v>
      </c>
      <c r="B6615" s="264" t="s">
        <v>14575</v>
      </c>
      <c r="C6615" s="265">
        <v>240402</v>
      </c>
      <c r="D6615" s="265" t="s">
        <v>15953</v>
      </c>
      <c r="E6615" s="266" t="s">
        <v>6492</v>
      </c>
      <c r="P6615" s="343"/>
    </row>
    <row r="6616" spans="1:16" x14ac:dyDescent="0.25">
      <c r="A6616" s="44" t="s">
        <v>5134</v>
      </c>
      <c r="B6616" s="44" t="s">
        <v>10061</v>
      </c>
      <c r="C6616" s="45" t="s">
        <v>5675</v>
      </c>
      <c r="D6616" s="45" t="s">
        <v>13812</v>
      </c>
      <c r="E6616" s="45" t="s">
        <v>3062</v>
      </c>
      <c r="F6616" s="93"/>
      <c r="G6616" s="93"/>
      <c r="H6616" s="93"/>
      <c r="I6616" s="99"/>
      <c r="J6616" s="99"/>
      <c r="K6616" s="99"/>
      <c r="P6616" s="343"/>
    </row>
    <row r="6617" spans="1:16" x14ac:dyDescent="0.25">
      <c r="A6617" s="44" t="s">
        <v>13512</v>
      </c>
      <c r="B6617" s="44" t="s">
        <v>15313</v>
      </c>
      <c r="C6617" s="45" t="s">
        <v>13529</v>
      </c>
      <c r="D6617" s="45" t="s">
        <v>16294</v>
      </c>
      <c r="E6617" s="46">
        <v>46965</v>
      </c>
      <c r="F6617" s="338"/>
      <c r="G6617" s="44"/>
      <c r="H6617" s="44"/>
      <c r="I6617" s="44"/>
      <c r="J6617" s="44"/>
      <c r="K6617" s="44"/>
      <c r="P6617" s="343"/>
    </row>
    <row r="6618" spans="1:16" x14ac:dyDescent="0.25">
      <c r="A6618" s="264" t="s">
        <v>10701</v>
      </c>
      <c r="B6618" s="264" t="s">
        <v>1067</v>
      </c>
      <c r="C6618" s="265">
        <v>230703</v>
      </c>
      <c r="D6618" s="265" t="s">
        <v>15953</v>
      </c>
      <c r="E6618" s="266" t="s">
        <v>5273</v>
      </c>
      <c r="P6618" s="343"/>
    </row>
    <row r="6619" spans="1:16" x14ac:dyDescent="0.25">
      <c r="A6619" s="262" t="s">
        <v>7399</v>
      </c>
      <c r="B6619" s="262" t="s">
        <v>7400</v>
      </c>
      <c r="C6619" s="53" t="s">
        <v>7401</v>
      </c>
      <c r="D6619" s="93" t="s">
        <v>7330</v>
      </c>
      <c r="E6619" s="263">
        <v>46176</v>
      </c>
      <c r="F6619" s="93"/>
      <c r="G6619" s="93"/>
      <c r="H6619" s="93"/>
      <c r="I6619" s="99"/>
      <c r="J6619" s="99"/>
      <c r="K6619" s="99"/>
      <c r="P6619" s="343"/>
    </row>
    <row r="6620" spans="1:16" x14ac:dyDescent="0.25">
      <c r="A6620" s="44" t="s">
        <v>16074</v>
      </c>
      <c r="B6620" s="44" t="s">
        <v>1345</v>
      </c>
      <c r="C6620" s="45" t="s">
        <v>18105</v>
      </c>
      <c r="D6620" s="45" t="s">
        <v>18252</v>
      </c>
      <c r="E6620" s="45" t="s">
        <v>6985</v>
      </c>
      <c r="F6620" s="45" t="s">
        <v>1384</v>
      </c>
      <c r="G6620" s="45" t="s">
        <v>1385</v>
      </c>
      <c r="P6620" s="343"/>
    </row>
    <row r="6621" spans="1:16" x14ac:dyDescent="0.25">
      <c r="A6621" s="264" t="s">
        <v>9491</v>
      </c>
      <c r="B6621" s="264" t="s">
        <v>4181</v>
      </c>
      <c r="C6621" s="265">
        <v>230301</v>
      </c>
      <c r="D6621" s="265" t="s">
        <v>15953</v>
      </c>
      <c r="E6621" s="266" t="s">
        <v>6877</v>
      </c>
      <c r="P6621" s="343"/>
    </row>
    <row r="6622" spans="1:16" x14ac:dyDescent="0.25">
      <c r="A6622" s="264" t="s">
        <v>3513</v>
      </c>
      <c r="B6622" s="264" t="s">
        <v>11360</v>
      </c>
      <c r="C6622" s="265">
        <v>231001</v>
      </c>
      <c r="D6622" s="265" t="s">
        <v>15953</v>
      </c>
      <c r="E6622" s="266" t="s">
        <v>2980</v>
      </c>
      <c r="P6622" s="343"/>
    </row>
    <row r="6623" spans="1:16" x14ac:dyDescent="0.25">
      <c r="A6623" s="44" t="s">
        <v>20</v>
      </c>
      <c r="B6623" s="44" t="s">
        <v>1840</v>
      </c>
      <c r="C6623" s="45" t="s">
        <v>6194</v>
      </c>
      <c r="D6623" s="45" t="s">
        <v>18252</v>
      </c>
      <c r="E6623" s="45" t="s">
        <v>6213</v>
      </c>
      <c r="F6623" s="45" t="s">
        <v>1384</v>
      </c>
      <c r="G6623" s="45" t="s">
        <v>1385</v>
      </c>
      <c r="P6623" s="343"/>
    </row>
    <row r="6624" spans="1:16" s="355" customFormat="1" x14ac:dyDescent="0.25">
      <c r="A6624" s="403" t="s">
        <v>20</v>
      </c>
      <c r="B6624" s="403" t="s">
        <v>17216</v>
      </c>
      <c r="C6624" s="413">
        <v>35.22</v>
      </c>
      <c r="D6624" s="43" t="s">
        <v>17679</v>
      </c>
      <c r="E6624" s="43">
        <v>45838</v>
      </c>
      <c r="F6624" s="88"/>
      <c r="G6624" s="30"/>
      <c r="H6624" s="30"/>
      <c r="I6624" s="29"/>
      <c r="J6624" s="29"/>
      <c r="K6624" s="29"/>
      <c r="L6624" s="29"/>
      <c r="M6624" s="29"/>
      <c r="N6624" s="29"/>
      <c r="O6624" s="29"/>
      <c r="P6624" s="356"/>
    </row>
    <row r="6625" spans="1:16" x14ac:dyDescent="0.25">
      <c r="A6625" s="264" t="s">
        <v>9492</v>
      </c>
      <c r="B6625" s="264" t="s">
        <v>4181</v>
      </c>
      <c r="C6625" s="265">
        <v>230301</v>
      </c>
      <c r="D6625" s="265" t="s">
        <v>15953</v>
      </c>
      <c r="E6625" s="266" t="s">
        <v>6877</v>
      </c>
      <c r="P6625" s="343"/>
    </row>
    <row r="6626" spans="1:16" x14ac:dyDescent="0.25">
      <c r="A6626" s="264" t="s">
        <v>14835</v>
      </c>
      <c r="B6626" s="264" t="s">
        <v>1921</v>
      </c>
      <c r="C6626" s="265">
        <v>250101</v>
      </c>
      <c r="D6626" s="265" t="s">
        <v>15953</v>
      </c>
      <c r="E6626" s="266" t="s">
        <v>17681</v>
      </c>
      <c r="P6626" s="343"/>
    </row>
    <row r="6627" spans="1:16" s="359" customFormat="1" x14ac:dyDescent="0.25">
      <c r="A6627" s="264" t="s">
        <v>14835</v>
      </c>
      <c r="B6627" s="264" t="s">
        <v>14580</v>
      </c>
      <c r="C6627" s="265">
        <v>24020301</v>
      </c>
      <c r="D6627" s="265" t="s">
        <v>15953</v>
      </c>
      <c r="E6627" s="266" t="s">
        <v>12997</v>
      </c>
      <c r="F6627" s="30"/>
      <c r="G6627" s="30"/>
      <c r="H6627" s="30"/>
      <c r="I6627" s="29"/>
      <c r="J6627" s="29"/>
      <c r="K6627" s="29"/>
      <c r="L6627" s="29"/>
      <c r="M6627" s="29"/>
      <c r="N6627" s="29"/>
      <c r="O6627" s="29"/>
      <c r="P6627" s="360"/>
    </row>
    <row r="6628" spans="1:16" x14ac:dyDescent="0.25">
      <c r="A6628" s="44" t="s">
        <v>16075</v>
      </c>
      <c r="B6628" s="44" t="s">
        <v>18102</v>
      </c>
      <c r="C6628" s="45" t="s">
        <v>18103</v>
      </c>
      <c r="D6628" s="45" t="s">
        <v>18252</v>
      </c>
      <c r="E6628" s="45" t="s">
        <v>6985</v>
      </c>
      <c r="F6628" s="45" t="s">
        <v>1384</v>
      </c>
      <c r="G6628" s="45" t="s">
        <v>1385</v>
      </c>
      <c r="P6628" s="343"/>
    </row>
    <row r="6629" spans="1:16" x14ac:dyDescent="0.3">
      <c r="A6629" s="135" t="s">
        <v>7713</v>
      </c>
      <c r="B6629" s="131" t="s">
        <v>1399</v>
      </c>
      <c r="C6629" s="96" t="s">
        <v>7695</v>
      </c>
      <c r="D6629" s="96" t="s">
        <v>1398</v>
      </c>
      <c r="E6629" s="112">
        <v>45863</v>
      </c>
      <c r="F6629" s="93"/>
      <c r="G6629" s="93"/>
      <c r="H6629" s="93"/>
      <c r="I6629" s="99"/>
      <c r="J6629" s="99"/>
      <c r="K6629" s="99"/>
      <c r="L6629" s="31"/>
      <c r="M6629" s="31"/>
      <c r="N6629" s="31"/>
      <c r="P6629" s="343"/>
    </row>
    <row r="6630" spans="1:16" x14ac:dyDescent="0.25">
      <c r="A6630" s="264" t="s">
        <v>14836</v>
      </c>
      <c r="B6630" s="264" t="s">
        <v>13009</v>
      </c>
      <c r="C6630" s="265">
        <v>240101</v>
      </c>
      <c r="D6630" s="265" t="s">
        <v>15953</v>
      </c>
      <c r="E6630" s="266" t="s">
        <v>13010</v>
      </c>
      <c r="P6630" s="343"/>
    </row>
    <row r="6631" spans="1:16" x14ac:dyDescent="0.25">
      <c r="A6631" s="403" t="s">
        <v>17336</v>
      </c>
      <c r="B6631" s="403" t="s">
        <v>17102</v>
      </c>
      <c r="C6631" s="413">
        <v>21.24</v>
      </c>
      <c r="D6631" s="43" t="s">
        <v>17679</v>
      </c>
      <c r="E6631" s="43">
        <v>47299</v>
      </c>
      <c r="F6631" s="88"/>
      <c r="P6631" s="343"/>
    </row>
    <row r="6632" spans="1:16" x14ac:dyDescent="0.25">
      <c r="A6632" s="44" t="s">
        <v>18157</v>
      </c>
      <c r="B6632" s="44" t="s">
        <v>1358</v>
      </c>
      <c r="C6632" s="45" t="s">
        <v>6197</v>
      </c>
      <c r="D6632" s="45" t="s">
        <v>18252</v>
      </c>
      <c r="E6632" s="45" t="s">
        <v>6211</v>
      </c>
      <c r="F6632" s="45" t="s">
        <v>1384</v>
      </c>
      <c r="G6632" s="45" t="s">
        <v>1384</v>
      </c>
      <c r="P6632" s="343"/>
    </row>
    <row r="6633" spans="1:16" x14ac:dyDescent="0.25">
      <c r="A6633" s="44" t="s">
        <v>13227</v>
      </c>
      <c r="B6633" s="92" t="s">
        <v>13392</v>
      </c>
      <c r="C6633" s="45" t="s">
        <v>13122</v>
      </c>
      <c r="D6633" s="93" t="s">
        <v>13391</v>
      </c>
      <c r="E6633" s="94">
        <v>45838</v>
      </c>
      <c r="F6633" s="93"/>
      <c r="G6633" s="93"/>
      <c r="H6633" s="93"/>
      <c r="I6633" s="99"/>
      <c r="J6633" s="99"/>
      <c r="K6633" s="99"/>
      <c r="L6633" s="31"/>
      <c r="M6633" s="31"/>
      <c r="N6633" s="31"/>
      <c r="P6633" s="343"/>
    </row>
    <row r="6634" spans="1:16" x14ac:dyDescent="0.25">
      <c r="A6634" s="264" t="s">
        <v>6853</v>
      </c>
      <c r="B6634" s="264" t="s">
        <v>1921</v>
      </c>
      <c r="C6634" s="265">
        <v>220101</v>
      </c>
      <c r="D6634" s="265" t="s">
        <v>15953</v>
      </c>
      <c r="E6634" s="266" t="s">
        <v>6211</v>
      </c>
      <c r="P6634" s="343"/>
    </row>
    <row r="6635" spans="1:16" x14ac:dyDescent="0.25">
      <c r="A6635" s="44" t="s">
        <v>1832</v>
      </c>
      <c r="B6635" s="44" t="s">
        <v>1842</v>
      </c>
      <c r="C6635" s="45" t="s">
        <v>6209</v>
      </c>
      <c r="D6635" s="45" t="s">
        <v>18252</v>
      </c>
      <c r="E6635" s="45" t="s">
        <v>5183</v>
      </c>
      <c r="F6635" s="45" t="s">
        <v>1384</v>
      </c>
      <c r="G6635" s="45" t="s">
        <v>1385</v>
      </c>
      <c r="P6635" s="343"/>
    </row>
    <row r="6636" spans="1:16" x14ac:dyDescent="0.25">
      <c r="A6636" s="102" t="s">
        <v>3958</v>
      </c>
      <c r="B6636" s="92" t="s">
        <v>4085</v>
      </c>
      <c r="C6636" s="93" t="s">
        <v>4084</v>
      </c>
      <c r="D6636" s="93" t="s">
        <v>1398</v>
      </c>
      <c r="E6636" s="94">
        <v>45794</v>
      </c>
      <c r="F6636" s="93"/>
      <c r="G6636" s="93" t="s">
        <v>1385</v>
      </c>
      <c r="H6636" s="93" t="s">
        <v>1385</v>
      </c>
      <c r="I6636" s="99"/>
      <c r="J6636" s="99"/>
      <c r="K6636" s="99"/>
      <c r="L6636" s="31"/>
      <c r="M6636" s="31"/>
      <c r="N6636" s="31"/>
      <c r="P6636" s="343"/>
    </row>
    <row r="6637" spans="1:16" x14ac:dyDescent="0.25">
      <c r="A6637" s="264" t="s">
        <v>3958</v>
      </c>
      <c r="B6637" s="264" t="s">
        <v>2751</v>
      </c>
      <c r="C6637" s="265">
        <v>220105</v>
      </c>
      <c r="D6637" s="265" t="s">
        <v>15953</v>
      </c>
      <c r="E6637" s="266" t="s">
        <v>3064</v>
      </c>
      <c r="P6637" s="343"/>
    </row>
    <row r="6638" spans="1:16" x14ac:dyDescent="0.25">
      <c r="A6638" s="44" t="s">
        <v>16605</v>
      </c>
      <c r="B6638" s="44" t="s">
        <v>16606</v>
      </c>
      <c r="C6638" s="45" t="s">
        <v>16607</v>
      </c>
      <c r="D6638" s="45" t="s">
        <v>4574</v>
      </c>
      <c r="E6638" s="275">
        <f>DATE(2028,11,18)</f>
        <v>47075</v>
      </c>
      <c r="P6638" s="343"/>
    </row>
    <row r="6639" spans="1:16" x14ac:dyDescent="0.25">
      <c r="A6639" s="403" t="s">
        <v>17337</v>
      </c>
      <c r="B6639" s="403" t="s">
        <v>17175</v>
      </c>
      <c r="C6639" s="413">
        <v>13.22</v>
      </c>
      <c r="D6639" s="43" t="s">
        <v>17679</v>
      </c>
      <c r="E6639" s="43">
        <v>45838</v>
      </c>
      <c r="F6639" s="88"/>
      <c r="P6639" s="343"/>
    </row>
    <row r="6640" spans="1:16" x14ac:dyDescent="0.25">
      <c r="A6640" s="44" t="s">
        <v>15528</v>
      </c>
      <c r="B6640" s="44" t="s">
        <v>15529</v>
      </c>
      <c r="C6640" s="45" t="s">
        <v>15530</v>
      </c>
      <c r="D6640" s="45" t="s">
        <v>18252</v>
      </c>
      <c r="E6640" s="45" t="s">
        <v>3064</v>
      </c>
      <c r="F6640" s="45" t="s">
        <v>1384</v>
      </c>
      <c r="G6640" s="45" t="s">
        <v>1385</v>
      </c>
      <c r="P6640" s="343"/>
    </row>
    <row r="6641" spans="1:16" x14ac:dyDescent="0.25">
      <c r="A6641" s="264" t="s">
        <v>17854</v>
      </c>
      <c r="B6641" s="264" t="s">
        <v>236</v>
      </c>
      <c r="C6641" s="265">
        <v>241001</v>
      </c>
      <c r="D6641" s="265" t="s">
        <v>15953</v>
      </c>
      <c r="E6641" s="266" t="s">
        <v>11352</v>
      </c>
      <c r="P6641" s="343"/>
    </row>
    <row r="6642" spans="1:16" x14ac:dyDescent="0.25">
      <c r="A6642" s="44" t="s">
        <v>2689</v>
      </c>
      <c r="B6642" s="44" t="s">
        <v>1361</v>
      </c>
      <c r="C6642" s="45" t="s">
        <v>9087</v>
      </c>
      <c r="D6642" s="45" t="s">
        <v>18252</v>
      </c>
      <c r="E6642" s="45" t="s">
        <v>6809</v>
      </c>
      <c r="F6642" s="45" t="s">
        <v>1384</v>
      </c>
      <c r="G6642" s="45" t="s">
        <v>1385</v>
      </c>
      <c r="P6642" s="343"/>
    </row>
    <row r="6643" spans="1:16" s="355" customFormat="1" x14ac:dyDescent="0.25">
      <c r="A6643" s="44" t="s">
        <v>15531</v>
      </c>
      <c r="B6643" s="44" t="s">
        <v>4865</v>
      </c>
      <c r="C6643" s="45" t="s">
        <v>15432</v>
      </c>
      <c r="D6643" s="45" t="s">
        <v>18252</v>
      </c>
      <c r="E6643" s="45" t="s">
        <v>6492</v>
      </c>
      <c r="F6643" s="45" t="s">
        <v>1384</v>
      </c>
      <c r="G6643" s="45" t="s">
        <v>1384</v>
      </c>
      <c r="H6643" s="30"/>
      <c r="I6643" s="29"/>
      <c r="J6643" s="29"/>
      <c r="K6643" s="29"/>
      <c r="L6643" s="29"/>
      <c r="M6643" s="29"/>
      <c r="N6643" s="29"/>
      <c r="O6643" s="29"/>
      <c r="P6643" s="356"/>
    </row>
    <row r="6644" spans="1:16" x14ac:dyDescent="0.25">
      <c r="A6644" s="44" t="s">
        <v>7265</v>
      </c>
      <c r="B6644" s="44" t="s">
        <v>15293</v>
      </c>
      <c r="C6644" s="45" t="s">
        <v>7263</v>
      </c>
      <c r="D6644" s="45" t="s">
        <v>16294</v>
      </c>
      <c r="E6644" s="46">
        <v>45869</v>
      </c>
      <c r="F6644" s="338"/>
      <c r="G6644" s="44"/>
      <c r="H6644" s="44"/>
      <c r="I6644" s="44"/>
      <c r="J6644" s="44"/>
      <c r="K6644" s="44"/>
      <c r="L6644" s="31"/>
      <c r="M6644" s="31"/>
      <c r="N6644" s="31"/>
      <c r="P6644" s="343"/>
    </row>
    <row r="6645" spans="1:16" s="359" customFormat="1" x14ac:dyDescent="0.25">
      <c r="A6645" s="264" t="s">
        <v>2807</v>
      </c>
      <c r="B6645" s="264" t="s">
        <v>2751</v>
      </c>
      <c r="C6645" s="265">
        <v>230105</v>
      </c>
      <c r="D6645" s="265" t="s">
        <v>15953</v>
      </c>
      <c r="E6645" s="266" t="s">
        <v>6877</v>
      </c>
      <c r="F6645" s="30"/>
      <c r="G6645" s="30"/>
      <c r="H6645" s="30"/>
      <c r="I6645" s="29"/>
      <c r="J6645" s="29"/>
      <c r="K6645" s="29"/>
      <c r="L6645" s="29"/>
      <c r="M6645" s="29"/>
      <c r="N6645" s="29"/>
      <c r="O6645" s="29"/>
      <c r="P6645" s="360"/>
    </row>
    <row r="6646" spans="1:16" x14ac:dyDescent="0.25">
      <c r="A6646" s="44" t="s">
        <v>9153</v>
      </c>
      <c r="B6646" s="44" t="s">
        <v>2667</v>
      </c>
      <c r="C6646" s="45" t="s">
        <v>9088</v>
      </c>
      <c r="D6646" s="45" t="s">
        <v>18252</v>
      </c>
      <c r="E6646" s="45" t="s">
        <v>6809</v>
      </c>
      <c r="F6646" s="45" t="s">
        <v>1384</v>
      </c>
      <c r="G6646" s="45" t="s">
        <v>1385</v>
      </c>
      <c r="P6646" s="343"/>
    </row>
    <row r="6647" spans="1:16" x14ac:dyDescent="0.25">
      <c r="A6647" s="44" t="s">
        <v>7204</v>
      </c>
      <c r="B6647" s="44" t="s">
        <v>13517</v>
      </c>
      <c r="C6647" s="45" t="s">
        <v>11128</v>
      </c>
      <c r="D6647" s="45" t="s">
        <v>16294</v>
      </c>
      <c r="E6647" s="46">
        <v>46022</v>
      </c>
      <c r="F6647" s="338" t="s">
        <v>2055</v>
      </c>
      <c r="G6647" s="44"/>
      <c r="H6647" s="44"/>
      <c r="I6647" s="44"/>
      <c r="J6647" s="44"/>
      <c r="K6647" s="44"/>
      <c r="L6647" s="31"/>
      <c r="M6647" s="31"/>
      <c r="N6647" s="31"/>
      <c r="P6647" s="343"/>
    </row>
    <row r="6648" spans="1:16" x14ac:dyDescent="0.25">
      <c r="A6648" s="44" t="s">
        <v>7204</v>
      </c>
      <c r="B6648" s="44" t="s">
        <v>15275</v>
      </c>
      <c r="C6648" s="45" t="s">
        <v>13521</v>
      </c>
      <c r="D6648" s="45" t="s">
        <v>16294</v>
      </c>
      <c r="E6648" s="46">
        <v>45777</v>
      </c>
      <c r="F6648" s="338" t="s">
        <v>2055</v>
      </c>
      <c r="G6648" s="44"/>
      <c r="H6648" s="44"/>
      <c r="I6648" s="44"/>
      <c r="J6648" s="44"/>
      <c r="K6648" s="44"/>
      <c r="L6648" s="31"/>
      <c r="M6648" s="31"/>
      <c r="N6648" s="31"/>
      <c r="P6648" s="343"/>
    </row>
    <row r="6649" spans="1:16" x14ac:dyDescent="0.25">
      <c r="A6649" s="44" t="s">
        <v>7204</v>
      </c>
      <c r="B6649" s="44" t="s">
        <v>15288</v>
      </c>
      <c r="C6649" s="45" t="s">
        <v>9052</v>
      </c>
      <c r="D6649" s="45" t="s">
        <v>16294</v>
      </c>
      <c r="E6649" s="46">
        <v>45777</v>
      </c>
      <c r="F6649" s="338" t="s">
        <v>2055</v>
      </c>
      <c r="G6649" s="44"/>
      <c r="H6649" s="44"/>
      <c r="I6649" s="44"/>
      <c r="J6649" s="44"/>
      <c r="K6649" s="44"/>
      <c r="L6649" s="31"/>
      <c r="M6649" s="31"/>
      <c r="N6649" s="31"/>
      <c r="P6649" s="343"/>
    </row>
    <row r="6650" spans="1:16" x14ac:dyDescent="0.25">
      <c r="A6650" s="44" t="s">
        <v>7204</v>
      </c>
      <c r="B6650" s="44" t="s">
        <v>15291</v>
      </c>
      <c r="C6650" s="45" t="s">
        <v>7262</v>
      </c>
      <c r="D6650" s="45" t="s">
        <v>16294</v>
      </c>
      <c r="E6650" s="46">
        <v>45900</v>
      </c>
      <c r="F6650" s="338" t="s">
        <v>2055</v>
      </c>
      <c r="G6650" s="44"/>
      <c r="H6650" s="44"/>
      <c r="I6650" s="44"/>
      <c r="J6650" s="44"/>
      <c r="K6650" s="44"/>
      <c r="L6650" s="31"/>
      <c r="M6650" s="31"/>
      <c r="N6650" s="31"/>
      <c r="P6650" s="343"/>
    </row>
    <row r="6651" spans="1:16" x14ac:dyDescent="0.25">
      <c r="A6651" s="403" t="s">
        <v>17338</v>
      </c>
      <c r="B6651" s="403" t="s">
        <v>17100</v>
      </c>
      <c r="C6651" s="413">
        <v>3.23</v>
      </c>
      <c r="D6651" s="43" t="s">
        <v>17679</v>
      </c>
      <c r="E6651" s="43">
        <v>45961</v>
      </c>
      <c r="F6651" s="88"/>
      <c r="P6651" s="343"/>
    </row>
    <row r="6652" spans="1:16" x14ac:dyDescent="0.25">
      <c r="A6652" s="403" t="s">
        <v>17338</v>
      </c>
      <c r="B6652" s="403" t="s">
        <v>17091</v>
      </c>
      <c r="C6652" s="413">
        <v>12.23</v>
      </c>
      <c r="D6652" s="43" t="s">
        <v>17679</v>
      </c>
      <c r="E6652" s="43">
        <v>46934</v>
      </c>
      <c r="F6652" s="88"/>
      <c r="P6652" s="343"/>
    </row>
    <row r="6653" spans="1:16" ht="14.4" x14ac:dyDescent="0.3">
      <c r="A6653" s="57" t="s">
        <v>5887</v>
      </c>
      <c r="B6653" s="57" t="s">
        <v>1511</v>
      </c>
      <c r="C6653" s="62" t="s">
        <v>5954</v>
      </c>
      <c r="D6653" s="62" t="s">
        <v>5966</v>
      </c>
      <c r="E6653" s="341" t="s">
        <v>13531</v>
      </c>
      <c r="F6653" s="339"/>
      <c r="G6653" s="339"/>
      <c r="H6653" s="57"/>
      <c r="I6653" s="57"/>
      <c r="J6653" s="57"/>
      <c r="K6653" s="57"/>
      <c r="P6653" s="343"/>
    </row>
    <row r="6654" spans="1:16" x14ac:dyDescent="0.3">
      <c r="A6654" s="57" t="s">
        <v>10863</v>
      </c>
      <c r="B6654" s="57" t="s">
        <v>2495</v>
      </c>
      <c r="C6654" s="62" t="s">
        <v>10848</v>
      </c>
      <c r="D6654" s="62" t="s">
        <v>5966</v>
      </c>
      <c r="E6654" s="60">
        <v>45961</v>
      </c>
      <c r="F6654" s="339" t="s">
        <v>16267</v>
      </c>
      <c r="G6654" s="339" t="s">
        <v>16268</v>
      </c>
      <c r="H6654" s="57"/>
      <c r="I6654" s="57"/>
      <c r="J6654" s="57"/>
      <c r="K6654" s="57"/>
      <c r="L6654" s="31"/>
      <c r="M6654" s="31"/>
      <c r="N6654" s="31"/>
      <c r="P6654" s="343"/>
    </row>
    <row r="6655" spans="1:16" x14ac:dyDescent="0.25">
      <c r="A6655" s="44" t="s">
        <v>6040</v>
      </c>
      <c r="B6655" s="44" t="s">
        <v>6179</v>
      </c>
      <c r="C6655" s="45" t="s">
        <v>6199</v>
      </c>
      <c r="D6655" s="45" t="s">
        <v>18252</v>
      </c>
      <c r="E6655" s="45" t="s">
        <v>6212</v>
      </c>
      <c r="F6655" s="45" t="s">
        <v>1385</v>
      </c>
      <c r="G6655" s="45" t="s">
        <v>1385</v>
      </c>
      <c r="P6655" s="343"/>
    </row>
    <row r="6656" spans="1:16" s="355" customFormat="1" x14ac:dyDescent="0.25">
      <c r="A6656" s="44" t="s">
        <v>496</v>
      </c>
      <c r="B6656" s="44" t="s">
        <v>15257</v>
      </c>
      <c r="C6656" s="45" t="s">
        <v>13518</v>
      </c>
      <c r="D6656" s="45" t="s">
        <v>16294</v>
      </c>
      <c r="E6656" s="46">
        <v>46022</v>
      </c>
      <c r="F6656" s="338" t="s">
        <v>2055</v>
      </c>
      <c r="G6656" s="44"/>
      <c r="H6656" s="44"/>
      <c r="I6656" s="44"/>
      <c r="J6656" s="44"/>
      <c r="K6656" s="44"/>
      <c r="L6656" s="31"/>
      <c r="M6656" s="31"/>
      <c r="N6656" s="31"/>
      <c r="O6656" s="29"/>
      <c r="P6656" s="356"/>
    </row>
    <row r="6657" spans="1:16" x14ac:dyDescent="0.25">
      <c r="A6657" s="102" t="s">
        <v>496</v>
      </c>
      <c r="B6657" s="92" t="s">
        <v>15819</v>
      </c>
      <c r="C6657" s="93" t="s">
        <v>15820</v>
      </c>
      <c r="D6657" s="93" t="s">
        <v>1398</v>
      </c>
      <c r="E6657" s="94">
        <v>45952</v>
      </c>
      <c r="F6657" s="93"/>
      <c r="G6657" s="93"/>
      <c r="H6657" s="93"/>
      <c r="I6657" s="99"/>
      <c r="J6657" s="99"/>
      <c r="K6657" s="99"/>
      <c r="L6657" s="31"/>
      <c r="M6657" s="31"/>
      <c r="N6657" s="31"/>
      <c r="P6657" s="343"/>
    </row>
    <row r="6658" spans="1:16" s="359" customFormat="1" x14ac:dyDescent="0.25">
      <c r="A6658" s="264" t="s">
        <v>496</v>
      </c>
      <c r="B6658" s="264" t="s">
        <v>6669</v>
      </c>
      <c r="C6658" s="265">
        <v>230807</v>
      </c>
      <c r="D6658" s="265" t="s">
        <v>15953</v>
      </c>
      <c r="E6658" s="266" t="s">
        <v>6877</v>
      </c>
      <c r="F6658" s="30"/>
      <c r="G6658" s="30"/>
      <c r="H6658" s="30"/>
      <c r="I6658" s="29"/>
      <c r="J6658" s="29"/>
      <c r="K6658" s="29"/>
      <c r="L6658" s="29"/>
      <c r="M6658" s="29"/>
      <c r="N6658" s="29"/>
      <c r="O6658" s="29"/>
      <c r="P6658" s="360"/>
    </row>
    <row r="6659" spans="1:16" x14ac:dyDescent="0.25">
      <c r="A6659" s="262" t="s">
        <v>9239</v>
      </c>
      <c r="B6659" s="262" t="s">
        <v>9229</v>
      </c>
      <c r="C6659" s="53" t="s">
        <v>9271</v>
      </c>
      <c r="D6659" s="93" t="s">
        <v>7330</v>
      </c>
      <c r="E6659" s="263">
        <v>46824</v>
      </c>
      <c r="F6659" s="93"/>
      <c r="G6659" s="93"/>
      <c r="H6659" s="93"/>
      <c r="I6659" s="99"/>
      <c r="J6659" s="99"/>
      <c r="K6659" s="99"/>
      <c r="P6659" s="343"/>
    </row>
    <row r="6660" spans="1:16" x14ac:dyDescent="0.25">
      <c r="A6660" s="44" t="s">
        <v>9239</v>
      </c>
      <c r="B6660" s="44" t="s">
        <v>15962</v>
      </c>
      <c r="C6660" s="45" t="s">
        <v>15776</v>
      </c>
      <c r="D6660" s="45" t="s">
        <v>18252</v>
      </c>
      <c r="E6660" s="45" t="s">
        <v>6416</v>
      </c>
      <c r="F6660" s="45" t="s">
        <v>1385</v>
      </c>
      <c r="G6660" s="45" t="s">
        <v>1385</v>
      </c>
      <c r="P6660" s="343"/>
    </row>
    <row r="6661" spans="1:16" s="355" customFormat="1" x14ac:dyDescent="0.25">
      <c r="A6661" s="71" t="s">
        <v>9239</v>
      </c>
      <c r="B6661" s="403" t="s">
        <v>17121</v>
      </c>
      <c r="C6661" s="413">
        <v>13.23</v>
      </c>
      <c r="D6661" s="43" t="s">
        <v>17679</v>
      </c>
      <c r="E6661" s="43">
        <v>46934</v>
      </c>
      <c r="F6661" s="88" t="s">
        <v>1533</v>
      </c>
      <c r="G6661" s="30"/>
      <c r="H6661" s="30"/>
      <c r="I6661" s="29"/>
      <c r="J6661" s="29"/>
      <c r="K6661" s="29"/>
      <c r="L6661" s="29"/>
      <c r="M6661" s="29"/>
      <c r="N6661" s="29"/>
      <c r="O6661" s="29"/>
      <c r="P6661" s="356"/>
    </row>
    <row r="6662" spans="1:16" x14ac:dyDescent="0.25">
      <c r="A6662" s="403" t="s">
        <v>9239</v>
      </c>
      <c r="B6662" s="403" t="s">
        <v>17128</v>
      </c>
      <c r="C6662" s="413">
        <v>20.23</v>
      </c>
      <c r="D6662" s="43" t="s">
        <v>17679</v>
      </c>
      <c r="E6662" s="43">
        <v>46934</v>
      </c>
      <c r="F6662" s="88" t="s">
        <v>1533</v>
      </c>
      <c r="P6662" s="343"/>
    </row>
    <row r="6663" spans="1:16" x14ac:dyDescent="0.25">
      <c r="A6663" s="264" t="s">
        <v>6854</v>
      </c>
      <c r="B6663" s="264" t="s">
        <v>2751</v>
      </c>
      <c r="C6663" s="265">
        <v>230105</v>
      </c>
      <c r="D6663" s="265" t="s">
        <v>15953</v>
      </c>
      <c r="E6663" s="266" t="s">
        <v>6877</v>
      </c>
      <c r="P6663" s="343"/>
    </row>
    <row r="6664" spans="1:16" x14ac:dyDescent="0.25">
      <c r="A6664" s="264" t="s">
        <v>6854</v>
      </c>
      <c r="B6664" s="264" t="s">
        <v>4181</v>
      </c>
      <c r="C6664" s="265">
        <v>240301</v>
      </c>
      <c r="D6664" s="265" t="s">
        <v>15953</v>
      </c>
      <c r="E6664" s="266" t="s">
        <v>13010</v>
      </c>
      <c r="P6664" s="343"/>
    </row>
    <row r="6665" spans="1:16" x14ac:dyDescent="0.25">
      <c r="A6665" s="264" t="s">
        <v>6854</v>
      </c>
      <c r="B6665" s="264" t="s">
        <v>6669</v>
      </c>
      <c r="C6665" s="265">
        <v>240804</v>
      </c>
      <c r="D6665" s="265" t="s">
        <v>15953</v>
      </c>
      <c r="E6665" s="266" t="s">
        <v>15826</v>
      </c>
      <c r="P6665" s="343"/>
    </row>
    <row r="6666" spans="1:16" x14ac:dyDescent="0.25">
      <c r="A6666" s="264" t="s">
        <v>14837</v>
      </c>
      <c r="B6666" s="264" t="s">
        <v>13009</v>
      </c>
      <c r="C6666" s="265">
        <v>240101</v>
      </c>
      <c r="D6666" s="265" t="s">
        <v>15953</v>
      </c>
      <c r="E6666" s="266" t="s">
        <v>13010</v>
      </c>
      <c r="P6666" s="343"/>
    </row>
    <row r="6667" spans="1:16" x14ac:dyDescent="0.25">
      <c r="A6667" s="1" t="s">
        <v>18274</v>
      </c>
      <c r="B6667" s="432" t="s">
        <v>2154</v>
      </c>
      <c r="C6667" s="433" t="s">
        <v>18275</v>
      </c>
      <c r="D6667" s="434" t="s">
        <v>17016</v>
      </c>
      <c r="E6667" s="434">
        <v>46036</v>
      </c>
      <c r="P6667" s="343"/>
    </row>
    <row r="6668" spans="1:16" x14ac:dyDescent="0.25">
      <c r="A6668" s="44" t="s">
        <v>3712</v>
      </c>
      <c r="B6668" s="44" t="s">
        <v>15509</v>
      </c>
      <c r="C6668" s="45" t="s">
        <v>15510</v>
      </c>
      <c r="D6668" s="45" t="s">
        <v>18252</v>
      </c>
      <c r="E6668" s="45" t="s">
        <v>6677</v>
      </c>
      <c r="F6668" s="45" t="s">
        <v>1384</v>
      </c>
      <c r="G6668" s="45" t="s">
        <v>1384</v>
      </c>
      <c r="P6668" s="343"/>
    </row>
    <row r="6669" spans="1:16" x14ac:dyDescent="0.25">
      <c r="A6669" s="264" t="s">
        <v>4249</v>
      </c>
      <c r="B6669" s="264" t="s">
        <v>3782</v>
      </c>
      <c r="C6669" s="265">
        <v>210205</v>
      </c>
      <c r="D6669" s="265" t="s">
        <v>15953</v>
      </c>
      <c r="E6669" s="266" t="s">
        <v>8836</v>
      </c>
      <c r="P6669" s="343"/>
    </row>
    <row r="6670" spans="1:16" x14ac:dyDescent="0.25">
      <c r="A6670" s="44" t="s">
        <v>15277</v>
      </c>
      <c r="B6670" s="44" t="s">
        <v>15276</v>
      </c>
      <c r="C6670" s="45" t="s">
        <v>3874</v>
      </c>
      <c r="D6670" s="45" t="s">
        <v>16294</v>
      </c>
      <c r="E6670" s="46">
        <v>45777</v>
      </c>
      <c r="F6670" s="338"/>
      <c r="G6670" s="44"/>
      <c r="H6670" s="44"/>
      <c r="I6670" s="44"/>
      <c r="J6670" s="44"/>
      <c r="K6670" s="44"/>
      <c r="L6670" s="31"/>
      <c r="M6670" s="31"/>
      <c r="N6670" s="31"/>
      <c r="O6670" s="44"/>
      <c r="P6670" s="343"/>
    </row>
    <row r="6671" spans="1:16" x14ac:dyDescent="0.25">
      <c r="A6671" s="264" t="s">
        <v>14838</v>
      </c>
      <c r="B6671" s="264" t="s">
        <v>4181</v>
      </c>
      <c r="C6671" s="265">
        <v>240301</v>
      </c>
      <c r="D6671" s="265" t="s">
        <v>15953</v>
      </c>
      <c r="E6671" s="266" t="s">
        <v>13010</v>
      </c>
      <c r="P6671" s="343"/>
    </row>
    <row r="6672" spans="1:16" x14ac:dyDescent="0.25">
      <c r="A6672" s="264" t="s">
        <v>10702</v>
      </c>
      <c r="B6672" s="264" t="s">
        <v>6669</v>
      </c>
      <c r="C6672" s="265">
        <v>230807</v>
      </c>
      <c r="D6672" s="265" t="s">
        <v>15953</v>
      </c>
      <c r="E6672" s="266" t="s">
        <v>6877</v>
      </c>
      <c r="P6672" s="343"/>
    </row>
    <row r="6673" spans="1:16" x14ac:dyDescent="0.25">
      <c r="A6673" s="264" t="s">
        <v>14839</v>
      </c>
      <c r="B6673" s="264" t="s">
        <v>4181</v>
      </c>
      <c r="C6673" s="265">
        <v>230301</v>
      </c>
      <c r="D6673" s="265" t="s">
        <v>15953</v>
      </c>
      <c r="E6673" s="266" t="s">
        <v>6877</v>
      </c>
      <c r="P6673" s="343"/>
    </row>
    <row r="6674" spans="1:16" s="355" customFormat="1" x14ac:dyDescent="0.25">
      <c r="A6674" s="262" t="s">
        <v>7402</v>
      </c>
      <c r="B6674" s="262" t="s">
        <v>7364</v>
      </c>
      <c r="C6674" s="53" t="s">
        <v>7403</v>
      </c>
      <c r="D6674" s="93" t="s">
        <v>7330</v>
      </c>
      <c r="E6674" s="263">
        <v>46454</v>
      </c>
      <c r="F6674" s="93"/>
      <c r="G6674" s="93"/>
      <c r="H6674" s="93"/>
      <c r="I6674" s="99"/>
      <c r="J6674" s="99"/>
      <c r="K6674" s="99"/>
      <c r="L6674" s="29"/>
      <c r="M6674" s="29"/>
      <c r="N6674" s="29"/>
      <c r="O6674" s="29"/>
      <c r="P6674" s="356"/>
    </row>
    <row r="6675" spans="1:16" x14ac:dyDescent="0.25">
      <c r="A6675" s="273" t="s">
        <v>8331</v>
      </c>
      <c r="B6675" s="273" t="s">
        <v>8325</v>
      </c>
      <c r="C6675" s="274">
        <v>791202103006</v>
      </c>
      <c r="D6675" s="274" t="s">
        <v>8356</v>
      </c>
      <c r="E6675" s="276" t="s">
        <v>3754</v>
      </c>
      <c r="F6675" s="328"/>
      <c r="G6675" s="328"/>
      <c r="H6675" s="328"/>
      <c r="I6675" s="329"/>
      <c r="J6675" s="329"/>
      <c r="K6675" s="329"/>
      <c r="P6675" s="343"/>
    </row>
    <row r="6676" spans="1:16" s="361" customFormat="1" x14ac:dyDescent="0.25">
      <c r="A6676" s="264" t="s">
        <v>17855</v>
      </c>
      <c r="B6676" s="264" t="s">
        <v>6966</v>
      </c>
      <c r="C6676" s="265">
        <v>25010401</v>
      </c>
      <c r="D6676" s="265" t="s">
        <v>15953</v>
      </c>
      <c r="E6676" s="266" t="s">
        <v>17700</v>
      </c>
      <c r="F6676" s="30"/>
      <c r="G6676" s="30"/>
      <c r="H6676" s="30"/>
      <c r="I6676" s="29"/>
      <c r="J6676" s="29"/>
      <c r="K6676" s="29"/>
      <c r="L6676" s="29"/>
      <c r="M6676" s="29"/>
      <c r="N6676" s="29"/>
      <c r="O6676" s="29"/>
      <c r="P6676" s="362"/>
    </row>
    <row r="6677" spans="1:16" x14ac:dyDescent="0.25">
      <c r="A6677" s="264" t="s">
        <v>17855</v>
      </c>
      <c r="B6677" s="264" t="s">
        <v>3782</v>
      </c>
      <c r="C6677" s="265">
        <v>25010402</v>
      </c>
      <c r="D6677" s="265" t="s">
        <v>15953</v>
      </c>
      <c r="E6677" s="266" t="s">
        <v>6665</v>
      </c>
      <c r="P6677" s="343"/>
    </row>
    <row r="6678" spans="1:16" x14ac:dyDescent="0.25">
      <c r="A6678" s="264" t="s">
        <v>1876</v>
      </c>
      <c r="B6678" s="264" t="s">
        <v>2751</v>
      </c>
      <c r="C6678" s="265">
        <v>230105</v>
      </c>
      <c r="D6678" s="265" t="s">
        <v>15953</v>
      </c>
      <c r="E6678" s="266" t="s">
        <v>6877</v>
      </c>
      <c r="P6678" s="343"/>
    </row>
    <row r="6679" spans="1:16" x14ac:dyDescent="0.25">
      <c r="A6679" s="44" t="s">
        <v>16305</v>
      </c>
      <c r="B6679" s="44" t="s">
        <v>16296</v>
      </c>
      <c r="C6679" s="45" t="s">
        <v>16297</v>
      </c>
      <c r="D6679" s="45" t="s">
        <v>16294</v>
      </c>
      <c r="E6679" s="46">
        <v>46022</v>
      </c>
      <c r="F6679" s="338"/>
      <c r="G6679" s="44"/>
      <c r="H6679" s="44"/>
      <c r="I6679" s="44"/>
      <c r="J6679" s="44"/>
      <c r="K6679" s="44"/>
      <c r="L6679" s="31"/>
      <c r="M6679" s="31"/>
      <c r="N6679" s="31"/>
      <c r="O6679" s="44"/>
      <c r="P6679" s="343"/>
    </row>
    <row r="6680" spans="1:16" x14ac:dyDescent="0.25">
      <c r="A6680" s="264" t="s">
        <v>11419</v>
      </c>
      <c r="B6680" s="264" t="s">
        <v>11360</v>
      </c>
      <c r="C6680" s="265">
        <v>231001</v>
      </c>
      <c r="D6680" s="265" t="s">
        <v>15953</v>
      </c>
      <c r="E6680" s="266" t="s">
        <v>2980</v>
      </c>
      <c r="P6680" s="343"/>
    </row>
    <row r="6681" spans="1:16" x14ac:dyDescent="0.25">
      <c r="A6681" s="44" t="s">
        <v>623</v>
      </c>
      <c r="B6681" s="44" t="s">
        <v>15290</v>
      </c>
      <c r="C6681" s="45" t="s">
        <v>7249</v>
      </c>
      <c r="D6681" s="45" t="s">
        <v>16294</v>
      </c>
      <c r="E6681" s="46">
        <v>45777</v>
      </c>
      <c r="F6681" s="338"/>
      <c r="G6681" s="44"/>
      <c r="H6681" s="44"/>
      <c r="I6681" s="44"/>
      <c r="J6681" s="44"/>
      <c r="K6681" s="44"/>
      <c r="L6681" s="31"/>
      <c r="M6681" s="31"/>
      <c r="N6681" s="31"/>
      <c r="O6681" s="44"/>
      <c r="P6681" s="343"/>
    </row>
    <row r="6682" spans="1:16" x14ac:dyDescent="0.25">
      <c r="A6682" s="264" t="s">
        <v>5444</v>
      </c>
      <c r="B6682" s="264" t="s">
        <v>236</v>
      </c>
      <c r="C6682" s="265">
        <v>241001</v>
      </c>
      <c r="D6682" s="265" t="s">
        <v>15953</v>
      </c>
      <c r="E6682" s="266" t="s">
        <v>11352</v>
      </c>
      <c r="P6682" s="343"/>
    </row>
    <row r="6683" spans="1:16" x14ac:dyDescent="0.25">
      <c r="A6683" s="264" t="s">
        <v>9493</v>
      </c>
      <c r="B6683" s="264" t="s">
        <v>4181</v>
      </c>
      <c r="C6683" s="265">
        <v>230301</v>
      </c>
      <c r="D6683" s="265" t="s">
        <v>15953</v>
      </c>
      <c r="E6683" s="266" t="s">
        <v>6877</v>
      </c>
      <c r="P6683" s="343"/>
    </row>
    <row r="6684" spans="1:16" x14ac:dyDescent="0.25">
      <c r="A6684" s="44" t="s">
        <v>606</v>
      </c>
      <c r="B6684" s="44" t="s">
        <v>16390</v>
      </c>
      <c r="C6684" s="45" t="s">
        <v>16391</v>
      </c>
      <c r="D6684" s="45" t="s">
        <v>16294</v>
      </c>
      <c r="E6684" s="46">
        <v>45838</v>
      </c>
      <c r="F6684" s="338"/>
      <c r="G6684" s="44"/>
      <c r="H6684" s="44"/>
      <c r="I6684" s="44"/>
      <c r="J6684" s="44"/>
      <c r="K6684" s="44"/>
      <c r="L6684" s="31"/>
      <c r="M6684" s="31"/>
      <c r="N6684" s="31"/>
      <c r="O6684" s="44"/>
      <c r="P6684" s="343"/>
    </row>
    <row r="6685" spans="1:16" x14ac:dyDescent="0.25">
      <c r="A6685" s="44" t="s">
        <v>606</v>
      </c>
      <c r="B6685" s="44" t="s">
        <v>15285</v>
      </c>
      <c r="C6685" s="45" t="s">
        <v>13522</v>
      </c>
      <c r="D6685" s="45" t="s">
        <v>16294</v>
      </c>
      <c r="E6685" s="46">
        <v>45838</v>
      </c>
      <c r="F6685" s="338"/>
      <c r="G6685" s="44"/>
      <c r="H6685" s="44"/>
      <c r="I6685" s="44"/>
      <c r="J6685" s="44"/>
      <c r="K6685" s="44"/>
      <c r="L6685" s="31"/>
      <c r="M6685" s="31"/>
      <c r="N6685" s="31"/>
      <c r="O6685" s="44"/>
      <c r="P6685" s="343"/>
    </row>
    <row r="6686" spans="1:16" x14ac:dyDescent="0.25">
      <c r="A6686" s="44" t="s">
        <v>606</v>
      </c>
      <c r="B6686" s="44" t="s">
        <v>15293</v>
      </c>
      <c r="C6686" s="45" t="s">
        <v>7263</v>
      </c>
      <c r="D6686" s="45" t="s">
        <v>16294</v>
      </c>
      <c r="E6686" s="46">
        <v>45869</v>
      </c>
      <c r="F6686" s="338"/>
      <c r="G6686" s="44"/>
      <c r="H6686" s="44"/>
      <c r="I6686" s="44"/>
      <c r="J6686" s="44"/>
      <c r="K6686" s="44"/>
      <c r="L6686" s="31"/>
      <c r="M6686" s="31"/>
      <c r="N6686" s="31"/>
      <c r="O6686" s="44"/>
      <c r="P6686" s="343"/>
    </row>
    <row r="6687" spans="1:16" x14ac:dyDescent="0.25">
      <c r="A6687" s="264" t="s">
        <v>17856</v>
      </c>
      <c r="B6687" s="264" t="s">
        <v>236</v>
      </c>
      <c r="C6687" s="265">
        <v>241001</v>
      </c>
      <c r="D6687" s="265" t="s">
        <v>15953</v>
      </c>
      <c r="E6687" s="266" t="s">
        <v>11352</v>
      </c>
      <c r="P6687" s="343"/>
    </row>
    <row r="6688" spans="1:16" x14ac:dyDescent="0.25">
      <c r="A6688" s="44" t="s">
        <v>15532</v>
      </c>
      <c r="B6688" s="44" t="s">
        <v>1365</v>
      </c>
      <c r="C6688" s="45" t="s">
        <v>15417</v>
      </c>
      <c r="D6688" s="45" t="s">
        <v>18252</v>
      </c>
      <c r="E6688" s="45" t="s">
        <v>11309</v>
      </c>
      <c r="F6688" s="45" t="s">
        <v>1385</v>
      </c>
      <c r="G6688" s="45" t="s">
        <v>1385</v>
      </c>
      <c r="P6688" s="343"/>
    </row>
    <row r="6689" spans="1:16" ht="14.4" x14ac:dyDescent="0.3">
      <c r="A6689" s="57" t="s">
        <v>5098</v>
      </c>
      <c r="B6689" s="57" t="s">
        <v>236</v>
      </c>
      <c r="C6689" s="62" t="s">
        <v>5957</v>
      </c>
      <c r="D6689" s="62" t="s">
        <v>5966</v>
      </c>
      <c r="E6689" s="341" t="s">
        <v>13531</v>
      </c>
      <c r="F6689" s="339"/>
      <c r="G6689" s="339"/>
      <c r="H6689" s="57"/>
      <c r="I6689" s="57"/>
      <c r="J6689" s="57"/>
      <c r="K6689" s="57"/>
      <c r="P6689" s="343"/>
    </row>
    <row r="6690" spans="1:16" x14ac:dyDescent="0.25">
      <c r="A6690" s="264" t="s">
        <v>6855</v>
      </c>
      <c r="B6690" s="264" t="s">
        <v>236</v>
      </c>
      <c r="C6690" s="265">
        <v>241001</v>
      </c>
      <c r="D6690" s="265" t="s">
        <v>15953</v>
      </c>
      <c r="E6690" s="266" t="s">
        <v>11352</v>
      </c>
      <c r="P6690" s="343"/>
    </row>
    <row r="6691" spans="1:16" s="355" customFormat="1" x14ac:dyDescent="0.25">
      <c r="A6691" s="44" t="s">
        <v>15744</v>
      </c>
      <c r="B6691" s="44" t="s">
        <v>15732</v>
      </c>
      <c r="C6691" s="45" t="s">
        <v>15745</v>
      </c>
      <c r="D6691" s="45" t="s">
        <v>15765</v>
      </c>
      <c r="E6691" s="45" t="s">
        <v>6492</v>
      </c>
      <c r="F6691" s="328"/>
      <c r="G6691" s="328"/>
      <c r="H6691" s="328"/>
      <c r="I6691" s="329"/>
      <c r="J6691" s="329"/>
      <c r="K6691" s="329"/>
      <c r="L6691" s="29"/>
      <c r="M6691" s="29"/>
      <c r="N6691" s="29"/>
      <c r="O6691" s="29"/>
      <c r="P6691" s="356"/>
    </row>
    <row r="6692" spans="1:16" x14ac:dyDescent="0.25">
      <c r="A6692" s="346" t="s">
        <v>15744</v>
      </c>
      <c r="B6692" s="346" t="s">
        <v>15732</v>
      </c>
      <c r="C6692" s="347" t="s">
        <v>15745</v>
      </c>
      <c r="D6692" s="347" t="s">
        <v>15765</v>
      </c>
      <c r="E6692" s="347" t="s">
        <v>15709</v>
      </c>
      <c r="F6692" s="346"/>
      <c r="G6692" s="346"/>
      <c r="H6692" s="346"/>
      <c r="I6692" s="346"/>
      <c r="J6692" s="346"/>
      <c r="K6692" s="346"/>
      <c r="L6692" s="346"/>
      <c r="M6692" s="346"/>
      <c r="P6692" s="343"/>
    </row>
    <row r="6693" spans="1:16" s="359" customFormat="1" x14ac:dyDescent="0.25">
      <c r="A6693" s="264" t="s">
        <v>2808</v>
      </c>
      <c r="B6693" s="264" t="s">
        <v>3782</v>
      </c>
      <c r="C6693" s="265">
        <v>23010402</v>
      </c>
      <c r="D6693" s="265" t="s">
        <v>15953</v>
      </c>
      <c r="E6693" s="266" t="s">
        <v>8836</v>
      </c>
      <c r="F6693" s="30"/>
      <c r="G6693" s="30"/>
      <c r="H6693" s="30"/>
      <c r="I6693" s="29"/>
      <c r="J6693" s="29"/>
      <c r="K6693" s="29"/>
      <c r="L6693" s="29"/>
      <c r="M6693" s="29"/>
      <c r="N6693" s="29"/>
      <c r="O6693" s="29"/>
      <c r="P6693" s="360"/>
    </row>
    <row r="6694" spans="1:16" x14ac:dyDescent="0.25">
      <c r="A6694" s="44" t="s">
        <v>11026</v>
      </c>
      <c r="B6694" s="44" t="s">
        <v>1374</v>
      </c>
      <c r="C6694" s="45" t="s">
        <v>10983</v>
      </c>
      <c r="D6694" s="45" t="s">
        <v>18252</v>
      </c>
      <c r="E6694" s="45" t="s">
        <v>10715</v>
      </c>
      <c r="F6694" s="45" t="s">
        <v>1385</v>
      </c>
      <c r="G6694" s="45" t="s">
        <v>1385</v>
      </c>
      <c r="P6694" s="343"/>
    </row>
    <row r="6695" spans="1:16" x14ac:dyDescent="0.25">
      <c r="A6695" s="44" t="s">
        <v>266</v>
      </c>
      <c r="B6695" s="44" t="s">
        <v>267</v>
      </c>
      <c r="C6695" s="45" t="s">
        <v>5030</v>
      </c>
      <c r="D6695" s="45" t="s">
        <v>15765</v>
      </c>
      <c r="E6695" s="45" t="s">
        <v>6673</v>
      </c>
      <c r="F6695" s="328"/>
      <c r="G6695" s="328"/>
      <c r="H6695" s="328"/>
      <c r="I6695" s="329"/>
      <c r="J6695" s="329"/>
      <c r="K6695" s="329"/>
      <c r="P6695" s="343"/>
    </row>
    <row r="6696" spans="1:16" x14ac:dyDescent="0.25">
      <c r="A6696" s="346" t="s">
        <v>266</v>
      </c>
      <c r="B6696" s="346" t="s">
        <v>267</v>
      </c>
      <c r="C6696" s="347" t="s">
        <v>5030</v>
      </c>
      <c r="D6696" s="347" t="s">
        <v>15765</v>
      </c>
      <c r="E6696" s="347" t="s">
        <v>10364</v>
      </c>
      <c r="F6696" s="346"/>
      <c r="G6696" s="346"/>
      <c r="H6696" s="346"/>
      <c r="I6696" s="346"/>
      <c r="J6696" s="346"/>
      <c r="K6696" s="346"/>
      <c r="L6696" s="346"/>
      <c r="M6696" s="346"/>
      <c r="P6696" s="343"/>
    </row>
    <row r="6697" spans="1:16" x14ac:dyDescent="0.25">
      <c r="A6697" s="44" t="s">
        <v>266</v>
      </c>
      <c r="B6697" s="44" t="s">
        <v>267</v>
      </c>
      <c r="C6697" s="45" t="s">
        <v>5030</v>
      </c>
      <c r="D6697" s="45" t="s">
        <v>13812</v>
      </c>
      <c r="E6697" s="45" t="s">
        <v>6673</v>
      </c>
      <c r="F6697" s="93"/>
      <c r="G6697" s="93"/>
      <c r="H6697" s="93"/>
      <c r="I6697" s="99"/>
      <c r="J6697" s="99"/>
      <c r="K6697" s="99"/>
      <c r="P6697" s="343"/>
    </row>
    <row r="6698" spans="1:16" x14ac:dyDescent="0.25">
      <c r="A6698" s="262" t="s">
        <v>7404</v>
      </c>
      <c r="B6698" s="262" t="s">
        <v>7350</v>
      </c>
      <c r="C6698" s="53" t="s">
        <v>7405</v>
      </c>
      <c r="D6698" s="93" t="s">
        <v>7330</v>
      </c>
      <c r="E6698" s="263">
        <v>46364</v>
      </c>
      <c r="F6698" s="93"/>
      <c r="G6698" s="93"/>
      <c r="H6698" s="93"/>
      <c r="I6698" s="99"/>
      <c r="J6698" s="99"/>
      <c r="K6698" s="99"/>
      <c r="P6698" s="343"/>
    </row>
    <row r="6699" spans="1:16" x14ac:dyDescent="0.25">
      <c r="A6699" s="44" t="s">
        <v>1178</v>
      </c>
      <c r="B6699" s="44" t="s">
        <v>1345</v>
      </c>
      <c r="C6699" s="45" t="s">
        <v>18105</v>
      </c>
      <c r="D6699" s="45" t="s">
        <v>18252</v>
      </c>
      <c r="E6699" s="45" t="s">
        <v>6985</v>
      </c>
      <c r="F6699" s="45" t="s">
        <v>1384</v>
      </c>
      <c r="G6699" s="45" t="s">
        <v>1385</v>
      </c>
      <c r="P6699" s="343"/>
    </row>
    <row r="6700" spans="1:16" x14ac:dyDescent="0.25">
      <c r="A6700" s="264" t="s">
        <v>8622</v>
      </c>
      <c r="B6700" s="264" t="s">
        <v>2751</v>
      </c>
      <c r="C6700" s="265">
        <v>230105</v>
      </c>
      <c r="D6700" s="265" t="s">
        <v>15953</v>
      </c>
      <c r="E6700" s="266" t="s">
        <v>6877</v>
      </c>
      <c r="P6700" s="343"/>
    </row>
    <row r="6701" spans="1:16" x14ac:dyDescent="0.25">
      <c r="A6701" s="44" t="s">
        <v>13228</v>
      </c>
      <c r="B6701" s="92" t="s">
        <v>13392</v>
      </c>
      <c r="C6701" s="45" t="s">
        <v>13131</v>
      </c>
      <c r="D6701" s="93" t="s">
        <v>13391</v>
      </c>
      <c r="E6701" s="94">
        <v>45838</v>
      </c>
      <c r="F6701" s="93"/>
      <c r="G6701" s="93"/>
      <c r="H6701" s="93"/>
      <c r="I6701" s="99"/>
      <c r="J6701" s="99"/>
      <c r="K6701" s="99"/>
      <c r="L6701" s="31"/>
      <c r="M6701" s="31"/>
      <c r="N6701" s="31"/>
      <c r="O6701" s="44"/>
      <c r="P6701" s="343"/>
    </row>
    <row r="6702" spans="1:16" x14ac:dyDescent="0.25">
      <c r="A6702" s="44" t="s">
        <v>9348</v>
      </c>
      <c r="B6702" s="44" t="s">
        <v>9316</v>
      </c>
      <c r="C6702" s="45" t="s">
        <v>9317</v>
      </c>
      <c r="D6702" s="45" t="s">
        <v>18252</v>
      </c>
      <c r="E6702" s="45" t="s">
        <v>3754</v>
      </c>
      <c r="F6702" s="45" t="s">
        <v>1385</v>
      </c>
      <c r="G6702" s="45" t="s">
        <v>1385</v>
      </c>
      <c r="P6702" s="343"/>
    </row>
    <row r="6703" spans="1:16" x14ac:dyDescent="0.25">
      <c r="A6703" s="44" t="s">
        <v>9348</v>
      </c>
      <c r="B6703" s="44" t="s">
        <v>9313</v>
      </c>
      <c r="C6703" s="45" t="s">
        <v>9314</v>
      </c>
      <c r="D6703" s="45" t="s">
        <v>18252</v>
      </c>
      <c r="E6703" s="45" t="s">
        <v>3754</v>
      </c>
      <c r="F6703" s="45" t="s">
        <v>1385</v>
      </c>
      <c r="G6703" s="45" t="s">
        <v>1385</v>
      </c>
      <c r="P6703" s="343"/>
    </row>
    <row r="6704" spans="1:16" x14ac:dyDescent="0.25">
      <c r="A6704" s="403" t="s">
        <v>4912</v>
      </c>
      <c r="B6704" s="403" t="s">
        <v>17097</v>
      </c>
      <c r="C6704" s="413">
        <v>28.22</v>
      </c>
      <c r="D6704" s="43" t="s">
        <v>17679</v>
      </c>
      <c r="E6704" s="43">
        <v>45838</v>
      </c>
      <c r="F6704" s="88"/>
      <c r="P6704" s="343"/>
    </row>
    <row r="6705" spans="1:16" x14ac:dyDescent="0.25">
      <c r="A6705" s="264" t="s">
        <v>10703</v>
      </c>
      <c r="B6705" s="264" t="s">
        <v>5409</v>
      </c>
      <c r="C6705" s="265">
        <v>210602</v>
      </c>
      <c r="D6705" s="265" t="s">
        <v>15953</v>
      </c>
      <c r="E6705" s="266" t="s">
        <v>5410</v>
      </c>
      <c r="P6705" s="343"/>
    </row>
    <row r="6706" spans="1:16" x14ac:dyDescent="0.25">
      <c r="A6706" s="273" t="s">
        <v>11808</v>
      </c>
      <c r="B6706" s="273" t="s">
        <v>11788</v>
      </c>
      <c r="C6706" s="274">
        <v>791202303001</v>
      </c>
      <c r="D6706" s="274" t="s">
        <v>8356</v>
      </c>
      <c r="E6706" s="276" t="s">
        <v>3754</v>
      </c>
      <c r="F6706" s="328"/>
      <c r="G6706" s="328"/>
      <c r="H6706" s="328"/>
      <c r="I6706" s="329"/>
      <c r="J6706" s="329"/>
      <c r="K6706" s="329"/>
      <c r="P6706" s="343"/>
    </row>
    <row r="6707" spans="1:16" x14ac:dyDescent="0.25">
      <c r="A6707" s="44" t="s">
        <v>11808</v>
      </c>
      <c r="B6707" s="44" t="s">
        <v>1346</v>
      </c>
      <c r="C6707" s="45" t="s">
        <v>15960</v>
      </c>
      <c r="D6707" s="45" t="s">
        <v>18252</v>
      </c>
      <c r="E6707" s="45" t="s">
        <v>6214</v>
      </c>
      <c r="F6707" s="45" t="s">
        <v>1384</v>
      </c>
      <c r="G6707" s="45" t="s">
        <v>1385</v>
      </c>
      <c r="P6707" s="343"/>
    </row>
    <row r="6708" spans="1:16" x14ac:dyDescent="0.25">
      <c r="A6708" s="264" t="s">
        <v>5445</v>
      </c>
      <c r="B6708" s="264" t="s">
        <v>236</v>
      </c>
      <c r="C6708" s="265">
        <v>241001</v>
      </c>
      <c r="D6708" s="265" t="s">
        <v>15953</v>
      </c>
      <c r="E6708" s="266" t="s">
        <v>11352</v>
      </c>
      <c r="P6708" s="343"/>
    </row>
    <row r="6709" spans="1:16" x14ac:dyDescent="0.25">
      <c r="A6709" s="264" t="s">
        <v>8623</v>
      </c>
      <c r="B6709" s="264" t="s">
        <v>6966</v>
      </c>
      <c r="C6709" s="265">
        <v>23010401</v>
      </c>
      <c r="D6709" s="265" t="s">
        <v>15953</v>
      </c>
      <c r="E6709" s="266" t="s">
        <v>6967</v>
      </c>
      <c r="P6709" s="343"/>
    </row>
    <row r="6710" spans="1:16" x14ac:dyDescent="0.25">
      <c r="A6710" s="264" t="s">
        <v>8623</v>
      </c>
      <c r="B6710" s="264" t="s">
        <v>3782</v>
      </c>
      <c r="C6710" s="265">
        <v>23010402</v>
      </c>
      <c r="D6710" s="265" t="s">
        <v>15953</v>
      </c>
      <c r="E6710" s="266" t="s">
        <v>8836</v>
      </c>
      <c r="P6710" s="343"/>
    </row>
    <row r="6711" spans="1:16" x14ac:dyDescent="0.25">
      <c r="A6711" s="44" t="s">
        <v>5678</v>
      </c>
      <c r="B6711" s="44" t="s">
        <v>13597</v>
      </c>
      <c r="C6711" s="45" t="s">
        <v>13696</v>
      </c>
      <c r="D6711" s="45" t="s">
        <v>4574</v>
      </c>
      <c r="E6711" s="275">
        <f>DATE(2028,3,25)</f>
        <v>46837</v>
      </c>
      <c r="P6711" s="343"/>
    </row>
    <row r="6712" spans="1:16" x14ac:dyDescent="0.25">
      <c r="A6712" s="44" t="s">
        <v>5678</v>
      </c>
      <c r="B6712" s="44" t="s">
        <v>11976</v>
      </c>
      <c r="C6712" s="45" t="s">
        <v>6571</v>
      </c>
      <c r="D6712" s="45" t="s">
        <v>4574</v>
      </c>
      <c r="E6712" s="275">
        <f>DATE(2025,2,19)</f>
        <v>45707</v>
      </c>
      <c r="F6712" s="32"/>
      <c r="G6712" s="32"/>
      <c r="H6712" s="32"/>
      <c r="I6712" s="31"/>
      <c r="J6712" s="31"/>
      <c r="K6712" s="31"/>
      <c r="L6712" s="31"/>
      <c r="M6712" s="31"/>
      <c r="N6712" s="31"/>
      <c r="O6712" s="44"/>
      <c r="P6712" s="343"/>
    </row>
    <row r="6713" spans="1:16" x14ac:dyDescent="0.25">
      <c r="A6713" s="44" t="s">
        <v>1179</v>
      </c>
      <c r="B6713" s="44" t="s">
        <v>1840</v>
      </c>
      <c r="C6713" s="45" t="s">
        <v>6194</v>
      </c>
      <c r="D6713" s="45" t="s">
        <v>18252</v>
      </c>
      <c r="E6713" s="45" t="s">
        <v>6213</v>
      </c>
      <c r="F6713" s="45" t="s">
        <v>1384</v>
      </c>
      <c r="G6713" s="45" t="s">
        <v>1385</v>
      </c>
      <c r="P6713" s="343"/>
    </row>
    <row r="6714" spans="1:16" x14ac:dyDescent="0.25">
      <c r="A6714" s="44" t="s">
        <v>1179</v>
      </c>
      <c r="B6714" s="44" t="s">
        <v>1361</v>
      </c>
      <c r="C6714" s="45" t="s">
        <v>9087</v>
      </c>
      <c r="D6714" s="45" t="s">
        <v>18252</v>
      </c>
      <c r="E6714" s="45" t="s">
        <v>6809</v>
      </c>
      <c r="F6714" s="45" t="s">
        <v>1384</v>
      </c>
      <c r="G6714" s="45" t="s">
        <v>1385</v>
      </c>
      <c r="P6714" s="343"/>
    </row>
    <row r="6715" spans="1:16" x14ac:dyDescent="0.25">
      <c r="A6715" s="92" t="s">
        <v>4616</v>
      </c>
      <c r="B6715" s="92" t="s">
        <v>1583</v>
      </c>
      <c r="C6715" s="93" t="s">
        <v>4627</v>
      </c>
      <c r="D6715" s="93" t="s">
        <v>1398</v>
      </c>
      <c r="E6715" s="94">
        <v>45886</v>
      </c>
      <c r="F6715" s="93"/>
      <c r="G6715" s="93" t="s">
        <v>1385</v>
      </c>
      <c r="H6715" s="45" t="s">
        <v>1533</v>
      </c>
      <c r="I6715" s="99"/>
      <c r="J6715" s="99"/>
      <c r="K6715" s="99"/>
      <c r="L6715" s="31"/>
      <c r="M6715" s="31"/>
      <c r="N6715" s="44"/>
      <c r="O6715" s="44"/>
      <c r="P6715" s="343"/>
    </row>
    <row r="6716" spans="1:16" x14ac:dyDescent="0.25">
      <c r="A6716" s="92" t="s">
        <v>4616</v>
      </c>
      <c r="B6716" s="57" t="s">
        <v>4983</v>
      </c>
      <c r="C6716" s="93" t="s">
        <v>4984</v>
      </c>
      <c r="D6716" s="93" t="s">
        <v>1398</v>
      </c>
      <c r="E6716" s="46">
        <v>45951</v>
      </c>
      <c r="F6716" s="93"/>
      <c r="G6716" s="93"/>
      <c r="H6716" s="45" t="s">
        <v>1385</v>
      </c>
      <c r="I6716" s="99"/>
      <c r="J6716" s="99"/>
      <c r="K6716" s="99"/>
      <c r="L6716" s="31"/>
      <c r="M6716" s="31"/>
      <c r="N6716" s="44"/>
      <c r="O6716" s="44"/>
      <c r="P6716" s="343"/>
    </row>
    <row r="6717" spans="1:16" x14ac:dyDescent="0.25">
      <c r="A6717" s="44" t="s">
        <v>18158</v>
      </c>
      <c r="B6717" s="44" t="s">
        <v>1358</v>
      </c>
      <c r="C6717" s="45" t="s">
        <v>6197</v>
      </c>
      <c r="D6717" s="45" t="s">
        <v>18252</v>
      </c>
      <c r="E6717" s="45" t="s">
        <v>6211</v>
      </c>
      <c r="F6717" s="45" t="s">
        <v>1385</v>
      </c>
      <c r="G6717" s="45" t="s">
        <v>1384</v>
      </c>
      <c r="P6717" s="343"/>
    </row>
    <row r="6718" spans="1:16" x14ac:dyDescent="0.25">
      <c r="A6718" s="99" t="s">
        <v>6041</v>
      </c>
      <c r="B6718" s="92" t="s">
        <v>4153</v>
      </c>
      <c r="C6718" s="93" t="s">
        <v>10622</v>
      </c>
      <c r="D6718" s="93" t="s">
        <v>1398</v>
      </c>
      <c r="E6718" s="94">
        <v>46506</v>
      </c>
      <c r="F6718" s="93"/>
      <c r="G6718" s="93"/>
      <c r="H6718" s="93"/>
      <c r="I6718" s="99"/>
      <c r="J6718" s="99"/>
      <c r="K6718" s="99"/>
      <c r="N6718" s="44"/>
      <c r="P6718" s="343"/>
    </row>
    <row r="6719" spans="1:16" x14ac:dyDescent="0.25">
      <c r="A6719" s="57" t="s">
        <v>16280</v>
      </c>
      <c r="B6719" s="57" t="s">
        <v>5934</v>
      </c>
      <c r="C6719" s="62">
        <v>2409</v>
      </c>
      <c r="D6719" s="62" t="s">
        <v>5966</v>
      </c>
      <c r="E6719" s="60">
        <v>46007</v>
      </c>
      <c r="F6719" s="339" t="s">
        <v>16267</v>
      </c>
      <c r="G6719" s="339" t="s">
        <v>16268</v>
      </c>
      <c r="H6719" s="57"/>
      <c r="I6719" s="57"/>
      <c r="J6719" s="57"/>
      <c r="K6719" s="57"/>
      <c r="L6719" s="31"/>
      <c r="M6719" s="31"/>
      <c r="N6719" s="44"/>
      <c r="O6719" s="44"/>
      <c r="P6719" s="343"/>
    </row>
    <row r="6720" spans="1:16" x14ac:dyDescent="0.25">
      <c r="A6720" s="264" t="s">
        <v>9494</v>
      </c>
      <c r="B6720" s="264" t="s">
        <v>8832</v>
      </c>
      <c r="C6720" s="265">
        <v>230203</v>
      </c>
      <c r="D6720" s="265" t="s">
        <v>15953</v>
      </c>
      <c r="E6720" s="266" t="s">
        <v>8836</v>
      </c>
      <c r="P6720" s="343"/>
    </row>
    <row r="6721" spans="1:16" x14ac:dyDescent="0.25">
      <c r="A6721" s="99" t="s">
        <v>8278</v>
      </c>
      <c r="B6721" s="92" t="s">
        <v>1391</v>
      </c>
      <c r="C6721" s="93" t="s">
        <v>8275</v>
      </c>
      <c r="D6721" s="93" t="s">
        <v>1395</v>
      </c>
      <c r="E6721" s="112">
        <v>45957</v>
      </c>
      <c r="F6721" s="93"/>
      <c r="G6721" s="93"/>
      <c r="H6721" s="93"/>
      <c r="I6721" s="99"/>
      <c r="J6721" s="99"/>
      <c r="K6721" s="99"/>
      <c r="L6721" s="31"/>
      <c r="M6721" s="31"/>
      <c r="N6721" s="44"/>
      <c r="O6721" s="44"/>
      <c r="P6721" s="343"/>
    </row>
    <row r="6722" spans="1:16" s="355" customFormat="1" x14ac:dyDescent="0.25">
      <c r="A6722" s="102" t="s">
        <v>17072</v>
      </c>
      <c r="B6722" s="353" t="s">
        <v>4153</v>
      </c>
      <c r="C6722" s="32" t="s">
        <v>17085</v>
      </c>
      <c r="D6722" s="32" t="s">
        <v>1398</v>
      </c>
      <c r="E6722" s="94">
        <v>45766</v>
      </c>
      <c r="F6722" s="32"/>
      <c r="G6722" s="32"/>
      <c r="H6722" s="32"/>
      <c r="I6722" s="31"/>
      <c r="J6722" s="31"/>
      <c r="K6722" s="31"/>
      <c r="L6722" s="31"/>
      <c r="M6722" s="31"/>
      <c r="N6722" s="31"/>
      <c r="O6722" s="44"/>
      <c r="P6722" s="356"/>
    </row>
    <row r="6723" spans="1:16" x14ac:dyDescent="0.25">
      <c r="A6723" s="264" t="s">
        <v>6856</v>
      </c>
      <c r="B6723" s="264" t="s">
        <v>1921</v>
      </c>
      <c r="C6723" s="265">
        <v>220101</v>
      </c>
      <c r="D6723" s="265" t="s">
        <v>15953</v>
      </c>
      <c r="E6723" s="266" t="s">
        <v>6211</v>
      </c>
      <c r="P6723" s="343"/>
    </row>
    <row r="6724" spans="1:16" s="359" customFormat="1" x14ac:dyDescent="0.25">
      <c r="A6724" s="264" t="s">
        <v>6856</v>
      </c>
      <c r="B6724" s="264" t="s">
        <v>2751</v>
      </c>
      <c r="C6724" s="265">
        <v>220105</v>
      </c>
      <c r="D6724" s="265" t="s">
        <v>15953</v>
      </c>
      <c r="E6724" s="266" t="s">
        <v>3064</v>
      </c>
      <c r="F6724" s="30"/>
      <c r="G6724" s="30"/>
      <c r="H6724" s="30"/>
      <c r="I6724" s="29"/>
      <c r="J6724" s="29"/>
      <c r="K6724" s="29"/>
      <c r="L6724" s="29"/>
      <c r="M6724" s="29"/>
      <c r="N6724" s="29"/>
      <c r="O6724" s="29"/>
      <c r="P6724" s="360"/>
    </row>
    <row r="6725" spans="1:16" s="355" customFormat="1" x14ac:dyDescent="0.25">
      <c r="A6725" s="264" t="s">
        <v>8624</v>
      </c>
      <c r="B6725" s="264" t="s">
        <v>12996</v>
      </c>
      <c r="C6725" s="265">
        <v>24010401</v>
      </c>
      <c r="D6725" s="265" t="s">
        <v>15953</v>
      </c>
      <c r="E6725" s="266" t="s">
        <v>12997</v>
      </c>
      <c r="F6725" s="30"/>
      <c r="G6725" s="30"/>
      <c r="H6725" s="30"/>
      <c r="I6725" s="29"/>
      <c r="J6725" s="29"/>
      <c r="K6725" s="29"/>
      <c r="L6725" s="29"/>
      <c r="M6725" s="29"/>
      <c r="N6725" s="29"/>
      <c r="O6725" s="29"/>
      <c r="P6725" s="356"/>
    </row>
    <row r="6726" spans="1:16" x14ac:dyDescent="0.25">
      <c r="A6726" s="264" t="s">
        <v>8624</v>
      </c>
      <c r="B6726" s="264" t="s">
        <v>3782</v>
      </c>
      <c r="C6726" s="265">
        <v>24010402</v>
      </c>
      <c r="D6726" s="265" t="s">
        <v>15953</v>
      </c>
      <c r="E6726" s="266" t="s">
        <v>8836</v>
      </c>
      <c r="P6726" s="343"/>
    </row>
    <row r="6727" spans="1:16" s="359" customFormat="1" x14ac:dyDescent="0.25">
      <c r="A6727" s="1" t="s">
        <v>9751</v>
      </c>
      <c r="B6727" s="432" t="s">
        <v>2183</v>
      </c>
      <c r="C6727" s="433" t="s">
        <v>9752</v>
      </c>
      <c r="D6727" s="434" t="s">
        <v>17016</v>
      </c>
      <c r="E6727" s="434">
        <v>45828</v>
      </c>
      <c r="F6727" s="30"/>
      <c r="G6727" s="30"/>
      <c r="H6727" s="30"/>
      <c r="I6727" s="29"/>
      <c r="J6727" s="29"/>
      <c r="K6727" s="29"/>
      <c r="L6727" s="29"/>
      <c r="M6727" s="29"/>
      <c r="N6727" s="29"/>
      <c r="O6727" s="29"/>
      <c r="P6727" s="360"/>
    </row>
    <row r="6728" spans="1:16" x14ac:dyDescent="0.25">
      <c r="A6728" s="44" t="s">
        <v>1742</v>
      </c>
      <c r="B6728" s="44" t="s">
        <v>1781</v>
      </c>
      <c r="C6728" s="45" t="s">
        <v>2545</v>
      </c>
      <c r="D6728" s="45" t="s">
        <v>15765</v>
      </c>
      <c r="E6728" s="45" t="s">
        <v>9996</v>
      </c>
      <c r="F6728" s="328"/>
      <c r="G6728" s="328"/>
      <c r="H6728" s="328"/>
      <c r="I6728" s="329"/>
      <c r="J6728" s="329"/>
      <c r="K6728" s="329"/>
      <c r="N6728" s="44"/>
      <c r="P6728" s="343"/>
    </row>
    <row r="6729" spans="1:16" s="355" customFormat="1" x14ac:dyDescent="0.25">
      <c r="A6729" s="346" t="s">
        <v>1742</v>
      </c>
      <c r="B6729" s="346" t="s">
        <v>1781</v>
      </c>
      <c r="C6729" s="347" t="s">
        <v>2545</v>
      </c>
      <c r="D6729" s="347" t="s">
        <v>15765</v>
      </c>
      <c r="E6729" s="347" t="s">
        <v>9996</v>
      </c>
      <c r="F6729" s="346"/>
      <c r="G6729" s="346"/>
      <c r="H6729" s="346"/>
      <c r="I6729" s="346"/>
      <c r="J6729" s="346"/>
      <c r="K6729" s="346"/>
      <c r="L6729" s="346"/>
      <c r="M6729" s="346"/>
      <c r="N6729" s="44"/>
      <c r="O6729" s="29"/>
      <c r="P6729" s="356"/>
    </row>
    <row r="6730" spans="1:16" x14ac:dyDescent="0.25">
      <c r="A6730" s="44" t="s">
        <v>1742</v>
      </c>
      <c r="B6730" s="44" t="s">
        <v>1781</v>
      </c>
      <c r="C6730" s="45" t="s">
        <v>2545</v>
      </c>
      <c r="D6730" s="45" t="s">
        <v>13812</v>
      </c>
      <c r="E6730" s="45" t="s">
        <v>9996</v>
      </c>
      <c r="F6730" s="93"/>
      <c r="G6730" s="93"/>
      <c r="H6730" s="93"/>
      <c r="I6730" s="99"/>
      <c r="J6730" s="99"/>
      <c r="K6730" s="99"/>
      <c r="N6730" s="44"/>
      <c r="P6730" s="343"/>
    </row>
    <row r="6731" spans="1:16" s="359" customFormat="1" x14ac:dyDescent="0.25">
      <c r="A6731" s="44" t="s">
        <v>641</v>
      </c>
      <c r="B6731" s="44" t="s">
        <v>15302</v>
      </c>
      <c r="C6731" s="45" t="s">
        <v>4964</v>
      </c>
      <c r="D6731" s="45" t="s">
        <v>16294</v>
      </c>
      <c r="E6731" s="46">
        <v>45900</v>
      </c>
      <c r="F6731" s="338"/>
      <c r="G6731" s="44"/>
      <c r="H6731" s="44"/>
      <c r="I6731" s="44"/>
      <c r="J6731" s="44"/>
      <c r="K6731" s="44"/>
      <c r="L6731" s="31"/>
      <c r="M6731" s="31"/>
      <c r="N6731" s="44"/>
      <c r="O6731" s="44"/>
      <c r="P6731" s="360"/>
    </row>
    <row r="6732" spans="1:16" x14ac:dyDescent="0.25">
      <c r="A6732" s="44" t="s">
        <v>11234</v>
      </c>
      <c r="B6732" s="44" t="s">
        <v>9963</v>
      </c>
      <c r="C6732" s="45" t="s">
        <v>11131</v>
      </c>
      <c r="D6732" s="45" t="s">
        <v>16294</v>
      </c>
      <c r="E6732" s="46">
        <v>46053</v>
      </c>
      <c r="F6732" s="338"/>
      <c r="G6732" s="44"/>
      <c r="H6732" s="44"/>
      <c r="I6732" s="44"/>
      <c r="J6732" s="44"/>
      <c r="K6732" s="44"/>
      <c r="N6732" s="44"/>
      <c r="P6732" s="343"/>
    </row>
    <row r="6733" spans="1:16" x14ac:dyDescent="0.25">
      <c r="A6733" s="57" t="s">
        <v>1430</v>
      </c>
      <c r="B6733" s="57" t="s">
        <v>1488</v>
      </c>
      <c r="C6733" s="62">
        <v>21027</v>
      </c>
      <c r="D6733" s="62" t="s">
        <v>5966</v>
      </c>
      <c r="E6733" s="60">
        <v>45777</v>
      </c>
      <c r="F6733" s="339" t="s">
        <v>16267</v>
      </c>
      <c r="G6733" s="339" t="s">
        <v>16268</v>
      </c>
      <c r="H6733" s="57"/>
      <c r="I6733" s="57"/>
      <c r="J6733" s="57"/>
      <c r="K6733" s="57"/>
      <c r="L6733" s="31"/>
      <c r="M6733" s="31"/>
      <c r="N6733" s="44"/>
      <c r="O6733" s="44"/>
      <c r="P6733" s="343"/>
    </row>
    <row r="6734" spans="1:16" x14ac:dyDescent="0.25">
      <c r="A6734" s="403" t="s">
        <v>1430</v>
      </c>
      <c r="B6734" s="403" t="s">
        <v>17100</v>
      </c>
      <c r="C6734" s="413">
        <v>3.25</v>
      </c>
      <c r="D6734" s="43" t="s">
        <v>17679</v>
      </c>
      <c r="E6734" s="43">
        <v>47422</v>
      </c>
      <c r="F6734" s="88"/>
      <c r="P6734" s="343"/>
    </row>
    <row r="6735" spans="1:16" s="355" customFormat="1" x14ac:dyDescent="0.25">
      <c r="A6735" s="403" t="s">
        <v>1430</v>
      </c>
      <c r="B6735" s="403" t="s">
        <v>17087</v>
      </c>
      <c r="C6735" s="413">
        <v>9.24</v>
      </c>
      <c r="D6735" s="43" t="s">
        <v>17679</v>
      </c>
      <c r="E6735" s="43">
        <v>47299</v>
      </c>
      <c r="F6735" s="88"/>
      <c r="G6735" s="30"/>
      <c r="H6735" s="30"/>
      <c r="I6735" s="29"/>
      <c r="J6735" s="29"/>
      <c r="K6735" s="29"/>
      <c r="L6735" s="29"/>
      <c r="M6735" s="29"/>
      <c r="N6735" s="29"/>
      <c r="O6735" s="29"/>
      <c r="P6735" s="356"/>
    </row>
    <row r="6736" spans="1:16" x14ac:dyDescent="0.25">
      <c r="A6736" s="403" t="s">
        <v>1430</v>
      </c>
      <c r="B6736" s="403" t="s">
        <v>17187</v>
      </c>
      <c r="C6736" s="413">
        <v>10.24</v>
      </c>
      <c r="D6736" s="43" t="s">
        <v>17679</v>
      </c>
      <c r="E6736" s="43">
        <v>47299</v>
      </c>
      <c r="F6736" s="88"/>
      <c r="P6736" s="343"/>
    </row>
    <row r="6737" spans="1:16" x14ac:dyDescent="0.25">
      <c r="A6737" s="403" t="s">
        <v>1430</v>
      </c>
      <c r="B6737" s="403" t="s">
        <v>17101</v>
      </c>
      <c r="C6737" s="413">
        <v>11.24</v>
      </c>
      <c r="D6737" s="43" t="s">
        <v>17679</v>
      </c>
      <c r="E6737" s="43">
        <v>47299</v>
      </c>
      <c r="F6737" s="88"/>
      <c r="P6737" s="343"/>
    </row>
    <row r="6738" spans="1:16" x14ac:dyDescent="0.25">
      <c r="A6738" s="403" t="s">
        <v>1430</v>
      </c>
      <c r="B6738" s="403" t="s">
        <v>17091</v>
      </c>
      <c r="C6738" s="413">
        <v>12.24</v>
      </c>
      <c r="D6738" s="43" t="s">
        <v>17679</v>
      </c>
      <c r="E6738" s="43">
        <v>47299</v>
      </c>
      <c r="F6738" s="88"/>
      <c r="P6738" s="343"/>
    </row>
    <row r="6739" spans="1:16" x14ac:dyDescent="0.25">
      <c r="A6739" s="403" t="s">
        <v>1430</v>
      </c>
      <c r="B6739" s="403" t="s">
        <v>17131</v>
      </c>
      <c r="C6739" s="413">
        <v>17.239999999999998</v>
      </c>
      <c r="D6739" s="43" t="s">
        <v>17679</v>
      </c>
      <c r="E6739" s="43">
        <v>47299</v>
      </c>
      <c r="F6739" s="88"/>
      <c r="P6739" s="343"/>
    </row>
    <row r="6740" spans="1:16" x14ac:dyDescent="0.25">
      <c r="A6740" s="76" t="s">
        <v>1430</v>
      </c>
      <c r="B6740" s="131" t="s">
        <v>1612</v>
      </c>
      <c r="C6740" s="96" t="s">
        <v>7735</v>
      </c>
      <c r="D6740" s="96" t="s">
        <v>1398</v>
      </c>
      <c r="E6740" s="112">
        <v>46166</v>
      </c>
      <c r="F6740" s="93"/>
      <c r="G6740" s="93"/>
      <c r="H6740" s="93"/>
      <c r="I6740" s="99"/>
      <c r="J6740" s="99"/>
      <c r="K6740" s="99"/>
      <c r="N6740" s="44"/>
      <c r="P6740" s="343"/>
    </row>
    <row r="6741" spans="1:16" x14ac:dyDescent="0.25">
      <c r="A6741" s="100" t="s">
        <v>1430</v>
      </c>
      <c r="B6741" s="92" t="s">
        <v>4153</v>
      </c>
      <c r="C6741" s="93" t="s">
        <v>4154</v>
      </c>
      <c r="D6741" s="93" t="s">
        <v>1398</v>
      </c>
      <c r="E6741" s="94">
        <v>46131</v>
      </c>
      <c r="F6741" s="93"/>
      <c r="G6741" s="93"/>
      <c r="H6741" s="93"/>
      <c r="I6741" s="99"/>
      <c r="J6741" s="99"/>
      <c r="K6741" s="99"/>
      <c r="N6741" s="44"/>
      <c r="P6741" s="343"/>
    </row>
    <row r="6742" spans="1:16" x14ac:dyDescent="0.25">
      <c r="A6742" s="99" t="s">
        <v>1430</v>
      </c>
      <c r="B6742" s="92" t="s">
        <v>1532</v>
      </c>
      <c r="C6742" s="93" t="s">
        <v>14151</v>
      </c>
      <c r="D6742" s="93" t="s">
        <v>1398</v>
      </c>
      <c r="E6742" s="94">
        <v>45860</v>
      </c>
      <c r="F6742" s="93" t="s">
        <v>1534</v>
      </c>
      <c r="G6742" s="93"/>
      <c r="H6742" s="93" t="s">
        <v>1533</v>
      </c>
      <c r="I6742" s="99"/>
      <c r="J6742" s="99"/>
      <c r="K6742" s="99"/>
      <c r="L6742" s="31"/>
      <c r="M6742" s="31"/>
      <c r="N6742" s="44"/>
      <c r="O6742" s="44"/>
      <c r="P6742" s="343"/>
    </row>
    <row r="6743" spans="1:16" x14ac:dyDescent="0.25">
      <c r="A6743" s="92" t="s">
        <v>1430</v>
      </c>
      <c r="B6743" s="92" t="s">
        <v>1583</v>
      </c>
      <c r="C6743" s="93" t="s">
        <v>4627</v>
      </c>
      <c r="D6743" s="93" t="s">
        <v>1398</v>
      </c>
      <c r="E6743" s="94">
        <v>45886</v>
      </c>
      <c r="F6743" s="93"/>
      <c r="G6743" s="93" t="s">
        <v>1385</v>
      </c>
      <c r="H6743" s="45" t="s">
        <v>1533</v>
      </c>
      <c r="I6743" s="99"/>
      <c r="J6743" s="99"/>
      <c r="K6743" s="99"/>
      <c r="L6743" s="31"/>
      <c r="M6743" s="31"/>
      <c r="N6743" s="44"/>
      <c r="O6743" s="44"/>
      <c r="P6743" s="343"/>
    </row>
    <row r="6744" spans="1:16" x14ac:dyDescent="0.25">
      <c r="A6744" s="264" t="s">
        <v>1430</v>
      </c>
      <c r="B6744" s="264" t="s">
        <v>6784</v>
      </c>
      <c r="C6744" s="265">
        <v>220302</v>
      </c>
      <c r="D6744" s="265" t="s">
        <v>15953</v>
      </c>
      <c r="E6744" s="266" t="s">
        <v>6213</v>
      </c>
      <c r="P6744" s="343"/>
    </row>
    <row r="6745" spans="1:16" x14ac:dyDescent="0.25">
      <c r="A6745" s="264" t="s">
        <v>1430</v>
      </c>
      <c r="B6745" s="264" t="s">
        <v>14575</v>
      </c>
      <c r="C6745" s="265">
        <v>240402</v>
      </c>
      <c r="D6745" s="265" t="s">
        <v>15953</v>
      </c>
      <c r="E6745" s="266" t="s">
        <v>6492</v>
      </c>
      <c r="P6745" s="343"/>
    </row>
    <row r="6746" spans="1:16" x14ac:dyDescent="0.25">
      <c r="A6746" s="264" t="s">
        <v>1430</v>
      </c>
      <c r="B6746" s="264" t="s">
        <v>1070</v>
      </c>
      <c r="C6746" s="265">
        <v>241202</v>
      </c>
      <c r="D6746" s="265" t="s">
        <v>15953</v>
      </c>
      <c r="E6746" s="266" t="s">
        <v>17687</v>
      </c>
      <c r="P6746" s="343"/>
    </row>
    <row r="6747" spans="1:16" x14ac:dyDescent="0.25">
      <c r="A6747" s="44" t="s">
        <v>13509</v>
      </c>
      <c r="B6747" s="44" t="s">
        <v>13527</v>
      </c>
      <c r="C6747" s="45" t="s">
        <v>13528</v>
      </c>
      <c r="D6747" s="45" t="s">
        <v>16294</v>
      </c>
      <c r="E6747" s="46">
        <v>45900</v>
      </c>
      <c r="F6747" s="338"/>
      <c r="G6747" s="44"/>
      <c r="H6747" s="44"/>
      <c r="I6747" s="44"/>
      <c r="J6747" s="44"/>
      <c r="K6747" s="44"/>
      <c r="L6747" s="31"/>
      <c r="M6747" s="31"/>
      <c r="N6747" s="44"/>
      <c r="O6747" s="44"/>
      <c r="P6747" s="343"/>
    </row>
    <row r="6748" spans="1:16" s="355" customFormat="1" x14ac:dyDescent="0.25">
      <c r="A6748" s="44" t="s">
        <v>13509</v>
      </c>
      <c r="B6748" s="44" t="s">
        <v>16400</v>
      </c>
      <c r="C6748" s="45" t="s">
        <v>16401</v>
      </c>
      <c r="D6748" s="45" t="s">
        <v>16294</v>
      </c>
      <c r="E6748" s="46">
        <v>45961</v>
      </c>
      <c r="F6748" s="338"/>
      <c r="G6748" s="44"/>
      <c r="H6748" s="44"/>
      <c r="I6748" s="44"/>
      <c r="J6748" s="44"/>
      <c r="K6748" s="44"/>
      <c r="L6748" s="31"/>
      <c r="M6748" s="31"/>
      <c r="N6748" s="44"/>
      <c r="O6748" s="44"/>
      <c r="P6748" s="356"/>
    </row>
    <row r="6749" spans="1:16" x14ac:dyDescent="0.25">
      <c r="A6749" s="264" t="s">
        <v>8625</v>
      </c>
      <c r="B6749" s="264" t="s">
        <v>6966</v>
      </c>
      <c r="C6749" s="265">
        <v>23010401</v>
      </c>
      <c r="D6749" s="265" t="s">
        <v>15953</v>
      </c>
      <c r="E6749" s="266" t="s">
        <v>6967</v>
      </c>
      <c r="P6749" s="343"/>
    </row>
    <row r="6750" spans="1:16" s="359" customFormat="1" x14ac:dyDescent="0.25">
      <c r="A6750" s="264" t="s">
        <v>8625</v>
      </c>
      <c r="B6750" s="264" t="s">
        <v>3782</v>
      </c>
      <c r="C6750" s="265">
        <v>23010402</v>
      </c>
      <c r="D6750" s="265" t="s">
        <v>15953</v>
      </c>
      <c r="E6750" s="266" t="s">
        <v>8836</v>
      </c>
      <c r="F6750" s="30"/>
      <c r="G6750" s="30"/>
      <c r="H6750" s="30"/>
      <c r="I6750" s="29"/>
      <c r="J6750" s="29"/>
      <c r="K6750" s="29"/>
      <c r="L6750" s="29"/>
      <c r="M6750" s="29"/>
      <c r="N6750" s="29"/>
      <c r="O6750" s="29"/>
      <c r="P6750" s="360"/>
    </row>
    <row r="6751" spans="1:16" x14ac:dyDescent="0.25">
      <c r="A6751" s="44" t="s">
        <v>655</v>
      </c>
      <c r="B6751" s="44" t="s">
        <v>15290</v>
      </c>
      <c r="C6751" s="45" t="s">
        <v>7249</v>
      </c>
      <c r="D6751" s="45" t="s">
        <v>16294</v>
      </c>
      <c r="E6751" s="46">
        <v>45777</v>
      </c>
      <c r="F6751" s="338"/>
      <c r="G6751" s="44"/>
      <c r="H6751" s="44"/>
      <c r="I6751" s="44"/>
      <c r="J6751" s="44"/>
      <c r="K6751" s="44"/>
      <c r="L6751" s="31"/>
      <c r="M6751" s="31"/>
      <c r="N6751" s="44"/>
      <c r="O6751" s="44"/>
      <c r="P6751" s="343"/>
    </row>
    <row r="6752" spans="1:16" x14ac:dyDescent="0.25">
      <c r="A6752" s="44" t="s">
        <v>12238</v>
      </c>
      <c r="B6752" s="44" t="s">
        <v>12239</v>
      </c>
      <c r="C6752" s="45" t="s">
        <v>5402</v>
      </c>
      <c r="D6752" s="45" t="s">
        <v>4574</v>
      </c>
      <c r="E6752" s="275">
        <f>DATE(2025,11,29)</f>
        <v>45990</v>
      </c>
      <c r="F6752" s="32"/>
      <c r="G6752" s="32"/>
      <c r="H6752" s="32"/>
      <c r="I6752" s="31"/>
      <c r="J6752" s="31"/>
      <c r="K6752" s="31"/>
      <c r="L6752" s="31"/>
      <c r="M6752" s="31"/>
      <c r="N6752" s="44"/>
      <c r="O6752" s="44"/>
      <c r="P6752" s="343"/>
    </row>
    <row r="6753" spans="1:16" x14ac:dyDescent="0.25">
      <c r="A6753" s="44" t="s">
        <v>2505</v>
      </c>
      <c r="B6753" s="44" t="s">
        <v>1370</v>
      </c>
      <c r="C6753" s="45" t="s">
        <v>6201</v>
      </c>
      <c r="D6753" s="45" t="s">
        <v>18252</v>
      </c>
      <c r="E6753" s="45" t="s">
        <v>6212</v>
      </c>
      <c r="F6753" s="45" t="s">
        <v>1384</v>
      </c>
      <c r="G6753" s="45" t="s">
        <v>1385</v>
      </c>
      <c r="P6753" s="343"/>
    </row>
    <row r="6754" spans="1:16" x14ac:dyDescent="0.25">
      <c r="A6754" s="264" t="s">
        <v>15880</v>
      </c>
      <c r="B6754" s="264" t="s">
        <v>12996</v>
      </c>
      <c r="C6754" s="265">
        <v>24010401</v>
      </c>
      <c r="D6754" s="265" t="s">
        <v>15953</v>
      </c>
      <c r="E6754" s="266" t="s">
        <v>12997</v>
      </c>
      <c r="P6754" s="343"/>
    </row>
    <row r="6755" spans="1:16" x14ac:dyDescent="0.25">
      <c r="A6755" s="44" t="s">
        <v>11868</v>
      </c>
      <c r="B6755" s="44" t="s">
        <v>3711</v>
      </c>
      <c r="C6755" s="45" t="s">
        <v>15434</v>
      </c>
      <c r="D6755" s="45" t="s">
        <v>18252</v>
      </c>
      <c r="E6755" s="45" t="s">
        <v>6677</v>
      </c>
      <c r="F6755" s="45" t="s">
        <v>1384</v>
      </c>
      <c r="G6755" s="45" t="s">
        <v>1384</v>
      </c>
      <c r="P6755" s="343"/>
    </row>
    <row r="6756" spans="1:16" x14ac:dyDescent="0.25">
      <c r="A6756" s="264" t="s">
        <v>8626</v>
      </c>
      <c r="B6756" s="264" t="s">
        <v>2751</v>
      </c>
      <c r="C6756" s="265">
        <v>230105</v>
      </c>
      <c r="D6756" s="265" t="s">
        <v>15953</v>
      </c>
      <c r="E6756" s="266" t="s">
        <v>6877</v>
      </c>
      <c r="P6756" s="343"/>
    </row>
    <row r="6757" spans="1:16" x14ac:dyDescent="0.25">
      <c r="A6757" s="264" t="s">
        <v>8626</v>
      </c>
      <c r="B6757" s="264" t="s">
        <v>1068</v>
      </c>
      <c r="C6757" s="265">
        <v>230202</v>
      </c>
      <c r="D6757" s="265" t="s">
        <v>15953</v>
      </c>
      <c r="E6757" s="266" t="s">
        <v>8836</v>
      </c>
      <c r="P6757" s="343"/>
    </row>
    <row r="6758" spans="1:16" x14ac:dyDescent="0.25">
      <c r="A6758" s="264" t="s">
        <v>8626</v>
      </c>
      <c r="B6758" s="264" t="s">
        <v>3591</v>
      </c>
      <c r="C6758" s="265">
        <v>230901</v>
      </c>
      <c r="D6758" s="265" t="s">
        <v>15953</v>
      </c>
      <c r="E6758" s="266" t="s">
        <v>10715</v>
      </c>
      <c r="P6758" s="343"/>
    </row>
    <row r="6759" spans="1:16" x14ac:dyDescent="0.25">
      <c r="A6759" s="264" t="s">
        <v>8626</v>
      </c>
      <c r="B6759" s="264" t="s">
        <v>6966</v>
      </c>
      <c r="C6759" s="265">
        <v>23010401</v>
      </c>
      <c r="D6759" s="265" t="s">
        <v>15953</v>
      </c>
      <c r="E6759" s="266" t="s">
        <v>6967</v>
      </c>
      <c r="P6759" s="343"/>
    </row>
    <row r="6760" spans="1:16" x14ac:dyDescent="0.25">
      <c r="A6760" s="44" t="s">
        <v>448</v>
      </c>
      <c r="B6760" s="44" t="s">
        <v>13515</v>
      </c>
      <c r="C6760" s="45" t="s">
        <v>13516</v>
      </c>
      <c r="D6760" s="45" t="s">
        <v>16294</v>
      </c>
      <c r="E6760" s="46">
        <v>45808</v>
      </c>
      <c r="F6760" s="338" t="s">
        <v>2055</v>
      </c>
      <c r="G6760" s="44"/>
      <c r="H6760" s="44"/>
      <c r="I6760" s="44"/>
      <c r="J6760" s="44"/>
      <c r="K6760" s="44"/>
      <c r="L6760" s="31"/>
      <c r="M6760" s="31"/>
      <c r="N6760" s="44"/>
      <c r="O6760" s="44"/>
      <c r="P6760" s="343"/>
    </row>
    <row r="6761" spans="1:16" x14ac:dyDescent="0.25">
      <c r="A6761" s="44" t="s">
        <v>448</v>
      </c>
      <c r="B6761" s="44" t="s">
        <v>15294</v>
      </c>
      <c r="C6761" s="45" t="s">
        <v>3237</v>
      </c>
      <c r="D6761" s="45" t="s">
        <v>16294</v>
      </c>
      <c r="E6761" s="46">
        <v>45869</v>
      </c>
      <c r="F6761" s="338" t="s">
        <v>2055</v>
      </c>
      <c r="G6761" s="44"/>
      <c r="H6761" s="44"/>
      <c r="I6761" s="44"/>
      <c r="J6761" s="44"/>
      <c r="K6761" s="44"/>
      <c r="L6761" s="31"/>
      <c r="M6761" s="31"/>
      <c r="N6761" s="44"/>
      <c r="O6761" s="44"/>
      <c r="P6761" s="343"/>
    </row>
    <row r="6762" spans="1:16" x14ac:dyDescent="0.25">
      <c r="A6762" s="44" t="s">
        <v>448</v>
      </c>
      <c r="B6762" s="44" t="s">
        <v>15312</v>
      </c>
      <c r="C6762" s="45" t="s">
        <v>10940</v>
      </c>
      <c r="D6762" s="45" t="s">
        <v>16294</v>
      </c>
      <c r="E6762" s="46">
        <v>45900</v>
      </c>
      <c r="F6762" s="338" t="s">
        <v>2055</v>
      </c>
      <c r="G6762" s="44"/>
      <c r="H6762" s="44"/>
      <c r="I6762" s="44"/>
      <c r="J6762" s="44"/>
      <c r="K6762" s="44"/>
      <c r="L6762" s="31"/>
      <c r="M6762" s="31"/>
      <c r="N6762" s="44"/>
      <c r="O6762" s="44"/>
      <c r="P6762" s="343"/>
    </row>
    <row r="6763" spans="1:16" x14ac:dyDescent="0.25">
      <c r="A6763" s="1" t="s">
        <v>13942</v>
      </c>
      <c r="B6763" s="432" t="s">
        <v>185</v>
      </c>
      <c r="C6763" s="433" t="s">
        <v>13943</v>
      </c>
      <c r="D6763" s="434" t="s">
        <v>17016</v>
      </c>
      <c r="E6763" s="434">
        <v>45763</v>
      </c>
      <c r="P6763" s="343"/>
    </row>
    <row r="6764" spans="1:16" x14ac:dyDescent="0.25">
      <c r="A6764" s="264" t="s">
        <v>11420</v>
      </c>
      <c r="B6764" s="264" t="s">
        <v>3587</v>
      </c>
      <c r="C6764" s="265">
        <v>230904</v>
      </c>
      <c r="D6764" s="265" t="s">
        <v>15953</v>
      </c>
      <c r="E6764" s="266" t="s">
        <v>10715</v>
      </c>
      <c r="P6764" s="343"/>
    </row>
    <row r="6765" spans="1:16" x14ac:dyDescent="0.25">
      <c r="A6765" s="44" t="s">
        <v>2405</v>
      </c>
      <c r="B6765" s="44" t="s">
        <v>2578</v>
      </c>
      <c r="C6765" s="45" t="s">
        <v>2579</v>
      </c>
      <c r="D6765" s="45" t="s">
        <v>15765</v>
      </c>
      <c r="E6765" s="45" t="s">
        <v>11256</v>
      </c>
      <c r="F6765" s="328"/>
      <c r="G6765" s="328"/>
      <c r="H6765" s="328"/>
      <c r="I6765" s="329"/>
      <c r="J6765" s="329"/>
      <c r="K6765" s="329"/>
      <c r="N6765" s="44"/>
      <c r="O6765" s="44"/>
      <c r="P6765" s="343"/>
    </row>
    <row r="6766" spans="1:16" x14ac:dyDescent="0.25">
      <c r="A6766" s="44" t="s">
        <v>2405</v>
      </c>
      <c r="B6766" s="44" t="s">
        <v>11323</v>
      </c>
      <c r="C6766" s="45" t="s">
        <v>11325</v>
      </c>
      <c r="D6766" s="45" t="s">
        <v>15765</v>
      </c>
      <c r="E6766" s="45" t="s">
        <v>5279</v>
      </c>
      <c r="F6766" s="328"/>
      <c r="G6766" s="328"/>
      <c r="H6766" s="328"/>
      <c r="I6766" s="329"/>
      <c r="J6766" s="329"/>
      <c r="K6766" s="329"/>
      <c r="N6766" s="44"/>
      <c r="O6766" s="44"/>
      <c r="P6766" s="343"/>
    </row>
    <row r="6767" spans="1:16" x14ac:dyDescent="0.25">
      <c r="A6767" s="346" t="s">
        <v>2405</v>
      </c>
      <c r="B6767" s="346" t="s">
        <v>2578</v>
      </c>
      <c r="C6767" s="347" t="s">
        <v>2579</v>
      </c>
      <c r="D6767" s="347" t="s">
        <v>15765</v>
      </c>
      <c r="E6767" s="347" t="s">
        <v>11256</v>
      </c>
      <c r="F6767" s="346"/>
      <c r="G6767" s="346"/>
      <c r="H6767" s="346"/>
      <c r="I6767" s="346"/>
      <c r="J6767" s="346"/>
      <c r="K6767" s="346"/>
      <c r="L6767" s="346"/>
      <c r="M6767" s="346"/>
      <c r="N6767" s="44"/>
      <c r="O6767" s="44"/>
      <c r="P6767" s="343"/>
    </row>
    <row r="6768" spans="1:16" x14ac:dyDescent="0.25">
      <c r="A6768" s="346" t="s">
        <v>2405</v>
      </c>
      <c r="B6768" s="346" t="s">
        <v>11323</v>
      </c>
      <c r="C6768" s="347" t="s">
        <v>11325</v>
      </c>
      <c r="D6768" s="347" t="s">
        <v>15765</v>
      </c>
      <c r="E6768" s="347" t="s">
        <v>11299</v>
      </c>
      <c r="F6768" s="346"/>
      <c r="G6768" s="346"/>
      <c r="H6768" s="346"/>
      <c r="I6768" s="346"/>
      <c r="J6768" s="346"/>
      <c r="K6768" s="346"/>
      <c r="L6768" s="346"/>
      <c r="M6768" s="346"/>
      <c r="N6768" s="44"/>
      <c r="O6768" s="44"/>
      <c r="P6768" s="343"/>
    </row>
    <row r="6769" spans="1:16" x14ac:dyDescent="0.25">
      <c r="A6769" s="44" t="s">
        <v>2405</v>
      </c>
      <c r="B6769" s="44" t="s">
        <v>2578</v>
      </c>
      <c r="C6769" s="45" t="s">
        <v>2579</v>
      </c>
      <c r="D6769" s="45" t="s">
        <v>13812</v>
      </c>
      <c r="E6769" s="45" t="s">
        <v>11256</v>
      </c>
      <c r="F6769" s="93"/>
      <c r="G6769" s="93"/>
      <c r="H6769" s="93"/>
      <c r="I6769" s="99"/>
      <c r="J6769" s="99"/>
      <c r="K6769" s="99"/>
      <c r="N6769" s="44"/>
      <c r="O6769" s="44"/>
      <c r="P6769" s="343"/>
    </row>
    <row r="6770" spans="1:16" x14ac:dyDescent="0.25">
      <c r="A6770" s="44" t="s">
        <v>2405</v>
      </c>
      <c r="B6770" s="44" t="s">
        <v>11323</v>
      </c>
      <c r="C6770" s="45" t="s">
        <v>11325</v>
      </c>
      <c r="D6770" s="45" t="s">
        <v>13812</v>
      </c>
      <c r="E6770" s="45" t="s">
        <v>5279</v>
      </c>
      <c r="F6770" s="93"/>
      <c r="G6770" s="93"/>
      <c r="H6770" s="93"/>
      <c r="I6770" s="99"/>
      <c r="J6770" s="99"/>
      <c r="K6770" s="99"/>
      <c r="N6770" s="44"/>
      <c r="O6770" s="44"/>
      <c r="P6770" s="343"/>
    </row>
    <row r="6771" spans="1:16" s="355" customFormat="1" x14ac:dyDescent="0.25">
      <c r="A6771" s="264" t="s">
        <v>817</v>
      </c>
      <c r="B6771" s="264" t="s">
        <v>6662</v>
      </c>
      <c r="C6771" s="265">
        <v>22010601</v>
      </c>
      <c r="D6771" s="265" t="s">
        <v>15953</v>
      </c>
      <c r="E6771" s="266" t="s">
        <v>6211</v>
      </c>
      <c r="F6771" s="30"/>
      <c r="G6771" s="30"/>
      <c r="H6771" s="30"/>
      <c r="I6771" s="29"/>
      <c r="J6771" s="29"/>
      <c r="K6771" s="29"/>
      <c r="L6771" s="29"/>
      <c r="M6771" s="29"/>
      <c r="N6771" s="29"/>
      <c r="O6771" s="29"/>
      <c r="P6771" s="356"/>
    </row>
    <row r="6772" spans="1:16" x14ac:dyDescent="0.25">
      <c r="A6772" s="264" t="s">
        <v>817</v>
      </c>
      <c r="B6772" s="264" t="s">
        <v>6966</v>
      </c>
      <c r="C6772" s="265">
        <v>23010401</v>
      </c>
      <c r="D6772" s="265" t="s">
        <v>15953</v>
      </c>
      <c r="E6772" s="266" t="s">
        <v>6967</v>
      </c>
      <c r="P6772" s="343"/>
    </row>
    <row r="6773" spans="1:16" x14ac:dyDescent="0.25">
      <c r="A6773" s="264" t="s">
        <v>817</v>
      </c>
      <c r="B6773" s="264" t="s">
        <v>3782</v>
      </c>
      <c r="C6773" s="265">
        <v>23010402</v>
      </c>
      <c r="D6773" s="265" t="s">
        <v>15953</v>
      </c>
      <c r="E6773" s="266" t="s">
        <v>8836</v>
      </c>
      <c r="P6773" s="343"/>
    </row>
    <row r="6774" spans="1:16" x14ac:dyDescent="0.25">
      <c r="A6774" s="44" t="s">
        <v>13229</v>
      </c>
      <c r="B6774" s="92" t="s">
        <v>13392</v>
      </c>
      <c r="C6774" s="77" t="s">
        <v>13124</v>
      </c>
      <c r="D6774" s="93" t="s">
        <v>13391</v>
      </c>
      <c r="E6774" s="94">
        <v>45838</v>
      </c>
      <c r="F6774" s="93"/>
      <c r="G6774" s="93"/>
      <c r="H6774" s="93"/>
      <c r="I6774" s="99"/>
      <c r="J6774" s="99"/>
      <c r="K6774" s="99"/>
      <c r="L6774" s="31"/>
      <c r="M6774" s="31"/>
      <c r="N6774" s="44"/>
      <c r="O6774" s="44"/>
      <c r="P6774" s="343"/>
    </row>
    <row r="6775" spans="1:16" x14ac:dyDescent="0.25">
      <c r="A6775" s="57" t="s">
        <v>818</v>
      </c>
      <c r="B6775" s="57" t="s">
        <v>2495</v>
      </c>
      <c r="C6775" s="62">
        <v>21030</v>
      </c>
      <c r="D6775" s="62" t="s">
        <v>5966</v>
      </c>
      <c r="E6775" s="60">
        <v>45961</v>
      </c>
      <c r="F6775" s="339" t="s">
        <v>16267</v>
      </c>
      <c r="G6775" s="339" t="s">
        <v>16268</v>
      </c>
      <c r="H6775" s="57"/>
      <c r="I6775" s="57"/>
      <c r="J6775" s="57"/>
      <c r="K6775" s="57"/>
      <c r="L6775" s="31"/>
      <c r="M6775" s="31"/>
      <c r="N6775" s="44"/>
      <c r="O6775" s="44"/>
      <c r="P6775" s="343"/>
    </row>
    <row r="6776" spans="1:16" x14ac:dyDescent="0.25">
      <c r="A6776" s="44" t="s">
        <v>818</v>
      </c>
      <c r="B6776" s="44" t="s">
        <v>1352</v>
      </c>
      <c r="C6776" s="45" t="s">
        <v>9319</v>
      </c>
      <c r="D6776" s="45" t="s">
        <v>18252</v>
      </c>
      <c r="E6776" s="45" t="s">
        <v>3754</v>
      </c>
      <c r="F6776" s="45" t="s">
        <v>1384</v>
      </c>
      <c r="G6776" s="45" t="s">
        <v>1385</v>
      </c>
      <c r="P6776" s="343"/>
    </row>
    <row r="6777" spans="1:16" s="355" customFormat="1" x14ac:dyDescent="0.25">
      <c r="A6777" s="403" t="s">
        <v>818</v>
      </c>
      <c r="B6777" s="403" t="s">
        <v>17113</v>
      </c>
      <c r="C6777" s="413">
        <v>14.22</v>
      </c>
      <c r="D6777" s="43" t="s">
        <v>17679</v>
      </c>
      <c r="E6777" s="43">
        <v>45838</v>
      </c>
      <c r="F6777" s="88"/>
      <c r="G6777" s="30"/>
      <c r="H6777" s="30"/>
      <c r="I6777" s="29"/>
      <c r="J6777" s="29"/>
      <c r="K6777" s="29"/>
      <c r="L6777" s="29"/>
      <c r="M6777" s="29"/>
      <c r="N6777" s="29"/>
      <c r="O6777" s="29"/>
      <c r="P6777" s="356"/>
    </row>
    <row r="6778" spans="1:16" x14ac:dyDescent="0.25">
      <c r="A6778" s="264" t="s">
        <v>818</v>
      </c>
      <c r="B6778" s="264" t="s">
        <v>3587</v>
      </c>
      <c r="C6778" s="265">
        <v>230904</v>
      </c>
      <c r="D6778" s="265" t="s">
        <v>15953</v>
      </c>
      <c r="E6778" s="266" t="s">
        <v>10715</v>
      </c>
      <c r="P6778" s="343"/>
    </row>
    <row r="6779" spans="1:16" x14ac:dyDescent="0.25">
      <c r="A6779" s="264" t="s">
        <v>17857</v>
      </c>
      <c r="B6779" s="264" t="s">
        <v>1068</v>
      </c>
      <c r="C6779" s="265">
        <v>230202</v>
      </c>
      <c r="D6779" s="265" t="s">
        <v>15953</v>
      </c>
      <c r="E6779" s="266" t="s">
        <v>8836</v>
      </c>
      <c r="P6779" s="343"/>
    </row>
    <row r="6780" spans="1:16" s="359" customFormat="1" x14ac:dyDescent="0.25">
      <c r="A6780" s="264" t="s">
        <v>17857</v>
      </c>
      <c r="B6780" s="264" t="s">
        <v>1921</v>
      </c>
      <c r="C6780" s="265">
        <v>250101</v>
      </c>
      <c r="D6780" s="265" t="s">
        <v>15953</v>
      </c>
      <c r="E6780" s="266" t="s">
        <v>17681</v>
      </c>
      <c r="F6780" s="30"/>
      <c r="G6780" s="30"/>
      <c r="H6780" s="30"/>
      <c r="I6780" s="29"/>
      <c r="J6780" s="29"/>
      <c r="K6780" s="29"/>
      <c r="L6780" s="29"/>
      <c r="M6780" s="29"/>
      <c r="N6780" s="29"/>
      <c r="O6780" s="29"/>
      <c r="P6780" s="360"/>
    </row>
    <row r="6781" spans="1:16" x14ac:dyDescent="0.25">
      <c r="A6781" s="264" t="s">
        <v>6857</v>
      </c>
      <c r="B6781" s="264" t="s">
        <v>2448</v>
      </c>
      <c r="C6781" s="265">
        <v>220702</v>
      </c>
      <c r="D6781" s="265" t="s">
        <v>15953</v>
      </c>
      <c r="E6781" s="266" t="s">
        <v>6212</v>
      </c>
      <c r="P6781" s="343"/>
    </row>
    <row r="6782" spans="1:16" x14ac:dyDescent="0.25">
      <c r="A6782" s="44" t="s">
        <v>11165</v>
      </c>
      <c r="B6782" s="44" t="s">
        <v>15259</v>
      </c>
      <c r="C6782" s="45" t="s">
        <v>11129</v>
      </c>
      <c r="D6782" s="45" t="s">
        <v>16294</v>
      </c>
      <c r="E6782" s="46">
        <v>46022</v>
      </c>
      <c r="F6782" s="338"/>
      <c r="G6782" s="44"/>
      <c r="H6782" s="44"/>
      <c r="I6782" s="44"/>
      <c r="J6782" s="44"/>
      <c r="K6782" s="44"/>
      <c r="L6782" s="31"/>
      <c r="M6782" s="31"/>
      <c r="N6782" s="44"/>
      <c r="O6782" s="44"/>
      <c r="P6782" s="343"/>
    </row>
    <row r="6783" spans="1:16" x14ac:dyDescent="0.25">
      <c r="A6783" s="264" t="s">
        <v>17858</v>
      </c>
      <c r="B6783" s="264" t="s">
        <v>6966</v>
      </c>
      <c r="C6783" s="265">
        <v>25010401</v>
      </c>
      <c r="D6783" s="265" t="s">
        <v>15953</v>
      </c>
      <c r="E6783" s="266" t="s">
        <v>17700</v>
      </c>
      <c r="P6783" s="343"/>
    </row>
    <row r="6784" spans="1:16" x14ac:dyDescent="0.25">
      <c r="A6784" s="264" t="s">
        <v>8627</v>
      </c>
      <c r="B6784" s="264" t="s">
        <v>8833</v>
      </c>
      <c r="C6784" s="265">
        <v>23020101</v>
      </c>
      <c r="D6784" s="265" t="s">
        <v>15953</v>
      </c>
      <c r="E6784" s="266" t="s">
        <v>8836</v>
      </c>
      <c r="P6784" s="343"/>
    </row>
    <row r="6785" spans="1:16" s="355" customFormat="1" x14ac:dyDescent="0.25">
      <c r="A6785" s="102" t="s">
        <v>3962</v>
      </c>
      <c r="B6785" s="92" t="s">
        <v>10543</v>
      </c>
      <c r="C6785" s="93" t="s">
        <v>4084</v>
      </c>
      <c r="D6785" s="93" t="s">
        <v>1398</v>
      </c>
      <c r="E6785" s="94">
        <v>45794</v>
      </c>
      <c r="F6785" s="93"/>
      <c r="G6785" s="93" t="s">
        <v>1385</v>
      </c>
      <c r="H6785" s="93" t="s">
        <v>1385</v>
      </c>
      <c r="I6785" s="99"/>
      <c r="J6785" s="99"/>
      <c r="K6785" s="99"/>
      <c r="L6785" s="31"/>
      <c r="M6785" s="31"/>
      <c r="N6785" s="44"/>
      <c r="O6785" s="44"/>
      <c r="P6785" s="356"/>
    </row>
    <row r="6786" spans="1:16" x14ac:dyDescent="0.25">
      <c r="A6786" s="91" t="s">
        <v>13230</v>
      </c>
      <c r="B6786" s="92" t="s">
        <v>13392</v>
      </c>
      <c r="C6786" s="45" t="s">
        <v>13137</v>
      </c>
      <c r="D6786" s="93" t="s">
        <v>13391</v>
      </c>
      <c r="E6786" s="94">
        <v>45838</v>
      </c>
      <c r="F6786" s="93"/>
      <c r="G6786" s="93"/>
      <c r="H6786" s="93"/>
      <c r="I6786" s="99"/>
      <c r="J6786" s="99"/>
      <c r="K6786" s="99"/>
      <c r="L6786" s="31"/>
      <c r="M6786" s="31"/>
      <c r="N6786" s="44"/>
      <c r="O6786" s="44"/>
      <c r="P6786" s="343"/>
    </row>
    <row r="6787" spans="1:16" s="361" customFormat="1" x14ac:dyDescent="0.25">
      <c r="A6787" s="44" t="s">
        <v>12240</v>
      </c>
      <c r="B6787" s="44" t="s">
        <v>12241</v>
      </c>
      <c r="C6787" s="45" t="s">
        <v>3634</v>
      </c>
      <c r="D6787" s="45" t="s">
        <v>4574</v>
      </c>
      <c r="E6787" s="275">
        <f>DATE(2025,12,7)</f>
        <v>45998</v>
      </c>
      <c r="F6787" s="32"/>
      <c r="G6787" s="32"/>
      <c r="H6787" s="32"/>
      <c r="I6787" s="31"/>
      <c r="J6787" s="31"/>
      <c r="K6787" s="31"/>
      <c r="L6787" s="31"/>
      <c r="M6787" s="31"/>
      <c r="N6787" s="44"/>
      <c r="O6787" s="44"/>
      <c r="P6787" s="362"/>
    </row>
    <row r="6788" spans="1:16" x14ac:dyDescent="0.25">
      <c r="A6788" s="44" t="s">
        <v>4168</v>
      </c>
      <c r="B6788" s="44" t="s">
        <v>284</v>
      </c>
      <c r="C6788" s="45" t="s">
        <v>10556</v>
      </c>
      <c r="D6788" s="45" t="s">
        <v>18252</v>
      </c>
      <c r="E6788" s="45" t="s">
        <v>5410</v>
      </c>
      <c r="F6788" s="45" t="s">
        <v>1384</v>
      </c>
      <c r="G6788" s="45" t="s">
        <v>1385</v>
      </c>
      <c r="P6788" s="343"/>
    </row>
    <row r="6789" spans="1:16" s="359" customFormat="1" x14ac:dyDescent="0.25">
      <c r="A6789" s="264" t="s">
        <v>819</v>
      </c>
      <c r="B6789" s="264" t="s">
        <v>1068</v>
      </c>
      <c r="C6789" s="265">
        <v>230202</v>
      </c>
      <c r="D6789" s="265" t="s">
        <v>15953</v>
      </c>
      <c r="E6789" s="266" t="s">
        <v>8836</v>
      </c>
      <c r="F6789" s="30"/>
      <c r="G6789" s="30"/>
      <c r="H6789" s="30"/>
      <c r="I6789" s="29"/>
      <c r="J6789" s="29"/>
      <c r="K6789" s="29"/>
      <c r="L6789" s="29"/>
      <c r="M6789" s="29"/>
      <c r="N6789" s="29"/>
      <c r="O6789" s="29"/>
      <c r="P6789" s="360"/>
    </row>
    <row r="6790" spans="1:16" x14ac:dyDescent="0.25">
      <c r="A6790" s="44" t="s">
        <v>5323</v>
      </c>
      <c r="B6790" s="44" t="s">
        <v>5324</v>
      </c>
      <c r="C6790" s="45" t="s">
        <v>5325</v>
      </c>
      <c r="D6790" s="45" t="s">
        <v>15765</v>
      </c>
      <c r="E6790" s="45" t="s">
        <v>5410</v>
      </c>
      <c r="F6790" s="328"/>
      <c r="G6790" s="328"/>
      <c r="H6790" s="328"/>
      <c r="I6790" s="329"/>
      <c r="J6790" s="329"/>
      <c r="K6790" s="329"/>
      <c r="N6790" s="44"/>
      <c r="O6790" s="44"/>
      <c r="P6790" s="343"/>
    </row>
    <row r="6791" spans="1:16" x14ac:dyDescent="0.25">
      <c r="A6791" s="346" t="s">
        <v>5323</v>
      </c>
      <c r="B6791" s="346" t="s">
        <v>5324</v>
      </c>
      <c r="C6791" s="347" t="s">
        <v>5325</v>
      </c>
      <c r="D6791" s="347" t="s">
        <v>15765</v>
      </c>
      <c r="E6791" s="347" t="s">
        <v>16816</v>
      </c>
      <c r="F6791" s="346"/>
      <c r="G6791" s="346"/>
      <c r="H6791" s="346"/>
      <c r="I6791" s="346"/>
      <c r="J6791" s="346"/>
      <c r="K6791" s="346"/>
      <c r="L6791" s="346"/>
      <c r="M6791" s="346"/>
      <c r="N6791" s="44"/>
      <c r="O6791" s="44"/>
      <c r="P6791" s="343"/>
    </row>
    <row r="6792" spans="1:16" x14ac:dyDescent="0.25">
      <c r="A6792" s="44" t="s">
        <v>5323</v>
      </c>
      <c r="B6792" s="44" t="s">
        <v>5324</v>
      </c>
      <c r="C6792" s="45" t="s">
        <v>5325</v>
      </c>
      <c r="D6792" s="45" t="s">
        <v>13812</v>
      </c>
      <c r="E6792" s="45" t="s">
        <v>5410</v>
      </c>
      <c r="F6792" s="93"/>
      <c r="G6792" s="93"/>
      <c r="H6792" s="93"/>
      <c r="I6792" s="99"/>
      <c r="J6792" s="99"/>
      <c r="K6792" s="99"/>
      <c r="N6792" s="44"/>
      <c r="O6792" s="44"/>
      <c r="P6792" s="343"/>
    </row>
    <row r="6793" spans="1:16" x14ac:dyDescent="0.25">
      <c r="A6793" s="403" t="s">
        <v>17339</v>
      </c>
      <c r="B6793" s="403" t="s">
        <v>17101</v>
      </c>
      <c r="C6793" s="413">
        <v>11.22</v>
      </c>
      <c r="D6793" s="43" t="s">
        <v>17679</v>
      </c>
      <c r="E6793" s="43">
        <v>45838</v>
      </c>
      <c r="F6793" s="88"/>
      <c r="P6793" s="343"/>
    </row>
    <row r="6794" spans="1:16" x14ac:dyDescent="0.25">
      <c r="A6794" s="403" t="s">
        <v>17339</v>
      </c>
      <c r="B6794" s="403" t="s">
        <v>17175</v>
      </c>
      <c r="C6794" s="413">
        <v>13.22</v>
      </c>
      <c r="D6794" s="43" t="s">
        <v>17679</v>
      </c>
      <c r="E6794" s="43">
        <v>45838</v>
      </c>
      <c r="F6794" s="88"/>
      <c r="P6794" s="343"/>
    </row>
    <row r="6795" spans="1:16" x14ac:dyDescent="0.25">
      <c r="A6795" s="403" t="s">
        <v>17339</v>
      </c>
      <c r="B6795" s="403" t="s">
        <v>17095</v>
      </c>
      <c r="C6795" s="413">
        <v>15.22</v>
      </c>
      <c r="D6795" s="43" t="s">
        <v>17679</v>
      </c>
      <c r="E6795" s="43">
        <v>45838</v>
      </c>
      <c r="F6795" s="88"/>
      <c r="P6795" s="343"/>
    </row>
    <row r="6796" spans="1:16" x14ac:dyDescent="0.25">
      <c r="A6796" s="403" t="s">
        <v>17339</v>
      </c>
      <c r="B6796" s="403" t="s">
        <v>17206</v>
      </c>
      <c r="C6796" s="413">
        <v>16.22</v>
      </c>
      <c r="D6796" s="43" t="s">
        <v>17679</v>
      </c>
      <c r="E6796" s="43">
        <v>45838</v>
      </c>
      <c r="F6796" s="88"/>
      <c r="P6796" s="343"/>
    </row>
    <row r="6797" spans="1:16" x14ac:dyDescent="0.25">
      <c r="A6797" s="44" t="s">
        <v>16076</v>
      </c>
      <c r="B6797" s="44" t="s">
        <v>1350</v>
      </c>
      <c r="C6797" s="45" t="s">
        <v>6188</v>
      </c>
      <c r="D6797" s="45" t="s">
        <v>18252</v>
      </c>
      <c r="E6797" s="45" t="s">
        <v>6211</v>
      </c>
      <c r="F6797" s="45" t="s">
        <v>1384</v>
      </c>
      <c r="G6797" s="45" t="s">
        <v>1385</v>
      </c>
      <c r="P6797" s="343"/>
    </row>
    <row r="6798" spans="1:16" x14ac:dyDescent="0.25">
      <c r="A6798" s="44" t="s">
        <v>16076</v>
      </c>
      <c r="B6798" s="44" t="s">
        <v>1360</v>
      </c>
      <c r="C6798" s="45" t="s">
        <v>9307</v>
      </c>
      <c r="D6798" s="45" t="s">
        <v>18252</v>
      </c>
      <c r="E6798" s="45" t="s">
        <v>3754</v>
      </c>
      <c r="F6798" s="45" t="s">
        <v>1384</v>
      </c>
      <c r="G6798" s="45" t="s">
        <v>1385</v>
      </c>
      <c r="P6798" s="343"/>
    </row>
    <row r="6799" spans="1:16" s="355" customFormat="1" x14ac:dyDescent="0.25">
      <c r="A6799" s="44" t="s">
        <v>16076</v>
      </c>
      <c r="B6799" s="44" t="s">
        <v>1356</v>
      </c>
      <c r="C6799" s="45" t="s">
        <v>15958</v>
      </c>
      <c r="D6799" s="45" t="s">
        <v>18252</v>
      </c>
      <c r="E6799" s="45" t="s">
        <v>6214</v>
      </c>
      <c r="F6799" s="45" t="s">
        <v>1384</v>
      </c>
      <c r="G6799" s="45" t="s">
        <v>1385</v>
      </c>
      <c r="H6799" s="30"/>
      <c r="I6799" s="29"/>
      <c r="J6799" s="29"/>
      <c r="K6799" s="29"/>
      <c r="L6799" s="29"/>
      <c r="M6799" s="29"/>
      <c r="N6799" s="29"/>
      <c r="O6799" s="29"/>
      <c r="P6799" s="356"/>
    </row>
    <row r="6800" spans="1:16" s="359" customFormat="1" x14ac:dyDescent="0.25">
      <c r="A6800" s="57" t="s">
        <v>1180</v>
      </c>
      <c r="B6800" s="57" t="s">
        <v>1488</v>
      </c>
      <c r="C6800" s="62">
        <v>21027</v>
      </c>
      <c r="D6800" s="62" t="s">
        <v>5966</v>
      </c>
      <c r="E6800" s="60">
        <v>45777</v>
      </c>
      <c r="F6800" s="339" t="s">
        <v>16267</v>
      </c>
      <c r="G6800" s="339" t="s">
        <v>16268</v>
      </c>
      <c r="H6800" s="57"/>
      <c r="I6800" s="57"/>
      <c r="J6800" s="57"/>
      <c r="K6800" s="57"/>
      <c r="L6800" s="31"/>
      <c r="M6800" s="31"/>
      <c r="N6800" s="44"/>
      <c r="O6800" s="44"/>
      <c r="P6800" s="360"/>
    </row>
    <row r="6801" spans="1:16" x14ac:dyDescent="0.25">
      <c r="A6801" s="57" t="s">
        <v>1180</v>
      </c>
      <c r="B6801" s="57" t="s">
        <v>2495</v>
      </c>
      <c r="C6801" s="62">
        <v>21030</v>
      </c>
      <c r="D6801" s="62" t="s">
        <v>5966</v>
      </c>
      <c r="E6801" s="60">
        <v>45961</v>
      </c>
      <c r="F6801" s="339" t="s">
        <v>16267</v>
      </c>
      <c r="G6801" s="339" t="s">
        <v>16268</v>
      </c>
      <c r="H6801" s="57"/>
      <c r="I6801" s="57"/>
      <c r="J6801" s="57"/>
      <c r="K6801" s="57"/>
      <c r="L6801" s="31"/>
      <c r="M6801" s="31"/>
      <c r="N6801" s="44"/>
      <c r="O6801" s="44"/>
      <c r="P6801" s="343"/>
    </row>
    <row r="6802" spans="1:16" x14ac:dyDescent="0.25">
      <c r="A6802" s="44" t="s">
        <v>1180</v>
      </c>
      <c r="B6802" s="44" t="s">
        <v>15962</v>
      </c>
      <c r="C6802" s="45" t="s">
        <v>15776</v>
      </c>
      <c r="D6802" s="45" t="s">
        <v>18252</v>
      </c>
      <c r="E6802" s="45" t="s">
        <v>6416</v>
      </c>
      <c r="F6802" s="45" t="s">
        <v>1384</v>
      </c>
      <c r="G6802" s="45" t="s">
        <v>1384</v>
      </c>
      <c r="P6802" s="343"/>
    </row>
    <row r="6803" spans="1:16" x14ac:dyDescent="0.25">
      <c r="A6803" s="44" t="s">
        <v>1180</v>
      </c>
      <c r="B6803" s="44" t="s">
        <v>1356</v>
      </c>
      <c r="C6803" s="45" t="s">
        <v>15958</v>
      </c>
      <c r="D6803" s="45" t="s">
        <v>18252</v>
      </c>
      <c r="E6803" s="45" t="s">
        <v>6214</v>
      </c>
      <c r="F6803" s="45" t="s">
        <v>1384</v>
      </c>
      <c r="G6803" s="45" t="s">
        <v>1384</v>
      </c>
      <c r="P6803" s="343"/>
    </row>
    <row r="6804" spans="1:16" x14ac:dyDescent="0.25">
      <c r="A6804" s="264" t="s">
        <v>16948</v>
      </c>
      <c r="B6804" s="264" t="s">
        <v>1053</v>
      </c>
      <c r="C6804" s="265">
        <v>210902</v>
      </c>
      <c r="D6804" s="265" t="s">
        <v>15953</v>
      </c>
      <c r="E6804" s="266" t="s">
        <v>5195</v>
      </c>
      <c r="P6804" s="343"/>
    </row>
    <row r="6805" spans="1:16" x14ac:dyDescent="0.25">
      <c r="A6805" s="264" t="s">
        <v>16948</v>
      </c>
      <c r="B6805" s="264" t="s">
        <v>1069</v>
      </c>
      <c r="C6805" s="265">
        <v>230103</v>
      </c>
      <c r="D6805" s="265" t="s">
        <v>15953</v>
      </c>
      <c r="E6805" s="266" t="s">
        <v>6809</v>
      </c>
      <c r="P6805" s="343"/>
    </row>
    <row r="6806" spans="1:16" x14ac:dyDescent="0.25">
      <c r="A6806" s="264" t="s">
        <v>16948</v>
      </c>
      <c r="B6806" s="264" t="s">
        <v>4181</v>
      </c>
      <c r="C6806" s="265">
        <v>230301</v>
      </c>
      <c r="D6806" s="265" t="s">
        <v>15953</v>
      </c>
      <c r="E6806" s="266" t="s">
        <v>6877</v>
      </c>
      <c r="P6806" s="343"/>
    </row>
    <row r="6807" spans="1:16" x14ac:dyDescent="0.25">
      <c r="A6807" s="264" t="s">
        <v>8628</v>
      </c>
      <c r="B6807" s="264" t="s">
        <v>2751</v>
      </c>
      <c r="C6807" s="265">
        <v>220105</v>
      </c>
      <c r="D6807" s="265" t="s">
        <v>15953</v>
      </c>
      <c r="E6807" s="266" t="s">
        <v>3064</v>
      </c>
      <c r="P6807" s="343"/>
    </row>
    <row r="6808" spans="1:16" x14ac:dyDescent="0.25">
      <c r="A6808" s="264" t="s">
        <v>8628</v>
      </c>
      <c r="B6808" s="264" t="s">
        <v>1068</v>
      </c>
      <c r="C6808" s="265">
        <v>230202</v>
      </c>
      <c r="D6808" s="265" t="s">
        <v>15953</v>
      </c>
      <c r="E6808" s="266" t="s">
        <v>8836</v>
      </c>
      <c r="P6808" s="343"/>
    </row>
    <row r="6809" spans="1:16" x14ac:dyDescent="0.25">
      <c r="A6809" s="44" t="s">
        <v>16077</v>
      </c>
      <c r="B6809" s="44" t="s">
        <v>1379</v>
      </c>
      <c r="C6809" s="45" t="s">
        <v>16032</v>
      </c>
      <c r="D6809" s="45" t="s">
        <v>18252</v>
      </c>
      <c r="E6809" s="45" t="s">
        <v>6214</v>
      </c>
      <c r="F6809" s="45" t="s">
        <v>1384</v>
      </c>
      <c r="G6809" s="45" t="s">
        <v>1385</v>
      </c>
      <c r="P6809" s="343"/>
    </row>
    <row r="6810" spans="1:16" x14ac:dyDescent="0.25">
      <c r="A6810" s="262" t="s">
        <v>7406</v>
      </c>
      <c r="B6810" s="262" t="s">
        <v>7346</v>
      </c>
      <c r="C6810" s="53" t="s">
        <v>7407</v>
      </c>
      <c r="D6810" s="93" t="s">
        <v>7330</v>
      </c>
      <c r="E6810" s="263">
        <v>46569</v>
      </c>
      <c r="F6810" s="93"/>
      <c r="G6810" s="93"/>
      <c r="H6810" s="93"/>
      <c r="I6810" s="99"/>
      <c r="J6810" s="99"/>
      <c r="K6810" s="99"/>
      <c r="N6810" s="44"/>
      <c r="O6810" s="44"/>
      <c r="P6810" s="343"/>
    </row>
    <row r="6811" spans="1:16" x14ac:dyDescent="0.25">
      <c r="A6811" s="1" t="s">
        <v>16431</v>
      </c>
      <c r="B6811" s="432" t="s">
        <v>16432</v>
      </c>
      <c r="C6811" s="433" t="s">
        <v>16433</v>
      </c>
      <c r="D6811" s="434" t="s">
        <v>17016</v>
      </c>
      <c r="E6811" s="434">
        <v>45945</v>
      </c>
      <c r="P6811" s="343"/>
    </row>
    <row r="6812" spans="1:16" x14ac:dyDescent="0.25">
      <c r="A6812" s="1" t="s">
        <v>16431</v>
      </c>
      <c r="B6812" s="432" t="s">
        <v>16432</v>
      </c>
      <c r="C6812" s="433" t="s">
        <v>16433</v>
      </c>
      <c r="D6812" s="434" t="s">
        <v>17016</v>
      </c>
      <c r="E6812" s="434">
        <v>45945</v>
      </c>
      <c r="P6812" s="343"/>
    </row>
    <row r="6813" spans="1:16" x14ac:dyDescent="0.25">
      <c r="A6813" s="44" t="s">
        <v>9349</v>
      </c>
      <c r="B6813" s="44" t="s">
        <v>1362</v>
      </c>
      <c r="C6813" s="45" t="s">
        <v>9308</v>
      </c>
      <c r="D6813" s="45" t="s">
        <v>18252</v>
      </c>
      <c r="E6813" s="45" t="s">
        <v>3754</v>
      </c>
      <c r="F6813" s="45" t="s">
        <v>1384</v>
      </c>
      <c r="G6813" s="45" t="s">
        <v>1385</v>
      </c>
      <c r="P6813" s="343"/>
    </row>
    <row r="6814" spans="1:16" x14ac:dyDescent="0.25">
      <c r="A6814" s="44" t="s">
        <v>4933</v>
      </c>
      <c r="B6814" s="44" t="s">
        <v>13525</v>
      </c>
      <c r="C6814" s="45" t="s">
        <v>13084</v>
      </c>
      <c r="D6814" s="45" t="s">
        <v>16294</v>
      </c>
      <c r="E6814" s="46">
        <v>45777</v>
      </c>
      <c r="F6814" s="338"/>
      <c r="G6814" s="44"/>
      <c r="H6814" s="44"/>
      <c r="I6814" s="44"/>
      <c r="J6814" s="44"/>
      <c r="K6814" s="44"/>
      <c r="L6814" s="31"/>
      <c r="M6814" s="31"/>
      <c r="N6814" s="44"/>
      <c r="O6814" s="44"/>
      <c r="P6814" s="343"/>
    </row>
    <row r="6815" spans="1:16" x14ac:dyDescent="0.25">
      <c r="A6815" s="264" t="s">
        <v>6858</v>
      </c>
      <c r="B6815" s="264" t="s">
        <v>1055</v>
      </c>
      <c r="C6815" s="265">
        <v>22010702</v>
      </c>
      <c r="D6815" s="265" t="s">
        <v>15953</v>
      </c>
      <c r="E6815" s="266" t="s">
        <v>8836</v>
      </c>
      <c r="P6815" s="343"/>
    </row>
    <row r="6816" spans="1:16" x14ac:dyDescent="0.25">
      <c r="A6816" s="57" t="s">
        <v>5888</v>
      </c>
      <c r="B6816" s="57" t="s">
        <v>2495</v>
      </c>
      <c r="C6816" s="62">
        <v>21030</v>
      </c>
      <c r="D6816" s="62" t="s">
        <v>5966</v>
      </c>
      <c r="E6816" s="60">
        <v>45961</v>
      </c>
      <c r="F6816" s="339" t="s">
        <v>16267</v>
      </c>
      <c r="G6816" s="339" t="s">
        <v>16268</v>
      </c>
      <c r="H6816" s="57"/>
      <c r="I6816" s="57"/>
      <c r="J6816" s="57"/>
      <c r="K6816" s="57"/>
      <c r="L6816" s="31"/>
      <c r="M6816" s="31"/>
      <c r="N6816" s="44"/>
      <c r="O6816" s="44"/>
      <c r="P6816" s="343"/>
    </row>
    <row r="6817" spans="1:16" x14ac:dyDescent="0.25">
      <c r="A6817" s="403" t="s">
        <v>17340</v>
      </c>
      <c r="B6817" s="403" t="s">
        <v>17175</v>
      </c>
      <c r="C6817" s="413">
        <v>13.22</v>
      </c>
      <c r="D6817" s="43" t="s">
        <v>17679</v>
      </c>
      <c r="E6817" s="43">
        <v>45838</v>
      </c>
      <c r="F6817" s="88" t="s">
        <v>1533</v>
      </c>
      <c r="P6817" s="343"/>
    </row>
    <row r="6818" spans="1:16" x14ac:dyDescent="0.25">
      <c r="A6818" s="264" t="s">
        <v>6859</v>
      </c>
      <c r="B6818" s="264" t="s">
        <v>6669</v>
      </c>
      <c r="C6818" s="265">
        <v>220802</v>
      </c>
      <c r="D6818" s="265" t="s">
        <v>15953</v>
      </c>
      <c r="E6818" s="266" t="s">
        <v>6416</v>
      </c>
      <c r="P6818" s="343"/>
    </row>
    <row r="6819" spans="1:16" x14ac:dyDescent="0.25">
      <c r="A6819" s="403" t="s">
        <v>17341</v>
      </c>
      <c r="B6819" s="403" t="s">
        <v>17100</v>
      </c>
      <c r="C6819" s="413">
        <v>3.23</v>
      </c>
      <c r="D6819" s="43" t="s">
        <v>17679</v>
      </c>
      <c r="E6819" s="43">
        <v>45961</v>
      </c>
      <c r="F6819" s="88"/>
      <c r="P6819" s="343"/>
    </row>
    <row r="6820" spans="1:16" x14ac:dyDescent="0.25">
      <c r="A6820" s="264" t="s">
        <v>11421</v>
      </c>
      <c r="B6820" s="264" t="s">
        <v>3590</v>
      </c>
      <c r="C6820" s="265">
        <v>230903</v>
      </c>
      <c r="D6820" s="265" t="s">
        <v>15953</v>
      </c>
      <c r="E6820" s="266" t="s">
        <v>10715</v>
      </c>
      <c r="P6820" s="343"/>
    </row>
    <row r="6821" spans="1:16" x14ac:dyDescent="0.25">
      <c r="A6821" s="264" t="s">
        <v>11421</v>
      </c>
      <c r="B6821" s="264" t="s">
        <v>11351</v>
      </c>
      <c r="C6821" s="265">
        <v>23110101</v>
      </c>
      <c r="D6821" s="265" t="s">
        <v>15953</v>
      </c>
      <c r="E6821" s="266" t="s">
        <v>11352</v>
      </c>
      <c r="P6821" s="343"/>
    </row>
    <row r="6822" spans="1:16" s="355" customFormat="1" x14ac:dyDescent="0.25">
      <c r="A6822" s="1" t="s">
        <v>11933</v>
      </c>
      <c r="B6822" s="432" t="s">
        <v>179</v>
      </c>
      <c r="C6822" s="433" t="s">
        <v>11934</v>
      </c>
      <c r="D6822" s="434" t="s">
        <v>17016</v>
      </c>
      <c r="E6822" s="434">
        <v>46038</v>
      </c>
      <c r="F6822" s="30"/>
      <c r="G6822" s="30"/>
      <c r="H6822" s="30"/>
      <c r="I6822" s="29"/>
      <c r="J6822" s="29"/>
      <c r="K6822" s="29"/>
      <c r="L6822" s="29"/>
      <c r="M6822" s="29"/>
      <c r="N6822" s="29"/>
      <c r="O6822" s="29"/>
      <c r="P6822" s="356"/>
    </row>
    <row r="6823" spans="1:16" x14ac:dyDescent="0.25">
      <c r="A6823" s="44" t="s">
        <v>16078</v>
      </c>
      <c r="B6823" s="44" t="s">
        <v>15963</v>
      </c>
      <c r="C6823" s="45" t="s">
        <v>15964</v>
      </c>
      <c r="D6823" s="45" t="s">
        <v>18252</v>
      </c>
      <c r="E6823" s="45" t="s">
        <v>6214</v>
      </c>
      <c r="F6823" s="45" t="s">
        <v>1384</v>
      </c>
      <c r="G6823" s="45" t="s">
        <v>1385</v>
      </c>
      <c r="P6823" s="343"/>
    </row>
    <row r="6824" spans="1:16" x14ac:dyDescent="0.25">
      <c r="A6824" s="264" t="s">
        <v>14840</v>
      </c>
      <c r="B6824" s="264" t="s">
        <v>1056</v>
      </c>
      <c r="C6824" s="265">
        <v>240601</v>
      </c>
      <c r="D6824" s="265" t="s">
        <v>15953</v>
      </c>
      <c r="E6824" s="266" t="s">
        <v>13753</v>
      </c>
      <c r="P6824" s="343"/>
    </row>
    <row r="6825" spans="1:16" s="359" customFormat="1" x14ac:dyDescent="0.25">
      <c r="A6825" s="262" t="s">
        <v>11603</v>
      </c>
      <c r="B6825" s="262" t="s">
        <v>11580</v>
      </c>
      <c r="C6825" s="53" t="s">
        <v>11706</v>
      </c>
      <c r="D6825" s="93" t="s">
        <v>7330</v>
      </c>
      <c r="E6825" s="263">
        <v>46890</v>
      </c>
      <c r="F6825" s="93"/>
      <c r="G6825" s="93"/>
      <c r="H6825" s="93"/>
      <c r="I6825" s="99"/>
      <c r="J6825" s="99"/>
      <c r="K6825" s="99"/>
      <c r="L6825" s="29"/>
      <c r="M6825" s="29"/>
      <c r="N6825" s="44"/>
      <c r="O6825" s="44"/>
      <c r="P6825" s="360"/>
    </row>
    <row r="6826" spans="1:16" x14ac:dyDescent="0.25">
      <c r="A6826" s="44" t="s">
        <v>18159</v>
      </c>
      <c r="B6826" s="44" t="s">
        <v>18102</v>
      </c>
      <c r="C6826" s="45" t="s">
        <v>18103</v>
      </c>
      <c r="D6826" s="45" t="s">
        <v>18252</v>
      </c>
      <c r="E6826" s="45" t="s">
        <v>6985</v>
      </c>
      <c r="F6826" s="45" t="s">
        <v>1384</v>
      </c>
      <c r="G6826" s="45" t="s">
        <v>1385</v>
      </c>
      <c r="P6826" s="343"/>
    </row>
    <row r="6827" spans="1:16" x14ac:dyDescent="0.25">
      <c r="A6827" s="264" t="s">
        <v>3747</v>
      </c>
      <c r="B6827" s="264" t="s">
        <v>3753</v>
      </c>
      <c r="C6827" s="265">
        <v>210101</v>
      </c>
      <c r="D6827" s="265" t="s">
        <v>15953</v>
      </c>
      <c r="E6827" s="266" t="s">
        <v>3754</v>
      </c>
      <c r="P6827" s="343"/>
    </row>
    <row r="6828" spans="1:16" x14ac:dyDescent="0.25">
      <c r="A6828" s="264" t="s">
        <v>9495</v>
      </c>
      <c r="B6828" s="264" t="s">
        <v>4181</v>
      </c>
      <c r="C6828" s="265">
        <v>230301</v>
      </c>
      <c r="D6828" s="265" t="s">
        <v>15953</v>
      </c>
      <c r="E6828" s="266" t="s">
        <v>6877</v>
      </c>
      <c r="P6828" s="343"/>
    </row>
    <row r="6829" spans="1:16" x14ac:dyDescent="0.25">
      <c r="A6829" s="264" t="s">
        <v>820</v>
      </c>
      <c r="B6829" s="264" t="s">
        <v>1070</v>
      </c>
      <c r="C6829" s="265">
        <v>241202</v>
      </c>
      <c r="D6829" s="265" t="s">
        <v>15953</v>
      </c>
      <c r="E6829" s="266" t="s">
        <v>17687</v>
      </c>
      <c r="P6829" s="343"/>
    </row>
    <row r="6830" spans="1:16" x14ac:dyDescent="0.25">
      <c r="A6830" s="404" t="s">
        <v>17342</v>
      </c>
      <c r="B6830" s="403" t="s">
        <v>17093</v>
      </c>
      <c r="C6830" s="413">
        <v>33.229999999999997</v>
      </c>
      <c r="D6830" s="43" t="s">
        <v>17679</v>
      </c>
      <c r="E6830" s="43">
        <v>46934</v>
      </c>
      <c r="F6830" s="88"/>
      <c r="P6830" s="343"/>
    </row>
    <row r="6831" spans="1:16" x14ac:dyDescent="0.25">
      <c r="A6831" s="44" t="s">
        <v>13426</v>
      </c>
      <c r="B6831" s="44" t="s">
        <v>15257</v>
      </c>
      <c r="C6831" s="45" t="s">
        <v>13518</v>
      </c>
      <c r="D6831" s="45" t="s">
        <v>16294</v>
      </c>
      <c r="E6831" s="46">
        <v>46022</v>
      </c>
      <c r="F6831" s="338"/>
      <c r="G6831" s="44"/>
      <c r="H6831" s="44"/>
      <c r="I6831" s="44"/>
      <c r="J6831" s="44"/>
      <c r="K6831" s="44"/>
      <c r="L6831" s="31"/>
      <c r="M6831" s="31"/>
      <c r="N6831" s="44"/>
      <c r="O6831" s="44"/>
      <c r="P6831" s="343"/>
    </row>
    <row r="6832" spans="1:16" x14ac:dyDescent="0.25">
      <c r="A6832" s="57" t="s">
        <v>1431</v>
      </c>
      <c r="B6832" s="57" t="s">
        <v>1488</v>
      </c>
      <c r="C6832" s="62">
        <v>21027</v>
      </c>
      <c r="D6832" s="62" t="s">
        <v>5966</v>
      </c>
      <c r="E6832" s="60">
        <v>45777</v>
      </c>
      <c r="F6832" s="339" t="s">
        <v>16267</v>
      </c>
      <c r="G6832" s="339" t="s">
        <v>16268</v>
      </c>
      <c r="H6832" s="57"/>
      <c r="I6832" s="57"/>
      <c r="J6832" s="57"/>
      <c r="K6832" s="57"/>
      <c r="L6832" s="31"/>
      <c r="M6832" s="31"/>
      <c r="N6832" s="44"/>
      <c r="O6832" s="44"/>
      <c r="P6832" s="343"/>
    </row>
    <row r="6833" spans="1:16" x14ac:dyDescent="0.25">
      <c r="A6833" s="44" t="s">
        <v>16079</v>
      </c>
      <c r="B6833" s="44" t="s">
        <v>5083</v>
      </c>
      <c r="C6833" s="45" t="s">
        <v>15961</v>
      </c>
      <c r="D6833" s="45" t="s">
        <v>18252</v>
      </c>
      <c r="E6833" s="45" t="s">
        <v>6214</v>
      </c>
      <c r="F6833" s="45" t="s">
        <v>1384</v>
      </c>
      <c r="G6833" s="45" t="s">
        <v>1385</v>
      </c>
      <c r="P6833" s="343"/>
    </row>
    <row r="6834" spans="1:16" x14ac:dyDescent="0.25">
      <c r="A6834" s="264" t="s">
        <v>14841</v>
      </c>
      <c r="B6834" s="264" t="s">
        <v>14593</v>
      </c>
      <c r="C6834" s="265">
        <v>24060301</v>
      </c>
      <c r="D6834" s="265" t="s">
        <v>15953</v>
      </c>
      <c r="E6834" s="266" t="s">
        <v>6412</v>
      </c>
      <c r="P6834" s="343"/>
    </row>
    <row r="6835" spans="1:16" x14ac:dyDescent="0.25">
      <c r="A6835" s="264" t="s">
        <v>14841</v>
      </c>
      <c r="B6835" s="264" t="s">
        <v>14594</v>
      </c>
      <c r="C6835" s="265">
        <v>24060302</v>
      </c>
      <c r="D6835" s="265" t="s">
        <v>15953</v>
      </c>
      <c r="E6835" s="266" t="s">
        <v>5410</v>
      </c>
      <c r="P6835" s="343"/>
    </row>
    <row r="6836" spans="1:16" x14ac:dyDescent="0.25">
      <c r="A6836" s="44" t="s">
        <v>16608</v>
      </c>
      <c r="B6836" s="44" t="s">
        <v>12268</v>
      </c>
      <c r="C6836" s="45" t="s">
        <v>16609</v>
      </c>
      <c r="D6836" s="45" t="s">
        <v>4574</v>
      </c>
      <c r="E6836" s="275">
        <f>DATE(2028,10,31)</f>
        <v>47057</v>
      </c>
      <c r="N6836" s="44"/>
      <c r="O6836" s="44"/>
      <c r="P6836" s="343"/>
    </row>
    <row r="6837" spans="1:16" x14ac:dyDescent="0.25">
      <c r="A6837" s="264" t="s">
        <v>9496</v>
      </c>
      <c r="B6837" s="264" t="s">
        <v>4181</v>
      </c>
      <c r="C6837" s="265">
        <v>230301</v>
      </c>
      <c r="D6837" s="265" t="s">
        <v>15953</v>
      </c>
      <c r="E6837" s="266" t="s">
        <v>6877</v>
      </c>
      <c r="P6837" s="343"/>
    </row>
    <row r="6838" spans="1:16" x14ac:dyDescent="0.25">
      <c r="A6838" s="44" t="s">
        <v>12242</v>
      </c>
      <c r="B6838" s="44" t="s">
        <v>12243</v>
      </c>
      <c r="C6838" s="45" t="s">
        <v>4762</v>
      </c>
      <c r="D6838" s="45" t="s">
        <v>4574</v>
      </c>
      <c r="E6838" s="275">
        <f>DATE(2026,7,27)</f>
        <v>46230</v>
      </c>
      <c r="N6838" s="44"/>
      <c r="O6838" s="44"/>
      <c r="P6838" s="343"/>
    </row>
    <row r="6839" spans="1:16" x14ac:dyDescent="0.25">
      <c r="A6839" s="264" t="s">
        <v>6860</v>
      </c>
      <c r="B6839" s="264" t="s">
        <v>1921</v>
      </c>
      <c r="C6839" s="265">
        <v>220101</v>
      </c>
      <c r="D6839" s="265" t="s">
        <v>15953</v>
      </c>
      <c r="E6839" s="266" t="s">
        <v>6211</v>
      </c>
      <c r="P6839" s="343"/>
    </row>
    <row r="6840" spans="1:16" x14ac:dyDescent="0.25">
      <c r="A6840" s="44" t="s">
        <v>12244</v>
      </c>
      <c r="B6840" s="44" t="s">
        <v>12102</v>
      </c>
      <c r="C6840" s="45" t="s">
        <v>12834</v>
      </c>
      <c r="D6840" s="45" t="s">
        <v>4574</v>
      </c>
      <c r="E6840" s="275">
        <f>DATE(2026,11,22)</f>
        <v>46348</v>
      </c>
      <c r="N6840" s="44"/>
      <c r="O6840" s="44"/>
      <c r="P6840" s="343"/>
    </row>
    <row r="6841" spans="1:16" x14ac:dyDescent="0.25">
      <c r="A6841" s="44" t="s">
        <v>12244</v>
      </c>
      <c r="B6841" s="44" t="s">
        <v>12064</v>
      </c>
      <c r="C6841" s="45" t="s">
        <v>8854</v>
      </c>
      <c r="D6841" s="45" t="s">
        <v>4574</v>
      </c>
      <c r="E6841" s="275">
        <f>DATE(2027,4,20)</f>
        <v>46497</v>
      </c>
      <c r="N6841" s="44"/>
      <c r="O6841" s="44"/>
      <c r="P6841" s="343"/>
    </row>
    <row r="6842" spans="1:16" x14ac:dyDescent="0.25">
      <c r="A6842" s="44" t="s">
        <v>12244</v>
      </c>
      <c r="B6842" s="44" t="s">
        <v>12151</v>
      </c>
      <c r="C6842" s="45" t="s">
        <v>4763</v>
      </c>
      <c r="D6842" s="45" t="s">
        <v>4574</v>
      </c>
      <c r="E6842" s="275">
        <f>DATE(2025,4,30)</f>
        <v>45777</v>
      </c>
      <c r="F6842" s="32"/>
      <c r="G6842" s="32"/>
      <c r="H6842" s="32"/>
      <c r="I6842" s="31"/>
      <c r="J6842" s="31"/>
      <c r="K6842" s="31"/>
      <c r="L6842" s="31"/>
      <c r="M6842" s="31"/>
      <c r="N6842" s="44"/>
      <c r="O6842" s="44"/>
      <c r="P6842" s="343"/>
    </row>
    <row r="6843" spans="1:16" x14ac:dyDescent="0.25">
      <c r="A6843" s="264" t="s">
        <v>6861</v>
      </c>
      <c r="B6843" s="264" t="s">
        <v>2751</v>
      </c>
      <c r="C6843" s="265">
        <v>220105</v>
      </c>
      <c r="D6843" s="265" t="s">
        <v>15953</v>
      </c>
      <c r="E6843" s="266" t="s">
        <v>3064</v>
      </c>
      <c r="P6843" s="343"/>
    </row>
    <row r="6844" spans="1:16" x14ac:dyDescent="0.25">
      <c r="A6844" s="264" t="s">
        <v>17859</v>
      </c>
      <c r="B6844" s="264" t="s">
        <v>236</v>
      </c>
      <c r="C6844" s="265">
        <v>241001</v>
      </c>
      <c r="D6844" s="265" t="s">
        <v>15953</v>
      </c>
      <c r="E6844" s="266" t="s">
        <v>11352</v>
      </c>
      <c r="P6844" s="343"/>
    </row>
    <row r="6845" spans="1:16" x14ac:dyDescent="0.25">
      <c r="A6845" s="44" t="s">
        <v>12245</v>
      </c>
      <c r="B6845" s="44" t="s">
        <v>12232</v>
      </c>
      <c r="C6845" s="45" t="s">
        <v>3633</v>
      </c>
      <c r="D6845" s="45" t="s">
        <v>4574</v>
      </c>
      <c r="E6845" s="275">
        <f>DATE(2025,12,15)</f>
        <v>46006</v>
      </c>
      <c r="F6845" s="32"/>
      <c r="G6845" s="32"/>
      <c r="H6845" s="32"/>
      <c r="I6845" s="31"/>
      <c r="J6845" s="31"/>
      <c r="K6845" s="31"/>
      <c r="L6845" s="31"/>
      <c r="M6845" s="31"/>
      <c r="N6845" s="44"/>
      <c r="O6845" s="44"/>
      <c r="P6845" s="343"/>
    </row>
    <row r="6846" spans="1:16" x14ac:dyDescent="0.25">
      <c r="A6846" s="48" t="s">
        <v>4893</v>
      </c>
      <c r="B6846" s="48" t="s">
        <v>4894</v>
      </c>
      <c r="C6846" s="167" t="s">
        <v>4895</v>
      </c>
      <c r="D6846" s="146" t="s">
        <v>1702</v>
      </c>
      <c r="E6846" s="267">
        <v>45504</v>
      </c>
      <c r="F6846" s="93"/>
      <c r="G6846" s="93"/>
      <c r="H6846" s="93"/>
      <c r="I6846" s="99"/>
      <c r="J6846" s="99"/>
      <c r="K6846" s="99"/>
      <c r="N6846" s="44"/>
      <c r="O6846" s="44"/>
      <c r="P6846" s="343"/>
    </row>
    <row r="6847" spans="1:16" s="355" customFormat="1" x14ac:dyDescent="0.25">
      <c r="A6847" s="57" t="s">
        <v>4479</v>
      </c>
      <c r="B6847" s="92" t="s">
        <v>4550</v>
      </c>
      <c r="C6847" s="93" t="s">
        <v>4548</v>
      </c>
      <c r="D6847" s="93" t="s">
        <v>4549</v>
      </c>
      <c r="E6847" s="94">
        <v>46203</v>
      </c>
      <c r="F6847" s="93"/>
      <c r="G6847" s="93"/>
      <c r="H6847" s="93"/>
      <c r="I6847" s="99"/>
      <c r="J6847" s="99"/>
      <c r="K6847" s="99"/>
      <c r="L6847" s="29"/>
      <c r="M6847" s="29"/>
      <c r="N6847" s="44"/>
      <c r="O6847" s="44"/>
      <c r="P6847" s="356"/>
    </row>
    <row r="6848" spans="1:16" x14ac:dyDescent="0.25">
      <c r="A6848" s="44" t="s">
        <v>10570</v>
      </c>
      <c r="B6848" s="44" t="s">
        <v>3191</v>
      </c>
      <c r="C6848" s="45" t="s">
        <v>10561</v>
      </c>
      <c r="D6848" s="45" t="s">
        <v>18252</v>
      </c>
      <c r="E6848" s="45" t="s">
        <v>5410</v>
      </c>
      <c r="F6848" s="45" t="s">
        <v>1385</v>
      </c>
      <c r="G6848" s="45" t="s">
        <v>1385</v>
      </c>
      <c r="P6848" s="343"/>
    </row>
    <row r="6849" spans="1:16" s="359" customFormat="1" x14ac:dyDescent="0.25">
      <c r="A6849" s="44" t="s">
        <v>10570</v>
      </c>
      <c r="B6849" s="44" t="s">
        <v>11000</v>
      </c>
      <c r="C6849" s="45" t="s">
        <v>11001</v>
      </c>
      <c r="D6849" s="45" t="s">
        <v>18252</v>
      </c>
      <c r="E6849" s="45" t="s">
        <v>10715</v>
      </c>
      <c r="F6849" s="45" t="s">
        <v>1385</v>
      </c>
      <c r="G6849" s="45" t="s">
        <v>1385</v>
      </c>
      <c r="H6849" s="30"/>
      <c r="I6849" s="29"/>
      <c r="J6849" s="29"/>
      <c r="K6849" s="29"/>
      <c r="L6849" s="29"/>
      <c r="M6849" s="29"/>
      <c r="N6849" s="29"/>
      <c r="O6849" s="29"/>
      <c r="P6849" s="360"/>
    </row>
    <row r="6850" spans="1:16" x14ac:dyDescent="0.25">
      <c r="A6850" s="1" t="s">
        <v>59</v>
      </c>
      <c r="B6850" s="432" t="s">
        <v>179</v>
      </c>
      <c r="C6850" s="433" t="s">
        <v>14459</v>
      </c>
      <c r="D6850" s="434" t="s">
        <v>17016</v>
      </c>
      <c r="E6850" s="434">
        <v>45858</v>
      </c>
      <c r="P6850" s="343"/>
    </row>
    <row r="6851" spans="1:16" x14ac:dyDescent="0.25">
      <c r="A6851" s="1" t="s">
        <v>59</v>
      </c>
      <c r="B6851" s="432" t="s">
        <v>179</v>
      </c>
      <c r="C6851" s="433" t="s">
        <v>14459</v>
      </c>
      <c r="D6851" s="434" t="s">
        <v>17016</v>
      </c>
      <c r="E6851" s="434">
        <v>45858</v>
      </c>
      <c r="P6851" s="343"/>
    </row>
    <row r="6852" spans="1:16" x14ac:dyDescent="0.25">
      <c r="A6852" s="1" t="s">
        <v>59</v>
      </c>
      <c r="B6852" s="432" t="s">
        <v>179</v>
      </c>
      <c r="C6852" s="433" t="s">
        <v>8417</v>
      </c>
      <c r="D6852" s="434" t="s">
        <v>17016</v>
      </c>
      <c r="E6852" s="434">
        <v>46076</v>
      </c>
      <c r="P6852" s="343"/>
    </row>
    <row r="6853" spans="1:16" x14ac:dyDescent="0.25">
      <c r="A6853" s="1" t="s">
        <v>59</v>
      </c>
      <c r="B6853" s="432" t="s">
        <v>179</v>
      </c>
      <c r="C6853" s="433" t="s">
        <v>8417</v>
      </c>
      <c r="D6853" s="434" t="s">
        <v>17016</v>
      </c>
      <c r="E6853" s="434">
        <v>46076</v>
      </c>
      <c r="P6853" s="343"/>
    </row>
    <row r="6854" spans="1:16" x14ac:dyDescent="0.25">
      <c r="A6854" s="1" t="s">
        <v>59</v>
      </c>
      <c r="B6854" s="432" t="s">
        <v>179</v>
      </c>
      <c r="C6854" s="433" t="s">
        <v>8417</v>
      </c>
      <c r="D6854" s="434" t="s">
        <v>17016</v>
      </c>
      <c r="E6854" s="434">
        <v>46076</v>
      </c>
      <c r="P6854" s="343"/>
    </row>
    <row r="6855" spans="1:16" x14ac:dyDescent="0.25">
      <c r="A6855" s="264" t="s">
        <v>10448</v>
      </c>
      <c r="B6855" s="264" t="s">
        <v>10523</v>
      </c>
      <c r="C6855" s="265">
        <v>230603</v>
      </c>
      <c r="D6855" s="265" t="s">
        <v>15953</v>
      </c>
      <c r="E6855" s="266" t="s">
        <v>5410</v>
      </c>
      <c r="P6855" s="343"/>
    </row>
    <row r="6856" spans="1:16" s="355" customFormat="1" x14ac:dyDescent="0.25">
      <c r="A6856" s="264" t="s">
        <v>9497</v>
      </c>
      <c r="B6856" s="264" t="s">
        <v>2751</v>
      </c>
      <c r="C6856" s="265">
        <v>230105</v>
      </c>
      <c r="D6856" s="265" t="s">
        <v>15953</v>
      </c>
      <c r="E6856" s="266" t="s">
        <v>6877</v>
      </c>
      <c r="F6856" s="30"/>
      <c r="G6856" s="30"/>
      <c r="H6856" s="30"/>
      <c r="I6856" s="29"/>
      <c r="J6856" s="29"/>
      <c r="K6856" s="29"/>
      <c r="L6856" s="29"/>
      <c r="M6856" s="29"/>
      <c r="N6856" s="29"/>
      <c r="O6856" s="29"/>
      <c r="P6856" s="356"/>
    </row>
    <row r="6857" spans="1:16" x14ac:dyDescent="0.25">
      <c r="A6857" s="264" t="s">
        <v>9497</v>
      </c>
      <c r="B6857" s="264" t="s">
        <v>9688</v>
      </c>
      <c r="C6857" s="265">
        <v>230504</v>
      </c>
      <c r="D6857" s="265" t="s">
        <v>15953</v>
      </c>
      <c r="E6857" s="266" t="s">
        <v>9689</v>
      </c>
      <c r="P6857" s="343"/>
    </row>
    <row r="6858" spans="1:16" x14ac:dyDescent="0.25">
      <c r="A6858" s="264" t="s">
        <v>9497</v>
      </c>
      <c r="B6858" s="264" t="s">
        <v>1056</v>
      </c>
      <c r="C6858" s="265">
        <v>230601</v>
      </c>
      <c r="D6858" s="265" t="s">
        <v>15953</v>
      </c>
      <c r="E6858" s="266" t="s">
        <v>10533</v>
      </c>
      <c r="P6858" s="343"/>
    </row>
    <row r="6859" spans="1:16" s="359" customFormat="1" x14ac:dyDescent="0.25">
      <c r="A6859" s="264" t="s">
        <v>9497</v>
      </c>
      <c r="B6859" s="264" t="s">
        <v>1067</v>
      </c>
      <c r="C6859" s="265">
        <v>230703</v>
      </c>
      <c r="D6859" s="265" t="s">
        <v>15953</v>
      </c>
      <c r="E6859" s="266" t="s">
        <v>5273</v>
      </c>
      <c r="F6859" s="30"/>
      <c r="G6859" s="30"/>
      <c r="H6859" s="30"/>
      <c r="I6859" s="29"/>
      <c r="J6859" s="29"/>
      <c r="K6859" s="29"/>
      <c r="L6859" s="29"/>
      <c r="M6859" s="29"/>
      <c r="N6859" s="29"/>
      <c r="O6859" s="29"/>
      <c r="P6859" s="360"/>
    </row>
    <row r="6860" spans="1:16" x14ac:dyDescent="0.25">
      <c r="A6860" s="44" t="s">
        <v>13231</v>
      </c>
      <c r="B6860" s="92" t="s">
        <v>13392</v>
      </c>
      <c r="C6860" s="45" t="s">
        <v>13122</v>
      </c>
      <c r="D6860" s="93" t="s">
        <v>13391</v>
      </c>
      <c r="E6860" s="94">
        <v>45838</v>
      </c>
      <c r="F6860" s="93"/>
      <c r="G6860" s="93"/>
      <c r="H6860" s="93"/>
      <c r="I6860" s="99"/>
      <c r="J6860" s="99"/>
      <c r="K6860" s="99"/>
      <c r="L6860" s="31"/>
      <c r="M6860" s="31"/>
      <c r="N6860" s="44"/>
      <c r="O6860" s="44"/>
      <c r="P6860" s="343"/>
    </row>
    <row r="6861" spans="1:16" x14ac:dyDescent="0.25">
      <c r="A6861" s="264" t="s">
        <v>9498</v>
      </c>
      <c r="B6861" s="264" t="s">
        <v>2751</v>
      </c>
      <c r="C6861" s="265">
        <v>230105</v>
      </c>
      <c r="D6861" s="265" t="s">
        <v>15953</v>
      </c>
      <c r="E6861" s="266" t="s">
        <v>6877</v>
      </c>
      <c r="P6861" s="343"/>
    </row>
    <row r="6862" spans="1:16" x14ac:dyDescent="0.25">
      <c r="A6862" s="264" t="s">
        <v>9498</v>
      </c>
      <c r="B6862" s="264" t="s">
        <v>1068</v>
      </c>
      <c r="C6862" s="265">
        <v>230202</v>
      </c>
      <c r="D6862" s="265" t="s">
        <v>15953</v>
      </c>
      <c r="E6862" s="266" t="s">
        <v>8836</v>
      </c>
      <c r="P6862" s="343"/>
    </row>
    <row r="6863" spans="1:16" x14ac:dyDescent="0.25">
      <c r="A6863" s="264" t="s">
        <v>11422</v>
      </c>
      <c r="B6863" s="264" t="s">
        <v>6669</v>
      </c>
      <c r="C6863" s="265">
        <v>230807</v>
      </c>
      <c r="D6863" s="265" t="s">
        <v>15953</v>
      </c>
      <c r="E6863" s="266" t="s">
        <v>6877</v>
      </c>
      <c r="P6863" s="343"/>
    </row>
    <row r="6864" spans="1:16" x14ac:dyDescent="0.25">
      <c r="A6864" s="264" t="s">
        <v>11422</v>
      </c>
      <c r="B6864" s="264" t="s">
        <v>13009</v>
      </c>
      <c r="C6864" s="265">
        <v>240101</v>
      </c>
      <c r="D6864" s="265" t="s">
        <v>15953</v>
      </c>
      <c r="E6864" s="266" t="s">
        <v>13010</v>
      </c>
      <c r="P6864" s="343"/>
    </row>
    <row r="6865" spans="1:16" x14ac:dyDescent="0.25">
      <c r="A6865" s="264" t="s">
        <v>6862</v>
      </c>
      <c r="B6865" s="264" t="s">
        <v>1067</v>
      </c>
      <c r="C6865" s="265">
        <v>230703</v>
      </c>
      <c r="D6865" s="265" t="s">
        <v>15953</v>
      </c>
      <c r="E6865" s="266" t="s">
        <v>5273</v>
      </c>
      <c r="P6865" s="343"/>
    </row>
    <row r="6866" spans="1:16" x14ac:dyDescent="0.25">
      <c r="A6866" s="44" t="s">
        <v>6042</v>
      </c>
      <c r="B6866" s="44" t="s">
        <v>6175</v>
      </c>
      <c r="C6866" s="45" t="s">
        <v>6187</v>
      </c>
      <c r="D6866" s="45" t="s">
        <v>18252</v>
      </c>
      <c r="E6866" s="45" t="s">
        <v>5183</v>
      </c>
      <c r="F6866" s="45" t="s">
        <v>1385</v>
      </c>
      <c r="G6866" s="45" t="s">
        <v>1385</v>
      </c>
      <c r="P6866" s="343"/>
    </row>
    <row r="6867" spans="1:16" x14ac:dyDescent="0.25">
      <c r="A6867" s="44" t="s">
        <v>16080</v>
      </c>
      <c r="B6867" s="44" t="s">
        <v>15963</v>
      </c>
      <c r="C6867" s="45" t="s">
        <v>15964</v>
      </c>
      <c r="D6867" s="45" t="s">
        <v>18252</v>
      </c>
      <c r="E6867" s="45" t="s">
        <v>6214</v>
      </c>
      <c r="F6867" s="45" t="s">
        <v>1384</v>
      </c>
      <c r="G6867" s="45" t="s">
        <v>1385</v>
      </c>
      <c r="P6867" s="343"/>
    </row>
    <row r="6868" spans="1:16" x14ac:dyDescent="0.25">
      <c r="A6868" s="264" t="s">
        <v>6863</v>
      </c>
      <c r="B6868" s="264" t="s">
        <v>6669</v>
      </c>
      <c r="C6868" s="265">
        <v>220802</v>
      </c>
      <c r="D6868" s="265" t="s">
        <v>15953</v>
      </c>
      <c r="E6868" s="266" t="s">
        <v>6416</v>
      </c>
      <c r="P6868" s="343"/>
    </row>
    <row r="6869" spans="1:16" x14ac:dyDescent="0.25">
      <c r="A6869" s="264" t="s">
        <v>14842</v>
      </c>
      <c r="B6869" s="264" t="s">
        <v>14580</v>
      </c>
      <c r="C6869" s="265">
        <v>24020301</v>
      </c>
      <c r="D6869" s="265" t="s">
        <v>15953</v>
      </c>
      <c r="E6869" s="266" t="s">
        <v>12997</v>
      </c>
      <c r="P6869" s="343"/>
    </row>
    <row r="6870" spans="1:16" x14ac:dyDescent="0.25">
      <c r="A6870" s="264" t="s">
        <v>6864</v>
      </c>
      <c r="B6870" s="264" t="s">
        <v>2751</v>
      </c>
      <c r="C6870" s="265">
        <v>220105</v>
      </c>
      <c r="D6870" s="265" t="s">
        <v>15953</v>
      </c>
      <c r="E6870" s="266" t="s">
        <v>3064</v>
      </c>
      <c r="P6870" s="343"/>
    </row>
    <row r="6871" spans="1:16" x14ac:dyDescent="0.25">
      <c r="A6871" s="44" t="s">
        <v>13767</v>
      </c>
      <c r="B6871" s="44" t="s">
        <v>239</v>
      </c>
      <c r="C6871" s="45" t="s">
        <v>13768</v>
      </c>
      <c r="D6871" s="45" t="s">
        <v>15765</v>
      </c>
      <c r="E6871" s="45" t="s">
        <v>2980</v>
      </c>
      <c r="F6871" s="328"/>
      <c r="G6871" s="328"/>
      <c r="H6871" s="328"/>
      <c r="I6871" s="329"/>
      <c r="J6871" s="329"/>
      <c r="K6871" s="329"/>
      <c r="N6871" s="44"/>
      <c r="O6871" s="44"/>
      <c r="P6871" s="343"/>
    </row>
    <row r="6872" spans="1:16" x14ac:dyDescent="0.25">
      <c r="A6872" s="346" t="s">
        <v>13767</v>
      </c>
      <c r="B6872" s="346" t="s">
        <v>239</v>
      </c>
      <c r="C6872" s="347" t="s">
        <v>13768</v>
      </c>
      <c r="D6872" s="347" t="s">
        <v>15765</v>
      </c>
      <c r="E6872" s="347" t="s">
        <v>6430</v>
      </c>
      <c r="F6872" s="346"/>
      <c r="G6872" s="346"/>
      <c r="H6872" s="346"/>
      <c r="I6872" s="346"/>
      <c r="J6872" s="346"/>
      <c r="K6872" s="346"/>
      <c r="L6872" s="346"/>
      <c r="M6872" s="346"/>
      <c r="N6872" s="44"/>
      <c r="O6872" s="44"/>
      <c r="P6872" s="343"/>
    </row>
    <row r="6873" spans="1:16" x14ac:dyDescent="0.25">
      <c r="A6873" s="44" t="s">
        <v>13767</v>
      </c>
      <c r="B6873" s="44" t="s">
        <v>239</v>
      </c>
      <c r="C6873" s="45" t="s">
        <v>13768</v>
      </c>
      <c r="D6873" s="45" t="s">
        <v>13812</v>
      </c>
      <c r="E6873" s="45" t="s">
        <v>2980</v>
      </c>
      <c r="F6873" s="93"/>
      <c r="G6873" s="93"/>
      <c r="H6873" s="93"/>
      <c r="I6873" s="99"/>
      <c r="J6873" s="99"/>
      <c r="K6873" s="99"/>
      <c r="N6873" s="44"/>
      <c r="O6873" s="44"/>
      <c r="P6873" s="343"/>
    </row>
    <row r="6874" spans="1:16" x14ac:dyDescent="0.25">
      <c r="A6874" s="264" t="s">
        <v>5446</v>
      </c>
      <c r="B6874" s="264" t="s">
        <v>236</v>
      </c>
      <c r="C6874" s="265">
        <v>241001</v>
      </c>
      <c r="D6874" s="265" t="s">
        <v>15953</v>
      </c>
      <c r="E6874" s="266" t="s">
        <v>11352</v>
      </c>
      <c r="P6874" s="343"/>
    </row>
    <row r="6875" spans="1:16" s="355" customFormat="1" x14ac:dyDescent="0.25">
      <c r="A6875" s="44" t="s">
        <v>5149</v>
      </c>
      <c r="B6875" s="44" t="s">
        <v>15256</v>
      </c>
      <c r="C6875" s="45" t="s">
        <v>5038</v>
      </c>
      <c r="D6875" s="45" t="s">
        <v>16294</v>
      </c>
      <c r="E6875" s="46">
        <v>45838</v>
      </c>
      <c r="F6875" s="338"/>
      <c r="G6875" s="44"/>
      <c r="H6875" s="44"/>
      <c r="I6875" s="44"/>
      <c r="J6875" s="44"/>
      <c r="K6875" s="44"/>
      <c r="L6875" s="31"/>
      <c r="M6875" s="31"/>
      <c r="N6875" s="44"/>
      <c r="O6875" s="44"/>
      <c r="P6875" s="356"/>
    </row>
    <row r="6876" spans="1:16" x14ac:dyDescent="0.25">
      <c r="A6876" s="264" t="s">
        <v>821</v>
      </c>
      <c r="B6876" s="264" t="s">
        <v>6664</v>
      </c>
      <c r="C6876" s="265">
        <v>22010701</v>
      </c>
      <c r="D6876" s="265" t="s">
        <v>15953</v>
      </c>
      <c r="E6876" s="266" t="s">
        <v>6665</v>
      </c>
      <c r="P6876" s="343"/>
    </row>
    <row r="6877" spans="1:16" x14ac:dyDescent="0.25">
      <c r="A6877" s="264" t="s">
        <v>821</v>
      </c>
      <c r="B6877" s="264" t="s">
        <v>1055</v>
      </c>
      <c r="C6877" s="265">
        <v>22010702</v>
      </c>
      <c r="D6877" s="265" t="s">
        <v>15953</v>
      </c>
      <c r="E6877" s="266" t="s">
        <v>8836</v>
      </c>
      <c r="P6877" s="343"/>
    </row>
    <row r="6878" spans="1:16" s="355" customFormat="1" x14ac:dyDescent="0.25">
      <c r="A6878" s="264" t="s">
        <v>821</v>
      </c>
      <c r="B6878" s="264" t="s">
        <v>6685</v>
      </c>
      <c r="C6878" s="265">
        <v>24120301</v>
      </c>
      <c r="D6878" s="265" t="s">
        <v>15953</v>
      </c>
      <c r="E6878" s="266" t="s">
        <v>17687</v>
      </c>
      <c r="F6878" s="30"/>
      <c r="G6878" s="30"/>
      <c r="H6878" s="30"/>
      <c r="I6878" s="29"/>
      <c r="J6878" s="29"/>
      <c r="K6878" s="29"/>
      <c r="L6878" s="29"/>
      <c r="M6878" s="29"/>
      <c r="N6878" s="29"/>
      <c r="O6878" s="29"/>
      <c r="P6878" s="356"/>
    </row>
    <row r="6879" spans="1:16" x14ac:dyDescent="0.25">
      <c r="A6879" s="264" t="s">
        <v>821</v>
      </c>
      <c r="B6879" s="264" t="s">
        <v>3602</v>
      </c>
      <c r="C6879" s="265">
        <v>24120302</v>
      </c>
      <c r="D6879" s="265" t="s">
        <v>15953</v>
      </c>
      <c r="E6879" s="266" t="s">
        <v>11834</v>
      </c>
      <c r="P6879" s="343"/>
    </row>
    <row r="6880" spans="1:16" s="359" customFormat="1" x14ac:dyDescent="0.25">
      <c r="A6880" s="264" t="s">
        <v>10704</v>
      </c>
      <c r="B6880" s="264" t="s">
        <v>8832</v>
      </c>
      <c r="C6880" s="265">
        <v>230203</v>
      </c>
      <c r="D6880" s="265" t="s">
        <v>15953</v>
      </c>
      <c r="E6880" s="266" t="s">
        <v>8836</v>
      </c>
      <c r="F6880" s="30"/>
      <c r="G6880" s="30"/>
      <c r="H6880" s="30"/>
      <c r="I6880" s="29"/>
      <c r="J6880" s="29"/>
      <c r="K6880" s="29"/>
      <c r="L6880" s="29"/>
      <c r="M6880" s="29"/>
      <c r="N6880" s="29"/>
      <c r="O6880" s="29"/>
      <c r="P6880" s="360"/>
    </row>
    <row r="6881" spans="1:16" x14ac:dyDescent="0.25">
      <c r="A6881" s="264" t="s">
        <v>10704</v>
      </c>
      <c r="B6881" s="264" t="s">
        <v>6966</v>
      </c>
      <c r="C6881" s="265">
        <v>23010401</v>
      </c>
      <c r="D6881" s="265" t="s">
        <v>15953</v>
      </c>
      <c r="E6881" s="266" t="s">
        <v>6967</v>
      </c>
      <c r="P6881" s="343"/>
    </row>
    <row r="6882" spans="1:16" x14ac:dyDescent="0.25">
      <c r="A6882" s="264" t="s">
        <v>10704</v>
      </c>
      <c r="B6882" s="264" t="s">
        <v>3782</v>
      </c>
      <c r="C6882" s="265">
        <v>23010402</v>
      </c>
      <c r="D6882" s="265" t="s">
        <v>15953</v>
      </c>
      <c r="E6882" s="266" t="s">
        <v>8836</v>
      </c>
      <c r="P6882" s="343"/>
    </row>
    <row r="6883" spans="1:16" x14ac:dyDescent="0.25">
      <c r="A6883" s="264" t="s">
        <v>10704</v>
      </c>
      <c r="B6883" s="264" t="s">
        <v>8833</v>
      </c>
      <c r="C6883" s="265">
        <v>23020101</v>
      </c>
      <c r="D6883" s="265" t="s">
        <v>15953</v>
      </c>
      <c r="E6883" s="266" t="s">
        <v>8836</v>
      </c>
      <c r="P6883" s="343"/>
    </row>
    <row r="6884" spans="1:16" x14ac:dyDescent="0.25">
      <c r="A6884" s="264" t="s">
        <v>10704</v>
      </c>
      <c r="B6884" s="264" t="s">
        <v>8834</v>
      </c>
      <c r="C6884" s="265">
        <v>23020102</v>
      </c>
      <c r="D6884" s="265" t="s">
        <v>15953</v>
      </c>
      <c r="E6884" s="266" t="s">
        <v>8836</v>
      </c>
      <c r="P6884" s="343"/>
    </row>
    <row r="6885" spans="1:16" x14ac:dyDescent="0.25">
      <c r="A6885" s="264" t="s">
        <v>10704</v>
      </c>
      <c r="B6885" s="264" t="s">
        <v>10677</v>
      </c>
      <c r="C6885" s="265">
        <v>23080102</v>
      </c>
      <c r="D6885" s="265" t="s">
        <v>15953</v>
      </c>
      <c r="E6885" s="266" t="s">
        <v>5195</v>
      </c>
      <c r="P6885" s="343"/>
    </row>
    <row r="6886" spans="1:16" s="355" customFormat="1" x14ac:dyDescent="0.25">
      <c r="A6886" s="44" t="s">
        <v>12246</v>
      </c>
      <c r="B6886" s="44" t="s">
        <v>11985</v>
      </c>
      <c r="C6886" s="45" t="s">
        <v>4568</v>
      </c>
      <c r="D6886" s="45" t="s">
        <v>4574</v>
      </c>
      <c r="E6886" s="275">
        <f>DATE(2026,3,26)</f>
        <v>46107</v>
      </c>
      <c r="F6886" s="30"/>
      <c r="G6886" s="30"/>
      <c r="H6886" s="30"/>
      <c r="I6886" s="29"/>
      <c r="J6886" s="29"/>
      <c r="K6886" s="29"/>
      <c r="L6886" s="29"/>
      <c r="M6886" s="29"/>
      <c r="N6886" s="44"/>
      <c r="O6886" s="44"/>
      <c r="P6886" s="356"/>
    </row>
    <row r="6887" spans="1:16" x14ac:dyDescent="0.25">
      <c r="A6887" s="44" t="s">
        <v>12247</v>
      </c>
      <c r="B6887" s="44" t="s">
        <v>12019</v>
      </c>
      <c r="C6887" s="45" t="s">
        <v>6572</v>
      </c>
      <c r="D6887" s="45" t="s">
        <v>4574</v>
      </c>
      <c r="E6887" s="275">
        <f>DATE(2026,5,26)</f>
        <v>46168</v>
      </c>
      <c r="N6887" s="44"/>
      <c r="O6887" s="44"/>
      <c r="P6887" s="343"/>
    </row>
    <row r="6888" spans="1:16" x14ac:dyDescent="0.25">
      <c r="A6888" s="57" t="s">
        <v>822</v>
      </c>
      <c r="B6888" s="57" t="s">
        <v>1488</v>
      </c>
      <c r="C6888" s="62">
        <v>21027</v>
      </c>
      <c r="D6888" s="62" t="s">
        <v>5966</v>
      </c>
      <c r="E6888" s="60">
        <v>45777</v>
      </c>
      <c r="F6888" s="339" t="s">
        <v>16267</v>
      </c>
      <c r="G6888" s="339" t="s">
        <v>16268</v>
      </c>
      <c r="H6888" s="57"/>
      <c r="I6888" s="57"/>
      <c r="J6888" s="57"/>
      <c r="K6888" s="57"/>
      <c r="L6888" s="31"/>
      <c r="M6888" s="31"/>
      <c r="N6888" s="44"/>
      <c r="O6888" s="44"/>
      <c r="P6888" s="343"/>
    </row>
    <row r="6889" spans="1:16" x14ac:dyDescent="0.25">
      <c r="A6889" s="44" t="s">
        <v>8418</v>
      </c>
      <c r="B6889" s="44" t="s">
        <v>1357</v>
      </c>
      <c r="C6889" s="45" t="s">
        <v>6195</v>
      </c>
      <c r="D6889" s="45" t="s">
        <v>18252</v>
      </c>
      <c r="E6889" s="45" t="s">
        <v>6212</v>
      </c>
      <c r="F6889" s="45" t="s">
        <v>1384</v>
      </c>
      <c r="G6889" s="45" t="s">
        <v>1385</v>
      </c>
      <c r="P6889" s="343"/>
    </row>
    <row r="6890" spans="1:16" s="355" customFormat="1" x14ac:dyDescent="0.25">
      <c r="A6890" s="44" t="s">
        <v>8418</v>
      </c>
      <c r="B6890" s="44" t="s">
        <v>1365</v>
      </c>
      <c r="C6890" s="45" t="s">
        <v>15417</v>
      </c>
      <c r="D6890" s="45" t="s">
        <v>18252</v>
      </c>
      <c r="E6890" s="45" t="s">
        <v>11309</v>
      </c>
      <c r="F6890" s="45" t="s">
        <v>1384</v>
      </c>
      <c r="G6890" s="45" t="s">
        <v>1385</v>
      </c>
      <c r="H6890" s="30"/>
      <c r="I6890" s="29"/>
      <c r="J6890" s="29"/>
      <c r="K6890" s="29"/>
      <c r="L6890" s="29"/>
      <c r="M6890" s="29"/>
      <c r="N6890" s="29"/>
      <c r="O6890" s="29"/>
      <c r="P6890" s="356"/>
    </row>
    <row r="6891" spans="1:16" x14ac:dyDescent="0.25">
      <c r="A6891" s="264" t="s">
        <v>8418</v>
      </c>
      <c r="B6891" s="264" t="s">
        <v>6672</v>
      </c>
      <c r="C6891" s="265">
        <v>22050101</v>
      </c>
      <c r="D6891" s="265" t="s">
        <v>15953</v>
      </c>
      <c r="E6891" s="266" t="s">
        <v>6673</v>
      </c>
      <c r="P6891" s="343"/>
    </row>
    <row r="6892" spans="1:16" x14ac:dyDescent="0.25">
      <c r="A6892" s="264" t="s">
        <v>8418</v>
      </c>
      <c r="B6892" s="264" t="s">
        <v>6711</v>
      </c>
      <c r="C6892" s="265">
        <v>22050102</v>
      </c>
      <c r="D6892" s="265" t="s">
        <v>15953</v>
      </c>
      <c r="E6892" s="266" t="s">
        <v>6673</v>
      </c>
      <c r="P6892" s="343"/>
    </row>
    <row r="6893" spans="1:16" s="359" customFormat="1" x14ac:dyDescent="0.25">
      <c r="A6893" s="264" t="s">
        <v>8418</v>
      </c>
      <c r="B6893" s="264" t="s">
        <v>3782</v>
      </c>
      <c r="C6893" s="265">
        <v>23010402</v>
      </c>
      <c r="D6893" s="265" t="s">
        <v>15953</v>
      </c>
      <c r="E6893" s="266" t="s">
        <v>8836</v>
      </c>
      <c r="F6893" s="30"/>
      <c r="G6893" s="30"/>
      <c r="H6893" s="30"/>
      <c r="I6893" s="29"/>
      <c r="J6893" s="29"/>
      <c r="K6893" s="29"/>
      <c r="L6893" s="29"/>
      <c r="M6893" s="29"/>
      <c r="N6893" s="29"/>
      <c r="O6893" s="29"/>
      <c r="P6893" s="360"/>
    </row>
    <row r="6894" spans="1:16" x14ac:dyDescent="0.25">
      <c r="A6894" s="273" t="s">
        <v>2430</v>
      </c>
      <c r="B6894" s="273" t="s">
        <v>8306</v>
      </c>
      <c r="C6894" s="274">
        <v>791202207001</v>
      </c>
      <c r="D6894" s="274" t="s">
        <v>8356</v>
      </c>
      <c r="E6894" s="276" t="s">
        <v>6714</v>
      </c>
      <c r="F6894" s="328"/>
      <c r="G6894" s="328"/>
      <c r="H6894" s="328"/>
      <c r="I6894" s="329"/>
      <c r="J6894" s="329"/>
      <c r="K6894" s="329"/>
      <c r="N6894" s="44"/>
      <c r="O6894" s="44"/>
      <c r="P6894" s="343"/>
    </row>
    <row r="6895" spans="1:16" x14ac:dyDescent="0.25">
      <c r="A6895" s="264" t="s">
        <v>13016</v>
      </c>
      <c r="B6895" s="264" t="s">
        <v>1069</v>
      </c>
      <c r="C6895" s="265">
        <v>230103</v>
      </c>
      <c r="D6895" s="265" t="s">
        <v>15953</v>
      </c>
      <c r="E6895" s="266" t="s">
        <v>6809</v>
      </c>
      <c r="P6895" s="343"/>
    </row>
    <row r="6896" spans="1:16" x14ac:dyDescent="0.25">
      <c r="A6896" s="264" t="s">
        <v>13016</v>
      </c>
      <c r="B6896" s="264" t="s">
        <v>10523</v>
      </c>
      <c r="C6896" s="265">
        <v>230603</v>
      </c>
      <c r="D6896" s="265" t="s">
        <v>15953</v>
      </c>
      <c r="E6896" s="266" t="s">
        <v>5410</v>
      </c>
      <c r="P6896" s="343"/>
    </row>
    <row r="6897" spans="1:16" x14ac:dyDescent="0.25">
      <c r="A6897" s="264" t="s">
        <v>13016</v>
      </c>
      <c r="B6897" s="264" t="s">
        <v>10628</v>
      </c>
      <c r="C6897" s="265">
        <v>230701</v>
      </c>
      <c r="D6897" s="265" t="s">
        <v>15953</v>
      </c>
      <c r="E6897" s="266" t="s">
        <v>5273</v>
      </c>
      <c r="P6897" s="343"/>
    </row>
    <row r="6898" spans="1:16" s="359" customFormat="1" x14ac:dyDescent="0.25">
      <c r="A6898" s="264" t="s">
        <v>13016</v>
      </c>
      <c r="B6898" s="264" t="s">
        <v>3590</v>
      </c>
      <c r="C6898" s="265">
        <v>230903</v>
      </c>
      <c r="D6898" s="265" t="s">
        <v>15953</v>
      </c>
      <c r="E6898" s="266" t="s">
        <v>10715</v>
      </c>
      <c r="F6898" s="30"/>
      <c r="G6898" s="30"/>
      <c r="H6898" s="30"/>
      <c r="I6898" s="29"/>
      <c r="J6898" s="29"/>
      <c r="K6898" s="29"/>
      <c r="L6898" s="29"/>
      <c r="M6898" s="29"/>
      <c r="N6898" s="29"/>
      <c r="O6898" s="29"/>
      <c r="P6898" s="360"/>
    </row>
    <row r="6899" spans="1:16" x14ac:dyDescent="0.25">
      <c r="A6899" s="264" t="s">
        <v>13016</v>
      </c>
      <c r="B6899" s="264" t="s">
        <v>12991</v>
      </c>
      <c r="C6899" s="265">
        <v>240102</v>
      </c>
      <c r="D6899" s="265" t="s">
        <v>15953</v>
      </c>
      <c r="E6899" s="266" t="s">
        <v>6677</v>
      </c>
      <c r="P6899" s="343"/>
    </row>
    <row r="6900" spans="1:16" x14ac:dyDescent="0.25">
      <c r="A6900" s="71" t="s">
        <v>17343</v>
      </c>
      <c r="B6900" s="403" t="s">
        <v>17121</v>
      </c>
      <c r="C6900" s="413">
        <v>13.23</v>
      </c>
      <c r="D6900" s="43" t="s">
        <v>17679</v>
      </c>
      <c r="E6900" s="43">
        <v>46934</v>
      </c>
      <c r="F6900" s="88"/>
      <c r="P6900" s="343"/>
    </row>
    <row r="6901" spans="1:16" x14ac:dyDescent="0.25">
      <c r="A6901" s="44" t="s">
        <v>8916</v>
      </c>
      <c r="B6901" s="44" t="s">
        <v>8915</v>
      </c>
      <c r="C6901" s="45" t="s">
        <v>8938</v>
      </c>
      <c r="D6901" s="45" t="s">
        <v>15765</v>
      </c>
      <c r="E6901" s="45" t="s">
        <v>8948</v>
      </c>
      <c r="F6901" s="328"/>
      <c r="G6901" s="328"/>
      <c r="H6901" s="328"/>
      <c r="I6901" s="329"/>
      <c r="J6901" s="329"/>
      <c r="K6901" s="329"/>
      <c r="N6901" s="44"/>
      <c r="O6901" s="44"/>
      <c r="P6901" s="343"/>
    </row>
    <row r="6902" spans="1:16" s="355" customFormat="1" x14ac:dyDescent="0.25">
      <c r="A6902" s="346" t="s">
        <v>8916</v>
      </c>
      <c r="B6902" s="346" t="s">
        <v>8915</v>
      </c>
      <c r="C6902" s="347" t="s">
        <v>8938</v>
      </c>
      <c r="D6902" s="347" t="s">
        <v>15765</v>
      </c>
      <c r="E6902" s="347" t="s">
        <v>16799</v>
      </c>
      <c r="F6902" s="346"/>
      <c r="G6902" s="346"/>
      <c r="H6902" s="346"/>
      <c r="I6902" s="346"/>
      <c r="J6902" s="346"/>
      <c r="K6902" s="346"/>
      <c r="L6902" s="346"/>
      <c r="M6902" s="346"/>
      <c r="N6902" s="44"/>
      <c r="O6902" s="44"/>
      <c r="P6902" s="356"/>
    </row>
    <row r="6903" spans="1:16" x14ac:dyDescent="0.25">
      <c r="A6903" s="44" t="s">
        <v>8916</v>
      </c>
      <c r="B6903" s="44" t="s">
        <v>11978</v>
      </c>
      <c r="C6903" s="45" t="s">
        <v>6573</v>
      </c>
      <c r="D6903" s="45" t="s">
        <v>4574</v>
      </c>
      <c r="E6903" s="275">
        <f>DATE(2026,11,7)</f>
        <v>46333</v>
      </c>
      <c r="N6903" s="44"/>
      <c r="O6903" s="44"/>
      <c r="P6903" s="343"/>
    </row>
    <row r="6904" spans="1:16" x14ac:dyDescent="0.25">
      <c r="A6904" s="44" t="s">
        <v>8916</v>
      </c>
      <c r="B6904" s="44" t="s">
        <v>8915</v>
      </c>
      <c r="C6904" s="45" t="s">
        <v>8938</v>
      </c>
      <c r="D6904" s="45" t="s">
        <v>13812</v>
      </c>
      <c r="E6904" s="45" t="s">
        <v>8948</v>
      </c>
      <c r="F6904" s="93"/>
      <c r="G6904" s="93"/>
      <c r="H6904" s="93"/>
      <c r="I6904" s="99"/>
      <c r="J6904" s="99"/>
      <c r="K6904" s="99"/>
      <c r="N6904" s="44"/>
      <c r="O6904" s="44"/>
      <c r="P6904" s="343"/>
    </row>
    <row r="6905" spans="1:16" x14ac:dyDescent="0.25">
      <c r="A6905" s="403" t="s">
        <v>17344</v>
      </c>
      <c r="B6905" s="403" t="s">
        <v>17108</v>
      </c>
      <c r="C6905" s="413">
        <v>10.23</v>
      </c>
      <c r="D6905" s="43" t="s">
        <v>17679</v>
      </c>
      <c r="E6905" s="43">
        <v>46934</v>
      </c>
      <c r="F6905" s="88"/>
      <c r="P6905" s="343"/>
    </row>
    <row r="6906" spans="1:16" x14ac:dyDescent="0.25">
      <c r="A6906" s="403" t="s">
        <v>17344</v>
      </c>
      <c r="B6906" s="403" t="s">
        <v>17216</v>
      </c>
      <c r="C6906" s="413">
        <v>35.229999999999997</v>
      </c>
      <c r="D6906" s="43" t="s">
        <v>17679</v>
      </c>
      <c r="E6906" s="43">
        <v>46934</v>
      </c>
      <c r="F6906" s="88"/>
      <c r="P6906" s="343"/>
    </row>
    <row r="6907" spans="1:16" x14ac:dyDescent="0.25">
      <c r="A6907" s="100" t="s">
        <v>2060</v>
      </c>
      <c r="B6907" s="92" t="s">
        <v>4153</v>
      </c>
      <c r="C6907" s="93" t="s">
        <v>4154</v>
      </c>
      <c r="D6907" s="93" t="s">
        <v>1398</v>
      </c>
      <c r="E6907" s="94">
        <v>46131</v>
      </c>
      <c r="F6907" s="93"/>
      <c r="G6907" s="93"/>
      <c r="H6907" s="93"/>
      <c r="I6907" s="99"/>
      <c r="J6907" s="99"/>
      <c r="K6907" s="99"/>
      <c r="N6907" s="44"/>
      <c r="O6907" s="44"/>
      <c r="P6907" s="343"/>
    </row>
    <row r="6908" spans="1:16" s="355" customFormat="1" x14ac:dyDescent="0.25">
      <c r="A6908" s="264" t="s">
        <v>11423</v>
      </c>
      <c r="B6908" s="264" t="s">
        <v>11360</v>
      </c>
      <c r="C6908" s="265">
        <v>231001</v>
      </c>
      <c r="D6908" s="265" t="s">
        <v>15953</v>
      </c>
      <c r="E6908" s="266" t="s">
        <v>2980</v>
      </c>
      <c r="F6908" s="30"/>
      <c r="G6908" s="30"/>
      <c r="H6908" s="30"/>
      <c r="I6908" s="29"/>
      <c r="J6908" s="29"/>
      <c r="K6908" s="29"/>
      <c r="L6908" s="29"/>
      <c r="M6908" s="29"/>
      <c r="N6908" s="29"/>
      <c r="O6908" s="29"/>
      <c r="P6908" s="356"/>
    </row>
    <row r="6909" spans="1:16" x14ac:dyDescent="0.25">
      <c r="A6909" s="264" t="s">
        <v>11423</v>
      </c>
      <c r="B6909" s="264" t="s">
        <v>1070</v>
      </c>
      <c r="C6909" s="265">
        <v>241202</v>
      </c>
      <c r="D6909" s="265" t="s">
        <v>15953</v>
      </c>
      <c r="E6909" s="266" t="s">
        <v>17687</v>
      </c>
      <c r="P6909" s="343"/>
    </row>
    <row r="6910" spans="1:16" x14ac:dyDescent="0.25">
      <c r="A6910" s="44" t="s">
        <v>11166</v>
      </c>
      <c r="B6910" s="44" t="s">
        <v>15259</v>
      </c>
      <c r="C6910" s="45" t="s">
        <v>11129</v>
      </c>
      <c r="D6910" s="45" t="s">
        <v>16294</v>
      </c>
      <c r="E6910" s="46">
        <v>46022</v>
      </c>
      <c r="F6910" s="338"/>
      <c r="G6910" s="44"/>
      <c r="H6910" s="44"/>
      <c r="I6910" s="44"/>
      <c r="J6910" s="44"/>
      <c r="K6910" s="44"/>
      <c r="L6910" s="31"/>
      <c r="M6910" s="31"/>
      <c r="N6910" s="44"/>
      <c r="O6910" s="44"/>
      <c r="P6910" s="343"/>
    </row>
    <row r="6911" spans="1:16" x14ac:dyDescent="0.25">
      <c r="A6911" s="57" t="s">
        <v>823</v>
      </c>
      <c r="B6911" s="57" t="s">
        <v>2495</v>
      </c>
      <c r="C6911" s="62">
        <v>21030</v>
      </c>
      <c r="D6911" s="62" t="s">
        <v>5966</v>
      </c>
      <c r="E6911" s="60">
        <v>45961</v>
      </c>
      <c r="F6911" s="339" t="s">
        <v>16267</v>
      </c>
      <c r="G6911" s="339" t="s">
        <v>16268</v>
      </c>
      <c r="H6911" s="57"/>
      <c r="I6911" s="57"/>
      <c r="J6911" s="57"/>
      <c r="K6911" s="57"/>
      <c r="L6911" s="31"/>
      <c r="M6911" s="31"/>
      <c r="N6911" s="44"/>
      <c r="O6911" s="44"/>
      <c r="P6911" s="343"/>
    </row>
    <row r="6912" spans="1:16" x14ac:dyDescent="0.25">
      <c r="A6912" s="264" t="s">
        <v>4250</v>
      </c>
      <c r="B6912" s="264" t="s">
        <v>6669</v>
      </c>
      <c r="C6912" s="265">
        <v>230807</v>
      </c>
      <c r="D6912" s="265" t="s">
        <v>15953</v>
      </c>
      <c r="E6912" s="266" t="s">
        <v>6877</v>
      </c>
      <c r="P6912" s="343"/>
    </row>
    <row r="6913" spans="1:16" x14ac:dyDescent="0.25">
      <c r="A6913" s="57" t="s">
        <v>4480</v>
      </c>
      <c r="B6913" s="92" t="s">
        <v>4550</v>
      </c>
      <c r="C6913" s="93" t="s">
        <v>4548</v>
      </c>
      <c r="D6913" s="93" t="s">
        <v>4549</v>
      </c>
      <c r="E6913" s="94">
        <v>46203</v>
      </c>
      <c r="F6913" s="93"/>
      <c r="G6913" s="93"/>
      <c r="H6913" s="93"/>
      <c r="I6913" s="99"/>
      <c r="J6913" s="99"/>
      <c r="K6913" s="99"/>
      <c r="N6913" s="44"/>
      <c r="O6913" s="44"/>
      <c r="P6913" s="343"/>
    </row>
    <row r="6914" spans="1:16" s="355" customFormat="1" x14ac:dyDescent="0.25">
      <c r="A6914" s="44" t="s">
        <v>1181</v>
      </c>
      <c r="B6914" s="44" t="s">
        <v>15970</v>
      </c>
      <c r="C6914" s="45" t="s">
        <v>15775</v>
      </c>
      <c r="D6914" s="45" t="s">
        <v>18252</v>
      </c>
      <c r="E6914" s="45" t="s">
        <v>6416</v>
      </c>
      <c r="F6914" s="45" t="s">
        <v>1384</v>
      </c>
      <c r="G6914" s="45" t="s">
        <v>1385</v>
      </c>
      <c r="H6914" s="30"/>
      <c r="I6914" s="29"/>
      <c r="J6914" s="29"/>
      <c r="K6914" s="29"/>
      <c r="L6914" s="29"/>
      <c r="M6914" s="29"/>
      <c r="N6914" s="29"/>
      <c r="O6914" s="29"/>
      <c r="P6914" s="356"/>
    </row>
    <row r="6915" spans="1:16" x14ac:dyDescent="0.25">
      <c r="A6915" s="403" t="s">
        <v>1181</v>
      </c>
      <c r="B6915" s="403" t="s">
        <v>17114</v>
      </c>
      <c r="C6915" s="413">
        <v>13.24</v>
      </c>
      <c r="D6915" s="43" t="s">
        <v>17679</v>
      </c>
      <c r="E6915" s="43">
        <v>47299</v>
      </c>
      <c r="F6915" s="88"/>
      <c r="P6915" s="343"/>
    </row>
    <row r="6916" spans="1:16" s="359" customFormat="1" x14ac:dyDescent="0.25">
      <c r="A6916" s="264" t="s">
        <v>9154</v>
      </c>
      <c r="B6916" s="264" t="s">
        <v>14577</v>
      </c>
      <c r="C6916" s="265">
        <v>240501</v>
      </c>
      <c r="D6916" s="265" t="s">
        <v>15953</v>
      </c>
      <c r="E6916" s="266" t="s">
        <v>14578</v>
      </c>
      <c r="F6916" s="30"/>
      <c r="G6916" s="30"/>
      <c r="H6916" s="30"/>
      <c r="I6916" s="29"/>
      <c r="J6916" s="29"/>
      <c r="K6916" s="29"/>
      <c r="L6916" s="29"/>
      <c r="M6916" s="29"/>
      <c r="N6916" s="29"/>
      <c r="O6916" s="29"/>
      <c r="P6916" s="360"/>
    </row>
    <row r="6917" spans="1:16" x14ac:dyDescent="0.25">
      <c r="A6917" s="264" t="s">
        <v>9154</v>
      </c>
      <c r="B6917" s="264" t="s">
        <v>236</v>
      </c>
      <c r="C6917" s="265">
        <v>241001</v>
      </c>
      <c r="D6917" s="265" t="s">
        <v>15953</v>
      </c>
      <c r="E6917" s="266" t="s">
        <v>11352</v>
      </c>
      <c r="P6917" s="343"/>
    </row>
    <row r="6918" spans="1:16" x14ac:dyDescent="0.25">
      <c r="A6918" s="264" t="s">
        <v>9154</v>
      </c>
      <c r="B6918" s="264" t="s">
        <v>6966</v>
      </c>
      <c r="C6918" s="265">
        <v>23010401</v>
      </c>
      <c r="D6918" s="265" t="s">
        <v>15953</v>
      </c>
      <c r="E6918" s="266" t="s">
        <v>6967</v>
      </c>
      <c r="P6918" s="343"/>
    </row>
    <row r="6919" spans="1:16" x14ac:dyDescent="0.25">
      <c r="A6919" s="264" t="s">
        <v>9154</v>
      </c>
      <c r="B6919" s="264" t="s">
        <v>3782</v>
      </c>
      <c r="C6919" s="265">
        <v>23010402</v>
      </c>
      <c r="D6919" s="265" t="s">
        <v>15953</v>
      </c>
      <c r="E6919" s="266" t="s">
        <v>8836</v>
      </c>
      <c r="P6919" s="343"/>
    </row>
    <row r="6920" spans="1:16" x14ac:dyDescent="0.25">
      <c r="A6920" s="264" t="s">
        <v>9154</v>
      </c>
      <c r="B6920" s="264" t="s">
        <v>11351</v>
      </c>
      <c r="C6920" s="265">
        <v>23110101</v>
      </c>
      <c r="D6920" s="265" t="s">
        <v>15953</v>
      </c>
      <c r="E6920" s="266" t="s">
        <v>11352</v>
      </c>
      <c r="P6920" s="343"/>
    </row>
    <row r="6921" spans="1:16" s="355" customFormat="1" x14ac:dyDescent="0.25">
      <c r="A6921" s="264" t="s">
        <v>9154</v>
      </c>
      <c r="B6921" s="264" t="s">
        <v>11353</v>
      </c>
      <c r="C6921" s="265">
        <v>23110102</v>
      </c>
      <c r="D6921" s="265" t="s">
        <v>15953</v>
      </c>
      <c r="E6921" s="266" t="s">
        <v>5198</v>
      </c>
      <c r="F6921" s="30"/>
      <c r="G6921" s="30"/>
      <c r="H6921" s="30"/>
      <c r="I6921" s="29"/>
      <c r="J6921" s="29"/>
      <c r="K6921" s="29"/>
      <c r="L6921" s="29"/>
      <c r="M6921" s="29"/>
      <c r="N6921" s="29"/>
      <c r="O6921" s="29"/>
      <c r="P6921" s="356"/>
    </row>
    <row r="6922" spans="1:16" x14ac:dyDescent="0.25">
      <c r="A6922" s="264" t="s">
        <v>9154</v>
      </c>
      <c r="B6922" s="264" t="s">
        <v>16922</v>
      </c>
      <c r="C6922" s="265">
        <v>24090701</v>
      </c>
      <c r="D6922" s="265" t="s">
        <v>15953</v>
      </c>
      <c r="E6922" s="266" t="s">
        <v>6214</v>
      </c>
      <c r="P6922" s="343"/>
    </row>
    <row r="6923" spans="1:16" x14ac:dyDescent="0.25">
      <c r="A6923" s="264" t="s">
        <v>9154</v>
      </c>
      <c r="B6923" s="264" t="s">
        <v>5419</v>
      </c>
      <c r="C6923" s="265">
        <v>24090702</v>
      </c>
      <c r="D6923" s="265" t="s">
        <v>15953</v>
      </c>
      <c r="E6923" s="266" t="s">
        <v>10715</v>
      </c>
      <c r="P6923" s="343"/>
    </row>
    <row r="6924" spans="1:16" x14ac:dyDescent="0.25">
      <c r="A6924" s="44" t="s">
        <v>13859</v>
      </c>
      <c r="B6924" s="44" t="s">
        <v>13860</v>
      </c>
      <c r="C6924" s="45" t="s">
        <v>13861</v>
      </c>
      <c r="D6924" s="45" t="s">
        <v>7330</v>
      </c>
      <c r="E6924" s="46">
        <v>46791</v>
      </c>
      <c r="F6924" s="45"/>
      <c r="G6924" s="45"/>
      <c r="H6924" s="93"/>
      <c r="I6924" s="99"/>
      <c r="J6924" s="99"/>
      <c r="K6924" s="99"/>
      <c r="N6924" s="44"/>
      <c r="O6924" s="44"/>
      <c r="P6924" s="343"/>
    </row>
    <row r="6925" spans="1:16" x14ac:dyDescent="0.25">
      <c r="A6925" s="264" t="s">
        <v>8629</v>
      </c>
      <c r="B6925" s="264" t="s">
        <v>2751</v>
      </c>
      <c r="C6925" s="265">
        <v>230105</v>
      </c>
      <c r="D6925" s="265" t="s">
        <v>15953</v>
      </c>
      <c r="E6925" s="266" t="s">
        <v>6877</v>
      </c>
      <c r="P6925" s="343"/>
    </row>
    <row r="6926" spans="1:16" x14ac:dyDescent="0.25">
      <c r="A6926" s="264" t="s">
        <v>2456</v>
      </c>
      <c r="B6926" s="264" t="s">
        <v>3753</v>
      </c>
      <c r="C6926" s="265">
        <v>210101</v>
      </c>
      <c r="D6926" s="265" t="s">
        <v>15953</v>
      </c>
      <c r="E6926" s="266" t="s">
        <v>3754</v>
      </c>
      <c r="P6926" s="343"/>
    </row>
    <row r="6927" spans="1:16" x14ac:dyDescent="0.25">
      <c r="A6927" s="264" t="s">
        <v>17860</v>
      </c>
      <c r="B6927" s="264" t="s">
        <v>6966</v>
      </c>
      <c r="C6927" s="265">
        <v>25010401</v>
      </c>
      <c r="D6927" s="265" t="s">
        <v>15953</v>
      </c>
      <c r="E6927" s="266" t="s">
        <v>17700</v>
      </c>
      <c r="P6927" s="343"/>
    </row>
    <row r="6928" spans="1:16" x14ac:dyDescent="0.25">
      <c r="A6928" s="264" t="s">
        <v>17860</v>
      </c>
      <c r="B6928" s="264" t="s">
        <v>3782</v>
      </c>
      <c r="C6928" s="265">
        <v>25010402</v>
      </c>
      <c r="D6928" s="265" t="s">
        <v>15953</v>
      </c>
      <c r="E6928" s="266" t="s">
        <v>6665</v>
      </c>
      <c r="P6928" s="343"/>
    </row>
    <row r="6929" spans="1:16" s="355" customFormat="1" x14ac:dyDescent="0.25">
      <c r="A6929" s="44" t="s">
        <v>11205</v>
      </c>
      <c r="B6929" s="44" t="s">
        <v>15279</v>
      </c>
      <c r="C6929" s="45" t="s">
        <v>11130</v>
      </c>
      <c r="D6929" s="45" t="s">
        <v>16294</v>
      </c>
      <c r="E6929" s="46">
        <v>46112</v>
      </c>
      <c r="F6929" s="338"/>
      <c r="G6929" s="44"/>
      <c r="H6929" s="44"/>
      <c r="I6929" s="44"/>
      <c r="J6929" s="44"/>
      <c r="K6929" s="44"/>
      <c r="L6929" s="29"/>
      <c r="M6929" s="29"/>
      <c r="N6929" s="44"/>
      <c r="O6929" s="44"/>
      <c r="P6929" s="356"/>
    </row>
    <row r="6930" spans="1:16" x14ac:dyDescent="0.25">
      <c r="A6930" s="44" t="s">
        <v>12249</v>
      </c>
      <c r="B6930" s="44" t="s">
        <v>12034</v>
      </c>
      <c r="C6930" s="45" t="s">
        <v>8881</v>
      </c>
      <c r="D6930" s="45" t="s">
        <v>4574</v>
      </c>
      <c r="E6930" s="275">
        <f>DATE(2027,4,17)</f>
        <v>46494</v>
      </c>
      <c r="N6930" s="44"/>
      <c r="O6930" s="44"/>
      <c r="P6930" s="343"/>
    </row>
    <row r="6931" spans="1:16" s="359" customFormat="1" x14ac:dyDescent="0.25">
      <c r="A6931" s="102" t="s">
        <v>4251</v>
      </c>
      <c r="B6931" s="102" t="s">
        <v>7778</v>
      </c>
      <c r="C6931" s="97" t="s">
        <v>7779</v>
      </c>
      <c r="D6931" s="96" t="s">
        <v>1398</v>
      </c>
      <c r="E6931" s="64">
        <v>45975</v>
      </c>
      <c r="F6931" s="93"/>
      <c r="G6931" s="93"/>
      <c r="H6931" s="93"/>
      <c r="I6931" s="99"/>
      <c r="J6931" s="99"/>
      <c r="K6931" s="99"/>
      <c r="L6931" s="31"/>
      <c r="M6931" s="31"/>
      <c r="N6931" s="44"/>
      <c r="O6931" s="44"/>
      <c r="P6931" s="360"/>
    </row>
    <row r="6932" spans="1:16" x14ac:dyDescent="0.25">
      <c r="A6932" s="264" t="s">
        <v>1877</v>
      </c>
      <c r="B6932" s="264" t="s">
        <v>1056</v>
      </c>
      <c r="C6932" s="265">
        <v>230601</v>
      </c>
      <c r="D6932" s="265" t="s">
        <v>15953</v>
      </c>
      <c r="E6932" s="266" t="s">
        <v>10533</v>
      </c>
      <c r="P6932" s="343"/>
    </row>
    <row r="6933" spans="1:16" x14ac:dyDescent="0.25">
      <c r="A6933" s="264" t="s">
        <v>10705</v>
      </c>
      <c r="B6933" s="264" t="s">
        <v>1067</v>
      </c>
      <c r="C6933" s="265">
        <v>230703</v>
      </c>
      <c r="D6933" s="265" t="s">
        <v>15953</v>
      </c>
      <c r="E6933" s="266" t="s">
        <v>5273</v>
      </c>
      <c r="P6933" s="343"/>
    </row>
    <row r="6934" spans="1:16" x14ac:dyDescent="0.25">
      <c r="A6934" s="108" t="s">
        <v>2279</v>
      </c>
      <c r="B6934" s="108" t="s">
        <v>2258</v>
      </c>
      <c r="C6934" s="106" t="s">
        <v>2259</v>
      </c>
      <c r="D6934" s="93" t="s">
        <v>1593</v>
      </c>
      <c r="E6934" s="109">
        <v>46265</v>
      </c>
      <c r="F6934" s="93"/>
      <c r="G6934" s="93"/>
      <c r="H6934" s="93"/>
      <c r="I6934" s="99"/>
      <c r="J6934" s="99"/>
      <c r="K6934" s="99"/>
      <c r="N6934" s="44"/>
      <c r="O6934" s="44"/>
      <c r="P6934" s="343"/>
    </row>
    <row r="6935" spans="1:16" x14ac:dyDescent="0.25">
      <c r="A6935" s="108" t="s">
        <v>2279</v>
      </c>
      <c r="B6935" s="108" t="s">
        <v>2258</v>
      </c>
      <c r="C6935" s="106" t="s">
        <v>2259</v>
      </c>
      <c r="D6935" s="93" t="s">
        <v>1593</v>
      </c>
      <c r="E6935" s="109">
        <v>46265</v>
      </c>
      <c r="F6935" s="93"/>
      <c r="G6935" s="93"/>
      <c r="H6935" s="93"/>
      <c r="I6935" s="99"/>
      <c r="J6935" s="99"/>
      <c r="K6935" s="99"/>
      <c r="N6935" s="44"/>
      <c r="O6935" s="44"/>
      <c r="P6935" s="343"/>
    </row>
    <row r="6936" spans="1:16" x14ac:dyDescent="0.25">
      <c r="A6936" s="120" t="s">
        <v>2219</v>
      </c>
      <c r="B6936" s="108" t="s">
        <v>2220</v>
      </c>
      <c r="C6936" s="106" t="s">
        <v>2221</v>
      </c>
      <c r="D6936" s="93" t="s">
        <v>1593</v>
      </c>
      <c r="E6936" s="109">
        <v>47057</v>
      </c>
      <c r="F6936" s="93"/>
      <c r="G6936" s="93"/>
      <c r="H6936" s="93"/>
      <c r="I6936" s="99"/>
      <c r="J6936" s="99"/>
      <c r="K6936" s="99"/>
      <c r="N6936" s="44"/>
      <c r="O6936" s="44"/>
      <c r="P6936" s="343"/>
    </row>
    <row r="6937" spans="1:16" x14ac:dyDescent="0.25">
      <c r="A6937" s="44" t="s">
        <v>5150</v>
      </c>
      <c r="B6937" s="44" t="s">
        <v>15290</v>
      </c>
      <c r="C6937" s="45" t="s">
        <v>7249</v>
      </c>
      <c r="D6937" s="45" t="s">
        <v>16294</v>
      </c>
      <c r="E6937" s="46">
        <v>45777</v>
      </c>
      <c r="F6937" s="338" t="s">
        <v>2055</v>
      </c>
      <c r="G6937" s="44"/>
      <c r="H6937" s="44"/>
      <c r="I6937" s="44"/>
      <c r="J6937" s="44"/>
      <c r="K6937" s="44"/>
      <c r="L6937" s="31"/>
      <c r="M6937" s="31"/>
      <c r="N6937" s="44"/>
      <c r="O6937" s="44"/>
      <c r="P6937" s="343"/>
    </row>
    <row r="6938" spans="1:16" x14ac:dyDescent="0.25">
      <c r="A6938" s="44" t="s">
        <v>16610</v>
      </c>
      <c r="B6938" s="44" t="s">
        <v>12250</v>
      </c>
      <c r="C6938" s="45" t="s">
        <v>16611</v>
      </c>
      <c r="D6938" s="45" t="s">
        <v>4574</v>
      </c>
      <c r="E6938" s="275">
        <f>DATE(2028,7,15)</f>
        <v>46949</v>
      </c>
      <c r="N6938" s="44"/>
      <c r="O6938" s="44"/>
      <c r="P6938" s="343"/>
    </row>
    <row r="6939" spans="1:16" x14ac:dyDescent="0.25">
      <c r="A6939" s="44" t="s">
        <v>2691</v>
      </c>
      <c r="B6939" s="92" t="s">
        <v>13392</v>
      </c>
      <c r="C6939" s="45" t="s">
        <v>13122</v>
      </c>
      <c r="D6939" s="93" t="s">
        <v>13391</v>
      </c>
      <c r="E6939" s="94">
        <v>45838</v>
      </c>
      <c r="F6939" s="93"/>
      <c r="G6939" s="93"/>
      <c r="H6939" s="93"/>
      <c r="I6939" s="99"/>
      <c r="J6939" s="99"/>
      <c r="K6939" s="99"/>
      <c r="L6939" s="31"/>
      <c r="M6939" s="31"/>
      <c r="N6939" s="44"/>
      <c r="O6939" s="44"/>
      <c r="P6939" s="343"/>
    </row>
    <row r="6940" spans="1:16" x14ac:dyDescent="0.25">
      <c r="A6940" s="102" t="s">
        <v>2691</v>
      </c>
      <c r="B6940" s="131" t="s">
        <v>7741</v>
      </c>
      <c r="C6940" s="96" t="s">
        <v>7742</v>
      </c>
      <c r="D6940" s="96" t="s">
        <v>1398</v>
      </c>
      <c r="E6940" s="112">
        <v>45737</v>
      </c>
      <c r="F6940" s="93"/>
      <c r="G6940" s="93"/>
      <c r="H6940" s="93"/>
      <c r="I6940" s="99"/>
      <c r="J6940" s="99"/>
      <c r="K6940" s="99"/>
      <c r="L6940" s="31"/>
      <c r="M6940" s="31"/>
      <c r="N6940" s="44"/>
      <c r="O6940" s="44"/>
      <c r="P6940" s="343"/>
    </row>
    <row r="6941" spans="1:16" x14ac:dyDescent="0.25">
      <c r="A6941" s="44" t="s">
        <v>3705</v>
      </c>
      <c r="B6941" s="44" t="s">
        <v>1347</v>
      </c>
      <c r="C6941" s="45" t="s">
        <v>14267</v>
      </c>
      <c r="D6941" s="45" t="s">
        <v>18252</v>
      </c>
      <c r="E6941" s="45" t="s">
        <v>6677</v>
      </c>
      <c r="F6941" s="45" t="s">
        <v>1384</v>
      </c>
      <c r="G6941" s="45" t="s">
        <v>1384</v>
      </c>
      <c r="P6941" s="343"/>
    </row>
    <row r="6942" spans="1:16" x14ac:dyDescent="0.25">
      <c r="A6942" s="57" t="s">
        <v>442</v>
      </c>
      <c r="B6942" s="57" t="s">
        <v>1488</v>
      </c>
      <c r="C6942" s="62">
        <v>21027</v>
      </c>
      <c r="D6942" s="62" t="s">
        <v>5966</v>
      </c>
      <c r="E6942" s="60">
        <v>45777</v>
      </c>
      <c r="F6942" s="339" t="s">
        <v>16267</v>
      </c>
      <c r="G6942" s="339" t="s">
        <v>16268</v>
      </c>
      <c r="H6942" s="57"/>
      <c r="I6942" s="57"/>
      <c r="J6942" s="57"/>
      <c r="K6942" s="57"/>
      <c r="L6942" s="31"/>
      <c r="M6942" s="31"/>
      <c r="N6942" s="44"/>
      <c r="O6942" s="44"/>
      <c r="P6942" s="343"/>
    </row>
    <row r="6943" spans="1:16" x14ac:dyDescent="0.25">
      <c r="A6943" s="264" t="s">
        <v>9499</v>
      </c>
      <c r="B6943" s="264" t="s">
        <v>8832</v>
      </c>
      <c r="C6943" s="265">
        <v>230203</v>
      </c>
      <c r="D6943" s="265" t="s">
        <v>15953</v>
      </c>
      <c r="E6943" s="266" t="s">
        <v>8836</v>
      </c>
      <c r="P6943" s="343"/>
    </row>
    <row r="6944" spans="1:16" x14ac:dyDescent="0.25">
      <c r="A6944" s="100" t="s">
        <v>4122</v>
      </c>
      <c r="B6944" s="92" t="s">
        <v>4153</v>
      </c>
      <c r="C6944" s="93" t="s">
        <v>4154</v>
      </c>
      <c r="D6944" s="93" t="s">
        <v>1398</v>
      </c>
      <c r="E6944" s="94">
        <v>46131</v>
      </c>
      <c r="F6944" s="93"/>
      <c r="G6944" s="93"/>
      <c r="H6944" s="93"/>
      <c r="I6944" s="99"/>
      <c r="J6944" s="99"/>
      <c r="K6944" s="99"/>
      <c r="N6944" s="44"/>
      <c r="O6944" s="44"/>
      <c r="P6944" s="343"/>
    </row>
    <row r="6945" spans="1:16" x14ac:dyDescent="0.25">
      <c r="A6945" s="264" t="s">
        <v>17861</v>
      </c>
      <c r="B6945" s="264" t="s">
        <v>236</v>
      </c>
      <c r="C6945" s="265">
        <v>241001</v>
      </c>
      <c r="D6945" s="265" t="s">
        <v>15953</v>
      </c>
      <c r="E6945" s="266" t="s">
        <v>11352</v>
      </c>
      <c r="P6945" s="343"/>
    </row>
    <row r="6946" spans="1:16" x14ac:dyDescent="0.25">
      <c r="A6946" s="264" t="s">
        <v>17861</v>
      </c>
      <c r="B6946" s="264" t="s">
        <v>3602</v>
      </c>
      <c r="C6946" s="265">
        <v>24120302</v>
      </c>
      <c r="D6946" s="265" t="s">
        <v>15953</v>
      </c>
      <c r="E6946" s="266" t="s">
        <v>11834</v>
      </c>
      <c r="P6946" s="343"/>
    </row>
    <row r="6947" spans="1:16" x14ac:dyDescent="0.25">
      <c r="A6947" s="264" t="s">
        <v>6865</v>
      </c>
      <c r="B6947" s="264" t="s">
        <v>2751</v>
      </c>
      <c r="C6947" s="265">
        <v>220105</v>
      </c>
      <c r="D6947" s="265" t="s">
        <v>15953</v>
      </c>
      <c r="E6947" s="266" t="s">
        <v>3064</v>
      </c>
      <c r="P6947" s="343"/>
    </row>
    <row r="6948" spans="1:16" x14ac:dyDescent="0.25">
      <c r="A6948" s="44" t="s">
        <v>15533</v>
      </c>
      <c r="B6948" s="44" t="s">
        <v>1354</v>
      </c>
      <c r="C6948" s="45" t="s">
        <v>14385</v>
      </c>
      <c r="D6948" s="45" t="s">
        <v>18252</v>
      </c>
      <c r="E6948" s="45" t="s">
        <v>3064</v>
      </c>
      <c r="F6948" s="45" t="s">
        <v>1385</v>
      </c>
      <c r="G6948" s="45" t="s">
        <v>1385</v>
      </c>
      <c r="P6948" s="343"/>
    </row>
    <row r="6949" spans="1:16" x14ac:dyDescent="0.25">
      <c r="A6949" s="57" t="s">
        <v>4481</v>
      </c>
      <c r="B6949" s="92" t="s">
        <v>4550</v>
      </c>
      <c r="C6949" s="93" t="s">
        <v>4548</v>
      </c>
      <c r="D6949" s="93" t="s">
        <v>4549</v>
      </c>
      <c r="E6949" s="94">
        <v>46203</v>
      </c>
      <c r="F6949" s="93"/>
      <c r="G6949" s="93"/>
      <c r="H6949" s="93"/>
      <c r="I6949" s="99"/>
      <c r="J6949" s="99"/>
      <c r="K6949" s="99"/>
      <c r="N6949" s="44"/>
      <c r="O6949" s="44"/>
      <c r="P6949" s="343"/>
    </row>
    <row r="6950" spans="1:16" x14ac:dyDescent="0.25">
      <c r="A6950" s="135" t="s">
        <v>8285</v>
      </c>
      <c r="B6950" s="135" t="s">
        <v>8283</v>
      </c>
      <c r="C6950" s="97" t="s">
        <v>8288</v>
      </c>
      <c r="D6950" s="93" t="s">
        <v>1398</v>
      </c>
      <c r="E6950" s="94">
        <v>46447</v>
      </c>
      <c r="F6950" s="93"/>
      <c r="G6950" s="93"/>
      <c r="H6950" s="93"/>
      <c r="I6950" s="99"/>
      <c r="J6950" s="99"/>
      <c r="K6950" s="99"/>
      <c r="N6950" s="44"/>
      <c r="O6950" s="44"/>
      <c r="P6950" s="343"/>
    </row>
    <row r="6951" spans="1:16" x14ac:dyDescent="0.25">
      <c r="A6951" s="44" t="s">
        <v>1182</v>
      </c>
      <c r="B6951" s="92" t="s">
        <v>13392</v>
      </c>
      <c r="C6951" s="45" t="s">
        <v>13122</v>
      </c>
      <c r="D6951" s="93" t="s">
        <v>13391</v>
      </c>
      <c r="E6951" s="94">
        <v>45838</v>
      </c>
      <c r="F6951" s="93"/>
      <c r="G6951" s="93"/>
      <c r="H6951" s="93"/>
      <c r="I6951" s="99"/>
      <c r="J6951" s="99"/>
      <c r="K6951" s="99"/>
      <c r="L6951" s="31"/>
      <c r="M6951" s="31"/>
      <c r="N6951" s="44"/>
      <c r="O6951" s="44"/>
      <c r="P6951" s="343"/>
    </row>
    <row r="6952" spans="1:16" x14ac:dyDescent="0.25">
      <c r="A6952" s="264" t="s">
        <v>8630</v>
      </c>
      <c r="B6952" s="264" t="s">
        <v>6713</v>
      </c>
      <c r="C6952" s="265">
        <v>220604</v>
      </c>
      <c r="D6952" s="265" t="s">
        <v>15953</v>
      </c>
      <c r="E6952" s="266" t="s">
        <v>6714</v>
      </c>
      <c r="P6952" s="343"/>
    </row>
    <row r="6953" spans="1:16" x14ac:dyDescent="0.25">
      <c r="A6953" s="264" t="s">
        <v>8630</v>
      </c>
      <c r="B6953" s="264" t="s">
        <v>15862</v>
      </c>
      <c r="C6953" s="265">
        <v>240902</v>
      </c>
      <c r="D6953" s="265" t="s">
        <v>15953</v>
      </c>
      <c r="E6953" s="266" t="s">
        <v>6214</v>
      </c>
      <c r="P6953" s="343"/>
    </row>
    <row r="6954" spans="1:16" x14ac:dyDescent="0.25">
      <c r="A6954" s="264" t="s">
        <v>8630</v>
      </c>
      <c r="B6954" s="264" t="s">
        <v>6966</v>
      </c>
      <c r="C6954" s="265">
        <v>23010401</v>
      </c>
      <c r="D6954" s="265" t="s">
        <v>15953</v>
      </c>
      <c r="E6954" s="266" t="s">
        <v>6967</v>
      </c>
      <c r="P6954" s="343"/>
    </row>
    <row r="6955" spans="1:16" x14ac:dyDescent="0.25">
      <c r="A6955" s="44" t="s">
        <v>13473</v>
      </c>
      <c r="B6955" s="44" t="s">
        <v>15288</v>
      </c>
      <c r="C6955" s="45" t="s">
        <v>13104</v>
      </c>
      <c r="D6955" s="45" t="s">
        <v>16294</v>
      </c>
      <c r="E6955" s="46">
        <v>45777</v>
      </c>
      <c r="F6955" s="338"/>
      <c r="G6955" s="44"/>
      <c r="H6955" s="44"/>
      <c r="I6955" s="44"/>
      <c r="J6955" s="44"/>
      <c r="K6955" s="44"/>
      <c r="L6955" s="31"/>
      <c r="M6955" s="31"/>
      <c r="N6955" s="44"/>
      <c r="O6955" s="44"/>
      <c r="P6955" s="343"/>
    </row>
    <row r="6956" spans="1:16" x14ac:dyDescent="0.25">
      <c r="A6956" s="99" t="s">
        <v>13473</v>
      </c>
      <c r="B6956" s="92" t="s">
        <v>15769</v>
      </c>
      <c r="C6956" s="93" t="s">
        <v>15768</v>
      </c>
      <c r="D6956" s="93" t="s">
        <v>1398</v>
      </c>
      <c r="E6956" s="94">
        <v>45952</v>
      </c>
      <c r="F6956" s="93"/>
      <c r="G6956" s="93"/>
      <c r="H6956" s="93"/>
      <c r="I6956" s="99"/>
      <c r="J6956" s="99"/>
      <c r="K6956" s="99"/>
      <c r="L6956" s="31"/>
      <c r="M6956" s="31"/>
      <c r="N6956" s="44"/>
      <c r="O6956" s="44"/>
      <c r="P6956" s="343"/>
    </row>
    <row r="6957" spans="1:16" x14ac:dyDescent="0.25">
      <c r="A6957" s="44" t="s">
        <v>15534</v>
      </c>
      <c r="B6957" s="44" t="s">
        <v>1371</v>
      </c>
      <c r="C6957" s="45" t="s">
        <v>15474</v>
      </c>
      <c r="D6957" s="45" t="s">
        <v>18252</v>
      </c>
      <c r="E6957" s="45" t="s">
        <v>3064</v>
      </c>
      <c r="F6957" s="45" t="s">
        <v>1384</v>
      </c>
      <c r="G6957" s="45" t="s">
        <v>1384</v>
      </c>
      <c r="P6957" s="343"/>
    </row>
    <row r="6958" spans="1:16" x14ac:dyDescent="0.25">
      <c r="A6958" s="264" t="s">
        <v>15881</v>
      </c>
      <c r="B6958" s="264" t="s">
        <v>15882</v>
      </c>
      <c r="C6958" s="265">
        <v>240901</v>
      </c>
      <c r="D6958" s="265" t="s">
        <v>15953</v>
      </c>
      <c r="E6958" s="266" t="s">
        <v>6214</v>
      </c>
      <c r="P6958" s="343"/>
    </row>
    <row r="6959" spans="1:16" x14ac:dyDescent="0.25">
      <c r="A6959" s="44" t="s">
        <v>6043</v>
      </c>
      <c r="B6959" s="44" t="s">
        <v>1840</v>
      </c>
      <c r="C6959" s="45" t="s">
        <v>6194</v>
      </c>
      <c r="D6959" s="45" t="s">
        <v>18252</v>
      </c>
      <c r="E6959" s="45" t="s">
        <v>6213</v>
      </c>
      <c r="F6959" s="45" t="s">
        <v>1384</v>
      </c>
      <c r="G6959" s="45" t="s">
        <v>1385</v>
      </c>
      <c r="P6959" s="343"/>
    </row>
    <row r="6960" spans="1:16" x14ac:dyDescent="0.25">
      <c r="A6960" s="403" t="s">
        <v>17345</v>
      </c>
      <c r="B6960" s="403" t="s">
        <v>17108</v>
      </c>
      <c r="C6960" s="413">
        <v>10.220000000000001</v>
      </c>
      <c r="D6960" s="43" t="s">
        <v>17679</v>
      </c>
      <c r="E6960" s="43">
        <v>45838</v>
      </c>
      <c r="F6960" s="88"/>
      <c r="P6960" s="343"/>
    </row>
    <row r="6961" spans="1:16" x14ac:dyDescent="0.25">
      <c r="A6961" s="44" t="s">
        <v>15716</v>
      </c>
      <c r="B6961" s="44" t="s">
        <v>8921</v>
      </c>
      <c r="C6961" s="45" t="s">
        <v>15717</v>
      </c>
      <c r="D6961" s="45" t="s">
        <v>15765</v>
      </c>
      <c r="E6961" s="45" t="s">
        <v>8950</v>
      </c>
      <c r="F6961" s="328"/>
      <c r="G6961" s="328"/>
      <c r="H6961" s="328"/>
      <c r="I6961" s="329"/>
      <c r="J6961" s="329"/>
      <c r="K6961" s="329"/>
      <c r="N6961" s="44"/>
      <c r="O6961" s="44"/>
      <c r="P6961" s="343"/>
    </row>
    <row r="6962" spans="1:16" x14ac:dyDescent="0.25">
      <c r="A6962" s="346" t="s">
        <v>15716</v>
      </c>
      <c r="B6962" s="346" t="s">
        <v>8921</v>
      </c>
      <c r="C6962" s="347" t="s">
        <v>15717</v>
      </c>
      <c r="D6962" s="347" t="s">
        <v>15765</v>
      </c>
      <c r="E6962" s="347" t="s">
        <v>16850</v>
      </c>
      <c r="F6962" s="346"/>
      <c r="G6962" s="346"/>
      <c r="H6962" s="346"/>
      <c r="I6962" s="346"/>
      <c r="J6962" s="346"/>
      <c r="K6962" s="346"/>
      <c r="L6962" s="346"/>
      <c r="M6962" s="346"/>
      <c r="N6962" s="44"/>
      <c r="O6962" s="44"/>
      <c r="P6962" s="343"/>
    </row>
    <row r="6963" spans="1:16" x14ac:dyDescent="0.25">
      <c r="A6963" s="44" t="s">
        <v>2932</v>
      </c>
      <c r="B6963" s="44" t="s">
        <v>9313</v>
      </c>
      <c r="C6963" s="45" t="s">
        <v>9314</v>
      </c>
      <c r="D6963" s="45" t="s">
        <v>18252</v>
      </c>
      <c r="E6963" s="45" t="s">
        <v>3754</v>
      </c>
      <c r="F6963" s="45" t="s">
        <v>1384</v>
      </c>
      <c r="G6963" s="45" t="s">
        <v>1385</v>
      </c>
      <c r="P6963" s="343"/>
    </row>
    <row r="6964" spans="1:16" x14ac:dyDescent="0.25">
      <c r="A6964" s="264" t="s">
        <v>4252</v>
      </c>
      <c r="B6964" s="264" t="s">
        <v>3753</v>
      </c>
      <c r="C6964" s="265">
        <v>210101</v>
      </c>
      <c r="D6964" s="265" t="s">
        <v>15953</v>
      </c>
      <c r="E6964" s="266" t="s">
        <v>3754</v>
      </c>
      <c r="P6964" s="343"/>
    </row>
    <row r="6965" spans="1:16" x14ac:dyDescent="0.25">
      <c r="A6965" s="264" t="s">
        <v>144</v>
      </c>
      <c r="B6965" s="264" t="s">
        <v>2751</v>
      </c>
      <c r="C6965" s="265">
        <v>230105</v>
      </c>
      <c r="D6965" s="265" t="s">
        <v>15953</v>
      </c>
      <c r="E6965" s="266" t="s">
        <v>6877</v>
      </c>
      <c r="P6965" s="343"/>
    </row>
    <row r="6966" spans="1:16" x14ac:dyDescent="0.25">
      <c r="A6966" s="264" t="s">
        <v>144</v>
      </c>
      <c r="B6966" s="264" t="s">
        <v>1056</v>
      </c>
      <c r="C6966" s="265">
        <v>230601</v>
      </c>
      <c r="D6966" s="265" t="s">
        <v>15953</v>
      </c>
      <c r="E6966" s="266" t="s">
        <v>10533</v>
      </c>
      <c r="P6966" s="343"/>
    </row>
    <row r="6967" spans="1:16" x14ac:dyDescent="0.25">
      <c r="A6967" s="264" t="s">
        <v>144</v>
      </c>
      <c r="B6967" s="264" t="s">
        <v>3591</v>
      </c>
      <c r="C6967" s="265">
        <v>230901</v>
      </c>
      <c r="D6967" s="265" t="s">
        <v>15953</v>
      </c>
      <c r="E6967" s="266" t="s">
        <v>10715</v>
      </c>
      <c r="P6967" s="343"/>
    </row>
    <row r="6968" spans="1:16" x14ac:dyDescent="0.25">
      <c r="A6968" s="264" t="s">
        <v>144</v>
      </c>
      <c r="B6968" s="264" t="s">
        <v>14623</v>
      </c>
      <c r="C6968" s="265">
        <v>24050301</v>
      </c>
      <c r="D6968" s="265" t="s">
        <v>15953</v>
      </c>
      <c r="E6968" s="266" t="s">
        <v>6710</v>
      </c>
      <c r="P6968" s="343"/>
    </row>
    <row r="6969" spans="1:16" x14ac:dyDescent="0.25">
      <c r="A6969" s="264" t="s">
        <v>14843</v>
      </c>
      <c r="B6969" s="264" t="s">
        <v>1076</v>
      </c>
      <c r="C6969" s="265">
        <v>240303</v>
      </c>
      <c r="D6969" s="265" t="s">
        <v>15953</v>
      </c>
      <c r="E6969" s="266" t="s">
        <v>3064</v>
      </c>
      <c r="P6969" s="343"/>
    </row>
    <row r="6970" spans="1:16" x14ac:dyDescent="0.25">
      <c r="A6970" s="44" t="s">
        <v>13598</v>
      </c>
      <c r="B6970" s="44" t="s">
        <v>13599</v>
      </c>
      <c r="C6970" s="45" t="s">
        <v>13697</v>
      </c>
      <c r="D6970" s="45" t="s">
        <v>4574</v>
      </c>
      <c r="E6970" s="275">
        <f>DATE(2028,4,3)</f>
        <v>46846</v>
      </c>
      <c r="N6970" s="44"/>
      <c r="O6970" s="44"/>
      <c r="P6970" s="343"/>
    </row>
    <row r="6971" spans="1:16" x14ac:dyDescent="0.25">
      <c r="A6971" s="44" t="s">
        <v>12251</v>
      </c>
      <c r="B6971" s="44" t="s">
        <v>12252</v>
      </c>
      <c r="C6971" s="45" t="s">
        <v>5063</v>
      </c>
      <c r="D6971" s="45" t="s">
        <v>4574</v>
      </c>
      <c r="E6971" s="275">
        <f>DATE(2025,11,16)</f>
        <v>45977</v>
      </c>
      <c r="F6971" s="32"/>
      <c r="G6971" s="32"/>
      <c r="H6971" s="32"/>
      <c r="I6971" s="31"/>
      <c r="J6971" s="31"/>
      <c r="K6971" s="31"/>
      <c r="L6971" s="31"/>
      <c r="M6971" s="31"/>
      <c r="N6971" s="44"/>
      <c r="O6971" s="44"/>
      <c r="P6971" s="343"/>
    </row>
    <row r="6972" spans="1:16" x14ac:dyDescent="0.25">
      <c r="A6972" s="44" t="s">
        <v>6044</v>
      </c>
      <c r="B6972" s="44" t="s">
        <v>6176</v>
      </c>
      <c r="C6972" s="45" t="s">
        <v>6189</v>
      </c>
      <c r="D6972" s="45" t="s">
        <v>18252</v>
      </c>
      <c r="E6972" s="45" t="s">
        <v>6210</v>
      </c>
      <c r="F6972" s="45" t="s">
        <v>1384</v>
      </c>
      <c r="G6972" s="45" t="s">
        <v>1385</v>
      </c>
      <c r="P6972" s="343"/>
    </row>
    <row r="6973" spans="1:16" x14ac:dyDescent="0.25">
      <c r="A6973" s="44" t="s">
        <v>16081</v>
      </c>
      <c r="B6973" s="44" t="s">
        <v>15965</v>
      </c>
      <c r="C6973" s="45" t="s">
        <v>15966</v>
      </c>
      <c r="D6973" s="45" t="s">
        <v>18252</v>
      </c>
      <c r="E6973" s="45" t="s">
        <v>6214</v>
      </c>
      <c r="F6973" s="45" t="s">
        <v>1384</v>
      </c>
      <c r="G6973" s="45" t="s">
        <v>1385</v>
      </c>
      <c r="P6973" s="343"/>
    </row>
    <row r="6974" spans="1:16" x14ac:dyDescent="0.25">
      <c r="A6974" s="262" t="s">
        <v>5099</v>
      </c>
      <c r="B6974" s="262" t="s">
        <v>7349</v>
      </c>
      <c r="C6974" s="53" t="s">
        <v>11707</v>
      </c>
      <c r="D6974" s="93" t="s">
        <v>7330</v>
      </c>
      <c r="E6974" s="263">
        <v>46935</v>
      </c>
      <c r="F6974" s="93"/>
      <c r="G6974" s="93"/>
      <c r="H6974" s="93"/>
      <c r="I6974" s="99"/>
      <c r="J6974" s="99"/>
      <c r="K6974" s="99"/>
      <c r="N6974" s="44"/>
      <c r="O6974" s="44"/>
      <c r="P6974" s="343"/>
    </row>
    <row r="6975" spans="1:16" x14ac:dyDescent="0.25">
      <c r="A6975" s="120" t="s">
        <v>2280</v>
      </c>
      <c r="B6975" s="114" t="s">
        <v>177</v>
      </c>
      <c r="C6975" s="106" t="s">
        <v>9083</v>
      </c>
      <c r="D6975" s="93" t="s">
        <v>1593</v>
      </c>
      <c r="E6975" s="115">
        <v>47118</v>
      </c>
      <c r="F6975" s="93"/>
      <c r="G6975" s="93"/>
      <c r="H6975" s="93"/>
      <c r="I6975" s="99"/>
      <c r="J6975" s="99"/>
      <c r="K6975" s="99"/>
      <c r="N6975" s="44"/>
      <c r="O6975" s="44"/>
      <c r="P6975" s="343"/>
    </row>
    <row r="6976" spans="1:16" x14ac:dyDescent="0.25">
      <c r="A6976" s="120" t="s">
        <v>2280</v>
      </c>
      <c r="B6976" s="114" t="s">
        <v>177</v>
      </c>
      <c r="C6976" s="106" t="s">
        <v>9083</v>
      </c>
      <c r="D6976" s="93" t="s">
        <v>1593</v>
      </c>
      <c r="E6976" s="115">
        <v>47118</v>
      </c>
      <c r="F6976" s="93"/>
      <c r="G6976" s="93"/>
      <c r="H6976" s="93"/>
      <c r="I6976" s="99"/>
      <c r="J6976" s="99"/>
      <c r="K6976" s="99"/>
      <c r="N6976" s="44"/>
      <c r="O6976" s="44"/>
      <c r="P6976" s="343"/>
    </row>
    <row r="6977" spans="1:16" x14ac:dyDescent="0.25">
      <c r="A6977" s="264" t="s">
        <v>9500</v>
      </c>
      <c r="B6977" s="264" t="s">
        <v>4181</v>
      </c>
      <c r="C6977" s="265">
        <v>230301</v>
      </c>
      <c r="D6977" s="265" t="s">
        <v>15953</v>
      </c>
      <c r="E6977" s="266" t="s">
        <v>6877</v>
      </c>
      <c r="P6977" s="343"/>
    </row>
    <row r="6978" spans="1:16" s="359" customFormat="1" x14ac:dyDescent="0.25">
      <c r="A6978" s="264" t="s">
        <v>8631</v>
      </c>
      <c r="B6978" s="264" t="s">
        <v>1068</v>
      </c>
      <c r="C6978" s="265">
        <v>230202</v>
      </c>
      <c r="D6978" s="265" t="s">
        <v>15953</v>
      </c>
      <c r="E6978" s="266" t="s">
        <v>8836</v>
      </c>
      <c r="F6978" s="30"/>
      <c r="G6978" s="30"/>
      <c r="H6978" s="30"/>
      <c r="I6978" s="29"/>
      <c r="J6978" s="29"/>
      <c r="K6978" s="29"/>
      <c r="L6978" s="29"/>
      <c r="M6978" s="29"/>
      <c r="N6978" s="29"/>
      <c r="O6978" s="29"/>
      <c r="P6978" s="360"/>
    </row>
    <row r="6979" spans="1:16" x14ac:dyDescent="0.25">
      <c r="A6979" s="264" t="s">
        <v>8631</v>
      </c>
      <c r="B6979" s="264" t="s">
        <v>6966</v>
      </c>
      <c r="C6979" s="265">
        <v>23010401</v>
      </c>
      <c r="D6979" s="265" t="s">
        <v>15953</v>
      </c>
      <c r="E6979" s="266" t="s">
        <v>6967</v>
      </c>
      <c r="P6979" s="343"/>
    </row>
    <row r="6980" spans="1:16" x14ac:dyDescent="0.25">
      <c r="A6980" s="44" t="s">
        <v>5216</v>
      </c>
      <c r="B6980" s="92" t="s">
        <v>13392</v>
      </c>
      <c r="C6980" s="45" t="s">
        <v>13126</v>
      </c>
      <c r="D6980" s="93" t="s">
        <v>13391</v>
      </c>
      <c r="E6980" s="94">
        <v>45838</v>
      </c>
      <c r="F6980" s="93"/>
      <c r="G6980" s="93"/>
      <c r="H6980" s="93"/>
      <c r="I6980" s="99"/>
      <c r="J6980" s="99"/>
      <c r="K6980" s="99"/>
      <c r="L6980" s="31"/>
      <c r="M6980" s="31"/>
      <c r="N6980" s="44"/>
      <c r="O6980" s="44"/>
      <c r="P6980" s="343"/>
    </row>
    <row r="6981" spans="1:16" x14ac:dyDescent="0.25">
      <c r="A6981" s="403" t="s">
        <v>5216</v>
      </c>
      <c r="B6981" s="403" t="s">
        <v>17122</v>
      </c>
      <c r="C6981" s="413">
        <v>15.24</v>
      </c>
      <c r="D6981" s="43" t="s">
        <v>17679</v>
      </c>
      <c r="E6981" s="43">
        <v>47299</v>
      </c>
      <c r="F6981" s="88"/>
      <c r="P6981" s="343"/>
    </row>
    <row r="6982" spans="1:16" x14ac:dyDescent="0.25">
      <c r="A6982" s="403" t="s">
        <v>5216</v>
      </c>
      <c r="B6982" s="403" t="s">
        <v>17124</v>
      </c>
      <c r="C6982" s="413">
        <v>16.239999999999998</v>
      </c>
      <c r="D6982" s="43" t="s">
        <v>17679</v>
      </c>
      <c r="E6982" s="43">
        <v>47299</v>
      </c>
      <c r="F6982" s="88"/>
      <c r="P6982" s="343"/>
    </row>
    <row r="6983" spans="1:16" x14ac:dyDescent="0.25">
      <c r="A6983" s="44" t="s">
        <v>5216</v>
      </c>
      <c r="B6983" s="44" t="s">
        <v>5217</v>
      </c>
      <c r="C6983" s="45" t="s">
        <v>5218</v>
      </c>
      <c r="D6983" s="45" t="s">
        <v>15765</v>
      </c>
      <c r="E6983" s="45" t="s">
        <v>6210</v>
      </c>
      <c r="F6983" s="328"/>
      <c r="G6983" s="328"/>
      <c r="H6983" s="328"/>
      <c r="I6983" s="329"/>
      <c r="J6983" s="329"/>
      <c r="K6983" s="329"/>
      <c r="N6983" s="44"/>
      <c r="O6983" s="44"/>
      <c r="P6983" s="343"/>
    </row>
    <row r="6984" spans="1:16" s="355" customFormat="1" x14ac:dyDescent="0.25">
      <c r="A6984" s="346" t="s">
        <v>5216</v>
      </c>
      <c r="B6984" s="346" t="s">
        <v>5217</v>
      </c>
      <c r="C6984" s="347" t="s">
        <v>5218</v>
      </c>
      <c r="D6984" s="347" t="s">
        <v>15765</v>
      </c>
      <c r="E6984" s="347" t="s">
        <v>10715</v>
      </c>
      <c r="F6984" s="346"/>
      <c r="G6984" s="346"/>
      <c r="H6984" s="346"/>
      <c r="I6984" s="346"/>
      <c r="J6984" s="346"/>
      <c r="K6984" s="346"/>
      <c r="L6984" s="346"/>
      <c r="M6984" s="346"/>
      <c r="N6984" s="44"/>
      <c r="O6984" s="44"/>
      <c r="P6984" s="356"/>
    </row>
    <row r="6985" spans="1:16" x14ac:dyDescent="0.25">
      <c r="A6985" s="264" t="s">
        <v>3514</v>
      </c>
      <c r="B6985" s="264" t="s">
        <v>1069</v>
      </c>
      <c r="C6985" s="265">
        <v>230103</v>
      </c>
      <c r="D6985" s="265" t="s">
        <v>15953</v>
      </c>
      <c r="E6985" s="266" t="s">
        <v>6809</v>
      </c>
      <c r="P6985" s="343"/>
    </row>
    <row r="6986" spans="1:16" s="359" customFormat="1" x14ac:dyDescent="0.25">
      <c r="A6986" s="264" t="s">
        <v>3514</v>
      </c>
      <c r="B6986" s="264" t="s">
        <v>4181</v>
      </c>
      <c r="C6986" s="265">
        <v>230301</v>
      </c>
      <c r="D6986" s="265" t="s">
        <v>15953</v>
      </c>
      <c r="E6986" s="266" t="s">
        <v>6877</v>
      </c>
      <c r="F6986" s="30"/>
      <c r="G6986" s="30"/>
      <c r="H6986" s="30"/>
      <c r="I6986" s="29"/>
      <c r="J6986" s="29"/>
      <c r="K6986" s="29"/>
      <c r="L6986" s="29"/>
      <c r="M6986" s="29"/>
      <c r="N6986" s="29"/>
      <c r="O6986" s="29"/>
      <c r="P6986" s="360"/>
    </row>
    <row r="6987" spans="1:16" s="355" customFormat="1" x14ac:dyDescent="0.25">
      <c r="A6987" s="264" t="s">
        <v>3514</v>
      </c>
      <c r="B6987" s="264" t="s">
        <v>10527</v>
      </c>
      <c r="C6987" s="265">
        <v>230505</v>
      </c>
      <c r="D6987" s="265" t="s">
        <v>15953</v>
      </c>
      <c r="E6987" s="266" t="s">
        <v>9689</v>
      </c>
      <c r="F6987" s="30"/>
      <c r="G6987" s="30"/>
      <c r="H6987" s="30"/>
      <c r="I6987" s="29"/>
      <c r="J6987" s="29"/>
      <c r="K6987" s="29"/>
      <c r="L6987" s="29"/>
      <c r="M6987" s="29"/>
      <c r="N6987" s="29"/>
      <c r="O6987" s="29"/>
      <c r="P6987" s="356"/>
    </row>
    <row r="6988" spans="1:16" x14ac:dyDescent="0.25">
      <c r="A6988" s="264" t="s">
        <v>3514</v>
      </c>
      <c r="B6988" s="264" t="s">
        <v>10523</v>
      </c>
      <c r="C6988" s="265">
        <v>230603</v>
      </c>
      <c r="D6988" s="265" t="s">
        <v>15953</v>
      </c>
      <c r="E6988" s="266" t="s">
        <v>5410</v>
      </c>
      <c r="P6988" s="343"/>
    </row>
    <row r="6989" spans="1:16" x14ac:dyDescent="0.25">
      <c r="A6989" s="264" t="s">
        <v>3514</v>
      </c>
      <c r="B6989" s="264" t="s">
        <v>10628</v>
      </c>
      <c r="C6989" s="265">
        <v>230701</v>
      </c>
      <c r="D6989" s="265" t="s">
        <v>15953</v>
      </c>
      <c r="E6989" s="266" t="s">
        <v>5273</v>
      </c>
      <c r="P6989" s="343"/>
    </row>
    <row r="6990" spans="1:16" s="359" customFormat="1" x14ac:dyDescent="0.25">
      <c r="A6990" s="44" t="s">
        <v>13474</v>
      </c>
      <c r="B6990" s="44" t="s">
        <v>15288</v>
      </c>
      <c r="C6990" s="45" t="s">
        <v>13104</v>
      </c>
      <c r="D6990" s="45" t="s">
        <v>16294</v>
      </c>
      <c r="E6990" s="46">
        <v>45777</v>
      </c>
      <c r="F6990" s="338"/>
      <c r="G6990" s="44"/>
      <c r="H6990" s="44"/>
      <c r="I6990" s="44"/>
      <c r="J6990" s="44"/>
      <c r="K6990" s="44"/>
      <c r="L6990" s="31"/>
      <c r="M6990" s="31"/>
      <c r="N6990" s="44"/>
      <c r="O6990" s="44"/>
      <c r="P6990" s="360"/>
    </row>
    <row r="6991" spans="1:16" x14ac:dyDescent="0.25">
      <c r="A6991" s="264" t="s">
        <v>9501</v>
      </c>
      <c r="B6991" s="264" t="s">
        <v>1062</v>
      </c>
      <c r="C6991" s="265">
        <v>230101</v>
      </c>
      <c r="D6991" s="265" t="s">
        <v>15953</v>
      </c>
      <c r="E6991" s="266" t="s">
        <v>6809</v>
      </c>
      <c r="P6991" s="343"/>
    </row>
    <row r="6992" spans="1:16" x14ac:dyDescent="0.25">
      <c r="A6992" s="264" t="s">
        <v>9501</v>
      </c>
      <c r="B6992" s="264" t="s">
        <v>13009</v>
      </c>
      <c r="C6992" s="265">
        <v>240101</v>
      </c>
      <c r="D6992" s="265" t="s">
        <v>15953</v>
      </c>
      <c r="E6992" s="266" t="s">
        <v>13010</v>
      </c>
      <c r="P6992" s="343"/>
    </row>
    <row r="6993" spans="1:16" x14ac:dyDescent="0.25">
      <c r="A6993" s="44" t="s">
        <v>9350</v>
      </c>
      <c r="B6993" s="44" t="s">
        <v>1364</v>
      </c>
      <c r="C6993" s="45" t="s">
        <v>9321</v>
      </c>
      <c r="D6993" s="45" t="s">
        <v>18252</v>
      </c>
      <c r="E6993" s="45" t="s">
        <v>3754</v>
      </c>
      <c r="F6993" s="45" t="s">
        <v>1385</v>
      </c>
      <c r="G6993" s="45" t="s">
        <v>1385</v>
      </c>
      <c r="P6993" s="343"/>
    </row>
    <row r="6994" spans="1:16" x14ac:dyDescent="0.25">
      <c r="A6994" s="57" t="s">
        <v>13547</v>
      </c>
      <c r="B6994" s="57" t="s">
        <v>1488</v>
      </c>
      <c r="C6994" s="62" t="s">
        <v>13533</v>
      </c>
      <c r="D6994" s="62" t="s">
        <v>5966</v>
      </c>
      <c r="E6994" s="60">
        <v>45777</v>
      </c>
      <c r="F6994" s="339" t="s">
        <v>16267</v>
      </c>
      <c r="G6994" s="339" t="s">
        <v>16268</v>
      </c>
      <c r="H6994" s="57"/>
      <c r="I6994" s="57"/>
      <c r="J6994" s="57"/>
      <c r="K6994" s="57"/>
      <c r="L6994" s="31"/>
      <c r="M6994" s="31"/>
      <c r="N6994" s="44"/>
      <c r="O6994" s="44"/>
      <c r="P6994" s="343"/>
    </row>
    <row r="6995" spans="1:16" x14ac:dyDescent="0.25">
      <c r="A6995" s="264" t="s">
        <v>4253</v>
      </c>
      <c r="B6995" s="264" t="s">
        <v>3753</v>
      </c>
      <c r="C6995" s="265">
        <v>210101</v>
      </c>
      <c r="D6995" s="265" t="s">
        <v>15953</v>
      </c>
      <c r="E6995" s="266" t="s">
        <v>3754</v>
      </c>
      <c r="P6995" s="343"/>
    </row>
    <row r="6996" spans="1:16" x14ac:dyDescent="0.25">
      <c r="A6996" s="264" t="s">
        <v>14844</v>
      </c>
      <c r="B6996" s="264" t="s">
        <v>1076</v>
      </c>
      <c r="C6996" s="265">
        <v>240303</v>
      </c>
      <c r="D6996" s="265" t="s">
        <v>15953</v>
      </c>
      <c r="E6996" s="266" t="s">
        <v>3064</v>
      </c>
      <c r="P6996" s="343"/>
    </row>
    <row r="6997" spans="1:16" x14ac:dyDescent="0.25">
      <c r="A6997" s="264" t="s">
        <v>14844</v>
      </c>
      <c r="B6997" s="264" t="s">
        <v>14586</v>
      </c>
      <c r="C6997" s="265">
        <v>240403</v>
      </c>
      <c r="D6997" s="265" t="s">
        <v>15953</v>
      </c>
      <c r="E6997" s="266" t="s">
        <v>6492</v>
      </c>
      <c r="P6997" s="343"/>
    </row>
    <row r="6998" spans="1:16" x14ac:dyDescent="0.25">
      <c r="A6998" s="44" t="s">
        <v>6045</v>
      </c>
      <c r="B6998" s="44" t="s">
        <v>2040</v>
      </c>
      <c r="C6998" s="45" t="s">
        <v>6198</v>
      </c>
      <c r="D6998" s="45" t="s">
        <v>18252</v>
      </c>
      <c r="E6998" s="45" t="s">
        <v>5183</v>
      </c>
      <c r="F6998" s="45" t="s">
        <v>1384</v>
      </c>
      <c r="G6998" s="45" t="s">
        <v>1385</v>
      </c>
      <c r="P6998" s="343"/>
    </row>
    <row r="6999" spans="1:16" x14ac:dyDescent="0.25">
      <c r="A6999" s="44" t="s">
        <v>12253</v>
      </c>
      <c r="B6999" s="44" t="s">
        <v>16612</v>
      </c>
      <c r="C6999" s="45" t="s">
        <v>15330</v>
      </c>
      <c r="D6999" s="45" t="s">
        <v>4574</v>
      </c>
      <c r="E6999" s="275">
        <f>DATE(2028,6,11)</f>
        <v>46915</v>
      </c>
      <c r="N6999" s="44"/>
      <c r="O6999" s="44"/>
      <c r="P6999" s="343"/>
    </row>
    <row r="7000" spans="1:16" x14ac:dyDescent="0.25">
      <c r="A7000" s="44" t="s">
        <v>3437</v>
      </c>
      <c r="B7000" s="44" t="s">
        <v>15290</v>
      </c>
      <c r="C7000" s="45" t="s">
        <v>7249</v>
      </c>
      <c r="D7000" s="45" t="s">
        <v>16294</v>
      </c>
      <c r="E7000" s="46">
        <v>45777</v>
      </c>
      <c r="F7000" s="338"/>
      <c r="G7000" s="44"/>
      <c r="H7000" s="44"/>
      <c r="I7000" s="44"/>
      <c r="J7000" s="44"/>
      <c r="K7000" s="44"/>
      <c r="L7000" s="31"/>
      <c r="M7000" s="31"/>
      <c r="N7000" s="44"/>
      <c r="O7000" s="44"/>
      <c r="P7000" s="343"/>
    </row>
    <row r="7001" spans="1:16" x14ac:dyDescent="0.25">
      <c r="A7001" s="44" t="s">
        <v>10062</v>
      </c>
      <c r="B7001" s="44" t="s">
        <v>231</v>
      </c>
      <c r="C7001" s="45" t="s">
        <v>10063</v>
      </c>
      <c r="D7001" s="45" t="s">
        <v>15765</v>
      </c>
      <c r="E7001" s="45" t="s">
        <v>6210</v>
      </c>
      <c r="F7001" s="328"/>
      <c r="G7001" s="328"/>
      <c r="H7001" s="328"/>
      <c r="I7001" s="329"/>
      <c r="J7001" s="329"/>
      <c r="K7001" s="329"/>
      <c r="N7001" s="44"/>
      <c r="O7001" s="44"/>
      <c r="P7001" s="343"/>
    </row>
    <row r="7002" spans="1:16" x14ac:dyDescent="0.25">
      <c r="A7002" s="346" t="s">
        <v>10062</v>
      </c>
      <c r="B7002" s="346" t="s">
        <v>231</v>
      </c>
      <c r="C7002" s="347" t="s">
        <v>10063</v>
      </c>
      <c r="D7002" s="347" t="s">
        <v>15765</v>
      </c>
      <c r="E7002" s="347" t="s">
        <v>6214</v>
      </c>
      <c r="F7002" s="346"/>
      <c r="G7002" s="346"/>
      <c r="H7002" s="346"/>
      <c r="I7002" s="346"/>
      <c r="J7002" s="346"/>
      <c r="K7002" s="346"/>
      <c r="L7002" s="346"/>
      <c r="M7002" s="346"/>
      <c r="N7002" s="44"/>
      <c r="O7002" s="44"/>
      <c r="P7002" s="343"/>
    </row>
    <row r="7003" spans="1:16" x14ac:dyDescent="0.25">
      <c r="A7003" s="44" t="s">
        <v>10062</v>
      </c>
      <c r="B7003" s="44" t="s">
        <v>231</v>
      </c>
      <c r="C7003" s="45" t="s">
        <v>10063</v>
      </c>
      <c r="D7003" s="45" t="s">
        <v>13812</v>
      </c>
      <c r="E7003" s="45" t="s">
        <v>6210</v>
      </c>
      <c r="F7003" s="93"/>
      <c r="G7003" s="93"/>
      <c r="H7003" s="93"/>
      <c r="I7003" s="99"/>
      <c r="J7003" s="99"/>
      <c r="K7003" s="99"/>
      <c r="N7003" s="44"/>
      <c r="O7003" s="44"/>
      <c r="P7003" s="343"/>
    </row>
    <row r="7004" spans="1:16" s="355" customFormat="1" x14ac:dyDescent="0.25">
      <c r="A7004" s="44" t="s">
        <v>3235</v>
      </c>
      <c r="B7004" s="44" t="s">
        <v>9962</v>
      </c>
      <c r="C7004" s="45" t="s">
        <v>15264</v>
      </c>
      <c r="D7004" s="45" t="s">
        <v>16294</v>
      </c>
      <c r="E7004" s="46">
        <v>45868</v>
      </c>
      <c r="F7004" s="338"/>
      <c r="G7004" s="44"/>
      <c r="H7004" s="44"/>
      <c r="I7004" s="44"/>
      <c r="J7004" s="44"/>
      <c r="K7004" s="44"/>
      <c r="L7004" s="31"/>
      <c r="M7004" s="31"/>
      <c r="N7004" s="44"/>
      <c r="O7004" s="44"/>
      <c r="P7004" s="356"/>
    </row>
    <row r="7005" spans="1:16" s="359" customFormat="1" x14ac:dyDescent="0.25">
      <c r="A7005" s="44" t="s">
        <v>6046</v>
      </c>
      <c r="B7005" s="44" t="s">
        <v>1840</v>
      </c>
      <c r="C7005" s="45" t="s">
        <v>6194</v>
      </c>
      <c r="D7005" s="45" t="s">
        <v>18252</v>
      </c>
      <c r="E7005" s="45" t="s">
        <v>6213</v>
      </c>
      <c r="F7005" s="45" t="s">
        <v>1385</v>
      </c>
      <c r="G7005" s="45" t="s">
        <v>1385</v>
      </c>
      <c r="H7005" s="30"/>
      <c r="I7005" s="29"/>
      <c r="J7005" s="29"/>
      <c r="K7005" s="29"/>
      <c r="L7005" s="29"/>
      <c r="M7005" s="29"/>
      <c r="N7005" s="29"/>
      <c r="O7005" s="29"/>
      <c r="P7005" s="360"/>
    </row>
    <row r="7006" spans="1:16" x14ac:dyDescent="0.25">
      <c r="A7006" s="273" t="s">
        <v>11809</v>
      </c>
      <c r="B7006" s="273" t="s">
        <v>11789</v>
      </c>
      <c r="C7006" s="274">
        <v>791202303007</v>
      </c>
      <c r="D7006" s="274" t="s">
        <v>8356</v>
      </c>
      <c r="E7006" s="276" t="s">
        <v>3754</v>
      </c>
      <c r="F7006" s="328"/>
      <c r="G7006" s="328"/>
      <c r="H7006" s="328"/>
      <c r="I7006" s="329"/>
      <c r="J7006" s="329"/>
      <c r="K7006" s="329"/>
      <c r="N7006" s="44"/>
      <c r="O7006" s="44"/>
      <c r="P7006" s="343"/>
    </row>
    <row r="7007" spans="1:16" x14ac:dyDescent="0.25">
      <c r="A7007" s="403" t="s">
        <v>11809</v>
      </c>
      <c r="B7007" s="403" t="s">
        <v>17175</v>
      </c>
      <c r="C7007" s="413">
        <v>13.22</v>
      </c>
      <c r="D7007" s="43" t="s">
        <v>17679</v>
      </c>
      <c r="E7007" s="43">
        <v>45838</v>
      </c>
      <c r="F7007" s="88"/>
      <c r="P7007" s="343"/>
    </row>
    <row r="7008" spans="1:16" x14ac:dyDescent="0.25">
      <c r="A7008" s="264" t="s">
        <v>824</v>
      </c>
      <c r="B7008" s="264" t="s">
        <v>2757</v>
      </c>
      <c r="C7008" s="265">
        <v>221001</v>
      </c>
      <c r="D7008" s="265" t="s">
        <v>15953</v>
      </c>
      <c r="E7008" s="266" t="s">
        <v>5198</v>
      </c>
      <c r="P7008" s="343"/>
    </row>
    <row r="7009" spans="1:16" x14ac:dyDescent="0.25">
      <c r="A7009" s="44" t="s">
        <v>12254</v>
      </c>
      <c r="B7009" s="44" t="s">
        <v>5042</v>
      </c>
      <c r="C7009" s="45" t="s">
        <v>6574</v>
      </c>
      <c r="D7009" s="45" t="s">
        <v>4574</v>
      </c>
      <c r="E7009" s="275">
        <f>DATE(2026,12,20)</f>
        <v>46376</v>
      </c>
      <c r="N7009" s="44"/>
      <c r="O7009" s="44"/>
      <c r="P7009" s="343"/>
    </row>
    <row r="7010" spans="1:16" x14ac:dyDescent="0.25">
      <c r="A7010" s="99" t="s">
        <v>5002</v>
      </c>
      <c r="B7010" s="92" t="s">
        <v>5001</v>
      </c>
      <c r="C7010" s="93" t="s">
        <v>5000</v>
      </c>
      <c r="D7010" s="93" t="s">
        <v>1398</v>
      </c>
      <c r="E7010" s="94">
        <v>45976</v>
      </c>
      <c r="F7010" s="93"/>
      <c r="G7010" s="93"/>
      <c r="H7010" s="93" t="s">
        <v>1385</v>
      </c>
      <c r="I7010" s="99"/>
      <c r="J7010" s="99"/>
      <c r="K7010" s="99"/>
      <c r="L7010" s="31"/>
      <c r="M7010" s="31"/>
      <c r="N7010" s="44"/>
      <c r="O7010" s="44"/>
      <c r="P7010" s="343"/>
    </row>
    <row r="7011" spans="1:16" x14ac:dyDescent="0.25">
      <c r="A7011" s="57" t="s">
        <v>16281</v>
      </c>
      <c r="B7011" s="57" t="s">
        <v>2495</v>
      </c>
      <c r="C7011" s="62" t="s">
        <v>14563</v>
      </c>
      <c r="D7011" s="62" t="s">
        <v>5966</v>
      </c>
      <c r="E7011" s="60">
        <v>45961</v>
      </c>
      <c r="F7011" s="339" t="s">
        <v>16268</v>
      </c>
      <c r="G7011" s="339" t="s">
        <v>16268</v>
      </c>
      <c r="H7011" s="57"/>
      <c r="I7011" s="57"/>
      <c r="J7011" s="57"/>
      <c r="K7011" s="57"/>
      <c r="L7011" s="31"/>
      <c r="M7011" s="31"/>
      <c r="N7011" s="44"/>
      <c r="O7011" s="44"/>
      <c r="P7011" s="343"/>
    </row>
    <row r="7012" spans="1:16" x14ac:dyDescent="0.25">
      <c r="A7012" s="44" t="s">
        <v>5327</v>
      </c>
      <c r="B7012" s="44" t="s">
        <v>1364</v>
      </c>
      <c r="C7012" s="45" t="s">
        <v>9321</v>
      </c>
      <c r="D7012" s="45" t="s">
        <v>18252</v>
      </c>
      <c r="E7012" s="45" t="s">
        <v>3754</v>
      </c>
      <c r="F7012" s="45" t="s">
        <v>1385</v>
      </c>
      <c r="G7012" s="45" t="s">
        <v>1385</v>
      </c>
      <c r="P7012" s="343"/>
    </row>
    <row r="7013" spans="1:16" x14ac:dyDescent="0.25">
      <c r="A7013" s="44" t="s">
        <v>5327</v>
      </c>
      <c r="B7013" s="44" t="s">
        <v>5296</v>
      </c>
      <c r="C7013" s="45" t="s">
        <v>5328</v>
      </c>
      <c r="D7013" s="45" t="s">
        <v>15765</v>
      </c>
      <c r="E7013" s="45" t="s">
        <v>5246</v>
      </c>
      <c r="F7013" s="328"/>
      <c r="G7013" s="328"/>
      <c r="H7013" s="328"/>
      <c r="I7013" s="329"/>
      <c r="J7013" s="329"/>
      <c r="K7013" s="329"/>
      <c r="N7013" s="44"/>
      <c r="O7013" s="44"/>
      <c r="P7013" s="343"/>
    </row>
    <row r="7014" spans="1:16" x14ac:dyDescent="0.25">
      <c r="A7014" s="346" t="s">
        <v>5327</v>
      </c>
      <c r="B7014" s="346" t="s">
        <v>5296</v>
      </c>
      <c r="C7014" s="347" t="s">
        <v>5328</v>
      </c>
      <c r="D7014" s="347" t="s">
        <v>15765</v>
      </c>
      <c r="E7014" s="347" t="s">
        <v>2980</v>
      </c>
      <c r="F7014" s="346"/>
      <c r="G7014" s="346"/>
      <c r="H7014" s="346"/>
      <c r="I7014" s="346"/>
      <c r="J7014" s="346"/>
      <c r="K7014" s="346"/>
      <c r="L7014" s="346"/>
      <c r="M7014" s="346"/>
      <c r="N7014" s="44"/>
      <c r="O7014" s="44"/>
      <c r="P7014" s="343"/>
    </row>
    <row r="7015" spans="1:16" x14ac:dyDescent="0.25">
      <c r="A7015" s="44" t="s">
        <v>3652</v>
      </c>
      <c r="B7015" s="44" t="s">
        <v>9963</v>
      </c>
      <c r="C7015" s="45" t="s">
        <v>7283</v>
      </c>
      <c r="D7015" s="45" t="s">
        <v>16294</v>
      </c>
      <c r="E7015" s="46">
        <v>46053</v>
      </c>
      <c r="F7015" s="338"/>
      <c r="G7015" s="44"/>
      <c r="H7015" s="44"/>
      <c r="I7015" s="44"/>
      <c r="J7015" s="44"/>
      <c r="K7015" s="44"/>
      <c r="N7015" s="44"/>
      <c r="O7015" s="44"/>
      <c r="P7015" s="343"/>
    </row>
    <row r="7016" spans="1:16" x14ac:dyDescent="0.25">
      <c r="A7016" s="264" t="s">
        <v>3652</v>
      </c>
      <c r="B7016" s="264" t="s">
        <v>6697</v>
      </c>
      <c r="C7016" s="265">
        <v>221003</v>
      </c>
      <c r="D7016" s="265" t="s">
        <v>15953</v>
      </c>
      <c r="E7016" s="266" t="s">
        <v>5198</v>
      </c>
      <c r="P7016" s="343"/>
    </row>
    <row r="7017" spans="1:16" x14ac:dyDescent="0.25">
      <c r="A7017" s="262" t="s">
        <v>7409</v>
      </c>
      <c r="B7017" s="262" t="s">
        <v>7364</v>
      </c>
      <c r="C7017" s="53" t="s">
        <v>7410</v>
      </c>
      <c r="D7017" s="93" t="s">
        <v>7330</v>
      </c>
      <c r="E7017" s="263">
        <v>46454</v>
      </c>
      <c r="F7017" s="93"/>
      <c r="G7017" s="93"/>
      <c r="H7017" s="93"/>
      <c r="I7017" s="99"/>
      <c r="J7017" s="99"/>
      <c r="K7017" s="99"/>
      <c r="N7017" s="44"/>
      <c r="O7017" s="44"/>
      <c r="P7017" s="343"/>
    </row>
    <row r="7018" spans="1:16" x14ac:dyDescent="0.25">
      <c r="A7018" s="264" t="s">
        <v>8632</v>
      </c>
      <c r="B7018" s="264" t="s">
        <v>6669</v>
      </c>
      <c r="C7018" s="265">
        <v>220802</v>
      </c>
      <c r="D7018" s="265" t="s">
        <v>15953</v>
      </c>
      <c r="E7018" s="266" t="s">
        <v>6416</v>
      </c>
      <c r="P7018" s="343"/>
    </row>
    <row r="7019" spans="1:16" x14ac:dyDescent="0.25">
      <c r="A7019" s="264" t="s">
        <v>14845</v>
      </c>
      <c r="B7019" s="264" t="s">
        <v>236</v>
      </c>
      <c r="C7019" s="265">
        <v>241001</v>
      </c>
      <c r="D7019" s="265" t="s">
        <v>15953</v>
      </c>
      <c r="E7019" s="266" t="s">
        <v>11352</v>
      </c>
      <c r="P7019" s="343"/>
    </row>
    <row r="7020" spans="1:16" x14ac:dyDescent="0.25">
      <c r="A7020" s="264" t="s">
        <v>14845</v>
      </c>
      <c r="B7020" s="264" t="s">
        <v>6725</v>
      </c>
      <c r="C7020" s="265">
        <v>24070201</v>
      </c>
      <c r="D7020" s="265" t="s">
        <v>15953</v>
      </c>
      <c r="E7020" s="266" t="s">
        <v>10069</v>
      </c>
      <c r="P7020" s="343"/>
    </row>
    <row r="7021" spans="1:16" x14ac:dyDescent="0.25">
      <c r="A7021" s="264" t="s">
        <v>9502</v>
      </c>
      <c r="B7021" s="264" t="s">
        <v>2751</v>
      </c>
      <c r="C7021" s="265">
        <v>230105</v>
      </c>
      <c r="D7021" s="265" t="s">
        <v>15953</v>
      </c>
      <c r="E7021" s="266" t="s">
        <v>6877</v>
      </c>
      <c r="P7021" s="343"/>
    </row>
    <row r="7022" spans="1:16" x14ac:dyDescent="0.25">
      <c r="A7022" s="403" t="s">
        <v>17346</v>
      </c>
      <c r="B7022" s="403" t="s">
        <v>17347</v>
      </c>
      <c r="C7022" s="413">
        <v>5.25</v>
      </c>
      <c r="D7022" s="43" t="s">
        <v>17679</v>
      </c>
      <c r="E7022" s="43">
        <v>47422</v>
      </c>
      <c r="F7022" s="88"/>
      <c r="P7022" s="343"/>
    </row>
    <row r="7023" spans="1:16" x14ac:dyDescent="0.25">
      <c r="A7023" s="264" t="s">
        <v>5447</v>
      </c>
      <c r="B7023" s="264" t="s">
        <v>5409</v>
      </c>
      <c r="C7023" s="265">
        <v>210602</v>
      </c>
      <c r="D7023" s="265" t="s">
        <v>15953</v>
      </c>
      <c r="E7023" s="266" t="s">
        <v>5410</v>
      </c>
      <c r="P7023" s="343"/>
    </row>
    <row r="7024" spans="1:16" x14ac:dyDescent="0.25">
      <c r="A7024" s="264" t="s">
        <v>4831</v>
      </c>
      <c r="B7024" s="264" t="s">
        <v>3753</v>
      </c>
      <c r="C7024" s="265">
        <v>210101</v>
      </c>
      <c r="D7024" s="265" t="s">
        <v>15953</v>
      </c>
      <c r="E7024" s="266" t="s">
        <v>3754</v>
      </c>
      <c r="P7024" s="343"/>
    </row>
    <row r="7025" spans="1:16" x14ac:dyDescent="0.25">
      <c r="A7025" s="1" t="s">
        <v>8419</v>
      </c>
      <c r="B7025" s="432" t="s">
        <v>8379</v>
      </c>
      <c r="C7025" s="433" t="s">
        <v>13944</v>
      </c>
      <c r="D7025" s="434" t="s">
        <v>17016</v>
      </c>
      <c r="E7025" s="434">
        <v>45838</v>
      </c>
      <c r="P7025" s="343"/>
    </row>
    <row r="7026" spans="1:16" x14ac:dyDescent="0.25">
      <c r="A7026" s="1" t="s">
        <v>8419</v>
      </c>
      <c r="B7026" s="432" t="s">
        <v>8379</v>
      </c>
      <c r="C7026" s="433" t="s">
        <v>13944</v>
      </c>
      <c r="D7026" s="434" t="s">
        <v>17016</v>
      </c>
      <c r="E7026" s="434">
        <v>45838</v>
      </c>
      <c r="P7026" s="343"/>
    </row>
    <row r="7027" spans="1:16" x14ac:dyDescent="0.25">
      <c r="A7027" s="44" t="s">
        <v>12255</v>
      </c>
      <c r="B7027" s="44" t="s">
        <v>12256</v>
      </c>
      <c r="C7027" s="45" t="s">
        <v>6575</v>
      </c>
      <c r="D7027" s="45" t="s">
        <v>4574</v>
      </c>
      <c r="E7027" s="275">
        <f>DATE(2026,2,1)</f>
        <v>46054</v>
      </c>
      <c r="N7027" s="44"/>
      <c r="O7027" s="44"/>
      <c r="P7027" s="343"/>
    </row>
    <row r="7028" spans="1:16" x14ac:dyDescent="0.25">
      <c r="A7028" s="264" t="s">
        <v>4254</v>
      </c>
      <c r="B7028" s="264" t="s">
        <v>1055</v>
      </c>
      <c r="C7028" s="265">
        <v>22010702</v>
      </c>
      <c r="D7028" s="265" t="s">
        <v>15953</v>
      </c>
      <c r="E7028" s="266" t="s">
        <v>8836</v>
      </c>
      <c r="P7028" s="343"/>
    </row>
    <row r="7029" spans="1:16" x14ac:dyDescent="0.25">
      <c r="A7029" s="44" t="s">
        <v>10927</v>
      </c>
      <c r="B7029" s="44" t="s">
        <v>15254</v>
      </c>
      <c r="C7029" s="45" t="s">
        <v>10924</v>
      </c>
      <c r="D7029" s="45" t="s">
        <v>16294</v>
      </c>
      <c r="E7029" s="46">
        <v>45961</v>
      </c>
      <c r="F7029" s="338"/>
      <c r="G7029" s="44"/>
      <c r="H7029" s="44"/>
      <c r="I7029" s="44"/>
      <c r="J7029" s="44"/>
      <c r="K7029" s="44"/>
      <c r="L7029" s="31"/>
      <c r="M7029" s="31"/>
      <c r="N7029" s="44"/>
      <c r="O7029" s="44"/>
      <c r="P7029" s="343"/>
    </row>
    <row r="7030" spans="1:16" x14ac:dyDescent="0.25">
      <c r="A7030" s="264" t="s">
        <v>2739</v>
      </c>
      <c r="B7030" s="264" t="s">
        <v>6966</v>
      </c>
      <c r="C7030" s="265">
        <v>23010401</v>
      </c>
      <c r="D7030" s="265" t="s">
        <v>15953</v>
      </c>
      <c r="E7030" s="266" t="s">
        <v>6967</v>
      </c>
      <c r="P7030" s="343"/>
    </row>
    <row r="7031" spans="1:16" x14ac:dyDescent="0.25">
      <c r="A7031" s="1" t="s">
        <v>13945</v>
      </c>
      <c r="B7031" s="432" t="s">
        <v>8379</v>
      </c>
      <c r="C7031" s="433" t="s">
        <v>14003</v>
      </c>
      <c r="D7031" s="434" t="s">
        <v>17016</v>
      </c>
      <c r="E7031" s="434">
        <v>45838</v>
      </c>
      <c r="P7031" s="343"/>
    </row>
    <row r="7032" spans="1:16" x14ac:dyDescent="0.25">
      <c r="A7032" s="264" t="s">
        <v>4255</v>
      </c>
      <c r="B7032" s="264" t="s">
        <v>3782</v>
      </c>
      <c r="C7032" s="265">
        <v>210205</v>
      </c>
      <c r="D7032" s="265" t="s">
        <v>15953</v>
      </c>
      <c r="E7032" s="266" t="s">
        <v>8836</v>
      </c>
      <c r="P7032" s="343"/>
    </row>
    <row r="7033" spans="1:16" x14ac:dyDescent="0.25">
      <c r="A7033" s="264" t="s">
        <v>9503</v>
      </c>
      <c r="B7033" s="264" t="s">
        <v>2751</v>
      </c>
      <c r="C7033" s="265">
        <v>230105</v>
      </c>
      <c r="D7033" s="265" t="s">
        <v>15953</v>
      </c>
      <c r="E7033" s="266" t="s">
        <v>6877</v>
      </c>
      <c r="P7033" s="343"/>
    </row>
    <row r="7034" spans="1:16" x14ac:dyDescent="0.25">
      <c r="A7034" s="44" t="s">
        <v>16082</v>
      </c>
      <c r="B7034" s="44" t="s">
        <v>1379</v>
      </c>
      <c r="C7034" s="45" t="s">
        <v>16032</v>
      </c>
      <c r="D7034" s="45" t="s">
        <v>18252</v>
      </c>
      <c r="E7034" s="45" t="s">
        <v>6214</v>
      </c>
      <c r="F7034" s="45" t="s">
        <v>1384</v>
      </c>
      <c r="G7034" s="45" t="s">
        <v>1385</v>
      </c>
      <c r="P7034" s="343"/>
    </row>
    <row r="7035" spans="1:16" x14ac:dyDescent="0.25">
      <c r="A7035" s="44" t="s">
        <v>13107</v>
      </c>
      <c r="B7035" s="44" t="s">
        <v>5080</v>
      </c>
      <c r="C7035" s="56" t="s">
        <v>7565</v>
      </c>
      <c r="D7035" s="56" t="s">
        <v>2099</v>
      </c>
      <c r="E7035" s="56"/>
      <c r="F7035" s="45"/>
      <c r="G7035" s="45"/>
      <c r="H7035" s="93"/>
      <c r="I7035" s="99"/>
      <c r="J7035" s="99"/>
      <c r="K7035" s="99"/>
      <c r="N7035" s="44"/>
      <c r="O7035" s="44"/>
      <c r="P7035" s="343"/>
    </row>
    <row r="7036" spans="1:16" x14ac:dyDescent="0.25">
      <c r="A7036" s="273" t="s">
        <v>8332</v>
      </c>
      <c r="B7036" s="273" t="s">
        <v>11797</v>
      </c>
      <c r="C7036" s="274">
        <v>791202303006</v>
      </c>
      <c r="D7036" s="274" t="s">
        <v>8356</v>
      </c>
      <c r="E7036" s="276" t="s">
        <v>6213</v>
      </c>
      <c r="F7036" s="328"/>
      <c r="G7036" s="328"/>
      <c r="H7036" s="328"/>
      <c r="I7036" s="329"/>
      <c r="J7036" s="329"/>
      <c r="K7036" s="329"/>
      <c r="N7036" s="44"/>
      <c r="O7036" s="44"/>
      <c r="P7036" s="343"/>
    </row>
    <row r="7037" spans="1:16" x14ac:dyDescent="0.25">
      <c r="A7037" s="273" t="s">
        <v>8332</v>
      </c>
      <c r="B7037" s="273" t="s">
        <v>11795</v>
      </c>
      <c r="C7037" s="274">
        <v>791202303005</v>
      </c>
      <c r="D7037" s="274" t="s">
        <v>8356</v>
      </c>
      <c r="E7037" s="276" t="s">
        <v>6213</v>
      </c>
      <c r="F7037" s="328"/>
      <c r="G7037" s="328"/>
      <c r="H7037" s="328"/>
      <c r="I7037" s="329"/>
      <c r="J7037" s="329"/>
      <c r="K7037" s="329"/>
      <c r="N7037" s="44"/>
      <c r="O7037" s="44"/>
      <c r="P7037" s="343"/>
    </row>
    <row r="7038" spans="1:16" x14ac:dyDescent="0.25">
      <c r="A7038" s="135" t="s">
        <v>7646</v>
      </c>
      <c r="B7038" s="135" t="s">
        <v>7644</v>
      </c>
      <c r="C7038" s="96" t="s">
        <v>14153</v>
      </c>
      <c r="D7038" s="96" t="s">
        <v>1398</v>
      </c>
      <c r="E7038" s="112">
        <v>45919</v>
      </c>
      <c r="F7038" s="93"/>
      <c r="G7038" s="93"/>
      <c r="H7038" s="93"/>
      <c r="I7038" s="99"/>
      <c r="J7038" s="99"/>
      <c r="K7038" s="99"/>
      <c r="L7038" s="31"/>
      <c r="M7038" s="31"/>
      <c r="N7038" s="44"/>
      <c r="O7038" s="44"/>
      <c r="P7038" s="343"/>
    </row>
    <row r="7039" spans="1:16" x14ac:dyDescent="0.25">
      <c r="A7039" s="135" t="s">
        <v>7646</v>
      </c>
      <c r="B7039" s="131" t="s">
        <v>1399</v>
      </c>
      <c r="C7039" s="96" t="s">
        <v>7695</v>
      </c>
      <c r="D7039" s="96" t="s">
        <v>1398</v>
      </c>
      <c r="E7039" s="112">
        <v>45863</v>
      </c>
      <c r="F7039" s="93"/>
      <c r="G7039" s="93"/>
      <c r="H7039" s="93"/>
      <c r="I7039" s="99"/>
      <c r="J7039" s="99"/>
      <c r="K7039" s="99"/>
      <c r="L7039" s="31"/>
      <c r="M7039" s="31"/>
      <c r="N7039" s="44"/>
      <c r="O7039" s="44"/>
      <c r="P7039" s="343"/>
    </row>
    <row r="7040" spans="1:16" x14ac:dyDescent="0.25">
      <c r="A7040" s="99" t="s">
        <v>14162</v>
      </c>
      <c r="B7040" s="92" t="s">
        <v>14165</v>
      </c>
      <c r="C7040" s="93" t="s">
        <v>14166</v>
      </c>
      <c r="D7040" s="93" t="s">
        <v>1398</v>
      </c>
      <c r="E7040" s="94">
        <v>45860</v>
      </c>
      <c r="F7040" s="93"/>
      <c r="G7040" s="93"/>
      <c r="H7040" s="93"/>
      <c r="I7040" s="99"/>
      <c r="J7040" s="99"/>
      <c r="K7040" s="99"/>
      <c r="L7040" s="31"/>
      <c r="M7040" s="31"/>
      <c r="N7040" s="44"/>
      <c r="O7040" s="44"/>
      <c r="P7040" s="343"/>
    </row>
    <row r="7041" spans="1:16" x14ac:dyDescent="0.25">
      <c r="A7041" s="44" t="s">
        <v>1183</v>
      </c>
      <c r="B7041" s="44" t="s">
        <v>1365</v>
      </c>
      <c r="C7041" s="45" t="s">
        <v>15417</v>
      </c>
      <c r="D7041" s="45" t="s">
        <v>18252</v>
      </c>
      <c r="E7041" s="45" t="s">
        <v>11309</v>
      </c>
      <c r="F7041" s="45" t="s">
        <v>1385</v>
      </c>
      <c r="G7041" s="45" t="s">
        <v>1384</v>
      </c>
      <c r="P7041" s="343"/>
    </row>
    <row r="7042" spans="1:16" x14ac:dyDescent="0.25">
      <c r="A7042" s="44" t="s">
        <v>15535</v>
      </c>
      <c r="B7042" s="44" t="s">
        <v>11838</v>
      </c>
      <c r="C7042" s="45" t="s">
        <v>11839</v>
      </c>
      <c r="D7042" s="45" t="s">
        <v>18252</v>
      </c>
      <c r="E7042" s="45" t="s">
        <v>10715</v>
      </c>
      <c r="F7042" s="45" t="s">
        <v>1385</v>
      </c>
      <c r="G7042" s="45" t="s">
        <v>1385</v>
      </c>
      <c r="P7042" s="343"/>
    </row>
    <row r="7043" spans="1:16" x14ac:dyDescent="0.25">
      <c r="A7043" s="44" t="s">
        <v>15535</v>
      </c>
      <c r="B7043" s="44" t="s">
        <v>1347</v>
      </c>
      <c r="C7043" s="45" t="s">
        <v>14267</v>
      </c>
      <c r="D7043" s="45" t="s">
        <v>18252</v>
      </c>
      <c r="E7043" s="45" t="s">
        <v>6677</v>
      </c>
      <c r="F7043" s="45" t="s">
        <v>1385</v>
      </c>
      <c r="G7043" s="45" t="s">
        <v>1385</v>
      </c>
      <c r="P7043" s="343"/>
    </row>
    <row r="7044" spans="1:16" x14ac:dyDescent="0.25">
      <c r="A7044" s="44" t="s">
        <v>15535</v>
      </c>
      <c r="B7044" s="44" t="s">
        <v>4156</v>
      </c>
      <c r="C7044" s="45" t="s">
        <v>15413</v>
      </c>
      <c r="D7044" s="45" t="s">
        <v>18252</v>
      </c>
      <c r="E7044" s="45" t="s">
        <v>3064</v>
      </c>
      <c r="F7044" s="45" t="s">
        <v>1385</v>
      </c>
      <c r="G7044" s="45" t="s">
        <v>1385</v>
      </c>
      <c r="P7044" s="343"/>
    </row>
    <row r="7045" spans="1:16" s="359" customFormat="1" x14ac:dyDescent="0.25">
      <c r="A7045" s="44" t="s">
        <v>15535</v>
      </c>
      <c r="B7045" s="44" t="s">
        <v>4157</v>
      </c>
      <c r="C7045" s="45" t="s">
        <v>15418</v>
      </c>
      <c r="D7045" s="45" t="s">
        <v>18252</v>
      </c>
      <c r="E7045" s="45" t="s">
        <v>3064</v>
      </c>
      <c r="F7045" s="45" t="s">
        <v>1385</v>
      </c>
      <c r="G7045" s="45" t="s">
        <v>1385</v>
      </c>
      <c r="H7045" s="30"/>
      <c r="I7045" s="29"/>
      <c r="J7045" s="29"/>
      <c r="K7045" s="29"/>
      <c r="L7045" s="29"/>
      <c r="M7045" s="29"/>
      <c r="N7045" s="29"/>
      <c r="O7045" s="29"/>
      <c r="P7045" s="360"/>
    </row>
    <row r="7046" spans="1:16" x14ac:dyDescent="0.25">
      <c r="A7046" s="44" t="s">
        <v>13232</v>
      </c>
      <c r="B7046" s="92" t="s">
        <v>13392</v>
      </c>
      <c r="C7046" s="45" t="s">
        <v>13122</v>
      </c>
      <c r="D7046" s="93" t="s">
        <v>13391</v>
      </c>
      <c r="E7046" s="94">
        <v>45838</v>
      </c>
      <c r="F7046" s="93"/>
      <c r="G7046" s="93"/>
      <c r="H7046" s="93"/>
      <c r="I7046" s="99"/>
      <c r="J7046" s="99"/>
      <c r="K7046" s="99"/>
      <c r="L7046" s="31"/>
      <c r="M7046" s="31"/>
      <c r="N7046" s="44"/>
      <c r="O7046" s="44"/>
      <c r="P7046" s="343"/>
    </row>
    <row r="7047" spans="1:16" x14ac:dyDescent="0.25">
      <c r="A7047" s="264" t="s">
        <v>17862</v>
      </c>
      <c r="B7047" s="264" t="s">
        <v>14593</v>
      </c>
      <c r="C7047" s="265">
        <v>24060301</v>
      </c>
      <c r="D7047" s="265" t="s">
        <v>15953</v>
      </c>
      <c r="E7047" s="266" t="s">
        <v>6412</v>
      </c>
      <c r="P7047" s="343"/>
    </row>
    <row r="7048" spans="1:16" x14ac:dyDescent="0.25">
      <c r="A7048" s="264" t="s">
        <v>17862</v>
      </c>
      <c r="B7048" s="264" t="s">
        <v>14594</v>
      </c>
      <c r="C7048" s="265">
        <v>24060302</v>
      </c>
      <c r="D7048" s="265" t="s">
        <v>15953</v>
      </c>
      <c r="E7048" s="266" t="s">
        <v>5410</v>
      </c>
      <c r="P7048" s="343"/>
    </row>
    <row r="7049" spans="1:16" x14ac:dyDescent="0.25">
      <c r="A7049" s="57" t="s">
        <v>10864</v>
      </c>
      <c r="B7049" s="57" t="s">
        <v>1488</v>
      </c>
      <c r="C7049" s="62" t="s">
        <v>10855</v>
      </c>
      <c r="D7049" s="62" t="s">
        <v>5966</v>
      </c>
      <c r="E7049" s="60">
        <v>45777</v>
      </c>
      <c r="F7049" s="339" t="s">
        <v>16267</v>
      </c>
      <c r="G7049" s="339" t="s">
        <v>16268</v>
      </c>
      <c r="H7049" s="57"/>
      <c r="I7049" s="57"/>
      <c r="J7049" s="57"/>
      <c r="K7049" s="57"/>
      <c r="L7049" s="31"/>
      <c r="M7049" s="31"/>
      <c r="N7049" s="44"/>
      <c r="O7049" s="44"/>
      <c r="P7049" s="343"/>
    </row>
    <row r="7050" spans="1:16" x14ac:dyDescent="0.25">
      <c r="A7050" s="44" t="s">
        <v>11869</v>
      </c>
      <c r="B7050" s="44" t="s">
        <v>10976</v>
      </c>
      <c r="C7050" s="45" t="s">
        <v>10977</v>
      </c>
      <c r="D7050" s="45" t="s">
        <v>18252</v>
      </c>
      <c r="E7050" s="45" t="s">
        <v>10715</v>
      </c>
      <c r="F7050" s="45" t="s">
        <v>1384</v>
      </c>
      <c r="G7050" s="45" t="s">
        <v>1385</v>
      </c>
      <c r="P7050" s="343"/>
    </row>
    <row r="7051" spans="1:16" x14ac:dyDescent="0.25">
      <c r="A7051" s="44" t="s">
        <v>11869</v>
      </c>
      <c r="B7051" s="44" t="s">
        <v>1366</v>
      </c>
      <c r="C7051" s="45" t="s">
        <v>11845</v>
      </c>
      <c r="D7051" s="45" t="s">
        <v>18252</v>
      </c>
      <c r="E7051" s="45" t="s">
        <v>11834</v>
      </c>
      <c r="F7051" s="45" t="s">
        <v>1384</v>
      </c>
      <c r="G7051" s="45" t="s">
        <v>1385</v>
      </c>
      <c r="P7051" s="343"/>
    </row>
    <row r="7052" spans="1:16" s="355" customFormat="1" x14ac:dyDescent="0.25">
      <c r="A7052" s="44" t="s">
        <v>1722</v>
      </c>
      <c r="B7052" s="44" t="s">
        <v>2561</v>
      </c>
      <c r="C7052" s="45" t="s">
        <v>2566</v>
      </c>
      <c r="D7052" s="45" t="s">
        <v>15765</v>
      </c>
      <c r="E7052" s="45" t="s">
        <v>6213</v>
      </c>
      <c r="F7052" s="328"/>
      <c r="G7052" s="328"/>
      <c r="H7052" s="328"/>
      <c r="I7052" s="329"/>
      <c r="J7052" s="329"/>
      <c r="K7052" s="329"/>
      <c r="L7052" s="29"/>
      <c r="M7052" s="29"/>
      <c r="N7052" s="44"/>
      <c r="O7052" s="44"/>
      <c r="P7052" s="356"/>
    </row>
    <row r="7053" spans="1:16" x14ac:dyDescent="0.25">
      <c r="A7053" s="346" t="s">
        <v>1722</v>
      </c>
      <c r="B7053" s="346" t="s">
        <v>2561</v>
      </c>
      <c r="C7053" s="347" t="s">
        <v>2566</v>
      </c>
      <c r="D7053" s="347" t="s">
        <v>15765</v>
      </c>
      <c r="E7053" s="347" t="s">
        <v>13010</v>
      </c>
      <c r="F7053" s="346"/>
      <c r="G7053" s="346"/>
      <c r="H7053" s="346"/>
      <c r="I7053" s="346"/>
      <c r="J7053" s="346"/>
      <c r="K7053" s="346"/>
      <c r="L7053" s="346"/>
      <c r="M7053" s="346"/>
      <c r="N7053" s="44"/>
      <c r="O7053" s="44"/>
      <c r="P7053" s="343"/>
    </row>
    <row r="7054" spans="1:16" s="359" customFormat="1" x14ac:dyDescent="0.25">
      <c r="A7054" s="44" t="s">
        <v>1722</v>
      </c>
      <c r="B7054" s="44" t="s">
        <v>2561</v>
      </c>
      <c r="C7054" s="45" t="s">
        <v>2566</v>
      </c>
      <c r="D7054" s="45" t="s">
        <v>13812</v>
      </c>
      <c r="E7054" s="45" t="s">
        <v>6213</v>
      </c>
      <c r="F7054" s="93"/>
      <c r="G7054" s="93"/>
      <c r="H7054" s="93"/>
      <c r="I7054" s="99"/>
      <c r="J7054" s="99"/>
      <c r="K7054" s="99"/>
      <c r="L7054" s="29"/>
      <c r="M7054" s="29"/>
      <c r="N7054" s="44"/>
      <c r="O7054" s="44"/>
      <c r="P7054" s="360"/>
    </row>
    <row r="7055" spans="1:16" x14ac:dyDescent="0.25">
      <c r="A7055" s="264" t="s">
        <v>10706</v>
      </c>
      <c r="B7055" s="264" t="s">
        <v>10638</v>
      </c>
      <c r="C7055" s="265">
        <v>230702</v>
      </c>
      <c r="D7055" s="265" t="s">
        <v>15953</v>
      </c>
      <c r="E7055" s="266" t="s">
        <v>5273</v>
      </c>
      <c r="P7055" s="343"/>
    </row>
    <row r="7056" spans="1:16" x14ac:dyDescent="0.25">
      <c r="A7056" s="264" t="s">
        <v>10707</v>
      </c>
      <c r="B7056" s="264" t="s">
        <v>6669</v>
      </c>
      <c r="C7056" s="265">
        <v>230807</v>
      </c>
      <c r="D7056" s="265" t="s">
        <v>15953</v>
      </c>
      <c r="E7056" s="266" t="s">
        <v>6877</v>
      </c>
      <c r="P7056" s="343"/>
    </row>
    <row r="7057" spans="1:16" x14ac:dyDescent="0.25">
      <c r="A7057" s="71" t="s">
        <v>17348</v>
      </c>
      <c r="B7057" s="403" t="s">
        <v>17121</v>
      </c>
      <c r="C7057" s="413">
        <v>13.23</v>
      </c>
      <c r="D7057" s="43" t="s">
        <v>17679</v>
      </c>
      <c r="E7057" s="43">
        <v>46934</v>
      </c>
      <c r="F7057" s="88"/>
      <c r="P7057" s="343"/>
    </row>
    <row r="7058" spans="1:16" x14ac:dyDescent="0.25">
      <c r="A7058" s="102" t="s">
        <v>3966</v>
      </c>
      <c r="B7058" s="92" t="s">
        <v>4085</v>
      </c>
      <c r="C7058" s="93" t="s">
        <v>4084</v>
      </c>
      <c r="D7058" s="93" t="s">
        <v>1398</v>
      </c>
      <c r="E7058" s="94">
        <v>45794</v>
      </c>
      <c r="F7058" s="93"/>
      <c r="G7058" s="93" t="s">
        <v>1385</v>
      </c>
      <c r="H7058" s="93" t="s">
        <v>1385</v>
      </c>
      <c r="I7058" s="99"/>
      <c r="J7058" s="99"/>
      <c r="K7058" s="99"/>
      <c r="L7058" s="31"/>
      <c r="M7058" s="31"/>
      <c r="N7058" s="44"/>
      <c r="O7058" s="44"/>
      <c r="P7058" s="343"/>
    </row>
    <row r="7059" spans="1:16" x14ac:dyDescent="0.25">
      <c r="A7059" s="264" t="s">
        <v>8633</v>
      </c>
      <c r="B7059" s="264" t="s">
        <v>6966</v>
      </c>
      <c r="C7059" s="265">
        <v>23010401</v>
      </c>
      <c r="D7059" s="265" t="s">
        <v>15953</v>
      </c>
      <c r="E7059" s="266" t="s">
        <v>6967</v>
      </c>
      <c r="P7059" s="343"/>
    </row>
    <row r="7060" spans="1:16" x14ac:dyDescent="0.25">
      <c r="A7060" s="264" t="s">
        <v>8633</v>
      </c>
      <c r="B7060" s="264" t="s">
        <v>3782</v>
      </c>
      <c r="C7060" s="265">
        <v>23010402</v>
      </c>
      <c r="D7060" s="265" t="s">
        <v>15953</v>
      </c>
      <c r="E7060" s="266" t="s">
        <v>8836</v>
      </c>
      <c r="P7060" s="343"/>
    </row>
    <row r="7061" spans="1:16" x14ac:dyDescent="0.25">
      <c r="A7061" s="44" t="s">
        <v>3873</v>
      </c>
      <c r="B7061" s="44" t="s">
        <v>15276</v>
      </c>
      <c r="C7061" s="45" t="s">
        <v>3874</v>
      </c>
      <c r="D7061" s="45" t="s">
        <v>16294</v>
      </c>
      <c r="E7061" s="46">
        <v>45777</v>
      </c>
      <c r="F7061" s="338"/>
      <c r="G7061" s="44"/>
      <c r="H7061" s="44"/>
      <c r="I7061" s="44"/>
      <c r="J7061" s="44"/>
      <c r="K7061" s="44"/>
      <c r="L7061" s="31"/>
      <c r="M7061" s="31"/>
      <c r="N7061" s="44"/>
      <c r="O7061" s="44"/>
      <c r="P7061" s="343"/>
    </row>
    <row r="7062" spans="1:16" x14ac:dyDescent="0.25">
      <c r="A7062" s="44" t="s">
        <v>13233</v>
      </c>
      <c r="B7062" s="92" t="s">
        <v>13392</v>
      </c>
      <c r="C7062" s="45" t="s">
        <v>13122</v>
      </c>
      <c r="D7062" s="93" t="s">
        <v>13391</v>
      </c>
      <c r="E7062" s="94">
        <v>45838</v>
      </c>
      <c r="F7062" s="93"/>
      <c r="G7062" s="93"/>
      <c r="H7062" s="93"/>
      <c r="I7062" s="99"/>
      <c r="J7062" s="99"/>
      <c r="K7062" s="99"/>
      <c r="L7062" s="31"/>
      <c r="M7062" s="31"/>
      <c r="N7062" s="44"/>
      <c r="O7062" s="44"/>
      <c r="P7062" s="343"/>
    </row>
    <row r="7063" spans="1:16" x14ac:dyDescent="0.25">
      <c r="A7063" s="264" t="s">
        <v>10708</v>
      </c>
      <c r="B7063" s="264" t="s">
        <v>10525</v>
      </c>
      <c r="C7063" s="265">
        <v>230604</v>
      </c>
      <c r="D7063" s="265" t="s">
        <v>15953</v>
      </c>
      <c r="E7063" s="266" t="s">
        <v>5410</v>
      </c>
      <c r="P7063" s="343"/>
    </row>
    <row r="7064" spans="1:16" x14ac:dyDescent="0.25">
      <c r="A7064" s="44" t="s">
        <v>11138</v>
      </c>
      <c r="B7064" s="44" t="s">
        <v>13517</v>
      </c>
      <c r="C7064" s="45" t="s">
        <v>11128</v>
      </c>
      <c r="D7064" s="45" t="s">
        <v>16294</v>
      </c>
      <c r="E7064" s="46">
        <v>46022</v>
      </c>
      <c r="F7064" s="338"/>
      <c r="G7064" s="44"/>
      <c r="H7064" s="44"/>
      <c r="I7064" s="44"/>
      <c r="J7064" s="44"/>
      <c r="K7064" s="44"/>
      <c r="L7064" s="31"/>
      <c r="M7064" s="31"/>
      <c r="N7064" s="44"/>
      <c r="O7064" s="44"/>
      <c r="P7064" s="343"/>
    </row>
    <row r="7065" spans="1:16" x14ac:dyDescent="0.25">
      <c r="A7065" s="1" t="s">
        <v>85</v>
      </c>
      <c r="B7065" s="432" t="s">
        <v>5168</v>
      </c>
      <c r="C7065" s="433" t="s">
        <v>4432</v>
      </c>
      <c r="D7065" s="434" t="s">
        <v>17016</v>
      </c>
      <c r="E7065" s="434">
        <v>45823</v>
      </c>
      <c r="P7065" s="343"/>
    </row>
    <row r="7066" spans="1:16" x14ac:dyDescent="0.25">
      <c r="A7066" s="264" t="s">
        <v>2809</v>
      </c>
      <c r="B7066" s="264" t="s">
        <v>2754</v>
      </c>
      <c r="C7066" s="265">
        <v>230205</v>
      </c>
      <c r="D7066" s="265" t="s">
        <v>15953</v>
      </c>
      <c r="E7066" s="266" t="s">
        <v>8836</v>
      </c>
      <c r="P7066" s="343"/>
    </row>
    <row r="7067" spans="1:16" x14ac:dyDescent="0.25">
      <c r="A7067" s="264" t="s">
        <v>2809</v>
      </c>
      <c r="B7067" s="264" t="s">
        <v>3589</v>
      </c>
      <c r="C7067" s="265">
        <v>230403</v>
      </c>
      <c r="D7067" s="265" t="s">
        <v>15953</v>
      </c>
      <c r="E7067" s="266" t="s">
        <v>9996</v>
      </c>
      <c r="P7067" s="343"/>
    </row>
    <row r="7068" spans="1:16" x14ac:dyDescent="0.25">
      <c r="A7068" s="1" t="s">
        <v>86</v>
      </c>
      <c r="B7068" s="432" t="s">
        <v>5168</v>
      </c>
      <c r="C7068" s="433" t="s">
        <v>4433</v>
      </c>
      <c r="D7068" s="434" t="s">
        <v>17016</v>
      </c>
      <c r="E7068" s="434">
        <v>45823</v>
      </c>
      <c r="P7068" s="343"/>
    </row>
    <row r="7069" spans="1:16" x14ac:dyDescent="0.25">
      <c r="A7069" s="44" t="s">
        <v>13234</v>
      </c>
      <c r="B7069" s="92" t="s">
        <v>13392</v>
      </c>
      <c r="C7069" s="45" t="s">
        <v>13122</v>
      </c>
      <c r="D7069" s="93" t="s">
        <v>13391</v>
      </c>
      <c r="E7069" s="94">
        <v>45838</v>
      </c>
      <c r="F7069" s="93"/>
      <c r="G7069" s="93"/>
      <c r="H7069" s="93"/>
      <c r="I7069" s="99"/>
      <c r="J7069" s="99"/>
      <c r="K7069" s="99"/>
      <c r="L7069" s="31"/>
      <c r="M7069" s="31"/>
      <c r="N7069" s="44"/>
      <c r="O7069" s="44"/>
      <c r="P7069" s="343"/>
    </row>
    <row r="7070" spans="1:16" x14ac:dyDescent="0.25">
      <c r="A7070" s="57" t="s">
        <v>1432</v>
      </c>
      <c r="B7070" s="57" t="s">
        <v>1488</v>
      </c>
      <c r="C7070" s="62">
        <v>21027</v>
      </c>
      <c r="D7070" s="62" t="s">
        <v>5966</v>
      </c>
      <c r="E7070" s="60">
        <v>45777</v>
      </c>
      <c r="F7070" s="339" t="s">
        <v>16268</v>
      </c>
      <c r="G7070" s="339" t="s">
        <v>16268</v>
      </c>
      <c r="H7070" s="57"/>
      <c r="I7070" s="57"/>
      <c r="J7070" s="57"/>
      <c r="K7070" s="57"/>
      <c r="L7070" s="31"/>
      <c r="M7070" s="31"/>
      <c r="N7070" s="44"/>
      <c r="O7070" s="44"/>
      <c r="P7070" s="343"/>
    </row>
    <row r="7071" spans="1:16" x14ac:dyDescent="0.25">
      <c r="A7071" s="44" t="s">
        <v>16083</v>
      </c>
      <c r="B7071" s="44" t="s">
        <v>15965</v>
      </c>
      <c r="C7071" s="45" t="s">
        <v>15966</v>
      </c>
      <c r="D7071" s="45" t="s">
        <v>18252</v>
      </c>
      <c r="E7071" s="45" t="s">
        <v>6214</v>
      </c>
      <c r="F7071" s="45" t="s">
        <v>1384</v>
      </c>
      <c r="G7071" s="45" t="s">
        <v>1385</v>
      </c>
      <c r="P7071" s="343"/>
    </row>
    <row r="7072" spans="1:16" x14ac:dyDescent="0.25">
      <c r="A7072" s="44" t="s">
        <v>54</v>
      </c>
      <c r="B7072" s="44" t="s">
        <v>10362</v>
      </c>
      <c r="C7072" s="45" t="s">
        <v>10363</v>
      </c>
      <c r="D7072" s="45" t="s">
        <v>15765</v>
      </c>
      <c r="E7072" s="45" t="s">
        <v>10364</v>
      </c>
      <c r="F7072" s="328"/>
      <c r="G7072" s="328"/>
      <c r="H7072" s="328"/>
      <c r="I7072" s="329"/>
      <c r="J7072" s="329"/>
      <c r="K7072" s="329"/>
      <c r="N7072" s="44"/>
      <c r="O7072" s="44"/>
      <c r="P7072" s="343"/>
    </row>
    <row r="7073" spans="1:16" x14ac:dyDescent="0.25">
      <c r="A7073" s="346" t="s">
        <v>54</v>
      </c>
      <c r="B7073" s="346" t="s">
        <v>10362</v>
      </c>
      <c r="C7073" s="347" t="s">
        <v>10363</v>
      </c>
      <c r="D7073" s="347" t="s">
        <v>15765</v>
      </c>
      <c r="E7073" s="347" t="s">
        <v>9689</v>
      </c>
      <c r="F7073" s="346"/>
      <c r="G7073" s="346"/>
      <c r="H7073" s="346"/>
      <c r="I7073" s="346"/>
      <c r="J7073" s="346"/>
      <c r="K7073" s="346"/>
      <c r="L7073" s="346"/>
      <c r="M7073" s="346"/>
      <c r="N7073" s="44"/>
      <c r="O7073" s="44"/>
      <c r="P7073" s="343"/>
    </row>
    <row r="7074" spans="1:16" s="355" customFormat="1" x14ac:dyDescent="0.25">
      <c r="A7074" s="44" t="s">
        <v>54</v>
      </c>
      <c r="B7074" s="44" t="s">
        <v>12257</v>
      </c>
      <c r="C7074" s="45" t="s">
        <v>16613</v>
      </c>
      <c r="D7074" s="45" t="s">
        <v>4574</v>
      </c>
      <c r="E7074" s="275">
        <f>DATE(2028,7,15)</f>
        <v>46949</v>
      </c>
      <c r="F7074" s="30"/>
      <c r="G7074" s="30"/>
      <c r="H7074" s="30"/>
      <c r="I7074" s="29"/>
      <c r="J7074" s="29"/>
      <c r="K7074" s="29"/>
      <c r="L7074" s="29"/>
      <c r="M7074" s="29"/>
      <c r="N7074" s="44"/>
      <c r="O7074" s="44"/>
      <c r="P7074" s="356"/>
    </row>
    <row r="7075" spans="1:16" x14ac:dyDescent="0.25">
      <c r="A7075" s="264" t="s">
        <v>54</v>
      </c>
      <c r="B7075" s="264" t="s">
        <v>1061</v>
      </c>
      <c r="C7075" s="265">
        <v>240803</v>
      </c>
      <c r="D7075" s="265" t="s">
        <v>15953</v>
      </c>
      <c r="E7075" s="266" t="s">
        <v>6416</v>
      </c>
      <c r="P7075" s="343"/>
    </row>
    <row r="7076" spans="1:16" s="359" customFormat="1" x14ac:dyDescent="0.25">
      <c r="A7076" s="44" t="s">
        <v>54</v>
      </c>
      <c r="B7076" s="44" t="s">
        <v>10362</v>
      </c>
      <c r="C7076" s="45" t="s">
        <v>10363</v>
      </c>
      <c r="D7076" s="45" t="s">
        <v>13812</v>
      </c>
      <c r="E7076" s="45" t="s">
        <v>10364</v>
      </c>
      <c r="F7076" s="93"/>
      <c r="G7076" s="93"/>
      <c r="H7076" s="93"/>
      <c r="I7076" s="99"/>
      <c r="J7076" s="99"/>
      <c r="K7076" s="99"/>
      <c r="L7076" s="29"/>
      <c r="M7076" s="29"/>
      <c r="N7076" s="44"/>
      <c r="O7076" s="44"/>
      <c r="P7076" s="360"/>
    </row>
    <row r="7077" spans="1:16" x14ac:dyDescent="0.25">
      <c r="A7077" s="44" t="s">
        <v>1565</v>
      </c>
      <c r="B7077" s="44" t="s">
        <v>5238</v>
      </c>
      <c r="C7077" s="45" t="s">
        <v>5239</v>
      </c>
      <c r="D7077" s="45" t="s">
        <v>15765</v>
      </c>
      <c r="E7077" s="45" t="s">
        <v>5240</v>
      </c>
      <c r="F7077" s="328"/>
      <c r="G7077" s="328"/>
      <c r="H7077" s="328"/>
      <c r="I7077" s="329"/>
      <c r="J7077" s="329"/>
      <c r="K7077" s="329"/>
      <c r="N7077" s="44"/>
      <c r="O7077" s="44"/>
      <c r="P7077" s="343"/>
    </row>
    <row r="7078" spans="1:16" x14ac:dyDescent="0.25">
      <c r="A7078" s="44" t="s">
        <v>1565</v>
      </c>
      <c r="B7078" s="44" t="s">
        <v>8918</v>
      </c>
      <c r="C7078" s="45" t="s">
        <v>8939</v>
      </c>
      <c r="D7078" s="45" t="s">
        <v>15765</v>
      </c>
      <c r="E7078" s="45" t="s">
        <v>5246</v>
      </c>
      <c r="F7078" s="328"/>
      <c r="G7078" s="328"/>
      <c r="H7078" s="328"/>
      <c r="I7078" s="329"/>
      <c r="J7078" s="329"/>
      <c r="K7078" s="329"/>
      <c r="N7078" s="44"/>
      <c r="O7078" s="44"/>
      <c r="P7078" s="343"/>
    </row>
    <row r="7079" spans="1:16" x14ac:dyDescent="0.25">
      <c r="A7079" s="44" t="s">
        <v>1565</v>
      </c>
      <c r="B7079" s="44" t="s">
        <v>8919</v>
      </c>
      <c r="C7079" s="45" t="s">
        <v>8940</v>
      </c>
      <c r="D7079" s="45" t="s">
        <v>15765</v>
      </c>
      <c r="E7079" s="45" t="s">
        <v>8949</v>
      </c>
      <c r="F7079" s="328"/>
      <c r="G7079" s="328"/>
      <c r="H7079" s="328"/>
      <c r="I7079" s="329"/>
      <c r="J7079" s="329"/>
      <c r="K7079" s="329"/>
      <c r="N7079" s="44"/>
      <c r="O7079" s="44"/>
      <c r="P7079" s="343"/>
    </row>
    <row r="7080" spans="1:16" s="355" customFormat="1" x14ac:dyDescent="0.25">
      <c r="A7080" s="44" t="s">
        <v>1565</v>
      </c>
      <c r="B7080" s="44" t="s">
        <v>10064</v>
      </c>
      <c r="C7080" s="45" t="s">
        <v>10065</v>
      </c>
      <c r="D7080" s="45" t="s">
        <v>15765</v>
      </c>
      <c r="E7080" s="45" t="s">
        <v>5183</v>
      </c>
      <c r="F7080" s="328"/>
      <c r="G7080" s="328"/>
      <c r="H7080" s="328"/>
      <c r="I7080" s="329"/>
      <c r="J7080" s="329"/>
      <c r="K7080" s="329"/>
      <c r="L7080" s="29"/>
      <c r="M7080" s="29"/>
      <c r="N7080" s="44"/>
      <c r="O7080" s="44"/>
      <c r="P7080" s="356"/>
    </row>
    <row r="7081" spans="1:16" x14ac:dyDescent="0.25">
      <c r="A7081" s="44" t="s">
        <v>1565</v>
      </c>
      <c r="B7081" s="44" t="s">
        <v>11348</v>
      </c>
      <c r="C7081" s="45" t="s">
        <v>11349</v>
      </c>
      <c r="D7081" s="45" t="s">
        <v>15765</v>
      </c>
      <c r="E7081" s="45" t="s">
        <v>2980</v>
      </c>
      <c r="F7081" s="328"/>
      <c r="G7081" s="328"/>
      <c r="H7081" s="328"/>
      <c r="I7081" s="329"/>
      <c r="J7081" s="329"/>
      <c r="K7081" s="329"/>
      <c r="N7081" s="44"/>
      <c r="O7081" s="44"/>
      <c r="P7081" s="343"/>
    </row>
    <row r="7082" spans="1:16" x14ac:dyDescent="0.25">
      <c r="A7082" s="346" t="s">
        <v>1565</v>
      </c>
      <c r="B7082" s="346" t="s">
        <v>5238</v>
      </c>
      <c r="C7082" s="347" t="s">
        <v>5239</v>
      </c>
      <c r="D7082" s="347" t="s">
        <v>15765</v>
      </c>
      <c r="E7082" s="347" t="s">
        <v>16808</v>
      </c>
      <c r="F7082" s="346"/>
      <c r="G7082" s="346"/>
      <c r="H7082" s="346"/>
      <c r="I7082" s="346"/>
      <c r="J7082" s="346"/>
      <c r="K7082" s="346"/>
      <c r="L7082" s="346"/>
      <c r="M7082" s="346"/>
      <c r="N7082" s="44"/>
      <c r="O7082" s="44"/>
      <c r="P7082" s="343"/>
    </row>
    <row r="7083" spans="1:16" s="359" customFormat="1" x14ac:dyDescent="0.25">
      <c r="A7083" s="346" t="s">
        <v>1565</v>
      </c>
      <c r="B7083" s="346" t="s">
        <v>8918</v>
      </c>
      <c r="C7083" s="347" t="s">
        <v>8939</v>
      </c>
      <c r="D7083" s="347" t="s">
        <v>15765</v>
      </c>
      <c r="E7083" s="347" t="s">
        <v>8946</v>
      </c>
      <c r="F7083" s="346"/>
      <c r="G7083" s="346"/>
      <c r="H7083" s="346"/>
      <c r="I7083" s="346"/>
      <c r="J7083" s="346"/>
      <c r="K7083" s="346"/>
      <c r="L7083" s="346"/>
      <c r="M7083" s="346"/>
      <c r="N7083" s="44"/>
      <c r="O7083" s="44"/>
      <c r="P7083" s="360"/>
    </row>
    <row r="7084" spans="1:16" x14ac:dyDescent="0.25">
      <c r="A7084" s="346" t="s">
        <v>1565</v>
      </c>
      <c r="B7084" s="346" t="s">
        <v>8919</v>
      </c>
      <c r="C7084" s="347" t="s">
        <v>8940</v>
      </c>
      <c r="D7084" s="347" t="s">
        <v>15765</v>
      </c>
      <c r="E7084" s="347" t="s">
        <v>8949</v>
      </c>
      <c r="F7084" s="346"/>
      <c r="G7084" s="346"/>
      <c r="H7084" s="346"/>
      <c r="I7084" s="346"/>
      <c r="J7084" s="346"/>
      <c r="K7084" s="346"/>
      <c r="L7084" s="346"/>
      <c r="M7084" s="346"/>
      <c r="N7084" s="44"/>
      <c r="O7084" s="44"/>
      <c r="P7084" s="343"/>
    </row>
    <row r="7085" spans="1:16" x14ac:dyDescent="0.25">
      <c r="A7085" s="346" t="s">
        <v>1565</v>
      </c>
      <c r="B7085" s="346" t="s">
        <v>10064</v>
      </c>
      <c r="C7085" s="347" t="s">
        <v>10065</v>
      </c>
      <c r="D7085" s="347" t="s">
        <v>15765</v>
      </c>
      <c r="E7085" s="347" t="s">
        <v>15709</v>
      </c>
      <c r="F7085" s="346"/>
      <c r="G7085" s="346"/>
      <c r="H7085" s="346"/>
      <c r="I7085" s="346"/>
      <c r="J7085" s="346"/>
      <c r="K7085" s="346"/>
      <c r="L7085" s="346"/>
      <c r="M7085" s="346"/>
      <c r="N7085" s="44"/>
      <c r="O7085" s="44"/>
      <c r="P7085" s="343"/>
    </row>
    <row r="7086" spans="1:16" x14ac:dyDescent="0.25">
      <c r="A7086" s="346" t="s">
        <v>1565</v>
      </c>
      <c r="B7086" s="346" t="s">
        <v>11348</v>
      </c>
      <c r="C7086" s="347" t="s">
        <v>11349</v>
      </c>
      <c r="D7086" s="347" t="s">
        <v>15765</v>
      </c>
      <c r="E7086" s="347" t="s">
        <v>6430</v>
      </c>
      <c r="F7086" s="346"/>
      <c r="G7086" s="346"/>
      <c r="H7086" s="346"/>
      <c r="I7086" s="346"/>
      <c r="J7086" s="346"/>
      <c r="K7086" s="346"/>
      <c r="L7086" s="346"/>
      <c r="M7086" s="346"/>
      <c r="N7086" s="44"/>
      <c r="O7086" s="44"/>
      <c r="P7086" s="343"/>
    </row>
    <row r="7087" spans="1:16" x14ac:dyDescent="0.25">
      <c r="A7087" s="44" t="s">
        <v>1565</v>
      </c>
      <c r="B7087" s="44" t="s">
        <v>12206</v>
      </c>
      <c r="C7087" s="45" t="s">
        <v>4764</v>
      </c>
      <c r="D7087" s="45" t="s">
        <v>4574</v>
      </c>
      <c r="E7087" s="275">
        <f>DATE(2026,6,7)</f>
        <v>46180</v>
      </c>
      <c r="N7087" s="44"/>
      <c r="O7087" s="44"/>
      <c r="P7087" s="343"/>
    </row>
    <row r="7088" spans="1:16" x14ac:dyDescent="0.25">
      <c r="A7088" s="44" t="s">
        <v>1565</v>
      </c>
      <c r="B7088" s="44" t="s">
        <v>11993</v>
      </c>
      <c r="C7088" s="45" t="s">
        <v>4765</v>
      </c>
      <c r="D7088" s="45" t="s">
        <v>4574</v>
      </c>
      <c r="E7088" s="275">
        <f>DATE(2025,3,24)</f>
        <v>45740</v>
      </c>
      <c r="F7088" s="32"/>
      <c r="G7088" s="32"/>
      <c r="H7088" s="32"/>
      <c r="I7088" s="31"/>
      <c r="J7088" s="31"/>
      <c r="K7088" s="31"/>
      <c r="L7088" s="31"/>
      <c r="M7088" s="31"/>
      <c r="N7088" s="44"/>
      <c r="O7088" s="44"/>
      <c r="P7088" s="343"/>
    </row>
    <row r="7089" spans="1:16" x14ac:dyDescent="0.25">
      <c r="A7089" s="44" t="s">
        <v>1565</v>
      </c>
      <c r="B7089" s="44" t="s">
        <v>12258</v>
      </c>
      <c r="C7089" s="45" t="s">
        <v>3244</v>
      </c>
      <c r="D7089" s="45" t="s">
        <v>4574</v>
      </c>
      <c r="E7089" s="275">
        <f>DATE(2025,10,1)</f>
        <v>45931</v>
      </c>
      <c r="F7089" s="32"/>
      <c r="G7089" s="32"/>
      <c r="H7089" s="32"/>
      <c r="I7089" s="31"/>
      <c r="J7089" s="31"/>
      <c r="K7089" s="31"/>
      <c r="L7089" s="31"/>
      <c r="M7089" s="31"/>
      <c r="N7089" s="44"/>
      <c r="O7089" s="44"/>
      <c r="P7089" s="343"/>
    </row>
    <row r="7090" spans="1:16" x14ac:dyDescent="0.25">
      <c r="A7090" s="44" t="s">
        <v>1565</v>
      </c>
      <c r="B7090" s="44" t="s">
        <v>5238</v>
      </c>
      <c r="C7090" s="45" t="s">
        <v>5239</v>
      </c>
      <c r="D7090" s="45" t="s">
        <v>13812</v>
      </c>
      <c r="E7090" s="45" t="s">
        <v>5240</v>
      </c>
      <c r="F7090" s="93"/>
      <c r="G7090" s="93"/>
      <c r="H7090" s="93"/>
      <c r="I7090" s="99"/>
      <c r="J7090" s="99"/>
      <c r="K7090" s="99"/>
      <c r="N7090" s="44"/>
      <c r="O7090" s="44"/>
      <c r="P7090" s="343"/>
    </row>
    <row r="7091" spans="1:16" x14ac:dyDescent="0.25">
      <c r="A7091" s="44" t="s">
        <v>1565</v>
      </c>
      <c r="B7091" s="44" t="s">
        <v>8918</v>
      </c>
      <c r="C7091" s="45" t="s">
        <v>8939</v>
      </c>
      <c r="D7091" s="45" t="s">
        <v>13812</v>
      </c>
      <c r="E7091" s="45" t="s">
        <v>5246</v>
      </c>
      <c r="F7091" s="93"/>
      <c r="G7091" s="93"/>
      <c r="H7091" s="93"/>
      <c r="I7091" s="99"/>
      <c r="J7091" s="99"/>
      <c r="K7091" s="99"/>
      <c r="N7091" s="44"/>
      <c r="O7091" s="44"/>
      <c r="P7091" s="343"/>
    </row>
    <row r="7092" spans="1:16" x14ac:dyDescent="0.25">
      <c r="A7092" s="44" t="s">
        <v>1565</v>
      </c>
      <c r="B7092" s="44" t="s">
        <v>8919</v>
      </c>
      <c r="C7092" s="45" t="s">
        <v>8940</v>
      </c>
      <c r="D7092" s="45" t="s">
        <v>13812</v>
      </c>
      <c r="E7092" s="45" t="s">
        <v>8949</v>
      </c>
      <c r="F7092" s="93"/>
      <c r="G7092" s="93"/>
      <c r="H7092" s="93"/>
      <c r="I7092" s="99"/>
      <c r="J7092" s="99"/>
      <c r="K7092" s="99"/>
      <c r="N7092" s="44"/>
      <c r="O7092" s="44"/>
      <c r="P7092" s="343"/>
    </row>
    <row r="7093" spans="1:16" s="355" customFormat="1" x14ac:dyDescent="0.25">
      <c r="A7093" s="44" t="s">
        <v>1565</v>
      </c>
      <c r="B7093" s="44" t="s">
        <v>10064</v>
      </c>
      <c r="C7093" s="45" t="s">
        <v>10065</v>
      </c>
      <c r="D7093" s="45" t="s">
        <v>13812</v>
      </c>
      <c r="E7093" s="45" t="s">
        <v>5183</v>
      </c>
      <c r="F7093" s="93"/>
      <c r="G7093" s="93"/>
      <c r="H7093" s="93"/>
      <c r="I7093" s="99"/>
      <c r="J7093" s="99"/>
      <c r="K7093" s="99"/>
      <c r="L7093" s="29"/>
      <c r="M7093" s="29"/>
      <c r="N7093" s="44"/>
      <c r="O7093" s="44"/>
      <c r="P7093" s="356"/>
    </row>
    <row r="7094" spans="1:16" x14ac:dyDescent="0.25">
      <c r="A7094" s="44" t="s">
        <v>1565</v>
      </c>
      <c r="B7094" s="44" t="s">
        <v>11348</v>
      </c>
      <c r="C7094" s="45" t="s">
        <v>11349</v>
      </c>
      <c r="D7094" s="45" t="s">
        <v>13812</v>
      </c>
      <c r="E7094" s="45" t="s">
        <v>2980</v>
      </c>
      <c r="F7094" s="93"/>
      <c r="G7094" s="93"/>
      <c r="H7094" s="93"/>
      <c r="I7094" s="99"/>
      <c r="J7094" s="99"/>
      <c r="K7094" s="99"/>
      <c r="N7094" s="44"/>
      <c r="O7094" s="44"/>
      <c r="P7094" s="343"/>
    </row>
    <row r="7095" spans="1:16" s="359" customFormat="1" x14ac:dyDescent="0.25">
      <c r="A7095" s="44" t="s">
        <v>12259</v>
      </c>
      <c r="B7095" s="44" t="s">
        <v>11993</v>
      </c>
      <c r="C7095" s="45" t="s">
        <v>4573</v>
      </c>
      <c r="D7095" s="45" t="s">
        <v>4574</v>
      </c>
      <c r="E7095" s="275">
        <f>DATE(2025,3,24)</f>
        <v>45740</v>
      </c>
      <c r="F7095" s="32"/>
      <c r="G7095" s="32"/>
      <c r="H7095" s="32"/>
      <c r="I7095" s="31"/>
      <c r="J7095" s="31"/>
      <c r="K7095" s="31"/>
      <c r="L7095" s="31"/>
      <c r="M7095" s="31"/>
      <c r="N7095" s="44"/>
      <c r="O7095" s="44"/>
      <c r="P7095" s="360"/>
    </row>
    <row r="7096" spans="1:16" x14ac:dyDescent="0.25">
      <c r="A7096" s="1" t="s">
        <v>50</v>
      </c>
      <c r="B7096" s="432" t="s">
        <v>180</v>
      </c>
      <c r="C7096" s="433" t="s">
        <v>14460</v>
      </c>
      <c r="D7096" s="434" t="s">
        <v>17016</v>
      </c>
      <c r="E7096" s="434">
        <v>45869</v>
      </c>
      <c r="P7096" s="343"/>
    </row>
    <row r="7097" spans="1:16" x14ac:dyDescent="0.25">
      <c r="A7097" s="1" t="s">
        <v>50</v>
      </c>
      <c r="B7097" s="432" t="s">
        <v>180</v>
      </c>
      <c r="C7097" s="433" t="s">
        <v>14460</v>
      </c>
      <c r="D7097" s="434" t="s">
        <v>17016</v>
      </c>
      <c r="E7097" s="434">
        <v>45869</v>
      </c>
      <c r="P7097" s="343"/>
    </row>
    <row r="7098" spans="1:16" x14ac:dyDescent="0.25">
      <c r="A7098" s="1" t="s">
        <v>50</v>
      </c>
      <c r="B7098" s="432" t="s">
        <v>180</v>
      </c>
      <c r="C7098" s="433" t="s">
        <v>14460</v>
      </c>
      <c r="D7098" s="434" t="s">
        <v>17016</v>
      </c>
      <c r="E7098" s="434">
        <v>45869</v>
      </c>
      <c r="P7098" s="343"/>
    </row>
    <row r="7099" spans="1:16" x14ac:dyDescent="0.25">
      <c r="A7099" s="1" t="s">
        <v>50</v>
      </c>
      <c r="B7099" s="432" t="s">
        <v>180</v>
      </c>
      <c r="C7099" s="433" t="s">
        <v>14460</v>
      </c>
      <c r="D7099" s="434" t="s">
        <v>17016</v>
      </c>
      <c r="E7099" s="434">
        <v>45869</v>
      </c>
      <c r="P7099" s="343"/>
    </row>
    <row r="7100" spans="1:16" x14ac:dyDescent="0.25">
      <c r="A7100" s="346" t="s">
        <v>16879</v>
      </c>
      <c r="B7100" s="346" t="s">
        <v>16872</v>
      </c>
      <c r="C7100" s="347" t="s">
        <v>16880</v>
      </c>
      <c r="D7100" s="347" t="s">
        <v>15765</v>
      </c>
      <c r="E7100" s="347" t="s">
        <v>16874</v>
      </c>
      <c r="F7100" s="346"/>
      <c r="G7100" s="346"/>
      <c r="H7100" s="346"/>
      <c r="I7100" s="346"/>
      <c r="J7100" s="346"/>
      <c r="K7100" s="346"/>
      <c r="L7100" s="346"/>
      <c r="M7100" s="346"/>
      <c r="N7100" s="44"/>
      <c r="O7100" s="44"/>
      <c r="P7100" s="343"/>
    </row>
    <row r="7101" spans="1:16" x14ac:dyDescent="0.25">
      <c r="A7101" s="264" t="s">
        <v>8634</v>
      </c>
      <c r="B7101" s="264" t="s">
        <v>10527</v>
      </c>
      <c r="C7101" s="265">
        <v>230505</v>
      </c>
      <c r="D7101" s="265" t="s">
        <v>15953</v>
      </c>
      <c r="E7101" s="266" t="s">
        <v>9689</v>
      </c>
      <c r="P7101" s="343"/>
    </row>
    <row r="7102" spans="1:16" x14ac:dyDescent="0.25">
      <c r="A7102" s="264" t="s">
        <v>8634</v>
      </c>
      <c r="B7102" s="264" t="s">
        <v>6966</v>
      </c>
      <c r="C7102" s="265">
        <v>23010401</v>
      </c>
      <c r="D7102" s="265" t="s">
        <v>15953</v>
      </c>
      <c r="E7102" s="266" t="s">
        <v>6967</v>
      </c>
      <c r="P7102" s="343"/>
    </row>
    <row r="7103" spans="1:16" x14ac:dyDescent="0.25">
      <c r="A7103" s="44" t="s">
        <v>10256</v>
      </c>
      <c r="B7103" s="44" t="s">
        <v>10254</v>
      </c>
      <c r="C7103" s="45" t="s">
        <v>10257</v>
      </c>
      <c r="D7103" s="45" t="s">
        <v>15765</v>
      </c>
      <c r="E7103" s="45" t="s">
        <v>6210</v>
      </c>
      <c r="F7103" s="328"/>
      <c r="G7103" s="328"/>
      <c r="H7103" s="328"/>
      <c r="I7103" s="329"/>
      <c r="J7103" s="329"/>
      <c r="K7103" s="329"/>
      <c r="N7103" s="44"/>
      <c r="O7103" s="44"/>
      <c r="P7103" s="343"/>
    </row>
    <row r="7104" spans="1:16" x14ac:dyDescent="0.25">
      <c r="A7104" s="346" t="s">
        <v>10256</v>
      </c>
      <c r="B7104" s="346" t="s">
        <v>10254</v>
      </c>
      <c r="C7104" s="347" t="s">
        <v>10257</v>
      </c>
      <c r="D7104" s="347" t="s">
        <v>15765</v>
      </c>
      <c r="E7104" s="347" t="s">
        <v>6214</v>
      </c>
      <c r="F7104" s="346"/>
      <c r="G7104" s="346"/>
      <c r="H7104" s="346"/>
      <c r="I7104" s="346"/>
      <c r="J7104" s="346"/>
      <c r="K7104" s="346"/>
      <c r="L7104" s="346"/>
      <c r="M7104" s="346"/>
      <c r="N7104" s="44"/>
      <c r="O7104" s="44"/>
      <c r="P7104" s="343"/>
    </row>
    <row r="7105" spans="1:16" x14ac:dyDescent="0.25">
      <c r="A7105" s="44" t="s">
        <v>10256</v>
      </c>
      <c r="B7105" s="44" t="s">
        <v>10254</v>
      </c>
      <c r="C7105" s="45" t="s">
        <v>10257</v>
      </c>
      <c r="D7105" s="45" t="s">
        <v>13812</v>
      </c>
      <c r="E7105" s="45" t="s">
        <v>6210</v>
      </c>
      <c r="F7105" s="93"/>
      <c r="G7105" s="93"/>
      <c r="H7105" s="93"/>
      <c r="I7105" s="99"/>
      <c r="J7105" s="99"/>
      <c r="K7105" s="99"/>
      <c r="N7105" s="44"/>
      <c r="O7105" s="44"/>
      <c r="P7105" s="343"/>
    </row>
    <row r="7106" spans="1:16" x14ac:dyDescent="0.25">
      <c r="A7106" s="44" t="s">
        <v>6047</v>
      </c>
      <c r="B7106" s="44" t="s">
        <v>1840</v>
      </c>
      <c r="C7106" s="45" t="s">
        <v>6194</v>
      </c>
      <c r="D7106" s="45" t="s">
        <v>18252</v>
      </c>
      <c r="E7106" s="45" t="s">
        <v>6213</v>
      </c>
      <c r="F7106" s="45" t="s">
        <v>1384</v>
      </c>
      <c r="G7106" s="45" t="s">
        <v>1385</v>
      </c>
      <c r="P7106" s="343"/>
    </row>
    <row r="7107" spans="1:16" x14ac:dyDescent="0.25">
      <c r="A7107" s="264" t="s">
        <v>8635</v>
      </c>
      <c r="B7107" s="264" t="s">
        <v>6966</v>
      </c>
      <c r="C7107" s="265">
        <v>23010401</v>
      </c>
      <c r="D7107" s="265" t="s">
        <v>15953</v>
      </c>
      <c r="E7107" s="266" t="s">
        <v>6967</v>
      </c>
      <c r="P7107" s="343"/>
    </row>
    <row r="7108" spans="1:16" x14ac:dyDescent="0.25">
      <c r="A7108" s="264" t="s">
        <v>8635</v>
      </c>
      <c r="B7108" s="264" t="s">
        <v>3782</v>
      </c>
      <c r="C7108" s="265">
        <v>23010402</v>
      </c>
      <c r="D7108" s="265" t="s">
        <v>15953</v>
      </c>
      <c r="E7108" s="266" t="s">
        <v>8836</v>
      </c>
      <c r="P7108" s="343"/>
    </row>
    <row r="7109" spans="1:16" x14ac:dyDescent="0.25">
      <c r="A7109" s="264" t="s">
        <v>6866</v>
      </c>
      <c r="B7109" s="264" t="s">
        <v>6697</v>
      </c>
      <c r="C7109" s="265">
        <v>221003</v>
      </c>
      <c r="D7109" s="265" t="s">
        <v>15953</v>
      </c>
      <c r="E7109" s="266" t="s">
        <v>5198</v>
      </c>
      <c r="P7109" s="343"/>
    </row>
    <row r="7110" spans="1:16" x14ac:dyDescent="0.25">
      <c r="A7110" s="264" t="s">
        <v>6866</v>
      </c>
      <c r="B7110" s="264" t="s">
        <v>2751</v>
      </c>
      <c r="C7110" s="265">
        <v>230105</v>
      </c>
      <c r="D7110" s="265" t="s">
        <v>15953</v>
      </c>
      <c r="E7110" s="266" t="s">
        <v>6877</v>
      </c>
      <c r="P7110" s="343"/>
    </row>
    <row r="7111" spans="1:16" x14ac:dyDescent="0.25">
      <c r="A7111" s="44" t="s">
        <v>7281</v>
      </c>
      <c r="B7111" s="44" t="s">
        <v>9963</v>
      </c>
      <c r="C7111" s="45" t="s">
        <v>11131</v>
      </c>
      <c r="D7111" s="45" t="s">
        <v>16294</v>
      </c>
      <c r="E7111" s="46">
        <v>46053</v>
      </c>
      <c r="F7111" s="338"/>
      <c r="G7111" s="44"/>
      <c r="H7111" s="44"/>
      <c r="I7111" s="44"/>
      <c r="J7111" s="44"/>
      <c r="K7111" s="44"/>
      <c r="N7111" s="44"/>
      <c r="O7111" s="44"/>
      <c r="P7111" s="343"/>
    </row>
    <row r="7112" spans="1:16" x14ac:dyDescent="0.25">
      <c r="A7112" s="264" t="s">
        <v>3515</v>
      </c>
      <c r="B7112" s="264" t="s">
        <v>2751</v>
      </c>
      <c r="C7112" s="265">
        <v>230105</v>
      </c>
      <c r="D7112" s="265" t="s">
        <v>15953</v>
      </c>
      <c r="E7112" s="266" t="s">
        <v>6877</v>
      </c>
      <c r="P7112" s="343"/>
    </row>
    <row r="7113" spans="1:16" x14ac:dyDescent="0.25">
      <c r="A7113" s="44" t="s">
        <v>16084</v>
      </c>
      <c r="B7113" s="44" t="s">
        <v>1345</v>
      </c>
      <c r="C7113" s="45" t="s">
        <v>18105</v>
      </c>
      <c r="D7113" s="45" t="s">
        <v>18252</v>
      </c>
      <c r="E7113" s="45" t="s">
        <v>6985</v>
      </c>
      <c r="F7113" s="45" t="s">
        <v>1384</v>
      </c>
      <c r="G7113" s="45" t="s">
        <v>1385</v>
      </c>
      <c r="P7113" s="343"/>
    </row>
    <row r="7114" spans="1:16" x14ac:dyDescent="0.25">
      <c r="A7114" s="44" t="s">
        <v>16084</v>
      </c>
      <c r="B7114" s="44" t="s">
        <v>18102</v>
      </c>
      <c r="C7114" s="45" t="s">
        <v>18103</v>
      </c>
      <c r="D7114" s="45" t="s">
        <v>18252</v>
      </c>
      <c r="E7114" s="45" t="s">
        <v>6985</v>
      </c>
      <c r="F7114" s="45" t="s">
        <v>1384</v>
      </c>
      <c r="G7114" s="45" t="s">
        <v>1385</v>
      </c>
      <c r="P7114" s="343"/>
    </row>
    <row r="7115" spans="1:16" x14ac:dyDescent="0.25">
      <c r="A7115" s="273" t="s">
        <v>11810</v>
      </c>
      <c r="B7115" s="273" t="s">
        <v>11791</v>
      </c>
      <c r="C7115" s="274">
        <v>791202303002</v>
      </c>
      <c r="D7115" s="274" t="s">
        <v>8356</v>
      </c>
      <c r="E7115" s="276" t="s">
        <v>3754</v>
      </c>
      <c r="F7115" s="328"/>
      <c r="G7115" s="328"/>
      <c r="H7115" s="328"/>
      <c r="I7115" s="329"/>
      <c r="J7115" s="329"/>
      <c r="K7115" s="329"/>
      <c r="N7115" s="44"/>
      <c r="O7115" s="44"/>
      <c r="P7115" s="343"/>
    </row>
    <row r="7116" spans="1:16" x14ac:dyDescent="0.25">
      <c r="A7116" s="44" t="s">
        <v>825</v>
      </c>
      <c r="B7116" s="44" t="s">
        <v>2555</v>
      </c>
      <c r="C7116" s="45" t="s">
        <v>2998</v>
      </c>
      <c r="D7116" s="45" t="s">
        <v>15765</v>
      </c>
      <c r="E7116" s="45" t="s">
        <v>5191</v>
      </c>
      <c r="F7116" s="328"/>
      <c r="G7116" s="328"/>
      <c r="H7116" s="328"/>
      <c r="I7116" s="329"/>
      <c r="J7116" s="329"/>
      <c r="K7116" s="329"/>
      <c r="N7116" s="44"/>
      <c r="O7116" s="44"/>
      <c r="P7116" s="343"/>
    </row>
    <row r="7117" spans="1:16" x14ac:dyDescent="0.25">
      <c r="A7117" s="44" t="s">
        <v>825</v>
      </c>
      <c r="B7117" s="44" t="s">
        <v>284</v>
      </c>
      <c r="C7117" s="45" t="s">
        <v>8988</v>
      </c>
      <c r="D7117" s="45" t="s">
        <v>15765</v>
      </c>
      <c r="E7117" s="45" t="s">
        <v>6422</v>
      </c>
      <c r="F7117" s="328"/>
      <c r="G7117" s="328"/>
      <c r="H7117" s="328"/>
      <c r="I7117" s="329"/>
      <c r="J7117" s="329"/>
      <c r="K7117" s="329"/>
      <c r="N7117" s="44"/>
      <c r="O7117" s="44"/>
      <c r="P7117" s="343"/>
    </row>
    <row r="7118" spans="1:16" x14ac:dyDescent="0.25">
      <c r="A7118" s="346" t="s">
        <v>825</v>
      </c>
      <c r="B7118" s="346" t="s">
        <v>2555</v>
      </c>
      <c r="C7118" s="347" t="s">
        <v>2998</v>
      </c>
      <c r="D7118" s="347" t="s">
        <v>15765</v>
      </c>
      <c r="E7118" s="347" t="s">
        <v>5191</v>
      </c>
      <c r="F7118" s="346"/>
      <c r="G7118" s="346"/>
      <c r="H7118" s="346"/>
      <c r="I7118" s="346"/>
      <c r="J7118" s="346"/>
      <c r="K7118" s="346"/>
      <c r="L7118" s="346"/>
      <c r="M7118" s="346"/>
      <c r="N7118" s="44"/>
      <c r="O7118" s="44"/>
      <c r="P7118" s="343"/>
    </row>
    <row r="7119" spans="1:16" x14ac:dyDescent="0.25">
      <c r="A7119" s="346" t="s">
        <v>825</v>
      </c>
      <c r="B7119" s="346" t="s">
        <v>284</v>
      </c>
      <c r="C7119" s="347" t="s">
        <v>8988</v>
      </c>
      <c r="D7119" s="347" t="s">
        <v>15765</v>
      </c>
      <c r="E7119" s="347" t="s">
        <v>6665</v>
      </c>
      <c r="F7119" s="346"/>
      <c r="G7119" s="346"/>
      <c r="H7119" s="346"/>
      <c r="I7119" s="346"/>
      <c r="J7119" s="346"/>
      <c r="K7119" s="346"/>
      <c r="L7119" s="346"/>
      <c r="M7119" s="346"/>
      <c r="N7119" s="44"/>
      <c r="O7119" s="44"/>
      <c r="P7119" s="343"/>
    </row>
    <row r="7120" spans="1:16" x14ac:dyDescent="0.25">
      <c r="A7120" s="44" t="s">
        <v>825</v>
      </c>
      <c r="B7120" s="44" t="s">
        <v>12260</v>
      </c>
      <c r="C7120" s="45" t="s">
        <v>4569</v>
      </c>
      <c r="D7120" s="45" t="s">
        <v>4574</v>
      </c>
      <c r="E7120" s="275">
        <f>DATE(2026,3,19)</f>
        <v>46100</v>
      </c>
      <c r="N7120" s="44"/>
      <c r="O7120" s="44"/>
      <c r="P7120" s="343"/>
    </row>
    <row r="7121" spans="1:16" x14ac:dyDescent="0.25">
      <c r="A7121" s="44" t="s">
        <v>825</v>
      </c>
      <c r="B7121" s="44" t="s">
        <v>2555</v>
      </c>
      <c r="C7121" s="45" t="s">
        <v>2998</v>
      </c>
      <c r="D7121" s="45" t="s">
        <v>13812</v>
      </c>
      <c r="E7121" s="45" t="s">
        <v>5191</v>
      </c>
      <c r="F7121" s="93"/>
      <c r="G7121" s="93"/>
      <c r="H7121" s="93"/>
      <c r="I7121" s="99"/>
      <c r="J7121" s="99"/>
      <c r="K7121" s="99"/>
      <c r="N7121" s="44"/>
      <c r="O7121" s="44"/>
      <c r="P7121" s="343"/>
    </row>
    <row r="7122" spans="1:16" x14ac:dyDescent="0.25">
      <c r="A7122" s="44" t="s">
        <v>825</v>
      </c>
      <c r="B7122" s="44" t="s">
        <v>284</v>
      </c>
      <c r="C7122" s="45" t="s">
        <v>8988</v>
      </c>
      <c r="D7122" s="45" t="s">
        <v>13812</v>
      </c>
      <c r="E7122" s="45" t="s">
        <v>6422</v>
      </c>
      <c r="F7122" s="93"/>
      <c r="G7122" s="93"/>
      <c r="H7122" s="93"/>
      <c r="I7122" s="99"/>
      <c r="J7122" s="99"/>
      <c r="K7122" s="99"/>
      <c r="N7122" s="44"/>
      <c r="O7122" s="44"/>
      <c r="P7122" s="343"/>
    </row>
    <row r="7123" spans="1:16" x14ac:dyDescent="0.25">
      <c r="A7123" s="44" t="s">
        <v>10571</v>
      </c>
      <c r="B7123" s="44" t="s">
        <v>284</v>
      </c>
      <c r="C7123" s="45" t="s">
        <v>10556</v>
      </c>
      <c r="D7123" s="45" t="s">
        <v>18252</v>
      </c>
      <c r="E7123" s="45" t="s">
        <v>5410</v>
      </c>
      <c r="F7123" s="45" t="s">
        <v>1384</v>
      </c>
      <c r="G7123" s="45" t="s">
        <v>1385</v>
      </c>
      <c r="P7123" s="343"/>
    </row>
    <row r="7124" spans="1:16" x14ac:dyDescent="0.25">
      <c r="A7124" s="264" t="s">
        <v>15883</v>
      </c>
      <c r="B7124" s="264" t="s">
        <v>14575</v>
      </c>
      <c r="C7124" s="265">
        <v>240402</v>
      </c>
      <c r="D7124" s="265" t="s">
        <v>15953</v>
      </c>
      <c r="E7124" s="266" t="s">
        <v>6492</v>
      </c>
      <c r="P7124" s="343"/>
    </row>
    <row r="7125" spans="1:16" x14ac:dyDescent="0.25">
      <c r="A7125" s="1" t="s">
        <v>126</v>
      </c>
      <c r="B7125" s="432" t="s">
        <v>190</v>
      </c>
      <c r="C7125" s="433" t="s">
        <v>6297</v>
      </c>
      <c r="D7125" s="434" t="s">
        <v>17016</v>
      </c>
      <c r="E7125" s="434">
        <v>45920</v>
      </c>
      <c r="P7125" s="343"/>
    </row>
    <row r="7126" spans="1:16" x14ac:dyDescent="0.25">
      <c r="A7126" s="1" t="s">
        <v>126</v>
      </c>
      <c r="B7126" s="432" t="s">
        <v>190</v>
      </c>
      <c r="C7126" s="433" t="s">
        <v>6297</v>
      </c>
      <c r="D7126" s="434" t="s">
        <v>17016</v>
      </c>
      <c r="E7126" s="434">
        <v>45920</v>
      </c>
      <c r="P7126" s="343"/>
    </row>
    <row r="7127" spans="1:16" x14ac:dyDescent="0.25">
      <c r="A7127" s="1" t="s">
        <v>126</v>
      </c>
      <c r="B7127" s="432" t="s">
        <v>190</v>
      </c>
      <c r="C7127" s="433" t="s">
        <v>6297</v>
      </c>
      <c r="D7127" s="434" t="s">
        <v>17016</v>
      </c>
      <c r="E7127" s="434">
        <v>45920</v>
      </c>
      <c r="P7127" s="343"/>
    </row>
    <row r="7128" spans="1:16" x14ac:dyDescent="0.25">
      <c r="A7128" s="71" t="s">
        <v>17349</v>
      </c>
      <c r="B7128" s="403" t="s">
        <v>17121</v>
      </c>
      <c r="C7128" s="413">
        <v>13.23</v>
      </c>
      <c r="D7128" s="43" t="s">
        <v>17679</v>
      </c>
      <c r="E7128" s="43">
        <v>46934</v>
      </c>
      <c r="F7128" s="88" t="s">
        <v>1533</v>
      </c>
      <c r="P7128" s="343"/>
    </row>
    <row r="7129" spans="1:16" s="355" customFormat="1" x14ac:dyDescent="0.25">
      <c r="A7129" s="44" t="s">
        <v>4934</v>
      </c>
      <c r="B7129" s="44" t="s">
        <v>15257</v>
      </c>
      <c r="C7129" s="45" t="s">
        <v>13518</v>
      </c>
      <c r="D7129" s="45" t="s">
        <v>16294</v>
      </c>
      <c r="E7129" s="46">
        <v>46022</v>
      </c>
      <c r="F7129" s="338" t="s">
        <v>2055</v>
      </c>
      <c r="G7129" s="44"/>
      <c r="H7129" s="44"/>
      <c r="I7129" s="44"/>
      <c r="J7129" s="44"/>
      <c r="K7129" s="44"/>
      <c r="L7129" s="31"/>
      <c r="M7129" s="31"/>
      <c r="N7129" s="44"/>
      <c r="O7129" s="44"/>
      <c r="P7129" s="356"/>
    </row>
    <row r="7130" spans="1:16" x14ac:dyDescent="0.25">
      <c r="A7130" s="44" t="s">
        <v>12261</v>
      </c>
      <c r="B7130" s="44" t="s">
        <v>11985</v>
      </c>
      <c r="C7130" s="45" t="s">
        <v>4766</v>
      </c>
      <c r="D7130" s="45" t="s">
        <v>4574</v>
      </c>
      <c r="E7130" s="275">
        <f>DATE(2025,3,26)</f>
        <v>45742</v>
      </c>
      <c r="F7130" s="32"/>
      <c r="G7130" s="32"/>
      <c r="H7130" s="32"/>
      <c r="I7130" s="31"/>
      <c r="J7130" s="31"/>
      <c r="K7130" s="31"/>
      <c r="L7130" s="31"/>
      <c r="M7130" s="31"/>
      <c r="N7130" s="44"/>
      <c r="O7130" s="44"/>
      <c r="P7130" s="343"/>
    </row>
    <row r="7131" spans="1:16" x14ac:dyDescent="0.25">
      <c r="A7131" s="264" t="s">
        <v>16949</v>
      </c>
      <c r="B7131" s="264" t="s">
        <v>5412</v>
      </c>
      <c r="C7131" s="265">
        <v>241002</v>
      </c>
      <c r="D7131" s="265" t="s">
        <v>15953</v>
      </c>
      <c r="E7131" s="266" t="s">
        <v>6985</v>
      </c>
      <c r="P7131" s="343"/>
    </row>
    <row r="7132" spans="1:16" s="359" customFormat="1" x14ac:dyDescent="0.25">
      <c r="A7132" s="44" t="s">
        <v>13458</v>
      </c>
      <c r="B7132" s="44" t="s">
        <v>15285</v>
      </c>
      <c r="C7132" s="45" t="s">
        <v>13522</v>
      </c>
      <c r="D7132" s="45" t="s">
        <v>16294</v>
      </c>
      <c r="E7132" s="46">
        <v>45838</v>
      </c>
      <c r="F7132" s="338" t="s">
        <v>2055</v>
      </c>
      <c r="G7132" s="44"/>
      <c r="H7132" s="44"/>
      <c r="I7132" s="44"/>
      <c r="J7132" s="44"/>
      <c r="K7132" s="44"/>
      <c r="L7132" s="31"/>
      <c r="M7132" s="31"/>
      <c r="N7132" s="44"/>
      <c r="O7132" s="44"/>
      <c r="P7132" s="360"/>
    </row>
    <row r="7133" spans="1:16" x14ac:dyDescent="0.25">
      <c r="A7133" s="264" t="s">
        <v>4256</v>
      </c>
      <c r="B7133" s="264" t="s">
        <v>3753</v>
      </c>
      <c r="C7133" s="265">
        <v>210101</v>
      </c>
      <c r="D7133" s="265" t="s">
        <v>15953</v>
      </c>
      <c r="E7133" s="266" t="s">
        <v>3754</v>
      </c>
      <c r="P7133" s="343"/>
    </row>
    <row r="7134" spans="1:16" x14ac:dyDescent="0.25">
      <c r="A7134" s="44" t="s">
        <v>12262</v>
      </c>
      <c r="B7134" s="44" t="s">
        <v>12263</v>
      </c>
      <c r="C7134" s="45" t="s">
        <v>3635</v>
      </c>
      <c r="D7134" s="45" t="s">
        <v>4574</v>
      </c>
      <c r="E7134" s="275">
        <f>DATE(2025,12,7)</f>
        <v>45998</v>
      </c>
      <c r="F7134" s="32"/>
      <c r="G7134" s="32"/>
      <c r="H7134" s="32"/>
      <c r="I7134" s="31"/>
      <c r="J7134" s="31"/>
      <c r="K7134" s="31"/>
      <c r="L7134" s="31"/>
      <c r="M7134" s="31"/>
      <c r="N7134" s="44"/>
      <c r="O7134" s="44"/>
      <c r="P7134" s="343"/>
    </row>
    <row r="7135" spans="1:16" x14ac:dyDescent="0.25">
      <c r="A7135" s="264" t="s">
        <v>6867</v>
      </c>
      <c r="B7135" s="264" t="s">
        <v>6664</v>
      </c>
      <c r="C7135" s="265">
        <v>22010701</v>
      </c>
      <c r="D7135" s="265" t="s">
        <v>15953</v>
      </c>
      <c r="E7135" s="266" t="s">
        <v>6665</v>
      </c>
      <c r="P7135" s="343"/>
    </row>
    <row r="7136" spans="1:16" x14ac:dyDescent="0.25">
      <c r="A7136" s="264" t="s">
        <v>6867</v>
      </c>
      <c r="B7136" s="264" t="s">
        <v>1055</v>
      </c>
      <c r="C7136" s="265">
        <v>22010702</v>
      </c>
      <c r="D7136" s="265" t="s">
        <v>15953</v>
      </c>
      <c r="E7136" s="266" t="s">
        <v>8836</v>
      </c>
      <c r="P7136" s="343"/>
    </row>
    <row r="7137" spans="1:16" x14ac:dyDescent="0.25">
      <c r="A7137" s="264" t="s">
        <v>6867</v>
      </c>
      <c r="B7137" s="264" t="s">
        <v>17682</v>
      </c>
      <c r="C7137" s="265">
        <v>25010501</v>
      </c>
      <c r="D7137" s="265" t="s">
        <v>15953</v>
      </c>
      <c r="E7137" s="266" t="s">
        <v>17681</v>
      </c>
      <c r="P7137" s="343"/>
    </row>
    <row r="7138" spans="1:16" s="355" customFormat="1" x14ac:dyDescent="0.25">
      <c r="A7138" s="264" t="s">
        <v>6867</v>
      </c>
      <c r="B7138" s="264" t="s">
        <v>6663</v>
      </c>
      <c r="C7138" s="265">
        <v>25010502</v>
      </c>
      <c r="D7138" s="265" t="s">
        <v>15953</v>
      </c>
      <c r="E7138" s="266" t="s">
        <v>6677</v>
      </c>
      <c r="F7138" s="30"/>
      <c r="G7138" s="30"/>
      <c r="H7138" s="30"/>
      <c r="I7138" s="29"/>
      <c r="J7138" s="29"/>
      <c r="K7138" s="29"/>
      <c r="L7138" s="29"/>
      <c r="M7138" s="29"/>
      <c r="N7138" s="29"/>
      <c r="O7138" s="29"/>
      <c r="P7138" s="356"/>
    </row>
    <row r="7139" spans="1:16" x14ac:dyDescent="0.25">
      <c r="A7139" s="44" t="s">
        <v>12264</v>
      </c>
      <c r="B7139" s="44" t="s">
        <v>12265</v>
      </c>
      <c r="C7139" s="45" t="s">
        <v>6576</v>
      </c>
      <c r="D7139" s="45" t="s">
        <v>4574</v>
      </c>
      <c r="E7139" s="275">
        <f>DATE(2025,11,29)</f>
        <v>45990</v>
      </c>
      <c r="F7139" s="32"/>
      <c r="G7139" s="32"/>
      <c r="H7139" s="32"/>
      <c r="I7139" s="31"/>
      <c r="J7139" s="31"/>
      <c r="K7139" s="31"/>
      <c r="L7139" s="31"/>
      <c r="M7139" s="31"/>
      <c r="N7139" s="44"/>
      <c r="O7139" s="44"/>
      <c r="P7139" s="343"/>
    </row>
    <row r="7140" spans="1:16" x14ac:dyDescent="0.25">
      <c r="A7140" s="44" t="s">
        <v>12266</v>
      </c>
      <c r="B7140" s="44" t="s">
        <v>12098</v>
      </c>
      <c r="C7140" s="45" t="s">
        <v>8888</v>
      </c>
      <c r="D7140" s="45" t="s">
        <v>4574</v>
      </c>
      <c r="E7140" s="275">
        <f>DATE(2027,4,14)</f>
        <v>46491</v>
      </c>
      <c r="N7140" s="44"/>
      <c r="O7140" s="44"/>
      <c r="P7140" s="343"/>
    </row>
    <row r="7141" spans="1:16" x14ac:dyDescent="0.25">
      <c r="A7141" s="264" t="s">
        <v>826</v>
      </c>
      <c r="B7141" s="264" t="s">
        <v>3753</v>
      </c>
      <c r="C7141" s="265">
        <v>210101</v>
      </c>
      <c r="D7141" s="265" t="s">
        <v>15953</v>
      </c>
      <c r="E7141" s="266" t="s">
        <v>3754</v>
      </c>
      <c r="P7141" s="343"/>
    </row>
    <row r="7142" spans="1:16" x14ac:dyDescent="0.25">
      <c r="A7142" s="264" t="s">
        <v>826</v>
      </c>
      <c r="B7142" s="264" t="s">
        <v>1053</v>
      </c>
      <c r="C7142" s="265">
        <v>210902</v>
      </c>
      <c r="D7142" s="265" t="s">
        <v>15953</v>
      </c>
      <c r="E7142" s="266" t="s">
        <v>5195</v>
      </c>
      <c r="P7142" s="343"/>
    </row>
    <row r="7143" spans="1:16" x14ac:dyDescent="0.25">
      <c r="A7143" s="262" t="s">
        <v>9240</v>
      </c>
      <c r="B7143" s="262" t="s">
        <v>9241</v>
      </c>
      <c r="C7143" s="53" t="s">
        <v>9272</v>
      </c>
      <c r="D7143" s="93" t="s">
        <v>7330</v>
      </c>
      <c r="E7143" s="263">
        <v>46759</v>
      </c>
      <c r="F7143" s="93"/>
      <c r="G7143" s="93"/>
      <c r="H7143" s="93"/>
      <c r="I7143" s="99"/>
      <c r="J7143" s="99"/>
      <c r="K7143" s="99"/>
      <c r="N7143" s="44"/>
      <c r="O7143" s="44"/>
      <c r="P7143" s="343"/>
    </row>
    <row r="7144" spans="1:16" x14ac:dyDescent="0.25">
      <c r="A7144" s="262" t="s">
        <v>9242</v>
      </c>
      <c r="B7144" s="262" t="s">
        <v>9241</v>
      </c>
      <c r="C7144" s="53" t="s">
        <v>9273</v>
      </c>
      <c r="D7144" s="93" t="s">
        <v>7330</v>
      </c>
      <c r="E7144" s="263">
        <v>46759</v>
      </c>
      <c r="F7144" s="93"/>
      <c r="G7144" s="93"/>
      <c r="H7144" s="93"/>
      <c r="I7144" s="99"/>
      <c r="J7144" s="99"/>
      <c r="K7144" s="99"/>
      <c r="N7144" s="44"/>
      <c r="O7144" s="44"/>
      <c r="P7144" s="343"/>
    </row>
    <row r="7145" spans="1:16" x14ac:dyDescent="0.25">
      <c r="A7145" s="71" t="s">
        <v>17350</v>
      </c>
      <c r="B7145" s="403" t="s">
        <v>17314</v>
      </c>
      <c r="C7145" s="413">
        <v>42.25</v>
      </c>
      <c r="D7145" s="43" t="s">
        <v>17679</v>
      </c>
      <c r="E7145" s="43">
        <v>47514</v>
      </c>
      <c r="F7145" s="88"/>
      <c r="P7145" s="343"/>
    </row>
    <row r="7146" spans="1:16" x14ac:dyDescent="0.25">
      <c r="A7146" s="264" t="s">
        <v>11424</v>
      </c>
      <c r="B7146" s="264" t="s">
        <v>1059</v>
      </c>
      <c r="C7146" s="265">
        <v>231104</v>
      </c>
      <c r="D7146" s="265" t="s">
        <v>15953</v>
      </c>
      <c r="E7146" s="266" t="s">
        <v>11352</v>
      </c>
      <c r="P7146" s="343"/>
    </row>
    <row r="7147" spans="1:16" x14ac:dyDescent="0.25">
      <c r="A7147" s="403" t="s">
        <v>17351</v>
      </c>
      <c r="B7147" s="403" t="s">
        <v>17089</v>
      </c>
      <c r="C7147" s="413">
        <v>7.24</v>
      </c>
      <c r="D7147" s="43" t="s">
        <v>17679</v>
      </c>
      <c r="E7147" s="43">
        <v>47057</v>
      </c>
      <c r="F7147" s="88"/>
      <c r="P7147" s="343"/>
    </row>
    <row r="7148" spans="1:16" x14ac:dyDescent="0.25">
      <c r="A7148" s="44" t="s">
        <v>11027</v>
      </c>
      <c r="B7148" s="44" t="s">
        <v>1367</v>
      </c>
      <c r="C7148" s="45" t="s">
        <v>10990</v>
      </c>
      <c r="D7148" s="45" t="s">
        <v>18252</v>
      </c>
      <c r="E7148" s="45" t="s">
        <v>10715</v>
      </c>
      <c r="F7148" s="45" t="s">
        <v>1384</v>
      </c>
      <c r="G7148" s="45" t="s">
        <v>1385</v>
      </c>
      <c r="P7148" s="343"/>
    </row>
    <row r="7149" spans="1:16" x14ac:dyDescent="0.25">
      <c r="A7149" s="44" t="s">
        <v>1185</v>
      </c>
      <c r="B7149" s="92" t="s">
        <v>13392</v>
      </c>
      <c r="C7149" s="45" t="s">
        <v>13126</v>
      </c>
      <c r="D7149" s="93" t="s">
        <v>13391</v>
      </c>
      <c r="E7149" s="94">
        <v>45838</v>
      </c>
      <c r="F7149" s="93"/>
      <c r="G7149" s="93"/>
      <c r="H7149" s="93"/>
      <c r="I7149" s="99"/>
      <c r="J7149" s="99"/>
      <c r="K7149" s="99"/>
      <c r="L7149" s="31"/>
      <c r="M7149" s="31"/>
      <c r="N7149" s="44"/>
      <c r="O7149" s="44"/>
      <c r="P7149" s="343"/>
    </row>
    <row r="7150" spans="1:16" x14ac:dyDescent="0.25">
      <c r="A7150" s="44" t="s">
        <v>1185</v>
      </c>
      <c r="B7150" s="44" t="s">
        <v>5172</v>
      </c>
      <c r="C7150" s="45" t="s">
        <v>5186</v>
      </c>
      <c r="D7150" s="45" t="s">
        <v>15765</v>
      </c>
      <c r="E7150" s="45" t="s">
        <v>5174</v>
      </c>
      <c r="F7150" s="328"/>
      <c r="G7150" s="328"/>
      <c r="H7150" s="328"/>
      <c r="I7150" s="329"/>
      <c r="J7150" s="329"/>
      <c r="K7150" s="329"/>
      <c r="N7150" s="44"/>
      <c r="O7150" s="44"/>
      <c r="P7150" s="343"/>
    </row>
    <row r="7151" spans="1:16" x14ac:dyDescent="0.25">
      <c r="A7151" s="44" t="s">
        <v>1185</v>
      </c>
      <c r="B7151" s="44" t="s">
        <v>1772</v>
      </c>
      <c r="C7151" s="45" t="s">
        <v>15823</v>
      </c>
      <c r="D7151" s="45" t="s">
        <v>15765</v>
      </c>
      <c r="E7151" s="45" t="s">
        <v>9996</v>
      </c>
      <c r="F7151" s="328"/>
      <c r="G7151" s="328"/>
      <c r="H7151" s="328"/>
      <c r="I7151" s="329"/>
      <c r="J7151" s="329"/>
      <c r="K7151" s="329"/>
      <c r="N7151" s="44"/>
      <c r="O7151" s="44"/>
      <c r="P7151" s="343"/>
    </row>
    <row r="7152" spans="1:16" x14ac:dyDescent="0.25">
      <c r="A7152" s="44" t="s">
        <v>1185</v>
      </c>
      <c r="B7152" s="44" t="s">
        <v>5187</v>
      </c>
      <c r="C7152" s="45" t="s">
        <v>10012</v>
      </c>
      <c r="D7152" s="45" t="s">
        <v>15765</v>
      </c>
      <c r="E7152" s="45" t="s">
        <v>6211</v>
      </c>
      <c r="F7152" s="328"/>
      <c r="G7152" s="328"/>
      <c r="H7152" s="328"/>
      <c r="I7152" s="329"/>
      <c r="J7152" s="329"/>
      <c r="K7152" s="329"/>
      <c r="N7152" s="44"/>
      <c r="O7152" s="44"/>
      <c r="P7152" s="343"/>
    </row>
    <row r="7153" spans="1:16" x14ac:dyDescent="0.25">
      <c r="A7153" s="346" t="s">
        <v>1185</v>
      </c>
      <c r="B7153" s="346" t="s">
        <v>2567</v>
      </c>
      <c r="C7153" s="347" t="s">
        <v>2568</v>
      </c>
      <c r="D7153" s="347" t="s">
        <v>15765</v>
      </c>
      <c r="E7153" s="347" t="s">
        <v>6211</v>
      </c>
      <c r="F7153" s="346"/>
      <c r="G7153" s="346"/>
      <c r="H7153" s="346"/>
      <c r="I7153" s="346"/>
      <c r="J7153" s="346"/>
      <c r="K7153" s="346"/>
      <c r="L7153" s="346"/>
      <c r="M7153" s="346"/>
      <c r="N7153" s="44"/>
      <c r="O7153" s="44"/>
      <c r="P7153" s="343"/>
    </row>
    <row r="7154" spans="1:16" x14ac:dyDescent="0.25">
      <c r="A7154" s="346" t="s">
        <v>1185</v>
      </c>
      <c r="B7154" s="346" t="s">
        <v>5172</v>
      </c>
      <c r="C7154" s="347" t="s">
        <v>5186</v>
      </c>
      <c r="D7154" s="347" t="s">
        <v>15765</v>
      </c>
      <c r="E7154" s="347" t="s">
        <v>5174</v>
      </c>
      <c r="F7154" s="346"/>
      <c r="G7154" s="346"/>
      <c r="H7154" s="346"/>
      <c r="I7154" s="346"/>
      <c r="J7154" s="346"/>
      <c r="K7154" s="346"/>
      <c r="L7154" s="346"/>
      <c r="M7154" s="346"/>
      <c r="N7154" s="44"/>
      <c r="O7154" s="44"/>
      <c r="P7154" s="343"/>
    </row>
    <row r="7155" spans="1:16" x14ac:dyDescent="0.25">
      <c r="A7155" s="346" t="s">
        <v>1185</v>
      </c>
      <c r="B7155" s="346" t="s">
        <v>1772</v>
      </c>
      <c r="C7155" s="347" t="s">
        <v>10002</v>
      </c>
      <c r="D7155" s="347" t="s">
        <v>15765</v>
      </c>
      <c r="E7155" s="347" t="s">
        <v>16783</v>
      </c>
      <c r="F7155" s="346"/>
      <c r="G7155" s="346"/>
      <c r="H7155" s="346"/>
      <c r="I7155" s="346"/>
      <c r="J7155" s="346"/>
      <c r="K7155" s="346"/>
      <c r="L7155" s="346"/>
      <c r="M7155" s="346"/>
      <c r="N7155" s="44"/>
      <c r="O7155" s="44"/>
      <c r="P7155" s="343"/>
    </row>
    <row r="7156" spans="1:16" s="355" customFormat="1" x14ac:dyDescent="0.25">
      <c r="A7156" s="346" t="s">
        <v>1185</v>
      </c>
      <c r="B7156" s="346" t="s">
        <v>5187</v>
      </c>
      <c r="C7156" s="347" t="s">
        <v>10012</v>
      </c>
      <c r="D7156" s="347" t="s">
        <v>15765</v>
      </c>
      <c r="E7156" s="347" t="s">
        <v>6211</v>
      </c>
      <c r="F7156" s="346"/>
      <c r="G7156" s="346"/>
      <c r="H7156" s="346"/>
      <c r="I7156" s="346"/>
      <c r="J7156" s="346"/>
      <c r="K7156" s="346"/>
      <c r="L7156" s="346"/>
      <c r="M7156" s="346"/>
      <c r="N7156" s="44"/>
      <c r="O7156" s="44"/>
      <c r="P7156" s="356"/>
    </row>
    <row r="7157" spans="1:16" x14ac:dyDescent="0.25">
      <c r="A7157" s="346" t="s">
        <v>1185</v>
      </c>
      <c r="B7157" s="346" t="s">
        <v>16867</v>
      </c>
      <c r="C7157" s="347" t="s">
        <v>15823</v>
      </c>
      <c r="D7157" s="347" t="s">
        <v>15765</v>
      </c>
      <c r="E7157" s="347" t="s">
        <v>16861</v>
      </c>
      <c r="F7157" s="346"/>
      <c r="G7157" s="346"/>
      <c r="H7157" s="346"/>
      <c r="I7157" s="346"/>
      <c r="J7157" s="346"/>
      <c r="K7157" s="346"/>
      <c r="L7157" s="346"/>
      <c r="M7157" s="346"/>
      <c r="N7157" s="44"/>
      <c r="O7157" s="44"/>
      <c r="P7157" s="343"/>
    </row>
    <row r="7158" spans="1:16" s="359" customFormat="1" x14ac:dyDescent="0.25">
      <c r="A7158" s="346" t="s">
        <v>1185</v>
      </c>
      <c r="B7158" s="346" t="s">
        <v>16898</v>
      </c>
      <c r="C7158" s="347" t="s">
        <v>16902</v>
      </c>
      <c r="D7158" s="347" t="s">
        <v>15765</v>
      </c>
      <c r="E7158" s="347" t="s">
        <v>15826</v>
      </c>
      <c r="F7158" s="346"/>
      <c r="G7158" s="346"/>
      <c r="H7158" s="346"/>
      <c r="I7158" s="346"/>
      <c r="J7158" s="346"/>
      <c r="K7158" s="346"/>
      <c r="L7158" s="346"/>
      <c r="M7158" s="346"/>
      <c r="N7158" s="44"/>
      <c r="O7158" s="44"/>
      <c r="P7158" s="360"/>
    </row>
    <row r="7159" spans="1:16" x14ac:dyDescent="0.25">
      <c r="A7159" s="44" t="s">
        <v>1185</v>
      </c>
      <c r="B7159" s="44" t="s">
        <v>11978</v>
      </c>
      <c r="C7159" s="45" t="s">
        <v>6578</v>
      </c>
      <c r="D7159" s="45" t="s">
        <v>4574</v>
      </c>
      <c r="E7159" s="275">
        <f>DATE(2026,11,7)</f>
        <v>46333</v>
      </c>
      <c r="N7159" s="44"/>
      <c r="O7159" s="44"/>
      <c r="P7159" s="343"/>
    </row>
    <row r="7160" spans="1:16" x14ac:dyDescent="0.25">
      <c r="A7160" s="44" t="s">
        <v>1185</v>
      </c>
      <c r="B7160" s="44" t="s">
        <v>5041</v>
      </c>
      <c r="C7160" s="45" t="s">
        <v>12835</v>
      </c>
      <c r="D7160" s="45" t="s">
        <v>4574</v>
      </c>
      <c r="E7160" s="275">
        <f>DATE(2026,11,8)</f>
        <v>46334</v>
      </c>
      <c r="N7160" s="44"/>
      <c r="O7160" s="44"/>
      <c r="P7160" s="343"/>
    </row>
    <row r="7161" spans="1:16" x14ac:dyDescent="0.25">
      <c r="A7161" s="44" t="s">
        <v>1185</v>
      </c>
      <c r="B7161" s="44" t="s">
        <v>12267</v>
      </c>
      <c r="C7161" s="45" t="s">
        <v>6577</v>
      </c>
      <c r="D7161" s="45" t="s">
        <v>4574</v>
      </c>
      <c r="E7161" s="275">
        <f>DATE(2026,10,7)</f>
        <v>46302</v>
      </c>
      <c r="N7161" s="44"/>
      <c r="O7161" s="44"/>
      <c r="P7161" s="343"/>
    </row>
    <row r="7162" spans="1:16" s="359" customFormat="1" x14ac:dyDescent="0.25">
      <c r="A7162" s="44" t="s">
        <v>1185</v>
      </c>
      <c r="B7162" s="44" t="s">
        <v>5172</v>
      </c>
      <c r="C7162" s="45" t="s">
        <v>5186</v>
      </c>
      <c r="D7162" s="45" t="s">
        <v>13812</v>
      </c>
      <c r="E7162" s="45" t="s">
        <v>5174</v>
      </c>
      <c r="F7162" s="93"/>
      <c r="G7162" s="93"/>
      <c r="H7162" s="93"/>
      <c r="I7162" s="99"/>
      <c r="J7162" s="99"/>
      <c r="K7162" s="99"/>
      <c r="L7162" s="29"/>
      <c r="M7162" s="29"/>
      <c r="N7162" s="44"/>
      <c r="O7162" s="44"/>
      <c r="P7162" s="360"/>
    </row>
    <row r="7163" spans="1:16" x14ac:dyDescent="0.25">
      <c r="A7163" s="44" t="s">
        <v>1185</v>
      </c>
      <c r="B7163" s="44" t="s">
        <v>1772</v>
      </c>
      <c r="C7163" s="45" t="s">
        <v>10002</v>
      </c>
      <c r="D7163" s="45" t="s">
        <v>13812</v>
      </c>
      <c r="E7163" s="45" t="s">
        <v>9996</v>
      </c>
      <c r="F7163" s="93"/>
      <c r="G7163" s="93"/>
      <c r="H7163" s="93"/>
      <c r="I7163" s="99"/>
      <c r="J7163" s="99"/>
      <c r="K7163" s="99"/>
      <c r="N7163" s="44"/>
      <c r="O7163" s="44"/>
      <c r="P7163" s="343"/>
    </row>
    <row r="7164" spans="1:16" x14ac:dyDescent="0.25">
      <c r="A7164" s="44" t="s">
        <v>1185</v>
      </c>
      <c r="B7164" s="44" t="s">
        <v>5187</v>
      </c>
      <c r="C7164" s="45" t="s">
        <v>10012</v>
      </c>
      <c r="D7164" s="45" t="s">
        <v>13812</v>
      </c>
      <c r="E7164" s="45" t="s">
        <v>6211</v>
      </c>
      <c r="F7164" s="93"/>
      <c r="G7164" s="93"/>
      <c r="H7164" s="93"/>
      <c r="I7164" s="99"/>
      <c r="J7164" s="99"/>
      <c r="K7164" s="99"/>
      <c r="N7164" s="44"/>
      <c r="O7164" s="44"/>
      <c r="P7164" s="343"/>
    </row>
    <row r="7165" spans="1:16" x14ac:dyDescent="0.25">
      <c r="A7165" s="148" t="s">
        <v>2281</v>
      </c>
      <c r="B7165" s="149" t="s">
        <v>2261</v>
      </c>
      <c r="C7165" s="312" t="s">
        <v>2615</v>
      </c>
      <c r="D7165" s="146" t="s">
        <v>1593</v>
      </c>
      <c r="E7165" s="267">
        <v>45657</v>
      </c>
      <c r="F7165" s="93"/>
      <c r="G7165" s="93"/>
      <c r="H7165" s="93"/>
      <c r="I7165" s="99"/>
      <c r="J7165" s="99"/>
      <c r="K7165" s="99"/>
      <c r="N7165" s="44"/>
      <c r="O7165" s="44"/>
      <c r="P7165" s="343"/>
    </row>
    <row r="7166" spans="1:16" x14ac:dyDescent="0.25">
      <c r="A7166" s="148" t="s">
        <v>2281</v>
      </c>
      <c r="B7166" s="149" t="s">
        <v>2261</v>
      </c>
      <c r="C7166" s="312" t="s">
        <v>2615</v>
      </c>
      <c r="D7166" s="146" t="s">
        <v>1593</v>
      </c>
      <c r="E7166" s="267">
        <v>45657</v>
      </c>
      <c r="F7166" s="93"/>
      <c r="G7166" s="93"/>
      <c r="H7166" s="93"/>
      <c r="I7166" s="99"/>
      <c r="J7166" s="99"/>
      <c r="K7166" s="99"/>
      <c r="N7166" s="44"/>
      <c r="O7166" s="44"/>
      <c r="P7166" s="343"/>
    </row>
    <row r="7167" spans="1:16" x14ac:dyDescent="0.25">
      <c r="A7167" s="57" t="s">
        <v>13548</v>
      </c>
      <c r="B7167" s="57" t="s">
        <v>2495</v>
      </c>
      <c r="C7167" s="62" t="s">
        <v>10848</v>
      </c>
      <c r="D7167" s="62" t="s">
        <v>5966</v>
      </c>
      <c r="E7167" s="60">
        <v>45961</v>
      </c>
      <c r="F7167" s="339" t="s">
        <v>16267</v>
      </c>
      <c r="G7167" s="339" t="s">
        <v>16268</v>
      </c>
      <c r="H7167" s="57"/>
      <c r="I7167" s="57"/>
      <c r="J7167" s="57"/>
      <c r="K7167" s="57"/>
      <c r="L7167" s="31"/>
      <c r="M7167" s="31"/>
      <c r="N7167" s="44"/>
      <c r="O7167" s="44"/>
      <c r="P7167" s="343"/>
    </row>
    <row r="7168" spans="1:16" x14ac:dyDescent="0.25">
      <c r="A7168" s="264" t="s">
        <v>6868</v>
      </c>
      <c r="B7168" s="264" t="s">
        <v>6692</v>
      </c>
      <c r="C7168" s="265">
        <v>220902</v>
      </c>
      <c r="D7168" s="265" t="s">
        <v>15953</v>
      </c>
      <c r="E7168" s="266" t="s">
        <v>6210</v>
      </c>
      <c r="P7168" s="343"/>
    </row>
    <row r="7169" spans="1:16" x14ac:dyDescent="0.25">
      <c r="A7169" s="264" t="s">
        <v>6868</v>
      </c>
      <c r="B7169" s="264" t="s">
        <v>6966</v>
      </c>
      <c r="C7169" s="265">
        <v>23010401</v>
      </c>
      <c r="D7169" s="265" t="s">
        <v>15953</v>
      </c>
      <c r="E7169" s="266" t="s">
        <v>6967</v>
      </c>
      <c r="P7169" s="343"/>
    </row>
    <row r="7170" spans="1:16" x14ac:dyDescent="0.25">
      <c r="A7170" s="264" t="s">
        <v>6868</v>
      </c>
      <c r="B7170" s="264" t="s">
        <v>3782</v>
      </c>
      <c r="C7170" s="265">
        <v>23010402</v>
      </c>
      <c r="D7170" s="265" t="s">
        <v>15953</v>
      </c>
      <c r="E7170" s="266" t="s">
        <v>8836</v>
      </c>
      <c r="P7170" s="343"/>
    </row>
    <row r="7171" spans="1:16" x14ac:dyDescent="0.25">
      <c r="A7171" s="264" t="s">
        <v>6868</v>
      </c>
      <c r="B7171" s="264" t="s">
        <v>8833</v>
      </c>
      <c r="C7171" s="265">
        <v>23020101</v>
      </c>
      <c r="D7171" s="265" t="s">
        <v>15953</v>
      </c>
      <c r="E7171" s="266" t="s">
        <v>8836</v>
      </c>
      <c r="P7171" s="343"/>
    </row>
    <row r="7172" spans="1:16" x14ac:dyDescent="0.25">
      <c r="A7172" s="264" t="s">
        <v>6868</v>
      </c>
      <c r="B7172" s="264" t="s">
        <v>8834</v>
      </c>
      <c r="C7172" s="265">
        <v>23020102</v>
      </c>
      <c r="D7172" s="265" t="s">
        <v>15953</v>
      </c>
      <c r="E7172" s="266" t="s">
        <v>8836</v>
      </c>
      <c r="P7172" s="343"/>
    </row>
    <row r="7173" spans="1:16" x14ac:dyDescent="0.25">
      <c r="A7173" s="44" t="s">
        <v>13235</v>
      </c>
      <c r="B7173" s="92" t="s">
        <v>13392</v>
      </c>
      <c r="C7173" s="45" t="s">
        <v>13126</v>
      </c>
      <c r="D7173" s="93" t="s">
        <v>13391</v>
      </c>
      <c r="E7173" s="94">
        <v>45838</v>
      </c>
      <c r="F7173" s="93"/>
      <c r="G7173" s="93"/>
      <c r="H7173" s="93"/>
      <c r="I7173" s="99"/>
      <c r="J7173" s="99"/>
      <c r="K7173" s="99"/>
      <c r="L7173" s="31"/>
      <c r="M7173" s="31"/>
      <c r="N7173" s="44"/>
      <c r="O7173" s="44"/>
      <c r="P7173" s="343"/>
    </row>
    <row r="7174" spans="1:16" x14ac:dyDescent="0.25">
      <c r="A7174" s="44" t="s">
        <v>15536</v>
      </c>
      <c r="B7174" s="44" t="s">
        <v>9316</v>
      </c>
      <c r="C7174" s="45" t="s">
        <v>9317</v>
      </c>
      <c r="D7174" s="45" t="s">
        <v>18252</v>
      </c>
      <c r="E7174" s="45" t="s">
        <v>3754</v>
      </c>
      <c r="F7174" s="45" t="s">
        <v>1385</v>
      </c>
      <c r="G7174" s="45" t="s">
        <v>1385</v>
      </c>
      <c r="P7174" s="343"/>
    </row>
    <row r="7175" spans="1:16" x14ac:dyDescent="0.25">
      <c r="A7175" s="44" t="s">
        <v>15536</v>
      </c>
      <c r="B7175" s="44" t="s">
        <v>4157</v>
      </c>
      <c r="C7175" s="45" t="s">
        <v>15418</v>
      </c>
      <c r="D7175" s="45" t="s">
        <v>18252</v>
      </c>
      <c r="E7175" s="45" t="s">
        <v>3064</v>
      </c>
      <c r="F7175" s="45" t="s">
        <v>1385</v>
      </c>
      <c r="G7175" s="45" t="s">
        <v>1385</v>
      </c>
      <c r="P7175" s="343"/>
    </row>
    <row r="7176" spans="1:16" x14ac:dyDescent="0.25">
      <c r="A7176" s="44" t="s">
        <v>268</v>
      </c>
      <c r="B7176" s="44" t="s">
        <v>177</v>
      </c>
      <c r="C7176" s="45" t="s">
        <v>10213</v>
      </c>
      <c r="D7176" s="45" t="s">
        <v>15765</v>
      </c>
      <c r="E7176" s="45" t="s">
        <v>6212</v>
      </c>
      <c r="F7176" s="328"/>
      <c r="G7176" s="328"/>
      <c r="H7176" s="328"/>
      <c r="I7176" s="329"/>
      <c r="J7176" s="329"/>
      <c r="K7176" s="329"/>
      <c r="N7176" s="44"/>
      <c r="O7176" s="44"/>
      <c r="P7176" s="343"/>
    </row>
    <row r="7177" spans="1:16" x14ac:dyDescent="0.25">
      <c r="A7177" s="346" t="s">
        <v>268</v>
      </c>
      <c r="B7177" s="346" t="s">
        <v>177</v>
      </c>
      <c r="C7177" s="347" t="s">
        <v>10213</v>
      </c>
      <c r="D7177" s="347" t="s">
        <v>15765</v>
      </c>
      <c r="E7177" s="347" t="s">
        <v>16792</v>
      </c>
      <c r="F7177" s="346"/>
      <c r="G7177" s="346"/>
      <c r="H7177" s="346"/>
      <c r="I7177" s="346"/>
      <c r="J7177" s="346"/>
      <c r="K7177" s="346"/>
      <c r="L7177" s="346"/>
      <c r="M7177" s="346"/>
      <c r="N7177" s="44"/>
      <c r="O7177" s="44"/>
      <c r="P7177" s="343"/>
    </row>
    <row r="7178" spans="1:16" x14ac:dyDescent="0.25">
      <c r="A7178" s="44" t="s">
        <v>268</v>
      </c>
      <c r="B7178" s="44" t="s">
        <v>177</v>
      </c>
      <c r="C7178" s="45" t="s">
        <v>10213</v>
      </c>
      <c r="D7178" s="45" t="s">
        <v>13812</v>
      </c>
      <c r="E7178" s="45" t="s">
        <v>6212</v>
      </c>
      <c r="F7178" s="93"/>
      <c r="G7178" s="93"/>
      <c r="H7178" s="93"/>
      <c r="I7178" s="99"/>
      <c r="J7178" s="99"/>
      <c r="K7178" s="99"/>
      <c r="N7178" s="44"/>
      <c r="O7178" s="44"/>
      <c r="P7178" s="343"/>
    </row>
    <row r="7179" spans="1:16" s="355" customFormat="1" x14ac:dyDescent="0.25">
      <c r="A7179" s="264" t="s">
        <v>17863</v>
      </c>
      <c r="B7179" s="264" t="s">
        <v>236</v>
      </c>
      <c r="C7179" s="265">
        <v>241001</v>
      </c>
      <c r="D7179" s="265" t="s">
        <v>15953</v>
      </c>
      <c r="E7179" s="266" t="s">
        <v>11352</v>
      </c>
      <c r="F7179" s="30"/>
      <c r="G7179" s="30"/>
      <c r="H7179" s="30"/>
      <c r="I7179" s="29"/>
      <c r="J7179" s="29"/>
      <c r="K7179" s="29"/>
      <c r="L7179" s="29"/>
      <c r="M7179" s="29"/>
      <c r="N7179" s="29"/>
      <c r="O7179" s="29"/>
      <c r="P7179" s="356"/>
    </row>
    <row r="7180" spans="1:16" x14ac:dyDescent="0.25">
      <c r="A7180" s="44" t="s">
        <v>10328</v>
      </c>
      <c r="B7180" s="44" t="s">
        <v>10329</v>
      </c>
      <c r="C7180" s="45" t="s">
        <v>10330</v>
      </c>
      <c r="D7180" s="45" t="s">
        <v>15765</v>
      </c>
      <c r="E7180" s="45" t="s">
        <v>8836</v>
      </c>
      <c r="F7180" s="328"/>
      <c r="G7180" s="328"/>
      <c r="H7180" s="328"/>
      <c r="I7180" s="329"/>
      <c r="J7180" s="329"/>
      <c r="K7180" s="329"/>
      <c r="N7180" s="44"/>
      <c r="O7180" s="44"/>
      <c r="P7180" s="343"/>
    </row>
    <row r="7181" spans="1:16" s="361" customFormat="1" x14ac:dyDescent="0.25">
      <c r="A7181" s="346" t="s">
        <v>10328</v>
      </c>
      <c r="B7181" s="346" t="s">
        <v>10329</v>
      </c>
      <c r="C7181" s="347" t="s">
        <v>10330</v>
      </c>
      <c r="D7181" s="347" t="s">
        <v>15765</v>
      </c>
      <c r="E7181" s="347" t="s">
        <v>6967</v>
      </c>
      <c r="F7181" s="346"/>
      <c r="G7181" s="346"/>
      <c r="H7181" s="346"/>
      <c r="I7181" s="346"/>
      <c r="J7181" s="346"/>
      <c r="K7181" s="346"/>
      <c r="L7181" s="346"/>
      <c r="M7181" s="346"/>
      <c r="N7181" s="44"/>
      <c r="O7181" s="44"/>
      <c r="P7181" s="362"/>
    </row>
    <row r="7182" spans="1:16" x14ac:dyDescent="0.25">
      <c r="A7182" s="44" t="s">
        <v>10328</v>
      </c>
      <c r="B7182" s="44" t="s">
        <v>10329</v>
      </c>
      <c r="C7182" s="45" t="s">
        <v>10330</v>
      </c>
      <c r="D7182" s="45" t="s">
        <v>13812</v>
      </c>
      <c r="E7182" s="45" t="s">
        <v>8836</v>
      </c>
      <c r="F7182" s="93"/>
      <c r="G7182" s="93"/>
      <c r="H7182" s="93"/>
      <c r="I7182" s="99"/>
      <c r="J7182" s="99"/>
      <c r="K7182" s="99"/>
      <c r="N7182" s="44"/>
      <c r="O7182" s="44"/>
      <c r="P7182" s="343"/>
    </row>
    <row r="7183" spans="1:16" x14ac:dyDescent="0.25">
      <c r="A7183" s="264" t="s">
        <v>2810</v>
      </c>
      <c r="B7183" s="264" t="s">
        <v>6966</v>
      </c>
      <c r="C7183" s="265">
        <v>23010401</v>
      </c>
      <c r="D7183" s="265" t="s">
        <v>15953</v>
      </c>
      <c r="E7183" s="266" t="s">
        <v>6967</v>
      </c>
      <c r="P7183" s="343"/>
    </row>
    <row r="7184" spans="1:16" x14ac:dyDescent="0.25">
      <c r="A7184" s="264" t="s">
        <v>14846</v>
      </c>
      <c r="B7184" s="264" t="s">
        <v>4181</v>
      </c>
      <c r="C7184" s="265">
        <v>240301</v>
      </c>
      <c r="D7184" s="265" t="s">
        <v>15953</v>
      </c>
      <c r="E7184" s="266" t="s">
        <v>13010</v>
      </c>
      <c r="P7184" s="343"/>
    </row>
    <row r="7185" spans="1:16" x14ac:dyDescent="0.25">
      <c r="A7185" s="264" t="s">
        <v>2811</v>
      </c>
      <c r="B7185" s="264" t="s">
        <v>2751</v>
      </c>
      <c r="C7185" s="265">
        <v>230105</v>
      </c>
      <c r="D7185" s="265" t="s">
        <v>15953</v>
      </c>
      <c r="E7185" s="266" t="s">
        <v>6877</v>
      </c>
      <c r="P7185" s="343"/>
    </row>
    <row r="7186" spans="1:16" x14ac:dyDescent="0.25">
      <c r="A7186" s="44" t="s">
        <v>5687</v>
      </c>
      <c r="B7186" s="44" t="s">
        <v>5544</v>
      </c>
      <c r="C7186" s="45" t="s">
        <v>5688</v>
      </c>
      <c r="D7186" s="45" t="s">
        <v>15765</v>
      </c>
      <c r="E7186" s="45" t="s">
        <v>5246</v>
      </c>
      <c r="F7186" s="328"/>
      <c r="G7186" s="328"/>
      <c r="H7186" s="328"/>
      <c r="I7186" s="329"/>
      <c r="J7186" s="329"/>
      <c r="K7186" s="329"/>
      <c r="N7186" s="44"/>
      <c r="O7186" s="44"/>
      <c r="P7186" s="343"/>
    </row>
    <row r="7187" spans="1:16" x14ac:dyDescent="0.25">
      <c r="A7187" s="346" t="s">
        <v>5687</v>
      </c>
      <c r="B7187" s="346" t="s">
        <v>5544</v>
      </c>
      <c r="C7187" s="347" t="s">
        <v>5688</v>
      </c>
      <c r="D7187" s="347" t="s">
        <v>15765</v>
      </c>
      <c r="E7187" s="347" t="s">
        <v>5246</v>
      </c>
      <c r="F7187" s="346"/>
      <c r="G7187" s="346"/>
      <c r="H7187" s="346"/>
      <c r="I7187" s="346"/>
      <c r="J7187" s="346"/>
      <c r="K7187" s="346"/>
      <c r="L7187" s="346"/>
      <c r="M7187" s="346"/>
      <c r="N7187" s="44"/>
      <c r="O7187" s="44"/>
      <c r="P7187" s="343"/>
    </row>
    <row r="7188" spans="1:16" x14ac:dyDescent="0.25">
      <c r="A7188" s="264" t="s">
        <v>10709</v>
      </c>
      <c r="B7188" s="264" t="s">
        <v>2751</v>
      </c>
      <c r="C7188" s="265">
        <v>220105</v>
      </c>
      <c r="D7188" s="265" t="s">
        <v>15953</v>
      </c>
      <c r="E7188" s="266" t="s">
        <v>3064</v>
      </c>
      <c r="P7188" s="343"/>
    </row>
    <row r="7189" spans="1:16" x14ac:dyDescent="0.25">
      <c r="A7189" s="264" t="s">
        <v>10709</v>
      </c>
      <c r="B7189" s="264" t="s">
        <v>1074</v>
      </c>
      <c r="C7189" s="265">
        <v>220701</v>
      </c>
      <c r="D7189" s="265" t="s">
        <v>15953</v>
      </c>
      <c r="E7189" s="266" t="s">
        <v>6212</v>
      </c>
      <c r="P7189" s="343"/>
    </row>
    <row r="7190" spans="1:16" x14ac:dyDescent="0.25">
      <c r="A7190" s="264" t="s">
        <v>4257</v>
      </c>
      <c r="B7190" s="264" t="s">
        <v>3753</v>
      </c>
      <c r="C7190" s="265">
        <v>210101</v>
      </c>
      <c r="D7190" s="265" t="s">
        <v>15953</v>
      </c>
      <c r="E7190" s="266" t="s">
        <v>3754</v>
      </c>
      <c r="P7190" s="343"/>
    </row>
    <row r="7191" spans="1:16" x14ac:dyDescent="0.25">
      <c r="A7191" s="44" t="s">
        <v>11028</v>
      </c>
      <c r="B7191" s="44" t="s">
        <v>1374</v>
      </c>
      <c r="C7191" s="45" t="s">
        <v>10983</v>
      </c>
      <c r="D7191" s="45" t="s">
        <v>18252</v>
      </c>
      <c r="E7191" s="45" t="s">
        <v>10715</v>
      </c>
      <c r="F7191" s="45" t="s">
        <v>1384</v>
      </c>
      <c r="G7191" s="45" t="s">
        <v>1385</v>
      </c>
      <c r="P7191" s="343"/>
    </row>
    <row r="7192" spans="1:16" x14ac:dyDescent="0.25">
      <c r="A7192" s="44" t="s">
        <v>5281</v>
      </c>
      <c r="B7192" s="44" t="s">
        <v>5258</v>
      </c>
      <c r="C7192" s="45" t="s">
        <v>5282</v>
      </c>
      <c r="D7192" s="45" t="s">
        <v>15765</v>
      </c>
      <c r="E7192" s="45" t="s">
        <v>6212</v>
      </c>
      <c r="F7192" s="328"/>
      <c r="G7192" s="328"/>
      <c r="H7192" s="328"/>
      <c r="I7192" s="329"/>
      <c r="J7192" s="329"/>
      <c r="K7192" s="329"/>
      <c r="N7192" s="44"/>
      <c r="O7192" s="44"/>
      <c r="P7192" s="343"/>
    </row>
    <row r="7193" spans="1:16" x14ac:dyDescent="0.25">
      <c r="A7193" s="44" t="s">
        <v>5281</v>
      </c>
      <c r="B7193" s="44" t="s">
        <v>230</v>
      </c>
      <c r="C7193" s="45" t="s">
        <v>15727</v>
      </c>
      <c r="D7193" s="45" t="s">
        <v>15765</v>
      </c>
      <c r="E7193" s="45" t="s">
        <v>6492</v>
      </c>
      <c r="F7193" s="328"/>
      <c r="G7193" s="328"/>
      <c r="H7193" s="328"/>
      <c r="I7193" s="329"/>
      <c r="J7193" s="329"/>
      <c r="K7193" s="329"/>
      <c r="N7193" s="44"/>
      <c r="O7193" s="44"/>
      <c r="P7193" s="343"/>
    </row>
    <row r="7194" spans="1:16" x14ac:dyDescent="0.25">
      <c r="A7194" s="346" t="s">
        <v>5281</v>
      </c>
      <c r="B7194" s="346" t="s">
        <v>5258</v>
      </c>
      <c r="C7194" s="347" t="s">
        <v>5282</v>
      </c>
      <c r="D7194" s="347" t="s">
        <v>15765</v>
      </c>
      <c r="E7194" s="347" t="s">
        <v>6212</v>
      </c>
      <c r="F7194" s="346"/>
      <c r="G7194" s="346"/>
      <c r="H7194" s="346"/>
      <c r="I7194" s="346"/>
      <c r="J7194" s="346"/>
      <c r="K7194" s="346"/>
      <c r="L7194" s="346"/>
      <c r="M7194" s="346"/>
      <c r="N7194" s="44"/>
      <c r="O7194" s="44"/>
      <c r="P7194" s="343"/>
    </row>
    <row r="7195" spans="1:16" x14ac:dyDescent="0.25">
      <c r="A7195" s="346" t="s">
        <v>5281</v>
      </c>
      <c r="B7195" s="346" t="s">
        <v>230</v>
      </c>
      <c r="C7195" s="347" t="s">
        <v>15727</v>
      </c>
      <c r="D7195" s="347" t="s">
        <v>15765</v>
      </c>
      <c r="E7195" s="347" t="s">
        <v>15709</v>
      </c>
      <c r="F7195" s="346"/>
      <c r="G7195" s="346"/>
      <c r="H7195" s="346"/>
      <c r="I7195" s="346"/>
      <c r="J7195" s="346"/>
      <c r="K7195" s="346"/>
      <c r="L7195" s="346"/>
      <c r="M7195" s="346"/>
      <c r="N7195" s="44"/>
      <c r="O7195" s="44"/>
      <c r="P7195" s="343"/>
    </row>
    <row r="7196" spans="1:16" x14ac:dyDescent="0.25">
      <c r="A7196" s="44" t="s">
        <v>5281</v>
      </c>
      <c r="B7196" s="44" t="s">
        <v>5258</v>
      </c>
      <c r="C7196" s="45" t="s">
        <v>5282</v>
      </c>
      <c r="D7196" s="45" t="s">
        <v>13812</v>
      </c>
      <c r="E7196" s="45" t="s">
        <v>6212</v>
      </c>
      <c r="F7196" s="93"/>
      <c r="G7196" s="93"/>
      <c r="H7196" s="93"/>
      <c r="I7196" s="99"/>
      <c r="J7196" s="99"/>
      <c r="K7196" s="99"/>
      <c r="N7196" s="44"/>
      <c r="O7196" s="44"/>
      <c r="P7196" s="343"/>
    </row>
    <row r="7197" spans="1:16" x14ac:dyDescent="0.25">
      <c r="A7197" s="264" t="s">
        <v>6869</v>
      </c>
      <c r="B7197" s="264" t="s">
        <v>2751</v>
      </c>
      <c r="C7197" s="265">
        <v>220105</v>
      </c>
      <c r="D7197" s="265" t="s">
        <v>15953</v>
      </c>
      <c r="E7197" s="266" t="s">
        <v>3064</v>
      </c>
      <c r="P7197" s="343"/>
    </row>
    <row r="7198" spans="1:16" x14ac:dyDescent="0.25">
      <c r="A7198" s="44" t="s">
        <v>11029</v>
      </c>
      <c r="B7198" s="44" t="s">
        <v>11004</v>
      </c>
      <c r="C7198" s="45" t="s">
        <v>11005</v>
      </c>
      <c r="D7198" s="45" t="s">
        <v>18252</v>
      </c>
      <c r="E7198" s="45" t="s">
        <v>10715</v>
      </c>
      <c r="F7198" s="45" t="s">
        <v>1384</v>
      </c>
      <c r="G7198" s="45" t="s">
        <v>1385</v>
      </c>
      <c r="P7198" s="343"/>
    </row>
    <row r="7199" spans="1:16" x14ac:dyDescent="0.25">
      <c r="A7199" s="44" t="s">
        <v>11029</v>
      </c>
      <c r="B7199" s="44" t="s">
        <v>11000</v>
      </c>
      <c r="C7199" s="45" t="s">
        <v>11001</v>
      </c>
      <c r="D7199" s="45" t="s">
        <v>18252</v>
      </c>
      <c r="E7199" s="45" t="s">
        <v>10715</v>
      </c>
      <c r="F7199" s="45" t="s">
        <v>1384</v>
      </c>
      <c r="G7199" s="45" t="s">
        <v>1385</v>
      </c>
      <c r="P7199" s="343"/>
    </row>
    <row r="7200" spans="1:16" x14ac:dyDescent="0.25">
      <c r="A7200" s="99" t="s">
        <v>1530</v>
      </c>
      <c r="B7200" s="92" t="s">
        <v>1532</v>
      </c>
      <c r="C7200" s="93" t="s">
        <v>14151</v>
      </c>
      <c r="D7200" s="93" t="s">
        <v>1398</v>
      </c>
      <c r="E7200" s="94">
        <v>45860</v>
      </c>
      <c r="F7200" s="93" t="s">
        <v>1533</v>
      </c>
      <c r="G7200" s="93"/>
      <c r="H7200" s="93" t="s">
        <v>1533</v>
      </c>
      <c r="I7200" s="99"/>
      <c r="J7200" s="99"/>
      <c r="K7200" s="99"/>
      <c r="L7200" s="31"/>
      <c r="M7200" s="31"/>
      <c r="N7200" s="44"/>
      <c r="O7200" s="44"/>
      <c r="P7200" s="343"/>
    </row>
    <row r="7201" spans="1:16" x14ac:dyDescent="0.25">
      <c r="A7201" s="99" t="s">
        <v>2910</v>
      </c>
      <c r="B7201" s="92" t="s">
        <v>2911</v>
      </c>
      <c r="C7201" s="146">
        <v>1625</v>
      </c>
      <c r="D7201" s="56" t="s">
        <v>4549</v>
      </c>
      <c r="E7201" s="107">
        <v>45231</v>
      </c>
      <c r="F7201" s="93"/>
      <c r="G7201" s="93"/>
      <c r="H7201" s="93" t="s">
        <v>1533</v>
      </c>
      <c r="I7201" s="99"/>
      <c r="J7201" s="99"/>
      <c r="K7201" s="99"/>
      <c r="N7201" s="44"/>
      <c r="O7201" s="44"/>
      <c r="P7201" s="343"/>
    </row>
    <row r="7202" spans="1:16" x14ac:dyDescent="0.25">
      <c r="A7202" s="44" t="s">
        <v>5035</v>
      </c>
      <c r="B7202" s="44" t="s">
        <v>16390</v>
      </c>
      <c r="C7202" s="45" t="s">
        <v>16391</v>
      </c>
      <c r="D7202" s="45" t="s">
        <v>16294</v>
      </c>
      <c r="E7202" s="46">
        <v>45838</v>
      </c>
      <c r="F7202" s="338" t="s">
        <v>2055</v>
      </c>
      <c r="G7202" s="44"/>
      <c r="H7202" s="44"/>
      <c r="I7202" s="44"/>
      <c r="J7202" s="44"/>
      <c r="K7202" s="44"/>
      <c r="L7202" s="31"/>
      <c r="M7202" s="31"/>
      <c r="N7202" s="44"/>
      <c r="O7202" s="44"/>
      <c r="P7202" s="343"/>
    </row>
    <row r="7203" spans="1:16" x14ac:dyDescent="0.25">
      <c r="A7203" s="44" t="s">
        <v>5035</v>
      </c>
      <c r="B7203" s="44" t="s">
        <v>15285</v>
      </c>
      <c r="C7203" s="45" t="s">
        <v>13522</v>
      </c>
      <c r="D7203" s="45" t="s">
        <v>16294</v>
      </c>
      <c r="E7203" s="46">
        <v>45838</v>
      </c>
      <c r="F7203" s="338" t="s">
        <v>2055</v>
      </c>
      <c r="G7203" s="44"/>
      <c r="H7203" s="44"/>
      <c r="I7203" s="44"/>
      <c r="J7203" s="44"/>
      <c r="K7203" s="44"/>
      <c r="L7203" s="31"/>
      <c r="M7203" s="31"/>
      <c r="N7203" s="44"/>
      <c r="O7203" s="44"/>
      <c r="P7203" s="343"/>
    </row>
    <row r="7204" spans="1:16" x14ac:dyDescent="0.25">
      <c r="A7204" s="44" t="s">
        <v>5035</v>
      </c>
      <c r="B7204" s="44" t="s">
        <v>15290</v>
      </c>
      <c r="C7204" s="45" t="s">
        <v>7249</v>
      </c>
      <c r="D7204" s="45" t="s">
        <v>16294</v>
      </c>
      <c r="E7204" s="46">
        <v>45777</v>
      </c>
      <c r="F7204" s="338" t="s">
        <v>2055</v>
      </c>
      <c r="G7204" s="44"/>
      <c r="H7204" s="44"/>
      <c r="I7204" s="44"/>
      <c r="J7204" s="44"/>
      <c r="K7204" s="44"/>
      <c r="L7204" s="31"/>
      <c r="M7204" s="31"/>
      <c r="N7204" s="44"/>
      <c r="O7204" s="44"/>
      <c r="P7204" s="343"/>
    </row>
    <row r="7205" spans="1:16" x14ac:dyDescent="0.25">
      <c r="A7205" s="44" t="s">
        <v>5035</v>
      </c>
      <c r="B7205" s="44" t="s">
        <v>15293</v>
      </c>
      <c r="C7205" s="45" t="s">
        <v>7263</v>
      </c>
      <c r="D7205" s="45" t="s">
        <v>16294</v>
      </c>
      <c r="E7205" s="46">
        <v>45869</v>
      </c>
      <c r="F7205" s="338" t="s">
        <v>2055</v>
      </c>
      <c r="G7205" s="44"/>
      <c r="H7205" s="44"/>
      <c r="I7205" s="44"/>
      <c r="J7205" s="44"/>
      <c r="K7205" s="44"/>
      <c r="L7205" s="31"/>
      <c r="M7205" s="31"/>
      <c r="N7205" s="44"/>
      <c r="O7205" s="44"/>
      <c r="P7205" s="343"/>
    </row>
    <row r="7206" spans="1:16" x14ac:dyDescent="0.25">
      <c r="A7206" s="44" t="s">
        <v>5035</v>
      </c>
      <c r="B7206" s="44" t="s">
        <v>15299</v>
      </c>
      <c r="C7206" s="45" t="s">
        <v>5039</v>
      </c>
      <c r="D7206" s="45" t="s">
        <v>16294</v>
      </c>
      <c r="E7206" s="46">
        <v>46022</v>
      </c>
      <c r="F7206" s="338" t="s">
        <v>2055</v>
      </c>
      <c r="G7206" s="44"/>
      <c r="H7206" s="44"/>
      <c r="I7206" s="44"/>
      <c r="J7206" s="44"/>
      <c r="K7206" s="44"/>
      <c r="L7206" s="31"/>
      <c r="M7206" s="31"/>
      <c r="N7206" s="44"/>
      <c r="O7206" s="44"/>
      <c r="P7206" s="343"/>
    </row>
    <row r="7207" spans="1:16" x14ac:dyDescent="0.25">
      <c r="A7207" s="44" t="s">
        <v>12269</v>
      </c>
      <c r="B7207" s="44" t="s">
        <v>12270</v>
      </c>
      <c r="C7207" s="45" t="s">
        <v>12836</v>
      </c>
      <c r="D7207" s="45" t="s">
        <v>4574</v>
      </c>
      <c r="E7207" s="275">
        <f>DATE(2025,4,30)</f>
        <v>45777</v>
      </c>
      <c r="F7207" s="32"/>
      <c r="G7207" s="32"/>
      <c r="H7207" s="32"/>
      <c r="I7207" s="31"/>
      <c r="J7207" s="31"/>
      <c r="K7207" s="31"/>
      <c r="L7207" s="31"/>
      <c r="M7207" s="31"/>
      <c r="N7207" s="44"/>
      <c r="O7207" s="44"/>
      <c r="P7207" s="343"/>
    </row>
    <row r="7208" spans="1:16" x14ac:dyDescent="0.25">
      <c r="A7208" s="264" t="s">
        <v>17864</v>
      </c>
      <c r="B7208" s="264" t="s">
        <v>236</v>
      </c>
      <c r="C7208" s="265">
        <v>241001</v>
      </c>
      <c r="D7208" s="265" t="s">
        <v>15953</v>
      </c>
      <c r="E7208" s="266" t="s">
        <v>11352</v>
      </c>
      <c r="P7208" s="343"/>
    </row>
    <row r="7209" spans="1:16" x14ac:dyDescent="0.25">
      <c r="A7209" s="264" t="s">
        <v>6870</v>
      </c>
      <c r="B7209" s="264" t="s">
        <v>6662</v>
      </c>
      <c r="C7209" s="265">
        <v>22010601</v>
      </c>
      <c r="D7209" s="265" t="s">
        <v>15953</v>
      </c>
      <c r="E7209" s="266" t="s">
        <v>6211</v>
      </c>
      <c r="P7209" s="343"/>
    </row>
    <row r="7210" spans="1:16" s="355" customFormat="1" x14ac:dyDescent="0.25">
      <c r="A7210" s="264" t="s">
        <v>6870</v>
      </c>
      <c r="B7210" s="264" t="s">
        <v>6663</v>
      </c>
      <c r="C7210" s="265">
        <v>22010602</v>
      </c>
      <c r="D7210" s="265" t="s">
        <v>15953</v>
      </c>
      <c r="E7210" s="266" t="s">
        <v>6211</v>
      </c>
      <c r="F7210" s="30"/>
      <c r="G7210" s="30"/>
      <c r="H7210" s="30"/>
      <c r="I7210" s="29"/>
      <c r="J7210" s="29"/>
      <c r="K7210" s="29"/>
      <c r="L7210" s="29"/>
      <c r="M7210" s="29"/>
      <c r="N7210" s="29"/>
      <c r="O7210" s="29"/>
      <c r="P7210" s="356"/>
    </row>
    <row r="7211" spans="1:16" x14ac:dyDescent="0.25">
      <c r="A7211" s="264" t="s">
        <v>6870</v>
      </c>
      <c r="B7211" s="264" t="s">
        <v>6664</v>
      </c>
      <c r="C7211" s="265">
        <v>22010701</v>
      </c>
      <c r="D7211" s="265" t="s">
        <v>15953</v>
      </c>
      <c r="E7211" s="266" t="s">
        <v>6665</v>
      </c>
      <c r="P7211" s="343"/>
    </row>
    <row r="7212" spans="1:16" s="359" customFormat="1" x14ac:dyDescent="0.25">
      <c r="A7212" s="264" t="s">
        <v>6870</v>
      </c>
      <c r="B7212" s="264" t="s">
        <v>1055</v>
      </c>
      <c r="C7212" s="265">
        <v>22010702</v>
      </c>
      <c r="D7212" s="265" t="s">
        <v>15953</v>
      </c>
      <c r="E7212" s="266" t="s">
        <v>8836</v>
      </c>
      <c r="F7212" s="30"/>
      <c r="G7212" s="30"/>
      <c r="H7212" s="30"/>
      <c r="I7212" s="29"/>
      <c r="J7212" s="29"/>
      <c r="K7212" s="29"/>
      <c r="L7212" s="29"/>
      <c r="M7212" s="29"/>
      <c r="N7212" s="29"/>
      <c r="O7212" s="29"/>
      <c r="P7212" s="360"/>
    </row>
    <row r="7213" spans="1:16" x14ac:dyDescent="0.25">
      <c r="A7213" s="44" t="s">
        <v>16085</v>
      </c>
      <c r="B7213" s="44" t="s">
        <v>1372</v>
      </c>
      <c r="C7213" s="45" t="s">
        <v>9092</v>
      </c>
      <c r="D7213" s="45" t="s">
        <v>18252</v>
      </c>
      <c r="E7213" s="45" t="s">
        <v>6809</v>
      </c>
      <c r="F7213" s="45" t="s">
        <v>1384</v>
      </c>
      <c r="G7213" s="45" t="s">
        <v>1385</v>
      </c>
      <c r="P7213" s="343"/>
    </row>
    <row r="7214" spans="1:16" x14ac:dyDescent="0.25">
      <c r="A7214" s="44" t="s">
        <v>16085</v>
      </c>
      <c r="B7214" s="44" t="s">
        <v>15965</v>
      </c>
      <c r="C7214" s="45" t="s">
        <v>15966</v>
      </c>
      <c r="D7214" s="45" t="s">
        <v>18252</v>
      </c>
      <c r="E7214" s="45" t="s">
        <v>6214</v>
      </c>
      <c r="F7214" s="45" t="s">
        <v>1384</v>
      </c>
      <c r="G7214" s="45" t="s">
        <v>1385</v>
      </c>
      <c r="P7214" s="343"/>
    </row>
    <row r="7215" spans="1:16" x14ac:dyDescent="0.25">
      <c r="A7215" s="1" t="s">
        <v>9753</v>
      </c>
      <c r="B7215" s="432" t="s">
        <v>2183</v>
      </c>
      <c r="C7215" s="433" t="s">
        <v>9754</v>
      </c>
      <c r="D7215" s="434" t="s">
        <v>17016</v>
      </c>
      <c r="E7215" s="434">
        <v>45828</v>
      </c>
      <c r="P7215" s="343"/>
    </row>
    <row r="7216" spans="1:16" x14ac:dyDescent="0.25">
      <c r="A7216" s="264" t="s">
        <v>4258</v>
      </c>
      <c r="B7216" s="264" t="s">
        <v>2757</v>
      </c>
      <c r="C7216" s="265">
        <v>221001</v>
      </c>
      <c r="D7216" s="265" t="s">
        <v>15953</v>
      </c>
      <c r="E7216" s="266" t="s">
        <v>5198</v>
      </c>
      <c r="P7216" s="343"/>
    </row>
    <row r="7217" spans="1:16" x14ac:dyDescent="0.25">
      <c r="A7217" s="44" t="s">
        <v>11870</v>
      </c>
      <c r="B7217" s="44" t="s">
        <v>1366</v>
      </c>
      <c r="C7217" s="45" t="s">
        <v>11845</v>
      </c>
      <c r="D7217" s="45" t="s">
        <v>18252</v>
      </c>
      <c r="E7217" s="45" t="s">
        <v>11834</v>
      </c>
      <c r="F7217" s="45" t="s">
        <v>1384</v>
      </c>
      <c r="G7217" s="45" t="s">
        <v>1385</v>
      </c>
      <c r="P7217" s="343"/>
    </row>
    <row r="7218" spans="1:16" x14ac:dyDescent="0.25">
      <c r="A7218" s="403" t="s">
        <v>2481</v>
      </c>
      <c r="B7218" s="403" t="s">
        <v>17103</v>
      </c>
      <c r="C7218" s="413">
        <v>22.23</v>
      </c>
      <c r="D7218" s="43" t="s">
        <v>17679</v>
      </c>
      <c r="E7218" s="43">
        <v>46934</v>
      </c>
      <c r="F7218" s="88"/>
      <c r="P7218" s="343"/>
    </row>
    <row r="7219" spans="1:16" x14ac:dyDescent="0.25">
      <c r="A7219" s="44" t="s">
        <v>8894</v>
      </c>
      <c r="B7219" s="44" t="s">
        <v>1775</v>
      </c>
      <c r="C7219" s="45" t="s">
        <v>2018</v>
      </c>
      <c r="D7219" s="45" t="s">
        <v>15765</v>
      </c>
      <c r="E7219" s="45" t="s">
        <v>15701</v>
      </c>
      <c r="F7219" s="328"/>
      <c r="G7219" s="328"/>
      <c r="H7219" s="328"/>
      <c r="I7219" s="329"/>
      <c r="J7219" s="329"/>
      <c r="K7219" s="329"/>
      <c r="N7219" s="44"/>
      <c r="O7219" s="44"/>
      <c r="P7219" s="343"/>
    </row>
    <row r="7220" spans="1:16" x14ac:dyDescent="0.25">
      <c r="A7220" s="346" t="s">
        <v>8894</v>
      </c>
      <c r="B7220" s="346" t="s">
        <v>1775</v>
      </c>
      <c r="C7220" s="347" t="s">
        <v>2018</v>
      </c>
      <c r="D7220" s="347" t="s">
        <v>15765</v>
      </c>
      <c r="E7220" s="347" t="s">
        <v>15701</v>
      </c>
      <c r="F7220" s="346"/>
      <c r="G7220" s="346"/>
      <c r="H7220" s="346"/>
      <c r="I7220" s="346"/>
      <c r="J7220" s="346"/>
      <c r="K7220" s="346"/>
      <c r="L7220" s="346"/>
      <c r="M7220" s="346"/>
      <c r="N7220" s="44"/>
      <c r="O7220" s="44"/>
      <c r="P7220" s="343"/>
    </row>
    <row r="7221" spans="1:16" x14ac:dyDescent="0.25">
      <c r="A7221" s="44" t="s">
        <v>8894</v>
      </c>
      <c r="B7221" s="44" t="s">
        <v>1775</v>
      </c>
      <c r="C7221" s="45" t="s">
        <v>2018</v>
      </c>
      <c r="D7221" s="45" t="s">
        <v>13812</v>
      </c>
      <c r="E7221" s="45" t="s">
        <v>5191</v>
      </c>
      <c r="F7221" s="93"/>
      <c r="G7221" s="93"/>
      <c r="H7221" s="93"/>
      <c r="I7221" s="99"/>
      <c r="J7221" s="99"/>
      <c r="K7221" s="99"/>
      <c r="N7221" s="44"/>
      <c r="O7221" s="44"/>
      <c r="P7221" s="343"/>
    </row>
    <row r="7222" spans="1:16" x14ac:dyDescent="0.25">
      <c r="A7222" s="44" t="s">
        <v>13236</v>
      </c>
      <c r="B7222" s="92" t="s">
        <v>13392</v>
      </c>
      <c r="C7222" s="45" t="s">
        <v>13122</v>
      </c>
      <c r="D7222" s="93" t="s">
        <v>13391</v>
      </c>
      <c r="E7222" s="94">
        <v>45838</v>
      </c>
      <c r="F7222" s="93"/>
      <c r="G7222" s="93"/>
      <c r="H7222" s="93"/>
      <c r="I7222" s="99"/>
      <c r="J7222" s="99"/>
      <c r="K7222" s="99"/>
      <c r="L7222" s="31"/>
      <c r="M7222" s="31"/>
      <c r="N7222" s="44"/>
      <c r="O7222" s="44"/>
      <c r="P7222" s="343"/>
    </row>
    <row r="7223" spans="1:16" s="355" customFormat="1" x14ac:dyDescent="0.25">
      <c r="A7223" s="264" t="s">
        <v>6871</v>
      </c>
      <c r="B7223" s="264" t="s">
        <v>14577</v>
      </c>
      <c r="C7223" s="265">
        <v>240501</v>
      </c>
      <c r="D7223" s="265" t="s">
        <v>15953</v>
      </c>
      <c r="E7223" s="266" t="s">
        <v>14578</v>
      </c>
      <c r="F7223" s="30"/>
      <c r="G7223" s="30"/>
      <c r="H7223" s="30"/>
      <c r="I7223" s="29"/>
      <c r="J7223" s="29"/>
      <c r="K7223" s="29"/>
      <c r="L7223" s="29"/>
      <c r="M7223" s="29"/>
      <c r="N7223" s="29"/>
      <c r="O7223" s="29"/>
      <c r="P7223" s="356"/>
    </row>
    <row r="7224" spans="1:16" x14ac:dyDescent="0.25">
      <c r="A7224" s="264" t="s">
        <v>14847</v>
      </c>
      <c r="B7224" s="264" t="s">
        <v>14577</v>
      </c>
      <c r="C7224" s="265">
        <v>240501</v>
      </c>
      <c r="D7224" s="265" t="s">
        <v>15953</v>
      </c>
      <c r="E7224" s="266" t="s">
        <v>14578</v>
      </c>
      <c r="P7224" s="343"/>
    </row>
    <row r="7225" spans="1:16" x14ac:dyDescent="0.25">
      <c r="A7225" s="44" t="s">
        <v>16327</v>
      </c>
      <c r="B7225" s="44" t="s">
        <v>16320</v>
      </c>
      <c r="C7225" s="45" t="s">
        <v>16321</v>
      </c>
      <c r="D7225" s="45" t="s">
        <v>16294</v>
      </c>
      <c r="E7225" s="46">
        <v>46022</v>
      </c>
      <c r="F7225" s="338"/>
      <c r="G7225" s="44"/>
      <c r="H7225" s="44"/>
      <c r="I7225" s="44"/>
      <c r="J7225" s="44"/>
      <c r="K7225" s="44"/>
      <c r="L7225" s="31"/>
      <c r="M7225" s="31"/>
      <c r="N7225" s="44"/>
      <c r="O7225" s="44"/>
      <c r="P7225" s="343"/>
    </row>
    <row r="7226" spans="1:16" x14ac:dyDescent="0.25">
      <c r="A7226" s="44" t="s">
        <v>13475</v>
      </c>
      <c r="B7226" s="44" t="s">
        <v>15288</v>
      </c>
      <c r="C7226" s="45" t="s">
        <v>13104</v>
      </c>
      <c r="D7226" s="45" t="s">
        <v>16294</v>
      </c>
      <c r="E7226" s="46">
        <v>45777</v>
      </c>
      <c r="F7226" s="338"/>
      <c r="G7226" s="44"/>
      <c r="H7226" s="44"/>
      <c r="I7226" s="44"/>
      <c r="J7226" s="44"/>
      <c r="K7226" s="44"/>
      <c r="L7226" s="31"/>
      <c r="M7226" s="31"/>
      <c r="N7226" s="44"/>
      <c r="O7226" s="44"/>
      <c r="P7226" s="343"/>
    </row>
    <row r="7227" spans="1:16" x14ac:dyDescent="0.25">
      <c r="A7227" s="29" t="s">
        <v>2048</v>
      </c>
      <c r="B7227" s="230" t="s">
        <v>17002</v>
      </c>
      <c r="C7227" s="30" t="s">
        <v>17003</v>
      </c>
      <c r="D7227" s="32" t="s">
        <v>1398</v>
      </c>
      <c r="E7227" s="348">
        <v>46040</v>
      </c>
      <c r="O7227" s="44"/>
      <c r="P7227" s="343"/>
    </row>
    <row r="7228" spans="1:16" x14ac:dyDescent="0.25">
      <c r="A7228" s="264" t="s">
        <v>6872</v>
      </c>
      <c r="B7228" s="264" t="s">
        <v>1055</v>
      </c>
      <c r="C7228" s="265">
        <v>22010702</v>
      </c>
      <c r="D7228" s="265" t="s">
        <v>15953</v>
      </c>
      <c r="E7228" s="266" t="s">
        <v>8836</v>
      </c>
      <c r="P7228" s="343"/>
    </row>
    <row r="7229" spans="1:16" x14ac:dyDescent="0.25">
      <c r="A7229" s="264" t="s">
        <v>17017</v>
      </c>
      <c r="B7229" s="264" t="s">
        <v>6669</v>
      </c>
      <c r="C7229" s="265" t="s">
        <v>17018</v>
      </c>
      <c r="D7229" s="265" t="s">
        <v>14266</v>
      </c>
      <c r="E7229" s="266">
        <v>47210</v>
      </c>
      <c r="N7229" s="44"/>
      <c r="O7229" s="44"/>
      <c r="P7229" s="343"/>
    </row>
    <row r="7230" spans="1:16" x14ac:dyDescent="0.25">
      <c r="A7230" s="44" t="s">
        <v>17017</v>
      </c>
      <c r="B7230" s="353" t="s">
        <v>17063</v>
      </c>
      <c r="C7230" s="32" t="s">
        <v>17033</v>
      </c>
      <c r="D7230" s="32" t="s">
        <v>1398</v>
      </c>
      <c r="E7230" s="33">
        <v>47208</v>
      </c>
      <c r="F7230" s="32"/>
      <c r="G7230" s="32"/>
      <c r="H7230" s="32"/>
      <c r="I7230" s="31"/>
      <c r="J7230" s="31"/>
      <c r="K7230" s="31"/>
      <c r="L7230" s="31"/>
      <c r="M7230" s="31"/>
      <c r="N7230" s="31"/>
      <c r="O7230" s="44"/>
      <c r="P7230" s="343"/>
    </row>
    <row r="7231" spans="1:16" x14ac:dyDescent="0.25">
      <c r="A7231" s="264" t="s">
        <v>4259</v>
      </c>
      <c r="B7231" s="264" t="s">
        <v>4181</v>
      </c>
      <c r="C7231" s="265">
        <v>210305</v>
      </c>
      <c r="D7231" s="265" t="s">
        <v>15953</v>
      </c>
      <c r="E7231" s="266" t="s">
        <v>3754</v>
      </c>
      <c r="P7231" s="343"/>
    </row>
    <row r="7232" spans="1:16" x14ac:dyDescent="0.25">
      <c r="A7232" s="44" t="s">
        <v>9155</v>
      </c>
      <c r="B7232" s="44" t="s">
        <v>1377</v>
      </c>
      <c r="C7232" s="45" t="s">
        <v>9099</v>
      </c>
      <c r="D7232" s="45" t="s">
        <v>18252</v>
      </c>
      <c r="E7232" s="45" t="s">
        <v>6809</v>
      </c>
      <c r="F7232" s="45" t="s">
        <v>1385</v>
      </c>
      <c r="G7232" s="45" t="s">
        <v>1385</v>
      </c>
      <c r="P7232" s="343"/>
    </row>
    <row r="7233" spans="1:16" x14ac:dyDescent="0.25">
      <c r="A7233" s="44" t="s">
        <v>12271</v>
      </c>
      <c r="B7233" s="44" t="s">
        <v>11989</v>
      </c>
      <c r="C7233" s="45" t="s">
        <v>5064</v>
      </c>
      <c r="D7233" s="45" t="s">
        <v>4574</v>
      </c>
      <c r="E7233" s="275">
        <f>DATE(2025,8,9)</f>
        <v>45878</v>
      </c>
      <c r="F7233" s="32"/>
      <c r="G7233" s="32"/>
      <c r="H7233" s="32"/>
      <c r="I7233" s="31"/>
      <c r="J7233" s="31"/>
      <c r="K7233" s="31"/>
      <c r="L7233" s="31"/>
      <c r="M7233" s="31"/>
      <c r="N7233" s="44"/>
      <c r="O7233" s="44"/>
      <c r="P7233" s="343"/>
    </row>
    <row r="7234" spans="1:16" x14ac:dyDescent="0.25">
      <c r="A7234" s="44" t="s">
        <v>6048</v>
      </c>
      <c r="B7234" s="44" t="s">
        <v>6176</v>
      </c>
      <c r="C7234" s="45" t="s">
        <v>6189</v>
      </c>
      <c r="D7234" s="45" t="s">
        <v>18252</v>
      </c>
      <c r="E7234" s="45" t="s">
        <v>6210</v>
      </c>
      <c r="F7234" s="45" t="s">
        <v>1384</v>
      </c>
      <c r="G7234" s="45" t="s">
        <v>1384</v>
      </c>
      <c r="P7234" s="343"/>
    </row>
    <row r="7235" spans="1:16" x14ac:dyDescent="0.25">
      <c r="A7235" s="44" t="s">
        <v>18160</v>
      </c>
      <c r="B7235" s="44" t="s">
        <v>1350</v>
      </c>
      <c r="C7235" s="45" t="s">
        <v>6188</v>
      </c>
      <c r="D7235" s="45" t="s">
        <v>18252</v>
      </c>
      <c r="E7235" s="45" t="s">
        <v>6211</v>
      </c>
      <c r="F7235" s="45" t="s">
        <v>1384</v>
      </c>
      <c r="G7235" s="45" t="s">
        <v>1384</v>
      </c>
      <c r="P7235" s="343"/>
    </row>
    <row r="7236" spans="1:16" x14ac:dyDescent="0.25">
      <c r="A7236" s="135" t="s">
        <v>7688</v>
      </c>
      <c r="B7236" s="131" t="s">
        <v>1604</v>
      </c>
      <c r="C7236" s="96" t="s">
        <v>9728</v>
      </c>
      <c r="D7236" s="96" t="s">
        <v>1398</v>
      </c>
      <c r="E7236" s="112">
        <v>45901</v>
      </c>
      <c r="F7236" s="93"/>
      <c r="G7236" s="93"/>
      <c r="H7236" s="93"/>
      <c r="I7236" s="99"/>
      <c r="J7236" s="99"/>
      <c r="K7236" s="99"/>
      <c r="L7236" s="31"/>
      <c r="M7236" s="31"/>
      <c r="N7236" s="44"/>
      <c r="O7236" s="44"/>
      <c r="P7236" s="343"/>
    </row>
    <row r="7237" spans="1:16" s="355" customFormat="1" x14ac:dyDescent="0.25">
      <c r="A7237" s="264" t="s">
        <v>3516</v>
      </c>
      <c r="B7237" s="264" t="s">
        <v>10629</v>
      </c>
      <c r="C7237" s="265">
        <v>230804</v>
      </c>
      <c r="D7237" s="265" t="s">
        <v>15953</v>
      </c>
      <c r="E7237" s="266" t="s">
        <v>5279</v>
      </c>
      <c r="F7237" s="30"/>
      <c r="G7237" s="30"/>
      <c r="H7237" s="30"/>
      <c r="I7237" s="29"/>
      <c r="J7237" s="29"/>
      <c r="K7237" s="29"/>
      <c r="L7237" s="29"/>
      <c r="M7237" s="29"/>
      <c r="N7237" s="29"/>
      <c r="O7237" s="29"/>
      <c r="P7237" s="356"/>
    </row>
    <row r="7238" spans="1:16" x14ac:dyDescent="0.25">
      <c r="A7238" s="264" t="s">
        <v>3516</v>
      </c>
      <c r="B7238" s="264" t="s">
        <v>3590</v>
      </c>
      <c r="C7238" s="265">
        <v>230903</v>
      </c>
      <c r="D7238" s="265" t="s">
        <v>15953</v>
      </c>
      <c r="E7238" s="266" t="s">
        <v>10715</v>
      </c>
      <c r="P7238" s="343"/>
    </row>
    <row r="7239" spans="1:16" s="359" customFormat="1" x14ac:dyDescent="0.25">
      <c r="A7239" s="44" t="s">
        <v>6049</v>
      </c>
      <c r="B7239" s="44" t="s">
        <v>1370</v>
      </c>
      <c r="C7239" s="45" t="s">
        <v>6201</v>
      </c>
      <c r="D7239" s="45" t="s">
        <v>18252</v>
      </c>
      <c r="E7239" s="45" t="s">
        <v>6212</v>
      </c>
      <c r="F7239" s="45" t="s">
        <v>1384</v>
      </c>
      <c r="G7239" s="45" t="s">
        <v>1385</v>
      </c>
      <c r="H7239" s="30"/>
      <c r="I7239" s="29"/>
      <c r="J7239" s="29"/>
      <c r="K7239" s="29"/>
      <c r="L7239" s="29"/>
      <c r="M7239" s="29"/>
      <c r="N7239" s="29"/>
      <c r="O7239" s="29"/>
      <c r="P7239" s="360"/>
    </row>
    <row r="7240" spans="1:16" x14ac:dyDescent="0.25">
      <c r="A7240" s="44" t="s">
        <v>6050</v>
      </c>
      <c r="B7240" s="44" t="s">
        <v>6179</v>
      </c>
      <c r="C7240" s="45" t="s">
        <v>6199</v>
      </c>
      <c r="D7240" s="45" t="s">
        <v>18252</v>
      </c>
      <c r="E7240" s="45" t="s">
        <v>6212</v>
      </c>
      <c r="F7240" s="45" t="s">
        <v>1384</v>
      </c>
      <c r="G7240" s="45" t="s">
        <v>1385</v>
      </c>
      <c r="P7240" s="343"/>
    </row>
    <row r="7241" spans="1:16" x14ac:dyDescent="0.25">
      <c r="A7241" s="264" t="s">
        <v>8636</v>
      </c>
      <c r="B7241" s="264" t="s">
        <v>6966</v>
      </c>
      <c r="C7241" s="265">
        <v>23010401</v>
      </c>
      <c r="D7241" s="265" t="s">
        <v>15953</v>
      </c>
      <c r="E7241" s="266" t="s">
        <v>6967</v>
      </c>
      <c r="P7241" s="343"/>
    </row>
    <row r="7242" spans="1:16" x14ac:dyDescent="0.25">
      <c r="A7242" s="264" t="s">
        <v>8636</v>
      </c>
      <c r="B7242" s="264" t="s">
        <v>3782</v>
      </c>
      <c r="C7242" s="265">
        <v>23010402</v>
      </c>
      <c r="D7242" s="265" t="s">
        <v>15953</v>
      </c>
      <c r="E7242" s="266" t="s">
        <v>8836</v>
      </c>
      <c r="P7242" s="343"/>
    </row>
    <row r="7243" spans="1:16" x14ac:dyDescent="0.25">
      <c r="A7243" s="264" t="s">
        <v>9504</v>
      </c>
      <c r="B7243" s="264" t="s">
        <v>4181</v>
      </c>
      <c r="C7243" s="265">
        <v>230301</v>
      </c>
      <c r="D7243" s="265" t="s">
        <v>15953</v>
      </c>
      <c r="E7243" s="266" t="s">
        <v>6877</v>
      </c>
      <c r="P7243" s="343"/>
    </row>
    <row r="7244" spans="1:16" x14ac:dyDescent="0.25">
      <c r="A7244" s="264" t="s">
        <v>9504</v>
      </c>
      <c r="B7244" s="264" t="s">
        <v>1059</v>
      </c>
      <c r="C7244" s="265">
        <v>231104</v>
      </c>
      <c r="D7244" s="265" t="s">
        <v>15953</v>
      </c>
      <c r="E7244" s="266" t="s">
        <v>11352</v>
      </c>
      <c r="P7244" s="343"/>
    </row>
    <row r="7245" spans="1:16" x14ac:dyDescent="0.25">
      <c r="A7245" s="273" t="s">
        <v>11811</v>
      </c>
      <c r="B7245" s="273" t="s">
        <v>11789</v>
      </c>
      <c r="C7245" s="274">
        <v>791202303007</v>
      </c>
      <c r="D7245" s="274" t="s">
        <v>8356</v>
      </c>
      <c r="E7245" s="276" t="s">
        <v>3754</v>
      </c>
      <c r="F7245" s="328"/>
      <c r="G7245" s="328"/>
      <c r="H7245" s="328"/>
      <c r="I7245" s="329"/>
      <c r="J7245" s="329"/>
      <c r="K7245" s="329"/>
      <c r="N7245" s="44"/>
      <c r="O7245" s="44"/>
      <c r="P7245" s="343"/>
    </row>
    <row r="7246" spans="1:16" x14ac:dyDescent="0.25">
      <c r="A7246" s="264" t="s">
        <v>11811</v>
      </c>
      <c r="B7246" s="264" t="s">
        <v>1056</v>
      </c>
      <c r="C7246" s="265">
        <v>240601</v>
      </c>
      <c r="D7246" s="265" t="s">
        <v>15953</v>
      </c>
      <c r="E7246" s="266" t="s">
        <v>13753</v>
      </c>
      <c r="P7246" s="343"/>
    </row>
    <row r="7247" spans="1:16" x14ac:dyDescent="0.25">
      <c r="A7247" s="403" t="s">
        <v>3438</v>
      </c>
      <c r="B7247" s="403" t="s">
        <v>17093</v>
      </c>
      <c r="C7247" s="413">
        <v>33.229999999999997</v>
      </c>
      <c r="D7247" s="43" t="s">
        <v>17679</v>
      </c>
      <c r="E7247" s="43">
        <v>46934</v>
      </c>
      <c r="F7247" s="88"/>
      <c r="P7247" s="343"/>
    </row>
    <row r="7248" spans="1:16" x14ac:dyDescent="0.25">
      <c r="A7248" s="403" t="s">
        <v>3438</v>
      </c>
      <c r="B7248" s="403" t="s">
        <v>17189</v>
      </c>
      <c r="C7248" s="413">
        <v>35.24</v>
      </c>
      <c r="D7248" s="43" t="s">
        <v>17679</v>
      </c>
      <c r="E7248" s="43">
        <v>47299</v>
      </c>
      <c r="F7248" s="88"/>
      <c r="P7248" s="343"/>
    </row>
    <row r="7249" spans="1:16" x14ac:dyDescent="0.25">
      <c r="A7249" s="44" t="s">
        <v>3438</v>
      </c>
      <c r="B7249" s="44" t="s">
        <v>9961</v>
      </c>
      <c r="C7249" s="45" t="s">
        <v>3457</v>
      </c>
      <c r="D7249" s="45" t="s">
        <v>16294</v>
      </c>
      <c r="E7249" s="46">
        <v>46022</v>
      </c>
      <c r="F7249" s="338"/>
      <c r="G7249" s="44"/>
      <c r="H7249" s="44"/>
      <c r="I7249" s="44"/>
      <c r="J7249" s="44"/>
      <c r="K7249" s="44"/>
      <c r="L7249" s="31"/>
      <c r="M7249" s="31"/>
      <c r="N7249" s="44"/>
      <c r="O7249" s="44"/>
      <c r="P7249" s="343"/>
    </row>
    <row r="7250" spans="1:16" s="355" customFormat="1" x14ac:dyDescent="0.25">
      <c r="A7250" s="264" t="s">
        <v>15884</v>
      </c>
      <c r="B7250" s="264" t="s">
        <v>1084</v>
      </c>
      <c r="C7250" s="265">
        <v>240905</v>
      </c>
      <c r="D7250" s="265" t="s">
        <v>15953</v>
      </c>
      <c r="E7250" s="266" t="s">
        <v>6214</v>
      </c>
      <c r="F7250" s="30"/>
      <c r="G7250" s="30"/>
      <c r="H7250" s="30"/>
      <c r="I7250" s="29"/>
      <c r="J7250" s="29"/>
      <c r="K7250" s="29"/>
      <c r="L7250" s="29"/>
      <c r="M7250" s="29"/>
      <c r="N7250" s="29"/>
      <c r="O7250" s="29"/>
      <c r="P7250" s="356"/>
    </row>
    <row r="7251" spans="1:16" x14ac:dyDescent="0.25">
      <c r="A7251" s="264" t="s">
        <v>17865</v>
      </c>
      <c r="B7251" s="264" t="s">
        <v>1070</v>
      </c>
      <c r="C7251" s="265">
        <v>241202</v>
      </c>
      <c r="D7251" s="265" t="s">
        <v>15953</v>
      </c>
      <c r="E7251" s="266" t="s">
        <v>17687</v>
      </c>
      <c r="P7251" s="343"/>
    </row>
    <row r="7252" spans="1:16" s="359" customFormat="1" x14ac:dyDescent="0.25">
      <c r="A7252" s="57" t="s">
        <v>1433</v>
      </c>
      <c r="B7252" s="57" t="s">
        <v>1488</v>
      </c>
      <c r="C7252" s="62">
        <v>21027</v>
      </c>
      <c r="D7252" s="62" t="s">
        <v>5966</v>
      </c>
      <c r="E7252" s="60">
        <v>45777</v>
      </c>
      <c r="F7252" s="339" t="s">
        <v>16268</v>
      </c>
      <c r="G7252" s="339" t="s">
        <v>16268</v>
      </c>
      <c r="H7252" s="57"/>
      <c r="I7252" s="57"/>
      <c r="J7252" s="57"/>
      <c r="K7252" s="57"/>
      <c r="L7252" s="31"/>
      <c r="M7252" s="31"/>
      <c r="N7252" s="44"/>
      <c r="O7252" s="44"/>
      <c r="P7252" s="360"/>
    </row>
    <row r="7253" spans="1:16" s="355" customFormat="1" x14ac:dyDescent="0.25">
      <c r="A7253" s="57" t="s">
        <v>827</v>
      </c>
      <c r="B7253" s="57" t="s">
        <v>1488</v>
      </c>
      <c r="C7253" s="62">
        <v>21027</v>
      </c>
      <c r="D7253" s="62" t="s">
        <v>5966</v>
      </c>
      <c r="E7253" s="60">
        <v>45777</v>
      </c>
      <c r="F7253" s="339" t="s">
        <v>16267</v>
      </c>
      <c r="G7253" s="339" t="s">
        <v>16268</v>
      </c>
      <c r="H7253" s="57"/>
      <c r="I7253" s="57"/>
      <c r="J7253" s="57"/>
      <c r="K7253" s="57"/>
      <c r="L7253" s="31"/>
      <c r="M7253" s="31"/>
      <c r="N7253" s="44"/>
      <c r="O7253" s="44"/>
      <c r="P7253" s="356"/>
    </row>
    <row r="7254" spans="1:16" x14ac:dyDescent="0.25">
      <c r="A7254" s="403" t="s">
        <v>827</v>
      </c>
      <c r="B7254" s="403" t="s">
        <v>17087</v>
      </c>
      <c r="C7254" s="413">
        <v>9.2200000000000006</v>
      </c>
      <c r="D7254" s="43" t="s">
        <v>17679</v>
      </c>
      <c r="E7254" s="43">
        <v>45838</v>
      </c>
      <c r="F7254" s="88"/>
      <c r="P7254" s="343"/>
    </row>
    <row r="7255" spans="1:16" x14ac:dyDescent="0.25">
      <c r="A7255" s="403" t="s">
        <v>827</v>
      </c>
      <c r="B7255" s="403" t="s">
        <v>17133</v>
      </c>
      <c r="C7255" s="413">
        <v>18.22</v>
      </c>
      <c r="D7255" s="43" t="s">
        <v>17679</v>
      </c>
      <c r="E7255" s="43">
        <v>45838</v>
      </c>
      <c r="F7255" s="88"/>
      <c r="P7255" s="343"/>
    </row>
    <row r="7256" spans="1:16" x14ac:dyDescent="0.25">
      <c r="A7256" s="403" t="s">
        <v>827</v>
      </c>
      <c r="B7256" s="403" t="s">
        <v>17155</v>
      </c>
      <c r="C7256" s="413">
        <v>29.22</v>
      </c>
      <c r="D7256" s="43" t="s">
        <v>17679</v>
      </c>
      <c r="E7256" s="43">
        <v>45838</v>
      </c>
      <c r="F7256" s="88"/>
      <c r="P7256" s="343"/>
    </row>
    <row r="7257" spans="1:16" x14ac:dyDescent="0.25">
      <c r="A7257" s="264" t="s">
        <v>827</v>
      </c>
      <c r="B7257" s="264" t="s">
        <v>10628</v>
      </c>
      <c r="C7257" s="265">
        <v>230701</v>
      </c>
      <c r="D7257" s="265" t="s">
        <v>15953</v>
      </c>
      <c r="E7257" s="266" t="s">
        <v>5273</v>
      </c>
      <c r="P7257" s="343"/>
    </row>
    <row r="7258" spans="1:16" x14ac:dyDescent="0.25">
      <c r="A7258" s="44" t="s">
        <v>18161</v>
      </c>
      <c r="B7258" s="44" t="s">
        <v>18102</v>
      </c>
      <c r="C7258" s="45" t="s">
        <v>18103</v>
      </c>
      <c r="D7258" s="45" t="s">
        <v>18252</v>
      </c>
      <c r="E7258" s="45" t="s">
        <v>6985</v>
      </c>
      <c r="F7258" s="45" t="s">
        <v>1385</v>
      </c>
      <c r="G7258" s="45" t="s">
        <v>1385</v>
      </c>
      <c r="P7258" s="343"/>
    </row>
    <row r="7259" spans="1:16" x14ac:dyDescent="0.25">
      <c r="A7259" s="44" t="s">
        <v>5691</v>
      </c>
      <c r="B7259" s="44" t="s">
        <v>6179</v>
      </c>
      <c r="C7259" s="45" t="s">
        <v>6199</v>
      </c>
      <c r="D7259" s="45" t="s">
        <v>18252</v>
      </c>
      <c r="E7259" s="45" t="s">
        <v>6212</v>
      </c>
      <c r="F7259" s="45" t="s">
        <v>1384</v>
      </c>
      <c r="G7259" s="45" t="s">
        <v>1385</v>
      </c>
      <c r="P7259" s="343"/>
    </row>
    <row r="7260" spans="1:16" x14ac:dyDescent="0.25">
      <c r="A7260" s="44" t="s">
        <v>5691</v>
      </c>
      <c r="B7260" s="44" t="s">
        <v>12272</v>
      </c>
      <c r="C7260" s="45" t="s">
        <v>3786</v>
      </c>
      <c r="D7260" s="45" t="s">
        <v>4574</v>
      </c>
      <c r="E7260" s="275">
        <f>DATE(2026,2,5)</f>
        <v>46058</v>
      </c>
      <c r="N7260" s="44"/>
      <c r="O7260" s="44"/>
      <c r="P7260" s="343"/>
    </row>
    <row r="7261" spans="1:16" x14ac:dyDescent="0.25">
      <c r="A7261" s="44" t="s">
        <v>16614</v>
      </c>
      <c r="B7261" s="44" t="s">
        <v>12093</v>
      </c>
      <c r="C7261" s="45" t="s">
        <v>16615</v>
      </c>
      <c r="D7261" s="45" t="s">
        <v>4574</v>
      </c>
      <c r="E7261" s="275">
        <f>DATE(2028,11,1)</f>
        <v>47058</v>
      </c>
      <c r="N7261" s="44"/>
      <c r="O7261" s="44"/>
      <c r="P7261" s="343"/>
    </row>
    <row r="7262" spans="1:16" x14ac:dyDescent="0.25">
      <c r="A7262" s="264" t="s">
        <v>8637</v>
      </c>
      <c r="B7262" s="264" t="s">
        <v>6966</v>
      </c>
      <c r="C7262" s="265">
        <v>23010401</v>
      </c>
      <c r="D7262" s="265" t="s">
        <v>15953</v>
      </c>
      <c r="E7262" s="266" t="s">
        <v>6967</v>
      </c>
      <c r="P7262" s="343"/>
    </row>
    <row r="7263" spans="1:16" x14ac:dyDescent="0.25">
      <c r="A7263" s="44" t="s">
        <v>7303</v>
      </c>
      <c r="B7263" s="44" t="s">
        <v>15317</v>
      </c>
      <c r="C7263" s="45" t="s">
        <v>7299</v>
      </c>
      <c r="D7263" s="45" t="s">
        <v>16294</v>
      </c>
      <c r="E7263" s="46">
        <v>45688</v>
      </c>
      <c r="F7263" s="338"/>
      <c r="G7263" s="44"/>
      <c r="H7263" s="44"/>
      <c r="I7263" s="44"/>
      <c r="J7263" s="44"/>
      <c r="K7263" s="44"/>
      <c r="L7263" s="31"/>
      <c r="M7263" s="31"/>
      <c r="N7263" s="44"/>
      <c r="O7263" s="44"/>
      <c r="P7263" s="343"/>
    </row>
    <row r="7264" spans="1:16" x14ac:dyDescent="0.25">
      <c r="A7264" s="264" t="s">
        <v>3778</v>
      </c>
      <c r="B7264" s="264" t="s">
        <v>3782</v>
      </c>
      <c r="C7264" s="265">
        <v>210205</v>
      </c>
      <c r="D7264" s="265" t="s">
        <v>15953</v>
      </c>
      <c r="E7264" s="266" t="s">
        <v>8836</v>
      </c>
      <c r="P7264" s="343"/>
    </row>
    <row r="7265" spans="1:16" x14ac:dyDescent="0.25">
      <c r="A7265" s="264" t="s">
        <v>3517</v>
      </c>
      <c r="B7265" s="264" t="s">
        <v>10528</v>
      </c>
      <c r="C7265" s="265">
        <v>23060201</v>
      </c>
      <c r="D7265" s="265" t="s">
        <v>15953</v>
      </c>
      <c r="E7265" s="266" t="s">
        <v>5410</v>
      </c>
      <c r="P7265" s="343"/>
    </row>
    <row r="7266" spans="1:16" x14ac:dyDescent="0.25">
      <c r="A7266" s="264" t="s">
        <v>3517</v>
      </c>
      <c r="B7266" s="264" t="s">
        <v>1058</v>
      </c>
      <c r="C7266" s="265">
        <v>23060202</v>
      </c>
      <c r="D7266" s="265" t="s">
        <v>15953</v>
      </c>
      <c r="E7266" s="266" t="s">
        <v>6714</v>
      </c>
      <c r="P7266" s="343"/>
    </row>
    <row r="7267" spans="1:16" x14ac:dyDescent="0.25">
      <c r="A7267" s="44" t="s">
        <v>1186</v>
      </c>
      <c r="B7267" s="44" t="s">
        <v>9316</v>
      </c>
      <c r="C7267" s="45" t="s">
        <v>9317</v>
      </c>
      <c r="D7267" s="45" t="s">
        <v>18252</v>
      </c>
      <c r="E7267" s="45" t="s">
        <v>3754</v>
      </c>
      <c r="F7267" s="45" t="s">
        <v>1384</v>
      </c>
      <c r="G7267" s="45" t="s">
        <v>1385</v>
      </c>
      <c r="P7267" s="343"/>
    </row>
    <row r="7268" spans="1:16" x14ac:dyDescent="0.25">
      <c r="A7268" s="44" t="s">
        <v>1186</v>
      </c>
      <c r="B7268" s="44" t="s">
        <v>9313</v>
      </c>
      <c r="C7268" s="45" t="s">
        <v>9314</v>
      </c>
      <c r="D7268" s="45" t="s">
        <v>18252</v>
      </c>
      <c r="E7268" s="45" t="s">
        <v>3754</v>
      </c>
      <c r="F7268" s="45" t="s">
        <v>1384</v>
      </c>
      <c r="G7268" s="45" t="s">
        <v>1385</v>
      </c>
      <c r="P7268" s="343"/>
    </row>
    <row r="7269" spans="1:16" s="355" customFormat="1" x14ac:dyDescent="0.25">
      <c r="A7269" s="264" t="s">
        <v>8638</v>
      </c>
      <c r="B7269" s="264" t="s">
        <v>6966</v>
      </c>
      <c r="C7269" s="265">
        <v>23010401</v>
      </c>
      <c r="D7269" s="265" t="s">
        <v>15953</v>
      </c>
      <c r="E7269" s="266" t="s">
        <v>6967</v>
      </c>
      <c r="F7269" s="30"/>
      <c r="G7269" s="30"/>
      <c r="H7269" s="30"/>
      <c r="I7269" s="29"/>
      <c r="J7269" s="29"/>
      <c r="K7269" s="29"/>
      <c r="L7269" s="29"/>
      <c r="M7269" s="29"/>
      <c r="N7269" s="29"/>
      <c r="O7269" s="29"/>
      <c r="P7269" s="356"/>
    </row>
    <row r="7270" spans="1:16" x14ac:dyDescent="0.25">
      <c r="A7270" s="264" t="s">
        <v>8638</v>
      </c>
      <c r="B7270" s="264" t="s">
        <v>3782</v>
      </c>
      <c r="C7270" s="265">
        <v>23010402</v>
      </c>
      <c r="D7270" s="265" t="s">
        <v>15953</v>
      </c>
      <c r="E7270" s="266" t="s">
        <v>8836</v>
      </c>
      <c r="P7270" s="343"/>
    </row>
    <row r="7271" spans="1:16" x14ac:dyDescent="0.25">
      <c r="A7271" s="264" t="s">
        <v>14848</v>
      </c>
      <c r="B7271" s="264" t="s">
        <v>1056</v>
      </c>
      <c r="C7271" s="265">
        <v>240601</v>
      </c>
      <c r="D7271" s="265" t="s">
        <v>15953</v>
      </c>
      <c r="E7271" s="266" t="s">
        <v>13753</v>
      </c>
      <c r="P7271" s="343"/>
    </row>
    <row r="7272" spans="1:16" x14ac:dyDescent="0.25">
      <c r="A7272" s="57" t="s">
        <v>4482</v>
      </c>
      <c r="B7272" s="92" t="s">
        <v>4550</v>
      </c>
      <c r="C7272" s="93" t="s">
        <v>4548</v>
      </c>
      <c r="D7272" s="93" t="s">
        <v>4549</v>
      </c>
      <c r="E7272" s="94">
        <v>46203</v>
      </c>
      <c r="F7272" s="93"/>
      <c r="G7272" s="93"/>
      <c r="H7272" s="93"/>
      <c r="I7272" s="99"/>
      <c r="J7272" s="99"/>
      <c r="K7272" s="99"/>
      <c r="N7272" s="44"/>
      <c r="O7272" s="44"/>
      <c r="P7272" s="343"/>
    </row>
    <row r="7273" spans="1:16" x14ac:dyDescent="0.25">
      <c r="A7273" s="44" t="s">
        <v>16086</v>
      </c>
      <c r="B7273" s="44" t="s">
        <v>15970</v>
      </c>
      <c r="C7273" s="45" t="s">
        <v>15775</v>
      </c>
      <c r="D7273" s="45" t="s">
        <v>18252</v>
      </c>
      <c r="E7273" s="45" t="s">
        <v>6416</v>
      </c>
      <c r="F7273" s="45" t="s">
        <v>1384</v>
      </c>
      <c r="G7273" s="45" t="s">
        <v>1385</v>
      </c>
      <c r="P7273" s="343"/>
    </row>
    <row r="7274" spans="1:16" x14ac:dyDescent="0.25">
      <c r="A7274" s="264" t="s">
        <v>828</v>
      </c>
      <c r="B7274" s="264" t="s">
        <v>10628</v>
      </c>
      <c r="C7274" s="265">
        <v>230701</v>
      </c>
      <c r="D7274" s="265" t="s">
        <v>15953</v>
      </c>
      <c r="E7274" s="266" t="s">
        <v>5273</v>
      </c>
      <c r="P7274" s="343"/>
    </row>
    <row r="7275" spans="1:16" x14ac:dyDescent="0.25">
      <c r="A7275" s="264" t="s">
        <v>828</v>
      </c>
      <c r="B7275" s="264" t="s">
        <v>6663</v>
      </c>
      <c r="C7275" s="265">
        <v>22010602</v>
      </c>
      <c r="D7275" s="265" t="s">
        <v>15953</v>
      </c>
      <c r="E7275" s="266" t="s">
        <v>6211</v>
      </c>
      <c r="P7275" s="343"/>
    </row>
    <row r="7276" spans="1:16" x14ac:dyDescent="0.25">
      <c r="A7276" s="264" t="s">
        <v>828</v>
      </c>
      <c r="B7276" s="264" t="s">
        <v>6966</v>
      </c>
      <c r="C7276" s="265">
        <v>23010401</v>
      </c>
      <c r="D7276" s="265" t="s">
        <v>15953</v>
      </c>
      <c r="E7276" s="266" t="s">
        <v>6967</v>
      </c>
      <c r="P7276" s="343"/>
    </row>
    <row r="7277" spans="1:16" x14ac:dyDescent="0.25">
      <c r="A7277" s="264" t="s">
        <v>828</v>
      </c>
      <c r="B7277" s="264" t="s">
        <v>17682</v>
      </c>
      <c r="C7277" s="265">
        <v>25010501</v>
      </c>
      <c r="D7277" s="265" t="s">
        <v>15953</v>
      </c>
      <c r="E7277" s="266" t="s">
        <v>17681</v>
      </c>
      <c r="P7277" s="343"/>
    </row>
    <row r="7278" spans="1:16" x14ac:dyDescent="0.25">
      <c r="A7278" s="44" t="s">
        <v>15537</v>
      </c>
      <c r="B7278" s="44" t="s">
        <v>1353</v>
      </c>
      <c r="C7278" s="45" t="s">
        <v>15395</v>
      </c>
      <c r="D7278" s="45" t="s">
        <v>18252</v>
      </c>
      <c r="E7278" s="45" t="s">
        <v>10069</v>
      </c>
      <c r="F7278" s="45" t="s">
        <v>1384</v>
      </c>
      <c r="G7278" s="45" t="s">
        <v>1385</v>
      </c>
      <c r="P7278" s="343"/>
    </row>
    <row r="7279" spans="1:16" x14ac:dyDescent="0.25">
      <c r="A7279" s="264" t="s">
        <v>8639</v>
      </c>
      <c r="B7279" s="264" t="s">
        <v>6966</v>
      </c>
      <c r="C7279" s="265">
        <v>23010401</v>
      </c>
      <c r="D7279" s="265" t="s">
        <v>15953</v>
      </c>
      <c r="E7279" s="266" t="s">
        <v>6967</v>
      </c>
      <c r="P7279" s="343"/>
    </row>
    <row r="7280" spans="1:16" s="355" customFormat="1" x14ac:dyDescent="0.25">
      <c r="A7280" s="264" t="s">
        <v>8639</v>
      </c>
      <c r="B7280" s="264" t="s">
        <v>3782</v>
      </c>
      <c r="C7280" s="265">
        <v>23010402</v>
      </c>
      <c r="D7280" s="265" t="s">
        <v>15953</v>
      </c>
      <c r="E7280" s="266" t="s">
        <v>8836</v>
      </c>
      <c r="F7280" s="30"/>
      <c r="G7280" s="30"/>
      <c r="H7280" s="30"/>
      <c r="I7280" s="29"/>
      <c r="J7280" s="29"/>
      <c r="K7280" s="29"/>
      <c r="L7280" s="29"/>
      <c r="M7280" s="29"/>
      <c r="N7280" s="29"/>
      <c r="O7280" s="29"/>
      <c r="P7280" s="356"/>
    </row>
    <row r="7281" spans="1:16" x14ac:dyDescent="0.25">
      <c r="A7281" s="264" t="s">
        <v>1878</v>
      </c>
      <c r="B7281" s="264" t="s">
        <v>4181</v>
      </c>
      <c r="C7281" s="265">
        <v>230301</v>
      </c>
      <c r="D7281" s="265" t="s">
        <v>15953</v>
      </c>
      <c r="E7281" s="266" t="s">
        <v>6877</v>
      </c>
      <c r="P7281" s="343"/>
    </row>
    <row r="7282" spans="1:16" x14ac:dyDescent="0.25">
      <c r="A7282" s="44" t="s">
        <v>16356</v>
      </c>
      <c r="B7282" s="44" t="s">
        <v>16337</v>
      </c>
      <c r="C7282" s="45" t="s">
        <v>16338</v>
      </c>
      <c r="D7282" s="45" t="s">
        <v>16294</v>
      </c>
      <c r="E7282" s="46">
        <v>46022</v>
      </c>
      <c r="F7282" s="338"/>
      <c r="G7282" s="44"/>
      <c r="H7282" s="44"/>
      <c r="I7282" s="44"/>
      <c r="J7282" s="44"/>
      <c r="K7282" s="44"/>
      <c r="L7282" s="31"/>
      <c r="M7282" s="31"/>
      <c r="N7282" s="44"/>
      <c r="O7282" s="44"/>
      <c r="P7282" s="343"/>
    </row>
    <row r="7283" spans="1:16" s="359" customFormat="1" x14ac:dyDescent="0.25">
      <c r="A7283" s="91" t="s">
        <v>1549</v>
      </c>
      <c r="B7283" s="68" t="s">
        <v>3699</v>
      </c>
      <c r="C7283" s="45" t="s">
        <v>3700</v>
      </c>
      <c r="D7283" s="45" t="s">
        <v>1964</v>
      </c>
      <c r="E7283" s="46">
        <v>45930</v>
      </c>
      <c r="F7283" s="93"/>
      <c r="G7283" s="93"/>
      <c r="H7283" s="93" t="s">
        <v>1385</v>
      </c>
      <c r="I7283" s="99"/>
      <c r="J7283" s="99"/>
      <c r="K7283" s="99"/>
      <c r="L7283" s="31"/>
      <c r="M7283" s="31"/>
      <c r="N7283" s="44"/>
      <c r="O7283" s="44"/>
      <c r="P7283" s="360"/>
    </row>
    <row r="7284" spans="1:16" x14ac:dyDescent="0.25">
      <c r="A7284" s="44" t="s">
        <v>9351</v>
      </c>
      <c r="B7284" s="44" t="s">
        <v>1352</v>
      </c>
      <c r="C7284" s="45" t="s">
        <v>9319</v>
      </c>
      <c r="D7284" s="45" t="s">
        <v>18252</v>
      </c>
      <c r="E7284" s="45" t="s">
        <v>3754</v>
      </c>
      <c r="F7284" s="45" t="s">
        <v>1384</v>
      </c>
      <c r="G7284" s="45" t="s">
        <v>1385</v>
      </c>
      <c r="P7284" s="343"/>
    </row>
    <row r="7285" spans="1:16" x14ac:dyDescent="0.25">
      <c r="A7285" s="44" t="s">
        <v>9156</v>
      </c>
      <c r="B7285" s="44" t="s">
        <v>1372</v>
      </c>
      <c r="C7285" s="45" t="s">
        <v>9092</v>
      </c>
      <c r="D7285" s="45" t="s">
        <v>18252</v>
      </c>
      <c r="E7285" s="45" t="s">
        <v>6809</v>
      </c>
      <c r="F7285" s="45" t="s">
        <v>1384</v>
      </c>
      <c r="G7285" s="45" t="s">
        <v>1385</v>
      </c>
      <c r="P7285" s="343"/>
    </row>
    <row r="7286" spans="1:16" x14ac:dyDescent="0.25">
      <c r="A7286" s="264" t="s">
        <v>10710</v>
      </c>
      <c r="B7286" s="264" t="s">
        <v>10629</v>
      </c>
      <c r="C7286" s="265">
        <v>230804</v>
      </c>
      <c r="D7286" s="265" t="s">
        <v>15953</v>
      </c>
      <c r="E7286" s="266" t="s">
        <v>5279</v>
      </c>
      <c r="P7286" s="343"/>
    </row>
    <row r="7287" spans="1:16" x14ac:dyDescent="0.25">
      <c r="A7287" s="264" t="s">
        <v>10710</v>
      </c>
      <c r="B7287" s="264" t="s">
        <v>12996</v>
      </c>
      <c r="C7287" s="265">
        <v>24010401</v>
      </c>
      <c r="D7287" s="265" t="s">
        <v>15953</v>
      </c>
      <c r="E7287" s="266" t="s">
        <v>12997</v>
      </c>
      <c r="P7287" s="343"/>
    </row>
    <row r="7288" spans="1:16" x14ac:dyDescent="0.25">
      <c r="A7288" s="264" t="s">
        <v>10710</v>
      </c>
      <c r="B7288" s="264" t="s">
        <v>3782</v>
      </c>
      <c r="C7288" s="265">
        <v>24010402</v>
      </c>
      <c r="D7288" s="265" t="s">
        <v>15953</v>
      </c>
      <c r="E7288" s="266" t="s">
        <v>8836</v>
      </c>
      <c r="P7288" s="343"/>
    </row>
    <row r="7289" spans="1:16" x14ac:dyDescent="0.25">
      <c r="A7289" s="264" t="s">
        <v>2812</v>
      </c>
      <c r="B7289" s="264" t="s">
        <v>3588</v>
      </c>
      <c r="C7289" s="265">
        <v>230305</v>
      </c>
      <c r="D7289" s="265" t="s">
        <v>15953</v>
      </c>
      <c r="E7289" s="266" t="s">
        <v>3754</v>
      </c>
      <c r="P7289" s="343"/>
    </row>
    <row r="7290" spans="1:16" x14ac:dyDescent="0.25">
      <c r="A7290" s="44" t="s">
        <v>11109</v>
      </c>
      <c r="B7290" s="44" t="s">
        <v>4085</v>
      </c>
      <c r="C7290" s="45" t="s">
        <v>11110</v>
      </c>
      <c r="D7290" s="45" t="s">
        <v>2528</v>
      </c>
      <c r="E7290" s="46">
        <v>46042</v>
      </c>
      <c r="F7290" s="93"/>
      <c r="G7290" s="93" t="s">
        <v>1533</v>
      </c>
      <c r="H7290" s="93" t="s">
        <v>1533</v>
      </c>
      <c r="I7290" s="99"/>
      <c r="J7290" s="99"/>
      <c r="K7290" s="99"/>
      <c r="N7290" s="44"/>
      <c r="O7290" s="44"/>
      <c r="P7290" s="343"/>
    </row>
    <row r="7291" spans="1:16" x14ac:dyDescent="0.25">
      <c r="A7291" s="264" t="s">
        <v>11425</v>
      </c>
      <c r="B7291" s="264" t="s">
        <v>3590</v>
      </c>
      <c r="C7291" s="265">
        <v>230903</v>
      </c>
      <c r="D7291" s="265" t="s">
        <v>15953</v>
      </c>
      <c r="E7291" s="266" t="s">
        <v>10715</v>
      </c>
      <c r="P7291" s="343"/>
    </row>
    <row r="7292" spans="1:16" x14ac:dyDescent="0.25">
      <c r="A7292" s="403" t="s">
        <v>7736</v>
      </c>
      <c r="B7292" s="403" t="s">
        <v>17100</v>
      </c>
      <c r="C7292" s="413">
        <v>3.23</v>
      </c>
      <c r="D7292" s="43" t="s">
        <v>17679</v>
      </c>
      <c r="E7292" s="43">
        <v>45961</v>
      </c>
      <c r="F7292" s="88"/>
      <c r="P7292" s="343"/>
    </row>
    <row r="7293" spans="1:16" x14ac:dyDescent="0.25">
      <c r="A7293" s="403" t="s">
        <v>7736</v>
      </c>
      <c r="B7293" s="403" t="s">
        <v>17101</v>
      </c>
      <c r="C7293" s="413">
        <v>11.22</v>
      </c>
      <c r="D7293" s="43" t="s">
        <v>17679</v>
      </c>
      <c r="E7293" s="43">
        <v>45838</v>
      </c>
      <c r="F7293" s="88"/>
      <c r="P7293" s="343"/>
    </row>
    <row r="7294" spans="1:16" x14ac:dyDescent="0.25">
      <c r="A7294" s="403" t="s">
        <v>7736</v>
      </c>
      <c r="B7294" s="403" t="s">
        <v>17091</v>
      </c>
      <c r="C7294" s="413">
        <v>12.22</v>
      </c>
      <c r="D7294" s="43" t="s">
        <v>17679</v>
      </c>
      <c r="E7294" s="43">
        <v>45838</v>
      </c>
      <c r="F7294" s="88"/>
      <c r="P7294" s="343"/>
    </row>
    <row r="7295" spans="1:16" x14ac:dyDescent="0.25">
      <c r="A7295" s="264" t="s">
        <v>6873</v>
      </c>
      <c r="B7295" s="131" t="s">
        <v>1612</v>
      </c>
      <c r="C7295" s="96" t="s">
        <v>7735</v>
      </c>
      <c r="D7295" s="96" t="s">
        <v>1398</v>
      </c>
      <c r="E7295" s="112">
        <v>46166</v>
      </c>
      <c r="F7295" s="93"/>
      <c r="G7295" s="93"/>
      <c r="H7295" s="93"/>
      <c r="I7295" s="99"/>
      <c r="J7295" s="99"/>
      <c r="K7295" s="99"/>
      <c r="N7295" s="44"/>
      <c r="O7295" s="44"/>
      <c r="P7295" s="343"/>
    </row>
    <row r="7296" spans="1:16" x14ac:dyDescent="0.25">
      <c r="A7296" s="264" t="s">
        <v>6873</v>
      </c>
      <c r="B7296" s="92" t="s">
        <v>1583</v>
      </c>
      <c r="C7296" s="93" t="s">
        <v>4627</v>
      </c>
      <c r="D7296" s="93" t="s">
        <v>1398</v>
      </c>
      <c r="E7296" s="94">
        <v>45886</v>
      </c>
      <c r="F7296" s="93"/>
      <c r="G7296" s="93" t="s">
        <v>1385</v>
      </c>
      <c r="H7296" s="45" t="s">
        <v>1533</v>
      </c>
      <c r="I7296" s="99"/>
      <c r="J7296" s="99"/>
      <c r="K7296" s="99"/>
      <c r="L7296" s="31"/>
      <c r="M7296" s="31"/>
      <c r="N7296" s="44"/>
      <c r="O7296" s="44"/>
      <c r="P7296" s="343"/>
    </row>
    <row r="7297" spans="1:16" x14ac:dyDescent="0.25">
      <c r="A7297" s="264" t="s">
        <v>6873</v>
      </c>
      <c r="B7297" s="92" t="s">
        <v>1532</v>
      </c>
      <c r="C7297" s="93" t="s">
        <v>14151</v>
      </c>
      <c r="D7297" s="93" t="s">
        <v>1398</v>
      </c>
      <c r="E7297" s="94">
        <v>45860</v>
      </c>
      <c r="F7297" s="93" t="s">
        <v>1534</v>
      </c>
      <c r="G7297" s="93"/>
      <c r="H7297" s="93" t="s">
        <v>1533</v>
      </c>
      <c r="I7297" s="99"/>
      <c r="J7297" s="99"/>
      <c r="K7297" s="99"/>
      <c r="L7297" s="31"/>
      <c r="M7297" s="31"/>
      <c r="N7297" s="44"/>
      <c r="O7297" s="44"/>
      <c r="P7297" s="343"/>
    </row>
    <row r="7298" spans="1:16" x14ac:dyDescent="0.25">
      <c r="A7298" s="264" t="s">
        <v>15885</v>
      </c>
      <c r="B7298" s="264" t="s">
        <v>1061</v>
      </c>
      <c r="C7298" s="265">
        <v>240803</v>
      </c>
      <c r="D7298" s="265" t="s">
        <v>15953</v>
      </c>
      <c r="E7298" s="266" t="s">
        <v>6416</v>
      </c>
      <c r="P7298" s="343"/>
    </row>
    <row r="7299" spans="1:16" x14ac:dyDescent="0.25">
      <c r="A7299" s="264" t="s">
        <v>15885</v>
      </c>
      <c r="B7299" s="264" t="s">
        <v>1070</v>
      </c>
      <c r="C7299" s="265">
        <v>241202</v>
      </c>
      <c r="D7299" s="265" t="s">
        <v>15953</v>
      </c>
      <c r="E7299" s="266" t="s">
        <v>17687</v>
      </c>
      <c r="P7299" s="343"/>
    </row>
    <row r="7300" spans="1:16" x14ac:dyDescent="0.25">
      <c r="A7300" s="264" t="s">
        <v>13017</v>
      </c>
      <c r="B7300" s="264" t="s">
        <v>3597</v>
      </c>
      <c r="C7300" s="265">
        <v>230902</v>
      </c>
      <c r="D7300" s="265" t="s">
        <v>15953</v>
      </c>
      <c r="E7300" s="266" t="s">
        <v>6210</v>
      </c>
      <c r="P7300" s="343"/>
    </row>
    <row r="7301" spans="1:16" x14ac:dyDescent="0.25">
      <c r="A7301" s="264" t="s">
        <v>17866</v>
      </c>
      <c r="B7301" s="264" t="s">
        <v>6966</v>
      </c>
      <c r="C7301" s="265">
        <v>25010401</v>
      </c>
      <c r="D7301" s="265" t="s">
        <v>15953</v>
      </c>
      <c r="E7301" s="266" t="s">
        <v>17700</v>
      </c>
      <c r="P7301" s="343"/>
    </row>
    <row r="7302" spans="1:16" x14ac:dyDescent="0.25">
      <c r="A7302" s="264" t="s">
        <v>17866</v>
      </c>
      <c r="B7302" s="264" t="s">
        <v>3782</v>
      </c>
      <c r="C7302" s="265">
        <v>25010402</v>
      </c>
      <c r="D7302" s="265" t="s">
        <v>15953</v>
      </c>
      <c r="E7302" s="266" t="s">
        <v>6665</v>
      </c>
      <c r="P7302" s="343"/>
    </row>
    <row r="7303" spans="1:16" x14ac:dyDescent="0.25">
      <c r="A7303" s="92" t="s">
        <v>8359</v>
      </c>
      <c r="B7303" s="92" t="s">
        <v>3085</v>
      </c>
      <c r="C7303" s="146" t="s">
        <v>2090</v>
      </c>
      <c r="D7303" s="146" t="s">
        <v>2468</v>
      </c>
      <c r="E7303" s="107"/>
      <c r="F7303" s="93"/>
      <c r="G7303" s="93"/>
      <c r="H7303" s="45"/>
      <c r="I7303" s="99"/>
      <c r="J7303" s="99"/>
      <c r="K7303" s="99"/>
      <c r="N7303" s="44"/>
      <c r="O7303" s="44"/>
      <c r="P7303" s="343"/>
    </row>
    <row r="7304" spans="1:16" s="355" customFormat="1" x14ac:dyDescent="0.25">
      <c r="A7304" s="44" t="s">
        <v>17046</v>
      </c>
      <c r="B7304" s="44" t="s">
        <v>16337</v>
      </c>
      <c r="C7304" s="45" t="s">
        <v>16338</v>
      </c>
      <c r="D7304" s="45" t="s">
        <v>16294</v>
      </c>
      <c r="E7304" s="46">
        <v>46022</v>
      </c>
      <c r="F7304" s="338"/>
      <c r="G7304" s="44"/>
      <c r="H7304" s="44"/>
      <c r="I7304" s="44"/>
      <c r="J7304" s="44"/>
      <c r="K7304" s="44"/>
      <c r="L7304" s="31"/>
      <c r="M7304" s="31"/>
      <c r="N7304" s="31"/>
      <c r="O7304" s="44"/>
      <c r="P7304" s="356"/>
    </row>
    <row r="7305" spans="1:16" x14ac:dyDescent="0.25">
      <c r="A7305" s="44" t="s">
        <v>17046</v>
      </c>
      <c r="B7305" s="353" t="s">
        <v>17063</v>
      </c>
      <c r="C7305" s="32" t="s">
        <v>17033</v>
      </c>
      <c r="D7305" s="32" t="s">
        <v>1398</v>
      </c>
      <c r="E7305" s="33">
        <v>47208</v>
      </c>
      <c r="F7305" s="32"/>
      <c r="G7305" s="32"/>
      <c r="H7305" s="32"/>
      <c r="I7305" s="31"/>
      <c r="J7305" s="31"/>
      <c r="K7305" s="31"/>
      <c r="L7305" s="31"/>
      <c r="M7305" s="31"/>
      <c r="N7305" s="31"/>
      <c r="O7305" s="44"/>
      <c r="P7305" s="343"/>
    </row>
    <row r="7306" spans="1:16" s="359" customFormat="1" x14ac:dyDescent="0.25">
      <c r="A7306" s="264" t="s">
        <v>829</v>
      </c>
      <c r="B7306" s="264" t="s">
        <v>4181</v>
      </c>
      <c r="C7306" s="265">
        <v>210305</v>
      </c>
      <c r="D7306" s="265" t="s">
        <v>15953</v>
      </c>
      <c r="E7306" s="266" t="s">
        <v>3754</v>
      </c>
      <c r="F7306" s="30"/>
      <c r="G7306" s="30"/>
      <c r="H7306" s="30"/>
      <c r="I7306" s="29"/>
      <c r="J7306" s="29"/>
      <c r="K7306" s="29"/>
      <c r="L7306" s="29"/>
      <c r="M7306" s="29"/>
      <c r="N7306" s="29"/>
      <c r="O7306" s="29"/>
      <c r="P7306" s="360"/>
    </row>
    <row r="7307" spans="1:16" x14ac:dyDescent="0.25">
      <c r="A7307" s="44" t="s">
        <v>6051</v>
      </c>
      <c r="B7307" s="44" t="s">
        <v>6185</v>
      </c>
      <c r="C7307" s="45" t="s">
        <v>6208</v>
      </c>
      <c r="D7307" s="45" t="s">
        <v>18252</v>
      </c>
      <c r="E7307" s="45" t="s">
        <v>6212</v>
      </c>
      <c r="F7307" s="45" t="s">
        <v>1384</v>
      </c>
      <c r="G7307" s="45" t="s">
        <v>1384</v>
      </c>
      <c r="P7307" s="343"/>
    </row>
    <row r="7308" spans="1:16" x14ac:dyDescent="0.25">
      <c r="A7308" s="44" t="s">
        <v>6051</v>
      </c>
      <c r="B7308" s="44" t="s">
        <v>1347</v>
      </c>
      <c r="C7308" s="45" t="s">
        <v>14267</v>
      </c>
      <c r="D7308" s="45" t="s">
        <v>18252</v>
      </c>
      <c r="E7308" s="45" t="s">
        <v>6677</v>
      </c>
      <c r="F7308" s="45" t="s">
        <v>1384</v>
      </c>
      <c r="G7308" s="45" t="s">
        <v>1384</v>
      </c>
      <c r="P7308" s="343"/>
    </row>
    <row r="7309" spans="1:16" x14ac:dyDescent="0.25">
      <c r="A7309" s="264" t="s">
        <v>6051</v>
      </c>
      <c r="B7309" s="264" t="s">
        <v>12996</v>
      </c>
      <c r="C7309" s="265">
        <v>24010401</v>
      </c>
      <c r="D7309" s="265" t="s">
        <v>15953</v>
      </c>
      <c r="E7309" s="266" t="s">
        <v>12997</v>
      </c>
      <c r="P7309" s="343"/>
    </row>
    <row r="7310" spans="1:16" x14ac:dyDescent="0.25">
      <c r="A7310" s="264" t="s">
        <v>6051</v>
      </c>
      <c r="B7310" s="264" t="s">
        <v>3782</v>
      </c>
      <c r="C7310" s="265">
        <v>24010402</v>
      </c>
      <c r="D7310" s="265" t="s">
        <v>15953</v>
      </c>
      <c r="E7310" s="266" t="s">
        <v>8836</v>
      </c>
      <c r="P7310" s="343"/>
    </row>
    <row r="7311" spans="1:16" x14ac:dyDescent="0.25">
      <c r="A7311" s="44" t="s">
        <v>5151</v>
      </c>
      <c r="B7311" s="44" t="s">
        <v>15279</v>
      </c>
      <c r="C7311" s="45" t="s">
        <v>11130</v>
      </c>
      <c r="D7311" s="45" t="s">
        <v>16294</v>
      </c>
      <c r="E7311" s="46">
        <v>46112</v>
      </c>
      <c r="F7311" s="338"/>
      <c r="G7311" s="44"/>
      <c r="H7311" s="44"/>
      <c r="I7311" s="44"/>
      <c r="J7311" s="44"/>
      <c r="K7311" s="44"/>
      <c r="N7311" s="44"/>
      <c r="O7311" s="44"/>
      <c r="P7311" s="343"/>
    </row>
    <row r="7312" spans="1:16" x14ac:dyDescent="0.25">
      <c r="A7312" s="264" t="s">
        <v>13018</v>
      </c>
      <c r="B7312" s="264" t="s">
        <v>1063</v>
      </c>
      <c r="C7312" s="265">
        <v>220104</v>
      </c>
      <c r="D7312" s="265" t="s">
        <v>15953</v>
      </c>
      <c r="E7312" s="266" t="s">
        <v>6677</v>
      </c>
      <c r="P7312" s="343"/>
    </row>
    <row r="7313" spans="1:16" x14ac:dyDescent="0.25">
      <c r="A7313" s="264" t="s">
        <v>13018</v>
      </c>
      <c r="B7313" s="264" t="s">
        <v>3599</v>
      </c>
      <c r="C7313" s="265">
        <v>23100202</v>
      </c>
      <c r="D7313" s="265" t="s">
        <v>15953</v>
      </c>
      <c r="E7313" s="266" t="s">
        <v>5246</v>
      </c>
      <c r="P7313" s="343"/>
    </row>
    <row r="7314" spans="1:16" x14ac:dyDescent="0.25">
      <c r="A7314" s="264" t="s">
        <v>13018</v>
      </c>
      <c r="B7314" s="264" t="s">
        <v>14592</v>
      </c>
      <c r="C7314" s="265">
        <v>24020102</v>
      </c>
      <c r="D7314" s="265" t="s">
        <v>15953</v>
      </c>
      <c r="E7314" s="266" t="s">
        <v>8836</v>
      </c>
      <c r="P7314" s="343"/>
    </row>
    <row r="7315" spans="1:16" x14ac:dyDescent="0.25">
      <c r="A7315" s="264" t="s">
        <v>9505</v>
      </c>
      <c r="B7315" s="264" t="s">
        <v>2751</v>
      </c>
      <c r="C7315" s="265">
        <v>230105</v>
      </c>
      <c r="D7315" s="265" t="s">
        <v>15953</v>
      </c>
      <c r="E7315" s="266" t="s">
        <v>6877</v>
      </c>
      <c r="P7315" s="343"/>
    </row>
    <row r="7316" spans="1:16" x14ac:dyDescent="0.25">
      <c r="A7316" s="44" t="s">
        <v>9974</v>
      </c>
      <c r="B7316" s="44" t="s">
        <v>13525</v>
      </c>
      <c r="C7316" s="45" t="s">
        <v>13084</v>
      </c>
      <c r="D7316" s="45" t="s">
        <v>16294</v>
      </c>
      <c r="E7316" s="46">
        <v>45777</v>
      </c>
      <c r="F7316" s="338" t="s">
        <v>2055</v>
      </c>
      <c r="G7316" s="44"/>
      <c r="H7316" s="44"/>
      <c r="I7316" s="44"/>
      <c r="J7316" s="44"/>
      <c r="K7316" s="44"/>
      <c r="L7316" s="31"/>
      <c r="M7316" s="31"/>
      <c r="N7316" s="44"/>
      <c r="O7316" s="44"/>
      <c r="P7316" s="343"/>
    </row>
    <row r="7317" spans="1:16" x14ac:dyDescent="0.25">
      <c r="A7317" s="264" t="s">
        <v>14849</v>
      </c>
      <c r="B7317" s="264" t="s">
        <v>14580</v>
      </c>
      <c r="C7317" s="265">
        <v>24020301</v>
      </c>
      <c r="D7317" s="265" t="s">
        <v>15953</v>
      </c>
      <c r="E7317" s="266" t="s">
        <v>12997</v>
      </c>
      <c r="P7317" s="343"/>
    </row>
    <row r="7318" spans="1:16" x14ac:dyDescent="0.25">
      <c r="A7318" s="264" t="s">
        <v>11426</v>
      </c>
      <c r="B7318" s="264" t="s">
        <v>11360</v>
      </c>
      <c r="C7318" s="265">
        <v>231001</v>
      </c>
      <c r="D7318" s="265" t="s">
        <v>15953</v>
      </c>
      <c r="E7318" s="266" t="s">
        <v>2980</v>
      </c>
      <c r="P7318" s="343"/>
    </row>
    <row r="7319" spans="1:16" x14ac:dyDescent="0.25">
      <c r="A7319" s="44" t="s">
        <v>1187</v>
      </c>
      <c r="B7319" s="44" t="s">
        <v>1841</v>
      </c>
      <c r="C7319" s="45" t="s">
        <v>6196</v>
      </c>
      <c r="D7319" s="45" t="s">
        <v>18252</v>
      </c>
      <c r="E7319" s="45" t="s">
        <v>6213</v>
      </c>
      <c r="F7319" s="45" t="s">
        <v>1384</v>
      </c>
      <c r="G7319" s="45" t="s">
        <v>1385</v>
      </c>
      <c r="P7319" s="343"/>
    </row>
    <row r="7320" spans="1:16" x14ac:dyDescent="0.25">
      <c r="A7320" s="44" t="s">
        <v>1187</v>
      </c>
      <c r="B7320" s="44" t="s">
        <v>1361</v>
      </c>
      <c r="C7320" s="45" t="s">
        <v>9087</v>
      </c>
      <c r="D7320" s="45" t="s">
        <v>18252</v>
      </c>
      <c r="E7320" s="45" t="s">
        <v>6809</v>
      </c>
      <c r="F7320" s="45" t="s">
        <v>1384</v>
      </c>
      <c r="G7320" s="45" t="s">
        <v>1385</v>
      </c>
      <c r="P7320" s="343"/>
    </row>
    <row r="7321" spans="1:16" x14ac:dyDescent="0.25">
      <c r="A7321" s="264" t="s">
        <v>10711</v>
      </c>
      <c r="B7321" s="264" t="s">
        <v>10632</v>
      </c>
      <c r="C7321" s="265">
        <v>23080101</v>
      </c>
      <c r="D7321" s="265" t="s">
        <v>15953</v>
      </c>
      <c r="E7321" s="266" t="s">
        <v>5279</v>
      </c>
      <c r="P7321" s="343"/>
    </row>
    <row r="7322" spans="1:16" s="355" customFormat="1" x14ac:dyDescent="0.25">
      <c r="A7322" s="264" t="s">
        <v>10711</v>
      </c>
      <c r="B7322" s="264" t="s">
        <v>10677</v>
      </c>
      <c r="C7322" s="265">
        <v>23080102</v>
      </c>
      <c r="D7322" s="265" t="s">
        <v>15953</v>
      </c>
      <c r="E7322" s="266" t="s">
        <v>5195</v>
      </c>
      <c r="F7322" s="30"/>
      <c r="G7322" s="30"/>
      <c r="H7322" s="30"/>
      <c r="I7322" s="29"/>
      <c r="J7322" s="29"/>
      <c r="K7322" s="29"/>
      <c r="L7322" s="29"/>
      <c r="M7322" s="29"/>
      <c r="N7322" s="29"/>
      <c r="O7322" s="29"/>
      <c r="P7322" s="356"/>
    </row>
    <row r="7323" spans="1:16" x14ac:dyDescent="0.25">
      <c r="A7323" s="44" t="s">
        <v>12273</v>
      </c>
      <c r="B7323" s="44" t="s">
        <v>12274</v>
      </c>
      <c r="C7323" s="45" t="s">
        <v>6579</v>
      </c>
      <c r="D7323" s="45" t="s">
        <v>4574</v>
      </c>
      <c r="E7323" s="275">
        <f>DATE(2026,10,7)</f>
        <v>46302</v>
      </c>
      <c r="N7323" s="44"/>
      <c r="O7323" s="44"/>
      <c r="P7323" s="343"/>
    </row>
    <row r="7324" spans="1:16" x14ac:dyDescent="0.25">
      <c r="A7324" s="44" t="s">
        <v>830</v>
      </c>
      <c r="B7324" s="44" t="s">
        <v>18102</v>
      </c>
      <c r="C7324" s="45" t="s">
        <v>18103</v>
      </c>
      <c r="D7324" s="45" t="s">
        <v>18252</v>
      </c>
      <c r="E7324" s="45" t="s">
        <v>6985</v>
      </c>
      <c r="F7324" s="45" t="s">
        <v>1384</v>
      </c>
      <c r="G7324" s="45" t="s">
        <v>1385</v>
      </c>
      <c r="P7324" s="343"/>
    </row>
    <row r="7325" spans="1:16" x14ac:dyDescent="0.25">
      <c r="A7325" s="264" t="s">
        <v>830</v>
      </c>
      <c r="B7325" s="92" t="s">
        <v>4877</v>
      </c>
      <c r="C7325" s="93" t="s">
        <v>4878</v>
      </c>
      <c r="D7325" s="93" t="s">
        <v>1398</v>
      </c>
      <c r="E7325" s="94">
        <v>45921</v>
      </c>
      <c r="F7325" s="93"/>
      <c r="G7325" s="93"/>
      <c r="H7325" s="93" t="s">
        <v>1385</v>
      </c>
      <c r="I7325" s="99"/>
      <c r="J7325" s="99"/>
      <c r="K7325" s="99"/>
      <c r="L7325" s="31"/>
      <c r="M7325" s="31"/>
      <c r="N7325" s="44"/>
      <c r="O7325" s="44"/>
      <c r="P7325" s="343"/>
    </row>
    <row r="7326" spans="1:16" x14ac:dyDescent="0.25">
      <c r="A7326" s="264" t="s">
        <v>830</v>
      </c>
      <c r="B7326" s="131" t="s">
        <v>7666</v>
      </c>
      <c r="C7326" s="93" t="s">
        <v>10954</v>
      </c>
      <c r="D7326" s="93" t="s">
        <v>1398</v>
      </c>
      <c r="E7326" s="112">
        <v>45976</v>
      </c>
      <c r="F7326" s="93"/>
      <c r="G7326" s="93"/>
      <c r="H7326" s="93"/>
      <c r="I7326" s="99"/>
      <c r="J7326" s="99"/>
      <c r="K7326" s="99"/>
      <c r="L7326" s="31"/>
      <c r="M7326" s="31"/>
      <c r="N7326" s="44"/>
      <c r="O7326" s="44"/>
      <c r="P7326" s="343"/>
    </row>
    <row r="7327" spans="1:16" x14ac:dyDescent="0.25">
      <c r="A7327" s="264" t="s">
        <v>830</v>
      </c>
      <c r="B7327" s="264" t="s">
        <v>2751</v>
      </c>
      <c r="C7327" s="265">
        <v>230105</v>
      </c>
      <c r="D7327" s="265" t="s">
        <v>15953</v>
      </c>
      <c r="E7327" s="266" t="s">
        <v>6877</v>
      </c>
      <c r="P7327" s="343"/>
    </row>
    <row r="7328" spans="1:16" x14ac:dyDescent="0.25">
      <c r="A7328" s="264" t="s">
        <v>830</v>
      </c>
      <c r="B7328" s="264" t="s">
        <v>1067</v>
      </c>
      <c r="C7328" s="265">
        <v>230703</v>
      </c>
      <c r="D7328" s="265" t="s">
        <v>15953</v>
      </c>
      <c r="E7328" s="266" t="s">
        <v>5273</v>
      </c>
      <c r="P7328" s="343"/>
    </row>
    <row r="7329" spans="1:16" x14ac:dyDescent="0.25">
      <c r="A7329" s="264" t="s">
        <v>6874</v>
      </c>
      <c r="B7329" s="264" t="s">
        <v>2751</v>
      </c>
      <c r="C7329" s="265">
        <v>220105</v>
      </c>
      <c r="D7329" s="265" t="s">
        <v>15953</v>
      </c>
      <c r="E7329" s="266" t="s">
        <v>3064</v>
      </c>
      <c r="P7329" s="343"/>
    </row>
    <row r="7330" spans="1:16" x14ac:dyDescent="0.25">
      <c r="A7330" s="264" t="s">
        <v>8640</v>
      </c>
      <c r="B7330" s="264" t="s">
        <v>1068</v>
      </c>
      <c r="C7330" s="265">
        <v>230202</v>
      </c>
      <c r="D7330" s="265" t="s">
        <v>15953</v>
      </c>
      <c r="E7330" s="266" t="s">
        <v>8836</v>
      </c>
      <c r="P7330" s="343"/>
    </row>
    <row r="7331" spans="1:16" x14ac:dyDescent="0.25">
      <c r="A7331" s="264" t="s">
        <v>10712</v>
      </c>
      <c r="B7331" s="264" t="s">
        <v>1067</v>
      </c>
      <c r="C7331" s="265">
        <v>230703</v>
      </c>
      <c r="D7331" s="265" t="s">
        <v>15953</v>
      </c>
      <c r="E7331" s="266" t="s">
        <v>5273</v>
      </c>
      <c r="P7331" s="343"/>
    </row>
    <row r="7332" spans="1:16" x14ac:dyDescent="0.25">
      <c r="A7332" s="403" t="s">
        <v>17352</v>
      </c>
      <c r="B7332" s="403" t="s">
        <v>17153</v>
      </c>
      <c r="C7332" s="413">
        <v>6.24</v>
      </c>
      <c r="D7332" s="43" t="s">
        <v>17679</v>
      </c>
      <c r="E7332" s="43">
        <v>47057</v>
      </c>
      <c r="F7332" s="88"/>
      <c r="P7332" s="343"/>
    </row>
    <row r="7333" spans="1:16" x14ac:dyDescent="0.25">
      <c r="A7333" s="44" t="s">
        <v>6052</v>
      </c>
      <c r="B7333" s="44" t="s">
        <v>1841</v>
      </c>
      <c r="C7333" s="45" t="s">
        <v>6196</v>
      </c>
      <c r="D7333" s="45" t="s">
        <v>18252</v>
      </c>
      <c r="E7333" s="45" t="s">
        <v>6213</v>
      </c>
      <c r="F7333" s="45" t="s">
        <v>1384</v>
      </c>
      <c r="G7333" s="45" t="s">
        <v>1385</v>
      </c>
      <c r="P7333" s="343"/>
    </row>
    <row r="7334" spans="1:16" x14ac:dyDescent="0.25">
      <c r="A7334" s="264" t="s">
        <v>831</v>
      </c>
      <c r="B7334" s="264" t="s">
        <v>2751</v>
      </c>
      <c r="C7334" s="265">
        <v>230105</v>
      </c>
      <c r="D7334" s="265" t="s">
        <v>15953</v>
      </c>
      <c r="E7334" s="266" t="s">
        <v>6877</v>
      </c>
      <c r="P7334" s="343"/>
    </row>
    <row r="7335" spans="1:16" x14ac:dyDescent="0.25">
      <c r="A7335" s="264" t="s">
        <v>831</v>
      </c>
      <c r="B7335" s="264" t="s">
        <v>1068</v>
      </c>
      <c r="C7335" s="265">
        <v>230202</v>
      </c>
      <c r="D7335" s="265" t="s">
        <v>15953</v>
      </c>
      <c r="E7335" s="266" t="s">
        <v>8836</v>
      </c>
      <c r="P7335" s="343"/>
    </row>
    <row r="7336" spans="1:16" x14ac:dyDescent="0.25">
      <c r="A7336" s="264" t="s">
        <v>831</v>
      </c>
      <c r="B7336" s="264" t="s">
        <v>6966</v>
      </c>
      <c r="C7336" s="265">
        <v>23010401</v>
      </c>
      <c r="D7336" s="265" t="s">
        <v>15953</v>
      </c>
      <c r="E7336" s="266" t="s">
        <v>6967</v>
      </c>
      <c r="P7336" s="343"/>
    </row>
    <row r="7337" spans="1:16" x14ac:dyDescent="0.25">
      <c r="A7337" s="264" t="s">
        <v>831</v>
      </c>
      <c r="B7337" s="264" t="s">
        <v>3782</v>
      </c>
      <c r="C7337" s="265">
        <v>23010402</v>
      </c>
      <c r="D7337" s="265" t="s">
        <v>15953</v>
      </c>
      <c r="E7337" s="266" t="s">
        <v>8836</v>
      </c>
      <c r="P7337" s="343"/>
    </row>
    <row r="7338" spans="1:16" x14ac:dyDescent="0.25">
      <c r="A7338" s="264" t="s">
        <v>13019</v>
      </c>
      <c r="B7338" s="264" t="s">
        <v>12991</v>
      </c>
      <c r="C7338" s="265">
        <v>240102</v>
      </c>
      <c r="D7338" s="265" t="s">
        <v>15953</v>
      </c>
      <c r="E7338" s="266" t="s">
        <v>6677</v>
      </c>
      <c r="P7338" s="343"/>
    </row>
    <row r="7339" spans="1:16" x14ac:dyDescent="0.25">
      <c r="A7339" s="264" t="s">
        <v>13019</v>
      </c>
      <c r="B7339" s="264" t="s">
        <v>12996</v>
      </c>
      <c r="C7339" s="265">
        <v>24010401</v>
      </c>
      <c r="D7339" s="265" t="s">
        <v>15953</v>
      </c>
      <c r="E7339" s="266" t="s">
        <v>12997</v>
      </c>
      <c r="P7339" s="343"/>
    </row>
    <row r="7340" spans="1:16" x14ac:dyDescent="0.25">
      <c r="A7340" s="44" t="s">
        <v>13476</v>
      </c>
      <c r="B7340" s="44" t="s">
        <v>15288</v>
      </c>
      <c r="C7340" s="45" t="s">
        <v>13104</v>
      </c>
      <c r="D7340" s="45" t="s">
        <v>16294</v>
      </c>
      <c r="E7340" s="46">
        <v>45777</v>
      </c>
      <c r="F7340" s="338"/>
      <c r="G7340" s="44"/>
      <c r="H7340" s="44"/>
      <c r="I7340" s="44"/>
      <c r="J7340" s="44"/>
      <c r="K7340" s="44"/>
      <c r="L7340" s="31"/>
      <c r="M7340" s="31"/>
      <c r="N7340" s="44"/>
      <c r="O7340" s="44"/>
      <c r="P7340" s="343"/>
    </row>
    <row r="7341" spans="1:16" x14ac:dyDescent="0.25">
      <c r="A7341" s="44" t="s">
        <v>10066</v>
      </c>
      <c r="B7341" s="44" t="s">
        <v>10067</v>
      </c>
      <c r="C7341" s="45" t="s">
        <v>10068</v>
      </c>
      <c r="D7341" s="45" t="s">
        <v>15765</v>
      </c>
      <c r="E7341" s="45" t="s">
        <v>10069</v>
      </c>
      <c r="F7341" s="328"/>
      <c r="G7341" s="328"/>
      <c r="H7341" s="328"/>
      <c r="I7341" s="329"/>
      <c r="J7341" s="329"/>
      <c r="K7341" s="329"/>
      <c r="N7341" s="44"/>
      <c r="O7341" s="44"/>
      <c r="P7341" s="343"/>
    </row>
    <row r="7342" spans="1:16" x14ac:dyDescent="0.25">
      <c r="A7342" s="44" t="s">
        <v>10066</v>
      </c>
      <c r="B7342" s="44" t="s">
        <v>307</v>
      </c>
      <c r="C7342" s="45" t="s">
        <v>10070</v>
      </c>
      <c r="D7342" s="45" t="s">
        <v>15765</v>
      </c>
      <c r="E7342" s="45" t="s">
        <v>6210</v>
      </c>
      <c r="F7342" s="328"/>
      <c r="G7342" s="328"/>
      <c r="H7342" s="328"/>
      <c r="I7342" s="329"/>
      <c r="J7342" s="329"/>
      <c r="K7342" s="329"/>
      <c r="N7342" s="44"/>
      <c r="O7342" s="44"/>
      <c r="P7342" s="343"/>
    </row>
    <row r="7343" spans="1:16" x14ac:dyDescent="0.25">
      <c r="A7343" s="346" t="s">
        <v>10066</v>
      </c>
      <c r="B7343" s="346" t="s">
        <v>10067</v>
      </c>
      <c r="C7343" s="347" t="s">
        <v>10068</v>
      </c>
      <c r="D7343" s="347" t="s">
        <v>15765</v>
      </c>
      <c r="E7343" s="347" t="s">
        <v>16833</v>
      </c>
      <c r="F7343" s="346"/>
      <c r="G7343" s="346"/>
      <c r="H7343" s="346"/>
      <c r="I7343" s="346"/>
      <c r="J7343" s="346"/>
      <c r="K7343" s="346"/>
      <c r="L7343" s="346"/>
      <c r="M7343" s="346"/>
      <c r="N7343" s="44"/>
      <c r="O7343" s="44"/>
      <c r="P7343" s="343"/>
    </row>
    <row r="7344" spans="1:16" x14ac:dyDescent="0.25">
      <c r="A7344" s="346" t="s">
        <v>10066</v>
      </c>
      <c r="B7344" s="346" t="s">
        <v>307</v>
      </c>
      <c r="C7344" s="347" t="s">
        <v>10070</v>
      </c>
      <c r="D7344" s="347" t="s">
        <v>15765</v>
      </c>
      <c r="E7344" s="347" t="s">
        <v>16794</v>
      </c>
      <c r="F7344" s="346"/>
      <c r="G7344" s="346"/>
      <c r="H7344" s="346"/>
      <c r="I7344" s="346"/>
      <c r="J7344" s="346"/>
      <c r="K7344" s="346"/>
      <c r="L7344" s="346"/>
      <c r="M7344" s="346"/>
      <c r="N7344" s="44"/>
      <c r="O7344" s="44"/>
      <c r="P7344" s="343"/>
    </row>
    <row r="7345" spans="1:16" x14ac:dyDescent="0.25">
      <c r="A7345" s="44" t="s">
        <v>10066</v>
      </c>
      <c r="B7345" s="44" t="s">
        <v>12275</v>
      </c>
      <c r="C7345" s="45" t="s">
        <v>12837</v>
      </c>
      <c r="D7345" s="45" t="s">
        <v>4574</v>
      </c>
      <c r="E7345" s="275">
        <f>DATE(2027,7,19)</f>
        <v>46587</v>
      </c>
      <c r="N7345" s="44"/>
      <c r="O7345" s="44"/>
      <c r="P7345" s="343"/>
    </row>
    <row r="7346" spans="1:16" x14ac:dyDescent="0.25">
      <c r="A7346" s="44" t="s">
        <v>10066</v>
      </c>
      <c r="B7346" s="44" t="s">
        <v>10067</v>
      </c>
      <c r="C7346" s="45" t="s">
        <v>10068</v>
      </c>
      <c r="D7346" s="45" t="s">
        <v>13812</v>
      </c>
      <c r="E7346" s="45" t="s">
        <v>10069</v>
      </c>
      <c r="F7346" s="93"/>
      <c r="G7346" s="93"/>
      <c r="H7346" s="93"/>
      <c r="I7346" s="99"/>
      <c r="J7346" s="99"/>
      <c r="K7346" s="99"/>
      <c r="N7346" s="44"/>
      <c r="O7346" s="44"/>
      <c r="P7346" s="343"/>
    </row>
    <row r="7347" spans="1:16" x14ac:dyDescent="0.25">
      <c r="A7347" s="44" t="s">
        <v>10066</v>
      </c>
      <c r="B7347" s="44" t="s">
        <v>307</v>
      </c>
      <c r="C7347" s="45" t="s">
        <v>10070</v>
      </c>
      <c r="D7347" s="45" t="s">
        <v>13812</v>
      </c>
      <c r="E7347" s="45" t="s">
        <v>6210</v>
      </c>
      <c r="F7347" s="93"/>
      <c r="G7347" s="93"/>
      <c r="H7347" s="93"/>
      <c r="I7347" s="99"/>
      <c r="J7347" s="99"/>
      <c r="K7347" s="99"/>
      <c r="N7347" s="44"/>
      <c r="O7347" s="44"/>
      <c r="P7347" s="343"/>
    </row>
    <row r="7348" spans="1:16" x14ac:dyDescent="0.25">
      <c r="A7348" s="44" t="s">
        <v>15538</v>
      </c>
      <c r="B7348" s="44" t="s">
        <v>3186</v>
      </c>
      <c r="C7348" s="45" t="s">
        <v>10544</v>
      </c>
      <c r="D7348" s="45" t="s">
        <v>18252</v>
      </c>
      <c r="E7348" s="45" t="s">
        <v>5410</v>
      </c>
      <c r="F7348" s="45" t="s">
        <v>1384</v>
      </c>
      <c r="G7348" s="45" t="s">
        <v>1385</v>
      </c>
      <c r="P7348" s="343"/>
    </row>
    <row r="7349" spans="1:16" x14ac:dyDescent="0.25">
      <c r="A7349" s="44" t="s">
        <v>3196</v>
      </c>
      <c r="B7349" s="44" t="s">
        <v>3186</v>
      </c>
      <c r="C7349" s="45" t="s">
        <v>10544</v>
      </c>
      <c r="D7349" s="45" t="s">
        <v>18252</v>
      </c>
      <c r="E7349" s="45" t="s">
        <v>5410</v>
      </c>
      <c r="F7349" s="45" t="s">
        <v>1384</v>
      </c>
      <c r="G7349" s="45" t="s">
        <v>1385</v>
      </c>
      <c r="P7349" s="343"/>
    </row>
    <row r="7350" spans="1:16" x14ac:dyDescent="0.25">
      <c r="A7350" s="44" t="s">
        <v>3196</v>
      </c>
      <c r="B7350" s="44" t="s">
        <v>1354</v>
      </c>
      <c r="C7350" s="45" t="s">
        <v>14385</v>
      </c>
      <c r="D7350" s="45" t="s">
        <v>18252</v>
      </c>
      <c r="E7350" s="45" t="s">
        <v>3064</v>
      </c>
      <c r="F7350" s="45" t="s">
        <v>1384</v>
      </c>
      <c r="G7350" s="45" t="s">
        <v>1385</v>
      </c>
      <c r="P7350" s="343"/>
    </row>
    <row r="7351" spans="1:16" x14ac:dyDescent="0.25">
      <c r="A7351" s="57" t="s">
        <v>2619</v>
      </c>
      <c r="B7351" s="57" t="s">
        <v>1497</v>
      </c>
      <c r="C7351" s="62">
        <v>2411</v>
      </c>
      <c r="D7351" s="62" t="s">
        <v>5966</v>
      </c>
      <c r="E7351" s="60">
        <v>45961</v>
      </c>
      <c r="F7351" s="339" t="s">
        <v>16267</v>
      </c>
      <c r="G7351" s="339" t="s">
        <v>16268</v>
      </c>
      <c r="H7351" s="57"/>
      <c r="I7351" s="57"/>
      <c r="J7351" s="57"/>
      <c r="K7351" s="57"/>
      <c r="L7351" s="31"/>
      <c r="M7351" s="31"/>
      <c r="N7351" s="44"/>
      <c r="O7351" s="44"/>
      <c r="P7351" s="343"/>
    </row>
    <row r="7352" spans="1:16" x14ac:dyDescent="0.25">
      <c r="A7352" s="57" t="s">
        <v>2619</v>
      </c>
      <c r="B7352" s="57" t="s">
        <v>1498</v>
      </c>
      <c r="C7352" s="62">
        <v>2401</v>
      </c>
      <c r="D7352" s="62" t="s">
        <v>5966</v>
      </c>
      <c r="E7352" s="60">
        <v>45991</v>
      </c>
      <c r="F7352" s="339" t="s">
        <v>16267</v>
      </c>
      <c r="G7352" s="339" t="s">
        <v>16268</v>
      </c>
      <c r="H7352" s="57"/>
      <c r="I7352" s="57"/>
      <c r="J7352" s="57"/>
      <c r="K7352" s="57"/>
      <c r="L7352" s="31"/>
      <c r="M7352" s="31"/>
      <c r="N7352" s="44"/>
      <c r="O7352" s="44"/>
      <c r="P7352" s="343"/>
    </row>
    <row r="7353" spans="1:16" x14ac:dyDescent="0.25">
      <c r="A7353" s="44" t="s">
        <v>6053</v>
      </c>
      <c r="B7353" s="44" t="s">
        <v>6179</v>
      </c>
      <c r="C7353" s="45" t="s">
        <v>6199</v>
      </c>
      <c r="D7353" s="45" t="s">
        <v>18252</v>
      </c>
      <c r="E7353" s="45" t="s">
        <v>6212</v>
      </c>
      <c r="F7353" s="45" t="s">
        <v>1384</v>
      </c>
      <c r="G7353" s="45" t="s">
        <v>1385</v>
      </c>
      <c r="P7353" s="343"/>
    </row>
    <row r="7354" spans="1:16" x14ac:dyDescent="0.25">
      <c r="A7354" s="57" t="s">
        <v>1434</v>
      </c>
      <c r="B7354" s="57" t="s">
        <v>1488</v>
      </c>
      <c r="C7354" s="62">
        <v>21027</v>
      </c>
      <c r="D7354" s="62" t="s">
        <v>5966</v>
      </c>
      <c r="E7354" s="60">
        <v>45777</v>
      </c>
      <c r="F7354" s="339" t="s">
        <v>16267</v>
      </c>
      <c r="G7354" s="339" t="s">
        <v>16268</v>
      </c>
      <c r="H7354" s="57"/>
      <c r="I7354" s="57"/>
      <c r="J7354" s="57"/>
      <c r="K7354" s="57"/>
      <c r="L7354" s="31"/>
      <c r="M7354" s="31"/>
      <c r="N7354" s="44"/>
      <c r="O7354" s="44"/>
      <c r="P7354" s="343"/>
    </row>
    <row r="7355" spans="1:16" x14ac:dyDescent="0.25">
      <c r="A7355" s="44" t="s">
        <v>9352</v>
      </c>
      <c r="B7355" s="44" t="s">
        <v>1368</v>
      </c>
      <c r="C7355" s="45" t="s">
        <v>9312</v>
      </c>
      <c r="D7355" s="45" t="s">
        <v>18252</v>
      </c>
      <c r="E7355" s="45" t="s">
        <v>3754</v>
      </c>
      <c r="F7355" s="45" t="s">
        <v>1384</v>
      </c>
      <c r="G7355" s="45" t="s">
        <v>1385</v>
      </c>
      <c r="P7355" s="343"/>
    </row>
    <row r="7356" spans="1:16" x14ac:dyDescent="0.25">
      <c r="A7356" s="264" t="s">
        <v>6875</v>
      </c>
      <c r="B7356" s="264" t="s">
        <v>17682</v>
      </c>
      <c r="C7356" s="265">
        <v>25010501</v>
      </c>
      <c r="D7356" s="265" t="s">
        <v>15953</v>
      </c>
      <c r="E7356" s="266" t="s">
        <v>17681</v>
      </c>
      <c r="P7356" s="343"/>
    </row>
    <row r="7357" spans="1:16" x14ac:dyDescent="0.25">
      <c r="A7357" s="44" t="s">
        <v>11030</v>
      </c>
      <c r="B7357" s="44" t="s">
        <v>1355</v>
      </c>
      <c r="C7357" s="45" t="s">
        <v>10974</v>
      </c>
      <c r="D7357" s="45" t="s">
        <v>18252</v>
      </c>
      <c r="E7357" s="45" t="s">
        <v>10715</v>
      </c>
      <c r="F7357" s="45" t="s">
        <v>1384</v>
      </c>
      <c r="G7357" s="45" t="s">
        <v>1385</v>
      </c>
      <c r="P7357" s="343"/>
    </row>
    <row r="7358" spans="1:16" x14ac:dyDescent="0.25">
      <c r="A7358" s="44" t="s">
        <v>11030</v>
      </c>
      <c r="B7358" s="44" t="s">
        <v>15963</v>
      </c>
      <c r="C7358" s="45" t="s">
        <v>15964</v>
      </c>
      <c r="D7358" s="45" t="s">
        <v>18252</v>
      </c>
      <c r="E7358" s="45" t="s">
        <v>6214</v>
      </c>
      <c r="F7358" s="45" t="s">
        <v>1384</v>
      </c>
      <c r="G7358" s="45" t="s">
        <v>1385</v>
      </c>
      <c r="P7358" s="343"/>
    </row>
    <row r="7359" spans="1:16" x14ac:dyDescent="0.25">
      <c r="A7359" s="44" t="s">
        <v>1188</v>
      </c>
      <c r="B7359" s="44" t="s">
        <v>1352</v>
      </c>
      <c r="C7359" s="45" t="s">
        <v>9319</v>
      </c>
      <c r="D7359" s="45" t="s">
        <v>18252</v>
      </c>
      <c r="E7359" s="45" t="s">
        <v>3754</v>
      </c>
      <c r="F7359" s="45" t="s">
        <v>1384</v>
      </c>
      <c r="G7359" s="45" t="s">
        <v>1385</v>
      </c>
      <c r="P7359" s="343"/>
    </row>
    <row r="7360" spans="1:16" x14ac:dyDescent="0.25">
      <c r="A7360" s="403" t="s">
        <v>1188</v>
      </c>
      <c r="B7360" s="403" t="s">
        <v>17113</v>
      </c>
      <c r="C7360" s="413">
        <v>14.24</v>
      </c>
      <c r="D7360" s="43" t="s">
        <v>17679</v>
      </c>
      <c r="E7360" s="43">
        <v>47299</v>
      </c>
      <c r="F7360" s="88"/>
      <c r="P7360" s="343"/>
    </row>
    <row r="7361" spans="1:16" x14ac:dyDescent="0.25">
      <c r="A7361" s="1" t="s">
        <v>1188</v>
      </c>
      <c r="B7361" s="432" t="s">
        <v>14430</v>
      </c>
      <c r="C7361" s="433" t="s">
        <v>14279</v>
      </c>
      <c r="D7361" s="434" t="s">
        <v>17016</v>
      </c>
      <c r="E7361" s="434">
        <v>45826</v>
      </c>
      <c r="P7361" s="343"/>
    </row>
    <row r="7362" spans="1:16" x14ac:dyDescent="0.25">
      <c r="A7362" s="44" t="s">
        <v>11167</v>
      </c>
      <c r="B7362" s="44" t="s">
        <v>15259</v>
      </c>
      <c r="C7362" s="45" t="s">
        <v>11129</v>
      </c>
      <c r="D7362" s="45" t="s">
        <v>16294</v>
      </c>
      <c r="E7362" s="46">
        <v>46022</v>
      </c>
      <c r="F7362" s="338"/>
      <c r="G7362" s="44"/>
      <c r="H7362" s="44"/>
      <c r="I7362" s="44"/>
      <c r="J7362" s="44"/>
      <c r="K7362" s="44"/>
      <c r="L7362" s="31"/>
      <c r="M7362" s="31"/>
      <c r="N7362" s="44"/>
      <c r="O7362" s="44"/>
      <c r="P7362" s="343"/>
    </row>
    <row r="7363" spans="1:16" x14ac:dyDescent="0.25">
      <c r="A7363" s="44" t="s">
        <v>6054</v>
      </c>
      <c r="B7363" s="44" t="s">
        <v>1840</v>
      </c>
      <c r="C7363" s="45" t="s">
        <v>6194</v>
      </c>
      <c r="D7363" s="45" t="s">
        <v>18252</v>
      </c>
      <c r="E7363" s="45" t="s">
        <v>6213</v>
      </c>
      <c r="F7363" s="45" t="s">
        <v>1385</v>
      </c>
      <c r="G7363" s="45" t="s">
        <v>1385</v>
      </c>
      <c r="P7363" s="343"/>
    </row>
    <row r="7364" spans="1:16" x14ac:dyDescent="0.25">
      <c r="A7364" s="44" t="s">
        <v>6054</v>
      </c>
      <c r="B7364" s="44" t="s">
        <v>1361</v>
      </c>
      <c r="C7364" s="45" t="s">
        <v>9087</v>
      </c>
      <c r="D7364" s="45" t="s">
        <v>18252</v>
      </c>
      <c r="E7364" s="45" t="s">
        <v>6809</v>
      </c>
      <c r="F7364" s="45" t="s">
        <v>1385</v>
      </c>
      <c r="G7364" s="45" t="s">
        <v>1385</v>
      </c>
      <c r="P7364" s="343"/>
    </row>
    <row r="7365" spans="1:16" ht="14.4" x14ac:dyDescent="0.25">
      <c r="A7365" s="57" t="s">
        <v>16282</v>
      </c>
      <c r="B7365" s="57" t="s">
        <v>1508</v>
      </c>
      <c r="C7365" s="62" t="s">
        <v>1525</v>
      </c>
      <c r="D7365" s="62" t="s">
        <v>5966</v>
      </c>
      <c r="E7365" s="341" t="s">
        <v>13531</v>
      </c>
      <c r="F7365" s="339"/>
      <c r="G7365" s="339"/>
      <c r="H7365" s="57"/>
      <c r="I7365" s="57"/>
      <c r="J7365" s="57"/>
      <c r="K7365" s="57"/>
      <c r="N7365" s="44"/>
      <c r="O7365" s="44"/>
      <c r="P7365" s="343"/>
    </row>
    <row r="7366" spans="1:16" x14ac:dyDescent="0.25">
      <c r="A7366" s="44" t="s">
        <v>11031</v>
      </c>
      <c r="B7366" s="44" t="s">
        <v>11004</v>
      </c>
      <c r="C7366" s="45" t="s">
        <v>11005</v>
      </c>
      <c r="D7366" s="45" t="s">
        <v>18252</v>
      </c>
      <c r="E7366" s="45" t="s">
        <v>10715</v>
      </c>
      <c r="F7366" s="45" t="s">
        <v>1384</v>
      </c>
      <c r="G7366" s="45" t="s">
        <v>1385</v>
      </c>
      <c r="P7366" s="343"/>
    </row>
    <row r="7367" spans="1:16" x14ac:dyDescent="0.25">
      <c r="A7367" s="44" t="s">
        <v>1189</v>
      </c>
      <c r="B7367" s="44" t="s">
        <v>11004</v>
      </c>
      <c r="C7367" s="45" t="s">
        <v>11005</v>
      </c>
      <c r="D7367" s="45" t="s">
        <v>18252</v>
      </c>
      <c r="E7367" s="45" t="s">
        <v>10715</v>
      </c>
      <c r="F7367" s="45" t="s">
        <v>1384</v>
      </c>
      <c r="G7367" s="45" t="s">
        <v>1385</v>
      </c>
      <c r="P7367" s="343"/>
    </row>
    <row r="7368" spans="1:16" s="355" customFormat="1" x14ac:dyDescent="0.25">
      <c r="A7368" s="264" t="s">
        <v>6876</v>
      </c>
      <c r="B7368" s="264" t="s">
        <v>1921</v>
      </c>
      <c r="C7368" s="265">
        <v>220101</v>
      </c>
      <c r="D7368" s="265" t="s">
        <v>15953</v>
      </c>
      <c r="E7368" s="266" t="s">
        <v>6211</v>
      </c>
      <c r="F7368" s="30"/>
      <c r="G7368" s="30"/>
      <c r="H7368" s="30"/>
      <c r="I7368" s="29"/>
      <c r="J7368" s="29"/>
      <c r="K7368" s="29"/>
      <c r="L7368" s="29"/>
      <c r="M7368" s="29"/>
      <c r="N7368" s="29"/>
      <c r="O7368" s="29"/>
      <c r="P7368" s="356"/>
    </row>
    <row r="7369" spans="1:16" x14ac:dyDescent="0.25">
      <c r="A7369" s="264" t="s">
        <v>13020</v>
      </c>
      <c r="B7369" s="264" t="s">
        <v>12996</v>
      </c>
      <c r="C7369" s="265">
        <v>24010401</v>
      </c>
      <c r="D7369" s="265" t="s">
        <v>15953</v>
      </c>
      <c r="E7369" s="266" t="s">
        <v>12997</v>
      </c>
      <c r="P7369" s="343"/>
    </row>
    <row r="7370" spans="1:16" s="361" customFormat="1" x14ac:dyDescent="0.25">
      <c r="A7370" s="264" t="s">
        <v>9506</v>
      </c>
      <c r="B7370" s="264" t="s">
        <v>8832</v>
      </c>
      <c r="C7370" s="265">
        <v>230203</v>
      </c>
      <c r="D7370" s="265" t="s">
        <v>15953</v>
      </c>
      <c r="E7370" s="266" t="s">
        <v>8836</v>
      </c>
      <c r="F7370" s="30"/>
      <c r="G7370" s="30"/>
      <c r="H7370" s="30"/>
      <c r="I7370" s="29"/>
      <c r="J7370" s="29"/>
      <c r="K7370" s="29"/>
      <c r="L7370" s="29"/>
      <c r="M7370" s="29"/>
      <c r="N7370" s="29"/>
      <c r="O7370" s="29"/>
      <c r="P7370" s="362"/>
    </row>
    <row r="7371" spans="1:16" x14ac:dyDescent="0.25">
      <c r="A7371" s="264" t="s">
        <v>14850</v>
      </c>
      <c r="B7371" s="264" t="s">
        <v>14574</v>
      </c>
      <c r="C7371" s="265">
        <v>240507</v>
      </c>
      <c r="D7371" s="265" t="s">
        <v>15953</v>
      </c>
      <c r="E7371" s="266" t="s">
        <v>6710</v>
      </c>
      <c r="P7371" s="343"/>
    </row>
    <row r="7372" spans="1:16" s="359" customFormat="1" x14ac:dyDescent="0.25">
      <c r="A7372" s="264" t="s">
        <v>14850</v>
      </c>
      <c r="B7372" s="264" t="s">
        <v>1056</v>
      </c>
      <c r="C7372" s="265">
        <v>240601</v>
      </c>
      <c r="D7372" s="265" t="s">
        <v>15953</v>
      </c>
      <c r="E7372" s="266" t="s">
        <v>13753</v>
      </c>
      <c r="F7372" s="30"/>
      <c r="G7372" s="30"/>
      <c r="H7372" s="30"/>
      <c r="I7372" s="29"/>
      <c r="J7372" s="29"/>
      <c r="K7372" s="29"/>
      <c r="L7372" s="29"/>
      <c r="M7372" s="29"/>
      <c r="N7372" s="29"/>
      <c r="O7372" s="29"/>
      <c r="P7372" s="360"/>
    </row>
    <row r="7373" spans="1:16" s="355" customFormat="1" x14ac:dyDescent="0.25">
      <c r="A7373" s="44" t="s">
        <v>9353</v>
      </c>
      <c r="B7373" s="44" t="s">
        <v>6179</v>
      </c>
      <c r="C7373" s="45" t="s">
        <v>6199</v>
      </c>
      <c r="D7373" s="45" t="s">
        <v>18252</v>
      </c>
      <c r="E7373" s="45" t="s">
        <v>6212</v>
      </c>
      <c r="F7373" s="45" t="s">
        <v>1384</v>
      </c>
      <c r="G7373" s="45" t="s">
        <v>1385</v>
      </c>
      <c r="H7373" s="30"/>
      <c r="I7373" s="29"/>
      <c r="J7373" s="29"/>
      <c r="K7373" s="29"/>
      <c r="L7373" s="29"/>
      <c r="M7373" s="29"/>
      <c r="N7373" s="29"/>
      <c r="O7373" s="29"/>
      <c r="P7373" s="356"/>
    </row>
    <row r="7374" spans="1:16" x14ac:dyDescent="0.25">
      <c r="A7374" s="44" t="s">
        <v>9353</v>
      </c>
      <c r="B7374" s="44" t="s">
        <v>9313</v>
      </c>
      <c r="C7374" s="45" t="s">
        <v>9314</v>
      </c>
      <c r="D7374" s="45" t="s">
        <v>18252</v>
      </c>
      <c r="E7374" s="45" t="s">
        <v>3754</v>
      </c>
      <c r="F7374" s="45" t="s">
        <v>1384</v>
      </c>
      <c r="G7374" s="45" t="s">
        <v>1385</v>
      </c>
      <c r="P7374" s="343"/>
    </row>
    <row r="7375" spans="1:16" s="359" customFormat="1" x14ac:dyDescent="0.25">
      <c r="A7375" s="44" t="s">
        <v>9353</v>
      </c>
      <c r="B7375" s="44" t="s">
        <v>9316</v>
      </c>
      <c r="C7375" s="45" t="s">
        <v>9317</v>
      </c>
      <c r="D7375" s="45" t="s">
        <v>18252</v>
      </c>
      <c r="E7375" s="45" t="s">
        <v>3754</v>
      </c>
      <c r="F7375" s="45" t="s">
        <v>1384</v>
      </c>
      <c r="G7375" s="45" t="s">
        <v>1385</v>
      </c>
      <c r="H7375" s="30"/>
      <c r="I7375" s="29"/>
      <c r="J7375" s="29"/>
      <c r="K7375" s="29"/>
      <c r="L7375" s="29"/>
      <c r="M7375" s="29"/>
      <c r="N7375" s="29"/>
      <c r="O7375" s="29"/>
      <c r="P7375" s="360"/>
    </row>
    <row r="7376" spans="1:16" x14ac:dyDescent="0.25">
      <c r="A7376" s="264" t="s">
        <v>13021</v>
      </c>
      <c r="B7376" s="264" t="s">
        <v>4181</v>
      </c>
      <c r="C7376" s="265">
        <v>230301</v>
      </c>
      <c r="D7376" s="265" t="s">
        <v>15953</v>
      </c>
      <c r="E7376" s="266" t="s">
        <v>6877</v>
      </c>
      <c r="P7376" s="343"/>
    </row>
    <row r="7377" spans="1:16" x14ac:dyDescent="0.25">
      <c r="A7377" s="264" t="s">
        <v>13021</v>
      </c>
      <c r="B7377" s="264" t="s">
        <v>1059</v>
      </c>
      <c r="C7377" s="265">
        <v>231104</v>
      </c>
      <c r="D7377" s="265" t="s">
        <v>15953</v>
      </c>
      <c r="E7377" s="266" t="s">
        <v>11352</v>
      </c>
      <c r="P7377" s="343"/>
    </row>
    <row r="7378" spans="1:16" s="355" customFormat="1" x14ac:dyDescent="0.25">
      <c r="A7378" s="264" t="s">
        <v>8641</v>
      </c>
      <c r="B7378" s="264" t="s">
        <v>2751</v>
      </c>
      <c r="C7378" s="265">
        <v>230105</v>
      </c>
      <c r="D7378" s="265" t="s">
        <v>15953</v>
      </c>
      <c r="E7378" s="266" t="s">
        <v>6877</v>
      </c>
      <c r="F7378" s="30"/>
      <c r="G7378" s="30"/>
      <c r="H7378" s="30"/>
      <c r="I7378" s="29"/>
      <c r="J7378" s="29"/>
      <c r="K7378" s="29"/>
      <c r="L7378" s="29"/>
      <c r="M7378" s="29"/>
      <c r="N7378" s="29"/>
      <c r="O7378" s="29"/>
      <c r="P7378" s="356"/>
    </row>
    <row r="7379" spans="1:16" x14ac:dyDescent="0.25">
      <c r="A7379" s="264" t="s">
        <v>8641</v>
      </c>
      <c r="B7379" s="264" t="s">
        <v>1068</v>
      </c>
      <c r="C7379" s="265">
        <v>230202</v>
      </c>
      <c r="D7379" s="265" t="s">
        <v>15953</v>
      </c>
      <c r="E7379" s="266" t="s">
        <v>8836</v>
      </c>
      <c r="P7379" s="343"/>
    </row>
    <row r="7380" spans="1:16" s="359" customFormat="1" x14ac:dyDescent="0.25">
      <c r="A7380" s="264" t="s">
        <v>5448</v>
      </c>
      <c r="B7380" s="264" t="s">
        <v>16922</v>
      </c>
      <c r="C7380" s="265">
        <v>24090701</v>
      </c>
      <c r="D7380" s="265" t="s">
        <v>15953</v>
      </c>
      <c r="E7380" s="266" t="s">
        <v>6214</v>
      </c>
      <c r="F7380" s="30"/>
      <c r="G7380" s="30"/>
      <c r="H7380" s="30"/>
      <c r="I7380" s="29"/>
      <c r="J7380" s="29"/>
      <c r="K7380" s="29"/>
      <c r="L7380" s="29"/>
      <c r="M7380" s="29"/>
      <c r="N7380" s="29"/>
      <c r="O7380" s="29"/>
      <c r="P7380" s="360"/>
    </row>
    <row r="7381" spans="1:16" x14ac:dyDescent="0.25">
      <c r="A7381" s="264" t="s">
        <v>5448</v>
      </c>
      <c r="B7381" s="264" t="s">
        <v>5419</v>
      </c>
      <c r="C7381" s="265">
        <v>24090702</v>
      </c>
      <c r="D7381" s="265" t="s">
        <v>15953</v>
      </c>
      <c r="E7381" s="266" t="s">
        <v>10715</v>
      </c>
      <c r="P7381" s="343"/>
    </row>
    <row r="7382" spans="1:16" x14ac:dyDescent="0.25">
      <c r="A7382" s="44" t="s">
        <v>13862</v>
      </c>
      <c r="B7382" s="44" t="s">
        <v>13863</v>
      </c>
      <c r="C7382" s="45" t="s">
        <v>13864</v>
      </c>
      <c r="D7382" s="45" t="s">
        <v>7330</v>
      </c>
      <c r="E7382" s="46">
        <v>46635</v>
      </c>
      <c r="F7382" s="93"/>
      <c r="G7382" s="93"/>
      <c r="H7382" s="93"/>
      <c r="I7382" s="99"/>
      <c r="J7382" s="99"/>
      <c r="K7382" s="99"/>
      <c r="N7382" s="44"/>
      <c r="O7382" s="44"/>
      <c r="P7382" s="343"/>
    </row>
    <row r="7383" spans="1:16" x14ac:dyDescent="0.25">
      <c r="A7383" s="71" t="s">
        <v>17353</v>
      </c>
      <c r="B7383" s="403" t="s">
        <v>17121</v>
      </c>
      <c r="C7383" s="413">
        <v>13.23</v>
      </c>
      <c r="D7383" s="43" t="s">
        <v>17679</v>
      </c>
      <c r="E7383" s="43">
        <v>46934</v>
      </c>
      <c r="F7383" s="88"/>
      <c r="P7383" s="343"/>
    </row>
    <row r="7384" spans="1:16" s="355" customFormat="1" x14ac:dyDescent="0.25">
      <c r="A7384" s="403" t="s">
        <v>17353</v>
      </c>
      <c r="B7384" s="403" t="s">
        <v>17128</v>
      </c>
      <c r="C7384" s="413">
        <v>20.23</v>
      </c>
      <c r="D7384" s="43" t="s">
        <v>17679</v>
      </c>
      <c r="E7384" s="43">
        <v>46934</v>
      </c>
      <c r="F7384" s="88"/>
      <c r="G7384" s="30"/>
      <c r="H7384" s="30"/>
      <c r="I7384" s="29"/>
      <c r="J7384" s="29"/>
      <c r="K7384" s="29"/>
      <c r="L7384" s="29"/>
      <c r="M7384" s="29"/>
      <c r="N7384" s="29"/>
      <c r="O7384" s="29"/>
      <c r="P7384" s="356"/>
    </row>
    <row r="7385" spans="1:16" s="359" customFormat="1" x14ac:dyDescent="0.25">
      <c r="A7385" s="403" t="s">
        <v>17353</v>
      </c>
      <c r="B7385" s="403" t="s">
        <v>17102</v>
      </c>
      <c r="C7385" s="413">
        <v>21.23</v>
      </c>
      <c r="D7385" s="43" t="s">
        <v>17679</v>
      </c>
      <c r="E7385" s="43">
        <v>46934</v>
      </c>
      <c r="F7385" s="88"/>
      <c r="G7385" s="30"/>
      <c r="H7385" s="30"/>
      <c r="I7385" s="29"/>
      <c r="J7385" s="29"/>
      <c r="K7385" s="29"/>
      <c r="L7385" s="29"/>
      <c r="M7385" s="29"/>
      <c r="N7385" s="29"/>
      <c r="O7385" s="29"/>
      <c r="P7385" s="360"/>
    </row>
    <row r="7386" spans="1:16" x14ac:dyDescent="0.25">
      <c r="A7386" s="403" t="s">
        <v>17353</v>
      </c>
      <c r="B7386" s="403" t="s">
        <v>17103</v>
      </c>
      <c r="C7386" s="413">
        <v>22.23</v>
      </c>
      <c r="D7386" s="43" t="s">
        <v>17679</v>
      </c>
      <c r="E7386" s="43">
        <v>46934</v>
      </c>
      <c r="F7386" s="88"/>
      <c r="P7386" s="343"/>
    </row>
    <row r="7387" spans="1:16" x14ac:dyDescent="0.25">
      <c r="A7387" s="44" t="s">
        <v>16087</v>
      </c>
      <c r="B7387" s="44" t="s">
        <v>5083</v>
      </c>
      <c r="C7387" s="45" t="s">
        <v>15961</v>
      </c>
      <c r="D7387" s="45" t="s">
        <v>18252</v>
      </c>
      <c r="E7387" s="45" t="s">
        <v>6214</v>
      </c>
      <c r="F7387" s="45" t="s">
        <v>1384</v>
      </c>
      <c r="G7387" s="45" t="s">
        <v>1385</v>
      </c>
      <c r="P7387" s="343"/>
    </row>
    <row r="7388" spans="1:16" x14ac:dyDescent="0.25">
      <c r="A7388" s="264" t="s">
        <v>14851</v>
      </c>
      <c r="B7388" s="264" t="s">
        <v>11351</v>
      </c>
      <c r="C7388" s="265">
        <v>23110101</v>
      </c>
      <c r="D7388" s="265" t="s">
        <v>15953</v>
      </c>
      <c r="E7388" s="266" t="s">
        <v>11352</v>
      </c>
      <c r="P7388" s="343"/>
    </row>
    <row r="7389" spans="1:16" x14ac:dyDescent="0.25">
      <c r="A7389" s="264" t="s">
        <v>14851</v>
      </c>
      <c r="B7389" s="264" t="s">
        <v>12996</v>
      </c>
      <c r="C7389" s="265">
        <v>24010401</v>
      </c>
      <c r="D7389" s="265" t="s">
        <v>15953</v>
      </c>
      <c r="E7389" s="266" t="s">
        <v>12997</v>
      </c>
      <c r="P7389" s="343"/>
    </row>
    <row r="7390" spans="1:16" x14ac:dyDescent="0.25">
      <c r="A7390" s="44" t="s">
        <v>11871</v>
      </c>
      <c r="B7390" s="44" t="s">
        <v>1382</v>
      </c>
      <c r="C7390" s="45" t="s">
        <v>11833</v>
      </c>
      <c r="D7390" s="45" t="s">
        <v>18252</v>
      </c>
      <c r="E7390" s="45" t="s">
        <v>11834</v>
      </c>
      <c r="F7390" s="45" t="s">
        <v>1385</v>
      </c>
      <c r="G7390" s="45" t="s">
        <v>1385</v>
      </c>
      <c r="P7390" s="343"/>
    </row>
    <row r="7391" spans="1:16" x14ac:dyDescent="0.25">
      <c r="A7391" s="262" t="s">
        <v>11604</v>
      </c>
      <c r="B7391" s="262" t="s">
        <v>11580</v>
      </c>
      <c r="C7391" s="53" t="s">
        <v>11708</v>
      </c>
      <c r="D7391" s="93" t="s">
        <v>7330</v>
      </c>
      <c r="E7391" s="263">
        <v>46890</v>
      </c>
      <c r="F7391" s="93"/>
      <c r="G7391" s="93"/>
      <c r="H7391" s="93"/>
      <c r="I7391" s="99"/>
      <c r="J7391" s="99"/>
      <c r="K7391" s="99"/>
      <c r="N7391" s="44"/>
      <c r="O7391" s="44"/>
      <c r="P7391" s="343"/>
    </row>
    <row r="7392" spans="1:16" x14ac:dyDescent="0.25">
      <c r="A7392" s="44" t="s">
        <v>15539</v>
      </c>
      <c r="B7392" s="44" t="s">
        <v>6176</v>
      </c>
      <c r="C7392" s="45" t="s">
        <v>6189</v>
      </c>
      <c r="D7392" s="45" t="s">
        <v>18252</v>
      </c>
      <c r="E7392" s="45" t="s">
        <v>6210</v>
      </c>
      <c r="F7392" s="45" t="s">
        <v>1384</v>
      </c>
      <c r="G7392" s="45" t="s">
        <v>1384</v>
      </c>
      <c r="P7392" s="343"/>
    </row>
    <row r="7393" spans="1:16" x14ac:dyDescent="0.25">
      <c r="A7393" s="44" t="s">
        <v>15539</v>
      </c>
      <c r="B7393" s="44" t="s">
        <v>4865</v>
      </c>
      <c r="C7393" s="45" t="s">
        <v>15432</v>
      </c>
      <c r="D7393" s="45" t="s">
        <v>18252</v>
      </c>
      <c r="E7393" s="45" t="s">
        <v>6492</v>
      </c>
      <c r="F7393" s="45" t="s">
        <v>1384</v>
      </c>
      <c r="G7393" s="45" t="s">
        <v>1384</v>
      </c>
      <c r="P7393" s="343"/>
    </row>
    <row r="7394" spans="1:16" x14ac:dyDescent="0.25">
      <c r="A7394" s="44" t="s">
        <v>3413</v>
      </c>
      <c r="B7394" s="44" t="s">
        <v>1355</v>
      </c>
      <c r="C7394" s="45" t="s">
        <v>10974</v>
      </c>
      <c r="D7394" s="45" t="s">
        <v>18252</v>
      </c>
      <c r="E7394" s="45" t="s">
        <v>10715</v>
      </c>
      <c r="F7394" s="45" t="s">
        <v>1384</v>
      </c>
      <c r="G7394" s="45" t="s">
        <v>1385</v>
      </c>
      <c r="P7394" s="343"/>
    </row>
    <row r="7395" spans="1:16" x14ac:dyDescent="0.25">
      <c r="A7395" s="264" t="s">
        <v>17867</v>
      </c>
      <c r="B7395" s="264" t="s">
        <v>6663</v>
      </c>
      <c r="C7395" s="265">
        <v>22010602</v>
      </c>
      <c r="D7395" s="265" t="s">
        <v>15953</v>
      </c>
      <c r="E7395" s="266" t="s">
        <v>6211</v>
      </c>
      <c r="P7395" s="343"/>
    </row>
    <row r="7396" spans="1:16" x14ac:dyDescent="0.25">
      <c r="A7396" s="264" t="s">
        <v>17867</v>
      </c>
      <c r="B7396" s="264" t="s">
        <v>12996</v>
      </c>
      <c r="C7396" s="265">
        <v>24010401</v>
      </c>
      <c r="D7396" s="265" t="s">
        <v>15953</v>
      </c>
      <c r="E7396" s="266" t="s">
        <v>12997</v>
      </c>
      <c r="P7396" s="343"/>
    </row>
    <row r="7397" spans="1:16" x14ac:dyDescent="0.25">
      <c r="A7397" s="264" t="s">
        <v>17867</v>
      </c>
      <c r="B7397" s="264" t="s">
        <v>3782</v>
      </c>
      <c r="C7397" s="265">
        <v>24010402</v>
      </c>
      <c r="D7397" s="265" t="s">
        <v>15953</v>
      </c>
      <c r="E7397" s="266" t="s">
        <v>8836</v>
      </c>
      <c r="P7397" s="343"/>
    </row>
    <row r="7398" spans="1:16" x14ac:dyDescent="0.25">
      <c r="A7398" s="264" t="s">
        <v>17867</v>
      </c>
      <c r="B7398" s="264" t="s">
        <v>17682</v>
      </c>
      <c r="C7398" s="265">
        <v>25010501</v>
      </c>
      <c r="D7398" s="265" t="s">
        <v>15953</v>
      </c>
      <c r="E7398" s="266" t="s">
        <v>17681</v>
      </c>
      <c r="P7398" s="343"/>
    </row>
    <row r="7399" spans="1:16" x14ac:dyDescent="0.25">
      <c r="A7399" s="271" t="s">
        <v>2065</v>
      </c>
      <c r="B7399" s="412" t="s">
        <v>2066</v>
      </c>
      <c r="C7399" s="96" t="s">
        <v>7732</v>
      </c>
      <c r="D7399" s="96" t="s">
        <v>1398</v>
      </c>
      <c r="E7399" s="112">
        <v>46159</v>
      </c>
      <c r="F7399" s="93"/>
      <c r="G7399" s="93"/>
      <c r="H7399" s="93"/>
      <c r="I7399" s="99"/>
      <c r="J7399" s="99"/>
      <c r="K7399" s="99"/>
      <c r="N7399" s="44"/>
      <c r="O7399" s="44"/>
      <c r="P7399" s="343"/>
    </row>
    <row r="7400" spans="1:16" x14ac:dyDescent="0.25">
      <c r="A7400" s="44" t="s">
        <v>16088</v>
      </c>
      <c r="B7400" s="44" t="s">
        <v>1379</v>
      </c>
      <c r="C7400" s="45" t="s">
        <v>16032</v>
      </c>
      <c r="D7400" s="45" t="s">
        <v>18252</v>
      </c>
      <c r="E7400" s="45" t="s">
        <v>6214</v>
      </c>
      <c r="F7400" s="45" t="s">
        <v>1385</v>
      </c>
      <c r="G7400" s="45" t="s">
        <v>1385</v>
      </c>
      <c r="P7400" s="343"/>
    </row>
    <row r="7401" spans="1:16" x14ac:dyDescent="0.25">
      <c r="A7401" s="1" t="s">
        <v>3161</v>
      </c>
      <c r="B7401" s="432" t="s">
        <v>8420</v>
      </c>
      <c r="C7401" s="433" t="s">
        <v>9700</v>
      </c>
      <c r="D7401" s="434" t="s">
        <v>17016</v>
      </c>
      <c r="E7401" s="434">
        <v>45793</v>
      </c>
      <c r="P7401" s="343"/>
    </row>
    <row r="7402" spans="1:16" x14ac:dyDescent="0.25">
      <c r="A7402" s="1" t="s">
        <v>3161</v>
      </c>
      <c r="B7402" s="432" t="s">
        <v>8420</v>
      </c>
      <c r="C7402" s="433" t="s">
        <v>9700</v>
      </c>
      <c r="D7402" s="434" t="s">
        <v>17016</v>
      </c>
      <c r="E7402" s="434">
        <v>45793</v>
      </c>
      <c r="P7402" s="343"/>
    </row>
    <row r="7403" spans="1:16" x14ac:dyDescent="0.25">
      <c r="A7403" s="44" t="s">
        <v>11872</v>
      </c>
      <c r="B7403" s="44" t="s">
        <v>3711</v>
      </c>
      <c r="C7403" s="45" t="s">
        <v>15434</v>
      </c>
      <c r="D7403" s="45" t="s">
        <v>18252</v>
      </c>
      <c r="E7403" s="45" t="s">
        <v>6677</v>
      </c>
      <c r="F7403" s="45" t="s">
        <v>1384</v>
      </c>
      <c r="G7403" s="45" t="s">
        <v>1384</v>
      </c>
      <c r="P7403" s="343"/>
    </row>
    <row r="7404" spans="1:16" x14ac:dyDescent="0.25">
      <c r="A7404" s="44" t="s">
        <v>599</v>
      </c>
      <c r="B7404" s="44" t="s">
        <v>15290</v>
      </c>
      <c r="C7404" s="45" t="s">
        <v>7249</v>
      </c>
      <c r="D7404" s="45" t="s">
        <v>16294</v>
      </c>
      <c r="E7404" s="46">
        <v>45777</v>
      </c>
      <c r="F7404" s="338"/>
      <c r="G7404" s="44"/>
      <c r="H7404" s="44"/>
      <c r="I7404" s="44"/>
      <c r="J7404" s="44"/>
      <c r="K7404" s="44"/>
      <c r="L7404" s="31"/>
      <c r="M7404" s="31"/>
      <c r="N7404" s="44"/>
      <c r="O7404" s="44"/>
      <c r="P7404" s="343"/>
    </row>
    <row r="7405" spans="1:16" x14ac:dyDescent="0.25">
      <c r="A7405" s="44" t="s">
        <v>3451</v>
      </c>
      <c r="B7405" s="44" t="s">
        <v>13515</v>
      </c>
      <c r="C7405" s="45" t="s">
        <v>13516</v>
      </c>
      <c r="D7405" s="45" t="s">
        <v>16294</v>
      </c>
      <c r="E7405" s="46">
        <v>45808</v>
      </c>
      <c r="F7405" s="338" t="s">
        <v>2055</v>
      </c>
      <c r="G7405" s="44"/>
      <c r="H7405" s="44"/>
      <c r="I7405" s="44"/>
      <c r="J7405" s="44"/>
      <c r="K7405" s="44"/>
      <c r="L7405" s="31"/>
      <c r="M7405" s="31"/>
      <c r="N7405" s="44"/>
      <c r="O7405" s="44"/>
      <c r="P7405" s="343"/>
    </row>
    <row r="7406" spans="1:16" x14ac:dyDescent="0.25">
      <c r="A7406" s="44" t="s">
        <v>3451</v>
      </c>
      <c r="B7406" s="44" t="s">
        <v>15317</v>
      </c>
      <c r="C7406" s="45" t="s">
        <v>3459</v>
      </c>
      <c r="D7406" s="45" t="s">
        <v>16294</v>
      </c>
      <c r="E7406" s="46">
        <v>45688</v>
      </c>
      <c r="F7406" s="338" t="s">
        <v>2055</v>
      </c>
      <c r="G7406" s="44"/>
      <c r="H7406" s="44"/>
      <c r="I7406" s="44"/>
      <c r="J7406" s="44"/>
      <c r="K7406" s="44"/>
      <c r="L7406" s="31"/>
      <c r="M7406" s="31"/>
      <c r="N7406" s="44"/>
      <c r="O7406" s="44"/>
      <c r="P7406" s="343"/>
    </row>
    <row r="7407" spans="1:16" x14ac:dyDescent="0.25">
      <c r="A7407" s="44" t="s">
        <v>678</v>
      </c>
      <c r="B7407" s="44" t="s">
        <v>15319</v>
      </c>
      <c r="C7407" s="45" t="s">
        <v>7314</v>
      </c>
      <c r="D7407" s="45" t="s">
        <v>16294</v>
      </c>
      <c r="E7407" s="46">
        <v>45930</v>
      </c>
      <c r="F7407" s="338" t="s">
        <v>2055</v>
      </c>
      <c r="G7407" s="44"/>
      <c r="H7407" s="44"/>
      <c r="I7407" s="44"/>
      <c r="J7407" s="44"/>
      <c r="K7407" s="44"/>
      <c r="L7407" s="31"/>
      <c r="M7407" s="31"/>
      <c r="N7407" s="44"/>
      <c r="O7407" s="44"/>
      <c r="P7407" s="343"/>
    </row>
    <row r="7408" spans="1:16" x14ac:dyDescent="0.25">
      <c r="A7408" s="44" t="s">
        <v>12276</v>
      </c>
      <c r="B7408" s="44" t="s">
        <v>12278</v>
      </c>
      <c r="C7408" s="45" t="s">
        <v>6580</v>
      </c>
      <c r="D7408" s="45" t="s">
        <v>4574</v>
      </c>
      <c r="E7408" s="275">
        <f>DATE(2026,5,26)</f>
        <v>46168</v>
      </c>
      <c r="N7408" s="44"/>
      <c r="O7408" s="44"/>
      <c r="P7408" s="343"/>
    </row>
    <row r="7409" spans="1:16" x14ac:dyDescent="0.25">
      <c r="A7409" s="44" t="s">
        <v>12276</v>
      </c>
      <c r="B7409" s="44" t="s">
        <v>12277</v>
      </c>
      <c r="C7409" s="45" t="s">
        <v>4767</v>
      </c>
      <c r="D7409" s="45" t="s">
        <v>4574</v>
      </c>
      <c r="E7409" s="275">
        <f>DATE(2025,6,1)</f>
        <v>45809</v>
      </c>
      <c r="F7409" s="32"/>
      <c r="G7409" s="32"/>
      <c r="H7409" s="32"/>
      <c r="I7409" s="31"/>
      <c r="J7409" s="31"/>
      <c r="K7409" s="31"/>
      <c r="L7409" s="31"/>
      <c r="M7409" s="31"/>
      <c r="N7409" s="44"/>
      <c r="O7409" s="44"/>
      <c r="P7409" s="343"/>
    </row>
    <row r="7410" spans="1:16" x14ac:dyDescent="0.25">
      <c r="A7410" s="44" t="s">
        <v>5100</v>
      </c>
      <c r="B7410" s="44" t="s">
        <v>1350</v>
      </c>
      <c r="C7410" s="45" t="s">
        <v>6188</v>
      </c>
      <c r="D7410" s="45" t="s">
        <v>18252</v>
      </c>
      <c r="E7410" s="45" t="s">
        <v>6211</v>
      </c>
      <c r="F7410" s="45" t="s">
        <v>1384</v>
      </c>
      <c r="G7410" s="45" t="s">
        <v>1385</v>
      </c>
      <c r="P7410" s="343"/>
    </row>
    <row r="7411" spans="1:16" x14ac:dyDescent="0.25">
      <c r="A7411" s="44" t="s">
        <v>5100</v>
      </c>
      <c r="B7411" s="44" t="s">
        <v>1358</v>
      </c>
      <c r="C7411" s="45" t="s">
        <v>6197</v>
      </c>
      <c r="D7411" s="45" t="s">
        <v>18252</v>
      </c>
      <c r="E7411" s="45" t="s">
        <v>6211</v>
      </c>
      <c r="F7411" s="45" t="s">
        <v>1384</v>
      </c>
      <c r="G7411" s="45" t="s">
        <v>1385</v>
      </c>
      <c r="P7411" s="343"/>
    </row>
    <row r="7412" spans="1:16" x14ac:dyDescent="0.25">
      <c r="A7412" s="264" t="s">
        <v>6878</v>
      </c>
      <c r="B7412" s="264" t="s">
        <v>6664</v>
      </c>
      <c r="C7412" s="265">
        <v>22010701</v>
      </c>
      <c r="D7412" s="265" t="s">
        <v>15953</v>
      </c>
      <c r="E7412" s="266" t="s">
        <v>6665</v>
      </c>
      <c r="P7412" s="343"/>
    </row>
    <row r="7413" spans="1:16" x14ac:dyDescent="0.25">
      <c r="A7413" s="264" t="s">
        <v>6878</v>
      </c>
      <c r="B7413" s="264" t="s">
        <v>1055</v>
      </c>
      <c r="C7413" s="265">
        <v>22010702</v>
      </c>
      <c r="D7413" s="265" t="s">
        <v>15953</v>
      </c>
      <c r="E7413" s="266" t="s">
        <v>8836</v>
      </c>
      <c r="P7413" s="343"/>
    </row>
    <row r="7414" spans="1:16" x14ac:dyDescent="0.25">
      <c r="A7414" s="264" t="s">
        <v>6878</v>
      </c>
      <c r="B7414" s="264" t="s">
        <v>10528</v>
      </c>
      <c r="C7414" s="265">
        <v>23060201</v>
      </c>
      <c r="D7414" s="265" t="s">
        <v>15953</v>
      </c>
      <c r="E7414" s="266" t="s">
        <v>5410</v>
      </c>
      <c r="P7414" s="343"/>
    </row>
    <row r="7415" spans="1:16" x14ac:dyDescent="0.25">
      <c r="A7415" s="264" t="s">
        <v>6878</v>
      </c>
      <c r="B7415" s="264" t="s">
        <v>1058</v>
      </c>
      <c r="C7415" s="265">
        <v>23060202</v>
      </c>
      <c r="D7415" s="265" t="s">
        <v>15953</v>
      </c>
      <c r="E7415" s="266" t="s">
        <v>6714</v>
      </c>
      <c r="P7415" s="343"/>
    </row>
    <row r="7416" spans="1:16" x14ac:dyDescent="0.25">
      <c r="A7416" s="264" t="s">
        <v>6878</v>
      </c>
      <c r="B7416" s="264" t="s">
        <v>1065</v>
      </c>
      <c r="C7416" s="265">
        <v>25010201</v>
      </c>
      <c r="D7416" s="265" t="s">
        <v>15953</v>
      </c>
      <c r="E7416" s="266" t="s">
        <v>17681</v>
      </c>
      <c r="P7416" s="343"/>
    </row>
    <row r="7417" spans="1:16" x14ac:dyDescent="0.25">
      <c r="A7417" s="264" t="s">
        <v>6878</v>
      </c>
      <c r="B7417" s="264" t="s">
        <v>6682</v>
      </c>
      <c r="C7417" s="265">
        <v>25010202</v>
      </c>
      <c r="D7417" s="265" t="s">
        <v>15953</v>
      </c>
      <c r="E7417" s="266" t="s">
        <v>6677</v>
      </c>
      <c r="P7417" s="343"/>
    </row>
    <row r="7418" spans="1:16" x14ac:dyDescent="0.25">
      <c r="A7418" s="1" t="s">
        <v>13947</v>
      </c>
      <c r="B7418" s="432" t="s">
        <v>185</v>
      </c>
      <c r="C7418" s="433" t="s">
        <v>13948</v>
      </c>
      <c r="D7418" s="434" t="s">
        <v>17016</v>
      </c>
      <c r="E7418" s="434">
        <v>45763</v>
      </c>
      <c r="P7418" s="343"/>
    </row>
    <row r="7419" spans="1:16" x14ac:dyDescent="0.25">
      <c r="A7419" s="44" t="s">
        <v>1946</v>
      </c>
      <c r="B7419" s="44" t="s">
        <v>6174</v>
      </c>
      <c r="C7419" s="45" t="s">
        <v>6186</v>
      </c>
      <c r="D7419" s="45" t="s">
        <v>18252</v>
      </c>
      <c r="E7419" s="45" t="s">
        <v>6210</v>
      </c>
      <c r="F7419" s="45" t="s">
        <v>1384</v>
      </c>
      <c r="G7419" s="45" t="s">
        <v>1385</v>
      </c>
      <c r="P7419" s="343"/>
    </row>
    <row r="7420" spans="1:16" x14ac:dyDescent="0.25">
      <c r="A7420" s="44" t="s">
        <v>1946</v>
      </c>
      <c r="B7420" s="44" t="s">
        <v>15256</v>
      </c>
      <c r="C7420" s="45" t="s">
        <v>2664</v>
      </c>
      <c r="D7420" s="45" t="s">
        <v>16294</v>
      </c>
      <c r="E7420" s="46">
        <v>45838</v>
      </c>
      <c r="F7420" s="338"/>
      <c r="G7420" s="44"/>
      <c r="H7420" s="44"/>
      <c r="I7420" s="44"/>
      <c r="J7420" s="44"/>
      <c r="K7420" s="44"/>
      <c r="L7420" s="31"/>
      <c r="M7420" s="31"/>
      <c r="N7420" s="44"/>
      <c r="O7420" s="44"/>
      <c r="P7420" s="343"/>
    </row>
    <row r="7421" spans="1:16" x14ac:dyDescent="0.25">
      <c r="A7421" s="44" t="s">
        <v>13600</v>
      </c>
      <c r="B7421" s="44" t="s">
        <v>12385</v>
      </c>
      <c r="C7421" s="45" t="s">
        <v>13698</v>
      </c>
      <c r="D7421" s="45" t="s">
        <v>4574</v>
      </c>
      <c r="E7421" s="275">
        <f>DATE(2026,2,17)</f>
        <v>46070</v>
      </c>
      <c r="N7421" s="44"/>
      <c r="O7421" s="44"/>
      <c r="P7421" s="343"/>
    </row>
    <row r="7422" spans="1:16" x14ac:dyDescent="0.25">
      <c r="A7422" s="44" t="s">
        <v>13601</v>
      </c>
      <c r="B7422" s="44" t="s">
        <v>16616</v>
      </c>
      <c r="C7422" s="45" t="s">
        <v>13699</v>
      </c>
      <c r="D7422" s="45" t="s">
        <v>4574</v>
      </c>
      <c r="E7422" s="275">
        <f>DATE(2028,3,27)</f>
        <v>46839</v>
      </c>
      <c r="N7422" s="44"/>
      <c r="O7422" s="44"/>
      <c r="P7422" s="343"/>
    </row>
    <row r="7423" spans="1:16" x14ac:dyDescent="0.25">
      <c r="A7423" s="44" t="s">
        <v>5101</v>
      </c>
      <c r="B7423" s="44" t="s">
        <v>15965</v>
      </c>
      <c r="C7423" s="45" t="s">
        <v>15966</v>
      </c>
      <c r="D7423" s="45" t="s">
        <v>18252</v>
      </c>
      <c r="E7423" s="45" t="s">
        <v>6214</v>
      </c>
      <c r="F7423" s="45" t="s">
        <v>1384</v>
      </c>
      <c r="G7423" s="45" t="s">
        <v>1385</v>
      </c>
      <c r="P7423" s="343"/>
    </row>
    <row r="7424" spans="1:16" x14ac:dyDescent="0.25">
      <c r="A7424" s="44" t="s">
        <v>5101</v>
      </c>
      <c r="B7424" s="44" t="s">
        <v>15963</v>
      </c>
      <c r="C7424" s="45" t="s">
        <v>15964</v>
      </c>
      <c r="D7424" s="45" t="s">
        <v>18252</v>
      </c>
      <c r="E7424" s="45" t="s">
        <v>6214</v>
      </c>
      <c r="F7424" s="45" t="s">
        <v>1384</v>
      </c>
      <c r="G7424" s="45" t="s">
        <v>1385</v>
      </c>
      <c r="P7424" s="343"/>
    </row>
    <row r="7425" spans="1:16" x14ac:dyDescent="0.25">
      <c r="A7425" s="57" t="s">
        <v>4483</v>
      </c>
      <c r="B7425" s="92" t="s">
        <v>4550</v>
      </c>
      <c r="C7425" s="93" t="s">
        <v>4548</v>
      </c>
      <c r="D7425" s="93" t="s">
        <v>4549</v>
      </c>
      <c r="E7425" s="94">
        <v>46203</v>
      </c>
      <c r="F7425" s="93"/>
      <c r="G7425" s="93"/>
      <c r="H7425" s="93"/>
      <c r="I7425" s="99"/>
      <c r="J7425" s="99"/>
      <c r="K7425" s="99"/>
      <c r="N7425" s="44"/>
      <c r="O7425" s="44"/>
      <c r="P7425" s="343"/>
    </row>
    <row r="7426" spans="1:16" x14ac:dyDescent="0.25">
      <c r="A7426" s="44" t="s">
        <v>15540</v>
      </c>
      <c r="B7426" s="44" t="s">
        <v>1354</v>
      </c>
      <c r="C7426" s="45" t="s">
        <v>14385</v>
      </c>
      <c r="D7426" s="45" t="s">
        <v>18252</v>
      </c>
      <c r="E7426" s="45" t="s">
        <v>3064</v>
      </c>
      <c r="F7426" s="45" t="s">
        <v>1384</v>
      </c>
      <c r="G7426" s="45" t="s">
        <v>1385</v>
      </c>
      <c r="P7426" s="343"/>
    </row>
    <row r="7427" spans="1:16" x14ac:dyDescent="0.25">
      <c r="A7427" s="403" t="s">
        <v>8642</v>
      </c>
      <c r="B7427" s="403" t="s">
        <v>17110</v>
      </c>
      <c r="C7427" s="413">
        <v>4.25</v>
      </c>
      <c r="D7427" s="43" t="s">
        <v>17679</v>
      </c>
      <c r="E7427" s="43">
        <v>47422</v>
      </c>
      <c r="F7427" s="88"/>
      <c r="P7427" s="343"/>
    </row>
    <row r="7428" spans="1:16" x14ac:dyDescent="0.25">
      <c r="A7428" s="264" t="s">
        <v>17868</v>
      </c>
      <c r="B7428" s="264" t="s">
        <v>2751</v>
      </c>
      <c r="C7428" s="265">
        <v>220105</v>
      </c>
      <c r="D7428" s="265" t="s">
        <v>15953</v>
      </c>
      <c r="E7428" s="266" t="s">
        <v>3064</v>
      </c>
      <c r="P7428" s="343"/>
    </row>
    <row r="7429" spans="1:16" x14ac:dyDescent="0.25">
      <c r="A7429" s="264" t="s">
        <v>17868</v>
      </c>
      <c r="B7429" s="264" t="s">
        <v>1068</v>
      </c>
      <c r="C7429" s="265">
        <v>230202</v>
      </c>
      <c r="D7429" s="265" t="s">
        <v>15953</v>
      </c>
      <c r="E7429" s="266" t="s">
        <v>8836</v>
      </c>
      <c r="P7429" s="343"/>
    </row>
    <row r="7430" spans="1:16" x14ac:dyDescent="0.25">
      <c r="A7430" s="264" t="s">
        <v>17868</v>
      </c>
      <c r="B7430" s="264" t="s">
        <v>1921</v>
      </c>
      <c r="C7430" s="265">
        <v>250101</v>
      </c>
      <c r="D7430" s="265" t="s">
        <v>15953</v>
      </c>
      <c r="E7430" s="266" t="s">
        <v>17681</v>
      </c>
      <c r="P7430" s="343"/>
    </row>
    <row r="7431" spans="1:16" x14ac:dyDescent="0.25">
      <c r="A7431" s="264" t="s">
        <v>10713</v>
      </c>
      <c r="B7431" s="264" t="s">
        <v>3601</v>
      </c>
      <c r="C7431" s="265">
        <v>230802</v>
      </c>
      <c r="D7431" s="265" t="s">
        <v>15953</v>
      </c>
      <c r="E7431" s="266" t="s">
        <v>5279</v>
      </c>
      <c r="P7431" s="343"/>
    </row>
    <row r="7432" spans="1:16" x14ac:dyDescent="0.25">
      <c r="A7432" s="264" t="s">
        <v>14852</v>
      </c>
      <c r="B7432" s="264" t="s">
        <v>12996</v>
      </c>
      <c r="C7432" s="265">
        <v>24010401</v>
      </c>
      <c r="D7432" s="265" t="s">
        <v>15953</v>
      </c>
      <c r="E7432" s="266" t="s">
        <v>12997</v>
      </c>
      <c r="P7432" s="343"/>
    </row>
    <row r="7433" spans="1:16" x14ac:dyDescent="0.25">
      <c r="A7433" s="264" t="s">
        <v>14852</v>
      </c>
      <c r="B7433" s="264" t="s">
        <v>3782</v>
      </c>
      <c r="C7433" s="265">
        <v>24010402</v>
      </c>
      <c r="D7433" s="265" t="s">
        <v>15953</v>
      </c>
      <c r="E7433" s="266" t="s">
        <v>8836</v>
      </c>
      <c r="P7433" s="343"/>
    </row>
    <row r="7434" spans="1:16" x14ac:dyDescent="0.25">
      <c r="A7434" s="264" t="s">
        <v>17869</v>
      </c>
      <c r="B7434" s="264" t="s">
        <v>236</v>
      </c>
      <c r="C7434" s="265">
        <v>241001</v>
      </c>
      <c r="D7434" s="265" t="s">
        <v>15953</v>
      </c>
      <c r="E7434" s="266" t="s">
        <v>11352</v>
      </c>
      <c r="P7434" s="343"/>
    </row>
    <row r="7435" spans="1:16" x14ac:dyDescent="0.25">
      <c r="A7435" s="264" t="s">
        <v>17869</v>
      </c>
      <c r="B7435" s="264" t="s">
        <v>6672</v>
      </c>
      <c r="C7435" s="265">
        <v>22050101</v>
      </c>
      <c r="D7435" s="265" t="s">
        <v>15953</v>
      </c>
      <c r="E7435" s="266" t="s">
        <v>6673</v>
      </c>
      <c r="P7435" s="343"/>
    </row>
    <row r="7436" spans="1:16" x14ac:dyDescent="0.25">
      <c r="A7436" s="264" t="s">
        <v>17869</v>
      </c>
      <c r="B7436" s="264" t="s">
        <v>6711</v>
      </c>
      <c r="C7436" s="265">
        <v>22050102</v>
      </c>
      <c r="D7436" s="265" t="s">
        <v>15953</v>
      </c>
      <c r="E7436" s="266" t="s">
        <v>6673</v>
      </c>
      <c r="P7436" s="343"/>
    </row>
    <row r="7437" spans="1:16" x14ac:dyDescent="0.25">
      <c r="A7437" s="264" t="s">
        <v>17869</v>
      </c>
      <c r="B7437" s="264" t="s">
        <v>6966</v>
      </c>
      <c r="C7437" s="265">
        <v>23010401</v>
      </c>
      <c r="D7437" s="265" t="s">
        <v>15953</v>
      </c>
      <c r="E7437" s="266" t="s">
        <v>6967</v>
      </c>
      <c r="P7437" s="343"/>
    </row>
    <row r="7438" spans="1:16" x14ac:dyDescent="0.25">
      <c r="A7438" s="264" t="s">
        <v>17869</v>
      </c>
      <c r="B7438" s="264" t="s">
        <v>3782</v>
      </c>
      <c r="C7438" s="265">
        <v>23010402</v>
      </c>
      <c r="D7438" s="265" t="s">
        <v>15953</v>
      </c>
      <c r="E7438" s="266" t="s">
        <v>8836</v>
      </c>
      <c r="P7438" s="343"/>
    </row>
    <row r="7439" spans="1:16" x14ac:dyDescent="0.25">
      <c r="A7439" s="57" t="s">
        <v>16283</v>
      </c>
      <c r="B7439" s="57" t="s">
        <v>2495</v>
      </c>
      <c r="C7439" s="62" t="s">
        <v>14563</v>
      </c>
      <c r="D7439" s="62" t="s">
        <v>5966</v>
      </c>
      <c r="E7439" s="60">
        <v>45961</v>
      </c>
      <c r="F7439" s="339" t="s">
        <v>16267</v>
      </c>
      <c r="G7439" s="339" t="s">
        <v>16268</v>
      </c>
      <c r="H7439" s="57"/>
      <c r="I7439" s="57"/>
      <c r="J7439" s="57"/>
      <c r="K7439" s="57"/>
      <c r="L7439" s="31"/>
      <c r="M7439" s="31"/>
      <c r="N7439" s="44"/>
      <c r="O7439" s="44"/>
      <c r="P7439" s="343"/>
    </row>
    <row r="7440" spans="1:16" x14ac:dyDescent="0.25">
      <c r="A7440" s="44" t="s">
        <v>16089</v>
      </c>
      <c r="B7440" s="44" t="s">
        <v>15970</v>
      </c>
      <c r="C7440" s="45" t="s">
        <v>15775</v>
      </c>
      <c r="D7440" s="45" t="s">
        <v>18252</v>
      </c>
      <c r="E7440" s="45" t="s">
        <v>6416</v>
      </c>
      <c r="F7440" s="45" t="s">
        <v>1384</v>
      </c>
      <c r="G7440" s="45" t="s">
        <v>1385</v>
      </c>
      <c r="P7440" s="343"/>
    </row>
    <row r="7441" spans="1:16" x14ac:dyDescent="0.25">
      <c r="A7441" s="44" t="s">
        <v>16089</v>
      </c>
      <c r="B7441" s="44" t="s">
        <v>16337</v>
      </c>
      <c r="C7441" s="45" t="s">
        <v>16338</v>
      </c>
      <c r="D7441" s="45" t="s">
        <v>16294</v>
      </c>
      <c r="E7441" s="46">
        <v>46022</v>
      </c>
      <c r="F7441" s="338"/>
      <c r="G7441" s="44"/>
      <c r="H7441" s="44"/>
      <c r="I7441" s="44"/>
      <c r="J7441" s="44"/>
      <c r="K7441" s="44"/>
      <c r="L7441" s="31"/>
      <c r="M7441" s="31"/>
      <c r="N7441" s="44"/>
      <c r="O7441" s="44"/>
      <c r="P7441" s="343"/>
    </row>
    <row r="7442" spans="1:16" x14ac:dyDescent="0.25">
      <c r="A7442" s="264" t="s">
        <v>1879</v>
      </c>
      <c r="B7442" s="264" t="s">
        <v>6663</v>
      </c>
      <c r="C7442" s="265">
        <v>22010602</v>
      </c>
      <c r="D7442" s="265" t="s">
        <v>15953</v>
      </c>
      <c r="E7442" s="266" t="s">
        <v>6211</v>
      </c>
      <c r="P7442" s="343"/>
    </row>
    <row r="7443" spans="1:16" x14ac:dyDescent="0.25">
      <c r="A7443" s="264" t="s">
        <v>1879</v>
      </c>
      <c r="B7443" s="264" t="s">
        <v>6966</v>
      </c>
      <c r="C7443" s="265">
        <v>23010401</v>
      </c>
      <c r="D7443" s="265" t="s">
        <v>15953</v>
      </c>
      <c r="E7443" s="266" t="s">
        <v>6967</v>
      </c>
      <c r="P7443" s="343"/>
    </row>
    <row r="7444" spans="1:16" x14ac:dyDescent="0.25">
      <c r="A7444" s="44" t="s">
        <v>11032</v>
      </c>
      <c r="B7444" s="44" t="s">
        <v>2040</v>
      </c>
      <c r="C7444" s="45" t="s">
        <v>6198</v>
      </c>
      <c r="D7444" s="45" t="s">
        <v>18252</v>
      </c>
      <c r="E7444" s="45" t="s">
        <v>5183</v>
      </c>
      <c r="F7444" s="45" t="s">
        <v>1384</v>
      </c>
      <c r="G7444" s="45" t="s">
        <v>1385</v>
      </c>
      <c r="P7444" s="343"/>
    </row>
    <row r="7445" spans="1:16" x14ac:dyDescent="0.25">
      <c r="A7445" s="44" t="s">
        <v>11032</v>
      </c>
      <c r="B7445" s="44" t="s">
        <v>1355</v>
      </c>
      <c r="C7445" s="45" t="s">
        <v>10974</v>
      </c>
      <c r="D7445" s="45" t="s">
        <v>18252</v>
      </c>
      <c r="E7445" s="45" t="s">
        <v>10715</v>
      </c>
      <c r="F7445" s="45" t="s">
        <v>1384</v>
      </c>
      <c r="G7445" s="45" t="s">
        <v>1385</v>
      </c>
      <c r="P7445" s="343"/>
    </row>
    <row r="7446" spans="1:16" x14ac:dyDescent="0.25">
      <c r="A7446" s="264" t="s">
        <v>8643</v>
      </c>
      <c r="B7446" s="264" t="s">
        <v>6966</v>
      </c>
      <c r="C7446" s="265">
        <v>23010401</v>
      </c>
      <c r="D7446" s="265" t="s">
        <v>15953</v>
      </c>
      <c r="E7446" s="266" t="s">
        <v>6967</v>
      </c>
      <c r="P7446" s="343"/>
    </row>
    <row r="7447" spans="1:16" x14ac:dyDescent="0.25">
      <c r="A7447" s="44" t="s">
        <v>2692</v>
      </c>
      <c r="B7447" s="44" t="s">
        <v>9309</v>
      </c>
      <c r="C7447" s="45" t="s">
        <v>9310</v>
      </c>
      <c r="D7447" s="45" t="s">
        <v>18252</v>
      </c>
      <c r="E7447" s="45" t="s">
        <v>3754</v>
      </c>
      <c r="F7447" s="45" t="s">
        <v>1384</v>
      </c>
      <c r="G7447" s="45" t="s">
        <v>1385</v>
      </c>
      <c r="P7447" s="343"/>
    </row>
    <row r="7448" spans="1:16" s="359" customFormat="1" x14ac:dyDescent="0.25">
      <c r="A7448" s="264" t="s">
        <v>3518</v>
      </c>
      <c r="B7448" s="264" t="s">
        <v>1069</v>
      </c>
      <c r="C7448" s="265">
        <v>230103</v>
      </c>
      <c r="D7448" s="265" t="s">
        <v>15953</v>
      </c>
      <c r="E7448" s="266" t="s">
        <v>6809</v>
      </c>
      <c r="F7448" s="30"/>
      <c r="G7448" s="30"/>
      <c r="H7448" s="30"/>
      <c r="I7448" s="29"/>
      <c r="J7448" s="29"/>
      <c r="K7448" s="29"/>
      <c r="L7448" s="29"/>
      <c r="M7448" s="29"/>
      <c r="N7448" s="29"/>
      <c r="O7448" s="29"/>
      <c r="P7448" s="360"/>
    </row>
    <row r="7449" spans="1:16" x14ac:dyDescent="0.25">
      <c r="A7449" s="264" t="s">
        <v>3518</v>
      </c>
      <c r="B7449" s="264" t="s">
        <v>10523</v>
      </c>
      <c r="C7449" s="265">
        <v>230603</v>
      </c>
      <c r="D7449" s="265" t="s">
        <v>15953</v>
      </c>
      <c r="E7449" s="266" t="s">
        <v>5410</v>
      </c>
      <c r="P7449" s="343"/>
    </row>
    <row r="7450" spans="1:16" x14ac:dyDescent="0.25">
      <c r="A7450" s="264" t="s">
        <v>3518</v>
      </c>
      <c r="B7450" s="264" t="s">
        <v>10628</v>
      </c>
      <c r="C7450" s="265">
        <v>230701</v>
      </c>
      <c r="D7450" s="265" t="s">
        <v>15953</v>
      </c>
      <c r="E7450" s="266" t="s">
        <v>5273</v>
      </c>
      <c r="P7450" s="343"/>
    </row>
    <row r="7451" spans="1:16" x14ac:dyDescent="0.25">
      <c r="A7451" s="264" t="s">
        <v>3518</v>
      </c>
      <c r="B7451" s="264" t="s">
        <v>10629</v>
      </c>
      <c r="C7451" s="265">
        <v>230804</v>
      </c>
      <c r="D7451" s="265" t="s">
        <v>15953</v>
      </c>
      <c r="E7451" s="266" t="s">
        <v>5279</v>
      </c>
      <c r="P7451" s="343"/>
    </row>
    <row r="7452" spans="1:16" x14ac:dyDescent="0.25">
      <c r="A7452" s="264" t="s">
        <v>3518</v>
      </c>
      <c r="B7452" s="264" t="s">
        <v>3590</v>
      </c>
      <c r="C7452" s="265">
        <v>230903</v>
      </c>
      <c r="D7452" s="265" t="s">
        <v>15953</v>
      </c>
      <c r="E7452" s="266" t="s">
        <v>10715</v>
      </c>
      <c r="P7452" s="343"/>
    </row>
    <row r="7453" spans="1:16" x14ac:dyDescent="0.25">
      <c r="A7453" s="403" t="s">
        <v>5889</v>
      </c>
      <c r="B7453" s="403" t="s">
        <v>17153</v>
      </c>
      <c r="C7453" s="413">
        <v>6.23</v>
      </c>
      <c r="D7453" s="43" t="s">
        <v>17679</v>
      </c>
      <c r="E7453" s="43">
        <v>45961</v>
      </c>
      <c r="F7453" s="88" t="s">
        <v>1533</v>
      </c>
      <c r="P7453" s="343"/>
    </row>
    <row r="7454" spans="1:16" x14ac:dyDescent="0.25">
      <c r="A7454" s="44" t="s">
        <v>13477</v>
      </c>
      <c r="B7454" s="44" t="s">
        <v>15288</v>
      </c>
      <c r="C7454" s="45" t="s">
        <v>13104</v>
      </c>
      <c r="D7454" s="45" t="s">
        <v>16294</v>
      </c>
      <c r="E7454" s="46">
        <v>45777</v>
      </c>
      <c r="F7454" s="338" t="s">
        <v>2055</v>
      </c>
      <c r="G7454" s="44"/>
      <c r="H7454" s="44"/>
      <c r="I7454" s="44"/>
      <c r="J7454" s="44"/>
      <c r="K7454" s="44"/>
      <c r="L7454" s="31"/>
      <c r="M7454" s="31"/>
      <c r="N7454" s="44"/>
      <c r="O7454" s="44"/>
      <c r="P7454" s="343"/>
    </row>
    <row r="7455" spans="1:16" x14ac:dyDescent="0.25">
      <c r="A7455" s="57" t="s">
        <v>4484</v>
      </c>
      <c r="B7455" s="92" t="s">
        <v>4550</v>
      </c>
      <c r="C7455" s="93" t="s">
        <v>4548</v>
      </c>
      <c r="D7455" s="93" t="s">
        <v>4549</v>
      </c>
      <c r="E7455" s="94">
        <v>46203</v>
      </c>
      <c r="F7455" s="93"/>
      <c r="G7455" s="93"/>
      <c r="H7455" s="93"/>
      <c r="I7455" s="99"/>
      <c r="J7455" s="99"/>
      <c r="K7455" s="99"/>
      <c r="N7455" s="44"/>
      <c r="O7455" s="44"/>
      <c r="P7455" s="343"/>
    </row>
    <row r="7456" spans="1:16" x14ac:dyDescent="0.25">
      <c r="A7456" s="403" t="s">
        <v>17354</v>
      </c>
      <c r="B7456" s="403" t="s">
        <v>17114</v>
      </c>
      <c r="C7456" s="413">
        <v>13.24</v>
      </c>
      <c r="D7456" s="43" t="s">
        <v>17679</v>
      </c>
      <c r="E7456" s="43">
        <v>47299</v>
      </c>
      <c r="F7456" s="88"/>
      <c r="P7456" s="343"/>
    </row>
    <row r="7457" spans="1:16" x14ac:dyDescent="0.25">
      <c r="A7457" s="403" t="s">
        <v>17354</v>
      </c>
      <c r="B7457" s="403" t="s">
        <v>17132</v>
      </c>
      <c r="C7457" s="413">
        <v>20.239999999999998</v>
      </c>
      <c r="D7457" s="43" t="s">
        <v>17679</v>
      </c>
      <c r="E7457" s="43">
        <v>47299</v>
      </c>
      <c r="F7457" s="88"/>
      <c r="P7457" s="343"/>
    </row>
    <row r="7458" spans="1:16" x14ac:dyDescent="0.25">
      <c r="A7458" s="264" t="s">
        <v>14853</v>
      </c>
      <c r="B7458" s="264" t="s">
        <v>6669</v>
      </c>
      <c r="C7458" s="265">
        <v>220802</v>
      </c>
      <c r="D7458" s="265" t="s">
        <v>15953</v>
      </c>
      <c r="E7458" s="266" t="s">
        <v>6416</v>
      </c>
      <c r="P7458" s="343"/>
    </row>
    <row r="7459" spans="1:16" x14ac:dyDescent="0.25">
      <c r="A7459" s="44" t="s">
        <v>15541</v>
      </c>
      <c r="B7459" s="44" t="s">
        <v>15962</v>
      </c>
      <c r="C7459" s="45" t="s">
        <v>15776</v>
      </c>
      <c r="D7459" s="45" t="s">
        <v>18252</v>
      </c>
      <c r="E7459" s="45" t="s">
        <v>6416</v>
      </c>
      <c r="F7459" s="45" t="s">
        <v>1384</v>
      </c>
      <c r="G7459" s="45" t="s">
        <v>1385</v>
      </c>
      <c r="P7459" s="343"/>
    </row>
    <row r="7460" spans="1:16" x14ac:dyDescent="0.25">
      <c r="A7460" s="44" t="s">
        <v>15541</v>
      </c>
      <c r="B7460" s="44" t="s">
        <v>15970</v>
      </c>
      <c r="C7460" s="45" t="s">
        <v>15775</v>
      </c>
      <c r="D7460" s="45" t="s">
        <v>18252</v>
      </c>
      <c r="E7460" s="45" t="s">
        <v>6416</v>
      </c>
      <c r="F7460" s="45" t="s">
        <v>1384</v>
      </c>
      <c r="G7460" s="45" t="s">
        <v>1385</v>
      </c>
      <c r="P7460" s="343"/>
    </row>
    <row r="7461" spans="1:16" x14ac:dyDescent="0.25">
      <c r="A7461" s="262" t="s">
        <v>9243</v>
      </c>
      <c r="B7461" s="262" t="s">
        <v>9229</v>
      </c>
      <c r="C7461" s="53" t="s">
        <v>9274</v>
      </c>
      <c r="D7461" s="93" t="s">
        <v>7330</v>
      </c>
      <c r="E7461" s="263">
        <v>46824</v>
      </c>
      <c r="F7461" s="93"/>
      <c r="G7461" s="93"/>
      <c r="H7461" s="93"/>
      <c r="I7461" s="99"/>
      <c r="J7461" s="99"/>
      <c r="K7461" s="99"/>
      <c r="N7461" s="44"/>
      <c r="O7461" s="44"/>
      <c r="P7461" s="343"/>
    </row>
    <row r="7462" spans="1:16" x14ac:dyDescent="0.25">
      <c r="A7462" s="1" t="s">
        <v>16410</v>
      </c>
      <c r="B7462" s="432" t="s">
        <v>16406</v>
      </c>
      <c r="C7462" s="433" t="s">
        <v>16411</v>
      </c>
      <c r="D7462" s="434" t="s">
        <v>17016</v>
      </c>
      <c r="E7462" s="434">
        <v>46008</v>
      </c>
      <c r="P7462" s="343"/>
    </row>
    <row r="7463" spans="1:16" x14ac:dyDescent="0.25">
      <c r="A7463" s="264" t="s">
        <v>2813</v>
      </c>
      <c r="B7463" s="264" t="s">
        <v>4181</v>
      </c>
      <c r="C7463" s="265">
        <v>230301</v>
      </c>
      <c r="D7463" s="265" t="s">
        <v>15953</v>
      </c>
      <c r="E7463" s="266" t="s">
        <v>6877</v>
      </c>
      <c r="P7463" s="343"/>
    </row>
    <row r="7464" spans="1:16" x14ac:dyDescent="0.25">
      <c r="A7464" s="264" t="s">
        <v>17870</v>
      </c>
      <c r="B7464" s="264" t="s">
        <v>236</v>
      </c>
      <c r="C7464" s="265">
        <v>241001</v>
      </c>
      <c r="D7464" s="265" t="s">
        <v>15953</v>
      </c>
      <c r="E7464" s="266" t="s">
        <v>11352</v>
      </c>
      <c r="P7464" s="343"/>
    </row>
    <row r="7465" spans="1:16" x14ac:dyDescent="0.25">
      <c r="A7465" s="262" t="s">
        <v>7412</v>
      </c>
      <c r="B7465" s="262" t="s">
        <v>7413</v>
      </c>
      <c r="C7465" s="53" t="s">
        <v>7414</v>
      </c>
      <c r="D7465" s="93" t="s">
        <v>7330</v>
      </c>
      <c r="E7465" s="263">
        <v>45832</v>
      </c>
      <c r="F7465" s="93"/>
      <c r="G7465" s="93"/>
      <c r="H7465" s="93"/>
      <c r="I7465" s="99"/>
      <c r="J7465" s="99"/>
      <c r="K7465" s="99"/>
      <c r="L7465" s="31"/>
      <c r="M7465" s="31"/>
      <c r="N7465" s="44"/>
      <c r="O7465" s="44"/>
      <c r="P7465" s="343"/>
    </row>
    <row r="7466" spans="1:16" x14ac:dyDescent="0.25">
      <c r="A7466" s="44" t="s">
        <v>9354</v>
      </c>
      <c r="B7466" s="44" t="s">
        <v>9313</v>
      </c>
      <c r="C7466" s="45" t="s">
        <v>9314</v>
      </c>
      <c r="D7466" s="45" t="s">
        <v>18252</v>
      </c>
      <c r="E7466" s="45" t="s">
        <v>3754</v>
      </c>
      <c r="F7466" s="45" t="s">
        <v>1384</v>
      </c>
      <c r="G7466" s="45" t="s">
        <v>1385</v>
      </c>
      <c r="P7466" s="343"/>
    </row>
    <row r="7467" spans="1:16" x14ac:dyDescent="0.25">
      <c r="A7467" s="99" t="s">
        <v>15771</v>
      </c>
      <c r="B7467" s="92" t="s">
        <v>15769</v>
      </c>
      <c r="C7467" s="93" t="s">
        <v>15768</v>
      </c>
      <c r="D7467" s="93" t="s">
        <v>1398</v>
      </c>
      <c r="E7467" s="94">
        <v>45952</v>
      </c>
      <c r="F7467" s="93"/>
      <c r="G7467" s="93"/>
      <c r="H7467" s="93"/>
      <c r="I7467" s="99"/>
      <c r="J7467" s="99"/>
      <c r="K7467" s="99"/>
      <c r="L7467" s="31"/>
      <c r="M7467" s="31"/>
      <c r="N7467" s="44"/>
      <c r="O7467" s="44"/>
      <c r="P7467" s="343"/>
    </row>
    <row r="7468" spans="1:16" x14ac:dyDescent="0.25">
      <c r="A7468" s="264" t="s">
        <v>4260</v>
      </c>
      <c r="B7468" s="264" t="s">
        <v>3753</v>
      </c>
      <c r="C7468" s="265">
        <v>210101</v>
      </c>
      <c r="D7468" s="265" t="s">
        <v>15953</v>
      </c>
      <c r="E7468" s="266" t="s">
        <v>3754</v>
      </c>
      <c r="P7468" s="343"/>
    </row>
    <row r="7469" spans="1:16" x14ac:dyDescent="0.25">
      <c r="A7469" s="44" t="s">
        <v>11168</v>
      </c>
      <c r="B7469" s="44" t="s">
        <v>15259</v>
      </c>
      <c r="C7469" s="45" t="s">
        <v>11129</v>
      </c>
      <c r="D7469" s="45" t="s">
        <v>16294</v>
      </c>
      <c r="E7469" s="46">
        <v>46022</v>
      </c>
      <c r="F7469" s="338"/>
      <c r="G7469" s="44"/>
      <c r="H7469" s="44"/>
      <c r="I7469" s="44"/>
      <c r="J7469" s="44"/>
      <c r="K7469" s="44"/>
      <c r="L7469" s="31"/>
      <c r="M7469" s="31"/>
      <c r="N7469" s="44"/>
      <c r="O7469" s="44"/>
      <c r="P7469" s="343"/>
    </row>
    <row r="7470" spans="1:16" x14ac:dyDescent="0.25">
      <c r="A7470" s="99" t="s">
        <v>1539</v>
      </c>
      <c r="B7470" s="92" t="s">
        <v>7637</v>
      </c>
      <c r="C7470" s="93" t="s">
        <v>7638</v>
      </c>
      <c r="D7470" s="93" t="s">
        <v>1398</v>
      </c>
      <c r="E7470" s="94">
        <v>46961</v>
      </c>
      <c r="F7470" s="93"/>
      <c r="G7470" s="93"/>
      <c r="H7470" s="93"/>
      <c r="I7470" s="99"/>
      <c r="J7470" s="99"/>
      <c r="K7470" s="99"/>
      <c r="N7470" s="44"/>
      <c r="O7470" s="44"/>
      <c r="P7470" s="343"/>
    </row>
    <row r="7471" spans="1:16" x14ac:dyDescent="0.25">
      <c r="A7471" s="57" t="s">
        <v>2482</v>
      </c>
      <c r="B7471" s="57" t="s">
        <v>2495</v>
      </c>
      <c r="C7471" s="62">
        <v>21030</v>
      </c>
      <c r="D7471" s="62" t="s">
        <v>5966</v>
      </c>
      <c r="E7471" s="60">
        <v>45961</v>
      </c>
      <c r="F7471" s="339" t="s">
        <v>16267</v>
      </c>
      <c r="G7471" s="339" t="s">
        <v>16268</v>
      </c>
      <c r="H7471" s="57"/>
      <c r="I7471" s="57"/>
      <c r="J7471" s="57"/>
      <c r="K7471" s="57"/>
      <c r="L7471" s="31"/>
      <c r="M7471" s="31"/>
      <c r="N7471" s="44"/>
      <c r="O7471" s="44"/>
      <c r="P7471" s="343"/>
    </row>
    <row r="7472" spans="1:16" x14ac:dyDescent="0.25">
      <c r="A7472" s="264" t="s">
        <v>16950</v>
      </c>
      <c r="B7472" s="264" t="s">
        <v>4180</v>
      </c>
      <c r="C7472" s="265">
        <v>210304</v>
      </c>
      <c r="D7472" s="265" t="s">
        <v>15953</v>
      </c>
      <c r="E7472" s="266" t="s">
        <v>6673</v>
      </c>
      <c r="P7472" s="343"/>
    </row>
    <row r="7473" spans="1:16" x14ac:dyDescent="0.25">
      <c r="A7473" s="264" t="s">
        <v>5449</v>
      </c>
      <c r="B7473" s="264" t="s">
        <v>1053</v>
      </c>
      <c r="C7473" s="265">
        <v>210902</v>
      </c>
      <c r="D7473" s="265" t="s">
        <v>15953</v>
      </c>
      <c r="E7473" s="266" t="s">
        <v>5195</v>
      </c>
      <c r="P7473" s="343"/>
    </row>
    <row r="7474" spans="1:16" x14ac:dyDescent="0.25">
      <c r="A7474" s="403" t="s">
        <v>17355</v>
      </c>
      <c r="B7474" s="403" t="s">
        <v>17100</v>
      </c>
      <c r="C7474" s="413">
        <v>3.25</v>
      </c>
      <c r="D7474" s="43" t="s">
        <v>17679</v>
      </c>
      <c r="E7474" s="43">
        <v>47422</v>
      </c>
      <c r="F7474" s="88" t="s">
        <v>1533</v>
      </c>
      <c r="P7474" s="343"/>
    </row>
    <row r="7475" spans="1:16" x14ac:dyDescent="0.25">
      <c r="A7475" s="1" t="s">
        <v>2175</v>
      </c>
      <c r="B7475" s="432" t="s">
        <v>2174</v>
      </c>
      <c r="C7475" s="433" t="s">
        <v>9949</v>
      </c>
      <c r="D7475" s="434" t="s">
        <v>17016</v>
      </c>
      <c r="E7475" s="434">
        <v>45869</v>
      </c>
      <c r="P7475" s="343"/>
    </row>
    <row r="7476" spans="1:16" x14ac:dyDescent="0.25">
      <c r="A7476" s="264" t="s">
        <v>14854</v>
      </c>
      <c r="B7476" s="264" t="s">
        <v>3782</v>
      </c>
      <c r="C7476" s="265">
        <v>24010402</v>
      </c>
      <c r="D7476" s="265" t="s">
        <v>15953</v>
      </c>
      <c r="E7476" s="266" t="s">
        <v>8836</v>
      </c>
      <c r="P7476" s="343"/>
    </row>
    <row r="7477" spans="1:16" x14ac:dyDescent="0.25">
      <c r="A7477" s="264" t="s">
        <v>4261</v>
      </c>
      <c r="B7477" s="264" t="s">
        <v>236</v>
      </c>
      <c r="C7477" s="265">
        <v>241001</v>
      </c>
      <c r="D7477" s="265" t="s">
        <v>15953</v>
      </c>
      <c r="E7477" s="266" t="s">
        <v>11352</v>
      </c>
      <c r="P7477" s="343"/>
    </row>
    <row r="7478" spans="1:16" x14ac:dyDescent="0.25">
      <c r="A7478" s="264" t="s">
        <v>4261</v>
      </c>
      <c r="B7478" s="264" t="s">
        <v>6966</v>
      </c>
      <c r="C7478" s="265">
        <v>23010401</v>
      </c>
      <c r="D7478" s="265" t="s">
        <v>15953</v>
      </c>
      <c r="E7478" s="266" t="s">
        <v>6967</v>
      </c>
      <c r="P7478" s="343"/>
    </row>
    <row r="7479" spans="1:16" x14ac:dyDescent="0.25">
      <c r="A7479" s="264" t="s">
        <v>10714</v>
      </c>
      <c r="B7479" s="264" t="s">
        <v>3590</v>
      </c>
      <c r="C7479" s="265">
        <v>230903</v>
      </c>
      <c r="D7479" s="265" t="s">
        <v>15953</v>
      </c>
      <c r="E7479" s="266" t="s">
        <v>10715</v>
      </c>
      <c r="P7479" s="343"/>
    </row>
    <row r="7480" spans="1:16" x14ac:dyDescent="0.25">
      <c r="A7480" s="264" t="s">
        <v>832</v>
      </c>
      <c r="B7480" s="264" t="s">
        <v>236</v>
      </c>
      <c r="C7480" s="265">
        <v>241001</v>
      </c>
      <c r="D7480" s="265" t="s">
        <v>15953</v>
      </c>
      <c r="E7480" s="266" t="s">
        <v>11352</v>
      </c>
      <c r="P7480" s="343"/>
    </row>
    <row r="7481" spans="1:16" x14ac:dyDescent="0.25">
      <c r="A7481" s="264" t="s">
        <v>832</v>
      </c>
      <c r="B7481" s="264" t="s">
        <v>1057</v>
      </c>
      <c r="C7481" s="265">
        <v>24060402</v>
      </c>
      <c r="D7481" s="265" t="s">
        <v>15953</v>
      </c>
      <c r="E7481" s="266" t="s">
        <v>5410</v>
      </c>
      <c r="P7481" s="343"/>
    </row>
    <row r="7482" spans="1:16" x14ac:dyDescent="0.25">
      <c r="A7482" s="44" t="s">
        <v>13237</v>
      </c>
      <c r="B7482" s="92" t="s">
        <v>13392</v>
      </c>
      <c r="C7482" s="45" t="s">
        <v>13122</v>
      </c>
      <c r="D7482" s="93" t="s">
        <v>13391</v>
      </c>
      <c r="E7482" s="94">
        <v>45838</v>
      </c>
      <c r="F7482" s="93"/>
      <c r="G7482" s="93"/>
      <c r="H7482" s="93"/>
      <c r="I7482" s="99"/>
      <c r="J7482" s="99"/>
      <c r="K7482" s="99"/>
      <c r="L7482" s="31"/>
      <c r="M7482" s="31"/>
      <c r="N7482" s="44"/>
      <c r="O7482" s="44"/>
      <c r="P7482" s="343"/>
    </row>
    <row r="7483" spans="1:16" x14ac:dyDescent="0.25">
      <c r="A7483" s="44" t="s">
        <v>10071</v>
      </c>
      <c r="B7483" s="44" t="s">
        <v>10072</v>
      </c>
      <c r="C7483" s="45" t="s">
        <v>5696</v>
      </c>
      <c r="D7483" s="45" t="s">
        <v>15765</v>
      </c>
      <c r="E7483" s="45" t="s">
        <v>5246</v>
      </c>
      <c r="F7483" s="328"/>
      <c r="G7483" s="328"/>
      <c r="H7483" s="328"/>
      <c r="I7483" s="329"/>
      <c r="J7483" s="329"/>
      <c r="K7483" s="329"/>
      <c r="N7483" s="44"/>
      <c r="O7483" s="44"/>
      <c r="P7483" s="343"/>
    </row>
    <row r="7484" spans="1:16" x14ac:dyDescent="0.25">
      <c r="A7484" s="346" t="s">
        <v>10071</v>
      </c>
      <c r="B7484" s="346" t="s">
        <v>10072</v>
      </c>
      <c r="C7484" s="347" t="s">
        <v>5696</v>
      </c>
      <c r="D7484" s="347" t="s">
        <v>15765</v>
      </c>
      <c r="E7484" s="347" t="s">
        <v>5246</v>
      </c>
      <c r="F7484" s="346"/>
      <c r="G7484" s="346"/>
      <c r="H7484" s="346"/>
      <c r="I7484" s="346"/>
      <c r="J7484" s="346"/>
      <c r="K7484" s="346"/>
      <c r="L7484" s="346"/>
      <c r="M7484" s="346"/>
      <c r="N7484" s="44"/>
      <c r="O7484" s="44"/>
      <c r="P7484" s="343"/>
    </row>
    <row r="7485" spans="1:16" x14ac:dyDescent="0.25">
      <c r="A7485" s="264" t="s">
        <v>4262</v>
      </c>
      <c r="B7485" s="264" t="s">
        <v>12996</v>
      </c>
      <c r="C7485" s="265">
        <v>24010401</v>
      </c>
      <c r="D7485" s="265" t="s">
        <v>15953</v>
      </c>
      <c r="E7485" s="266" t="s">
        <v>12997</v>
      </c>
      <c r="P7485" s="343"/>
    </row>
    <row r="7486" spans="1:16" x14ac:dyDescent="0.25">
      <c r="A7486" s="264" t="s">
        <v>4262</v>
      </c>
      <c r="B7486" s="264" t="s">
        <v>3782</v>
      </c>
      <c r="C7486" s="265">
        <v>24010402</v>
      </c>
      <c r="D7486" s="265" t="s">
        <v>15953</v>
      </c>
      <c r="E7486" s="266" t="s">
        <v>8836</v>
      </c>
      <c r="P7486" s="343"/>
    </row>
    <row r="7487" spans="1:16" x14ac:dyDescent="0.25">
      <c r="A7487" s="44" t="s">
        <v>1723</v>
      </c>
      <c r="B7487" s="44" t="s">
        <v>11329</v>
      </c>
      <c r="C7487" s="45" t="s">
        <v>11330</v>
      </c>
      <c r="D7487" s="45" t="s">
        <v>15765</v>
      </c>
      <c r="E7487" s="45" t="s">
        <v>10715</v>
      </c>
      <c r="F7487" s="328"/>
      <c r="G7487" s="328"/>
      <c r="H7487" s="328"/>
      <c r="I7487" s="329"/>
      <c r="J7487" s="329"/>
      <c r="K7487" s="329"/>
      <c r="N7487" s="44"/>
      <c r="O7487" s="44"/>
      <c r="P7487" s="343"/>
    </row>
    <row r="7488" spans="1:16" x14ac:dyDescent="0.25">
      <c r="A7488" s="346" t="s">
        <v>1723</v>
      </c>
      <c r="B7488" s="346" t="s">
        <v>11329</v>
      </c>
      <c r="C7488" s="347" t="s">
        <v>11330</v>
      </c>
      <c r="D7488" s="347" t="s">
        <v>15765</v>
      </c>
      <c r="E7488" s="347" t="s">
        <v>6423</v>
      </c>
      <c r="F7488" s="346"/>
      <c r="G7488" s="346"/>
      <c r="H7488" s="346"/>
      <c r="I7488" s="346"/>
      <c r="J7488" s="346"/>
      <c r="K7488" s="346"/>
      <c r="L7488" s="346"/>
      <c r="M7488" s="346"/>
      <c r="N7488" s="44"/>
      <c r="O7488" s="44"/>
      <c r="P7488" s="343"/>
    </row>
    <row r="7489" spans="1:16" x14ac:dyDescent="0.25">
      <c r="A7489" s="44" t="s">
        <v>1723</v>
      </c>
      <c r="B7489" s="44" t="s">
        <v>11329</v>
      </c>
      <c r="C7489" s="45" t="s">
        <v>11330</v>
      </c>
      <c r="D7489" s="45" t="s">
        <v>13812</v>
      </c>
      <c r="E7489" s="45" t="s">
        <v>10715</v>
      </c>
      <c r="F7489" s="93"/>
      <c r="G7489" s="93"/>
      <c r="H7489" s="93"/>
      <c r="I7489" s="99"/>
      <c r="J7489" s="99"/>
      <c r="K7489" s="99"/>
      <c r="N7489" s="44"/>
      <c r="O7489" s="44"/>
      <c r="P7489" s="343"/>
    </row>
    <row r="7490" spans="1:16" x14ac:dyDescent="0.25">
      <c r="A7490" s="44" t="s">
        <v>9355</v>
      </c>
      <c r="B7490" s="44" t="s">
        <v>9313</v>
      </c>
      <c r="C7490" s="45" t="s">
        <v>9314</v>
      </c>
      <c r="D7490" s="45" t="s">
        <v>18252</v>
      </c>
      <c r="E7490" s="45" t="s">
        <v>3754</v>
      </c>
      <c r="F7490" s="45" t="s">
        <v>1384</v>
      </c>
      <c r="G7490" s="45" t="s">
        <v>1385</v>
      </c>
      <c r="P7490" s="343"/>
    </row>
    <row r="7491" spans="1:16" s="359" customFormat="1" x14ac:dyDescent="0.25">
      <c r="A7491" s="44" t="s">
        <v>9355</v>
      </c>
      <c r="B7491" s="44" t="s">
        <v>9316</v>
      </c>
      <c r="C7491" s="45" t="s">
        <v>9317</v>
      </c>
      <c r="D7491" s="45" t="s">
        <v>18252</v>
      </c>
      <c r="E7491" s="45" t="s">
        <v>3754</v>
      </c>
      <c r="F7491" s="45" t="s">
        <v>1384</v>
      </c>
      <c r="G7491" s="45" t="s">
        <v>1385</v>
      </c>
      <c r="H7491" s="30"/>
      <c r="I7491" s="29"/>
      <c r="J7491" s="29"/>
      <c r="K7491" s="29"/>
      <c r="L7491" s="29"/>
      <c r="M7491" s="29"/>
      <c r="N7491" s="29"/>
      <c r="O7491" s="29"/>
      <c r="P7491" s="360"/>
    </row>
    <row r="7492" spans="1:16" x14ac:dyDescent="0.25">
      <c r="A7492" s="44" t="s">
        <v>4956</v>
      </c>
      <c r="B7492" s="44" t="s">
        <v>15290</v>
      </c>
      <c r="C7492" s="45" t="s">
        <v>7249</v>
      </c>
      <c r="D7492" s="45" t="s">
        <v>16294</v>
      </c>
      <c r="E7492" s="46">
        <v>45777</v>
      </c>
      <c r="F7492" s="338"/>
      <c r="G7492" s="44"/>
      <c r="H7492" s="44"/>
      <c r="I7492" s="44"/>
      <c r="J7492" s="44"/>
      <c r="K7492" s="44"/>
      <c r="L7492" s="31"/>
      <c r="M7492" s="31"/>
      <c r="N7492" s="44"/>
      <c r="O7492" s="44"/>
      <c r="P7492" s="343"/>
    </row>
    <row r="7493" spans="1:16" x14ac:dyDescent="0.25">
      <c r="A7493" s="264" t="s">
        <v>9507</v>
      </c>
      <c r="B7493" s="264" t="s">
        <v>2751</v>
      </c>
      <c r="C7493" s="265">
        <v>230105</v>
      </c>
      <c r="D7493" s="265" t="s">
        <v>15953</v>
      </c>
      <c r="E7493" s="266" t="s">
        <v>6877</v>
      </c>
      <c r="P7493" s="343"/>
    </row>
    <row r="7494" spans="1:16" x14ac:dyDescent="0.25">
      <c r="A7494" s="264" t="s">
        <v>9508</v>
      </c>
      <c r="B7494" s="264" t="s">
        <v>3782</v>
      </c>
      <c r="C7494" s="265">
        <v>23010402</v>
      </c>
      <c r="D7494" s="265" t="s">
        <v>15953</v>
      </c>
      <c r="E7494" s="266" t="s">
        <v>8836</v>
      </c>
      <c r="P7494" s="343"/>
    </row>
    <row r="7495" spans="1:16" x14ac:dyDescent="0.25">
      <c r="A7495" s="264" t="s">
        <v>17871</v>
      </c>
      <c r="B7495" s="264" t="s">
        <v>10523</v>
      </c>
      <c r="C7495" s="265">
        <v>230603</v>
      </c>
      <c r="D7495" s="265" t="s">
        <v>15953</v>
      </c>
      <c r="E7495" s="266" t="s">
        <v>5410</v>
      </c>
      <c r="P7495" s="343"/>
    </row>
    <row r="7496" spans="1:16" x14ac:dyDescent="0.25">
      <c r="A7496" s="264" t="s">
        <v>17871</v>
      </c>
      <c r="B7496" s="264" t="s">
        <v>236</v>
      </c>
      <c r="C7496" s="265">
        <v>241001</v>
      </c>
      <c r="D7496" s="265" t="s">
        <v>15953</v>
      </c>
      <c r="E7496" s="266" t="s">
        <v>11352</v>
      </c>
      <c r="P7496" s="343"/>
    </row>
    <row r="7497" spans="1:16" x14ac:dyDescent="0.25">
      <c r="A7497" s="264" t="s">
        <v>17871</v>
      </c>
      <c r="B7497" s="264" t="s">
        <v>6663</v>
      </c>
      <c r="C7497" s="265">
        <v>22010602</v>
      </c>
      <c r="D7497" s="265" t="s">
        <v>15953</v>
      </c>
      <c r="E7497" s="266" t="s">
        <v>6211</v>
      </c>
      <c r="P7497" s="343"/>
    </row>
    <row r="7498" spans="1:16" s="355" customFormat="1" x14ac:dyDescent="0.25">
      <c r="A7498" s="264" t="s">
        <v>17871</v>
      </c>
      <c r="B7498" s="264" t="s">
        <v>6664</v>
      </c>
      <c r="C7498" s="265">
        <v>22010701</v>
      </c>
      <c r="D7498" s="265" t="s">
        <v>15953</v>
      </c>
      <c r="E7498" s="266" t="s">
        <v>6665</v>
      </c>
      <c r="F7498" s="30"/>
      <c r="G7498" s="30"/>
      <c r="H7498" s="30"/>
      <c r="I7498" s="29"/>
      <c r="J7498" s="29"/>
      <c r="K7498" s="29"/>
      <c r="L7498" s="29"/>
      <c r="M7498" s="29"/>
      <c r="N7498" s="29"/>
      <c r="O7498" s="29"/>
      <c r="P7498" s="356"/>
    </row>
    <row r="7499" spans="1:16" x14ac:dyDescent="0.25">
      <c r="A7499" s="264" t="s">
        <v>17871</v>
      </c>
      <c r="B7499" s="264" t="s">
        <v>1055</v>
      </c>
      <c r="C7499" s="265">
        <v>22010702</v>
      </c>
      <c r="D7499" s="265" t="s">
        <v>15953</v>
      </c>
      <c r="E7499" s="266" t="s">
        <v>8836</v>
      </c>
      <c r="P7499" s="343"/>
    </row>
    <row r="7500" spans="1:16" x14ac:dyDescent="0.25">
      <c r="A7500" s="264" t="s">
        <v>17871</v>
      </c>
      <c r="B7500" s="264" t="s">
        <v>17682</v>
      </c>
      <c r="C7500" s="265">
        <v>25010501</v>
      </c>
      <c r="D7500" s="265" t="s">
        <v>15953</v>
      </c>
      <c r="E7500" s="266" t="s">
        <v>17681</v>
      </c>
      <c r="P7500" s="343"/>
    </row>
    <row r="7501" spans="1:16" s="359" customFormat="1" x14ac:dyDescent="0.25">
      <c r="A7501" s="264" t="s">
        <v>3519</v>
      </c>
      <c r="B7501" s="264" t="s">
        <v>6966</v>
      </c>
      <c r="C7501" s="265">
        <v>23010401</v>
      </c>
      <c r="D7501" s="265" t="s">
        <v>15953</v>
      </c>
      <c r="E7501" s="266" t="s">
        <v>6967</v>
      </c>
      <c r="F7501" s="30"/>
      <c r="G7501" s="30"/>
      <c r="H7501" s="30"/>
      <c r="I7501" s="29"/>
      <c r="J7501" s="29"/>
      <c r="K7501" s="29"/>
      <c r="L7501" s="29"/>
      <c r="M7501" s="29"/>
      <c r="N7501" s="29"/>
      <c r="O7501" s="29"/>
      <c r="P7501" s="360"/>
    </row>
    <row r="7502" spans="1:16" x14ac:dyDescent="0.25">
      <c r="A7502" s="264" t="s">
        <v>3519</v>
      </c>
      <c r="B7502" s="264" t="s">
        <v>3782</v>
      </c>
      <c r="C7502" s="265">
        <v>23010402</v>
      </c>
      <c r="D7502" s="265" t="s">
        <v>15953</v>
      </c>
      <c r="E7502" s="266" t="s">
        <v>8836</v>
      </c>
      <c r="P7502" s="343"/>
    </row>
    <row r="7503" spans="1:16" x14ac:dyDescent="0.25">
      <c r="A7503" s="264" t="s">
        <v>6879</v>
      </c>
      <c r="B7503" s="264" t="s">
        <v>1055</v>
      </c>
      <c r="C7503" s="265">
        <v>22010702</v>
      </c>
      <c r="D7503" s="265" t="s">
        <v>15953</v>
      </c>
      <c r="E7503" s="266" t="s">
        <v>8836</v>
      </c>
      <c r="P7503" s="343"/>
    </row>
    <row r="7504" spans="1:16" x14ac:dyDescent="0.25">
      <c r="A7504" s="44" t="s">
        <v>7215</v>
      </c>
      <c r="B7504" s="44" t="s">
        <v>15259</v>
      </c>
      <c r="C7504" s="45" t="s">
        <v>11129</v>
      </c>
      <c r="D7504" s="45" t="s">
        <v>16294</v>
      </c>
      <c r="E7504" s="46">
        <v>46022</v>
      </c>
      <c r="F7504" s="338"/>
      <c r="G7504" s="44"/>
      <c r="H7504" s="44"/>
      <c r="I7504" s="44"/>
      <c r="J7504" s="44"/>
      <c r="K7504" s="44"/>
      <c r="L7504" s="31"/>
      <c r="M7504" s="31"/>
      <c r="N7504" s="44"/>
      <c r="O7504" s="44"/>
      <c r="P7504" s="343"/>
    </row>
    <row r="7505" spans="1:16" x14ac:dyDescent="0.25">
      <c r="A7505" s="264" t="s">
        <v>14855</v>
      </c>
      <c r="B7505" s="264" t="s">
        <v>4845</v>
      </c>
      <c r="C7505" s="265">
        <v>240506</v>
      </c>
      <c r="D7505" s="265" t="s">
        <v>15953</v>
      </c>
      <c r="E7505" s="266" t="s">
        <v>6710</v>
      </c>
      <c r="P7505" s="343"/>
    </row>
    <row r="7506" spans="1:16" x14ac:dyDescent="0.25">
      <c r="A7506" s="44" t="s">
        <v>3197</v>
      </c>
      <c r="B7506" s="44" t="s">
        <v>3195</v>
      </c>
      <c r="C7506" s="45" t="s">
        <v>10552</v>
      </c>
      <c r="D7506" s="45" t="s">
        <v>18252</v>
      </c>
      <c r="E7506" s="45" t="s">
        <v>5410</v>
      </c>
      <c r="F7506" s="45" t="s">
        <v>1384</v>
      </c>
      <c r="G7506" s="45" t="s">
        <v>1385</v>
      </c>
      <c r="P7506" s="343"/>
    </row>
    <row r="7507" spans="1:16" x14ac:dyDescent="0.25">
      <c r="A7507" s="264" t="s">
        <v>9755</v>
      </c>
      <c r="B7507" s="264" t="s">
        <v>6664</v>
      </c>
      <c r="C7507" s="265">
        <v>22010701</v>
      </c>
      <c r="D7507" s="265" t="s">
        <v>15953</v>
      </c>
      <c r="E7507" s="266" t="s">
        <v>6665</v>
      </c>
      <c r="P7507" s="343"/>
    </row>
    <row r="7508" spans="1:16" x14ac:dyDescent="0.25">
      <c r="A7508" s="264" t="s">
        <v>9755</v>
      </c>
      <c r="B7508" s="264" t="s">
        <v>1055</v>
      </c>
      <c r="C7508" s="265">
        <v>22010702</v>
      </c>
      <c r="D7508" s="265" t="s">
        <v>15953</v>
      </c>
      <c r="E7508" s="266" t="s">
        <v>8836</v>
      </c>
      <c r="P7508" s="343"/>
    </row>
    <row r="7509" spans="1:16" s="31" customFormat="1" x14ac:dyDescent="0.25">
      <c r="A7509" s="264" t="s">
        <v>9755</v>
      </c>
      <c r="B7509" s="264" t="s">
        <v>4844</v>
      </c>
      <c r="C7509" s="265">
        <v>24060401</v>
      </c>
      <c r="D7509" s="265" t="s">
        <v>15953</v>
      </c>
      <c r="E7509" s="266" t="s">
        <v>6412</v>
      </c>
      <c r="F7509" s="30"/>
      <c r="G7509" s="30"/>
      <c r="H7509" s="30"/>
      <c r="I7509" s="29"/>
      <c r="J7509" s="29"/>
      <c r="K7509" s="29"/>
      <c r="L7509" s="29"/>
      <c r="M7509" s="29"/>
      <c r="N7509" s="29"/>
      <c r="O7509" s="29"/>
      <c r="P7509" s="343"/>
    </row>
    <row r="7510" spans="1:16" s="31" customFormat="1" x14ac:dyDescent="0.25">
      <c r="A7510" s="264" t="s">
        <v>9755</v>
      </c>
      <c r="B7510" s="264" t="s">
        <v>1057</v>
      </c>
      <c r="C7510" s="265">
        <v>24060402</v>
      </c>
      <c r="D7510" s="265" t="s">
        <v>15953</v>
      </c>
      <c r="E7510" s="266" t="s">
        <v>5410</v>
      </c>
      <c r="F7510" s="30"/>
      <c r="G7510" s="30"/>
      <c r="H7510" s="30"/>
      <c r="I7510" s="29"/>
      <c r="J7510" s="29"/>
      <c r="K7510" s="29"/>
      <c r="L7510" s="29"/>
      <c r="M7510" s="29"/>
      <c r="N7510" s="29"/>
      <c r="O7510" s="29"/>
      <c r="P7510" s="343"/>
    </row>
    <row r="7511" spans="1:16" s="31" customFormat="1" x14ac:dyDescent="0.25">
      <c r="A7511" s="1" t="s">
        <v>16469</v>
      </c>
      <c r="B7511" s="432" t="s">
        <v>9746</v>
      </c>
      <c r="C7511" s="433" t="s">
        <v>16470</v>
      </c>
      <c r="D7511" s="434" t="s">
        <v>17016</v>
      </c>
      <c r="E7511" s="434">
        <v>45917</v>
      </c>
      <c r="F7511" s="30"/>
      <c r="G7511" s="30"/>
      <c r="H7511" s="30"/>
      <c r="I7511" s="29"/>
      <c r="J7511" s="29"/>
      <c r="K7511" s="29"/>
      <c r="L7511" s="29"/>
      <c r="M7511" s="29"/>
      <c r="N7511" s="29"/>
      <c r="O7511" s="29"/>
      <c r="P7511" s="343"/>
    </row>
    <row r="7512" spans="1:16" s="31" customFormat="1" x14ac:dyDescent="0.25">
      <c r="A7512" s="264" t="s">
        <v>8644</v>
      </c>
      <c r="B7512" s="264" t="s">
        <v>2751</v>
      </c>
      <c r="C7512" s="265">
        <v>230105</v>
      </c>
      <c r="D7512" s="265" t="s">
        <v>15953</v>
      </c>
      <c r="E7512" s="266" t="s">
        <v>6877</v>
      </c>
      <c r="F7512" s="30"/>
      <c r="G7512" s="30"/>
      <c r="H7512" s="30"/>
      <c r="I7512" s="29"/>
      <c r="J7512" s="29"/>
      <c r="K7512" s="29"/>
      <c r="L7512" s="29"/>
      <c r="M7512" s="29"/>
      <c r="N7512" s="29"/>
      <c r="O7512" s="29"/>
      <c r="P7512" s="343"/>
    </row>
    <row r="7513" spans="1:16" s="31" customFormat="1" x14ac:dyDescent="0.25">
      <c r="A7513" s="44" t="s">
        <v>10214</v>
      </c>
      <c r="B7513" s="44" t="s">
        <v>177</v>
      </c>
      <c r="C7513" s="45" t="s">
        <v>10215</v>
      </c>
      <c r="D7513" s="45" t="s">
        <v>15765</v>
      </c>
      <c r="E7513" s="45" t="s">
        <v>6212</v>
      </c>
      <c r="F7513" s="328"/>
      <c r="G7513" s="328"/>
      <c r="H7513" s="328"/>
      <c r="I7513" s="329"/>
      <c r="J7513" s="329"/>
      <c r="K7513" s="329"/>
      <c r="L7513" s="29"/>
      <c r="M7513" s="29"/>
      <c r="N7513" s="44"/>
      <c r="O7513" s="44"/>
      <c r="P7513" s="343"/>
    </row>
    <row r="7514" spans="1:16" s="31" customFormat="1" x14ac:dyDescent="0.25">
      <c r="A7514" s="346" t="s">
        <v>10214</v>
      </c>
      <c r="B7514" s="346" t="s">
        <v>177</v>
      </c>
      <c r="C7514" s="347" t="s">
        <v>10215</v>
      </c>
      <c r="D7514" s="347" t="s">
        <v>15765</v>
      </c>
      <c r="E7514" s="347" t="s">
        <v>16792</v>
      </c>
      <c r="F7514" s="346"/>
      <c r="G7514" s="346"/>
      <c r="H7514" s="346"/>
      <c r="I7514" s="346"/>
      <c r="J7514" s="346"/>
      <c r="K7514" s="346"/>
      <c r="L7514" s="346"/>
      <c r="M7514" s="346"/>
      <c r="N7514" s="44"/>
      <c r="O7514" s="44"/>
      <c r="P7514" s="343"/>
    </row>
    <row r="7515" spans="1:16" s="31" customFormat="1" x14ac:dyDescent="0.25">
      <c r="A7515" s="44" t="s">
        <v>10214</v>
      </c>
      <c r="B7515" s="44" t="s">
        <v>177</v>
      </c>
      <c r="C7515" s="45" t="s">
        <v>10215</v>
      </c>
      <c r="D7515" s="45" t="s">
        <v>13812</v>
      </c>
      <c r="E7515" s="45" t="s">
        <v>6212</v>
      </c>
      <c r="F7515" s="93"/>
      <c r="G7515" s="93"/>
      <c r="H7515" s="93"/>
      <c r="I7515" s="99"/>
      <c r="J7515" s="99"/>
      <c r="K7515" s="99"/>
      <c r="L7515" s="29"/>
      <c r="M7515" s="29"/>
      <c r="N7515" s="44"/>
      <c r="O7515" s="44"/>
      <c r="P7515" s="343"/>
    </row>
    <row r="7516" spans="1:16" s="31" customFormat="1" x14ac:dyDescent="0.25">
      <c r="A7516" s="264" t="s">
        <v>1880</v>
      </c>
      <c r="B7516" s="264" t="s">
        <v>4181</v>
      </c>
      <c r="C7516" s="265">
        <v>230301</v>
      </c>
      <c r="D7516" s="265" t="s">
        <v>15953</v>
      </c>
      <c r="E7516" s="266" t="s">
        <v>6877</v>
      </c>
      <c r="F7516" s="30"/>
      <c r="G7516" s="30"/>
      <c r="H7516" s="30"/>
      <c r="I7516" s="29"/>
      <c r="J7516" s="29"/>
      <c r="K7516" s="29"/>
      <c r="L7516" s="29"/>
      <c r="M7516" s="29"/>
      <c r="N7516" s="29"/>
      <c r="O7516" s="29"/>
      <c r="P7516" s="343"/>
    </row>
    <row r="7517" spans="1:16" s="31" customFormat="1" x14ac:dyDescent="0.25">
      <c r="A7517" s="44" t="s">
        <v>12279</v>
      </c>
      <c r="B7517" s="44" t="s">
        <v>12280</v>
      </c>
      <c r="C7517" s="45" t="s">
        <v>12838</v>
      </c>
      <c r="D7517" s="45" t="s">
        <v>4574</v>
      </c>
      <c r="E7517" s="275">
        <f>DATE(2027,7,19)</f>
        <v>46587</v>
      </c>
      <c r="F7517" s="30"/>
      <c r="G7517" s="30"/>
      <c r="H7517" s="30"/>
      <c r="I7517" s="29"/>
      <c r="J7517" s="29"/>
      <c r="K7517" s="29"/>
      <c r="L7517" s="29"/>
      <c r="M7517" s="29"/>
      <c r="N7517" s="44"/>
      <c r="O7517" s="44"/>
      <c r="P7517" s="343"/>
    </row>
    <row r="7518" spans="1:16" s="31" customFormat="1" x14ac:dyDescent="0.25">
      <c r="A7518" s="44" t="s">
        <v>15542</v>
      </c>
      <c r="B7518" s="44" t="s">
        <v>15970</v>
      </c>
      <c r="C7518" s="45" t="s">
        <v>15775</v>
      </c>
      <c r="D7518" s="45" t="s">
        <v>18252</v>
      </c>
      <c r="E7518" s="45" t="s">
        <v>6416</v>
      </c>
      <c r="F7518" s="45" t="s">
        <v>1384</v>
      </c>
      <c r="G7518" s="45" t="s">
        <v>1385</v>
      </c>
      <c r="H7518" s="30"/>
      <c r="I7518" s="29"/>
      <c r="J7518" s="29"/>
      <c r="K7518" s="29"/>
      <c r="L7518" s="29"/>
      <c r="M7518" s="29"/>
      <c r="N7518" s="29"/>
      <c r="O7518" s="29"/>
      <c r="P7518" s="343"/>
    </row>
    <row r="7519" spans="1:16" s="363" customFormat="1" x14ac:dyDescent="0.25">
      <c r="A7519" s="44" t="s">
        <v>15542</v>
      </c>
      <c r="B7519" s="44" t="s">
        <v>15779</v>
      </c>
      <c r="C7519" s="45" t="s">
        <v>15780</v>
      </c>
      <c r="D7519" s="45" t="s">
        <v>18252</v>
      </c>
      <c r="E7519" s="45" t="s">
        <v>6416</v>
      </c>
      <c r="F7519" s="45" t="s">
        <v>1384</v>
      </c>
      <c r="G7519" s="45" t="s">
        <v>1385</v>
      </c>
      <c r="H7519" s="30"/>
      <c r="I7519" s="29"/>
      <c r="J7519" s="29"/>
      <c r="K7519" s="29"/>
      <c r="L7519" s="29"/>
      <c r="M7519" s="29"/>
      <c r="N7519" s="29"/>
      <c r="O7519" s="29"/>
      <c r="P7519" s="360"/>
    </row>
    <row r="7520" spans="1:16" s="31" customFormat="1" x14ac:dyDescent="0.25">
      <c r="A7520" s="403" t="s">
        <v>482</v>
      </c>
      <c r="B7520" s="403" t="s">
        <v>17103</v>
      </c>
      <c r="C7520" s="413">
        <v>22.24</v>
      </c>
      <c r="D7520" s="43" t="s">
        <v>17679</v>
      </c>
      <c r="E7520" s="43">
        <v>47299</v>
      </c>
      <c r="F7520" s="88"/>
      <c r="G7520" s="30"/>
      <c r="H7520" s="30"/>
      <c r="I7520" s="29"/>
      <c r="J7520" s="29"/>
      <c r="K7520" s="29"/>
      <c r="L7520" s="29"/>
      <c r="M7520" s="29"/>
      <c r="N7520" s="29"/>
      <c r="O7520" s="29"/>
      <c r="P7520" s="343"/>
    </row>
    <row r="7521" spans="1:16" s="31" customFormat="1" x14ac:dyDescent="0.25">
      <c r="A7521" s="44" t="s">
        <v>482</v>
      </c>
      <c r="B7521" s="44" t="s">
        <v>15259</v>
      </c>
      <c r="C7521" s="45" t="s">
        <v>11129</v>
      </c>
      <c r="D7521" s="45" t="s">
        <v>16294</v>
      </c>
      <c r="E7521" s="46">
        <v>46022</v>
      </c>
      <c r="F7521" s="338"/>
      <c r="G7521" s="44"/>
      <c r="H7521" s="44"/>
      <c r="I7521" s="44"/>
      <c r="J7521" s="44"/>
      <c r="K7521" s="44"/>
      <c r="N7521" s="44"/>
      <c r="O7521" s="44"/>
      <c r="P7521" s="343"/>
    </row>
    <row r="7522" spans="1:16" s="31" customFormat="1" x14ac:dyDescent="0.25">
      <c r="A7522" s="44" t="s">
        <v>12281</v>
      </c>
      <c r="B7522" s="44" t="s">
        <v>13602</v>
      </c>
      <c r="C7522" s="45" t="s">
        <v>12839</v>
      </c>
      <c r="D7522" s="45" t="s">
        <v>4574</v>
      </c>
      <c r="E7522" s="275">
        <f>DATE(2027,8,18)</f>
        <v>46617</v>
      </c>
      <c r="F7522" s="30"/>
      <c r="G7522" s="30"/>
      <c r="H7522" s="30"/>
      <c r="I7522" s="29"/>
      <c r="J7522" s="29"/>
      <c r="K7522" s="29"/>
      <c r="L7522" s="29"/>
      <c r="M7522" s="29"/>
      <c r="N7522" s="44"/>
      <c r="O7522" s="44"/>
      <c r="P7522" s="343"/>
    </row>
    <row r="7523" spans="1:16" s="31" customFormat="1" x14ac:dyDescent="0.25">
      <c r="A7523" s="264" t="s">
        <v>14856</v>
      </c>
      <c r="B7523" s="264" t="s">
        <v>9688</v>
      </c>
      <c r="C7523" s="265">
        <v>230504</v>
      </c>
      <c r="D7523" s="265" t="s">
        <v>15953</v>
      </c>
      <c r="E7523" s="266" t="s">
        <v>9689</v>
      </c>
      <c r="F7523" s="30"/>
      <c r="G7523" s="30"/>
      <c r="H7523" s="30"/>
      <c r="I7523" s="29"/>
      <c r="J7523" s="29"/>
      <c r="K7523" s="29"/>
      <c r="L7523" s="29"/>
      <c r="M7523" s="29"/>
      <c r="N7523" s="29"/>
      <c r="O7523" s="29"/>
      <c r="P7523" s="343"/>
    </row>
    <row r="7524" spans="1:16" s="31" customFormat="1" x14ac:dyDescent="0.25">
      <c r="A7524" s="264" t="s">
        <v>14856</v>
      </c>
      <c r="B7524" s="264" t="s">
        <v>1056</v>
      </c>
      <c r="C7524" s="265">
        <v>230601</v>
      </c>
      <c r="D7524" s="265" t="s">
        <v>15953</v>
      </c>
      <c r="E7524" s="266" t="s">
        <v>10533</v>
      </c>
      <c r="F7524" s="30"/>
      <c r="G7524" s="30"/>
      <c r="H7524" s="30"/>
      <c r="I7524" s="29"/>
      <c r="J7524" s="29"/>
      <c r="K7524" s="29"/>
      <c r="L7524" s="29"/>
      <c r="M7524" s="29"/>
      <c r="N7524" s="29"/>
      <c r="O7524" s="29"/>
      <c r="P7524" s="343"/>
    </row>
    <row r="7525" spans="1:16" s="31" customFormat="1" x14ac:dyDescent="0.25">
      <c r="A7525" s="264" t="s">
        <v>14856</v>
      </c>
      <c r="B7525" s="264" t="s">
        <v>13009</v>
      </c>
      <c r="C7525" s="265">
        <v>240101</v>
      </c>
      <c r="D7525" s="265" t="s">
        <v>15953</v>
      </c>
      <c r="E7525" s="266" t="s">
        <v>13010</v>
      </c>
      <c r="F7525" s="30"/>
      <c r="G7525" s="30"/>
      <c r="H7525" s="30"/>
      <c r="I7525" s="29"/>
      <c r="J7525" s="29"/>
      <c r="K7525" s="29"/>
      <c r="L7525" s="29"/>
      <c r="M7525" s="29"/>
      <c r="N7525" s="29"/>
      <c r="O7525" s="29"/>
      <c r="P7525" s="343"/>
    </row>
    <row r="7526" spans="1:16" s="31" customFormat="1" x14ac:dyDescent="0.25">
      <c r="A7526" s="264" t="s">
        <v>14856</v>
      </c>
      <c r="B7526" s="264" t="s">
        <v>12991</v>
      </c>
      <c r="C7526" s="265">
        <v>240102</v>
      </c>
      <c r="D7526" s="265" t="s">
        <v>15953</v>
      </c>
      <c r="E7526" s="266" t="s">
        <v>6677</v>
      </c>
      <c r="F7526" s="30"/>
      <c r="G7526" s="30"/>
      <c r="H7526" s="30"/>
      <c r="I7526" s="29"/>
      <c r="J7526" s="29"/>
      <c r="K7526" s="29"/>
      <c r="L7526" s="29"/>
      <c r="M7526" s="29"/>
      <c r="N7526" s="29"/>
      <c r="O7526" s="29"/>
      <c r="P7526" s="343"/>
    </row>
    <row r="7527" spans="1:16" s="358" customFormat="1" x14ac:dyDescent="0.25">
      <c r="A7527" s="264" t="s">
        <v>14856</v>
      </c>
      <c r="B7527" s="264" t="s">
        <v>14580</v>
      </c>
      <c r="C7527" s="265">
        <v>24020301</v>
      </c>
      <c r="D7527" s="265" t="s">
        <v>15953</v>
      </c>
      <c r="E7527" s="266" t="s">
        <v>12997</v>
      </c>
      <c r="F7527" s="30"/>
      <c r="G7527" s="30"/>
      <c r="H7527" s="30"/>
      <c r="I7527" s="29"/>
      <c r="J7527" s="29"/>
      <c r="K7527" s="29"/>
      <c r="L7527" s="29"/>
      <c r="M7527" s="29"/>
      <c r="N7527" s="29"/>
      <c r="O7527" s="29"/>
      <c r="P7527" s="356"/>
    </row>
    <row r="7528" spans="1:16" s="31" customFormat="1" x14ac:dyDescent="0.25">
      <c r="A7528" s="264" t="s">
        <v>4263</v>
      </c>
      <c r="B7528" s="264" t="s">
        <v>3782</v>
      </c>
      <c r="C7528" s="265">
        <v>210205</v>
      </c>
      <c r="D7528" s="265" t="s">
        <v>15953</v>
      </c>
      <c r="E7528" s="266" t="s">
        <v>8836</v>
      </c>
      <c r="F7528" s="30"/>
      <c r="G7528" s="30"/>
      <c r="H7528" s="30"/>
      <c r="I7528" s="29"/>
      <c r="J7528" s="29"/>
      <c r="K7528" s="29"/>
      <c r="L7528" s="29"/>
      <c r="M7528" s="29"/>
      <c r="N7528" s="29"/>
      <c r="O7528" s="29"/>
      <c r="P7528" s="343"/>
    </row>
    <row r="7529" spans="1:16" s="31" customFormat="1" x14ac:dyDescent="0.25">
      <c r="A7529" s="264" t="s">
        <v>4263</v>
      </c>
      <c r="B7529" s="264" t="s">
        <v>14577</v>
      </c>
      <c r="C7529" s="265">
        <v>240501</v>
      </c>
      <c r="D7529" s="265" t="s">
        <v>15953</v>
      </c>
      <c r="E7529" s="266" t="s">
        <v>14578</v>
      </c>
      <c r="F7529" s="30"/>
      <c r="G7529" s="30"/>
      <c r="H7529" s="30"/>
      <c r="I7529" s="29"/>
      <c r="J7529" s="29"/>
      <c r="K7529" s="29"/>
      <c r="L7529" s="29"/>
      <c r="M7529" s="29"/>
      <c r="N7529" s="29"/>
      <c r="O7529" s="29"/>
      <c r="P7529" s="343"/>
    </row>
    <row r="7530" spans="1:16" s="31" customFormat="1" x14ac:dyDescent="0.25">
      <c r="A7530" s="264" t="s">
        <v>14857</v>
      </c>
      <c r="B7530" s="264" t="s">
        <v>14575</v>
      </c>
      <c r="C7530" s="265">
        <v>240402</v>
      </c>
      <c r="D7530" s="265" t="s">
        <v>15953</v>
      </c>
      <c r="E7530" s="266" t="s">
        <v>6492</v>
      </c>
      <c r="F7530" s="30"/>
      <c r="G7530" s="30"/>
      <c r="H7530" s="30"/>
      <c r="I7530" s="29"/>
      <c r="J7530" s="29"/>
      <c r="K7530" s="29"/>
      <c r="L7530" s="29"/>
      <c r="M7530" s="29"/>
      <c r="N7530" s="29"/>
      <c r="O7530" s="29"/>
      <c r="P7530" s="343"/>
    </row>
    <row r="7531" spans="1:16" s="363" customFormat="1" x14ac:dyDescent="0.25">
      <c r="A7531" s="44" t="s">
        <v>2999</v>
      </c>
      <c r="B7531" s="44" t="s">
        <v>2990</v>
      </c>
      <c r="C7531" s="45" t="s">
        <v>3000</v>
      </c>
      <c r="D7531" s="45" t="s">
        <v>15765</v>
      </c>
      <c r="E7531" s="45" t="s">
        <v>5246</v>
      </c>
      <c r="F7531" s="328"/>
      <c r="G7531" s="328"/>
      <c r="H7531" s="328"/>
      <c r="I7531" s="329"/>
      <c r="J7531" s="329"/>
      <c r="K7531" s="329"/>
      <c r="L7531" s="29"/>
      <c r="M7531" s="29"/>
      <c r="N7531" s="44"/>
      <c r="O7531" s="44"/>
      <c r="P7531" s="360"/>
    </row>
    <row r="7532" spans="1:16" s="31" customFormat="1" x14ac:dyDescent="0.25">
      <c r="A7532" s="346" t="s">
        <v>2999</v>
      </c>
      <c r="B7532" s="346" t="s">
        <v>2990</v>
      </c>
      <c r="C7532" s="347" t="s">
        <v>3000</v>
      </c>
      <c r="D7532" s="347" t="s">
        <v>15765</v>
      </c>
      <c r="E7532" s="347" t="s">
        <v>2980</v>
      </c>
      <c r="F7532" s="346"/>
      <c r="G7532" s="346"/>
      <c r="H7532" s="346"/>
      <c r="I7532" s="346"/>
      <c r="J7532" s="346"/>
      <c r="K7532" s="346"/>
      <c r="L7532" s="346"/>
      <c r="M7532" s="346"/>
      <c r="N7532" s="44"/>
      <c r="O7532" s="44"/>
      <c r="P7532" s="343"/>
    </row>
    <row r="7533" spans="1:16" s="31" customFormat="1" x14ac:dyDescent="0.25">
      <c r="A7533" s="44" t="s">
        <v>2999</v>
      </c>
      <c r="B7533" s="44" t="s">
        <v>12282</v>
      </c>
      <c r="C7533" s="45" t="s">
        <v>12840</v>
      </c>
      <c r="D7533" s="45" t="s">
        <v>4574</v>
      </c>
      <c r="E7533" s="275">
        <f>DATE(2027,12,4)</f>
        <v>46725</v>
      </c>
      <c r="F7533" s="30"/>
      <c r="G7533" s="30"/>
      <c r="H7533" s="30"/>
      <c r="I7533" s="29"/>
      <c r="J7533" s="29"/>
      <c r="K7533" s="29"/>
      <c r="L7533" s="29"/>
      <c r="M7533" s="29"/>
      <c r="N7533" s="44"/>
      <c r="O7533" s="44"/>
      <c r="P7533" s="343"/>
    </row>
    <row r="7534" spans="1:16" s="31" customFormat="1" x14ac:dyDescent="0.25">
      <c r="A7534" s="150" t="s">
        <v>2106</v>
      </c>
      <c r="B7534" s="57" t="s">
        <v>2471</v>
      </c>
      <c r="C7534" s="312" t="s">
        <v>4969</v>
      </c>
      <c r="D7534" s="146" t="s">
        <v>1616</v>
      </c>
      <c r="E7534" s="270">
        <v>45535</v>
      </c>
      <c r="F7534" s="93"/>
      <c r="G7534" s="93"/>
      <c r="H7534" s="93" t="s">
        <v>1385</v>
      </c>
      <c r="I7534" s="99"/>
      <c r="J7534" s="99"/>
      <c r="K7534" s="99"/>
      <c r="L7534" s="29"/>
      <c r="M7534" s="29"/>
      <c r="N7534" s="44"/>
      <c r="O7534" s="44"/>
      <c r="P7534" s="343"/>
    </row>
    <row r="7535" spans="1:16" s="31" customFormat="1" x14ac:dyDescent="0.25">
      <c r="A7535" s="44" t="s">
        <v>9356</v>
      </c>
      <c r="B7535" s="44" t="s">
        <v>9328</v>
      </c>
      <c r="C7535" s="45" t="s">
        <v>9329</v>
      </c>
      <c r="D7535" s="45" t="s">
        <v>18252</v>
      </c>
      <c r="E7535" s="45" t="s">
        <v>3754</v>
      </c>
      <c r="F7535" s="45" t="s">
        <v>1384</v>
      </c>
      <c r="G7535" s="45" t="s">
        <v>1385</v>
      </c>
      <c r="H7535" s="30"/>
      <c r="I7535" s="29"/>
      <c r="J7535" s="29"/>
      <c r="K7535" s="29"/>
      <c r="L7535" s="29"/>
      <c r="M7535" s="29"/>
      <c r="N7535" s="29"/>
      <c r="O7535" s="29"/>
      <c r="P7535" s="343"/>
    </row>
    <row r="7536" spans="1:16" s="31" customFormat="1" x14ac:dyDescent="0.25">
      <c r="A7536" s="264" t="s">
        <v>10449</v>
      </c>
      <c r="B7536" s="264" t="s">
        <v>9688</v>
      </c>
      <c r="C7536" s="265">
        <v>230504</v>
      </c>
      <c r="D7536" s="265" t="s">
        <v>15953</v>
      </c>
      <c r="E7536" s="266" t="s">
        <v>9689</v>
      </c>
      <c r="F7536" s="30"/>
      <c r="G7536" s="30"/>
      <c r="H7536" s="30"/>
      <c r="I7536" s="29"/>
      <c r="J7536" s="29"/>
      <c r="K7536" s="29"/>
      <c r="L7536" s="29"/>
      <c r="M7536" s="29"/>
      <c r="N7536" s="29"/>
      <c r="O7536" s="29"/>
      <c r="P7536" s="343"/>
    </row>
    <row r="7537" spans="1:16" x14ac:dyDescent="0.25">
      <c r="A7537" s="264" t="s">
        <v>6880</v>
      </c>
      <c r="B7537" s="264" t="s">
        <v>1056</v>
      </c>
      <c r="C7537" s="265">
        <v>220601</v>
      </c>
      <c r="D7537" s="265" t="s">
        <v>15953</v>
      </c>
      <c r="E7537" s="266" t="s">
        <v>6412</v>
      </c>
      <c r="P7537" s="343"/>
    </row>
    <row r="7538" spans="1:16" x14ac:dyDescent="0.25">
      <c r="A7538" s="44" t="s">
        <v>270</v>
      </c>
      <c r="B7538" s="44" t="s">
        <v>10073</v>
      </c>
      <c r="C7538" s="45" t="s">
        <v>3864</v>
      </c>
      <c r="D7538" s="45" t="s">
        <v>15765</v>
      </c>
      <c r="E7538" s="45" t="s">
        <v>6714</v>
      </c>
      <c r="F7538" s="328"/>
      <c r="G7538" s="328"/>
      <c r="H7538" s="328"/>
      <c r="I7538" s="329"/>
      <c r="J7538" s="329"/>
      <c r="K7538" s="329"/>
      <c r="N7538" s="44"/>
      <c r="O7538" s="44"/>
      <c r="P7538" s="343"/>
    </row>
    <row r="7539" spans="1:16" s="355" customFormat="1" x14ac:dyDescent="0.25">
      <c r="A7539" s="346" t="s">
        <v>270</v>
      </c>
      <c r="B7539" s="346" t="s">
        <v>10073</v>
      </c>
      <c r="C7539" s="347" t="s">
        <v>3864</v>
      </c>
      <c r="D7539" s="347" t="s">
        <v>15765</v>
      </c>
      <c r="E7539" s="347" t="s">
        <v>6714</v>
      </c>
      <c r="F7539" s="346"/>
      <c r="G7539" s="346"/>
      <c r="H7539" s="346"/>
      <c r="I7539" s="346"/>
      <c r="J7539" s="346"/>
      <c r="K7539" s="346"/>
      <c r="L7539" s="346"/>
      <c r="M7539" s="346"/>
      <c r="N7539" s="44"/>
      <c r="O7539" s="44"/>
      <c r="P7539" s="356"/>
    </row>
    <row r="7540" spans="1:16" x14ac:dyDescent="0.25">
      <c r="A7540" s="44" t="s">
        <v>270</v>
      </c>
      <c r="B7540" s="44" t="s">
        <v>10073</v>
      </c>
      <c r="C7540" s="45" t="s">
        <v>3864</v>
      </c>
      <c r="D7540" s="45" t="s">
        <v>13812</v>
      </c>
      <c r="E7540" s="45" t="s">
        <v>6714</v>
      </c>
      <c r="F7540" s="93"/>
      <c r="G7540" s="93"/>
      <c r="H7540" s="93"/>
      <c r="I7540" s="99"/>
      <c r="J7540" s="99"/>
      <c r="K7540" s="99"/>
      <c r="N7540" s="44"/>
      <c r="O7540" s="44"/>
      <c r="P7540" s="343"/>
    </row>
    <row r="7541" spans="1:16" x14ac:dyDescent="0.25">
      <c r="A7541" s="74" t="s">
        <v>17356</v>
      </c>
      <c r="B7541" s="403" t="s">
        <v>17155</v>
      </c>
      <c r="C7541" s="413">
        <v>29.23</v>
      </c>
      <c r="D7541" s="43" t="s">
        <v>17679</v>
      </c>
      <c r="E7541" s="43">
        <v>46934</v>
      </c>
      <c r="F7541" s="88" t="s">
        <v>1533</v>
      </c>
      <c r="P7541" s="343"/>
    </row>
    <row r="7542" spans="1:16" s="355" customFormat="1" x14ac:dyDescent="0.25">
      <c r="A7542" s="264" t="s">
        <v>10450</v>
      </c>
      <c r="B7542" s="264" t="s">
        <v>10527</v>
      </c>
      <c r="C7542" s="265">
        <v>230505</v>
      </c>
      <c r="D7542" s="265" t="s">
        <v>15953</v>
      </c>
      <c r="E7542" s="266" t="s">
        <v>9689</v>
      </c>
      <c r="F7542" s="30"/>
      <c r="G7542" s="30"/>
      <c r="H7542" s="30"/>
      <c r="I7542" s="29"/>
      <c r="J7542" s="29"/>
      <c r="K7542" s="29"/>
      <c r="L7542" s="29"/>
      <c r="M7542" s="29"/>
      <c r="N7542" s="29"/>
      <c r="O7542" s="29"/>
      <c r="P7542" s="356"/>
    </row>
    <row r="7543" spans="1:16" x14ac:dyDescent="0.25">
      <c r="A7543" s="403" t="s">
        <v>17357</v>
      </c>
      <c r="B7543" s="403" t="s">
        <v>17205</v>
      </c>
      <c r="C7543" s="413">
        <v>15.23</v>
      </c>
      <c r="D7543" s="43" t="s">
        <v>17679</v>
      </c>
      <c r="E7543" s="43">
        <v>46934</v>
      </c>
      <c r="F7543" s="88" t="s">
        <v>1533</v>
      </c>
      <c r="P7543" s="343"/>
    </row>
    <row r="7544" spans="1:16" s="359" customFormat="1" x14ac:dyDescent="0.25">
      <c r="A7544" s="403" t="s">
        <v>17357</v>
      </c>
      <c r="B7544" s="403" t="s">
        <v>17206</v>
      </c>
      <c r="C7544" s="413">
        <v>16.23</v>
      </c>
      <c r="D7544" s="43" t="s">
        <v>17679</v>
      </c>
      <c r="E7544" s="43">
        <v>46934</v>
      </c>
      <c r="F7544" s="88" t="s">
        <v>1533</v>
      </c>
      <c r="G7544" s="30"/>
      <c r="H7544" s="30"/>
      <c r="I7544" s="29"/>
      <c r="J7544" s="29"/>
      <c r="K7544" s="29"/>
      <c r="L7544" s="29"/>
      <c r="M7544" s="29"/>
      <c r="N7544" s="29"/>
      <c r="O7544" s="29"/>
      <c r="P7544" s="360"/>
    </row>
    <row r="7545" spans="1:16" x14ac:dyDescent="0.25">
      <c r="A7545" s="264" t="s">
        <v>833</v>
      </c>
      <c r="B7545" s="264" t="s">
        <v>6662</v>
      </c>
      <c r="C7545" s="265">
        <v>22010601</v>
      </c>
      <c r="D7545" s="265" t="s">
        <v>15953</v>
      </c>
      <c r="E7545" s="266" t="s">
        <v>6211</v>
      </c>
      <c r="P7545" s="343"/>
    </row>
    <row r="7546" spans="1:16" x14ac:dyDescent="0.25">
      <c r="A7546" s="44" t="s">
        <v>16090</v>
      </c>
      <c r="B7546" s="44" t="s">
        <v>9313</v>
      </c>
      <c r="C7546" s="45" t="s">
        <v>9314</v>
      </c>
      <c r="D7546" s="45" t="s">
        <v>18252</v>
      </c>
      <c r="E7546" s="45" t="s">
        <v>3754</v>
      </c>
      <c r="F7546" s="45" t="s">
        <v>1384</v>
      </c>
      <c r="G7546" s="45" t="s">
        <v>1385</v>
      </c>
      <c r="P7546" s="343"/>
    </row>
    <row r="7547" spans="1:16" x14ac:dyDescent="0.25">
      <c r="A7547" s="44" t="s">
        <v>16090</v>
      </c>
      <c r="B7547" s="44" t="s">
        <v>15963</v>
      </c>
      <c r="C7547" s="45" t="s">
        <v>15964</v>
      </c>
      <c r="D7547" s="45" t="s">
        <v>18252</v>
      </c>
      <c r="E7547" s="45" t="s">
        <v>6214</v>
      </c>
      <c r="F7547" s="45" t="s">
        <v>1384</v>
      </c>
      <c r="G7547" s="45" t="s">
        <v>1385</v>
      </c>
      <c r="P7547" s="343"/>
    </row>
    <row r="7548" spans="1:16" x14ac:dyDescent="0.25">
      <c r="A7548" s="44" t="s">
        <v>16090</v>
      </c>
      <c r="B7548" s="44" t="s">
        <v>15965</v>
      </c>
      <c r="C7548" s="45" t="s">
        <v>15966</v>
      </c>
      <c r="D7548" s="45" t="s">
        <v>18252</v>
      </c>
      <c r="E7548" s="45" t="s">
        <v>6214</v>
      </c>
      <c r="F7548" s="45" t="s">
        <v>1384</v>
      </c>
      <c r="G7548" s="45" t="s">
        <v>1385</v>
      </c>
      <c r="P7548" s="343"/>
    </row>
    <row r="7549" spans="1:16" x14ac:dyDescent="0.25">
      <c r="A7549" s="1" t="s">
        <v>8421</v>
      </c>
      <c r="B7549" s="432" t="s">
        <v>179</v>
      </c>
      <c r="C7549" s="433" t="s">
        <v>8422</v>
      </c>
      <c r="D7549" s="434" t="s">
        <v>17016</v>
      </c>
      <c r="E7549" s="434">
        <v>46076</v>
      </c>
      <c r="P7549" s="343"/>
    </row>
    <row r="7550" spans="1:16" x14ac:dyDescent="0.25">
      <c r="A7550" s="44" t="s">
        <v>8645</v>
      </c>
      <c r="B7550" s="44" t="s">
        <v>1365</v>
      </c>
      <c r="C7550" s="45" t="s">
        <v>15417</v>
      </c>
      <c r="D7550" s="45" t="s">
        <v>18252</v>
      </c>
      <c r="E7550" s="45" t="s">
        <v>11309</v>
      </c>
      <c r="F7550" s="45" t="s">
        <v>1385</v>
      </c>
      <c r="G7550" s="45" t="s">
        <v>1385</v>
      </c>
      <c r="P7550" s="343"/>
    </row>
    <row r="7551" spans="1:16" x14ac:dyDescent="0.25">
      <c r="A7551" s="264" t="s">
        <v>8645</v>
      </c>
      <c r="B7551" s="264" t="s">
        <v>3782</v>
      </c>
      <c r="C7551" s="265">
        <v>23010402</v>
      </c>
      <c r="D7551" s="265" t="s">
        <v>15953</v>
      </c>
      <c r="E7551" s="266" t="s">
        <v>8836</v>
      </c>
      <c r="P7551" s="343"/>
    </row>
    <row r="7552" spans="1:16" x14ac:dyDescent="0.25">
      <c r="A7552" s="44" t="s">
        <v>10572</v>
      </c>
      <c r="B7552" s="44" t="s">
        <v>6176</v>
      </c>
      <c r="C7552" s="45" t="s">
        <v>6189</v>
      </c>
      <c r="D7552" s="45" t="s">
        <v>18252</v>
      </c>
      <c r="E7552" s="45" t="s">
        <v>6210</v>
      </c>
      <c r="F7552" s="45" t="s">
        <v>1384</v>
      </c>
      <c r="G7552" s="45" t="s">
        <v>1385</v>
      </c>
      <c r="P7552" s="343"/>
    </row>
    <row r="7553" spans="1:16" x14ac:dyDescent="0.25">
      <c r="A7553" s="264" t="s">
        <v>10451</v>
      </c>
      <c r="B7553" s="264" t="s">
        <v>10528</v>
      </c>
      <c r="C7553" s="265">
        <v>23060201</v>
      </c>
      <c r="D7553" s="265" t="s">
        <v>15953</v>
      </c>
      <c r="E7553" s="266" t="s">
        <v>5410</v>
      </c>
      <c r="P7553" s="343"/>
    </row>
    <row r="7554" spans="1:16" x14ac:dyDescent="0.25">
      <c r="A7554" s="44" t="s">
        <v>1724</v>
      </c>
      <c r="B7554" s="44" t="s">
        <v>1777</v>
      </c>
      <c r="C7554" s="45" t="s">
        <v>2547</v>
      </c>
      <c r="D7554" s="45" t="s">
        <v>15765</v>
      </c>
      <c r="E7554" s="45" t="s">
        <v>2980</v>
      </c>
      <c r="F7554" s="328"/>
      <c r="G7554" s="328"/>
      <c r="H7554" s="328"/>
      <c r="I7554" s="329"/>
      <c r="J7554" s="329"/>
      <c r="K7554" s="329"/>
      <c r="N7554" s="44"/>
      <c r="O7554" s="44"/>
      <c r="P7554" s="343"/>
    </row>
    <row r="7555" spans="1:16" x14ac:dyDescent="0.25">
      <c r="A7555" s="346" t="s">
        <v>1724</v>
      </c>
      <c r="B7555" s="346" t="s">
        <v>1777</v>
      </c>
      <c r="C7555" s="347" t="s">
        <v>2547</v>
      </c>
      <c r="D7555" s="347" t="s">
        <v>15765</v>
      </c>
      <c r="E7555" s="347" t="s">
        <v>2980</v>
      </c>
      <c r="F7555" s="346"/>
      <c r="G7555" s="346"/>
      <c r="H7555" s="346"/>
      <c r="I7555" s="346"/>
      <c r="J7555" s="346"/>
      <c r="K7555" s="346"/>
      <c r="L7555" s="346"/>
      <c r="M7555" s="346"/>
      <c r="N7555" s="44"/>
      <c r="O7555" s="44"/>
      <c r="P7555" s="343"/>
    </row>
    <row r="7556" spans="1:16" x14ac:dyDescent="0.25">
      <c r="A7556" s="44" t="s">
        <v>1724</v>
      </c>
      <c r="B7556" s="44" t="s">
        <v>1777</v>
      </c>
      <c r="C7556" s="45" t="s">
        <v>2547</v>
      </c>
      <c r="D7556" s="45" t="s">
        <v>13812</v>
      </c>
      <c r="E7556" s="45" t="s">
        <v>2980</v>
      </c>
      <c r="F7556" s="93"/>
      <c r="G7556" s="93"/>
      <c r="H7556" s="93"/>
      <c r="I7556" s="99"/>
      <c r="J7556" s="99"/>
      <c r="K7556" s="99"/>
      <c r="N7556" s="44"/>
      <c r="O7556" s="44"/>
      <c r="P7556" s="343"/>
    </row>
    <row r="7557" spans="1:16" x14ac:dyDescent="0.25">
      <c r="A7557" s="44" t="s">
        <v>16091</v>
      </c>
      <c r="B7557" s="44" t="s">
        <v>1353</v>
      </c>
      <c r="C7557" s="45" t="s">
        <v>15395</v>
      </c>
      <c r="D7557" s="45" t="s">
        <v>18252</v>
      </c>
      <c r="E7557" s="45" t="s">
        <v>10069</v>
      </c>
      <c r="F7557" s="45" t="s">
        <v>1384</v>
      </c>
      <c r="G7557" s="45" t="s">
        <v>1385</v>
      </c>
      <c r="P7557" s="343"/>
    </row>
    <row r="7558" spans="1:16" x14ac:dyDescent="0.25">
      <c r="A7558" s="44" t="s">
        <v>16091</v>
      </c>
      <c r="B7558" s="44" t="s">
        <v>15965</v>
      </c>
      <c r="C7558" s="45" t="s">
        <v>15966</v>
      </c>
      <c r="D7558" s="45" t="s">
        <v>18252</v>
      </c>
      <c r="E7558" s="45" t="s">
        <v>6214</v>
      </c>
      <c r="F7558" s="45" t="s">
        <v>1384</v>
      </c>
      <c r="G7558" s="45" t="s">
        <v>1385</v>
      </c>
      <c r="P7558" s="343"/>
    </row>
    <row r="7559" spans="1:16" x14ac:dyDescent="0.25">
      <c r="A7559" s="44" t="s">
        <v>15700</v>
      </c>
      <c r="B7559" s="44" t="s">
        <v>1789</v>
      </c>
      <c r="C7559" s="45" t="s">
        <v>6415</v>
      </c>
      <c r="D7559" s="45" t="s">
        <v>15765</v>
      </c>
      <c r="E7559" s="45" t="s">
        <v>5195</v>
      </c>
      <c r="F7559" s="328"/>
      <c r="G7559" s="328"/>
      <c r="H7559" s="328"/>
      <c r="I7559" s="329"/>
      <c r="J7559" s="329"/>
      <c r="K7559" s="329"/>
      <c r="N7559" s="44"/>
      <c r="O7559" s="44"/>
      <c r="P7559" s="343"/>
    </row>
    <row r="7560" spans="1:16" x14ac:dyDescent="0.25">
      <c r="A7560" s="44" t="s">
        <v>15700</v>
      </c>
      <c r="B7560" s="44" t="s">
        <v>3042</v>
      </c>
      <c r="C7560" s="45" t="s">
        <v>3063</v>
      </c>
      <c r="D7560" s="45" t="s">
        <v>15765</v>
      </c>
      <c r="E7560" s="45" t="s">
        <v>3064</v>
      </c>
      <c r="F7560" s="328"/>
      <c r="G7560" s="328"/>
      <c r="H7560" s="328"/>
      <c r="I7560" s="329"/>
      <c r="J7560" s="329"/>
      <c r="K7560" s="329"/>
      <c r="N7560" s="44"/>
      <c r="O7560" s="44"/>
      <c r="P7560" s="343"/>
    </row>
    <row r="7561" spans="1:16" x14ac:dyDescent="0.25">
      <c r="A7561" s="44" t="s">
        <v>15700</v>
      </c>
      <c r="B7561" s="44" t="s">
        <v>1790</v>
      </c>
      <c r="C7561" s="45" t="s">
        <v>2547</v>
      </c>
      <c r="D7561" s="45" t="s">
        <v>15765</v>
      </c>
      <c r="E7561" s="45" t="s">
        <v>2980</v>
      </c>
      <c r="F7561" s="328"/>
      <c r="G7561" s="328"/>
      <c r="H7561" s="328"/>
      <c r="I7561" s="329"/>
      <c r="J7561" s="329"/>
      <c r="K7561" s="329"/>
      <c r="N7561" s="44"/>
      <c r="O7561" s="44"/>
      <c r="P7561" s="343"/>
    </row>
    <row r="7562" spans="1:16" x14ac:dyDescent="0.25">
      <c r="A7562" s="346" t="s">
        <v>15700</v>
      </c>
      <c r="B7562" s="346" t="s">
        <v>1789</v>
      </c>
      <c r="C7562" s="347" t="s">
        <v>6415</v>
      </c>
      <c r="D7562" s="347" t="s">
        <v>15765</v>
      </c>
      <c r="E7562" s="347" t="s">
        <v>5195</v>
      </c>
      <c r="F7562" s="346"/>
      <c r="G7562" s="346"/>
      <c r="H7562" s="346"/>
      <c r="I7562" s="346"/>
      <c r="J7562" s="346"/>
      <c r="K7562" s="346"/>
      <c r="L7562" s="346"/>
      <c r="M7562" s="346"/>
      <c r="N7562" s="44"/>
      <c r="O7562" s="44"/>
      <c r="P7562" s="343"/>
    </row>
    <row r="7563" spans="1:16" x14ac:dyDescent="0.25">
      <c r="A7563" s="346" t="s">
        <v>15700</v>
      </c>
      <c r="B7563" s="346" t="s">
        <v>3042</v>
      </c>
      <c r="C7563" s="347" t="s">
        <v>3063</v>
      </c>
      <c r="D7563" s="347" t="s">
        <v>15765</v>
      </c>
      <c r="E7563" s="347" t="s">
        <v>16784</v>
      </c>
      <c r="F7563" s="346"/>
      <c r="G7563" s="346"/>
      <c r="H7563" s="346"/>
      <c r="I7563" s="346"/>
      <c r="J7563" s="346"/>
      <c r="K7563" s="346"/>
      <c r="L7563" s="346"/>
      <c r="M7563" s="346"/>
      <c r="N7563" s="44"/>
      <c r="O7563" s="44"/>
      <c r="P7563" s="343"/>
    </row>
    <row r="7564" spans="1:16" x14ac:dyDescent="0.25">
      <c r="A7564" s="346" t="s">
        <v>15700</v>
      </c>
      <c r="B7564" s="346" t="s">
        <v>1790</v>
      </c>
      <c r="C7564" s="347" t="s">
        <v>2547</v>
      </c>
      <c r="D7564" s="347" t="s">
        <v>15765</v>
      </c>
      <c r="E7564" s="347" t="s">
        <v>2980</v>
      </c>
      <c r="F7564" s="346"/>
      <c r="G7564" s="346"/>
      <c r="H7564" s="346"/>
      <c r="I7564" s="346"/>
      <c r="J7564" s="346"/>
      <c r="K7564" s="346"/>
      <c r="L7564" s="346"/>
      <c r="M7564" s="346"/>
      <c r="N7564" s="44"/>
      <c r="O7564" s="44"/>
      <c r="P7564" s="343"/>
    </row>
    <row r="7565" spans="1:16" x14ac:dyDescent="0.25">
      <c r="A7565" s="264" t="s">
        <v>17872</v>
      </c>
      <c r="B7565" s="264" t="s">
        <v>1070</v>
      </c>
      <c r="C7565" s="265">
        <v>241202</v>
      </c>
      <c r="D7565" s="265" t="s">
        <v>15953</v>
      </c>
      <c r="E7565" s="266" t="s">
        <v>17687</v>
      </c>
      <c r="P7565" s="343"/>
    </row>
    <row r="7566" spans="1:16" x14ac:dyDescent="0.25">
      <c r="A7566" s="264" t="s">
        <v>10716</v>
      </c>
      <c r="B7566" s="264" t="s">
        <v>1067</v>
      </c>
      <c r="C7566" s="265">
        <v>230703</v>
      </c>
      <c r="D7566" s="265" t="s">
        <v>15953</v>
      </c>
      <c r="E7566" s="266" t="s">
        <v>5273</v>
      </c>
      <c r="P7566" s="343"/>
    </row>
    <row r="7567" spans="1:16" x14ac:dyDescent="0.25">
      <c r="A7567" s="1" t="s">
        <v>4264</v>
      </c>
      <c r="B7567" s="432" t="s">
        <v>6329</v>
      </c>
      <c r="C7567" s="433" t="s">
        <v>6320</v>
      </c>
      <c r="D7567" s="434" t="s">
        <v>17016</v>
      </c>
      <c r="E7567" s="434">
        <v>45977</v>
      </c>
      <c r="P7567" s="343"/>
    </row>
    <row r="7568" spans="1:16" x14ac:dyDescent="0.25">
      <c r="A7568" s="264" t="s">
        <v>4264</v>
      </c>
      <c r="B7568" s="264" t="s">
        <v>3753</v>
      </c>
      <c r="C7568" s="265">
        <v>210101</v>
      </c>
      <c r="D7568" s="265" t="s">
        <v>15953</v>
      </c>
      <c r="E7568" s="266" t="s">
        <v>3754</v>
      </c>
      <c r="P7568" s="343"/>
    </row>
    <row r="7569" spans="1:16" x14ac:dyDescent="0.25">
      <c r="A7569" s="44" t="s">
        <v>10043</v>
      </c>
      <c r="B7569" s="44" t="s">
        <v>10044</v>
      </c>
      <c r="C7569" s="45" t="s">
        <v>10045</v>
      </c>
      <c r="D7569" s="45" t="s">
        <v>15765</v>
      </c>
      <c r="E7569" s="45" t="s">
        <v>6210</v>
      </c>
      <c r="F7569" s="328"/>
      <c r="G7569" s="328"/>
      <c r="H7569" s="328"/>
      <c r="I7569" s="329"/>
      <c r="J7569" s="329"/>
      <c r="K7569" s="329"/>
      <c r="N7569" s="44"/>
      <c r="O7569" s="44"/>
      <c r="P7569" s="343"/>
    </row>
    <row r="7570" spans="1:16" x14ac:dyDescent="0.25">
      <c r="A7570" s="346" t="s">
        <v>10043</v>
      </c>
      <c r="B7570" s="346" t="s">
        <v>10044</v>
      </c>
      <c r="C7570" s="347" t="s">
        <v>10045</v>
      </c>
      <c r="D7570" s="347" t="s">
        <v>15765</v>
      </c>
      <c r="E7570" s="347" t="s">
        <v>6214</v>
      </c>
      <c r="F7570" s="346"/>
      <c r="G7570" s="346"/>
      <c r="H7570" s="346"/>
      <c r="I7570" s="346"/>
      <c r="J7570" s="346"/>
      <c r="K7570" s="346"/>
      <c r="L7570" s="346"/>
      <c r="M7570" s="346"/>
      <c r="N7570" s="44"/>
      <c r="O7570" s="44"/>
      <c r="P7570" s="343"/>
    </row>
    <row r="7571" spans="1:16" x14ac:dyDescent="0.25">
      <c r="A7571" s="44" t="s">
        <v>10043</v>
      </c>
      <c r="B7571" s="44" t="s">
        <v>10044</v>
      </c>
      <c r="C7571" s="45" t="s">
        <v>10045</v>
      </c>
      <c r="D7571" s="45" t="s">
        <v>13812</v>
      </c>
      <c r="E7571" s="45" t="s">
        <v>6210</v>
      </c>
      <c r="F7571" s="93"/>
      <c r="G7571" s="93"/>
      <c r="H7571" s="93"/>
      <c r="I7571" s="99"/>
      <c r="J7571" s="99"/>
      <c r="K7571" s="99"/>
      <c r="N7571" s="44"/>
      <c r="O7571" s="44"/>
      <c r="P7571" s="343"/>
    </row>
    <row r="7572" spans="1:16" x14ac:dyDescent="0.25">
      <c r="A7572" s="44" t="s">
        <v>11206</v>
      </c>
      <c r="B7572" s="44" t="s">
        <v>15279</v>
      </c>
      <c r="C7572" s="45" t="s">
        <v>11130</v>
      </c>
      <c r="D7572" s="45" t="s">
        <v>16294</v>
      </c>
      <c r="E7572" s="46">
        <v>46112</v>
      </c>
      <c r="F7572" s="338"/>
      <c r="G7572" s="44"/>
      <c r="H7572" s="44"/>
      <c r="I7572" s="44"/>
      <c r="J7572" s="44"/>
      <c r="K7572" s="44"/>
      <c r="N7572" s="44"/>
      <c r="O7572" s="44"/>
      <c r="P7572" s="343"/>
    </row>
    <row r="7573" spans="1:16" x14ac:dyDescent="0.25">
      <c r="A7573" s="44" t="s">
        <v>12283</v>
      </c>
      <c r="B7573" s="44" t="s">
        <v>11980</v>
      </c>
      <c r="C7573" s="45" t="s">
        <v>6581</v>
      </c>
      <c r="D7573" s="45" t="s">
        <v>4574</v>
      </c>
      <c r="E7573" s="275">
        <f>DATE(2026,7,8)</f>
        <v>46211</v>
      </c>
      <c r="N7573" s="44"/>
      <c r="O7573" s="44"/>
      <c r="P7573" s="343"/>
    </row>
    <row r="7574" spans="1:16" x14ac:dyDescent="0.25">
      <c r="A7574" s="44" t="s">
        <v>18162</v>
      </c>
      <c r="B7574" s="44" t="s">
        <v>1358</v>
      </c>
      <c r="C7574" s="45" t="s">
        <v>6197</v>
      </c>
      <c r="D7574" s="45" t="s">
        <v>18252</v>
      </c>
      <c r="E7574" s="45" t="s">
        <v>6211</v>
      </c>
      <c r="F7574" s="45" t="s">
        <v>1385</v>
      </c>
      <c r="G7574" s="45" t="s">
        <v>1384</v>
      </c>
      <c r="P7574" s="343"/>
    </row>
    <row r="7575" spans="1:16" x14ac:dyDescent="0.25">
      <c r="A7575" s="264" t="s">
        <v>6881</v>
      </c>
      <c r="B7575" s="264" t="s">
        <v>2751</v>
      </c>
      <c r="C7575" s="265">
        <v>220105</v>
      </c>
      <c r="D7575" s="265" t="s">
        <v>15953</v>
      </c>
      <c r="E7575" s="266" t="s">
        <v>3064</v>
      </c>
      <c r="P7575" s="343"/>
    </row>
    <row r="7576" spans="1:16" s="355" customFormat="1" x14ac:dyDescent="0.25">
      <c r="A7576" s="264" t="s">
        <v>17873</v>
      </c>
      <c r="B7576" s="264" t="s">
        <v>17811</v>
      </c>
      <c r="C7576" s="265">
        <v>250103</v>
      </c>
      <c r="D7576" s="265" t="s">
        <v>15953</v>
      </c>
      <c r="E7576" s="266" t="s">
        <v>17681</v>
      </c>
      <c r="F7576" s="30"/>
      <c r="G7576" s="30"/>
      <c r="H7576" s="30"/>
      <c r="I7576" s="29"/>
      <c r="J7576" s="29"/>
      <c r="K7576" s="29"/>
      <c r="L7576" s="29"/>
      <c r="M7576" s="29"/>
      <c r="N7576" s="29"/>
      <c r="O7576" s="29"/>
      <c r="P7576" s="356"/>
    </row>
    <row r="7577" spans="1:16" x14ac:dyDescent="0.25">
      <c r="A7577" s="44" t="s">
        <v>9357</v>
      </c>
      <c r="B7577" s="44" t="s">
        <v>6179</v>
      </c>
      <c r="C7577" s="45" t="s">
        <v>6199</v>
      </c>
      <c r="D7577" s="45" t="s">
        <v>18252</v>
      </c>
      <c r="E7577" s="45" t="s">
        <v>6212</v>
      </c>
      <c r="F7577" s="45" t="s">
        <v>1384</v>
      </c>
      <c r="G7577" s="45" t="s">
        <v>1385</v>
      </c>
      <c r="P7577" s="343"/>
    </row>
    <row r="7578" spans="1:16" ht="14.4" x14ac:dyDescent="0.25">
      <c r="A7578" s="57" t="s">
        <v>5891</v>
      </c>
      <c r="B7578" s="57" t="s">
        <v>5936</v>
      </c>
      <c r="C7578" s="62" t="s">
        <v>5940</v>
      </c>
      <c r="D7578" s="62" t="s">
        <v>5966</v>
      </c>
      <c r="E7578" s="341" t="s">
        <v>13531</v>
      </c>
      <c r="F7578" s="339"/>
      <c r="G7578" s="339"/>
      <c r="H7578" s="57"/>
      <c r="I7578" s="57"/>
      <c r="J7578" s="57"/>
      <c r="K7578" s="57"/>
      <c r="N7578" s="44"/>
      <c r="O7578" s="44"/>
      <c r="P7578" s="343"/>
    </row>
    <row r="7579" spans="1:16" x14ac:dyDescent="0.25">
      <c r="A7579" s="44" t="s">
        <v>170</v>
      </c>
      <c r="B7579" s="44" t="s">
        <v>6174</v>
      </c>
      <c r="C7579" s="45" t="s">
        <v>6186</v>
      </c>
      <c r="D7579" s="45" t="s">
        <v>18252</v>
      </c>
      <c r="E7579" s="45" t="s">
        <v>6210</v>
      </c>
      <c r="F7579" s="45" t="s">
        <v>1384</v>
      </c>
      <c r="G7579" s="45" t="s">
        <v>1385</v>
      </c>
      <c r="P7579" s="343"/>
    </row>
    <row r="7580" spans="1:16" x14ac:dyDescent="0.25">
      <c r="A7580" s="1" t="s">
        <v>170</v>
      </c>
      <c r="B7580" s="432" t="s">
        <v>6329</v>
      </c>
      <c r="C7580" s="433" t="s">
        <v>6321</v>
      </c>
      <c r="D7580" s="434" t="s">
        <v>17016</v>
      </c>
      <c r="E7580" s="434">
        <v>45977</v>
      </c>
      <c r="P7580" s="343"/>
    </row>
    <row r="7581" spans="1:16" x14ac:dyDescent="0.25">
      <c r="A7581" s="1" t="s">
        <v>170</v>
      </c>
      <c r="B7581" s="432" t="s">
        <v>6329</v>
      </c>
      <c r="C7581" s="433" t="s">
        <v>6321</v>
      </c>
      <c r="D7581" s="434" t="s">
        <v>17016</v>
      </c>
      <c r="E7581" s="434">
        <v>45977</v>
      </c>
      <c r="P7581" s="343"/>
    </row>
    <row r="7582" spans="1:16" x14ac:dyDescent="0.25">
      <c r="A7582" s="264" t="s">
        <v>170</v>
      </c>
      <c r="B7582" s="264" t="s">
        <v>1079</v>
      </c>
      <c r="C7582" s="265">
        <v>240904</v>
      </c>
      <c r="D7582" s="265" t="s">
        <v>15953</v>
      </c>
      <c r="E7582" s="266" t="s">
        <v>6214</v>
      </c>
      <c r="P7582" s="343"/>
    </row>
    <row r="7583" spans="1:16" x14ac:dyDescent="0.25">
      <c r="A7583" s="44" t="s">
        <v>1191</v>
      </c>
      <c r="B7583" s="44" t="s">
        <v>1362</v>
      </c>
      <c r="C7583" s="45" t="s">
        <v>9308</v>
      </c>
      <c r="D7583" s="45" t="s">
        <v>18252</v>
      </c>
      <c r="E7583" s="45" t="s">
        <v>3754</v>
      </c>
      <c r="F7583" s="45" t="s">
        <v>1384</v>
      </c>
      <c r="G7583" s="45" t="s">
        <v>1385</v>
      </c>
      <c r="P7583" s="343"/>
    </row>
    <row r="7584" spans="1:16" x14ac:dyDescent="0.25">
      <c r="A7584" s="264" t="s">
        <v>1881</v>
      </c>
      <c r="B7584" s="264" t="s">
        <v>1921</v>
      </c>
      <c r="C7584" s="265">
        <v>220101</v>
      </c>
      <c r="D7584" s="265" t="s">
        <v>15953</v>
      </c>
      <c r="E7584" s="266" t="s">
        <v>6211</v>
      </c>
      <c r="P7584" s="343"/>
    </row>
    <row r="7585" spans="1:16" x14ac:dyDescent="0.25">
      <c r="A7585" s="264" t="s">
        <v>6882</v>
      </c>
      <c r="B7585" s="264" t="s">
        <v>6696</v>
      </c>
      <c r="C7585" s="265">
        <v>220903</v>
      </c>
      <c r="D7585" s="265" t="s">
        <v>15953</v>
      </c>
      <c r="E7585" s="266" t="s">
        <v>6210</v>
      </c>
      <c r="P7585" s="343"/>
    </row>
    <row r="7586" spans="1:16" s="355" customFormat="1" x14ac:dyDescent="0.25">
      <c r="A7586" s="264" t="s">
        <v>6882</v>
      </c>
      <c r="B7586" s="264" t="s">
        <v>6966</v>
      </c>
      <c r="C7586" s="265">
        <v>23010401</v>
      </c>
      <c r="D7586" s="265" t="s">
        <v>15953</v>
      </c>
      <c r="E7586" s="266" t="s">
        <v>6967</v>
      </c>
      <c r="F7586" s="30"/>
      <c r="G7586" s="30"/>
      <c r="H7586" s="30"/>
      <c r="I7586" s="29"/>
      <c r="J7586" s="29"/>
      <c r="K7586" s="29"/>
      <c r="L7586" s="29"/>
      <c r="M7586" s="29"/>
      <c r="N7586" s="29"/>
      <c r="O7586" s="29"/>
      <c r="P7586" s="356"/>
    </row>
    <row r="7587" spans="1:16" x14ac:dyDescent="0.25">
      <c r="A7587" s="264" t="s">
        <v>6882</v>
      </c>
      <c r="B7587" s="264" t="s">
        <v>3782</v>
      </c>
      <c r="C7587" s="265">
        <v>23010402</v>
      </c>
      <c r="D7587" s="265" t="s">
        <v>15953</v>
      </c>
      <c r="E7587" s="266" t="s">
        <v>8836</v>
      </c>
      <c r="P7587" s="343"/>
    </row>
    <row r="7588" spans="1:16" s="359" customFormat="1" x14ac:dyDescent="0.25">
      <c r="A7588" s="44" t="s">
        <v>11033</v>
      </c>
      <c r="B7588" s="44" t="s">
        <v>1355</v>
      </c>
      <c r="C7588" s="45" t="s">
        <v>10974</v>
      </c>
      <c r="D7588" s="45" t="s">
        <v>18252</v>
      </c>
      <c r="E7588" s="45" t="s">
        <v>10715</v>
      </c>
      <c r="F7588" s="45" t="s">
        <v>1384</v>
      </c>
      <c r="G7588" s="45" t="s">
        <v>1385</v>
      </c>
      <c r="H7588" s="30"/>
      <c r="I7588" s="29"/>
      <c r="J7588" s="29"/>
      <c r="K7588" s="29"/>
      <c r="L7588" s="29"/>
      <c r="M7588" s="29"/>
      <c r="N7588" s="29"/>
      <c r="O7588" s="29"/>
      <c r="P7588" s="360"/>
    </row>
    <row r="7589" spans="1:16" x14ac:dyDescent="0.25">
      <c r="A7589" s="44" t="s">
        <v>4857</v>
      </c>
      <c r="B7589" s="44" t="s">
        <v>4550</v>
      </c>
      <c r="C7589" s="56" t="s">
        <v>4603</v>
      </c>
      <c r="D7589" s="56" t="s">
        <v>2057</v>
      </c>
      <c r="E7589" s="69">
        <v>45536</v>
      </c>
      <c r="F7589" s="45"/>
      <c r="G7589" s="45"/>
      <c r="H7589" s="93"/>
      <c r="I7589" s="99"/>
      <c r="J7589" s="99"/>
      <c r="K7589" s="99"/>
      <c r="N7589" s="44"/>
      <c r="O7589" s="44"/>
      <c r="P7589" s="343"/>
    </row>
    <row r="7590" spans="1:16" ht="14.4" x14ac:dyDescent="0.25">
      <c r="A7590" s="57" t="s">
        <v>1436</v>
      </c>
      <c r="B7590" s="57" t="s">
        <v>1509</v>
      </c>
      <c r="C7590" s="62" t="s">
        <v>5958</v>
      </c>
      <c r="D7590" s="62" t="s">
        <v>5966</v>
      </c>
      <c r="E7590" s="341" t="s">
        <v>13531</v>
      </c>
      <c r="F7590" s="339"/>
      <c r="G7590" s="339"/>
      <c r="H7590" s="57"/>
      <c r="I7590" s="57"/>
      <c r="J7590" s="57"/>
      <c r="K7590" s="57"/>
      <c r="N7590" s="44"/>
      <c r="O7590" s="44"/>
      <c r="P7590" s="343"/>
    </row>
    <row r="7591" spans="1:16" x14ac:dyDescent="0.25">
      <c r="A7591" s="44" t="s">
        <v>2121</v>
      </c>
      <c r="B7591" s="44" t="s">
        <v>15257</v>
      </c>
      <c r="C7591" s="45" t="s">
        <v>13518</v>
      </c>
      <c r="D7591" s="45" t="s">
        <v>16294</v>
      </c>
      <c r="E7591" s="46">
        <v>46022</v>
      </c>
      <c r="F7591" s="338"/>
      <c r="G7591" s="44"/>
      <c r="H7591" s="44"/>
      <c r="I7591" s="44"/>
      <c r="J7591" s="44"/>
      <c r="K7591" s="44"/>
      <c r="L7591" s="31"/>
      <c r="M7591" s="31"/>
      <c r="N7591" s="44"/>
      <c r="O7591" s="44"/>
      <c r="P7591" s="343"/>
    </row>
    <row r="7592" spans="1:16" x14ac:dyDescent="0.25">
      <c r="A7592" s="264" t="s">
        <v>15886</v>
      </c>
      <c r="B7592" s="264" t="s">
        <v>5421</v>
      </c>
      <c r="C7592" s="265">
        <v>240906</v>
      </c>
      <c r="D7592" s="265" t="s">
        <v>15953</v>
      </c>
      <c r="E7592" s="266" t="s">
        <v>6214</v>
      </c>
      <c r="P7592" s="343"/>
    </row>
    <row r="7593" spans="1:16" x14ac:dyDescent="0.25">
      <c r="A7593" s="264" t="s">
        <v>11427</v>
      </c>
      <c r="B7593" s="264" t="s">
        <v>6669</v>
      </c>
      <c r="C7593" s="265">
        <v>230807</v>
      </c>
      <c r="D7593" s="265" t="s">
        <v>15953</v>
      </c>
      <c r="E7593" s="266" t="s">
        <v>6877</v>
      </c>
      <c r="P7593" s="343"/>
    </row>
    <row r="7594" spans="1:16" x14ac:dyDescent="0.25">
      <c r="A7594" s="91" t="s">
        <v>4176</v>
      </c>
      <c r="B7594" s="68" t="s">
        <v>4178</v>
      </c>
      <c r="C7594" s="45" t="s">
        <v>4177</v>
      </c>
      <c r="D7594" s="45" t="s">
        <v>1971</v>
      </c>
      <c r="E7594" s="46">
        <v>46193</v>
      </c>
      <c r="F7594" s="93"/>
      <c r="G7594" s="93"/>
      <c r="H7594" s="93"/>
      <c r="I7594" s="99"/>
      <c r="J7594" s="99"/>
      <c r="K7594" s="99"/>
      <c r="N7594" s="44"/>
      <c r="O7594" s="44"/>
      <c r="P7594" s="343"/>
    </row>
    <row r="7595" spans="1:16" x14ac:dyDescent="0.25">
      <c r="A7595" s="91" t="s">
        <v>4176</v>
      </c>
      <c r="B7595" s="68" t="s">
        <v>4178</v>
      </c>
      <c r="C7595" s="45" t="s">
        <v>4177</v>
      </c>
      <c r="D7595" s="45" t="s">
        <v>1971</v>
      </c>
      <c r="E7595" s="46">
        <v>46193</v>
      </c>
      <c r="F7595" s="93"/>
      <c r="G7595" s="93"/>
      <c r="H7595" s="93"/>
      <c r="I7595" s="99"/>
      <c r="J7595" s="99"/>
      <c r="K7595" s="99"/>
      <c r="N7595" s="44"/>
      <c r="O7595" s="44"/>
      <c r="P7595" s="343"/>
    </row>
    <row r="7596" spans="1:16" x14ac:dyDescent="0.25">
      <c r="A7596" s="44" t="s">
        <v>2590</v>
      </c>
      <c r="B7596" s="44" t="s">
        <v>12284</v>
      </c>
      <c r="C7596" s="45" t="s">
        <v>12841</v>
      </c>
      <c r="D7596" s="45" t="s">
        <v>4574</v>
      </c>
      <c r="E7596" s="275">
        <f>DATE(2027,12,28)</f>
        <v>46749</v>
      </c>
      <c r="N7596" s="44"/>
      <c r="O7596" s="44"/>
      <c r="P7596" s="343"/>
    </row>
    <row r="7597" spans="1:16" s="355" customFormat="1" x14ac:dyDescent="0.25">
      <c r="A7597" s="44" t="s">
        <v>1192</v>
      </c>
      <c r="B7597" s="44" t="s">
        <v>6183</v>
      </c>
      <c r="C7597" s="45" t="s">
        <v>6206</v>
      </c>
      <c r="D7597" s="45" t="s">
        <v>18252</v>
      </c>
      <c r="E7597" s="45" t="s">
        <v>6210</v>
      </c>
      <c r="F7597" s="45" t="s">
        <v>1384</v>
      </c>
      <c r="G7597" s="45" t="s">
        <v>1385</v>
      </c>
      <c r="H7597" s="30"/>
      <c r="I7597" s="29"/>
      <c r="J7597" s="29"/>
      <c r="K7597" s="29"/>
      <c r="L7597" s="29"/>
      <c r="M7597" s="29"/>
      <c r="N7597" s="29"/>
      <c r="O7597" s="29"/>
      <c r="P7597" s="356"/>
    </row>
    <row r="7598" spans="1:16" x14ac:dyDescent="0.25">
      <c r="A7598" s="44" t="s">
        <v>1192</v>
      </c>
      <c r="B7598" s="44" t="s">
        <v>6176</v>
      </c>
      <c r="C7598" s="45" t="s">
        <v>6189</v>
      </c>
      <c r="D7598" s="45" t="s">
        <v>18252</v>
      </c>
      <c r="E7598" s="45" t="s">
        <v>6210</v>
      </c>
      <c r="F7598" s="45" t="s">
        <v>1384</v>
      </c>
      <c r="G7598" s="45" t="s">
        <v>1385</v>
      </c>
      <c r="P7598" s="343"/>
    </row>
    <row r="7599" spans="1:16" x14ac:dyDescent="0.25">
      <c r="A7599" s="44" t="s">
        <v>1192</v>
      </c>
      <c r="B7599" s="44" t="s">
        <v>6180</v>
      </c>
      <c r="C7599" s="45" t="s">
        <v>6202</v>
      </c>
      <c r="D7599" s="45" t="s">
        <v>18252</v>
      </c>
      <c r="E7599" s="45" t="s">
        <v>6210</v>
      </c>
      <c r="F7599" s="45" t="s">
        <v>1384</v>
      </c>
      <c r="G7599" s="45" t="s">
        <v>1385</v>
      </c>
      <c r="P7599" s="343"/>
    </row>
    <row r="7600" spans="1:16" s="359" customFormat="1" x14ac:dyDescent="0.25">
      <c r="A7600" s="44" t="s">
        <v>2049</v>
      </c>
      <c r="B7600" s="353" t="s">
        <v>17063</v>
      </c>
      <c r="C7600" s="32" t="s">
        <v>17033</v>
      </c>
      <c r="D7600" s="32" t="s">
        <v>1398</v>
      </c>
      <c r="E7600" s="33">
        <v>47208</v>
      </c>
      <c r="F7600" s="32"/>
      <c r="G7600" s="32"/>
      <c r="H7600" s="32"/>
      <c r="I7600" s="31"/>
      <c r="J7600" s="31"/>
      <c r="K7600" s="31"/>
      <c r="L7600" s="31"/>
      <c r="M7600" s="31"/>
      <c r="N7600" s="31"/>
      <c r="O7600" s="44"/>
      <c r="P7600" s="360"/>
    </row>
    <row r="7601" spans="1:16" x14ac:dyDescent="0.25">
      <c r="A7601" s="57" t="s">
        <v>5892</v>
      </c>
      <c r="B7601" s="57" t="s">
        <v>2495</v>
      </c>
      <c r="C7601" s="62">
        <v>21030</v>
      </c>
      <c r="D7601" s="62" t="s">
        <v>5966</v>
      </c>
      <c r="E7601" s="60">
        <v>45961</v>
      </c>
      <c r="F7601" s="339" t="s">
        <v>16267</v>
      </c>
      <c r="G7601" s="339" t="s">
        <v>16268</v>
      </c>
      <c r="H7601" s="57"/>
      <c r="I7601" s="57"/>
      <c r="J7601" s="57"/>
      <c r="K7601" s="57"/>
      <c r="L7601" s="31"/>
      <c r="M7601" s="31"/>
      <c r="N7601" s="44"/>
      <c r="O7601" s="44"/>
      <c r="P7601" s="343"/>
    </row>
    <row r="7602" spans="1:16" x14ac:dyDescent="0.25">
      <c r="A7602" s="262" t="s">
        <v>7415</v>
      </c>
      <c r="B7602" s="262" t="s">
        <v>7346</v>
      </c>
      <c r="C7602" s="53" t="s">
        <v>7416</v>
      </c>
      <c r="D7602" s="93" t="s">
        <v>7330</v>
      </c>
      <c r="E7602" s="263">
        <v>46569</v>
      </c>
      <c r="F7602" s="93"/>
      <c r="G7602" s="93"/>
      <c r="H7602" s="93"/>
      <c r="I7602" s="99"/>
      <c r="J7602" s="99"/>
      <c r="K7602" s="99"/>
      <c r="N7602" s="44"/>
      <c r="O7602" s="44"/>
      <c r="P7602" s="343"/>
    </row>
    <row r="7603" spans="1:16" x14ac:dyDescent="0.25">
      <c r="A7603" s="44" t="s">
        <v>2138</v>
      </c>
      <c r="B7603" s="44" t="s">
        <v>15322</v>
      </c>
      <c r="C7603" s="45" t="s">
        <v>7328</v>
      </c>
      <c r="D7603" s="45" t="s">
        <v>16294</v>
      </c>
      <c r="E7603" s="46">
        <v>45838</v>
      </c>
      <c r="F7603" s="338" t="s">
        <v>2055</v>
      </c>
      <c r="G7603" s="44"/>
      <c r="H7603" s="44"/>
      <c r="I7603" s="44"/>
      <c r="J7603" s="44"/>
      <c r="K7603" s="44"/>
      <c r="L7603" s="31"/>
      <c r="M7603" s="31"/>
      <c r="N7603" s="44"/>
      <c r="O7603" s="44"/>
      <c r="P7603" s="343"/>
    </row>
    <row r="7604" spans="1:16" x14ac:dyDescent="0.25">
      <c r="A7604" s="44" t="s">
        <v>9358</v>
      </c>
      <c r="B7604" s="44" t="s">
        <v>9316</v>
      </c>
      <c r="C7604" s="45" t="s">
        <v>9317</v>
      </c>
      <c r="D7604" s="45" t="s">
        <v>18252</v>
      </c>
      <c r="E7604" s="45" t="s">
        <v>3754</v>
      </c>
      <c r="F7604" s="45" t="s">
        <v>1384</v>
      </c>
      <c r="G7604" s="45" t="s">
        <v>1385</v>
      </c>
      <c r="P7604" s="343"/>
    </row>
    <row r="7605" spans="1:16" x14ac:dyDescent="0.25">
      <c r="A7605" s="264" t="s">
        <v>16951</v>
      </c>
      <c r="B7605" s="264" t="s">
        <v>15882</v>
      </c>
      <c r="C7605" s="265">
        <v>240901</v>
      </c>
      <c r="D7605" s="265" t="s">
        <v>15953</v>
      </c>
      <c r="E7605" s="266" t="s">
        <v>6214</v>
      </c>
      <c r="P7605" s="343"/>
    </row>
    <row r="7606" spans="1:16" x14ac:dyDescent="0.25">
      <c r="A7606" s="264" t="s">
        <v>9509</v>
      </c>
      <c r="B7606" s="264" t="s">
        <v>2751</v>
      </c>
      <c r="C7606" s="265">
        <v>230105</v>
      </c>
      <c r="D7606" s="265" t="s">
        <v>15953</v>
      </c>
      <c r="E7606" s="266" t="s">
        <v>6877</v>
      </c>
      <c r="P7606" s="343"/>
    </row>
    <row r="7607" spans="1:16" s="355" customFormat="1" x14ac:dyDescent="0.25">
      <c r="A7607" s="44" t="s">
        <v>7288</v>
      </c>
      <c r="B7607" s="44" t="s">
        <v>9963</v>
      </c>
      <c r="C7607" s="45" t="s">
        <v>7283</v>
      </c>
      <c r="D7607" s="45" t="s">
        <v>16294</v>
      </c>
      <c r="E7607" s="46">
        <v>46053</v>
      </c>
      <c r="F7607" s="338"/>
      <c r="G7607" s="44"/>
      <c r="H7607" s="44"/>
      <c r="I7607" s="44"/>
      <c r="J7607" s="44"/>
      <c r="K7607" s="44"/>
      <c r="L7607" s="29"/>
      <c r="M7607" s="29"/>
      <c r="N7607" s="44"/>
      <c r="O7607" s="44"/>
      <c r="P7607" s="356"/>
    </row>
    <row r="7608" spans="1:16" s="361" customFormat="1" x14ac:dyDescent="0.25">
      <c r="A7608" s="264" t="s">
        <v>834</v>
      </c>
      <c r="B7608" s="264" t="s">
        <v>3782</v>
      </c>
      <c r="C7608" s="265">
        <v>23010402</v>
      </c>
      <c r="D7608" s="265" t="s">
        <v>15953</v>
      </c>
      <c r="E7608" s="266" t="s">
        <v>8836</v>
      </c>
      <c r="F7608" s="30"/>
      <c r="G7608" s="30"/>
      <c r="H7608" s="30"/>
      <c r="I7608" s="29"/>
      <c r="J7608" s="29"/>
      <c r="K7608" s="29"/>
      <c r="L7608" s="29"/>
      <c r="M7608" s="29"/>
      <c r="N7608" s="29"/>
      <c r="O7608" s="29"/>
      <c r="P7608" s="362"/>
    </row>
    <row r="7609" spans="1:16" x14ac:dyDescent="0.25">
      <c r="A7609" s="264" t="s">
        <v>834</v>
      </c>
      <c r="B7609" s="264" t="s">
        <v>8833</v>
      </c>
      <c r="C7609" s="265">
        <v>23020101</v>
      </c>
      <c r="D7609" s="265" t="s">
        <v>15953</v>
      </c>
      <c r="E7609" s="266" t="s">
        <v>8836</v>
      </c>
      <c r="P7609" s="343"/>
    </row>
    <row r="7610" spans="1:16" s="359" customFormat="1" x14ac:dyDescent="0.25">
      <c r="A7610" s="264" t="s">
        <v>834</v>
      </c>
      <c r="B7610" s="264" t="s">
        <v>8834</v>
      </c>
      <c r="C7610" s="265">
        <v>23020102</v>
      </c>
      <c r="D7610" s="265" t="s">
        <v>15953</v>
      </c>
      <c r="E7610" s="266" t="s">
        <v>8836</v>
      </c>
      <c r="F7610" s="30"/>
      <c r="G7610" s="30"/>
      <c r="H7610" s="30"/>
      <c r="I7610" s="29"/>
      <c r="J7610" s="29"/>
      <c r="K7610" s="29"/>
      <c r="L7610" s="29"/>
      <c r="M7610" s="29"/>
      <c r="N7610" s="29"/>
      <c r="O7610" s="29"/>
      <c r="P7610" s="360"/>
    </row>
    <row r="7611" spans="1:16" x14ac:dyDescent="0.25">
      <c r="A7611" s="262" t="s">
        <v>7417</v>
      </c>
      <c r="B7611" s="262" t="s">
        <v>7391</v>
      </c>
      <c r="C7611" s="53" t="s">
        <v>7418</v>
      </c>
      <c r="D7611" s="93" t="s">
        <v>7330</v>
      </c>
      <c r="E7611" s="263">
        <v>46614</v>
      </c>
      <c r="F7611" s="93"/>
      <c r="G7611" s="93"/>
      <c r="H7611" s="93"/>
      <c r="I7611" s="99"/>
      <c r="J7611" s="99"/>
      <c r="K7611" s="99"/>
      <c r="N7611" s="44"/>
      <c r="O7611" s="44"/>
      <c r="P7611" s="343"/>
    </row>
    <row r="7612" spans="1:16" x14ac:dyDescent="0.25">
      <c r="A7612" s="262" t="s">
        <v>607</v>
      </c>
      <c r="B7612" s="262" t="s">
        <v>11566</v>
      </c>
      <c r="C7612" s="53" t="s">
        <v>11709</v>
      </c>
      <c r="D7612" s="93" t="s">
        <v>7330</v>
      </c>
      <c r="E7612" s="263">
        <v>47104</v>
      </c>
      <c r="F7612" s="93"/>
      <c r="G7612" s="93"/>
      <c r="H7612" s="93"/>
      <c r="I7612" s="99"/>
      <c r="J7612" s="99"/>
      <c r="K7612" s="99"/>
      <c r="N7612" s="44"/>
      <c r="O7612" s="44"/>
      <c r="P7612" s="343"/>
    </row>
    <row r="7613" spans="1:16" s="355" customFormat="1" x14ac:dyDescent="0.25">
      <c r="A7613" s="44" t="s">
        <v>607</v>
      </c>
      <c r="B7613" s="44" t="s">
        <v>4157</v>
      </c>
      <c r="C7613" s="45" t="s">
        <v>15418</v>
      </c>
      <c r="D7613" s="45" t="s">
        <v>18252</v>
      </c>
      <c r="E7613" s="45" t="s">
        <v>3064</v>
      </c>
      <c r="F7613" s="45" t="s">
        <v>1384</v>
      </c>
      <c r="G7613" s="45" t="s">
        <v>1385</v>
      </c>
      <c r="H7613" s="30"/>
      <c r="I7613" s="29"/>
      <c r="J7613" s="29"/>
      <c r="K7613" s="29"/>
      <c r="L7613" s="29"/>
      <c r="M7613" s="29"/>
      <c r="N7613" s="29"/>
      <c r="O7613" s="29"/>
      <c r="P7613" s="356"/>
    </row>
    <row r="7614" spans="1:16" x14ac:dyDescent="0.25">
      <c r="A7614" s="44" t="s">
        <v>607</v>
      </c>
      <c r="B7614" s="44" t="s">
        <v>12285</v>
      </c>
      <c r="C7614" s="45" t="s">
        <v>6582</v>
      </c>
      <c r="D7614" s="45" t="s">
        <v>4574</v>
      </c>
      <c r="E7614" s="275">
        <f>DATE(2026,5,26)</f>
        <v>46168</v>
      </c>
      <c r="N7614" s="44"/>
      <c r="O7614" s="44"/>
      <c r="P7614" s="343"/>
    </row>
    <row r="7615" spans="1:16" s="359" customFormat="1" x14ac:dyDescent="0.25">
      <c r="A7615" s="44" t="s">
        <v>607</v>
      </c>
      <c r="B7615" s="44" t="s">
        <v>12121</v>
      </c>
      <c r="C7615" s="45" t="s">
        <v>12842</v>
      </c>
      <c r="D7615" s="45" t="s">
        <v>4574</v>
      </c>
      <c r="E7615" s="275">
        <f>DATE(2027,6,16)</f>
        <v>46554</v>
      </c>
      <c r="F7615" s="30"/>
      <c r="G7615" s="30"/>
      <c r="H7615" s="30"/>
      <c r="I7615" s="29"/>
      <c r="J7615" s="29"/>
      <c r="K7615" s="29"/>
      <c r="L7615" s="29"/>
      <c r="M7615" s="29"/>
      <c r="N7615" s="44"/>
      <c r="O7615" s="44"/>
      <c r="P7615" s="360"/>
    </row>
    <row r="7616" spans="1:16" x14ac:dyDescent="0.25">
      <c r="A7616" s="262" t="s">
        <v>7419</v>
      </c>
      <c r="B7616" s="262" t="s">
        <v>7348</v>
      </c>
      <c r="C7616" s="53" t="s">
        <v>7418</v>
      </c>
      <c r="D7616" s="93" t="s">
        <v>7330</v>
      </c>
      <c r="E7616" s="263">
        <v>46614</v>
      </c>
      <c r="F7616" s="93"/>
      <c r="G7616" s="93"/>
      <c r="H7616" s="93"/>
      <c r="I7616" s="99"/>
      <c r="J7616" s="99"/>
      <c r="K7616" s="99"/>
      <c r="N7616" s="44"/>
      <c r="O7616" s="44"/>
      <c r="P7616" s="343"/>
    </row>
    <row r="7617" spans="1:16" x14ac:dyDescent="0.25">
      <c r="A7617" s="264" t="s">
        <v>11428</v>
      </c>
      <c r="B7617" s="264" t="s">
        <v>1059</v>
      </c>
      <c r="C7617" s="265">
        <v>231104</v>
      </c>
      <c r="D7617" s="265" t="s">
        <v>15953</v>
      </c>
      <c r="E7617" s="266" t="s">
        <v>11352</v>
      </c>
      <c r="P7617" s="343"/>
    </row>
    <row r="7618" spans="1:16" x14ac:dyDescent="0.25">
      <c r="A7618" s="264" t="s">
        <v>9510</v>
      </c>
      <c r="B7618" s="264" t="s">
        <v>4181</v>
      </c>
      <c r="C7618" s="265">
        <v>230301</v>
      </c>
      <c r="D7618" s="265" t="s">
        <v>15953</v>
      </c>
      <c r="E7618" s="266" t="s">
        <v>6877</v>
      </c>
      <c r="P7618" s="343"/>
    </row>
    <row r="7619" spans="1:16" x14ac:dyDescent="0.25">
      <c r="A7619" s="44" t="s">
        <v>10283</v>
      </c>
      <c r="B7619" s="44" t="s">
        <v>10284</v>
      </c>
      <c r="C7619" s="45" t="s">
        <v>10285</v>
      </c>
      <c r="D7619" s="45" t="s">
        <v>15765</v>
      </c>
      <c r="E7619" s="45" t="s">
        <v>6422</v>
      </c>
      <c r="F7619" s="328"/>
      <c r="G7619" s="328"/>
      <c r="H7619" s="328"/>
      <c r="I7619" s="329"/>
      <c r="J7619" s="329"/>
      <c r="K7619" s="329"/>
      <c r="N7619" s="44"/>
      <c r="O7619" s="44"/>
      <c r="P7619" s="343"/>
    </row>
    <row r="7620" spans="1:16" s="355" customFormat="1" x14ac:dyDescent="0.25">
      <c r="A7620" s="346" t="s">
        <v>10283</v>
      </c>
      <c r="B7620" s="346" t="s">
        <v>10284</v>
      </c>
      <c r="C7620" s="347" t="s">
        <v>10285</v>
      </c>
      <c r="D7620" s="347" t="s">
        <v>15765</v>
      </c>
      <c r="E7620" s="347" t="s">
        <v>6665</v>
      </c>
      <c r="F7620" s="346"/>
      <c r="G7620" s="346"/>
      <c r="H7620" s="346"/>
      <c r="I7620" s="346"/>
      <c r="J7620" s="346"/>
      <c r="K7620" s="346"/>
      <c r="L7620" s="346"/>
      <c r="M7620" s="346"/>
      <c r="N7620" s="44"/>
      <c r="O7620" s="44"/>
      <c r="P7620" s="356"/>
    </row>
    <row r="7621" spans="1:16" x14ac:dyDescent="0.25">
      <c r="A7621" s="44" t="s">
        <v>10283</v>
      </c>
      <c r="B7621" s="44" t="s">
        <v>10284</v>
      </c>
      <c r="C7621" s="45" t="s">
        <v>10285</v>
      </c>
      <c r="D7621" s="45" t="s">
        <v>13812</v>
      </c>
      <c r="E7621" s="45" t="s">
        <v>6422</v>
      </c>
      <c r="F7621" s="93"/>
      <c r="G7621" s="93"/>
      <c r="H7621" s="93"/>
      <c r="I7621" s="99"/>
      <c r="J7621" s="99"/>
      <c r="K7621" s="99"/>
      <c r="N7621" s="44"/>
      <c r="O7621" s="44"/>
      <c r="P7621" s="343"/>
    </row>
    <row r="7622" spans="1:16" x14ac:dyDescent="0.25">
      <c r="A7622" s="264" t="s">
        <v>6883</v>
      </c>
      <c r="B7622" s="264" t="s">
        <v>6669</v>
      </c>
      <c r="C7622" s="265">
        <v>220802</v>
      </c>
      <c r="D7622" s="265" t="s">
        <v>15953</v>
      </c>
      <c r="E7622" s="266" t="s">
        <v>6416</v>
      </c>
      <c r="P7622" s="343"/>
    </row>
    <row r="7623" spans="1:16" x14ac:dyDescent="0.25">
      <c r="A7623" s="44" t="s">
        <v>11235</v>
      </c>
      <c r="B7623" s="44" t="s">
        <v>9963</v>
      </c>
      <c r="C7623" s="45" t="s">
        <v>11131</v>
      </c>
      <c r="D7623" s="45" t="s">
        <v>16294</v>
      </c>
      <c r="E7623" s="46">
        <v>46053</v>
      </c>
      <c r="F7623" s="338"/>
      <c r="G7623" s="44"/>
      <c r="H7623" s="44"/>
      <c r="I7623" s="44"/>
      <c r="J7623" s="44"/>
      <c r="K7623" s="44"/>
      <c r="N7623" s="44"/>
      <c r="O7623" s="44"/>
      <c r="P7623" s="343"/>
    </row>
    <row r="7624" spans="1:16" x14ac:dyDescent="0.25">
      <c r="A7624" s="44" t="s">
        <v>11235</v>
      </c>
      <c r="B7624" s="44" t="s">
        <v>15257</v>
      </c>
      <c r="C7624" s="45" t="s">
        <v>13518</v>
      </c>
      <c r="D7624" s="45" t="s">
        <v>16294</v>
      </c>
      <c r="E7624" s="46">
        <v>46022</v>
      </c>
      <c r="F7624" s="338"/>
      <c r="G7624" s="44"/>
      <c r="H7624" s="44"/>
      <c r="I7624" s="44"/>
      <c r="J7624" s="44"/>
      <c r="K7624" s="44"/>
      <c r="L7624" s="31"/>
      <c r="M7624" s="31"/>
      <c r="N7624" s="44"/>
      <c r="O7624" s="44"/>
      <c r="P7624" s="343"/>
    </row>
    <row r="7625" spans="1:16" x14ac:dyDescent="0.25">
      <c r="A7625" s="44" t="s">
        <v>13238</v>
      </c>
      <c r="B7625" s="92" t="s">
        <v>13392</v>
      </c>
      <c r="C7625" s="77" t="s">
        <v>13124</v>
      </c>
      <c r="D7625" s="93" t="s">
        <v>13391</v>
      </c>
      <c r="E7625" s="94">
        <v>45838</v>
      </c>
      <c r="F7625" s="93"/>
      <c r="G7625" s="93"/>
      <c r="H7625" s="93"/>
      <c r="I7625" s="99"/>
      <c r="J7625" s="99"/>
      <c r="K7625" s="99"/>
      <c r="L7625" s="31"/>
      <c r="M7625" s="31"/>
      <c r="N7625" s="44"/>
      <c r="O7625" s="44"/>
      <c r="P7625" s="343"/>
    </row>
    <row r="7626" spans="1:16" x14ac:dyDescent="0.25">
      <c r="A7626" s="44" t="s">
        <v>3612</v>
      </c>
      <c r="B7626" s="44" t="s">
        <v>12077</v>
      </c>
      <c r="C7626" s="45" t="s">
        <v>10382</v>
      </c>
      <c r="D7626" s="45" t="s">
        <v>4574</v>
      </c>
      <c r="E7626" s="275">
        <f>DATE(2027,5,30)</f>
        <v>46537</v>
      </c>
      <c r="N7626" s="44"/>
      <c r="O7626" s="44"/>
      <c r="P7626" s="343"/>
    </row>
    <row r="7627" spans="1:16" x14ac:dyDescent="0.25">
      <c r="A7627" s="44" t="s">
        <v>2133</v>
      </c>
      <c r="B7627" s="44" t="s">
        <v>13515</v>
      </c>
      <c r="C7627" s="45" t="s">
        <v>13516</v>
      </c>
      <c r="D7627" s="45" t="s">
        <v>16294</v>
      </c>
      <c r="E7627" s="46">
        <v>45808</v>
      </c>
      <c r="F7627" s="338"/>
      <c r="G7627" s="44"/>
      <c r="H7627" s="44"/>
      <c r="I7627" s="44"/>
      <c r="J7627" s="44"/>
      <c r="K7627" s="44"/>
      <c r="L7627" s="31"/>
      <c r="M7627" s="31"/>
      <c r="N7627" s="44"/>
      <c r="O7627" s="44"/>
      <c r="P7627" s="343"/>
    </row>
    <row r="7628" spans="1:16" x14ac:dyDescent="0.25">
      <c r="A7628" s="264" t="s">
        <v>14858</v>
      </c>
      <c r="B7628" s="264" t="s">
        <v>6725</v>
      </c>
      <c r="C7628" s="265">
        <v>24070201</v>
      </c>
      <c r="D7628" s="265" t="s">
        <v>15953</v>
      </c>
      <c r="E7628" s="266" t="s">
        <v>10069</v>
      </c>
      <c r="P7628" s="343"/>
    </row>
    <row r="7629" spans="1:16" x14ac:dyDescent="0.25">
      <c r="A7629" s="264" t="s">
        <v>14858</v>
      </c>
      <c r="B7629" s="264" t="s">
        <v>3596</v>
      </c>
      <c r="C7629" s="265">
        <v>24070202</v>
      </c>
      <c r="D7629" s="265" t="s">
        <v>15953</v>
      </c>
      <c r="E7629" s="266" t="s">
        <v>5273</v>
      </c>
      <c r="P7629" s="343"/>
    </row>
    <row r="7630" spans="1:16" x14ac:dyDescent="0.25">
      <c r="A7630" s="44" t="s">
        <v>13478</v>
      </c>
      <c r="B7630" s="44" t="s">
        <v>15288</v>
      </c>
      <c r="C7630" s="45" t="s">
        <v>13104</v>
      </c>
      <c r="D7630" s="45" t="s">
        <v>16294</v>
      </c>
      <c r="E7630" s="46">
        <v>45777</v>
      </c>
      <c r="F7630" s="338"/>
      <c r="G7630" s="44"/>
      <c r="H7630" s="44"/>
      <c r="I7630" s="44"/>
      <c r="J7630" s="44"/>
      <c r="K7630" s="44"/>
      <c r="L7630" s="31"/>
      <c r="M7630" s="31"/>
      <c r="N7630" s="44"/>
      <c r="O7630" s="44"/>
      <c r="P7630" s="343"/>
    </row>
    <row r="7631" spans="1:16" x14ac:dyDescent="0.25">
      <c r="A7631" s="264" t="s">
        <v>11429</v>
      </c>
      <c r="B7631" s="264" t="s">
        <v>4181</v>
      </c>
      <c r="C7631" s="265">
        <v>230301</v>
      </c>
      <c r="D7631" s="265" t="s">
        <v>15953</v>
      </c>
      <c r="E7631" s="266" t="s">
        <v>6877</v>
      </c>
      <c r="P7631" s="343"/>
    </row>
    <row r="7632" spans="1:16" x14ac:dyDescent="0.25">
      <c r="A7632" s="44" t="s">
        <v>16617</v>
      </c>
      <c r="B7632" s="44" t="s">
        <v>16618</v>
      </c>
      <c r="C7632" s="45" t="s">
        <v>16619</v>
      </c>
      <c r="D7632" s="45" t="s">
        <v>4574</v>
      </c>
      <c r="E7632" s="275">
        <f>DATE(2027,11,6)</f>
        <v>46697</v>
      </c>
      <c r="N7632" s="44"/>
      <c r="O7632" s="44"/>
      <c r="P7632" s="343"/>
    </row>
    <row r="7633" spans="1:16" x14ac:dyDescent="0.25">
      <c r="A7633" s="100" t="s">
        <v>4137</v>
      </c>
      <c r="B7633" s="92" t="s">
        <v>4153</v>
      </c>
      <c r="C7633" s="93" t="s">
        <v>4154</v>
      </c>
      <c r="D7633" s="93" t="s">
        <v>1398</v>
      </c>
      <c r="E7633" s="94">
        <v>46131</v>
      </c>
      <c r="F7633" s="93"/>
      <c r="G7633" s="93"/>
      <c r="H7633" s="93"/>
      <c r="I7633" s="99"/>
      <c r="J7633" s="99"/>
      <c r="K7633" s="99"/>
      <c r="N7633" s="44"/>
      <c r="O7633" s="44"/>
      <c r="P7633" s="343"/>
    </row>
    <row r="7634" spans="1:16" x14ac:dyDescent="0.25">
      <c r="A7634" s="44" t="s">
        <v>1193</v>
      </c>
      <c r="B7634" s="44" t="s">
        <v>1362</v>
      </c>
      <c r="C7634" s="45" t="s">
        <v>9308</v>
      </c>
      <c r="D7634" s="45" t="s">
        <v>18252</v>
      </c>
      <c r="E7634" s="45" t="s">
        <v>3754</v>
      </c>
      <c r="F7634" s="45" t="s">
        <v>1384</v>
      </c>
      <c r="G7634" s="45" t="s">
        <v>1385</v>
      </c>
      <c r="P7634" s="343"/>
    </row>
    <row r="7635" spans="1:16" x14ac:dyDescent="0.25">
      <c r="A7635" s="44" t="s">
        <v>1193</v>
      </c>
      <c r="B7635" s="44" t="s">
        <v>5196</v>
      </c>
      <c r="C7635" s="45" t="s">
        <v>5197</v>
      </c>
      <c r="D7635" s="45" t="s">
        <v>15765</v>
      </c>
      <c r="E7635" s="45" t="s">
        <v>5198</v>
      </c>
      <c r="F7635" s="328"/>
      <c r="G7635" s="328"/>
      <c r="H7635" s="328"/>
      <c r="I7635" s="329"/>
      <c r="J7635" s="329"/>
      <c r="K7635" s="329"/>
      <c r="N7635" s="44"/>
      <c r="O7635" s="44"/>
      <c r="P7635" s="343"/>
    </row>
    <row r="7636" spans="1:16" x14ac:dyDescent="0.25">
      <c r="A7636" s="346" t="s">
        <v>1193</v>
      </c>
      <c r="B7636" s="346" t="s">
        <v>5196</v>
      </c>
      <c r="C7636" s="347" t="s">
        <v>5197</v>
      </c>
      <c r="D7636" s="347" t="s">
        <v>15765</v>
      </c>
      <c r="E7636" s="347" t="s">
        <v>15701</v>
      </c>
      <c r="F7636" s="346"/>
      <c r="G7636" s="346"/>
      <c r="H7636" s="346"/>
      <c r="I7636" s="346"/>
      <c r="J7636" s="346"/>
      <c r="K7636" s="346"/>
      <c r="L7636" s="346"/>
      <c r="M7636" s="346"/>
      <c r="N7636" s="44"/>
      <c r="O7636" s="44"/>
      <c r="P7636" s="343"/>
    </row>
    <row r="7637" spans="1:16" s="355" customFormat="1" x14ac:dyDescent="0.25">
      <c r="A7637" s="44" t="s">
        <v>1193</v>
      </c>
      <c r="B7637" s="44" t="s">
        <v>5196</v>
      </c>
      <c r="C7637" s="45" t="s">
        <v>5197</v>
      </c>
      <c r="D7637" s="45" t="s">
        <v>13812</v>
      </c>
      <c r="E7637" s="45" t="s">
        <v>5198</v>
      </c>
      <c r="F7637" s="93"/>
      <c r="G7637" s="93"/>
      <c r="H7637" s="93"/>
      <c r="I7637" s="99"/>
      <c r="J7637" s="99"/>
      <c r="K7637" s="99"/>
      <c r="L7637" s="29"/>
      <c r="M7637" s="29"/>
      <c r="N7637" s="44"/>
      <c r="O7637" s="44"/>
      <c r="P7637" s="356"/>
    </row>
    <row r="7638" spans="1:16" x14ac:dyDescent="0.25">
      <c r="A7638" s="111" t="s">
        <v>2071</v>
      </c>
      <c r="B7638" s="111" t="s">
        <v>2072</v>
      </c>
      <c r="C7638" s="314" t="s">
        <v>3688</v>
      </c>
      <c r="D7638" s="146" t="s">
        <v>10534</v>
      </c>
      <c r="E7638" s="153">
        <v>45566</v>
      </c>
      <c r="F7638" s="142"/>
      <c r="G7638" s="142"/>
      <c r="H7638" s="93" t="s">
        <v>1385</v>
      </c>
      <c r="I7638" s="99"/>
      <c r="J7638" s="99"/>
      <c r="K7638" s="99"/>
      <c r="N7638" s="44"/>
      <c r="O7638" s="44"/>
      <c r="P7638" s="343"/>
    </row>
    <row r="7639" spans="1:16" x14ac:dyDescent="0.25">
      <c r="A7639" s="44" t="s">
        <v>11873</v>
      </c>
      <c r="B7639" s="44" t="s">
        <v>11838</v>
      </c>
      <c r="C7639" s="45" t="s">
        <v>11839</v>
      </c>
      <c r="D7639" s="45" t="s">
        <v>18252</v>
      </c>
      <c r="E7639" s="45" t="s">
        <v>10715</v>
      </c>
      <c r="F7639" s="45" t="s">
        <v>1384</v>
      </c>
      <c r="G7639" s="45" t="s">
        <v>1384</v>
      </c>
      <c r="P7639" s="343"/>
    </row>
    <row r="7640" spans="1:16" ht="14.4" x14ac:dyDescent="0.25">
      <c r="A7640" s="57" t="s">
        <v>5893</v>
      </c>
      <c r="B7640" s="57" t="s">
        <v>236</v>
      </c>
      <c r="C7640" s="62" t="s">
        <v>5957</v>
      </c>
      <c r="D7640" s="62" t="s">
        <v>5966</v>
      </c>
      <c r="E7640" s="341" t="s">
        <v>13531</v>
      </c>
      <c r="F7640" s="339"/>
      <c r="G7640" s="339"/>
      <c r="H7640" s="57"/>
      <c r="I7640" s="57"/>
      <c r="J7640" s="57"/>
      <c r="K7640" s="57"/>
      <c r="N7640" s="44"/>
      <c r="O7640" s="44"/>
      <c r="P7640" s="343"/>
    </row>
    <row r="7641" spans="1:16" x14ac:dyDescent="0.25">
      <c r="A7641" s="264" t="s">
        <v>3520</v>
      </c>
      <c r="B7641" s="264" t="s">
        <v>10629</v>
      </c>
      <c r="C7641" s="265">
        <v>230804</v>
      </c>
      <c r="D7641" s="265" t="s">
        <v>15953</v>
      </c>
      <c r="E7641" s="266" t="s">
        <v>5279</v>
      </c>
      <c r="P7641" s="343"/>
    </row>
    <row r="7642" spans="1:16" x14ac:dyDescent="0.25">
      <c r="A7642" s="264" t="s">
        <v>3520</v>
      </c>
      <c r="B7642" s="264" t="s">
        <v>3590</v>
      </c>
      <c r="C7642" s="265">
        <v>230903</v>
      </c>
      <c r="D7642" s="265" t="s">
        <v>15953</v>
      </c>
      <c r="E7642" s="266" t="s">
        <v>10715</v>
      </c>
      <c r="P7642" s="343"/>
    </row>
    <row r="7643" spans="1:16" x14ac:dyDescent="0.25">
      <c r="A7643" s="44" t="s">
        <v>8902</v>
      </c>
      <c r="B7643" s="44" t="s">
        <v>1769</v>
      </c>
      <c r="C7643" s="45" t="s">
        <v>5212</v>
      </c>
      <c r="D7643" s="45" t="s">
        <v>15765</v>
      </c>
      <c r="E7643" s="45" t="s">
        <v>5195</v>
      </c>
      <c r="F7643" s="328"/>
      <c r="G7643" s="328"/>
      <c r="H7643" s="328"/>
      <c r="I7643" s="329"/>
      <c r="J7643" s="329"/>
      <c r="K7643" s="329"/>
      <c r="N7643" s="44"/>
      <c r="O7643" s="44"/>
      <c r="P7643" s="343"/>
    </row>
    <row r="7644" spans="1:16" x14ac:dyDescent="0.25">
      <c r="A7644" s="346" t="s">
        <v>8902</v>
      </c>
      <c r="B7644" s="346" t="s">
        <v>1769</v>
      </c>
      <c r="C7644" s="347" t="s">
        <v>5212</v>
      </c>
      <c r="D7644" s="347" t="s">
        <v>15765</v>
      </c>
      <c r="E7644" s="347" t="s">
        <v>6416</v>
      </c>
      <c r="F7644" s="346"/>
      <c r="G7644" s="346"/>
      <c r="H7644" s="346"/>
      <c r="I7644" s="346"/>
      <c r="J7644" s="346"/>
      <c r="K7644" s="346"/>
      <c r="L7644" s="346"/>
      <c r="M7644" s="346"/>
      <c r="N7644" s="44"/>
      <c r="O7644" s="44"/>
      <c r="P7644" s="343"/>
    </row>
    <row r="7645" spans="1:16" x14ac:dyDescent="0.25">
      <c r="A7645" s="44" t="s">
        <v>8902</v>
      </c>
      <c r="B7645" s="44" t="s">
        <v>13654</v>
      </c>
      <c r="C7645" s="45" t="s">
        <v>16620</v>
      </c>
      <c r="D7645" s="45" t="s">
        <v>4574</v>
      </c>
      <c r="E7645" s="275">
        <f>DATE(2028,6,11)</f>
        <v>46915</v>
      </c>
      <c r="N7645" s="44"/>
      <c r="O7645" s="44"/>
      <c r="P7645" s="343"/>
    </row>
    <row r="7646" spans="1:16" x14ac:dyDescent="0.25">
      <c r="A7646" s="44" t="s">
        <v>8902</v>
      </c>
      <c r="B7646" s="44" t="s">
        <v>1769</v>
      </c>
      <c r="C7646" s="45" t="s">
        <v>5212</v>
      </c>
      <c r="D7646" s="45" t="s">
        <v>13812</v>
      </c>
      <c r="E7646" s="45" t="s">
        <v>5195</v>
      </c>
      <c r="F7646" s="93"/>
      <c r="G7646" s="93"/>
      <c r="H7646" s="93"/>
      <c r="I7646" s="99"/>
      <c r="J7646" s="99"/>
      <c r="K7646" s="99"/>
      <c r="N7646" s="44"/>
      <c r="O7646" s="44"/>
      <c r="P7646" s="343"/>
    </row>
    <row r="7647" spans="1:16" x14ac:dyDescent="0.25">
      <c r="A7647" s="44" t="s">
        <v>9066</v>
      </c>
      <c r="B7647" s="44" t="s">
        <v>15288</v>
      </c>
      <c r="C7647" s="45" t="s">
        <v>9052</v>
      </c>
      <c r="D7647" s="45" t="s">
        <v>16294</v>
      </c>
      <c r="E7647" s="46">
        <v>45777</v>
      </c>
      <c r="F7647" s="338"/>
      <c r="G7647" s="44"/>
      <c r="H7647" s="44"/>
      <c r="I7647" s="44"/>
      <c r="J7647" s="44"/>
      <c r="K7647" s="44"/>
      <c r="L7647" s="31"/>
      <c r="M7647" s="31"/>
      <c r="N7647" s="44"/>
      <c r="O7647" s="44"/>
      <c r="P7647" s="343"/>
    </row>
    <row r="7648" spans="1:16" x14ac:dyDescent="0.25">
      <c r="A7648" s="403" t="s">
        <v>17358</v>
      </c>
      <c r="B7648" s="403" t="s">
        <v>17100</v>
      </c>
      <c r="C7648" s="413">
        <v>3.23</v>
      </c>
      <c r="D7648" s="43" t="s">
        <v>17679</v>
      </c>
      <c r="E7648" s="43">
        <v>45961</v>
      </c>
      <c r="F7648" s="88"/>
      <c r="P7648" s="343"/>
    </row>
    <row r="7649" spans="1:16" s="355" customFormat="1" x14ac:dyDescent="0.25">
      <c r="A7649" s="403" t="s">
        <v>17358</v>
      </c>
      <c r="B7649" s="403" t="s">
        <v>17087</v>
      </c>
      <c r="C7649" s="413">
        <v>9.2200000000000006</v>
      </c>
      <c r="D7649" s="43" t="s">
        <v>17679</v>
      </c>
      <c r="E7649" s="43">
        <v>45838</v>
      </c>
      <c r="F7649" s="88"/>
      <c r="G7649" s="30"/>
      <c r="H7649" s="30"/>
      <c r="I7649" s="29"/>
      <c r="J7649" s="29"/>
      <c r="K7649" s="29"/>
      <c r="L7649" s="29"/>
      <c r="M7649" s="29"/>
      <c r="N7649" s="29"/>
      <c r="O7649" s="29"/>
      <c r="P7649" s="356"/>
    </row>
    <row r="7650" spans="1:16" x14ac:dyDescent="0.25">
      <c r="A7650" s="403" t="s">
        <v>17358</v>
      </c>
      <c r="B7650" s="403" t="s">
        <v>17101</v>
      </c>
      <c r="C7650" s="413">
        <v>11.22</v>
      </c>
      <c r="D7650" s="43" t="s">
        <v>17679</v>
      </c>
      <c r="E7650" s="43">
        <v>45838</v>
      </c>
      <c r="F7650" s="88"/>
      <c r="P7650" s="343"/>
    </row>
    <row r="7651" spans="1:16" s="359" customFormat="1" x14ac:dyDescent="0.25">
      <c r="A7651" s="403" t="s">
        <v>17358</v>
      </c>
      <c r="B7651" s="403" t="s">
        <v>17091</v>
      </c>
      <c r="C7651" s="413">
        <v>12.22</v>
      </c>
      <c r="D7651" s="43" t="s">
        <v>17679</v>
      </c>
      <c r="E7651" s="43">
        <v>45838</v>
      </c>
      <c r="F7651" s="88"/>
      <c r="G7651" s="30"/>
      <c r="H7651" s="30"/>
      <c r="I7651" s="29"/>
      <c r="J7651" s="29"/>
      <c r="K7651" s="29"/>
      <c r="L7651" s="29"/>
      <c r="M7651" s="29"/>
      <c r="N7651" s="29"/>
      <c r="O7651" s="29"/>
      <c r="P7651" s="360"/>
    </row>
    <row r="7652" spans="1:16" x14ac:dyDescent="0.25">
      <c r="A7652" s="403" t="s">
        <v>17359</v>
      </c>
      <c r="B7652" s="403" t="s">
        <v>17101</v>
      </c>
      <c r="C7652" s="413">
        <v>11.22</v>
      </c>
      <c r="D7652" s="43" t="s">
        <v>17679</v>
      </c>
      <c r="E7652" s="43">
        <v>45838</v>
      </c>
      <c r="F7652" s="88"/>
      <c r="P7652" s="343"/>
    </row>
    <row r="7653" spans="1:16" x14ac:dyDescent="0.25">
      <c r="A7653" s="403" t="s">
        <v>17359</v>
      </c>
      <c r="B7653" s="403" t="s">
        <v>17131</v>
      </c>
      <c r="C7653" s="413">
        <v>17.239999999999998</v>
      </c>
      <c r="D7653" s="43" t="s">
        <v>17679</v>
      </c>
      <c r="E7653" s="43">
        <v>47299</v>
      </c>
      <c r="F7653" s="88"/>
      <c r="P7653" s="343"/>
    </row>
    <row r="7654" spans="1:16" x14ac:dyDescent="0.25">
      <c r="A7654" s="403" t="s">
        <v>17359</v>
      </c>
      <c r="B7654" s="403" t="s">
        <v>17314</v>
      </c>
      <c r="C7654" s="413">
        <v>42.25</v>
      </c>
      <c r="D7654" s="43" t="s">
        <v>17679</v>
      </c>
      <c r="E7654" s="43">
        <v>47514</v>
      </c>
      <c r="F7654" s="88"/>
      <c r="P7654" s="343"/>
    </row>
    <row r="7655" spans="1:16" x14ac:dyDescent="0.25">
      <c r="A7655" s="1" t="s">
        <v>6055</v>
      </c>
      <c r="B7655" s="432" t="s">
        <v>2162</v>
      </c>
      <c r="C7655" s="433" t="s">
        <v>8423</v>
      </c>
      <c r="D7655" s="434" t="s">
        <v>17016</v>
      </c>
      <c r="E7655" s="434">
        <v>46039</v>
      </c>
      <c r="P7655" s="343"/>
    </row>
    <row r="7656" spans="1:16" x14ac:dyDescent="0.25">
      <c r="A7656" s="1" t="s">
        <v>16471</v>
      </c>
      <c r="B7656" s="432" t="s">
        <v>2163</v>
      </c>
      <c r="C7656" s="433" t="s">
        <v>16472</v>
      </c>
      <c r="D7656" s="434" t="s">
        <v>17016</v>
      </c>
      <c r="E7656" s="434">
        <v>45917</v>
      </c>
      <c r="P7656" s="343"/>
    </row>
    <row r="7657" spans="1:16" x14ac:dyDescent="0.25">
      <c r="A7657" s="264" t="s">
        <v>5450</v>
      </c>
      <c r="B7657" s="264" t="s">
        <v>5409</v>
      </c>
      <c r="C7657" s="265">
        <v>210602</v>
      </c>
      <c r="D7657" s="265" t="s">
        <v>15953</v>
      </c>
      <c r="E7657" s="266" t="s">
        <v>5410</v>
      </c>
      <c r="P7657" s="343"/>
    </row>
    <row r="7658" spans="1:16" x14ac:dyDescent="0.25">
      <c r="A7658" s="44" t="s">
        <v>6056</v>
      </c>
      <c r="B7658" s="44" t="s">
        <v>9313</v>
      </c>
      <c r="C7658" s="45" t="s">
        <v>9314</v>
      </c>
      <c r="D7658" s="45" t="s">
        <v>18252</v>
      </c>
      <c r="E7658" s="45" t="s">
        <v>3754</v>
      </c>
      <c r="F7658" s="45" t="s">
        <v>1384</v>
      </c>
      <c r="G7658" s="45" t="s">
        <v>1385</v>
      </c>
      <c r="P7658" s="343"/>
    </row>
    <row r="7659" spans="1:16" x14ac:dyDescent="0.25">
      <c r="A7659" s="264" t="s">
        <v>835</v>
      </c>
      <c r="B7659" s="264" t="s">
        <v>236</v>
      </c>
      <c r="C7659" s="265">
        <v>241001</v>
      </c>
      <c r="D7659" s="265" t="s">
        <v>15953</v>
      </c>
      <c r="E7659" s="266" t="s">
        <v>11352</v>
      </c>
      <c r="P7659" s="343"/>
    </row>
    <row r="7660" spans="1:16" s="359" customFormat="1" x14ac:dyDescent="0.25">
      <c r="A7660" s="264" t="s">
        <v>835</v>
      </c>
      <c r="B7660" s="264" t="s">
        <v>4844</v>
      </c>
      <c r="C7660" s="265">
        <v>24060401</v>
      </c>
      <c r="D7660" s="265" t="s">
        <v>15953</v>
      </c>
      <c r="E7660" s="266" t="s">
        <v>6412</v>
      </c>
      <c r="F7660" s="30"/>
      <c r="G7660" s="30"/>
      <c r="H7660" s="30"/>
      <c r="I7660" s="29"/>
      <c r="J7660" s="29"/>
      <c r="K7660" s="29"/>
      <c r="L7660" s="29"/>
      <c r="M7660" s="29"/>
      <c r="N7660" s="29"/>
      <c r="O7660" s="29"/>
      <c r="P7660" s="360"/>
    </row>
    <row r="7661" spans="1:16" x14ac:dyDescent="0.25">
      <c r="A7661" s="44" t="s">
        <v>13239</v>
      </c>
      <c r="B7661" s="92" t="s">
        <v>13392</v>
      </c>
      <c r="C7661" s="77" t="s">
        <v>13124</v>
      </c>
      <c r="D7661" s="93" t="s">
        <v>13391</v>
      </c>
      <c r="E7661" s="94">
        <v>45838</v>
      </c>
      <c r="F7661" s="93"/>
      <c r="G7661" s="93"/>
      <c r="H7661" s="93"/>
      <c r="I7661" s="99"/>
      <c r="J7661" s="99"/>
      <c r="K7661" s="99"/>
      <c r="L7661" s="31"/>
      <c r="M7661" s="31"/>
      <c r="N7661" s="44"/>
      <c r="O7661" s="44"/>
      <c r="P7661" s="343"/>
    </row>
    <row r="7662" spans="1:16" x14ac:dyDescent="0.25">
      <c r="A7662" s="403" t="s">
        <v>17360</v>
      </c>
      <c r="B7662" s="403" t="s">
        <v>17257</v>
      </c>
      <c r="C7662" s="413">
        <v>34.229999999999997</v>
      </c>
      <c r="D7662" s="43" t="s">
        <v>17679</v>
      </c>
      <c r="E7662" s="43">
        <v>46934</v>
      </c>
      <c r="F7662" s="88"/>
      <c r="P7662" s="343"/>
    </row>
    <row r="7663" spans="1:16" x14ac:dyDescent="0.25">
      <c r="A7663" s="44" t="s">
        <v>16092</v>
      </c>
      <c r="B7663" s="44" t="s">
        <v>1354</v>
      </c>
      <c r="C7663" s="45" t="s">
        <v>14385</v>
      </c>
      <c r="D7663" s="45" t="s">
        <v>18252</v>
      </c>
      <c r="E7663" s="45" t="s">
        <v>3064</v>
      </c>
      <c r="F7663" s="45" t="s">
        <v>1385</v>
      </c>
      <c r="G7663" s="45" t="s">
        <v>1385</v>
      </c>
      <c r="P7663" s="343"/>
    </row>
    <row r="7664" spans="1:16" s="359" customFormat="1" x14ac:dyDescent="0.25">
      <c r="A7664" s="44" t="s">
        <v>16092</v>
      </c>
      <c r="B7664" s="44" t="s">
        <v>5083</v>
      </c>
      <c r="C7664" s="45" t="s">
        <v>15961</v>
      </c>
      <c r="D7664" s="45" t="s">
        <v>18252</v>
      </c>
      <c r="E7664" s="45" t="s">
        <v>6214</v>
      </c>
      <c r="F7664" s="45" t="s">
        <v>1385</v>
      </c>
      <c r="G7664" s="45" t="s">
        <v>1385</v>
      </c>
      <c r="H7664" s="30"/>
      <c r="I7664" s="29"/>
      <c r="J7664" s="29"/>
      <c r="K7664" s="29"/>
      <c r="L7664" s="29"/>
      <c r="M7664" s="29"/>
      <c r="N7664" s="29"/>
      <c r="O7664" s="29"/>
      <c r="P7664" s="360"/>
    </row>
    <row r="7665" spans="1:16" x14ac:dyDescent="0.25">
      <c r="A7665" s="44" t="s">
        <v>11874</v>
      </c>
      <c r="B7665" s="44" t="s">
        <v>1365</v>
      </c>
      <c r="C7665" s="45" t="s">
        <v>15417</v>
      </c>
      <c r="D7665" s="45" t="s">
        <v>18252</v>
      </c>
      <c r="E7665" s="45" t="s">
        <v>11309</v>
      </c>
      <c r="F7665" s="45" t="s">
        <v>1385</v>
      </c>
      <c r="G7665" s="45" t="s">
        <v>1385</v>
      </c>
      <c r="P7665" s="343"/>
    </row>
    <row r="7666" spans="1:16" x14ac:dyDescent="0.25">
      <c r="A7666" s="44" t="s">
        <v>836</v>
      </c>
      <c r="B7666" s="44" t="s">
        <v>1350</v>
      </c>
      <c r="C7666" s="45" t="s">
        <v>6188</v>
      </c>
      <c r="D7666" s="45" t="s">
        <v>18252</v>
      </c>
      <c r="E7666" s="45" t="s">
        <v>6211</v>
      </c>
      <c r="F7666" s="45" t="s">
        <v>1384</v>
      </c>
      <c r="G7666" s="45" t="s">
        <v>1384</v>
      </c>
      <c r="P7666" s="343"/>
    </row>
    <row r="7667" spans="1:16" x14ac:dyDescent="0.25">
      <c r="A7667" s="264" t="s">
        <v>836</v>
      </c>
      <c r="B7667" s="264" t="s">
        <v>4181</v>
      </c>
      <c r="C7667" s="265">
        <v>230301</v>
      </c>
      <c r="D7667" s="265" t="s">
        <v>15953</v>
      </c>
      <c r="E7667" s="266" t="s">
        <v>6877</v>
      </c>
      <c r="P7667" s="343"/>
    </row>
    <row r="7668" spans="1:16" x14ac:dyDescent="0.25">
      <c r="A7668" s="44" t="s">
        <v>5697</v>
      </c>
      <c r="B7668" s="44" t="s">
        <v>10074</v>
      </c>
      <c r="C7668" s="45" t="s">
        <v>5699</v>
      </c>
      <c r="D7668" s="45" t="s">
        <v>15765</v>
      </c>
      <c r="E7668" s="45" t="s">
        <v>6673</v>
      </c>
      <c r="F7668" s="328"/>
      <c r="G7668" s="328"/>
      <c r="H7668" s="328"/>
      <c r="I7668" s="329"/>
      <c r="J7668" s="329"/>
      <c r="K7668" s="329"/>
      <c r="N7668" s="44"/>
      <c r="O7668" s="44"/>
      <c r="P7668" s="343"/>
    </row>
    <row r="7669" spans="1:16" x14ac:dyDescent="0.25">
      <c r="A7669" s="346" t="s">
        <v>5697</v>
      </c>
      <c r="B7669" s="346" t="s">
        <v>10074</v>
      </c>
      <c r="C7669" s="347" t="s">
        <v>5699</v>
      </c>
      <c r="D7669" s="347" t="s">
        <v>15765</v>
      </c>
      <c r="E7669" s="347" t="s">
        <v>6673</v>
      </c>
      <c r="F7669" s="346"/>
      <c r="G7669" s="346"/>
      <c r="H7669" s="346"/>
      <c r="I7669" s="346"/>
      <c r="J7669" s="346"/>
      <c r="K7669" s="346"/>
      <c r="L7669" s="346"/>
      <c r="M7669" s="346"/>
      <c r="N7669" s="44"/>
      <c r="O7669" s="44"/>
      <c r="P7669" s="343"/>
    </row>
    <row r="7670" spans="1:16" x14ac:dyDescent="0.25">
      <c r="A7670" s="44" t="s">
        <v>5697</v>
      </c>
      <c r="B7670" s="44" t="s">
        <v>10074</v>
      </c>
      <c r="C7670" s="45" t="s">
        <v>5699</v>
      </c>
      <c r="D7670" s="45" t="s">
        <v>13812</v>
      </c>
      <c r="E7670" s="45" t="s">
        <v>6673</v>
      </c>
      <c r="F7670" s="93"/>
      <c r="G7670" s="93"/>
      <c r="H7670" s="93"/>
      <c r="I7670" s="99"/>
      <c r="J7670" s="99"/>
      <c r="K7670" s="99"/>
      <c r="N7670" s="44"/>
      <c r="O7670" s="44"/>
      <c r="P7670" s="343"/>
    </row>
    <row r="7671" spans="1:16" x14ac:dyDescent="0.25">
      <c r="A7671" s="44" t="s">
        <v>1194</v>
      </c>
      <c r="B7671" s="44" t="s">
        <v>1366</v>
      </c>
      <c r="C7671" s="45" t="s">
        <v>11845</v>
      </c>
      <c r="D7671" s="45" t="s">
        <v>18252</v>
      </c>
      <c r="E7671" s="45" t="s">
        <v>11834</v>
      </c>
      <c r="F7671" s="45" t="s">
        <v>1384</v>
      </c>
      <c r="G7671" s="45" t="s">
        <v>1385</v>
      </c>
      <c r="P7671" s="343"/>
    </row>
    <row r="7672" spans="1:16" x14ac:dyDescent="0.25">
      <c r="A7672" s="264" t="s">
        <v>6884</v>
      </c>
      <c r="B7672" s="264" t="s">
        <v>4180</v>
      </c>
      <c r="C7672" s="265">
        <v>220605</v>
      </c>
      <c r="D7672" s="265" t="s">
        <v>15953</v>
      </c>
      <c r="E7672" s="266" t="s">
        <v>6710</v>
      </c>
      <c r="P7672" s="343"/>
    </row>
    <row r="7673" spans="1:16" x14ac:dyDescent="0.25">
      <c r="A7673" s="264" t="s">
        <v>3521</v>
      </c>
      <c r="B7673" s="264" t="s">
        <v>3587</v>
      </c>
      <c r="C7673" s="265">
        <v>230904</v>
      </c>
      <c r="D7673" s="265" t="s">
        <v>15953</v>
      </c>
      <c r="E7673" s="266" t="s">
        <v>10715</v>
      </c>
      <c r="P7673" s="343"/>
    </row>
    <row r="7674" spans="1:16" x14ac:dyDescent="0.25">
      <c r="A7674" s="76" t="s">
        <v>7576</v>
      </c>
      <c r="B7674" s="76" t="s">
        <v>2495</v>
      </c>
      <c r="C7674" s="56" t="s">
        <v>11543</v>
      </c>
      <c r="D7674" s="56" t="s">
        <v>11544</v>
      </c>
      <c r="E7674" s="69">
        <v>45565</v>
      </c>
      <c r="F7674" s="93"/>
      <c r="G7674" s="93"/>
      <c r="H7674" s="93"/>
      <c r="I7674" s="99"/>
      <c r="J7674" s="99"/>
      <c r="K7674" s="99"/>
      <c r="N7674" s="44"/>
      <c r="O7674" s="44"/>
      <c r="P7674" s="343"/>
    </row>
    <row r="7675" spans="1:16" x14ac:dyDescent="0.25">
      <c r="A7675" s="264" t="s">
        <v>11430</v>
      </c>
      <c r="B7675" s="264" t="s">
        <v>6669</v>
      </c>
      <c r="C7675" s="265">
        <v>230807</v>
      </c>
      <c r="D7675" s="265" t="s">
        <v>15953</v>
      </c>
      <c r="E7675" s="266" t="s">
        <v>6877</v>
      </c>
      <c r="P7675" s="343"/>
    </row>
    <row r="7676" spans="1:16" x14ac:dyDescent="0.25">
      <c r="A7676" s="44" t="s">
        <v>9975</v>
      </c>
      <c r="B7676" s="44" t="s">
        <v>15257</v>
      </c>
      <c r="C7676" s="45" t="s">
        <v>13518</v>
      </c>
      <c r="D7676" s="45" t="s">
        <v>16294</v>
      </c>
      <c r="E7676" s="46">
        <v>46022</v>
      </c>
      <c r="F7676" s="338"/>
      <c r="G7676" s="44"/>
      <c r="H7676" s="44"/>
      <c r="I7676" s="44"/>
      <c r="J7676" s="44"/>
      <c r="K7676" s="44"/>
      <c r="L7676" s="31"/>
      <c r="M7676" s="31"/>
      <c r="N7676" s="44"/>
      <c r="O7676" s="44"/>
      <c r="P7676" s="343"/>
    </row>
    <row r="7677" spans="1:16" x14ac:dyDescent="0.25">
      <c r="A7677" s="264" t="s">
        <v>1882</v>
      </c>
      <c r="B7677" s="264" t="s">
        <v>2751</v>
      </c>
      <c r="C7677" s="265">
        <v>220105</v>
      </c>
      <c r="D7677" s="265" t="s">
        <v>15953</v>
      </c>
      <c r="E7677" s="266" t="s">
        <v>3064</v>
      </c>
      <c r="P7677" s="343"/>
    </row>
    <row r="7678" spans="1:16" x14ac:dyDescent="0.25">
      <c r="A7678" s="264" t="s">
        <v>1883</v>
      </c>
      <c r="B7678" s="264" t="s">
        <v>4181</v>
      </c>
      <c r="C7678" s="265">
        <v>230301</v>
      </c>
      <c r="D7678" s="265" t="s">
        <v>15953</v>
      </c>
      <c r="E7678" s="266" t="s">
        <v>6877</v>
      </c>
      <c r="P7678" s="343"/>
    </row>
    <row r="7679" spans="1:16" x14ac:dyDescent="0.25">
      <c r="A7679" s="264" t="s">
        <v>14859</v>
      </c>
      <c r="B7679" s="264" t="s">
        <v>4181</v>
      </c>
      <c r="C7679" s="265">
        <v>240301</v>
      </c>
      <c r="D7679" s="265" t="s">
        <v>15953</v>
      </c>
      <c r="E7679" s="266" t="s">
        <v>13010</v>
      </c>
      <c r="P7679" s="343"/>
    </row>
    <row r="7680" spans="1:16" x14ac:dyDescent="0.25">
      <c r="A7680" s="264" t="s">
        <v>6885</v>
      </c>
      <c r="B7680" s="264" t="s">
        <v>2751</v>
      </c>
      <c r="C7680" s="265">
        <v>220105</v>
      </c>
      <c r="D7680" s="265" t="s">
        <v>15953</v>
      </c>
      <c r="E7680" s="266" t="s">
        <v>3064</v>
      </c>
      <c r="P7680" s="343"/>
    </row>
    <row r="7681" spans="1:16" x14ac:dyDescent="0.25">
      <c r="A7681" s="1" t="s">
        <v>145</v>
      </c>
      <c r="B7681" s="432" t="s">
        <v>2954</v>
      </c>
      <c r="C7681" s="433" t="s">
        <v>4393</v>
      </c>
      <c r="D7681" s="434" t="s">
        <v>17016</v>
      </c>
      <c r="E7681" s="434">
        <v>45823</v>
      </c>
      <c r="P7681" s="343"/>
    </row>
    <row r="7682" spans="1:16" x14ac:dyDescent="0.25">
      <c r="A7682" s="1" t="s">
        <v>145</v>
      </c>
      <c r="B7682" s="432" t="s">
        <v>2954</v>
      </c>
      <c r="C7682" s="433" t="s">
        <v>4393</v>
      </c>
      <c r="D7682" s="434" t="s">
        <v>17016</v>
      </c>
      <c r="E7682" s="434">
        <v>45823</v>
      </c>
      <c r="P7682" s="343"/>
    </row>
    <row r="7683" spans="1:16" ht="14.4" x14ac:dyDescent="0.25">
      <c r="A7683" s="57" t="s">
        <v>16284</v>
      </c>
      <c r="B7683" s="57" t="s">
        <v>1507</v>
      </c>
      <c r="C7683" s="62" t="s">
        <v>5956</v>
      </c>
      <c r="D7683" s="62" t="s">
        <v>5966</v>
      </c>
      <c r="E7683" s="341" t="s">
        <v>13531</v>
      </c>
      <c r="F7683" s="339"/>
      <c r="G7683" s="339"/>
      <c r="H7683" s="57"/>
      <c r="I7683" s="57"/>
      <c r="J7683" s="57"/>
      <c r="K7683" s="57"/>
      <c r="N7683" s="44"/>
      <c r="O7683" s="44"/>
      <c r="P7683" s="343"/>
    </row>
    <row r="7684" spans="1:16" x14ac:dyDescent="0.25">
      <c r="A7684" s="1" t="s">
        <v>18276</v>
      </c>
      <c r="B7684" s="432" t="s">
        <v>13899</v>
      </c>
      <c r="C7684" s="433" t="s">
        <v>13933</v>
      </c>
      <c r="D7684" s="434" t="s">
        <v>17016</v>
      </c>
      <c r="E7684" s="434">
        <v>45791</v>
      </c>
      <c r="P7684" s="343"/>
    </row>
    <row r="7685" spans="1:16" x14ac:dyDescent="0.25">
      <c r="A7685" s="1" t="s">
        <v>18276</v>
      </c>
      <c r="B7685" s="432" t="s">
        <v>13899</v>
      </c>
      <c r="C7685" s="433" t="s">
        <v>13933</v>
      </c>
      <c r="D7685" s="434" t="s">
        <v>17016</v>
      </c>
      <c r="E7685" s="434">
        <v>45791</v>
      </c>
      <c r="P7685" s="343"/>
    </row>
    <row r="7686" spans="1:16" x14ac:dyDescent="0.25">
      <c r="A7686" s="1" t="s">
        <v>8424</v>
      </c>
      <c r="B7686" s="432" t="s">
        <v>8379</v>
      </c>
      <c r="C7686" s="433" t="s">
        <v>13946</v>
      </c>
      <c r="D7686" s="434" t="s">
        <v>17016</v>
      </c>
      <c r="E7686" s="434">
        <v>45838</v>
      </c>
      <c r="P7686" s="343"/>
    </row>
    <row r="7687" spans="1:16" x14ac:dyDescent="0.25">
      <c r="A7687" s="1" t="s">
        <v>8424</v>
      </c>
      <c r="B7687" s="432" t="s">
        <v>8379</v>
      </c>
      <c r="C7687" s="433" t="s">
        <v>13946</v>
      </c>
      <c r="D7687" s="434" t="s">
        <v>17016</v>
      </c>
      <c r="E7687" s="434">
        <v>45838</v>
      </c>
      <c r="P7687" s="343"/>
    </row>
    <row r="7688" spans="1:16" x14ac:dyDescent="0.25">
      <c r="A7688" s="403" t="s">
        <v>17361</v>
      </c>
      <c r="B7688" s="403" t="s">
        <v>17105</v>
      </c>
      <c r="C7688" s="413">
        <v>39.25</v>
      </c>
      <c r="D7688" s="43" t="s">
        <v>17679</v>
      </c>
      <c r="E7688" s="43">
        <v>47514</v>
      </c>
      <c r="F7688" s="88"/>
      <c r="P7688" s="343"/>
    </row>
    <row r="7689" spans="1:16" x14ac:dyDescent="0.25">
      <c r="A7689" s="1" t="s">
        <v>113</v>
      </c>
      <c r="B7689" s="432" t="s">
        <v>188</v>
      </c>
      <c r="C7689" s="433" t="s">
        <v>6236</v>
      </c>
      <c r="D7689" s="434" t="s">
        <v>17016</v>
      </c>
      <c r="E7689" s="434">
        <v>45920</v>
      </c>
      <c r="P7689" s="343"/>
    </row>
    <row r="7690" spans="1:16" x14ac:dyDescent="0.25">
      <c r="A7690" s="1" t="s">
        <v>113</v>
      </c>
      <c r="B7690" s="432" t="s">
        <v>188</v>
      </c>
      <c r="C7690" s="433" t="s">
        <v>6236</v>
      </c>
      <c r="D7690" s="434" t="s">
        <v>17016</v>
      </c>
      <c r="E7690" s="434">
        <v>45920</v>
      </c>
      <c r="P7690" s="343"/>
    </row>
    <row r="7691" spans="1:16" x14ac:dyDescent="0.25">
      <c r="A7691" s="1" t="s">
        <v>113</v>
      </c>
      <c r="B7691" s="432" t="s">
        <v>188</v>
      </c>
      <c r="C7691" s="433" t="s">
        <v>6236</v>
      </c>
      <c r="D7691" s="434" t="s">
        <v>17016</v>
      </c>
      <c r="E7691" s="434">
        <v>45920</v>
      </c>
      <c r="P7691" s="343"/>
    </row>
    <row r="7692" spans="1:16" x14ac:dyDescent="0.25">
      <c r="A7692" s="1" t="s">
        <v>113</v>
      </c>
      <c r="B7692" s="432" t="s">
        <v>188</v>
      </c>
      <c r="C7692" s="433" t="s">
        <v>6236</v>
      </c>
      <c r="D7692" s="434" t="s">
        <v>17016</v>
      </c>
      <c r="E7692" s="434">
        <v>45920</v>
      </c>
      <c r="P7692" s="343"/>
    </row>
    <row r="7693" spans="1:16" x14ac:dyDescent="0.25">
      <c r="A7693" s="1" t="s">
        <v>113</v>
      </c>
      <c r="B7693" s="432" t="s">
        <v>188</v>
      </c>
      <c r="C7693" s="433" t="s">
        <v>6236</v>
      </c>
      <c r="D7693" s="434" t="s">
        <v>17016</v>
      </c>
      <c r="E7693" s="434">
        <v>45920</v>
      </c>
      <c r="P7693" s="343"/>
    </row>
    <row r="7694" spans="1:16" x14ac:dyDescent="0.25">
      <c r="A7694" s="264" t="s">
        <v>14860</v>
      </c>
      <c r="B7694" s="264" t="s">
        <v>1059</v>
      </c>
      <c r="C7694" s="265">
        <v>231104</v>
      </c>
      <c r="D7694" s="265" t="s">
        <v>15953</v>
      </c>
      <c r="E7694" s="266" t="s">
        <v>11352</v>
      </c>
      <c r="P7694" s="343"/>
    </row>
    <row r="7695" spans="1:16" x14ac:dyDescent="0.25">
      <c r="A7695" s="264" t="s">
        <v>14860</v>
      </c>
      <c r="B7695" s="264" t="s">
        <v>4181</v>
      </c>
      <c r="C7695" s="265">
        <v>240301</v>
      </c>
      <c r="D7695" s="265" t="s">
        <v>15953</v>
      </c>
      <c r="E7695" s="266" t="s">
        <v>13010</v>
      </c>
      <c r="P7695" s="343"/>
    </row>
    <row r="7696" spans="1:16" x14ac:dyDescent="0.25">
      <c r="A7696" s="57" t="s">
        <v>1437</v>
      </c>
      <c r="B7696" s="57" t="s">
        <v>1488</v>
      </c>
      <c r="C7696" s="62">
        <v>21027</v>
      </c>
      <c r="D7696" s="62" t="s">
        <v>5966</v>
      </c>
      <c r="E7696" s="60">
        <v>45777</v>
      </c>
      <c r="F7696" s="339" t="s">
        <v>16267</v>
      </c>
      <c r="G7696" s="339" t="s">
        <v>16268</v>
      </c>
      <c r="H7696" s="57"/>
      <c r="I7696" s="57"/>
      <c r="J7696" s="57"/>
      <c r="K7696" s="57"/>
      <c r="L7696" s="31"/>
      <c r="M7696" s="31"/>
      <c r="N7696" s="44"/>
      <c r="O7696" s="44"/>
      <c r="P7696" s="343"/>
    </row>
    <row r="7697" spans="1:16" x14ac:dyDescent="0.25">
      <c r="A7697" s="120" t="s">
        <v>2282</v>
      </c>
      <c r="B7697" s="114" t="s">
        <v>2262</v>
      </c>
      <c r="C7697" s="106" t="s">
        <v>3245</v>
      </c>
      <c r="D7697" s="93" t="s">
        <v>1593</v>
      </c>
      <c r="E7697" s="115">
        <v>45869</v>
      </c>
      <c r="F7697" s="93"/>
      <c r="G7697" s="93"/>
      <c r="H7697" s="93"/>
      <c r="I7697" s="99"/>
      <c r="J7697" s="99"/>
      <c r="K7697" s="99"/>
      <c r="L7697" s="31"/>
      <c r="M7697" s="31"/>
      <c r="N7697" s="44"/>
      <c r="O7697" s="44"/>
      <c r="P7697" s="343"/>
    </row>
    <row r="7698" spans="1:16" x14ac:dyDescent="0.25">
      <c r="A7698" s="120" t="s">
        <v>2282</v>
      </c>
      <c r="B7698" s="114" t="s">
        <v>2262</v>
      </c>
      <c r="C7698" s="106" t="s">
        <v>3245</v>
      </c>
      <c r="D7698" s="93" t="s">
        <v>1593</v>
      </c>
      <c r="E7698" s="115">
        <v>45869</v>
      </c>
      <c r="F7698" s="93"/>
      <c r="G7698" s="93"/>
      <c r="H7698" s="93"/>
      <c r="I7698" s="99"/>
      <c r="J7698" s="99"/>
      <c r="K7698" s="99"/>
      <c r="L7698" s="31"/>
      <c r="M7698" s="31"/>
      <c r="N7698" s="44"/>
      <c r="O7698" s="44"/>
      <c r="P7698" s="343"/>
    </row>
    <row r="7699" spans="1:16" x14ac:dyDescent="0.25">
      <c r="A7699" s="76" t="s">
        <v>7789</v>
      </c>
      <c r="B7699" s="76" t="s">
        <v>7786</v>
      </c>
      <c r="C7699" s="97" t="s">
        <v>7787</v>
      </c>
      <c r="D7699" s="96" t="s">
        <v>1398</v>
      </c>
      <c r="E7699" s="112">
        <v>46075</v>
      </c>
      <c r="F7699" s="93"/>
      <c r="G7699" s="93"/>
      <c r="H7699" s="93"/>
      <c r="I7699" s="99"/>
      <c r="J7699" s="99"/>
      <c r="K7699" s="99"/>
      <c r="N7699" s="44"/>
      <c r="O7699" s="44"/>
      <c r="P7699" s="343"/>
    </row>
    <row r="7700" spans="1:16" x14ac:dyDescent="0.25">
      <c r="A7700" s="44" t="s">
        <v>12286</v>
      </c>
      <c r="B7700" s="44" t="s">
        <v>11976</v>
      </c>
      <c r="C7700" s="45" t="s">
        <v>12843</v>
      </c>
      <c r="D7700" s="45" t="s">
        <v>4574</v>
      </c>
      <c r="E7700" s="275">
        <f>DATE(2025,2,19)</f>
        <v>45707</v>
      </c>
      <c r="F7700" s="32"/>
      <c r="G7700" s="32"/>
      <c r="H7700" s="32"/>
      <c r="I7700" s="31"/>
      <c r="J7700" s="31"/>
      <c r="K7700" s="31"/>
      <c r="L7700" s="31"/>
      <c r="M7700" s="31"/>
      <c r="N7700" s="44"/>
      <c r="O7700" s="44"/>
      <c r="P7700" s="343"/>
    </row>
    <row r="7701" spans="1:16" x14ac:dyDescent="0.25">
      <c r="A7701" s="44" t="s">
        <v>18163</v>
      </c>
      <c r="B7701" s="44" t="s">
        <v>1361</v>
      </c>
      <c r="C7701" s="45" t="s">
        <v>9087</v>
      </c>
      <c r="D7701" s="45" t="s">
        <v>18252</v>
      </c>
      <c r="E7701" s="45" t="s">
        <v>6809</v>
      </c>
      <c r="F7701" s="45" t="s">
        <v>1384</v>
      </c>
      <c r="G7701" s="45" t="s">
        <v>1385</v>
      </c>
      <c r="P7701" s="343"/>
    </row>
    <row r="7702" spans="1:16" x14ac:dyDescent="0.25">
      <c r="A7702" s="44" t="s">
        <v>12287</v>
      </c>
      <c r="B7702" s="44" t="s">
        <v>12288</v>
      </c>
      <c r="C7702" s="45" t="s">
        <v>12844</v>
      </c>
      <c r="D7702" s="45" t="s">
        <v>4574</v>
      </c>
      <c r="E7702" s="275">
        <f>DATE(2027,7,19)</f>
        <v>46587</v>
      </c>
      <c r="N7702" s="44"/>
      <c r="O7702" s="44"/>
      <c r="P7702" s="343"/>
    </row>
    <row r="7703" spans="1:16" x14ac:dyDescent="0.25">
      <c r="A7703" s="44" t="s">
        <v>1195</v>
      </c>
      <c r="B7703" s="44" t="s">
        <v>1347</v>
      </c>
      <c r="C7703" s="45" t="s">
        <v>14267</v>
      </c>
      <c r="D7703" s="45" t="s">
        <v>18252</v>
      </c>
      <c r="E7703" s="45" t="s">
        <v>6677</v>
      </c>
      <c r="F7703" s="45" t="s">
        <v>1384</v>
      </c>
      <c r="G7703" s="45" t="s">
        <v>1384</v>
      </c>
      <c r="P7703" s="343"/>
    </row>
    <row r="7704" spans="1:16" x14ac:dyDescent="0.25">
      <c r="A7704" s="264" t="s">
        <v>1195</v>
      </c>
      <c r="B7704" s="264" t="s">
        <v>6966</v>
      </c>
      <c r="C7704" s="265">
        <v>23010401</v>
      </c>
      <c r="D7704" s="265" t="s">
        <v>15953</v>
      </c>
      <c r="E7704" s="266" t="s">
        <v>6967</v>
      </c>
      <c r="P7704" s="343"/>
    </row>
    <row r="7705" spans="1:16" x14ac:dyDescent="0.25">
      <c r="A7705" s="264" t="s">
        <v>1195</v>
      </c>
      <c r="B7705" s="264" t="s">
        <v>14593</v>
      </c>
      <c r="C7705" s="265">
        <v>24060301</v>
      </c>
      <c r="D7705" s="265" t="s">
        <v>15953</v>
      </c>
      <c r="E7705" s="266" t="s">
        <v>6412</v>
      </c>
      <c r="P7705" s="343"/>
    </row>
    <row r="7706" spans="1:16" x14ac:dyDescent="0.25">
      <c r="A7706" s="264" t="s">
        <v>1195</v>
      </c>
      <c r="B7706" s="264" t="s">
        <v>14594</v>
      </c>
      <c r="C7706" s="265">
        <v>24060302</v>
      </c>
      <c r="D7706" s="265" t="s">
        <v>15953</v>
      </c>
      <c r="E7706" s="266" t="s">
        <v>5410</v>
      </c>
      <c r="P7706" s="343"/>
    </row>
    <row r="7707" spans="1:16" x14ac:dyDescent="0.25">
      <c r="A7707" s="264" t="s">
        <v>1195</v>
      </c>
      <c r="B7707" s="264" t="s">
        <v>6685</v>
      </c>
      <c r="C7707" s="265">
        <v>24120301</v>
      </c>
      <c r="D7707" s="265" t="s">
        <v>15953</v>
      </c>
      <c r="E7707" s="266" t="s">
        <v>17687</v>
      </c>
      <c r="P7707" s="343"/>
    </row>
    <row r="7708" spans="1:16" x14ac:dyDescent="0.25">
      <c r="A7708" s="264" t="s">
        <v>1195</v>
      </c>
      <c r="B7708" s="264" t="s">
        <v>3602</v>
      </c>
      <c r="C7708" s="265">
        <v>24120302</v>
      </c>
      <c r="D7708" s="265" t="s">
        <v>15953</v>
      </c>
      <c r="E7708" s="266" t="s">
        <v>11834</v>
      </c>
      <c r="P7708" s="343"/>
    </row>
    <row r="7709" spans="1:16" x14ac:dyDescent="0.25">
      <c r="A7709" s="1" t="s">
        <v>14461</v>
      </c>
      <c r="B7709" s="432" t="s">
        <v>185</v>
      </c>
      <c r="C7709" s="433" t="s">
        <v>14462</v>
      </c>
      <c r="D7709" s="434" t="s">
        <v>17016</v>
      </c>
      <c r="E7709" s="434">
        <v>45763</v>
      </c>
      <c r="P7709" s="343"/>
    </row>
    <row r="7710" spans="1:16" x14ac:dyDescent="0.25">
      <c r="A7710" s="403" t="s">
        <v>17362</v>
      </c>
      <c r="B7710" s="403" t="s">
        <v>17091</v>
      </c>
      <c r="C7710" s="413">
        <v>12.23</v>
      </c>
      <c r="D7710" s="43" t="s">
        <v>17679</v>
      </c>
      <c r="E7710" s="43">
        <v>46934</v>
      </c>
      <c r="F7710" s="88"/>
      <c r="P7710" s="343"/>
    </row>
    <row r="7711" spans="1:16" x14ac:dyDescent="0.25">
      <c r="A7711" s="57" t="s">
        <v>5152</v>
      </c>
      <c r="B7711" s="57" t="s">
        <v>2495</v>
      </c>
      <c r="C7711" s="62">
        <v>21030</v>
      </c>
      <c r="D7711" s="62" t="s">
        <v>5966</v>
      </c>
      <c r="E7711" s="60">
        <v>45961</v>
      </c>
      <c r="F7711" s="339" t="s">
        <v>16267</v>
      </c>
      <c r="G7711" s="339" t="s">
        <v>16268</v>
      </c>
      <c r="H7711" s="57"/>
      <c r="I7711" s="57"/>
      <c r="J7711" s="57"/>
      <c r="K7711" s="57"/>
      <c r="L7711" s="31"/>
      <c r="M7711" s="31"/>
      <c r="N7711" s="44"/>
      <c r="O7711" s="44"/>
      <c r="P7711" s="343"/>
    </row>
    <row r="7712" spans="1:16" x14ac:dyDescent="0.25">
      <c r="A7712" s="403" t="s">
        <v>5152</v>
      </c>
      <c r="B7712" s="403" t="s">
        <v>17114</v>
      </c>
      <c r="C7712" s="413">
        <v>13.24</v>
      </c>
      <c r="D7712" s="43" t="s">
        <v>17679</v>
      </c>
      <c r="E7712" s="43">
        <v>47299</v>
      </c>
      <c r="F7712" s="88"/>
      <c r="P7712" s="343"/>
    </row>
    <row r="7713" spans="1:16" x14ac:dyDescent="0.25">
      <c r="A7713" s="44" t="s">
        <v>5152</v>
      </c>
      <c r="B7713" s="44" t="s">
        <v>15257</v>
      </c>
      <c r="C7713" s="45" t="s">
        <v>13518</v>
      </c>
      <c r="D7713" s="45" t="s">
        <v>16294</v>
      </c>
      <c r="E7713" s="46">
        <v>46022</v>
      </c>
      <c r="F7713" s="338"/>
      <c r="G7713" s="44"/>
      <c r="H7713" s="44"/>
      <c r="I7713" s="44"/>
      <c r="J7713" s="44"/>
      <c r="K7713" s="44"/>
      <c r="L7713" s="31"/>
      <c r="M7713" s="31"/>
      <c r="N7713" s="44"/>
      <c r="O7713" s="44"/>
      <c r="P7713" s="343"/>
    </row>
    <row r="7714" spans="1:16" x14ac:dyDescent="0.25">
      <c r="A7714" s="44" t="s">
        <v>5152</v>
      </c>
      <c r="B7714" s="353" t="s">
        <v>17063</v>
      </c>
      <c r="C7714" s="32" t="s">
        <v>17033</v>
      </c>
      <c r="D7714" s="32" t="s">
        <v>1398</v>
      </c>
      <c r="E7714" s="33">
        <v>47208</v>
      </c>
      <c r="F7714" s="32"/>
      <c r="G7714" s="32"/>
      <c r="H7714" s="32"/>
      <c r="I7714" s="31"/>
      <c r="J7714" s="31"/>
      <c r="K7714" s="31"/>
      <c r="L7714" s="31"/>
      <c r="M7714" s="31"/>
      <c r="N7714" s="31"/>
      <c r="O7714" s="44"/>
      <c r="P7714" s="343"/>
    </row>
    <row r="7715" spans="1:16" s="355" customFormat="1" x14ac:dyDescent="0.25">
      <c r="A7715" s="44" t="s">
        <v>5152</v>
      </c>
      <c r="B7715" s="92" t="s">
        <v>4085</v>
      </c>
      <c r="C7715" s="93" t="s">
        <v>4084</v>
      </c>
      <c r="D7715" s="93" t="s">
        <v>1398</v>
      </c>
      <c r="E7715" s="94">
        <v>45794</v>
      </c>
      <c r="F7715" s="93"/>
      <c r="G7715" s="93" t="s">
        <v>1385</v>
      </c>
      <c r="H7715" s="93" t="s">
        <v>1385</v>
      </c>
      <c r="I7715" s="99"/>
      <c r="J7715" s="99"/>
      <c r="K7715" s="99"/>
      <c r="L7715" s="31"/>
      <c r="M7715" s="31"/>
      <c r="N7715" s="31"/>
      <c r="O7715" s="44"/>
      <c r="P7715" s="356"/>
    </row>
    <row r="7716" spans="1:16" x14ac:dyDescent="0.25">
      <c r="A7716" s="264" t="s">
        <v>5152</v>
      </c>
      <c r="B7716" s="264" t="s">
        <v>1053</v>
      </c>
      <c r="C7716" s="265">
        <v>210902</v>
      </c>
      <c r="D7716" s="265" t="s">
        <v>15953</v>
      </c>
      <c r="E7716" s="266" t="s">
        <v>5195</v>
      </c>
      <c r="P7716" s="343"/>
    </row>
    <row r="7717" spans="1:16" s="359" customFormat="1" x14ac:dyDescent="0.25">
      <c r="A7717" s="44" t="s">
        <v>10216</v>
      </c>
      <c r="B7717" s="44" t="s">
        <v>177</v>
      </c>
      <c r="C7717" s="45" t="s">
        <v>10217</v>
      </c>
      <c r="D7717" s="45" t="s">
        <v>15765</v>
      </c>
      <c r="E7717" s="45" t="s">
        <v>6212</v>
      </c>
      <c r="F7717" s="328"/>
      <c r="G7717" s="328"/>
      <c r="H7717" s="328"/>
      <c r="I7717" s="329"/>
      <c r="J7717" s="329"/>
      <c r="K7717" s="329"/>
      <c r="L7717" s="29"/>
      <c r="M7717" s="29"/>
      <c r="N7717" s="44"/>
      <c r="O7717" s="44"/>
      <c r="P7717" s="360"/>
    </row>
    <row r="7718" spans="1:16" x14ac:dyDescent="0.25">
      <c r="A7718" s="346" t="s">
        <v>10216</v>
      </c>
      <c r="B7718" s="346" t="s">
        <v>177</v>
      </c>
      <c r="C7718" s="347" t="s">
        <v>10217</v>
      </c>
      <c r="D7718" s="347" t="s">
        <v>15765</v>
      </c>
      <c r="E7718" s="347" t="s">
        <v>16792</v>
      </c>
      <c r="F7718" s="346"/>
      <c r="G7718" s="346"/>
      <c r="H7718" s="346"/>
      <c r="I7718" s="346"/>
      <c r="J7718" s="346"/>
      <c r="K7718" s="346"/>
      <c r="L7718" s="346"/>
      <c r="M7718" s="346"/>
      <c r="N7718" s="44"/>
      <c r="O7718" s="44"/>
      <c r="P7718" s="343"/>
    </row>
    <row r="7719" spans="1:16" s="359" customFormat="1" x14ac:dyDescent="0.25">
      <c r="A7719" s="44" t="s">
        <v>10216</v>
      </c>
      <c r="B7719" s="44" t="s">
        <v>177</v>
      </c>
      <c r="C7719" s="45" t="s">
        <v>10217</v>
      </c>
      <c r="D7719" s="45" t="s">
        <v>13812</v>
      </c>
      <c r="E7719" s="45" t="s">
        <v>6212</v>
      </c>
      <c r="F7719" s="93"/>
      <c r="G7719" s="93"/>
      <c r="H7719" s="93"/>
      <c r="I7719" s="99"/>
      <c r="J7719" s="99"/>
      <c r="K7719" s="99"/>
      <c r="L7719" s="29"/>
      <c r="M7719" s="29"/>
      <c r="N7719" s="44"/>
      <c r="O7719" s="44"/>
      <c r="P7719" s="360"/>
    </row>
    <row r="7720" spans="1:16" x14ac:dyDescent="0.25">
      <c r="A7720" s="1" t="s">
        <v>6239</v>
      </c>
      <c r="B7720" s="432" t="s">
        <v>182</v>
      </c>
      <c r="C7720" s="433" t="s">
        <v>4584</v>
      </c>
      <c r="D7720" s="434" t="s">
        <v>17016</v>
      </c>
      <c r="E7720" s="434">
        <v>45869</v>
      </c>
      <c r="P7720" s="343"/>
    </row>
    <row r="7721" spans="1:16" x14ac:dyDescent="0.25">
      <c r="A7721" s="44" t="s">
        <v>3005</v>
      </c>
      <c r="B7721" s="44" t="s">
        <v>5187</v>
      </c>
      <c r="C7721" s="45" t="s">
        <v>3006</v>
      </c>
      <c r="D7721" s="45" t="s">
        <v>15765</v>
      </c>
      <c r="E7721" s="45" t="s">
        <v>6211</v>
      </c>
      <c r="F7721" s="328"/>
      <c r="G7721" s="328"/>
      <c r="H7721" s="328"/>
      <c r="I7721" s="329"/>
      <c r="J7721" s="329"/>
      <c r="K7721" s="329"/>
      <c r="N7721" s="44"/>
      <c r="O7721" s="44"/>
      <c r="P7721" s="343"/>
    </row>
    <row r="7722" spans="1:16" x14ac:dyDescent="0.25">
      <c r="A7722" s="346" t="s">
        <v>3005</v>
      </c>
      <c r="B7722" s="346" t="s">
        <v>5187</v>
      </c>
      <c r="C7722" s="347" t="s">
        <v>3006</v>
      </c>
      <c r="D7722" s="347" t="s">
        <v>15765</v>
      </c>
      <c r="E7722" s="347" t="s">
        <v>6211</v>
      </c>
      <c r="F7722" s="346"/>
      <c r="G7722" s="346"/>
      <c r="H7722" s="346"/>
      <c r="I7722" s="346"/>
      <c r="J7722" s="346"/>
      <c r="K7722" s="346"/>
      <c r="L7722" s="346"/>
      <c r="M7722" s="346"/>
      <c r="N7722" s="44"/>
      <c r="O7722" s="44"/>
      <c r="P7722" s="343"/>
    </row>
    <row r="7723" spans="1:16" x14ac:dyDescent="0.25">
      <c r="A7723" s="346" t="s">
        <v>3005</v>
      </c>
      <c r="B7723" s="346" t="s">
        <v>16898</v>
      </c>
      <c r="C7723" s="347" t="s">
        <v>16906</v>
      </c>
      <c r="D7723" s="347" t="s">
        <v>15765</v>
      </c>
      <c r="E7723" s="347" t="s">
        <v>15826</v>
      </c>
      <c r="F7723" s="346"/>
      <c r="G7723" s="346"/>
      <c r="H7723" s="346"/>
      <c r="I7723" s="346"/>
      <c r="J7723" s="346"/>
      <c r="K7723" s="346"/>
      <c r="L7723" s="346"/>
      <c r="M7723" s="346"/>
      <c r="N7723" s="44"/>
      <c r="O7723" s="44"/>
      <c r="P7723" s="343"/>
    </row>
    <row r="7724" spans="1:16" x14ac:dyDescent="0.25">
      <c r="A7724" s="44" t="s">
        <v>3005</v>
      </c>
      <c r="B7724" s="44" t="s">
        <v>5187</v>
      </c>
      <c r="C7724" s="45" t="s">
        <v>3006</v>
      </c>
      <c r="D7724" s="45" t="s">
        <v>13812</v>
      </c>
      <c r="E7724" s="45" t="s">
        <v>6211</v>
      </c>
      <c r="F7724" s="93"/>
      <c r="G7724" s="93"/>
      <c r="H7724" s="93"/>
      <c r="I7724" s="99"/>
      <c r="J7724" s="99"/>
      <c r="K7724" s="99"/>
      <c r="N7724" s="44"/>
      <c r="O7724" s="44"/>
      <c r="P7724" s="343"/>
    </row>
    <row r="7725" spans="1:16" x14ac:dyDescent="0.25">
      <c r="A7725" s="44" t="s">
        <v>13240</v>
      </c>
      <c r="B7725" s="92" t="s">
        <v>13392</v>
      </c>
      <c r="C7725" s="77" t="s">
        <v>13124</v>
      </c>
      <c r="D7725" s="93" t="s">
        <v>13391</v>
      </c>
      <c r="E7725" s="94">
        <v>45838</v>
      </c>
      <c r="F7725" s="93"/>
      <c r="G7725" s="93"/>
      <c r="H7725" s="93"/>
      <c r="I7725" s="99"/>
      <c r="J7725" s="99"/>
      <c r="K7725" s="99"/>
      <c r="L7725" s="31"/>
      <c r="M7725" s="31"/>
      <c r="N7725" s="44"/>
      <c r="O7725" s="44"/>
      <c r="P7725" s="343"/>
    </row>
    <row r="7726" spans="1:16" x14ac:dyDescent="0.25">
      <c r="A7726" s="44" t="s">
        <v>9359</v>
      </c>
      <c r="B7726" s="44" t="s">
        <v>9313</v>
      </c>
      <c r="C7726" s="45" t="s">
        <v>9314</v>
      </c>
      <c r="D7726" s="45" t="s">
        <v>18252</v>
      </c>
      <c r="E7726" s="45" t="s">
        <v>3754</v>
      </c>
      <c r="F7726" s="45" t="s">
        <v>1384</v>
      </c>
      <c r="G7726" s="45" t="s">
        <v>1385</v>
      </c>
      <c r="P7726" s="343"/>
    </row>
    <row r="7727" spans="1:16" x14ac:dyDescent="0.25">
      <c r="A7727" s="44" t="s">
        <v>12289</v>
      </c>
      <c r="B7727" s="44" t="s">
        <v>12290</v>
      </c>
      <c r="C7727" s="45" t="s">
        <v>6583</v>
      </c>
      <c r="D7727" s="45" t="s">
        <v>4574</v>
      </c>
      <c r="E7727" s="275">
        <f>DATE(2027,1,13)</f>
        <v>46400</v>
      </c>
      <c r="N7727" s="44"/>
      <c r="O7727" s="44"/>
      <c r="P7727" s="343"/>
    </row>
    <row r="7728" spans="1:16" x14ac:dyDescent="0.25">
      <c r="A7728" s="57" t="s">
        <v>1196</v>
      </c>
      <c r="B7728" s="57" t="s">
        <v>1488</v>
      </c>
      <c r="C7728" s="62">
        <v>21027</v>
      </c>
      <c r="D7728" s="62" t="s">
        <v>5966</v>
      </c>
      <c r="E7728" s="60">
        <v>45777</v>
      </c>
      <c r="F7728" s="339" t="s">
        <v>16267</v>
      </c>
      <c r="G7728" s="339" t="s">
        <v>16268</v>
      </c>
      <c r="H7728" s="57"/>
      <c r="I7728" s="57"/>
      <c r="J7728" s="57"/>
      <c r="K7728" s="57"/>
      <c r="L7728" s="31"/>
      <c r="M7728" s="31"/>
      <c r="N7728" s="44"/>
      <c r="O7728" s="44"/>
      <c r="P7728" s="343"/>
    </row>
    <row r="7729" spans="1:16" x14ac:dyDescent="0.25">
      <c r="A7729" s="44" t="s">
        <v>5377</v>
      </c>
      <c r="B7729" s="44" t="s">
        <v>5290</v>
      </c>
      <c r="C7729" s="45" t="s">
        <v>5378</v>
      </c>
      <c r="D7729" s="45" t="s">
        <v>15765</v>
      </c>
      <c r="E7729" s="45" t="s">
        <v>6673</v>
      </c>
      <c r="F7729" s="328"/>
      <c r="G7729" s="328"/>
      <c r="H7729" s="328"/>
      <c r="I7729" s="329"/>
      <c r="J7729" s="329"/>
      <c r="K7729" s="329"/>
      <c r="N7729" s="44"/>
      <c r="O7729" s="44"/>
      <c r="P7729" s="343"/>
    </row>
    <row r="7730" spans="1:16" x14ac:dyDescent="0.25">
      <c r="A7730" s="346" t="s">
        <v>5377</v>
      </c>
      <c r="B7730" s="346" t="s">
        <v>5290</v>
      </c>
      <c r="C7730" s="347" t="s">
        <v>5378</v>
      </c>
      <c r="D7730" s="347" t="s">
        <v>15765</v>
      </c>
      <c r="E7730" s="347" t="s">
        <v>10364</v>
      </c>
      <c r="F7730" s="346"/>
      <c r="G7730" s="346"/>
      <c r="H7730" s="346"/>
      <c r="I7730" s="346"/>
      <c r="J7730" s="346"/>
      <c r="K7730" s="346"/>
      <c r="L7730" s="346"/>
      <c r="M7730" s="346"/>
      <c r="N7730" s="44"/>
      <c r="O7730" s="44"/>
      <c r="P7730" s="343"/>
    </row>
    <row r="7731" spans="1:16" x14ac:dyDescent="0.25">
      <c r="A7731" s="44" t="s">
        <v>5102</v>
      </c>
      <c r="B7731" s="44" t="s">
        <v>3186</v>
      </c>
      <c r="C7731" s="45" t="s">
        <v>10544</v>
      </c>
      <c r="D7731" s="45" t="s">
        <v>18252</v>
      </c>
      <c r="E7731" s="45" t="s">
        <v>5410</v>
      </c>
      <c r="F7731" s="45" t="s">
        <v>1384</v>
      </c>
      <c r="G7731" s="45" t="s">
        <v>1385</v>
      </c>
      <c r="P7731" s="343"/>
    </row>
    <row r="7732" spans="1:16" x14ac:dyDescent="0.25">
      <c r="A7732" s="57" t="s">
        <v>1438</v>
      </c>
      <c r="B7732" s="57" t="s">
        <v>1488</v>
      </c>
      <c r="C7732" s="62">
        <v>21027</v>
      </c>
      <c r="D7732" s="62" t="s">
        <v>5966</v>
      </c>
      <c r="E7732" s="60">
        <v>45777</v>
      </c>
      <c r="F7732" s="339" t="s">
        <v>16267</v>
      </c>
      <c r="G7732" s="339" t="s">
        <v>16268</v>
      </c>
      <c r="H7732" s="57"/>
      <c r="I7732" s="57"/>
      <c r="J7732" s="57"/>
      <c r="K7732" s="57"/>
      <c r="L7732" s="31"/>
      <c r="M7732" s="31"/>
      <c r="N7732" s="44"/>
      <c r="O7732" s="44"/>
      <c r="P7732" s="343"/>
    </row>
    <row r="7733" spans="1:16" x14ac:dyDescent="0.25">
      <c r="A7733" s="264" t="s">
        <v>6886</v>
      </c>
      <c r="B7733" s="264" t="s">
        <v>6669</v>
      </c>
      <c r="C7733" s="265">
        <v>220802</v>
      </c>
      <c r="D7733" s="265" t="s">
        <v>15953</v>
      </c>
      <c r="E7733" s="266" t="s">
        <v>6416</v>
      </c>
      <c r="P7733" s="343"/>
    </row>
    <row r="7734" spans="1:16" x14ac:dyDescent="0.25">
      <c r="A7734" s="264" t="s">
        <v>3522</v>
      </c>
      <c r="B7734" s="264" t="s">
        <v>1069</v>
      </c>
      <c r="C7734" s="265">
        <v>230103</v>
      </c>
      <c r="D7734" s="265" t="s">
        <v>15953</v>
      </c>
      <c r="E7734" s="266" t="s">
        <v>6809</v>
      </c>
      <c r="P7734" s="343"/>
    </row>
    <row r="7735" spans="1:16" s="355" customFormat="1" x14ac:dyDescent="0.25">
      <c r="A7735" s="264" t="s">
        <v>3522</v>
      </c>
      <c r="B7735" s="264" t="s">
        <v>3590</v>
      </c>
      <c r="C7735" s="265">
        <v>230903</v>
      </c>
      <c r="D7735" s="265" t="s">
        <v>15953</v>
      </c>
      <c r="E7735" s="266" t="s">
        <v>10715</v>
      </c>
      <c r="F7735" s="30"/>
      <c r="G7735" s="30"/>
      <c r="H7735" s="30"/>
      <c r="I7735" s="29"/>
      <c r="J7735" s="29"/>
      <c r="K7735" s="29"/>
      <c r="L7735" s="29"/>
      <c r="M7735" s="29"/>
      <c r="N7735" s="29"/>
      <c r="O7735" s="29"/>
      <c r="P7735" s="356"/>
    </row>
    <row r="7736" spans="1:16" x14ac:dyDescent="0.25">
      <c r="A7736" s="262" t="s">
        <v>11605</v>
      </c>
      <c r="B7736" s="262" t="s">
        <v>7408</v>
      </c>
      <c r="C7736" s="53" t="s">
        <v>11710</v>
      </c>
      <c r="D7736" s="93" t="s">
        <v>7330</v>
      </c>
      <c r="E7736" s="263">
        <v>47062</v>
      </c>
      <c r="F7736" s="93"/>
      <c r="G7736" s="93"/>
      <c r="H7736" s="93"/>
      <c r="I7736" s="99"/>
      <c r="J7736" s="99"/>
      <c r="K7736" s="99"/>
      <c r="N7736" s="44"/>
      <c r="O7736" s="44"/>
      <c r="P7736" s="343"/>
    </row>
    <row r="7737" spans="1:16" s="359" customFormat="1" x14ac:dyDescent="0.25">
      <c r="A7737" s="44" t="s">
        <v>15543</v>
      </c>
      <c r="B7737" s="44" t="s">
        <v>1353</v>
      </c>
      <c r="C7737" s="45" t="s">
        <v>15395</v>
      </c>
      <c r="D7737" s="45" t="s">
        <v>18252</v>
      </c>
      <c r="E7737" s="45" t="s">
        <v>10069</v>
      </c>
      <c r="F7737" s="45" t="s">
        <v>1384</v>
      </c>
      <c r="G7737" s="45" t="s">
        <v>1385</v>
      </c>
      <c r="H7737" s="30"/>
      <c r="I7737" s="29"/>
      <c r="J7737" s="29"/>
      <c r="K7737" s="29"/>
      <c r="L7737" s="29"/>
      <c r="M7737" s="29"/>
      <c r="N7737" s="29"/>
      <c r="O7737" s="29"/>
      <c r="P7737" s="360"/>
    </row>
    <row r="7738" spans="1:16" x14ac:dyDescent="0.25">
      <c r="A7738" s="44" t="s">
        <v>16093</v>
      </c>
      <c r="B7738" s="44" t="s">
        <v>15965</v>
      </c>
      <c r="C7738" s="45" t="s">
        <v>15966</v>
      </c>
      <c r="D7738" s="45" t="s">
        <v>18252</v>
      </c>
      <c r="E7738" s="45" t="s">
        <v>6214</v>
      </c>
      <c r="F7738" s="45" t="s">
        <v>1384</v>
      </c>
      <c r="G7738" s="45" t="s">
        <v>1385</v>
      </c>
      <c r="P7738" s="343"/>
    </row>
    <row r="7739" spans="1:16" x14ac:dyDescent="0.25">
      <c r="A7739" s="264" t="s">
        <v>11431</v>
      </c>
      <c r="B7739" s="264" t="s">
        <v>3590</v>
      </c>
      <c r="C7739" s="265">
        <v>230903</v>
      </c>
      <c r="D7739" s="265" t="s">
        <v>15953</v>
      </c>
      <c r="E7739" s="266" t="s">
        <v>10715</v>
      </c>
      <c r="P7739" s="343"/>
    </row>
    <row r="7740" spans="1:16" x14ac:dyDescent="0.25">
      <c r="A7740" s="44" t="s">
        <v>12291</v>
      </c>
      <c r="B7740" s="44" t="s">
        <v>12292</v>
      </c>
      <c r="C7740" s="45" t="s">
        <v>6584</v>
      </c>
      <c r="D7740" s="45" t="s">
        <v>4574</v>
      </c>
      <c r="E7740" s="275">
        <f>DATE(2026,3,29)</f>
        <v>46110</v>
      </c>
      <c r="N7740" s="44"/>
      <c r="O7740" s="44"/>
      <c r="P7740" s="343"/>
    </row>
    <row r="7741" spans="1:16" x14ac:dyDescent="0.25">
      <c r="A7741" s="264" t="s">
        <v>10717</v>
      </c>
      <c r="B7741" s="264" t="s">
        <v>3601</v>
      </c>
      <c r="C7741" s="265">
        <v>230802</v>
      </c>
      <c r="D7741" s="265" t="s">
        <v>15953</v>
      </c>
      <c r="E7741" s="266" t="s">
        <v>5279</v>
      </c>
      <c r="P7741" s="343"/>
    </row>
    <row r="7742" spans="1:16" x14ac:dyDescent="0.25">
      <c r="A7742" s="264" t="s">
        <v>6887</v>
      </c>
      <c r="B7742" s="264" t="s">
        <v>1056</v>
      </c>
      <c r="C7742" s="265">
        <v>220601</v>
      </c>
      <c r="D7742" s="265" t="s">
        <v>15953</v>
      </c>
      <c r="E7742" s="266" t="s">
        <v>6412</v>
      </c>
      <c r="P7742" s="343"/>
    </row>
    <row r="7743" spans="1:16" x14ac:dyDescent="0.25">
      <c r="A7743" s="57" t="s">
        <v>4485</v>
      </c>
      <c r="B7743" s="92" t="s">
        <v>4550</v>
      </c>
      <c r="C7743" s="93" t="s">
        <v>4548</v>
      </c>
      <c r="D7743" s="93" t="s">
        <v>4549</v>
      </c>
      <c r="E7743" s="94">
        <v>46203</v>
      </c>
      <c r="F7743" s="93"/>
      <c r="G7743" s="93"/>
      <c r="H7743" s="93"/>
      <c r="I7743" s="99"/>
      <c r="J7743" s="99"/>
      <c r="K7743" s="99"/>
      <c r="N7743" s="44"/>
      <c r="O7743" s="44"/>
      <c r="P7743" s="343"/>
    </row>
    <row r="7744" spans="1:16" x14ac:dyDescent="0.25">
      <c r="A7744" s="44" t="s">
        <v>3100</v>
      </c>
      <c r="B7744" s="44" t="s">
        <v>15257</v>
      </c>
      <c r="C7744" s="45" t="s">
        <v>13518</v>
      </c>
      <c r="D7744" s="45" t="s">
        <v>16294</v>
      </c>
      <c r="E7744" s="46">
        <v>46022</v>
      </c>
      <c r="F7744" s="338"/>
      <c r="G7744" s="44"/>
      <c r="H7744" s="44"/>
      <c r="I7744" s="44"/>
      <c r="J7744" s="44"/>
      <c r="K7744" s="44"/>
      <c r="L7744" s="31"/>
      <c r="M7744" s="31"/>
      <c r="N7744" s="44"/>
      <c r="O7744" s="44"/>
      <c r="P7744" s="343"/>
    </row>
    <row r="7745" spans="1:16" x14ac:dyDescent="0.25">
      <c r="A7745" s="346" t="s">
        <v>16863</v>
      </c>
      <c r="B7745" s="346" t="s">
        <v>16859</v>
      </c>
      <c r="C7745" s="347" t="s">
        <v>16864</v>
      </c>
      <c r="D7745" s="347" t="s">
        <v>15765</v>
      </c>
      <c r="E7745" s="347" t="s">
        <v>16861</v>
      </c>
      <c r="F7745" s="346"/>
      <c r="G7745" s="346"/>
      <c r="H7745" s="346"/>
      <c r="I7745" s="346"/>
      <c r="J7745" s="346"/>
      <c r="K7745" s="346"/>
      <c r="L7745" s="346"/>
      <c r="M7745" s="346"/>
      <c r="N7745" s="44"/>
      <c r="O7745" s="44"/>
      <c r="P7745" s="343"/>
    </row>
    <row r="7746" spans="1:16" x14ac:dyDescent="0.25">
      <c r="A7746" s="44" t="s">
        <v>7318</v>
      </c>
      <c r="B7746" s="44" t="s">
        <v>15319</v>
      </c>
      <c r="C7746" s="45" t="s">
        <v>7314</v>
      </c>
      <c r="D7746" s="45" t="s">
        <v>16294</v>
      </c>
      <c r="E7746" s="46">
        <v>45930</v>
      </c>
      <c r="F7746" s="338"/>
      <c r="G7746" s="44"/>
      <c r="H7746" s="44"/>
      <c r="I7746" s="44"/>
      <c r="J7746" s="44"/>
      <c r="K7746" s="44"/>
      <c r="L7746" s="31"/>
      <c r="M7746" s="31"/>
      <c r="N7746" s="44"/>
      <c r="O7746" s="44"/>
      <c r="P7746" s="343"/>
    </row>
    <row r="7747" spans="1:16" x14ac:dyDescent="0.25">
      <c r="A7747" s="44" t="s">
        <v>7319</v>
      </c>
      <c r="B7747" s="44" t="s">
        <v>15319</v>
      </c>
      <c r="C7747" s="45" t="s">
        <v>7314</v>
      </c>
      <c r="D7747" s="45" t="s">
        <v>16294</v>
      </c>
      <c r="E7747" s="46">
        <v>45930</v>
      </c>
      <c r="F7747" s="338"/>
      <c r="G7747" s="44"/>
      <c r="H7747" s="44"/>
      <c r="I7747" s="44"/>
      <c r="J7747" s="44"/>
      <c r="K7747" s="44"/>
      <c r="L7747" s="31"/>
      <c r="M7747" s="31"/>
      <c r="N7747" s="44"/>
      <c r="O7747" s="44"/>
      <c r="P7747" s="343"/>
    </row>
    <row r="7748" spans="1:16" x14ac:dyDescent="0.25">
      <c r="A7748" s="120" t="s">
        <v>2283</v>
      </c>
      <c r="B7748" s="114" t="s">
        <v>2263</v>
      </c>
      <c r="C7748" s="106" t="s">
        <v>10952</v>
      </c>
      <c r="D7748" s="93" t="s">
        <v>1593</v>
      </c>
      <c r="E7748" s="115">
        <v>46873</v>
      </c>
      <c r="F7748" s="93"/>
      <c r="G7748" s="93"/>
      <c r="H7748" s="93"/>
      <c r="I7748" s="99"/>
      <c r="J7748" s="99"/>
      <c r="K7748" s="99"/>
      <c r="N7748" s="44"/>
      <c r="O7748" s="44"/>
      <c r="P7748" s="343"/>
    </row>
    <row r="7749" spans="1:16" x14ac:dyDescent="0.25">
      <c r="A7749" s="44" t="s">
        <v>12293</v>
      </c>
      <c r="B7749" s="44" t="s">
        <v>12098</v>
      </c>
      <c r="C7749" s="45" t="s">
        <v>8855</v>
      </c>
      <c r="D7749" s="45" t="s">
        <v>4574</v>
      </c>
      <c r="E7749" s="275">
        <f>DATE(2027,4,14)</f>
        <v>46491</v>
      </c>
      <c r="N7749" s="44"/>
      <c r="O7749" s="44"/>
      <c r="P7749" s="343"/>
    </row>
    <row r="7750" spans="1:16" x14ac:dyDescent="0.25">
      <c r="A7750" s="264" t="s">
        <v>3523</v>
      </c>
      <c r="B7750" s="264" t="s">
        <v>4181</v>
      </c>
      <c r="C7750" s="265">
        <v>230301</v>
      </c>
      <c r="D7750" s="265" t="s">
        <v>15953</v>
      </c>
      <c r="E7750" s="266" t="s">
        <v>6877</v>
      </c>
      <c r="P7750" s="343"/>
    </row>
    <row r="7751" spans="1:16" x14ac:dyDescent="0.25">
      <c r="A7751" s="264" t="s">
        <v>3523</v>
      </c>
      <c r="B7751" s="264" t="s">
        <v>14575</v>
      </c>
      <c r="C7751" s="265">
        <v>240402</v>
      </c>
      <c r="D7751" s="265" t="s">
        <v>15953</v>
      </c>
      <c r="E7751" s="266" t="s">
        <v>6492</v>
      </c>
      <c r="P7751" s="343"/>
    </row>
    <row r="7752" spans="1:16" s="359" customFormat="1" x14ac:dyDescent="0.25">
      <c r="A7752" s="44" t="s">
        <v>10075</v>
      </c>
      <c r="B7752" s="44" t="s">
        <v>10059</v>
      </c>
      <c r="C7752" s="45" t="s">
        <v>13759</v>
      </c>
      <c r="D7752" s="45" t="s">
        <v>15765</v>
      </c>
      <c r="E7752" s="45" t="s">
        <v>6673</v>
      </c>
      <c r="F7752" s="328"/>
      <c r="G7752" s="328"/>
      <c r="H7752" s="328"/>
      <c r="I7752" s="329"/>
      <c r="J7752" s="329"/>
      <c r="K7752" s="329"/>
      <c r="L7752" s="29"/>
      <c r="M7752" s="29"/>
      <c r="N7752" s="44"/>
      <c r="O7752" s="44"/>
      <c r="P7752" s="360"/>
    </row>
    <row r="7753" spans="1:16" x14ac:dyDescent="0.25">
      <c r="A7753" s="44" t="s">
        <v>10075</v>
      </c>
      <c r="B7753" s="44" t="s">
        <v>236</v>
      </c>
      <c r="C7753" s="45" t="s">
        <v>11251</v>
      </c>
      <c r="D7753" s="45" t="s">
        <v>15765</v>
      </c>
      <c r="E7753" s="45" t="s">
        <v>5410</v>
      </c>
      <c r="F7753" s="328"/>
      <c r="G7753" s="328"/>
      <c r="H7753" s="328"/>
      <c r="I7753" s="329"/>
      <c r="J7753" s="329"/>
      <c r="K7753" s="329"/>
      <c r="N7753" s="44"/>
      <c r="O7753" s="44"/>
      <c r="P7753" s="343"/>
    </row>
    <row r="7754" spans="1:16" x14ac:dyDescent="0.25">
      <c r="A7754" s="346" t="s">
        <v>10075</v>
      </c>
      <c r="B7754" s="346" t="s">
        <v>10059</v>
      </c>
      <c r="C7754" s="347" t="s">
        <v>13759</v>
      </c>
      <c r="D7754" s="347" t="s">
        <v>15765</v>
      </c>
      <c r="E7754" s="347" t="s">
        <v>6673</v>
      </c>
      <c r="F7754" s="346"/>
      <c r="G7754" s="346"/>
      <c r="H7754" s="346"/>
      <c r="I7754" s="346"/>
      <c r="J7754" s="346"/>
      <c r="K7754" s="346"/>
      <c r="L7754" s="346"/>
      <c r="M7754" s="346"/>
      <c r="N7754" s="44"/>
      <c r="O7754" s="44"/>
      <c r="P7754" s="343"/>
    </row>
    <row r="7755" spans="1:16" x14ac:dyDescent="0.25">
      <c r="A7755" s="346" t="s">
        <v>10075</v>
      </c>
      <c r="B7755" s="346" t="s">
        <v>236</v>
      </c>
      <c r="C7755" s="347" t="s">
        <v>11251</v>
      </c>
      <c r="D7755" s="347" t="s">
        <v>15765</v>
      </c>
      <c r="E7755" s="347" t="s">
        <v>10533</v>
      </c>
      <c r="F7755" s="346"/>
      <c r="G7755" s="346"/>
      <c r="H7755" s="346"/>
      <c r="I7755" s="346"/>
      <c r="J7755" s="346"/>
      <c r="K7755" s="346"/>
      <c r="L7755" s="346"/>
      <c r="M7755" s="346"/>
      <c r="N7755" s="44"/>
      <c r="O7755" s="44"/>
      <c r="P7755" s="343"/>
    </row>
    <row r="7756" spans="1:16" s="355" customFormat="1" x14ac:dyDescent="0.25">
      <c r="A7756" s="44" t="s">
        <v>10075</v>
      </c>
      <c r="B7756" s="44" t="s">
        <v>10059</v>
      </c>
      <c r="C7756" s="45" t="s">
        <v>13759</v>
      </c>
      <c r="D7756" s="45" t="s">
        <v>13812</v>
      </c>
      <c r="E7756" s="45" t="s">
        <v>6673</v>
      </c>
      <c r="F7756" s="93"/>
      <c r="G7756" s="93"/>
      <c r="H7756" s="93"/>
      <c r="I7756" s="99"/>
      <c r="J7756" s="99"/>
      <c r="K7756" s="99"/>
      <c r="L7756" s="29"/>
      <c r="M7756" s="29"/>
      <c r="N7756" s="44"/>
      <c r="O7756" s="44"/>
      <c r="P7756" s="356"/>
    </row>
    <row r="7757" spans="1:16" x14ac:dyDescent="0.25">
      <c r="A7757" s="44" t="s">
        <v>10075</v>
      </c>
      <c r="B7757" s="44" t="s">
        <v>11289</v>
      </c>
      <c r="C7757" s="45" t="s">
        <v>11251</v>
      </c>
      <c r="D7757" s="45" t="s">
        <v>13812</v>
      </c>
      <c r="E7757" s="45" t="s">
        <v>5410</v>
      </c>
      <c r="F7757" s="93"/>
      <c r="G7757" s="93"/>
      <c r="H7757" s="93"/>
      <c r="I7757" s="99"/>
      <c r="J7757" s="99"/>
      <c r="K7757" s="99"/>
      <c r="N7757" s="44"/>
      <c r="O7757" s="44"/>
      <c r="P7757" s="343"/>
    </row>
    <row r="7758" spans="1:16" s="359" customFormat="1" x14ac:dyDescent="0.25">
      <c r="A7758" s="114" t="s">
        <v>2284</v>
      </c>
      <c r="B7758" s="114" t="s">
        <v>2207</v>
      </c>
      <c r="C7758" s="106" t="s">
        <v>2265</v>
      </c>
      <c r="D7758" s="93" t="s">
        <v>1593</v>
      </c>
      <c r="E7758" s="115">
        <v>46568</v>
      </c>
      <c r="F7758" s="93"/>
      <c r="G7758" s="93"/>
      <c r="H7758" s="93"/>
      <c r="I7758" s="99"/>
      <c r="J7758" s="99"/>
      <c r="K7758" s="99"/>
      <c r="L7758" s="29"/>
      <c r="M7758" s="29"/>
      <c r="N7758" s="44"/>
      <c r="O7758" s="44"/>
      <c r="P7758" s="360"/>
    </row>
    <row r="7759" spans="1:16" x14ac:dyDescent="0.25">
      <c r="A7759" s="102" t="s">
        <v>3970</v>
      </c>
      <c r="B7759" s="92" t="s">
        <v>4085</v>
      </c>
      <c r="C7759" s="93" t="s">
        <v>4084</v>
      </c>
      <c r="D7759" s="93" t="s">
        <v>1398</v>
      </c>
      <c r="E7759" s="94">
        <v>45794</v>
      </c>
      <c r="F7759" s="93"/>
      <c r="G7759" s="93" t="s">
        <v>1385</v>
      </c>
      <c r="H7759" s="93" t="s">
        <v>1385</v>
      </c>
      <c r="I7759" s="99"/>
      <c r="J7759" s="99"/>
      <c r="K7759" s="99"/>
      <c r="L7759" s="31"/>
      <c r="M7759" s="31"/>
      <c r="N7759" s="44"/>
      <c r="O7759" s="44"/>
      <c r="P7759" s="343"/>
    </row>
    <row r="7760" spans="1:16" x14ac:dyDescent="0.25">
      <c r="A7760" s="1" t="s">
        <v>14463</v>
      </c>
      <c r="B7760" s="432" t="s">
        <v>14389</v>
      </c>
      <c r="C7760" s="433" t="s">
        <v>14464</v>
      </c>
      <c r="D7760" s="434" t="s">
        <v>17016</v>
      </c>
      <c r="E7760" s="434">
        <v>45826</v>
      </c>
      <c r="P7760" s="343"/>
    </row>
    <row r="7761" spans="1:16" x14ac:dyDescent="0.25">
      <c r="A7761" s="1" t="s">
        <v>14463</v>
      </c>
      <c r="B7761" s="432" t="s">
        <v>14398</v>
      </c>
      <c r="C7761" s="433" t="s">
        <v>14465</v>
      </c>
      <c r="D7761" s="434" t="s">
        <v>17016</v>
      </c>
      <c r="E7761" s="434">
        <v>45866</v>
      </c>
      <c r="P7761" s="343"/>
    </row>
    <row r="7762" spans="1:16" x14ac:dyDescent="0.25">
      <c r="A7762" s="264" t="s">
        <v>5451</v>
      </c>
      <c r="B7762" s="264" t="s">
        <v>5409</v>
      </c>
      <c r="C7762" s="265">
        <v>210602</v>
      </c>
      <c r="D7762" s="265" t="s">
        <v>15953</v>
      </c>
      <c r="E7762" s="266" t="s">
        <v>5410</v>
      </c>
      <c r="P7762" s="343"/>
    </row>
    <row r="7763" spans="1:16" x14ac:dyDescent="0.25">
      <c r="A7763" s="264" t="s">
        <v>5451</v>
      </c>
      <c r="B7763" s="264" t="s">
        <v>2751</v>
      </c>
      <c r="C7763" s="265">
        <v>220105</v>
      </c>
      <c r="D7763" s="265" t="s">
        <v>15953</v>
      </c>
      <c r="E7763" s="266" t="s">
        <v>3064</v>
      </c>
      <c r="P7763" s="343"/>
    </row>
    <row r="7764" spans="1:16" x14ac:dyDescent="0.25">
      <c r="A7764" s="264" t="s">
        <v>6888</v>
      </c>
      <c r="B7764" s="264" t="s">
        <v>1056</v>
      </c>
      <c r="C7764" s="265">
        <v>220601</v>
      </c>
      <c r="D7764" s="265" t="s">
        <v>15953</v>
      </c>
      <c r="E7764" s="266" t="s">
        <v>6412</v>
      </c>
      <c r="P7764" s="343"/>
    </row>
    <row r="7765" spans="1:16" x14ac:dyDescent="0.25">
      <c r="A7765" s="264" t="s">
        <v>6888</v>
      </c>
      <c r="B7765" s="264" t="s">
        <v>1067</v>
      </c>
      <c r="C7765" s="265">
        <v>230703</v>
      </c>
      <c r="D7765" s="265" t="s">
        <v>15953</v>
      </c>
      <c r="E7765" s="266" t="s">
        <v>5273</v>
      </c>
      <c r="P7765" s="343"/>
    </row>
    <row r="7766" spans="1:16" x14ac:dyDescent="0.25">
      <c r="A7766" s="264" t="s">
        <v>17874</v>
      </c>
      <c r="B7766" s="264" t="s">
        <v>236</v>
      </c>
      <c r="C7766" s="265">
        <v>241001</v>
      </c>
      <c r="D7766" s="265" t="s">
        <v>15953</v>
      </c>
      <c r="E7766" s="266" t="s">
        <v>11352</v>
      </c>
      <c r="P7766" s="343"/>
    </row>
    <row r="7767" spans="1:16" x14ac:dyDescent="0.25">
      <c r="A7767" s="44" t="s">
        <v>9000</v>
      </c>
      <c r="B7767" s="44" t="s">
        <v>8995</v>
      </c>
      <c r="C7767" s="45" t="s">
        <v>9001</v>
      </c>
      <c r="D7767" s="45" t="s">
        <v>15765</v>
      </c>
      <c r="E7767" s="45" t="s">
        <v>6212</v>
      </c>
      <c r="F7767" s="328"/>
      <c r="G7767" s="328"/>
      <c r="H7767" s="328"/>
      <c r="I7767" s="329"/>
      <c r="J7767" s="329"/>
      <c r="K7767" s="329"/>
      <c r="N7767" s="44"/>
      <c r="O7767" s="44"/>
      <c r="P7767" s="343"/>
    </row>
    <row r="7768" spans="1:16" x14ac:dyDescent="0.25">
      <c r="A7768" s="346" t="s">
        <v>9000</v>
      </c>
      <c r="B7768" s="346" t="s">
        <v>8995</v>
      </c>
      <c r="C7768" s="347" t="s">
        <v>9001</v>
      </c>
      <c r="D7768" s="347" t="s">
        <v>15765</v>
      </c>
      <c r="E7768" s="347" t="s">
        <v>10069</v>
      </c>
      <c r="F7768" s="346"/>
      <c r="G7768" s="346"/>
      <c r="H7768" s="346"/>
      <c r="I7768" s="346"/>
      <c r="J7768" s="346"/>
      <c r="K7768" s="346"/>
      <c r="L7768" s="346"/>
      <c r="M7768" s="346"/>
      <c r="N7768" s="44"/>
      <c r="O7768" s="44"/>
      <c r="P7768" s="343"/>
    </row>
    <row r="7769" spans="1:16" x14ac:dyDescent="0.25">
      <c r="A7769" s="44" t="s">
        <v>9000</v>
      </c>
      <c r="B7769" s="44" t="s">
        <v>8995</v>
      </c>
      <c r="C7769" s="45" t="s">
        <v>9001</v>
      </c>
      <c r="D7769" s="45" t="s">
        <v>13812</v>
      </c>
      <c r="E7769" s="45" t="s">
        <v>6212</v>
      </c>
      <c r="F7769" s="93"/>
      <c r="G7769" s="93"/>
      <c r="H7769" s="93"/>
      <c r="I7769" s="99"/>
      <c r="J7769" s="99"/>
      <c r="K7769" s="99"/>
      <c r="N7769" s="44"/>
      <c r="O7769" s="44"/>
      <c r="P7769" s="343"/>
    </row>
    <row r="7770" spans="1:16" x14ac:dyDescent="0.25">
      <c r="A7770" s="264" t="s">
        <v>10718</v>
      </c>
      <c r="B7770" s="264" t="s">
        <v>1056</v>
      </c>
      <c r="C7770" s="265">
        <v>230601</v>
      </c>
      <c r="D7770" s="265" t="s">
        <v>15953</v>
      </c>
      <c r="E7770" s="266" t="s">
        <v>10533</v>
      </c>
      <c r="P7770" s="343"/>
    </row>
    <row r="7771" spans="1:16" x14ac:dyDescent="0.25">
      <c r="A7771" s="44" t="s">
        <v>13510</v>
      </c>
      <c r="B7771" s="44" t="s">
        <v>13527</v>
      </c>
      <c r="C7771" s="45" t="s">
        <v>13528</v>
      </c>
      <c r="D7771" s="45" t="s">
        <v>16294</v>
      </c>
      <c r="E7771" s="46">
        <v>45900</v>
      </c>
      <c r="F7771" s="338"/>
      <c r="G7771" s="44"/>
      <c r="H7771" s="44"/>
      <c r="I7771" s="44"/>
      <c r="J7771" s="44"/>
      <c r="K7771" s="44"/>
      <c r="L7771" s="31"/>
      <c r="M7771" s="31"/>
      <c r="N7771" s="44"/>
      <c r="O7771" s="44"/>
      <c r="P7771" s="343"/>
    </row>
    <row r="7772" spans="1:16" x14ac:dyDescent="0.25">
      <c r="A7772" s="44" t="s">
        <v>13510</v>
      </c>
      <c r="B7772" s="44" t="s">
        <v>16400</v>
      </c>
      <c r="C7772" s="45" t="s">
        <v>16401</v>
      </c>
      <c r="D7772" s="45" t="s">
        <v>16294</v>
      </c>
      <c r="E7772" s="46">
        <v>45961</v>
      </c>
      <c r="F7772" s="338"/>
      <c r="G7772" s="44"/>
      <c r="H7772" s="44"/>
      <c r="I7772" s="44"/>
      <c r="J7772" s="44"/>
      <c r="K7772" s="44"/>
      <c r="L7772" s="31"/>
      <c r="M7772" s="31"/>
      <c r="N7772" s="44"/>
      <c r="O7772" s="44"/>
      <c r="P7772" s="343"/>
    </row>
    <row r="7773" spans="1:16" x14ac:dyDescent="0.25">
      <c r="A7773" s="44" t="s">
        <v>12294</v>
      </c>
      <c r="B7773" s="44" t="s">
        <v>12295</v>
      </c>
      <c r="C7773" s="45" t="s">
        <v>6585</v>
      </c>
      <c r="D7773" s="45" t="s">
        <v>4574</v>
      </c>
      <c r="E7773" s="275">
        <f>DATE(2026,2,10)</f>
        <v>46063</v>
      </c>
      <c r="N7773" s="44"/>
      <c r="O7773" s="44"/>
      <c r="P7773" s="343"/>
    </row>
    <row r="7774" spans="1:16" x14ac:dyDescent="0.25">
      <c r="A7774" s="44" t="s">
        <v>11169</v>
      </c>
      <c r="B7774" s="44" t="s">
        <v>15259</v>
      </c>
      <c r="C7774" s="45" t="s">
        <v>11129</v>
      </c>
      <c r="D7774" s="45" t="s">
        <v>16294</v>
      </c>
      <c r="E7774" s="46">
        <v>46022</v>
      </c>
      <c r="F7774" s="338"/>
      <c r="G7774" s="44"/>
      <c r="H7774" s="44"/>
      <c r="I7774" s="44"/>
      <c r="J7774" s="44"/>
      <c r="K7774" s="44"/>
      <c r="L7774" s="31"/>
      <c r="M7774" s="31"/>
      <c r="N7774" s="44"/>
      <c r="O7774" s="44"/>
      <c r="P7774" s="343"/>
    </row>
    <row r="7775" spans="1:16" x14ac:dyDescent="0.25">
      <c r="A7775" s="264" t="s">
        <v>17875</v>
      </c>
      <c r="B7775" s="264" t="s">
        <v>17682</v>
      </c>
      <c r="C7775" s="265">
        <v>25010501</v>
      </c>
      <c r="D7775" s="265" t="s">
        <v>15953</v>
      </c>
      <c r="E7775" s="266" t="s">
        <v>17681</v>
      </c>
      <c r="P7775" s="343"/>
    </row>
    <row r="7776" spans="1:16" x14ac:dyDescent="0.25">
      <c r="A7776" s="264" t="s">
        <v>14861</v>
      </c>
      <c r="B7776" s="264" t="s">
        <v>12996</v>
      </c>
      <c r="C7776" s="265">
        <v>24010401</v>
      </c>
      <c r="D7776" s="265" t="s">
        <v>15953</v>
      </c>
      <c r="E7776" s="266" t="s">
        <v>12997</v>
      </c>
      <c r="P7776" s="343"/>
    </row>
    <row r="7777" spans="1:16" x14ac:dyDescent="0.25">
      <c r="A7777" s="264" t="s">
        <v>14861</v>
      </c>
      <c r="B7777" s="264" t="s">
        <v>3782</v>
      </c>
      <c r="C7777" s="265">
        <v>24010402</v>
      </c>
      <c r="D7777" s="265" t="s">
        <v>15953</v>
      </c>
      <c r="E7777" s="266" t="s">
        <v>8836</v>
      </c>
      <c r="P7777" s="343"/>
    </row>
    <row r="7778" spans="1:16" x14ac:dyDescent="0.25">
      <c r="A7778" s="1" t="s">
        <v>13950</v>
      </c>
      <c r="B7778" s="432" t="s">
        <v>14391</v>
      </c>
      <c r="C7778" s="433" t="s">
        <v>13951</v>
      </c>
      <c r="D7778" s="434" t="s">
        <v>17016</v>
      </c>
      <c r="E7778" s="434">
        <v>45763</v>
      </c>
      <c r="P7778" s="343"/>
    </row>
    <row r="7779" spans="1:16" x14ac:dyDescent="0.25">
      <c r="A7779" s="1" t="s">
        <v>13950</v>
      </c>
      <c r="B7779" s="432" t="s">
        <v>14391</v>
      </c>
      <c r="C7779" s="433" t="s">
        <v>13951</v>
      </c>
      <c r="D7779" s="434" t="s">
        <v>17016</v>
      </c>
      <c r="E7779" s="434">
        <v>45763</v>
      </c>
      <c r="P7779" s="343"/>
    </row>
    <row r="7780" spans="1:16" x14ac:dyDescent="0.25">
      <c r="A7780" s="1" t="s">
        <v>13950</v>
      </c>
      <c r="B7780" s="432" t="s">
        <v>14391</v>
      </c>
      <c r="C7780" s="433" t="s">
        <v>13951</v>
      </c>
      <c r="D7780" s="434" t="s">
        <v>17016</v>
      </c>
      <c r="E7780" s="434">
        <v>45763</v>
      </c>
      <c r="P7780" s="343"/>
    </row>
    <row r="7781" spans="1:16" x14ac:dyDescent="0.25">
      <c r="A7781" s="1" t="s">
        <v>13950</v>
      </c>
      <c r="B7781" s="432" t="s">
        <v>14391</v>
      </c>
      <c r="C7781" s="433" t="s">
        <v>13951</v>
      </c>
      <c r="D7781" s="434" t="s">
        <v>17016</v>
      </c>
      <c r="E7781" s="434">
        <v>45763</v>
      </c>
      <c r="P7781" s="343"/>
    </row>
    <row r="7782" spans="1:16" x14ac:dyDescent="0.25">
      <c r="A7782" s="44" t="s">
        <v>6057</v>
      </c>
      <c r="B7782" s="44" t="s">
        <v>6174</v>
      </c>
      <c r="C7782" s="45" t="s">
        <v>6186</v>
      </c>
      <c r="D7782" s="45" t="s">
        <v>18252</v>
      </c>
      <c r="E7782" s="45" t="s">
        <v>6210</v>
      </c>
      <c r="F7782" s="45" t="s">
        <v>1384</v>
      </c>
      <c r="G7782" s="45" t="s">
        <v>1385</v>
      </c>
      <c r="P7782" s="343"/>
    </row>
    <row r="7783" spans="1:16" x14ac:dyDescent="0.25">
      <c r="A7783" s="111" t="s">
        <v>5004</v>
      </c>
      <c r="B7783" s="92" t="s">
        <v>5001</v>
      </c>
      <c r="C7783" s="93" t="s">
        <v>5000</v>
      </c>
      <c r="D7783" s="93" t="s">
        <v>1398</v>
      </c>
      <c r="E7783" s="94">
        <v>45976</v>
      </c>
      <c r="F7783" s="142"/>
      <c r="G7783" s="142"/>
      <c r="H7783" s="93" t="s">
        <v>1385</v>
      </c>
      <c r="I7783" s="99"/>
      <c r="J7783" s="99"/>
      <c r="K7783" s="99"/>
      <c r="L7783" s="31"/>
      <c r="M7783" s="31"/>
      <c r="N7783" s="44"/>
      <c r="O7783" s="44"/>
      <c r="P7783" s="343"/>
    </row>
    <row r="7784" spans="1:16" x14ac:dyDescent="0.25">
      <c r="A7784" s="264" t="s">
        <v>14862</v>
      </c>
      <c r="B7784" s="264" t="s">
        <v>4181</v>
      </c>
      <c r="C7784" s="265">
        <v>240301</v>
      </c>
      <c r="D7784" s="265" t="s">
        <v>15953</v>
      </c>
      <c r="E7784" s="266" t="s">
        <v>13010</v>
      </c>
      <c r="P7784" s="343"/>
    </row>
    <row r="7785" spans="1:16" x14ac:dyDescent="0.25">
      <c r="A7785" s="57" t="s">
        <v>10865</v>
      </c>
      <c r="B7785" s="57" t="s">
        <v>1488</v>
      </c>
      <c r="C7785" s="62" t="s">
        <v>10855</v>
      </c>
      <c r="D7785" s="62" t="s">
        <v>5966</v>
      </c>
      <c r="E7785" s="60">
        <v>45777</v>
      </c>
      <c r="F7785" s="339" t="s">
        <v>16267</v>
      </c>
      <c r="G7785" s="339" t="s">
        <v>16268</v>
      </c>
      <c r="H7785" s="57"/>
      <c r="I7785" s="57"/>
      <c r="J7785" s="57"/>
      <c r="K7785" s="57"/>
      <c r="L7785" s="31"/>
      <c r="M7785" s="31"/>
      <c r="N7785" s="44"/>
      <c r="O7785" s="44"/>
      <c r="P7785" s="343"/>
    </row>
    <row r="7786" spans="1:16" x14ac:dyDescent="0.25">
      <c r="A7786" s="44" t="s">
        <v>13782</v>
      </c>
      <c r="B7786" s="44" t="s">
        <v>13783</v>
      </c>
      <c r="C7786" s="45" t="s">
        <v>13784</v>
      </c>
      <c r="D7786" s="45" t="s">
        <v>15765</v>
      </c>
      <c r="E7786" s="45" t="s">
        <v>13785</v>
      </c>
      <c r="F7786" s="328"/>
      <c r="G7786" s="328"/>
      <c r="H7786" s="328"/>
      <c r="I7786" s="329"/>
      <c r="J7786" s="329"/>
      <c r="K7786" s="329"/>
      <c r="N7786" s="44"/>
      <c r="O7786" s="44"/>
      <c r="P7786" s="343"/>
    </row>
    <row r="7787" spans="1:16" x14ac:dyDescent="0.25">
      <c r="A7787" s="346" t="s">
        <v>13782</v>
      </c>
      <c r="B7787" s="346" t="s">
        <v>13783</v>
      </c>
      <c r="C7787" s="347" t="s">
        <v>13784</v>
      </c>
      <c r="D7787" s="347" t="s">
        <v>15765</v>
      </c>
      <c r="E7787" s="347" t="s">
        <v>16846</v>
      </c>
      <c r="F7787" s="346"/>
      <c r="G7787" s="346"/>
      <c r="H7787" s="346"/>
      <c r="I7787" s="346"/>
      <c r="J7787" s="346"/>
      <c r="K7787" s="346"/>
      <c r="L7787" s="346"/>
      <c r="M7787" s="346"/>
      <c r="N7787" s="44"/>
      <c r="O7787" s="44"/>
      <c r="P7787" s="343"/>
    </row>
    <row r="7788" spans="1:16" x14ac:dyDescent="0.25">
      <c r="A7788" s="44" t="s">
        <v>13782</v>
      </c>
      <c r="B7788" s="44" t="s">
        <v>13783</v>
      </c>
      <c r="C7788" s="45" t="s">
        <v>13784</v>
      </c>
      <c r="D7788" s="45" t="s">
        <v>13812</v>
      </c>
      <c r="E7788" s="45" t="s">
        <v>13785</v>
      </c>
      <c r="F7788" s="93"/>
      <c r="G7788" s="93"/>
      <c r="H7788" s="93"/>
      <c r="I7788" s="99"/>
      <c r="J7788" s="99"/>
      <c r="K7788" s="99"/>
      <c r="N7788" s="44"/>
      <c r="O7788" s="44"/>
      <c r="P7788" s="343"/>
    </row>
    <row r="7789" spans="1:16" x14ac:dyDescent="0.25">
      <c r="A7789" s="44" t="s">
        <v>15544</v>
      </c>
      <c r="B7789" s="44" t="s">
        <v>1381</v>
      </c>
      <c r="C7789" s="45" t="s">
        <v>15457</v>
      </c>
      <c r="D7789" s="45" t="s">
        <v>18252</v>
      </c>
      <c r="E7789" s="45" t="s">
        <v>10069</v>
      </c>
      <c r="F7789" s="45" t="s">
        <v>1385</v>
      </c>
      <c r="G7789" s="45" t="s">
        <v>1385</v>
      </c>
      <c r="P7789" s="343"/>
    </row>
    <row r="7790" spans="1:16" x14ac:dyDescent="0.25">
      <c r="A7790" s="44" t="s">
        <v>15544</v>
      </c>
      <c r="B7790" s="44" t="s">
        <v>5083</v>
      </c>
      <c r="C7790" s="45" t="s">
        <v>15961</v>
      </c>
      <c r="D7790" s="45" t="s">
        <v>18252</v>
      </c>
      <c r="E7790" s="45" t="s">
        <v>6214</v>
      </c>
      <c r="F7790" s="45" t="s">
        <v>1385</v>
      </c>
      <c r="G7790" s="45" t="s">
        <v>1385</v>
      </c>
      <c r="P7790" s="343"/>
    </row>
    <row r="7791" spans="1:16" x14ac:dyDescent="0.25">
      <c r="A7791" s="44" t="s">
        <v>562</v>
      </c>
      <c r="B7791" s="44" t="s">
        <v>15279</v>
      </c>
      <c r="C7791" s="45" t="s">
        <v>11130</v>
      </c>
      <c r="D7791" s="45" t="s">
        <v>16294</v>
      </c>
      <c r="E7791" s="46">
        <v>46112</v>
      </c>
      <c r="F7791" s="338"/>
      <c r="G7791" s="44"/>
      <c r="H7791" s="44"/>
      <c r="I7791" s="44"/>
      <c r="J7791" s="44"/>
      <c r="K7791" s="44"/>
      <c r="N7791" s="44"/>
      <c r="O7791" s="44"/>
      <c r="P7791" s="343"/>
    </row>
    <row r="7792" spans="1:16" x14ac:dyDescent="0.25">
      <c r="A7792" s="1" t="s">
        <v>10900</v>
      </c>
      <c r="B7792" s="432" t="s">
        <v>10901</v>
      </c>
      <c r="C7792" s="433" t="s">
        <v>10902</v>
      </c>
      <c r="D7792" s="434" t="s">
        <v>17016</v>
      </c>
      <c r="E7792" s="434">
        <v>45947</v>
      </c>
      <c r="P7792" s="343"/>
    </row>
    <row r="7793" spans="1:16" x14ac:dyDescent="0.25">
      <c r="A7793" s="264" t="s">
        <v>16952</v>
      </c>
      <c r="B7793" s="264" t="s">
        <v>15882</v>
      </c>
      <c r="C7793" s="265">
        <v>240901</v>
      </c>
      <c r="D7793" s="265" t="s">
        <v>15953</v>
      </c>
      <c r="E7793" s="266" t="s">
        <v>6214</v>
      </c>
      <c r="P7793" s="343"/>
    </row>
    <row r="7794" spans="1:16" x14ac:dyDescent="0.25">
      <c r="A7794" s="264" t="s">
        <v>14863</v>
      </c>
      <c r="B7794" s="264" t="s">
        <v>2770</v>
      </c>
      <c r="C7794" s="265">
        <v>221004</v>
      </c>
      <c r="D7794" s="265" t="s">
        <v>15953</v>
      </c>
      <c r="E7794" s="266" t="s">
        <v>5198</v>
      </c>
      <c r="P7794" s="343"/>
    </row>
    <row r="7795" spans="1:16" x14ac:dyDescent="0.25">
      <c r="A7795" s="264" t="s">
        <v>14863</v>
      </c>
      <c r="B7795" s="264" t="s">
        <v>1056</v>
      </c>
      <c r="C7795" s="265">
        <v>230601</v>
      </c>
      <c r="D7795" s="265" t="s">
        <v>15953</v>
      </c>
      <c r="E7795" s="266" t="s">
        <v>10533</v>
      </c>
      <c r="P7795" s="343"/>
    </row>
    <row r="7796" spans="1:16" x14ac:dyDescent="0.25">
      <c r="A7796" s="264" t="s">
        <v>14863</v>
      </c>
      <c r="B7796" s="264" t="s">
        <v>6966</v>
      </c>
      <c r="C7796" s="265">
        <v>23010401</v>
      </c>
      <c r="D7796" s="265" t="s">
        <v>15953</v>
      </c>
      <c r="E7796" s="266" t="s">
        <v>6967</v>
      </c>
      <c r="P7796" s="343"/>
    </row>
    <row r="7797" spans="1:16" x14ac:dyDescent="0.25">
      <c r="A7797" s="264" t="s">
        <v>14863</v>
      </c>
      <c r="B7797" s="264" t="s">
        <v>3782</v>
      </c>
      <c r="C7797" s="265">
        <v>23010402</v>
      </c>
      <c r="D7797" s="265" t="s">
        <v>15953</v>
      </c>
      <c r="E7797" s="266" t="s">
        <v>8836</v>
      </c>
      <c r="P7797" s="343"/>
    </row>
    <row r="7798" spans="1:16" x14ac:dyDescent="0.25">
      <c r="A7798" s="264" t="s">
        <v>14863</v>
      </c>
      <c r="B7798" s="264" t="s">
        <v>11374</v>
      </c>
      <c r="C7798" s="265">
        <v>23100201</v>
      </c>
      <c r="D7798" s="265" t="s">
        <v>15953</v>
      </c>
      <c r="E7798" s="266" t="s">
        <v>2980</v>
      </c>
      <c r="P7798" s="343"/>
    </row>
    <row r="7799" spans="1:16" x14ac:dyDescent="0.25">
      <c r="A7799" s="264" t="s">
        <v>14863</v>
      </c>
      <c r="B7799" s="264" t="s">
        <v>14591</v>
      </c>
      <c r="C7799" s="265">
        <v>24020101</v>
      </c>
      <c r="D7799" s="265" t="s">
        <v>15953</v>
      </c>
      <c r="E7799" s="266" t="s">
        <v>12997</v>
      </c>
      <c r="P7799" s="343"/>
    </row>
    <row r="7800" spans="1:16" x14ac:dyDescent="0.25">
      <c r="A7800" s="264" t="s">
        <v>14863</v>
      </c>
      <c r="B7800" s="264" t="s">
        <v>14592</v>
      </c>
      <c r="C7800" s="265">
        <v>24020102</v>
      </c>
      <c r="D7800" s="265" t="s">
        <v>15953</v>
      </c>
      <c r="E7800" s="266" t="s">
        <v>8836</v>
      </c>
      <c r="P7800" s="343"/>
    </row>
    <row r="7801" spans="1:16" x14ac:dyDescent="0.25">
      <c r="A7801" s="264" t="s">
        <v>14863</v>
      </c>
      <c r="B7801" s="264" t="s">
        <v>6685</v>
      </c>
      <c r="C7801" s="265">
        <v>24120301</v>
      </c>
      <c r="D7801" s="265" t="s">
        <v>15953</v>
      </c>
      <c r="E7801" s="266" t="s">
        <v>17687</v>
      </c>
      <c r="P7801" s="343"/>
    </row>
    <row r="7802" spans="1:16" x14ac:dyDescent="0.25">
      <c r="A7802" s="44" t="s">
        <v>6521</v>
      </c>
      <c r="B7802" s="44" t="s">
        <v>12296</v>
      </c>
      <c r="C7802" s="45" t="s">
        <v>12845</v>
      </c>
      <c r="D7802" s="45" t="s">
        <v>4574</v>
      </c>
      <c r="E7802" s="275">
        <f>DATE(2025,11,29)</f>
        <v>45990</v>
      </c>
      <c r="F7802" s="32"/>
      <c r="G7802" s="32"/>
      <c r="H7802" s="32"/>
      <c r="I7802" s="31"/>
      <c r="J7802" s="31"/>
      <c r="K7802" s="31"/>
      <c r="L7802" s="31"/>
      <c r="M7802" s="31"/>
      <c r="N7802" s="44"/>
      <c r="O7802" s="44"/>
      <c r="P7802" s="343"/>
    </row>
    <row r="7803" spans="1:16" x14ac:dyDescent="0.25">
      <c r="A7803" s="44" t="s">
        <v>12297</v>
      </c>
      <c r="B7803" s="44" t="s">
        <v>12298</v>
      </c>
      <c r="C7803" s="45" t="s">
        <v>4769</v>
      </c>
      <c r="D7803" s="45" t="s">
        <v>4574</v>
      </c>
      <c r="E7803" s="275">
        <f>DATE(2025,6,2)</f>
        <v>45810</v>
      </c>
      <c r="F7803" s="32"/>
      <c r="G7803" s="32"/>
      <c r="H7803" s="32"/>
      <c r="I7803" s="31"/>
      <c r="J7803" s="31"/>
      <c r="K7803" s="31"/>
      <c r="L7803" s="31"/>
      <c r="M7803" s="31"/>
      <c r="N7803" s="44"/>
      <c r="O7803" s="44"/>
      <c r="P7803" s="343"/>
    </row>
    <row r="7804" spans="1:16" x14ac:dyDescent="0.25">
      <c r="A7804" s="44" t="s">
        <v>12299</v>
      </c>
      <c r="B7804" s="44" t="s">
        <v>11985</v>
      </c>
      <c r="C7804" s="45" t="s">
        <v>6540</v>
      </c>
      <c r="D7804" s="45" t="s">
        <v>4574</v>
      </c>
      <c r="E7804" s="275">
        <f>DATE(2026,4,18)</f>
        <v>46130</v>
      </c>
      <c r="N7804" s="44"/>
      <c r="O7804" s="44"/>
      <c r="P7804" s="343"/>
    </row>
    <row r="7805" spans="1:16" x14ac:dyDescent="0.25">
      <c r="A7805" s="44" t="s">
        <v>13241</v>
      </c>
      <c r="B7805" s="92" t="s">
        <v>13392</v>
      </c>
      <c r="C7805" s="45" t="s">
        <v>13122</v>
      </c>
      <c r="D7805" s="93" t="s">
        <v>13391</v>
      </c>
      <c r="E7805" s="94">
        <v>45838</v>
      </c>
      <c r="F7805" s="93"/>
      <c r="G7805" s="93"/>
      <c r="H7805" s="93"/>
      <c r="I7805" s="99"/>
      <c r="J7805" s="99"/>
      <c r="K7805" s="99"/>
      <c r="L7805" s="31"/>
      <c r="M7805" s="31"/>
      <c r="N7805" s="44"/>
      <c r="O7805" s="44"/>
      <c r="P7805" s="343"/>
    </row>
    <row r="7806" spans="1:16" x14ac:dyDescent="0.25">
      <c r="A7806" s="44" t="s">
        <v>16094</v>
      </c>
      <c r="B7806" s="44" t="s">
        <v>10976</v>
      </c>
      <c r="C7806" s="45" t="s">
        <v>10977</v>
      </c>
      <c r="D7806" s="45" t="s">
        <v>18252</v>
      </c>
      <c r="E7806" s="45" t="s">
        <v>10715</v>
      </c>
      <c r="F7806" s="45" t="s">
        <v>1384</v>
      </c>
      <c r="G7806" s="45" t="s">
        <v>1385</v>
      </c>
      <c r="P7806" s="343"/>
    </row>
    <row r="7807" spans="1:16" x14ac:dyDescent="0.25">
      <c r="A7807" s="44" t="s">
        <v>16094</v>
      </c>
      <c r="B7807" s="44" t="s">
        <v>1367</v>
      </c>
      <c r="C7807" s="45" t="s">
        <v>10990</v>
      </c>
      <c r="D7807" s="45" t="s">
        <v>18252</v>
      </c>
      <c r="E7807" s="45" t="s">
        <v>10715</v>
      </c>
      <c r="F7807" s="45" t="s">
        <v>1384</v>
      </c>
      <c r="G7807" s="45" t="s">
        <v>1385</v>
      </c>
      <c r="P7807" s="343"/>
    </row>
    <row r="7808" spans="1:16" x14ac:dyDescent="0.25">
      <c r="A7808" s="44" t="s">
        <v>16094</v>
      </c>
      <c r="B7808" s="44" t="s">
        <v>11000</v>
      </c>
      <c r="C7808" s="45" t="s">
        <v>11001</v>
      </c>
      <c r="D7808" s="45" t="s">
        <v>18252</v>
      </c>
      <c r="E7808" s="45" t="s">
        <v>10715</v>
      </c>
      <c r="F7808" s="45" t="s">
        <v>1384</v>
      </c>
      <c r="G7808" s="45" t="s">
        <v>1385</v>
      </c>
      <c r="P7808" s="343"/>
    </row>
    <row r="7809" spans="1:16" x14ac:dyDescent="0.25">
      <c r="A7809" s="44" t="s">
        <v>7254</v>
      </c>
      <c r="B7809" s="44" t="s">
        <v>15290</v>
      </c>
      <c r="C7809" s="45" t="s">
        <v>7249</v>
      </c>
      <c r="D7809" s="45" t="s">
        <v>16294</v>
      </c>
      <c r="E7809" s="46">
        <v>45777</v>
      </c>
      <c r="F7809" s="338"/>
      <c r="G7809" s="44"/>
      <c r="H7809" s="44"/>
      <c r="I7809" s="44"/>
      <c r="J7809" s="44"/>
      <c r="K7809" s="44"/>
      <c r="L7809" s="31"/>
      <c r="M7809" s="31"/>
      <c r="N7809" s="44"/>
      <c r="O7809" s="44"/>
      <c r="P7809" s="343"/>
    </row>
    <row r="7810" spans="1:16" x14ac:dyDescent="0.25">
      <c r="A7810" s="403" t="s">
        <v>17363</v>
      </c>
      <c r="B7810" s="403" t="s">
        <v>17097</v>
      </c>
      <c r="C7810" s="413">
        <v>28.23</v>
      </c>
      <c r="D7810" s="43" t="s">
        <v>17679</v>
      </c>
      <c r="E7810" s="43">
        <v>46934</v>
      </c>
      <c r="F7810" s="88"/>
      <c r="P7810" s="343"/>
    </row>
    <row r="7811" spans="1:16" x14ac:dyDescent="0.25">
      <c r="A7811" s="44" t="s">
        <v>8263</v>
      </c>
      <c r="B7811" s="92" t="s">
        <v>13392</v>
      </c>
      <c r="C7811" s="45">
        <v>16154</v>
      </c>
      <c r="D7811" s="93" t="s">
        <v>13812</v>
      </c>
      <c r="E7811" s="94">
        <v>45838</v>
      </c>
      <c r="F7811" s="93"/>
      <c r="G7811" s="93"/>
      <c r="H7811" s="93"/>
      <c r="I7811" s="99"/>
      <c r="J7811" s="99"/>
      <c r="K7811" s="99"/>
      <c r="L7811" s="31"/>
      <c r="M7811" s="31"/>
      <c r="N7811" s="44"/>
      <c r="O7811" s="44"/>
      <c r="P7811" s="343"/>
    </row>
    <row r="7812" spans="1:16" x14ac:dyDescent="0.25">
      <c r="A7812" s="264" t="s">
        <v>8646</v>
      </c>
      <c r="B7812" s="264" t="s">
        <v>6966</v>
      </c>
      <c r="C7812" s="265">
        <v>23010401</v>
      </c>
      <c r="D7812" s="265" t="s">
        <v>15953</v>
      </c>
      <c r="E7812" s="266" t="s">
        <v>6967</v>
      </c>
      <c r="P7812" s="343"/>
    </row>
    <row r="7813" spans="1:16" x14ac:dyDescent="0.25">
      <c r="A7813" s="44" t="s">
        <v>10218</v>
      </c>
      <c r="B7813" s="44" t="s">
        <v>177</v>
      </c>
      <c r="C7813" s="45" t="s">
        <v>10219</v>
      </c>
      <c r="D7813" s="45" t="s">
        <v>15765</v>
      </c>
      <c r="E7813" s="45" t="s">
        <v>6212</v>
      </c>
      <c r="F7813" s="328"/>
      <c r="G7813" s="328"/>
      <c r="H7813" s="328"/>
      <c r="I7813" s="329"/>
      <c r="J7813" s="329"/>
      <c r="K7813" s="329"/>
      <c r="N7813" s="44"/>
      <c r="O7813" s="44"/>
      <c r="P7813" s="343"/>
    </row>
    <row r="7814" spans="1:16" x14ac:dyDescent="0.25">
      <c r="A7814" s="346" t="s">
        <v>10218</v>
      </c>
      <c r="B7814" s="346" t="s">
        <v>177</v>
      </c>
      <c r="C7814" s="347" t="s">
        <v>10219</v>
      </c>
      <c r="D7814" s="347" t="s">
        <v>15765</v>
      </c>
      <c r="E7814" s="347" t="s">
        <v>16792</v>
      </c>
      <c r="F7814" s="346"/>
      <c r="G7814" s="346"/>
      <c r="H7814" s="346"/>
      <c r="I7814" s="346"/>
      <c r="J7814" s="346"/>
      <c r="K7814" s="346"/>
      <c r="L7814" s="346"/>
      <c r="M7814" s="346"/>
      <c r="N7814" s="44"/>
      <c r="O7814" s="44"/>
      <c r="P7814" s="343"/>
    </row>
    <row r="7815" spans="1:16" x14ac:dyDescent="0.25">
      <c r="A7815" s="44" t="s">
        <v>10218</v>
      </c>
      <c r="B7815" s="44" t="s">
        <v>177</v>
      </c>
      <c r="C7815" s="45" t="s">
        <v>10219</v>
      </c>
      <c r="D7815" s="45" t="s">
        <v>13812</v>
      </c>
      <c r="E7815" s="45" t="s">
        <v>6212</v>
      </c>
      <c r="F7815" s="93"/>
      <c r="G7815" s="93"/>
      <c r="H7815" s="93"/>
      <c r="I7815" s="99"/>
      <c r="J7815" s="99"/>
      <c r="K7815" s="99"/>
      <c r="N7815" s="44"/>
      <c r="O7815" s="44"/>
      <c r="P7815" s="343"/>
    </row>
    <row r="7816" spans="1:16" x14ac:dyDescent="0.25">
      <c r="A7816" s="44" t="s">
        <v>5329</v>
      </c>
      <c r="B7816" s="44" t="s">
        <v>5296</v>
      </c>
      <c r="C7816" s="45" t="s">
        <v>5330</v>
      </c>
      <c r="D7816" s="45" t="s">
        <v>15765</v>
      </c>
      <c r="E7816" s="45" t="s">
        <v>5246</v>
      </c>
      <c r="F7816" s="328"/>
      <c r="G7816" s="328"/>
      <c r="H7816" s="328"/>
      <c r="I7816" s="329"/>
      <c r="J7816" s="329"/>
      <c r="K7816" s="329"/>
      <c r="N7816" s="44"/>
      <c r="O7816" s="44"/>
      <c r="P7816" s="343"/>
    </row>
    <row r="7817" spans="1:16" x14ac:dyDescent="0.25">
      <c r="A7817" s="346" t="s">
        <v>5329</v>
      </c>
      <c r="B7817" s="346" t="s">
        <v>5296</v>
      </c>
      <c r="C7817" s="347" t="s">
        <v>5330</v>
      </c>
      <c r="D7817" s="347" t="s">
        <v>15765</v>
      </c>
      <c r="E7817" s="347" t="s">
        <v>2980</v>
      </c>
      <c r="F7817" s="346"/>
      <c r="G7817" s="346"/>
      <c r="H7817" s="346"/>
      <c r="I7817" s="346"/>
      <c r="J7817" s="346"/>
      <c r="K7817" s="346"/>
      <c r="L7817" s="346"/>
      <c r="M7817" s="346"/>
      <c r="N7817" s="44"/>
      <c r="O7817" s="44"/>
      <c r="P7817" s="343"/>
    </row>
    <row r="7818" spans="1:16" x14ac:dyDescent="0.25">
      <c r="A7818" s="264" t="s">
        <v>17876</v>
      </c>
      <c r="B7818" s="264" t="s">
        <v>1921</v>
      </c>
      <c r="C7818" s="265">
        <v>220101</v>
      </c>
      <c r="D7818" s="265" t="s">
        <v>15953</v>
      </c>
      <c r="E7818" s="266" t="s">
        <v>6211</v>
      </c>
      <c r="P7818" s="343"/>
    </row>
    <row r="7819" spans="1:16" s="359" customFormat="1" x14ac:dyDescent="0.25">
      <c r="A7819" s="264" t="s">
        <v>17876</v>
      </c>
      <c r="B7819" s="264" t="s">
        <v>6697</v>
      </c>
      <c r="C7819" s="265">
        <v>221003</v>
      </c>
      <c r="D7819" s="265" t="s">
        <v>15953</v>
      </c>
      <c r="E7819" s="266" t="s">
        <v>5198</v>
      </c>
      <c r="F7819" s="30"/>
      <c r="G7819" s="30"/>
      <c r="H7819" s="30"/>
      <c r="I7819" s="29"/>
      <c r="J7819" s="29"/>
      <c r="K7819" s="29"/>
      <c r="L7819" s="29"/>
      <c r="M7819" s="29"/>
      <c r="N7819" s="29"/>
      <c r="O7819" s="29"/>
      <c r="P7819" s="360"/>
    </row>
    <row r="7820" spans="1:16" x14ac:dyDescent="0.25">
      <c r="A7820" s="264" t="s">
        <v>17876</v>
      </c>
      <c r="B7820" s="264" t="s">
        <v>2751</v>
      </c>
      <c r="C7820" s="265">
        <v>230105</v>
      </c>
      <c r="D7820" s="265" t="s">
        <v>15953</v>
      </c>
      <c r="E7820" s="266" t="s">
        <v>6877</v>
      </c>
      <c r="P7820" s="343"/>
    </row>
    <row r="7821" spans="1:16" x14ac:dyDescent="0.25">
      <c r="A7821" s="264" t="s">
        <v>17876</v>
      </c>
      <c r="B7821" s="264" t="s">
        <v>1068</v>
      </c>
      <c r="C7821" s="265">
        <v>230202</v>
      </c>
      <c r="D7821" s="265" t="s">
        <v>15953</v>
      </c>
      <c r="E7821" s="266" t="s">
        <v>8836</v>
      </c>
      <c r="P7821" s="343"/>
    </row>
    <row r="7822" spans="1:16" x14ac:dyDescent="0.25">
      <c r="A7822" s="264" t="s">
        <v>17876</v>
      </c>
      <c r="B7822" s="264" t="s">
        <v>6664</v>
      </c>
      <c r="C7822" s="265">
        <v>22010701</v>
      </c>
      <c r="D7822" s="265" t="s">
        <v>15953</v>
      </c>
      <c r="E7822" s="266" t="s">
        <v>6665</v>
      </c>
      <c r="P7822" s="343"/>
    </row>
    <row r="7823" spans="1:16" x14ac:dyDescent="0.25">
      <c r="A7823" s="44" t="s">
        <v>1726</v>
      </c>
      <c r="B7823" s="44" t="s">
        <v>2961</v>
      </c>
      <c r="C7823" s="45" t="s">
        <v>3007</v>
      </c>
      <c r="D7823" s="45" t="s">
        <v>15765</v>
      </c>
      <c r="E7823" s="45" t="s">
        <v>6422</v>
      </c>
      <c r="F7823" s="328"/>
      <c r="G7823" s="328"/>
      <c r="H7823" s="328"/>
      <c r="I7823" s="329"/>
      <c r="J7823" s="329"/>
      <c r="K7823" s="329"/>
      <c r="N7823" s="44"/>
      <c r="O7823" s="44"/>
      <c r="P7823" s="343"/>
    </row>
    <row r="7824" spans="1:16" s="355" customFormat="1" x14ac:dyDescent="0.25">
      <c r="A7824" s="346" t="s">
        <v>1726</v>
      </c>
      <c r="B7824" s="346" t="s">
        <v>2961</v>
      </c>
      <c r="C7824" s="347" t="s">
        <v>3007</v>
      </c>
      <c r="D7824" s="347" t="s">
        <v>15765</v>
      </c>
      <c r="E7824" s="347" t="s">
        <v>6422</v>
      </c>
      <c r="F7824" s="346"/>
      <c r="G7824" s="346"/>
      <c r="H7824" s="346"/>
      <c r="I7824" s="346"/>
      <c r="J7824" s="346"/>
      <c r="K7824" s="346"/>
      <c r="L7824" s="346"/>
      <c r="M7824" s="346"/>
      <c r="N7824" s="44"/>
      <c r="O7824" s="44"/>
      <c r="P7824" s="356"/>
    </row>
    <row r="7825" spans="1:16" x14ac:dyDescent="0.25">
      <c r="A7825" s="44" t="s">
        <v>1726</v>
      </c>
      <c r="B7825" s="44" t="s">
        <v>2961</v>
      </c>
      <c r="C7825" s="45" t="s">
        <v>3007</v>
      </c>
      <c r="D7825" s="45" t="s">
        <v>13812</v>
      </c>
      <c r="E7825" s="45" t="s">
        <v>6422</v>
      </c>
      <c r="F7825" s="93"/>
      <c r="G7825" s="93"/>
      <c r="H7825" s="93"/>
      <c r="I7825" s="99"/>
      <c r="J7825" s="99"/>
      <c r="K7825" s="99"/>
      <c r="N7825" s="44"/>
      <c r="O7825" s="44"/>
      <c r="P7825" s="343"/>
    </row>
    <row r="7826" spans="1:16" x14ac:dyDescent="0.25">
      <c r="A7826" s="264" t="s">
        <v>17877</v>
      </c>
      <c r="B7826" s="264" t="s">
        <v>236</v>
      </c>
      <c r="C7826" s="265">
        <v>241001</v>
      </c>
      <c r="D7826" s="265" t="s">
        <v>15953</v>
      </c>
      <c r="E7826" s="266" t="s">
        <v>11352</v>
      </c>
      <c r="P7826" s="343"/>
    </row>
    <row r="7827" spans="1:16" s="359" customFormat="1" x14ac:dyDescent="0.25">
      <c r="A7827" s="264" t="s">
        <v>5452</v>
      </c>
      <c r="B7827" s="264" t="s">
        <v>10628</v>
      </c>
      <c r="C7827" s="265">
        <v>230701</v>
      </c>
      <c r="D7827" s="265" t="s">
        <v>15953</v>
      </c>
      <c r="E7827" s="266" t="s">
        <v>5273</v>
      </c>
      <c r="F7827" s="30"/>
      <c r="G7827" s="30"/>
      <c r="H7827" s="30"/>
      <c r="I7827" s="29"/>
      <c r="J7827" s="29"/>
      <c r="K7827" s="29"/>
      <c r="L7827" s="29"/>
      <c r="M7827" s="29"/>
      <c r="N7827" s="29"/>
      <c r="O7827" s="29"/>
      <c r="P7827" s="360"/>
    </row>
    <row r="7828" spans="1:16" x14ac:dyDescent="0.25">
      <c r="A7828" s="44" t="s">
        <v>10928</v>
      </c>
      <c r="B7828" s="44" t="s">
        <v>15254</v>
      </c>
      <c r="C7828" s="45" t="s">
        <v>10921</v>
      </c>
      <c r="D7828" s="45" t="s">
        <v>16294</v>
      </c>
      <c r="E7828" s="46">
        <v>45961</v>
      </c>
      <c r="F7828" s="338"/>
      <c r="G7828" s="44"/>
      <c r="H7828" s="44"/>
      <c r="I7828" s="44"/>
      <c r="J7828" s="44"/>
      <c r="K7828" s="44"/>
      <c r="L7828" s="31"/>
      <c r="M7828" s="31"/>
      <c r="N7828" s="44"/>
      <c r="O7828" s="44"/>
      <c r="P7828" s="343"/>
    </row>
    <row r="7829" spans="1:16" x14ac:dyDescent="0.25">
      <c r="A7829" s="264" t="s">
        <v>837</v>
      </c>
      <c r="B7829" s="264" t="s">
        <v>3782</v>
      </c>
      <c r="C7829" s="265">
        <v>210205</v>
      </c>
      <c r="D7829" s="265" t="s">
        <v>15953</v>
      </c>
      <c r="E7829" s="266" t="s">
        <v>8836</v>
      </c>
      <c r="P7829" s="343"/>
    </row>
    <row r="7830" spans="1:16" x14ac:dyDescent="0.25">
      <c r="A7830" s="264" t="s">
        <v>837</v>
      </c>
      <c r="B7830" s="264" t="s">
        <v>4844</v>
      </c>
      <c r="C7830" s="265">
        <v>24060401</v>
      </c>
      <c r="D7830" s="265" t="s">
        <v>15953</v>
      </c>
      <c r="E7830" s="266" t="s">
        <v>6412</v>
      </c>
      <c r="P7830" s="343"/>
    </row>
    <row r="7831" spans="1:16" x14ac:dyDescent="0.25">
      <c r="A7831" s="264" t="s">
        <v>837</v>
      </c>
      <c r="B7831" s="264" t="s">
        <v>1057</v>
      </c>
      <c r="C7831" s="265">
        <v>24060402</v>
      </c>
      <c r="D7831" s="265" t="s">
        <v>15953</v>
      </c>
      <c r="E7831" s="266" t="s">
        <v>5410</v>
      </c>
      <c r="P7831" s="343"/>
    </row>
    <row r="7832" spans="1:16" x14ac:dyDescent="0.25">
      <c r="A7832" s="44" t="s">
        <v>10019</v>
      </c>
      <c r="B7832" s="44" t="s">
        <v>9994</v>
      </c>
      <c r="C7832" s="45" t="s">
        <v>10020</v>
      </c>
      <c r="D7832" s="45" t="s">
        <v>15765</v>
      </c>
      <c r="E7832" s="45" t="s">
        <v>9996</v>
      </c>
      <c r="F7832" s="328"/>
      <c r="G7832" s="328"/>
      <c r="H7832" s="328"/>
      <c r="I7832" s="329"/>
      <c r="J7832" s="329"/>
      <c r="K7832" s="329"/>
      <c r="N7832" s="44"/>
      <c r="O7832" s="44"/>
      <c r="P7832" s="343"/>
    </row>
    <row r="7833" spans="1:16" x14ac:dyDescent="0.25">
      <c r="A7833" s="346" t="s">
        <v>10019</v>
      </c>
      <c r="B7833" s="346" t="s">
        <v>9994</v>
      </c>
      <c r="C7833" s="347" t="s">
        <v>10020</v>
      </c>
      <c r="D7833" s="347" t="s">
        <v>15765</v>
      </c>
      <c r="E7833" s="347" t="s">
        <v>16783</v>
      </c>
      <c r="F7833" s="346"/>
      <c r="G7833" s="346"/>
      <c r="H7833" s="346"/>
      <c r="I7833" s="346"/>
      <c r="J7833" s="346"/>
      <c r="K7833" s="346"/>
      <c r="L7833" s="346"/>
      <c r="M7833" s="346"/>
      <c r="N7833" s="44"/>
      <c r="O7833" s="44"/>
      <c r="P7833" s="343"/>
    </row>
    <row r="7834" spans="1:16" x14ac:dyDescent="0.25">
      <c r="A7834" s="44" t="s">
        <v>10019</v>
      </c>
      <c r="B7834" s="44" t="s">
        <v>12093</v>
      </c>
      <c r="C7834" s="45" t="s">
        <v>16621</v>
      </c>
      <c r="D7834" s="45" t="s">
        <v>4574</v>
      </c>
      <c r="E7834" s="275">
        <f>DATE(2028,11,1)</f>
        <v>47058</v>
      </c>
      <c r="N7834" s="44"/>
      <c r="O7834" s="44"/>
      <c r="P7834" s="343"/>
    </row>
    <row r="7835" spans="1:16" x14ac:dyDescent="0.25">
      <c r="A7835" s="44" t="s">
        <v>10019</v>
      </c>
      <c r="B7835" s="44" t="s">
        <v>12300</v>
      </c>
      <c r="C7835" s="45" t="s">
        <v>5066</v>
      </c>
      <c r="D7835" s="45" t="s">
        <v>4574</v>
      </c>
      <c r="E7835" s="275">
        <f>DATE(2025,8,12)</f>
        <v>45881</v>
      </c>
      <c r="F7835" s="32"/>
      <c r="G7835" s="32"/>
      <c r="H7835" s="32"/>
      <c r="I7835" s="31"/>
      <c r="J7835" s="31"/>
      <c r="K7835" s="31"/>
      <c r="L7835" s="31"/>
      <c r="M7835" s="31"/>
      <c r="N7835" s="44"/>
      <c r="O7835" s="44"/>
      <c r="P7835" s="343"/>
    </row>
    <row r="7836" spans="1:16" s="359" customFormat="1" x14ac:dyDescent="0.25">
      <c r="A7836" s="44" t="s">
        <v>10019</v>
      </c>
      <c r="B7836" s="44" t="s">
        <v>9994</v>
      </c>
      <c r="C7836" s="45" t="s">
        <v>10020</v>
      </c>
      <c r="D7836" s="45" t="s">
        <v>13812</v>
      </c>
      <c r="E7836" s="45" t="s">
        <v>9996</v>
      </c>
      <c r="F7836" s="93"/>
      <c r="G7836" s="93"/>
      <c r="H7836" s="93"/>
      <c r="I7836" s="99"/>
      <c r="J7836" s="99"/>
      <c r="K7836" s="99"/>
      <c r="L7836" s="29"/>
      <c r="M7836" s="29"/>
      <c r="N7836" s="44"/>
      <c r="O7836" s="44"/>
      <c r="P7836" s="360"/>
    </row>
    <row r="7837" spans="1:16" x14ac:dyDescent="0.25">
      <c r="A7837" s="264" t="s">
        <v>10719</v>
      </c>
      <c r="B7837" s="264" t="s">
        <v>1063</v>
      </c>
      <c r="C7837" s="265">
        <v>220104</v>
      </c>
      <c r="D7837" s="265" t="s">
        <v>15953</v>
      </c>
      <c r="E7837" s="266" t="s">
        <v>6677</v>
      </c>
      <c r="P7837" s="343"/>
    </row>
    <row r="7838" spans="1:16" x14ac:dyDescent="0.25">
      <c r="A7838" s="264" t="s">
        <v>10719</v>
      </c>
      <c r="B7838" s="264" t="s">
        <v>2751</v>
      </c>
      <c r="C7838" s="265">
        <v>220105</v>
      </c>
      <c r="D7838" s="265" t="s">
        <v>15953</v>
      </c>
      <c r="E7838" s="266" t="s">
        <v>3064</v>
      </c>
      <c r="P7838" s="343"/>
    </row>
    <row r="7839" spans="1:16" x14ac:dyDescent="0.25">
      <c r="A7839" s="264" t="s">
        <v>10719</v>
      </c>
      <c r="B7839" s="264" t="s">
        <v>6662</v>
      </c>
      <c r="C7839" s="265">
        <v>22010601</v>
      </c>
      <c r="D7839" s="265" t="s">
        <v>15953</v>
      </c>
      <c r="E7839" s="266" t="s">
        <v>6211</v>
      </c>
      <c r="P7839" s="343"/>
    </row>
    <row r="7840" spans="1:16" x14ac:dyDescent="0.25">
      <c r="A7840" s="264" t="s">
        <v>10719</v>
      </c>
      <c r="B7840" s="264" t="s">
        <v>6663</v>
      </c>
      <c r="C7840" s="265">
        <v>22010602</v>
      </c>
      <c r="D7840" s="265" t="s">
        <v>15953</v>
      </c>
      <c r="E7840" s="266" t="s">
        <v>6211</v>
      </c>
      <c r="P7840" s="343"/>
    </row>
    <row r="7841" spans="1:16" x14ac:dyDescent="0.25">
      <c r="A7841" s="264" t="s">
        <v>10719</v>
      </c>
      <c r="B7841" s="264" t="s">
        <v>14592</v>
      </c>
      <c r="C7841" s="265">
        <v>24020102</v>
      </c>
      <c r="D7841" s="265" t="s">
        <v>15953</v>
      </c>
      <c r="E7841" s="266" t="s">
        <v>8836</v>
      </c>
      <c r="P7841" s="343"/>
    </row>
    <row r="7842" spans="1:16" x14ac:dyDescent="0.25">
      <c r="A7842" s="264" t="s">
        <v>10719</v>
      </c>
      <c r="B7842" s="264" t="s">
        <v>14580</v>
      </c>
      <c r="C7842" s="265">
        <v>24020301</v>
      </c>
      <c r="D7842" s="265" t="s">
        <v>15953</v>
      </c>
      <c r="E7842" s="266" t="s">
        <v>12997</v>
      </c>
      <c r="P7842" s="343"/>
    </row>
    <row r="7843" spans="1:16" x14ac:dyDescent="0.25">
      <c r="A7843" s="264" t="s">
        <v>10719</v>
      </c>
      <c r="B7843" s="264" t="s">
        <v>3783</v>
      </c>
      <c r="C7843" s="265">
        <v>24020302</v>
      </c>
      <c r="D7843" s="265" t="s">
        <v>15953</v>
      </c>
      <c r="E7843" s="266" t="s">
        <v>8836</v>
      </c>
      <c r="P7843" s="343"/>
    </row>
    <row r="7844" spans="1:16" x14ac:dyDescent="0.25">
      <c r="A7844" s="262" t="s">
        <v>7420</v>
      </c>
      <c r="B7844" s="262" t="s">
        <v>7357</v>
      </c>
      <c r="C7844" s="53" t="s">
        <v>15328</v>
      </c>
      <c r="D7844" s="93" t="s">
        <v>7330</v>
      </c>
      <c r="E7844" s="263">
        <v>47352</v>
      </c>
      <c r="F7844" s="93"/>
      <c r="G7844" s="93"/>
      <c r="H7844" s="93"/>
      <c r="I7844" s="99"/>
      <c r="J7844" s="99"/>
      <c r="K7844" s="99"/>
      <c r="N7844" s="44"/>
      <c r="O7844" s="44"/>
      <c r="P7844" s="343"/>
    </row>
    <row r="7845" spans="1:16" x14ac:dyDescent="0.25">
      <c r="A7845" s="44" t="s">
        <v>5331</v>
      </c>
      <c r="B7845" s="44" t="s">
        <v>5313</v>
      </c>
      <c r="C7845" s="45" t="s">
        <v>5332</v>
      </c>
      <c r="D7845" s="45" t="s">
        <v>15765</v>
      </c>
      <c r="E7845" s="45" t="s">
        <v>11268</v>
      </c>
      <c r="F7845" s="328"/>
      <c r="G7845" s="328"/>
      <c r="H7845" s="328"/>
      <c r="I7845" s="329"/>
      <c r="J7845" s="329"/>
      <c r="K7845" s="329"/>
      <c r="N7845" s="44"/>
      <c r="O7845" s="44"/>
      <c r="P7845" s="343"/>
    </row>
    <row r="7846" spans="1:16" x14ac:dyDescent="0.25">
      <c r="A7846" s="346" t="s">
        <v>5331</v>
      </c>
      <c r="B7846" s="346" t="s">
        <v>5313</v>
      </c>
      <c r="C7846" s="347" t="s">
        <v>5332</v>
      </c>
      <c r="D7846" s="347" t="s">
        <v>15765</v>
      </c>
      <c r="E7846" s="347" t="s">
        <v>11268</v>
      </c>
      <c r="F7846" s="346"/>
      <c r="G7846" s="346"/>
      <c r="H7846" s="346"/>
      <c r="I7846" s="346"/>
      <c r="J7846" s="346"/>
      <c r="K7846" s="346"/>
      <c r="L7846" s="346"/>
      <c r="M7846" s="346"/>
      <c r="N7846" s="44"/>
      <c r="O7846" s="44"/>
      <c r="P7846" s="343"/>
    </row>
    <row r="7847" spans="1:16" x14ac:dyDescent="0.25">
      <c r="A7847" s="44" t="s">
        <v>5331</v>
      </c>
      <c r="B7847" s="44" t="s">
        <v>5313</v>
      </c>
      <c r="C7847" s="45" t="s">
        <v>5332</v>
      </c>
      <c r="D7847" s="45" t="s">
        <v>13812</v>
      </c>
      <c r="E7847" s="45" t="s">
        <v>11268</v>
      </c>
      <c r="F7847" s="93"/>
      <c r="G7847" s="93"/>
      <c r="H7847" s="93"/>
      <c r="I7847" s="99"/>
      <c r="J7847" s="99"/>
      <c r="K7847" s="99"/>
      <c r="N7847" s="44"/>
      <c r="O7847" s="44"/>
      <c r="P7847" s="343"/>
    </row>
    <row r="7848" spans="1:16" x14ac:dyDescent="0.25">
      <c r="A7848" s="44" t="s">
        <v>11545</v>
      </c>
      <c r="B7848" s="44" t="s">
        <v>11546</v>
      </c>
      <c r="C7848" s="45" t="s">
        <v>11547</v>
      </c>
      <c r="D7848" s="45" t="s">
        <v>11548</v>
      </c>
      <c r="E7848" s="46">
        <v>46507</v>
      </c>
      <c r="F7848" s="45"/>
      <c r="G7848" s="45"/>
      <c r="H7848" s="93"/>
      <c r="I7848" s="99"/>
      <c r="J7848" s="99"/>
      <c r="K7848" s="99"/>
      <c r="N7848" s="44"/>
      <c r="O7848" s="44"/>
      <c r="P7848" s="343"/>
    </row>
    <row r="7849" spans="1:16" x14ac:dyDescent="0.25">
      <c r="A7849" s="264" t="s">
        <v>10452</v>
      </c>
      <c r="B7849" s="264" t="s">
        <v>10527</v>
      </c>
      <c r="C7849" s="265">
        <v>230505</v>
      </c>
      <c r="D7849" s="265" t="s">
        <v>15953</v>
      </c>
      <c r="E7849" s="266" t="s">
        <v>9689</v>
      </c>
      <c r="P7849" s="343"/>
    </row>
    <row r="7850" spans="1:16" x14ac:dyDescent="0.25">
      <c r="A7850" s="57" t="s">
        <v>10866</v>
      </c>
      <c r="B7850" s="57" t="s">
        <v>2495</v>
      </c>
      <c r="C7850" s="62" t="s">
        <v>10848</v>
      </c>
      <c r="D7850" s="62" t="s">
        <v>5966</v>
      </c>
      <c r="E7850" s="60">
        <v>45961</v>
      </c>
      <c r="F7850" s="339" t="s">
        <v>16267</v>
      </c>
      <c r="G7850" s="339" t="s">
        <v>16268</v>
      </c>
      <c r="H7850" s="57"/>
      <c r="I7850" s="57"/>
      <c r="J7850" s="57"/>
      <c r="K7850" s="57"/>
      <c r="L7850" s="31"/>
      <c r="M7850" s="31"/>
      <c r="N7850" s="44"/>
      <c r="O7850" s="44"/>
      <c r="P7850" s="343"/>
    </row>
    <row r="7851" spans="1:16" x14ac:dyDescent="0.25">
      <c r="A7851" s="1" t="s">
        <v>2623</v>
      </c>
      <c r="B7851" s="432" t="s">
        <v>3151</v>
      </c>
      <c r="C7851" s="433" t="s">
        <v>8425</v>
      </c>
      <c r="D7851" s="434" t="s">
        <v>17016</v>
      </c>
      <c r="E7851" s="434">
        <v>46076</v>
      </c>
      <c r="P7851" s="343"/>
    </row>
    <row r="7852" spans="1:16" x14ac:dyDescent="0.25">
      <c r="A7852" s="44" t="s">
        <v>2623</v>
      </c>
      <c r="B7852" s="44" t="s">
        <v>12301</v>
      </c>
      <c r="C7852" s="45" t="s">
        <v>12846</v>
      </c>
      <c r="D7852" s="45" t="s">
        <v>4574</v>
      </c>
      <c r="E7852" s="275">
        <f>DATE(2027,8,8)</f>
        <v>46607</v>
      </c>
      <c r="N7852" s="44"/>
      <c r="O7852" s="44"/>
      <c r="P7852" s="343"/>
    </row>
    <row r="7853" spans="1:16" s="355" customFormat="1" x14ac:dyDescent="0.25">
      <c r="A7853" s="44" t="s">
        <v>530</v>
      </c>
      <c r="B7853" s="44" t="s">
        <v>13530</v>
      </c>
      <c r="C7853" s="45" t="s">
        <v>13103</v>
      </c>
      <c r="D7853" s="45" t="s">
        <v>16294</v>
      </c>
      <c r="E7853" s="46">
        <v>46081</v>
      </c>
      <c r="F7853" s="338"/>
      <c r="G7853" s="44"/>
      <c r="H7853" s="44"/>
      <c r="I7853" s="44"/>
      <c r="J7853" s="44"/>
      <c r="K7853" s="44"/>
      <c r="L7853" s="29"/>
      <c r="M7853" s="29"/>
      <c r="N7853" s="44"/>
      <c r="O7853" s="44"/>
      <c r="P7853" s="356"/>
    </row>
    <row r="7854" spans="1:16" x14ac:dyDescent="0.25">
      <c r="A7854" s="264" t="s">
        <v>9511</v>
      </c>
      <c r="B7854" s="264" t="s">
        <v>4181</v>
      </c>
      <c r="C7854" s="265">
        <v>230301</v>
      </c>
      <c r="D7854" s="265" t="s">
        <v>15953</v>
      </c>
      <c r="E7854" s="266" t="s">
        <v>6877</v>
      </c>
      <c r="P7854" s="343"/>
    </row>
    <row r="7855" spans="1:16" s="359" customFormat="1" x14ac:dyDescent="0.25">
      <c r="A7855" s="99" t="s">
        <v>2085</v>
      </c>
      <c r="B7855" s="92" t="s">
        <v>1359</v>
      </c>
      <c r="C7855" s="93" t="s">
        <v>4872</v>
      </c>
      <c r="D7855" s="93" t="s">
        <v>2002</v>
      </c>
      <c r="E7855" s="94">
        <v>45866</v>
      </c>
      <c r="F7855" s="93"/>
      <c r="G7855" s="93"/>
      <c r="H7855" s="93" t="s">
        <v>1533</v>
      </c>
      <c r="I7855" s="99"/>
      <c r="J7855" s="99"/>
      <c r="K7855" s="99"/>
      <c r="L7855" s="31"/>
      <c r="M7855" s="31"/>
      <c r="N7855" s="44"/>
      <c r="O7855" s="44"/>
      <c r="P7855" s="360"/>
    </row>
    <row r="7856" spans="1:16" x14ac:dyDescent="0.25">
      <c r="A7856" s="99" t="s">
        <v>1531</v>
      </c>
      <c r="B7856" s="92" t="s">
        <v>1532</v>
      </c>
      <c r="C7856" s="93" t="s">
        <v>14151</v>
      </c>
      <c r="D7856" s="93" t="s">
        <v>1398</v>
      </c>
      <c r="E7856" s="94">
        <v>45860</v>
      </c>
      <c r="F7856" s="93" t="s">
        <v>1534</v>
      </c>
      <c r="G7856" s="93"/>
      <c r="H7856" s="93" t="s">
        <v>1533</v>
      </c>
      <c r="I7856" s="99"/>
      <c r="J7856" s="99"/>
      <c r="K7856" s="99"/>
      <c r="L7856" s="31"/>
      <c r="M7856" s="31"/>
      <c r="N7856" s="44"/>
      <c r="O7856" s="44"/>
      <c r="P7856" s="343"/>
    </row>
    <row r="7857" spans="1:16" x14ac:dyDescent="0.25">
      <c r="A7857" s="1" t="s">
        <v>36</v>
      </c>
      <c r="B7857" s="432" t="s">
        <v>179</v>
      </c>
      <c r="C7857" s="433" t="s">
        <v>8426</v>
      </c>
      <c r="D7857" s="434" t="s">
        <v>17016</v>
      </c>
      <c r="E7857" s="434">
        <v>46076</v>
      </c>
      <c r="P7857" s="343"/>
    </row>
    <row r="7858" spans="1:16" x14ac:dyDescent="0.25">
      <c r="A7858" s="1" t="s">
        <v>36</v>
      </c>
      <c r="B7858" s="432" t="s">
        <v>179</v>
      </c>
      <c r="C7858" s="433" t="s">
        <v>8426</v>
      </c>
      <c r="D7858" s="434" t="s">
        <v>17016</v>
      </c>
      <c r="E7858" s="434">
        <v>46076</v>
      </c>
      <c r="P7858" s="343"/>
    </row>
    <row r="7859" spans="1:16" x14ac:dyDescent="0.25">
      <c r="A7859" s="1" t="s">
        <v>36</v>
      </c>
      <c r="B7859" s="432" t="s">
        <v>179</v>
      </c>
      <c r="C7859" s="433" t="s">
        <v>8426</v>
      </c>
      <c r="D7859" s="434" t="s">
        <v>17016</v>
      </c>
      <c r="E7859" s="434">
        <v>46076</v>
      </c>
      <c r="P7859" s="343"/>
    </row>
    <row r="7860" spans="1:16" x14ac:dyDescent="0.25">
      <c r="A7860" s="1" t="s">
        <v>36</v>
      </c>
      <c r="B7860" s="432" t="s">
        <v>2197</v>
      </c>
      <c r="C7860" s="433" t="s">
        <v>10903</v>
      </c>
      <c r="D7860" s="434" t="s">
        <v>17016</v>
      </c>
      <c r="E7860" s="434">
        <v>45919</v>
      </c>
      <c r="P7860" s="343"/>
    </row>
    <row r="7861" spans="1:16" x14ac:dyDescent="0.25">
      <c r="A7861" s="1" t="s">
        <v>36</v>
      </c>
      <c r="B7861" s="432" t="s">
        <v>2197</v>
      </c>
      <c r="C7861" s="433" t="s">
        <v>10903</v>
      </c>
      <c r="D7861" s="434" t="s">
        <v>17016</v>
      </c>
      <c r="E7861" s="434">
        <v>45919</v>
      </c>
      <c r="P7861" s="343"/>
    </row>
    <row r="7862" spans="1:16" x14ac:dyDescent="0.25">
      <c r="A7862" s="1" t="s">
        <v>36</v>
      </c>
      <c r="B7862" s="432" t="s">
        <v>2197</v>
      </c>
      <c r="C7862" s="433" t="s">
        <v>10903</v>
      </c>
      <c r="D7862" s="434" t="s">
        <v>17016</v>
      </c>
      <c r="E7862" s="434">
        <v>45919</v>
      </c>
      <c r="P7862" s="343"/>
    </row>
    <row r="7863" spans="1:16" s="359" customFormat="1" x14ac:dyDescent="0.25">
      <c r="A7863" s="44" t="s">
        <v>11875</v>
      </c>
      <c r="B7863" s="44" t="s">
        <v>1365</v>
      </c>
      <c r="C7863" s="45" t="s">
        <v>15417</v>
      </c>
      <c r="D7863" s="45" t="s">
        <v>18252</v>
      </c>
      <c r="E7863" s="45" t="s">
        <v>11309</v>
      </c>
      <c r="F7863" s="45" t="s">
        <v>1385</v>
      </c>
      <c r="G7863" s="45" t="s">
        <v>1385</v>
      </c>
      <c r="H7863" s="30"/>
      <c r="I7863" s="29"/>
      <c r="J7863" s="29"/>
      <c r="K7863" s="29"/>
      <c r="L7863" s="29"/>
      <c r="M7863" s="29"/>
      <c r="N7863" s="29"/>
      <c r="O7863" s="29"/>
      <c r="P7863" s="360"/>
    </row>
    <row r="7864" spans="1:16" x14ac:dyDescent="0.25">
      <c r="A7864" s="264" t="s">
        <v>5453</v>
      </c>
      <c r="B7864" s="264" t="s">
        <v>236</v>
      </c>
      <c r="C7864" s="265">
        <v>241001</v>
      </c>
      <c r="D7864" s="265" t="s">
        <v>15953</v>
      </c>
      <c r="E7864" s="266" t="s">
        <v>11352</v>
      </c>
      <c r="P7864" s="343"/>
    </row>
    <row r="7865" spans="1:16" x14ac:dyDescent="0.25">
      <c r="A7865" s="264" t="s">
        <v>838</v>
      </c>
      <c r="B7865" s="264" t="s">
        <v>2751</v>
      </c>
      <c r="C7865" s="265">
        <v>230105</v>
      </c>
      <c r="D7865" s="265" t="s">
        <v>15953</v>
      </c>
      <c r="E7865" s="266" t="s">
        <v>6877</v>
      </c>
      <c r="P7865" s="343"/>
    </row>
    <row r="7866" spans="1:16" s="355" customFormat="1" x14ac:dyDescent="0.25">
      <c r="A7866" s="44" t="s">
        <v>16095</v>
      </c>
      <c r="B7866" s="44" t="s">
        <v>1346</v>
      </c>
      <c r="C7866" s="45" t="s">
        <v>15960</v>
      </c>
      <c r="D7866" s="45" t="s">
        <v>18252</v>
      </c>
      <c r="E7866" s="45" t="s">
        <v>6214</v>
      </c>
      <c r="F7866" s="45" t="s">
        <v>1384</v>
      </c>
      <c r="G7866" s="45" t="s">
        <v>1385</v>
      </c>
      <c r="H7866" s="30"/>
      <c r="I7866" s="29"/>
      <c r="J7866" s="29"/>
      <c r="K7866" s="29"/>
      <c r="L7866" s="29"/>
      <c r="M7866" s="29"/>
      <c r="N7866" s="29"/>
      <c r="O7866" s="29"/>
      <c r="P7866" s="356"/>
    </row>
    <row r="7867" spans="1:16" x14ac:dyDescent="0.25">
      <c r="A7867" s="1" t="s">
        <v>13952</v>
      </c>
      <c r="B7867" s="432" t="s">
        <v>8379</v>
      </c>
      <c r="C7867" s="433" t="s">
        <v>13949</v>
      </c>
      <c r="D7867" s="434" t="s">
        <v>17016</v>
      </c>
      <c r="E7867" s="434">
        <v>45838</v>
      </c>
      <c r="P7867" s="343"/>
    </row>
    <row r="7868" spans="1:16" x14ac:dyDescent="0.25">
      <c r="A7868" s="264" t="s">
        <v>6889</v>
      </c>
      <c r="B7868" s="264" t="s">
        <v>1055</v>
      </c>
      <c r="C7868" s="265">
        <v>22010702</v>
      </c>
      <c r="D7868" s="265" t="s">
        <v>15953</v>
      </c>
      <c r="E7868" s="266" t="s">
        <v>8836</v>
      </c>
      <c r="P7868" s="343"/>
    </row>
    <row r="7869" spans="1:16" x14ac:dyDescent="0.25">
      <c r="A7869" s="44" t="s">
        <v>13603</v>
      </c>
      <c r="B7869" s="44" t="s">
        <v>16622</v>
      </c>
      <c r="C7869" s="45" t="s">
        <v>13700</v>
      </c>
      <c r="D7869" s="45" t="s">
        <v>4574</v>
      </c>
      <c r="E7869" s="275">
        <f>DATE(2028,2,28)</f>
        <v>46811</v>
      </c>
      <c r="N7869" s="44"/>
      <c r="O7869" s="44"/>
      <c r="P7869" s="343"/>
    </row>
    <row r="7870" spans="1:16" x14ac:dyDescent="0.25">
      <c r="A7870" s="44" t="s">
        <v>649</v>
      </c>
      <c r="B7870" s="44" t="s">
        <v>15302</v>
      </c>
      <c r="C7870" s="45" t="s">
        <v>4964</v>
      </c>
      <c r="D7870" s="45" t="s">
        <v>16294</v>
      </c>
      <c r="E7870" s="46">
        <v>45900</v>
      </c>
      <c r="F7870" s="338"/>
      <c r="G7870" s="44"/>
      <c r="H7870" s="44"/>
      <c r="I7870" s="44"/>
      <c r="J7870" s="44"/>
      <c r="K7870" s="44"/>
      <c r="L7870" s="31"/>
      <c r="M7870" s="31"/>
      <c r="N7870" s="44"/>
      <c r="O7870" s="44"/>
      <c r="P7870" s="343"/>
    </row>
    <row r="7871" spans="1:16" x14ac:dyDescent="0.25">
      <c r="A7871" s="44" t="s">
        <v>13775</v>
      </c>
      <c r="B7871" s="44" t="s">
        <v>13776</v>
      </c>
      <c r="C7871" s="45" t="s">
        <v>13777</v>
      </c>
      <c r="D7871" s="45" t="s">
        <v>15765</v>
      </c>
      <c r="E7871" s="45" t="s">
        <v>13778</v>
      </c>
      <c r="F7871" s="328"/>
      <c r="G7871" s="328"/>
      <c r="H7871" s="328"/>
      <c r="I7871" s="329"/>
      <c r="J7871" s="329"/>
      <c r="K7871" s="329"/>
      <c r="N7871" s="44"/>
      <c r="O7871" s="44"/>
      <c r="P7871" s="343"/>
    </row>
    <row r="7872" spans="1:16" x14ac:dyDescent="0.25">
      <c r="A7872" s="346" t="s">
        <v>13775</v>
      </c>
      <c r="B7872" s="346" t="s">
        <v>13776</v>
      </c>
      <c r="C7872" s="347" t="s">
        <v>13777</v>
      </c>
      <c r="D7872" s="347" t="s">
        <v>15765</v>
      </c>
      <c r="E7872" s="347" t="s">
        <v>16844</v>
      </c>
      <c r="F7872" s="346"/>
      <c r="G7872" s="346"/>
      <c r="H7872" s="346"/>
      <c r="I7872" s="346"/>
      <c r="J7872" s="346"/>
      <c r="K7872" s="346"/>
      <c r="L7872" s="346"/>
      <c r="M7872" s="346"/>
      <c r="N7872" s="44"/>
      <c r="O7872" s="44"/>
      <c r="P7872" s="343"/>
    </row>
    <row r="7873" spans="1:16" x14ac:dyDescent="0.25">
      <c r="A7873" s="44" t="s">
        <v>13775</v>
      </c>
      <c r="B7873" s="44" t="s">
        <v>13776</v>
      </c>
      <c r="C7873" s="45" t="s">
        <v>13777</v>
      </c>
      <c r="D7873" s="45" t="s">
        <v>13812</v>
      </c>
      <c r="E7873" s="45" t="s">
        <v>13778</v>
      </c>
      <c r="F7873" s="93"/>
      <c r="G7873" s="93"/>
      <c r="H7873" s="93"/>
      <c r="I7873" s="99"/>
      <c r="J7873" s="99"/>
      <c r="K7873" s="99"/>
      <c r="N7873" s="44"/>
      <c r="O7873" s="44"/>
      <c r="P7873" s="343"/>
    </row>
    <row r="7874" spans="1:16" x14ac:dyDescent="0.25">
      <c r="A7874" s="44" t="s">
        <v>1197</v>
      </c>
      <c r="B7874" s="44" t="s">
        <v>2040</v>
      </c>
      <c r="C7874" s="45" t="s">
        <v>6198</v>
      </c>
      <c r="D7874" s="45" t="s">
        <v>18252</v>
      </c>
      <c r="E7874" s="45" t="s">
        <v>5183</v>
      </c>
      <c r="F7874" s="45" t="s">
        <v>1384</v>
      </c>
      <c r="G7874" s="45" t="s">
        <v>1385</v>
      </c>
      <c r="P7874" s="343"/>
    </row>
    <row r="7875" spans="1:16" x14ac:dyDescent="0.25">
      <c r="A7875" s="76" t="s">
        <v>7564</v>
      </c>
      <c r="B7875" s="76" t="s">
        <v>5081</v>
      </c>
      <c r="C7875" s="97" t="s">
        <v>3756</v>
      </c>
      <c r="D7875" s="96" t="s">
        <v>2099</v>
      </c>
      <c r="E7875" s="64">
        <v>45906</v>
      </c>
      <c r="F7875" s="93"/>
      <c r="G7875" s="93"/>
      <c r="H7875" s="93"/>
      <c r="I7875" s="99"/>
      <c r="J7875" s="99"/>
      <c r="K7875" s="99"/>
      <c r="L7875" s="31"/>
      <c r="M7875" s="31"/>
      <c r="N7875" s="44"/>
      <c r="O7875" s="44"/>
      <c r="P7875" s="343"/>
    </row>
    <row r="7876" spans="1:16" x14ac:dyDescent="0.25">
      <c r="A7876" s="403" t="s">
        <v>17364</v>
      </c>
      <c r="B7876" s="403" t="s">
        <v>17143</v>
      </c>
      <c r="C7876" s="413">
        <v>19.23</v>
      </c>
      <c r="D7876" s="43" t="s">
        <v>17679</v>
      </c>
      <c r="E7876" s="43">
        <v>46934</v>
      </c>
      <c r="F7876" s="88"/>
      <c r="P7876" s="343"/>
    </row>
    <row r="7877" spans="1:16" x14ac:dyDescent="0.25">
      <c r="A7877" s="403" t="s">
        <v>17364</v>
      </c>
      <c r="B7877" s="403" t="s">
        <v>17216</v>
      </c>
      <c r="C7877" s="413">
        <v>35.229999999999997</v>
      </c>
      <c r="D7877" s="43" t="s">
        <v>17679</v>
      </c>
      <c r="E7877" s="43">
        <v>46934</v>
      </c>
      <c r="F7877" s="88"/>
      <c r="P7877" s="343"/>
    </row>
    <row r="7878" spans="1:16" x14ac:dyDescent="0.25">
      <c r="A7878" s="92" t="s">
        <v>14352</v>
      </c>
      <c r="B7878" s="92" t="s">
        <v>14372</v>
      </c>
      <c r="C7878" s="93" t="s">
        <v>14373</v>
      </c>
      <c r="D7878" s="93" t="s">
        <v>1398</v>
      </c>
      <c r="E7878" s="94">
        <v>45916</v>
      </c>
      <c r="F7878" s="93"/>
      <c r="G7878" s="93"/>
      <c r="H7878" s="93"/>
      <c r="I7878" s="99"/>
      <c r="J7878" s="99"/>
      <c r="K7878" s="99"/>
      <c r="L7878" s="31"/>
      <c r="M7878" s="31"/>
      <c r="N7878" s="44"/>
      <c r="O7878" s="44"/>
      <c r="P7878" s="343"/>
    </row>
    <row r="7879" spans="1:16" x14ac:dyDescent="0.25">
      <c r="A7879" s="57" t="s">
        <v>545</v>
      </c>
      <c r="B7879" s="57" t="s">
        <v>2495</v>
      </c>
      <c r="C7879" s="62">
        <v>21030</v>
      </c>
      <c r="D7879" s="62" t="s">
        <v>5966</v>
      </c>
      <c r="E7879" s="60">
        <v>45961</v>
      </c>
      <c r="F7879" s="339" t="s">
        <v>16267</v>
      </c>
      <c r="G7879" s="339" t="s">
        <v>16268</v>
      </c>
      <c r="H7879" s="57"/>
      <c r="I7879" s="57"/>
      <c r="J7879" s="57"/>
      <c r="K7879" s="57"/>
      <c r="L7879" s="31"/>
      <c r="M7879" s="31"/>
      <c r="N7879" s="44"/>
      <c r="O7879" s="44"/>
      <c r="P7879" s="343"/>
    </row>
    <row r="7880" spans="1:16" x14ac:dyDescent="0.25">
      <c r="A7880" s="44" t="s">
        <v>545</v>
      </c>
      <c r="B7880" s="44" t="s">
        <v>15970</v>
      </c>
      <c r="C7880" s="45" t="s">
        <v>15775</v>
      </c>
      <c r="D7880" s="45" t="s">
        <v>18252</v>
      </c>
      <c r="E7880" s="45" t="s">
        <v>6416</v>
      </c>
      <c r="F7880" s="45" t="s">
        <v>1384</v>
      </c>
      <c r="G7880" s="45" t="s">
        <v>1385</v>
      </c>
      <c r="P7880" s="343"/>
    </row>
    <row r="7881" spans="1:16" x14ac:dyDescent="0.25">
      <c r="A7881" s="57" t="s">
        <v>545</v>
      </c>
      <c r="B7881" s="92" t="s">
        <v>4550</v>
      </c>
      <c r="C7881" s="93" t="s">
        <v>4548</v>
      </c>
      <c r="D7881" s="93" t="s">
        <v>4549</v>
      </c>
      <c r="E7881" s="94">
        <v>46203</v>
      </c>
      <c r="F7881" s="93"/>
      <c r="G7881" s="93"/>
      <c r="H7881" s="93"/>
      <c r="I7881" s="99"/>
      <c r="J7881" s="99"/>
      <c r="K7881" s="99"/>
      <c r="N7881" s="44"/>
      <c r="O7881" s="44"/>
      <c r="P7881" s="343"/>
    </row>
    <row r="7882" spans="1:16" s="355" customFormat="1" x14ac:dyDescent="0.25">
      <c r="A7882" s="44" t="s">
        <v>545</v>
      </c>
      <c r="B7882" s="353" t="s">
        <v>17063</v>
      </c>
      <c r="C7882" s="32" t="s">
        <v>17033</v>
      </c>
      <c r="D7882" s="32" t="s">
        <v>1398</v>
      </c>
      <c r="E7882" s="33">
        <v>47208</v>
      </c>
      <c r="F7882" s="32"/>
      <c r="G7882" s="32"/>
      <c r="H7882" s="32"/>
      <c r="I7882" s="31"/>
      <c r="J7882" s="31"/>
      <c r="K7882" s="31"/>
      <c r="L7882" s="31"/>
      <c r="M7882" s="31"/>
      <c r="N7882" s="31"/>
      <c r="O7882" s="44"/>
      <c r="P7882" s="356"/>
    </row>
    <row r="7883" spans="1:16" x14ac:dyDescent="0.25">
      <c r="A7883" s="403" t="s">
        <v>17365</v>
      </c>
      <c r="B7883" s="403" t="s">
        <v>17101</v>
      </c>
      <c r="C7883" s="413">
        <v>11.22</v>
      </c>
      <c r="D7883" s="43" t="s">
        <v>17679</v>
      </c>
      <c r="E7883" s="43">
        <v>45838</v>
      </c>
      <c r="F7883" s="88"/>
      <c r="P7883" s="343"/>
    </row>
    <row r="7884" spans="1:16" x14ac:dyDescent="0.25">
      <c r="A7884" s="57" t="s">
        <v>4265</v>
      </c>
      <c r="B7884" s="92" t="s">
        <v>4550</v>
      </c>
      <c r="C7884" s="93" t="s">
        <v>4548</v>
      </c>
      <c r="D7884" s="93" t="s">
        <v>4549</v>
      </c>
      <c r="E7884" s="94">
        <v>46203</v>
      </c>
      <c r="F7884" s="93"/>
      <c r="G7884" s="93"/>
      <c r="H7884" s="93"/>
      <c r="I7884" s="99"/>
      <c r="J7884" s="99"/>
      <c r="K7884" s="99"/>
      <c r="N7884" s="44"/>
      <c r="O7884" s="44"/>
      <c r="P7884" s="344"/>
    </row>
    <row r="7885" spans="1:16" x14ac:dyDescent="0.25">
      <c r="A7885" s="1" t="s">
        <v>146</v>
      </c>
      <c r="B7885" s="432" t="s">
        <v>2189</v>
      </c>
      <c r="C7885" s="433" t="s">
        <v>4394</v>
      </c>
      <c r="D7885" s="434" t="s">
        <v>17016</v>
      </c>
      <c r="E7885" s="434">
        <v>45823</v>
      </c>
      <c r="P7885" s="343"/>
    </row>
    <row r="7886" spans="1:16" x14ac:dyDescent="0.25">
      <c r="A7886" s="1" t="s">
        <v>146</v>
      </c>
      <c r="B7886" s="432" t="s">
        <v>2189</v>
      </c>
      <c r="C7886" s="433" t="s">
        <v>4394</v>
      </c>
      <c r="D7886" s="434" t="s">
        <v>17016</v>
      </c>
      <c r="E7886" s="434">
        <v>45823</v>
      </c>
      <c r="P7886" s="343"/>
    </row>
    <row r="7887" spans="1:16" x14ac:dyDescent="0.25">
      <c r="A7887" s="264" t="s">
        <v>6890</v>
      </c>
      <c r="B7887" s="264" t="s">
        <v>17689</v>
      </c>
      <c r="C7887" s="265">
        <v>241101</v>
      </c>
      <c r="D7887" s="265" t="s">
        <v>15953</v>
      </c>
      <c r="E7887" s="266" t="s">
        <v>6985</v>
      </c>
      <c r="P7887" s="344"/>
    </row>
    <row r="7888" spans="1:16" ht="14.4" x14ac:dyDescent="0.3">
      <c r="A7888" s="25" t="s">
        <v>17047</v>
      </c>
      <c r="B7888" s="262" t="s">
        <v>11553</v>
      </c>
      <c r="C7888" s="53" t="s">
        <v>11664</v>
      </c>
      <c r="D7888" s="93" t="s">
        <v>7330</v>
      </c>
      <c r="E7888" s="263">
        <v>47059</v>
      </c>
      <c r="F7888" s="93"/>
      <c r="G7888" s="93"/>
      <c r="H7888" s="93"/>
      <c r="I7888" s="99"/>
      <c r="J7888" s="99"/>
      <c r="K7888" s="99"/>
      <c r="O7888" s="44"/>
      <c r="P7888" s="344"/>
    </row>
    <row r="7889" spans="1:16" x14ac:dyDescent="0.25">
      <c r="A7889" s="44" t="s">
        <v>17047</v>
      </c>
      <c r="B7889" s="353" t="s">
        <v>17063</v>
      </c>
      <c r="C7889" s="32" t="s">
        <v>17033</v>
      </c>
      <c r="D7889" s="32" t="s">
        <v>1398</v>
      </c>
      <c r="E7889" s="33">
        <v>47208</v>
      </c>
      <c r="F7889" s="32"/>
      <c r="G7889" s="32"/>
      <c r="H7889" s="32"/>
      <c r="I7889" s="31"/>
      <c r="J7889" s="31"/>
      <c r="K7889" s="31"/>
      <c r="L7889" s="31"/>
      <c r="M7889" s="31"/>
      <c r="N7889" s="31"/>
      <c r="O7889" s="44"/>
      <c r="P7889" s="344"/>
    </row>
    <row r="7890" spans="1:16" x14ac:dyDescent="0.25">
      <c r="A7890" s="264" t="s">
        <v>3524</v>
      </c>
      <c r="B7890" s="264" t="s">
        <v>1056</v>
      </c>
      <c r="C7890" s="265">
        <v>230601</v>
      </c>
      <c r="D7890" s="265" t="s">
        <v>15953</v>
      </c>
      <c r="E7890" s="266" t="s">
        <v>10533</v>
      </c>
      <c r="P7890" s="344"/>
    </row>
    <row r="7891" spans="1:16" x14ac:dyDescent="0.25">
      <c r="A7891" s="44" t="s">
        <v>3439</v>
      </c>
      <c r="B7891" s="44" t="s">
        <v>9961</v>
      </c>
      <c r="C7891" s="45" t="s">
        <v>3457</v>
      </c>
      <c r="D7891" s="45" t="s">
        <v>16294</v>
      </c>
      <c r="E7891" s="46">
        <v>46022</v>
      </c>
      <c r="F7891" s="338"/>
      <c r="G7891" s="44"/>
      <c r="H7891" s="44"/>
      <c r="I7891" s="44"/>
      <c r="J7891" s="44"/>
      <c r="K7891" s="44"/>
      <c r="L7891" s="31"/>
      <c r="M7891" s="31"/>
      <c r="N7891" s="44"/>
      <c r="O7891" s="44"/>
      <c r="P7891" s="344"/>
    </row>
    <row r="7892" spans="1:16" x14ac:dyDescent="0.25">
      <c r="A7892" s="264" t="s">
        <v>10453</v>
      </c>
      <c r="B7892" s="264" t="s">
        <v>3600</v>
      </c>
      <c r="C7892" s="265">
        <v>230502</v>
      </c>
      <c r="D7892" s="265" t="s">
        <v>15953</v>
      </c>
      <c r="E7892" s="266" t="s">
        <v>10364</v>
      </c>
      <c r="P7892" s="344"/>
    </row>
    <row r="7893" spans="1:16" x14ac:dyDescent="0.25">
      <c r="A7893" s="403" t="s">
        <v>17366</v>
      </c>
      <c r="B7893" s="403" t="s">
        <v>17165</v>
      </c>
      <c r="C7893" s="413">
        <v>38.229999999999997</v>
      </c>
      <c r="D7893" s="43" t="s">
        <v>17679</v>
      </c>
      <c r="E7893" s="43">
        <v>46934</v>
      </c>
      <c r="F7893" s="88"/>
      <c r="P7893" s="344"/>
    </row>
    <row r="7894" spans="1:16" x14ac:dyDescent="0.25">
      <c r="A7894" s="264" t="s">
        <v>8647</v>
      </c>
      <c r="B7894" s="264" t="s">
        <v>1069</v>
      </c>
      <c r="C7894" s="265">
        <v>230103</v>
      </c>
      <c r="D7894" s="265" t="s">
        <v>15953</v>
      </c>
      <c r="E7894" s="266" t="s">
        <v>6809</v>
      </c>
      <c r="P7894" s="344"/>
    </row>
    <row r="7895" spans="1:16" x14ac:dyDescent="0.25">
      <c r="A7895" s="44" t="s">
        <v>16096</v>
      </c>
      <c r="B7895" s="44" t="s">
        <v>1345</v>
      </c>
      <c r="C7895" s="45" t="s">
        <v>18105</v>
      </c>
      <c r="D7895" s="45" t="s">
        <v>18252</v>
      </c>
      <c r="E7895" s="45" t="s">
        <v>6985</v>
      </c>
      <c r="F7895" s="45" t="s">
        <v>1384</v>
      </c>
      <c r="G7895" s="45" t="s">
        <v>1385</v>
      </c>
      <c r="P7895" s="344"/>
    </row>
    <row r="7896" spans="1:16" x14ac:dyDescent="0.25">
      <c r="A7896" s="44" t="s">
        <v>16096</v>
      </c>
      <c r="B7896" s="44" t="s">
        <v>18102</v>
      </c>
      <c r="C7896" s="45" t="s">
        <v>18103</v>
      </c>
      <c r="D7896" s="45" t="s">
        <v>18252</v>
      </c>
      <c r="E7896" s="45" t="s">
        <v>6985</v>
      </c>
      <c r="F7896" s="45" t="s">
        <v>1384</v>
      </c>
      <c r="G7896" s="45" t="s">
        <v>1385</v>
      </c>
      <c r="P7896" s="344"/>
    </row>
    <row r="7897" spans="1:16" x14ac:dyDescent="0.25">
      <c r="A7897" s="44" t="s">
        <v>2653</v>
      </c>
      <c r="B7897" s="44" t="s">
        <v>15315</v>
      </c>
      <c r="C7897" s="45" t="s">
        <v>2596</v>
      </c>
      <c r="D7897" s="45" t="s">
        <v>16294</v>
      </c>
      <c r="E7897" s="46">
        <v>45688</v>
      </c>
      <c r="F7897" s="338"/>
      <c r="G7897" s="44"/>
      <c r="H7897" s="44"/>
      <c r="I7897" s="44"/>
      <c r="J7897" s="44"/>
      <c r="K7897" s="44"/>
      <c r="L7897" s="31"/>
      <c r="M7897" s="31"/>
      <c r="N7897" s="44"/>
      <c r="O7897" s="44"/>
      <c r="P7897" s="344"/>
    </row>
    <row r="7898" spans="1:16" x14ac:dyDescent="0.25">
      <c r="A7898" s="403" t="s">
        <v>78</v>
      </c>
      <c r="B7898" s="403" t="s">
        <v>17096</v>
      </c>
      <c r="C7898" s="413">
        <v>24.22</v>
      </c>
      <c r="D7898" s="43" t="s">
        <v>17679</v>
      </c>
      <c r="E7898" s="43">
        <v>45838</v>
      </c>
      <c r="F7898" s="88"/>
      <c r="P7898" s="344"/>
    </row>
    <row r="7899" spans="1:16" x14ac:dyDescent="0.25">
      <c r="A7899" s="403" t="s">
        <v>78</v>
      </c>
      <c r="B7899" s="403" t="s">
        <v>17097</v>
      </c>
      <c r="C7899" s="413">
        <v>28.22</v>
      </c>
      <c r="D7899" s="43" t="s">
        <v>17679</v>
      </c>
      <c r="E7899" s="43">
        <v>45838</v>
      </c>
      <c r="F7899" s="88"/>
      <c r="P7899" s="344"/>
    </row>
    <row r="7900" spans="1:16" x14ac:dyDescent="0.25">
      <c r="A7900" s="1" t="s">
        <v>78</v>
      </c>
      <c r="B7900" s="432" t="s">
        <v>6346</v>
      </c>
      <c r="C7900" s="433" t="s">
        <v>6347</v>
      </c>
      <c r="D7900" s="434" t="s">
        <v>17016</v>
      </c>
      <c r="E7900" s="434">
        <v>45885</v>
      </c>
      <c r="P7900" s="343"/>
    </row>
    <row r="7901" spans="1:16" x14ac:dyDescent="0.25">
      <c r="A7901" s="1" t="s">
        <v>78</v>
      </c>
      <c r="B7901" s="432" t="s">
        <v>6346</v>
      </c>
      <c r="C7901" s="433" t="s">
        <v>6347</v>
      </c>
      <c r="D7901" s="434" t="s">
        <v>17016</v>
      </c>
      <c r="E7901" s="434">
        <v>45885</v>
      </c>
      <c r="P7901" s="343"/>
    </row>
    <row r="7902" spans="1:16" x14ac:dyDescent="0.25">
      <c r="A7902" s="99" t="s">
        <v>78</v>
      </c>
      <c r="B7902" s="92" t="s">
        <v>4877</v>
      </c>
      <c r="C7902" s="93" t="s">
        <v>4878</v>
      </c>
      <c r="D7902" s="93" t="s">
        <v>1398</v>
      </c>
      <c r="E7902" s="94">
        <v>45921</v>
      </c>
      <c r="F7902" s="93"/>
      <c r="G7902" s="93"/>
      <c r="H7902" s="93" t="s">
        <v>1385</v>
      </c>
      <c r="I7902" s="99"/>
      <c r="J7902" s="99"/>
      <c r="K7902" s="99"/>
      <c r="L7902" s="31"/>
      <c r="M7902" s="31"/>
      <c r="N7902" s="44"/>
      <c r="O7902" s="44"/>
      <c r="P7902" s="344"/>
    </row>
    <row r="7903" spans="1:16" x14ac:dyDescent="0.25">
      <c r="A7903" s="44" t="s">
        <v>78</v>
      </c>
      <c r="B7903" s="44" t="s">
        <v>3753</v>
      </c>
      <c r="C7903" s="45" t="s">
        <v>10351</v>
      </c>
      <c r="D7903" s="45" t="s">
        <v>15765</v>
      </c>
      <c r="E7903" s="45" t="s">
        <v>6210</v>
      </c>
      <c r="F7903" s="328"/>
      <c r="G7903" s="328"/>
      <c r="H7903" s="328"/>
      <c r="I7903" s="329"/>
      <c r="J7903" s="329"/>
      <c r="K7903" s="329"/>
      <c r="N7903" s="44"/>
      <c r="O7903" s="44"/>
      <c r="P7903" s="344"/>
    </row>
    <row r="7904" spans="1:16" s="355" customFormat="1" x14ac:dyDescent="0.25">
      <c r="A7904" s="346" t="s">
        <v>78</v>
      </c>
      <c r="B7904" s="346" t="s">
        <v>3753</v>
      </c>
      <c r="C7904" s="347" t="s">
        <v>10351</v>
      </c>
      <c r="D7904" s="347" t="s">
        <v>15765</v>
      </c>
      <c r="E7904" s="347" t="s">
        <v>16794</v>
      </c>
      <c r="F7904" s="346"/>
      <c r="G7904" s="346"/>
      <c r="H7904" s="346"/>
      <c r="I7904" s="346"/>
      <c r="J7904" s="346"/>
      <c r="K7904" s="346"/>
      <c r="L7904" s="346"/>
      <c r="M7904" s="346"/>
      <c r="N7904" s="44"/>
      <c r="O7904" s="44"/>
      <c r="P7904" s="371"/>
    </row>
    <row r="7905" spans="1:16" x14ac:dyDescent="0.25">
      <c r="A7905" s="44" t="s">
        <v>78</v>
      </c>
      <c r="B7905" s="44" t="s">
        <v>3753</v>
      </c>
      <c r="C7905" s="45" t="s">
        <v>10351</v>
      </c>
      <c r="D7905" s="45" t="s">
        <v>13812</v>
      </c>
      <c r="E7905" s="45" t="s">
        <v>6210</v>
      </c>
      <c r="F7905" s="93"/>
      <c r="G7905" s="93"/>
      <c r="H7905" s="93"/>
      <c r="I7905" s="99"/>
      <c r="J7905" s="99"/>
      <c r="K7905" s="99"/>
      <c r="N7905" s="44"/>
      <c r="O7905" s="44"/>
      <c r="P7905" s="344"/>
    </row>
    <row r="7906" spans="1:16" s="359" customFormat="1" x14ac:dyDescent="0.25">
      <c r="A7906" s="264" t="s">
        <v>9512</v>
      </c>
      <c r="B7906" s="264" t="s">
        <v>2751</v>
      </c>
      <c r="C7906" s="265">
        <v>230105</v>
      </c>
      <c r="D7906" s="265" t="s">
        <v>15953</v>
      </c>
      <c r="E7906" s="266" t="s">
        <v>6877</v>
      </c>
      <c r="F7906" s="30"/>
      <c r="G7906" s="30"/>
      <c r="H7906" s="30"/>
      <c r="I7906" s="29"/>
      <c r="J7906" s="29"/>
      <c r="K7906" s="29"/>
      <c r="L7906" s="29"/>
      <c r="M7906" s="29"/>
      <c r="N7906" s="29"/>
      <c r="O7906" s="29"/>
      <c r="P7906" s="364"/>
    </row>
    <row r="7907" spans="1:16" x14ac:dyDescent="0.25">
      <c r="A7907" s="264" t="s">
        <v>9512</v>
      </c>
      <c r="B7907" s="264" t="s">
        <v>3591</v>
      </c>
      <c r="C7907" s="265">
        <v>230901</v>
      </c>
      <c r="D7907" s="265" t="s">
        <v>15953</v>
      </c>
      <c r="E7907" s="266" t="s">
        <v>10715</v>
      </c>
      <c r="P7907" s="344"/>
    </row>
    <row r="7908" spans="1:16" x14ac:dyDescent="0.25">
      <c r="A7908" s="264" t="s">
        <v>9512</v>
      </c>
      <c r="B7908" s="264" t="s">
        <v>14623</v>
      </c>
      <c r="C7908" s="265">
        <v>24050301</v>
      </c>
      <c r="D7908" s="265" t="s">
        <v>15953</v>
      </c>
      <c r="E7908" s="266" t="s">
        <v>6710</v>
      </c>
      <c r="P7908" s="344"/>
    </row>
    <row r="7909" spans="1:16" x14ac:dyDescent="0.25">
      <c r="A7909" s="264" t="s">
        <v>3748</v>
      </c>
      <c r="B7909" s="264" t="s">
        <v>4181</v>
      </c>
      <c r="C7909" s="265">
        <v>210305</v>
      </c>
      <c r="D7909" s="265" t="s">
        <v>15953</v>
      </c>
      <c r="E7909" s="266" t="s">
        <v>3754</v>
      </c>
      <c r="P7909" s="344"/>
    </row>
    <row r="7910" spans="1:16" x14ac:dyDescent="0.25">
      <c r="A7910" s="44" t="s">
        <v>5006</v>
      </c>
      <c r="B7910" s="92" t="s">
        <v>5001</v>
      </c>
      <c r="C7910" s="93" t="s">
        <v>5000</v>
      </c>
      <c r="D7910" s="93" t="s">
        <v>1398</v>
      </c>
      <c r="E7910" s="94">
        <v>45976</v>
      </c>
      <c r="F7910" s="93"/>
      <c r="G7910" s="93"/>
      <c r="H7910" s="93" t="s">
        <v>1385</v>
      </c>
      <c r="I7910" s="99"/>
      <c r="J7910" s="99"/>
      <c r="K7910" s="99"/>
      <c r="L7910" s="31"/>
      <c r="M7910" s="31"/>
      <c r="N7910" s="44"/>
      <c r="O7910" s="44"/>
      <c r="P7910" s="344"/>
    </row>
    <row r="7911" spans="1:16" x14ac:dyDescent="0.25">
      <c r="A7911" s="44" t="s">
        <v>10613</v>
      </c>
      <c r="B7911" s="92" t="s">
        <v>4153</v>
      </c>
      <c r="C7911" s="93" t="s">
        <v>10622</v>
      </c>
      <c r="D7911" s="93" t="s">
        <v>1398</v>
      </c>
      <c r="E7911" s="94">
        <v>46507</v>
      </c>
      <c r="F7911" s="93"/>
      <c r="G7911" s="93"/>
      <c r="H7911" s="93"/>
      <c r="I7911" s="99"/>
      <c r="J7911" s="99"/>
      <c r="K7911" s="99"/>
      <c r="N7911" s="44"/>
      <c r="O7911" s="44"/>
      <c r="P7911" s="344"/>
    </row>
    <row r="7912" spans="1:16" x14ac:dyDescent="0.25">
      <c r="A7912" s="44" t="s">
        <v>13242</v>
      </c>
      <c r="B7912" s="92" t="s">
        <v>13392</v>
      </c>
      <c r="C7912" s="45" t="s">
        <v>13122</v>
      </c>
      <c r="D7912" s="93" t="s">
        <v>13391</v>
      </c>
      <c r="E7912" s="94">
        <v>45838</v>
      </c>
      <c r="F7912" s="93"/>
      <c r="G7912" s="93"/>
      <c r="H7912" s="93"/>
      <c r="I7912" s="99"/>
      <c r="J7912" s="99"/>
      <c r="K7912" s="99"/>
      <c r="L7912" s="31"/>
      <c r="M7912" s="31"/>
      <c r="N7912" s="44"/>
      <c r="O7912" s="44"/>
      <c r="P7912" s="344"/>
    </row>
    <row r="7913" spans="1:16" x14ac:dyDescent="0.25">
      <c r="A7913" s="264" t="s">
        <v>17878</v>
      </c>
      <c r="B7913" s="264" t="s">
        <v>1921</v>
      </c>
      <c r="C7913" s="265">
        <v>250101</v>
      </c>
      <c r="D7913" s="265" t="s">
        <v>15953</v>
      </c>
      <c r="E7913" s="266" t="s">
        <v>17681</v>
      </c>
      <c r="P7913" s="344"/>
    </row>
    <row r="7914" spans="1:16" x14ac:dyDescent="0.25">
      <c r="A7914" s="264" t="s">
        <v>17878</v>
      </c>
      <c r="B7914" s="264" t="s">
        <v>6661</v>
      </c>
      <c r="C7914" s="265">
        <v>22100201</v>
      </c>
      <c r="D7914" s="265" t="s">
        <v>15953</v>
      </c>
      <c r="E7914" s="266" t="s">
        <v>5198</v>
      </c>
      <c r="P7914" s="344"/>
    </row>
    <row r="7915" spans="1:16" x14ac:dyDescent="0.25">
      <c r="A7915" s="44" t="s">
        <v>1727</v>
      </c>
      <c r="B7915" s="44" t="s">
        <v>3753</v>
      </c>
      <c r="C7915" s="45" t="s">
        <v>5241</v>
      </c>
      <c r="D7915" s="45" t="s">
        <v>15765</v>
      </c>
      <c r="E7915" s="45" t="s">
        <v>6213</v>
      </c>
      <c r="F7915" s="328"/>
      <c r="G7915" s="328"/>
      <c r="H7915" s="328"/>
      <c r="I7915" s="329"/>
      <c r="J7915" s="329"/>
      <c r="K7915" s="329"/>
      <c r="N7915" s="44"/>
      <c r="O7915" s="44"/>
      <c r="P7915" s="344"/>
    </row>
    <row r="7916" spans="1:16" x14ac:dyDescent="0.25">
      <c r="A7916" s="346" t="s">
        <v>1727</v>
      </c>
      <c r="B7916" s="346" t="s">
        <v>3753</v>
      </c>
      <c r="C7916" s="347" t="s">
        <v>5241</v>
      </c>
      <c r="D7916" s="347" t="s">
        <v>15765</v>
      </c>
      <c r="E7916" s="347" t="s">
        <v>3754</v>
      </c>
      <c r="F7916" s="346"/>
      <c r="G7916" s="346"/>
      <c r="H7916" s="346"/>
      <c r="I7916" s="346"/>
      <c r="J7916" s="346"/>
      <c r="K7916" s="346"/>
      <c r="L7916" s="346"/>
      <c r="M7916" s="346"/>
      <c r="N7916" s="44"/>
      <c r="O7916" s="44"/>
      <c r="P7916" s="343"/>
    </row>
    <row r="7917" spans="1:16" x14ac:dyDescent="0.25">
      <c r="A7917" s="44" t="s">
        <v>1727</v>
      </c>
      <c r="B7917" s="44" t="s">
        <v>12302</v>
      </c>
      <c r="C7917" s="45" t="s">
        <v>4768</v>
      </c>
      <c r="D7917" s="45" t="s">
        <v>4574</v>
      </c>
      <c r="E7917" s="275">
        <f>DATE(2026,4,19)</f>
        <v>46131</v>
      </c>
      <c r="N7917" s="44"/>
      <c r="O7917" s="44"/>
      <c r="P7917" s="343"/>
    </row>
    <row r="7918" spans="1:16" x14ac:dyDescent="0.25">
      <c r="A7918" s="44" t="s">
        <v>1727</v>
      </c>
      <c r="B7918" s="44" t="s">
        <v>3753</v>
      </c>
      <c r="C7918" s="45" t="s">
        <v>5241</v>
      </c>
      <c r="D7918" s="45" t="s">
        <v>13812</v>
      </c>
      <c r="E7918" s="45" t="s">
        <v>6213</v>
      </c>
      <c r="F7918" s="93"/>
      <c r="G7918" s="93"/>
      <c r="H7918" s="93"/>
      <c r="I7918" s="99"/>
      <c r="J7918" s="99"/>
      <c r="K7918" s="99"/>
      <c r="N7918" s="44"/>
      <c r="O7918" s="44"/>
      <c r="P7918" s="343"/>
    </row>
    <row r="7919" spans="1:16" x14ac:dyDescent="0.25">
      <c r="A7919" s="264" t="s">
        <v>6891</v>
      </c>
      <c r="B7919" s="264" t="s">
        <v>2751</v>
      </c>
      <c r="C7919" s="265">
        <v>220105</v>
      </c>
      <c r="D7919" s="265" t="s">
        <v>15953</v>
      </c>
      <c r="E7919" s="266" t="s">
        <v>3064</v>
      </c>
      <c r="P7919" s="343"/>
    </row>
    <row r="7920" spans="1:16" x14ac:dyDescent="0.25">
      <c r="A7920" s="1" t="s">
        <v>9701</v>
      </c>
      <c r="B7920" s="432" t="s">
        <v>9694</v>
      </c>
      <c r="C7920" s="433" t="s">
        <v>9702</v>
      </c>
      <c r="D7920" s="434" t="s">
        <v>17016</v>
      </c>
      <c r="E7920" s="434">
        <v>45793</v>
      </c>
      <c r="P7920" s="343"/>
    </row>
    <row r="7921" spans="1:16" x14ac:dyDescent="0.25">
      <c r="A7921" s="44" t="s">
        <v>15545</v>
      </c>
      <c r="B7921" s="44" t="s">
        <v>1354</v>
      </c>
      <c r="C7921" s="45" t="s">
        <v>14385</v>
      </c>
      <c r="D7921" s="45" t="s">
        <v>18252</v>
      </c>
      <c r="E7921" s="45" t="s">
        <v>3064</v>
      </c>
      <c r="F7921" s="45" t="s">
        <v>1384</v>
      </c>
      <c r="G7921" s="45" t="s">
        <v>1385</v>
      </c>
      <c r="P7921" s="343"/>
    </row>
    <row r="7922" spans="1:16" x14ac:dyDescent="0.25">
      <c r="A7922" s="264" t="s">
        <v>14864</v>
      </c>
      <c r="B7922" s="264" t="s">
        <v>14577</v>
      </c>
      <c r="C7922" s="265">
        <v>240501</v>
      </c>
      <c r="D7922" s="265" t="s">
        <v>15953</v>
      </c>
      <c r="E7922" s="266" t="s">
        <v>14578</v>
      </c>
      <c r="P7922" s="343"/>
    </row>
    <row r="7923" spans="1:16" x14ac:dyDescent="0.25">
      <c r="A7923" s="44" t="s">
        <v>275</v>
      </c>
      <c r="B7923" s="44" t="s">
        <v>200</v>
      </c>
      <c r="C7923" s="45" t="s">
        <v>3865</v>
      </c>
      <c r="D7923" s="45" t="s">
        <v>15765</v>
      </c>
      <c r="E7923" s="45" t="s">
        <v>6714</v>
      </c>
      <c r="F7923" s="328"/>
      <c r="G7923" s="328"/>
      <c r="H7923" s="328"/>
      <c r="I7923" s="329"/>
      <c r="J7923" s="329"/>
      <c r="K7923" s="329"/>
      <c r="N7923" s="44"/>
      <c r="O7923" s="44"/>
      <c r="P7923" s="343"/>
    </row>
    <row r="7924" spans="1:16" x14ac:dyDescent="0.25">
      <c r="A7924" s="346" t="s">
        <v>275</v>
      </c>
      <c r="B7924" s="346" t="s">
        <v>200</v>
      </c>
      <c r="C7924" s="347" t="s">
        <v>3865</v>
      </c>
      <c r="D7924" s="347" t="s">
        <v>15765</v>
      </c>
      <c r="E7924" s="347" t="s">
        <v>6714</v>
      </c>
      <c r="F7924" s="346"/>
      <c r="G7924" s="346"/>
      <c r="H7924" s="346"/>
      <c r="I7924" s="346"/>
      <c r="J7924" s="346"/>
      <c r="K7924" s="346"/>
      <c r="L7924" s="346"/>
      <c r="M7924" s="346"/>
      <c r="N7924" s="44"/>
      <c r="O7924" s="44"/>
      <c r="P7924" s="343"/>
    </row>
    <row r="7925" spans="1:16" x14ac:dyDescent="0.25">
      <c r="A7925" s="44" t="s">
        <v>275</v>
      </c>
      <c r="B7925" s="44" t="s">
        <v>200</v>
      </c>
      <c r="C7925" s="45" t="s">
        <v>3865</v>
      </c>
      <c r="D7925" s="45" t="s">
        <v>13812</v>
      </c>
      <c r="E7925" s="45" t="s">
        <v>6714</v>
      </c>
      <c r="F7925" s="93"/>
      <c r="G7925" s="93"/>
      <c r="H7925" s="93"/>
      <c r="I7925" s="99"/>
      <c r="J7925" s="99"/>
      <c r="K7925" s="99"/>
      <c r="N7925" s="44"/>
      <c r="O7925" s="44"/>
      <c r="P7925" s="343"/>
    </row>
    <row r="7926" spans="1:16" x14ac:dyDescent="0.25">
      <c r="A7926" s="135" t="s">
        <v>7715</v>
      </c>
      <c r="B7926" s="131" t="s">
        <v>7692</v>
      </c>
      <c r="C7926" s="96" t="s">
        <v>7693</v>
      </c>
      <c r="D7926" s="96" t="s">
        <v>1398</v>
      </c>
      <c r="E7926" s="94">
        <v>45869</v>
      </c>
      <c r="F7926" s="93"/>
      <c r="G7926" s="93"/>
      <c r="H7926" s="93"/>
      <c r="I7926" s="99"/>
      <c r="J7926" s="99"/>
      <c r="K7926" s="99"/>
      <c r="L7926" s="31"/>
      <c r="M7926" s="31"/>
      <c r="N7926" s="44"/>
      <c r="O7926" s="44"/>
      <c r="P7926" s="343"/>
    </row>
    <row r="7927" spans="1:16" x14ac:dyDescent="0.25">
      <c r="A7927" s="262" t="s">
        <v>11606</v>
      </c>
      <c r="B7927" s="262" t="s">
        <v>11574</v>
      </c>
      <c r="C7927" s="53" t="s">
        <v>11711</v>
      </c>
      <c r="D7927" s="93" t="s">
        <v>7330</v>
      </c>
      <c r="E7927" s="263">
        <v>47091</v>
      </c>
      <c r="F7927" s="93"/>
      <c r="G7927" s="93"/>
      <c r="H7927" s="93"/>
      <c r="I7927" s="99"/>
      <c r="J7927" s="99"/>
      <c r="K7927" s="99"/>
      <c r="N7927" s="44"/>
      <c r="O7927" s="44"/>
      <c r="P7927" s="343"/>
    </row>
    <row r="7928" spans="1:16" x14ac:dyDescent="0.25">
      <c r="A7928" s="44" t="s">
        <v>4169</v>
      </c>
      <c r="B7928" s="44" t="s">
        <v>6174</v>
      </c>
      <c r="C7928" s="45" t="s">
        <v>6186</v>
      </c>
      <c r="D7928" s="45" t="s">
        <v>18252</v>
      </c>
      <c r="E7928" s="45" t="s">
        <v>6210</v>
      </c>
      <c r="F7928" s="45" t="s">
        <v>1384</v>
      </c>
      <c r="G7928" s="45" t="s">
        <v>1385</v>
      </c>
      <c r="P7928" s="343"/>
    </row>
    <row r="7929" spans="1:16" x14ac:dyDescent="0.25">
      <c r="A7929" s="57" t="s">
        <v>13549</v>
      </c>
      <c r="B7929" s="57" t="s">
        <v>1488</v>
      </c>
      <c r="C7929" s="62" t="s">
        <v>13533</v>
      </c>
      <c r="D7929" s="62" t="s">
        <v>5966</v>
      </c>
      <c r="E7929" s="60">
        <v>45777</v>
      </c>
      <c r="F7929" s="339" t="s">
        <v>16267</v>
      </c>
      <c r="G7929" s="339" t="s">
        <v>16268</v>
      </c>
      <c r="H7929" s="57"/>
      <c r="I7929" s="57"/>
      <c r="J7929" s="57"/>
      <c r="K7929" s="57"/>
      <c r="L7929" s="31"/>
      <c r="M7929" s="31"/>
      <c r="N7929" s="44"/>
      <c r="O7929" s="44"/>
      <c r="P7929" s="343"/>
    </row>
    <row r="7930" spans="1:16" x14ac:dyDescent="0.25">
      <c r="A7930" s="44" t="s">
        <v>13243</v>
      </c>
      <c r="B7930" s="92" t="s">
        <v>13392</v>
      </c>
      <c r="C7930" s="45" t="s">
        <v>13131</v>
      </c>
      <c r="D7930" s="93" t="s">
        <v>13391</v>
      </c>
      <c r="E7930" s="94">
        <v>45838</v>
      </c>
      <c r="F7930" s="93"/>
      <c r="G7930" s="93"/>
      <c r="H7930" s="93"/>
      <c r="I7930" s="99"/>
      <c r="J7930" s="99"/>
      <c r="K7930" s="99"/>
      <c r="L7930" s="31"/>
      <c r="M7930" s="31"/>
      <c r="N7930" s="44"/>
      <c r="O7930" s="44"/>
      <c r="P7930" s="343"/>
    </row>
    <row r="7931" spans="1:16" x14ac:dyDescent="0.25">
      <c r="A7931" s="264" t="s">
        <v>17879</v>
      </c>
      <c r="B7931" s="264" t="s">
        <v>3591</v>
      </c>
      <c r="C7931" s="265">
        <v>230901</v>
      </c>
      <c r="D7931" s="265" t="s">
        <v>15953</v>
      </c>
      <c r="E7931" s="266" t="s">
        <v>10715</v>
      </c>
      <c r="P7931" s="343"/>
    </row>
    <row r="7932" spans="1:16" x14ac:dyDescent="0.25">
      <c r="A7932" s="44" t="s">
        <v>10720</v>
      </c>
      <c r="B7932" s="44" t="s">
        <v>12303</v>
      </c>
      <c r="C7932" s="45" t="s">
        <v>12847</v>
      </c>
      <c r="D7932" s="45" t="s">
        <v>4574</v>
      </c>
      <c r="E7932" s="275">
        <f>DATE(2025,8,8)</f>
        <v>45877</v>
      </c>
      <c r="F7932" s="32"/>
      <c r="G7932" s="32"/>
      <c r="H7932" s="32"/>
      <c r="I7932" s="31"/>
      <c r="J7932" s="31"/>
      <c r="K7932" s="31"/>
      <c r="L7932" s="31"/>
      <c r="M7932" s="31"/>
      <c r="N7932" s="44"/>
      <c r="O7932" s="44"/>
      <c r="P7932" s="343"/>
    </row>
    <row r="7933" spans="1:16" x14ac:dyDescent="0.25">
      <c r="A7933" s="264" t="s">
        <v>10720</v>
      </c>
      <c r="B7933" s="264" t="s">
        <v>10628</v>
      </c>
      <c r="C7933" s="265">
        <v>230701</v>
      </c>
      <c r="D7933" s="265" t="s">
        <v>15953</v>
      </c>
      <c r="E7933" s="266" t="s">
        <v>5273</v>
      </c>
      <c r="P7933" s="343"/>
    </row>
    <row r="7934" spans="1:16" x14ac:dyDescent="0.25">
      <c r="A7934" s="264" t="s">
        <v>6892</v>
      </c>
      <c r="B7934" s="264" t="s">
        <v>4181</v>
      </c>
      <c r="C7934" s="265">
        <v>230301</v>
      </c>
      <c r="D7934" s="265" t="s">
        <v>15953</v>
      </c>
      <c r="E7934" s="266" t="s">
        <v>6877</v>
      </c>
      <c r="P7934" s="343"/>
    </row>
    <row r="7935" spans="1:16" x14ac:dyDescent="0.25">
      <c r="A7935" s="44" t="s">
        <v>16357</v>
      </c>
      <c r="B7935" s="44" t="s">
        <v>16337</v>
      </c>
      <c r="C7935" s="45" t="s">
        <v>16338</v>
      </c>
      <c r="D7935" s="45" t="s">
        <v>16294</v>
      </c>
      <c r="E7935" s="46">
        <v>46022</v>
      </c>
      <c r="F7935" s="338"/>
      <c r="G7935" s="44"/>
      <c r="H7935" s="44"/>
      <c r="I7935" s="44"/>
      <c r="J7935" s="44"/>
      <c r="K7935" s="44"/>
      <c r="L7935" s="31"/>
      <c r="M7935" s="31"/>
      <c r="N7935" s="44"/>
      <c r="O7935" s="44"/>
      <c r="P7935" s="343"/>
    </row>
    <row r="7936" spans="1:16" x14ac:dyDescent="0.25">
      <c r="A7936" s="44" t="s">
        <v>6475</v>
      </c>
      <c r="B7936" s="44" t="s">
        <v>6465</v>
      </c>
      <c r="C7936" s="45" t="s">
        <v>6476</v>
      </c>
      <c r="D7936" s="45" t="s">
        <v>15765</v>
      </c>
      <c r="E7936" s="45" t="s">
        <v>5246</v>
      </c>
      <c r="F7936" s="328"/>
      <c r="G7936" s="328"/>
      <c r="H7936" s="328"/>
      <c r="I7936" s="329"/>
      <c r="J7936" s="329"/>
      <c r="K7936" s="329"/>
      <c r="N7936" s="44"/>
      <c r="O7936" s="44"/>
      <c r="P7936" s="343"/>
    </row>
    <row r="7937" spans="1:16" x14ac:dyDescent="0.25">
      <c r="A7937" s="346" t="s">
        <v>6475</v>
      </c>
      <c r="B7937" s="346" t="s">
        <v>6465</v>
      </c>
      <c r="C7937" s="347" t="s">
        <v>6476</v>
      </c>
      <c r="D7937" s="347" t="s">
        <v>15765</v>
      </c>
      <c r="E7937" s="347" t="s">
        <v>8946</v>
      </c>
      <c r="F7937" s="346"/>
      <c r="G7937" s="346"/>
      <c r="H7937" s="346"/>
      <c r="I7937" s="346"/>
      <c r="J7937" s="346"/>
      <c r="K7937" s="346"/>
      <c r="L7937" s="346"/>
      <c r="M7937" s="346"/>
      <c r="N7937" s="44"/>
      <c r="O7937" s="44"/>
      <c r="P7937" s="343"/>
    </row>
    <row r="7938" spans="1:16" x14ac:dyDescent="0.25">
      <c r="A7938" s="44" t="s">
        <v>6475</v>
      </c>
      <c r="B7938" s="44" t="s">
        <v>6465</v>
      </c>
      <c r="C7938" s="45" t="s">
        <v>6476</v>
      </c>
      <c r="D7938" s="45" t="s">
        <v>13812</v>
      </c>
      <c r="E7938" s="45" t="s">
        <v>5246</v>
      </c>
      <c r="F7938" s="93"/>
      <c r="G7938" s="93"/>
      <c r="H7938" s="93"/>
      <c r="I7938" s="99"/>
      <c r="J7938" s="99"/>
      <c r="K7938" s="99"/>
      <c r="N7938" s="44"/>
      <c r="O7938" s="44"/>
      <c r="P7938" s="343"/>
    </row>
    <row r="7939" spans="1:16" x14ac:dyDescent="0.25">
      <c r="A7939" s="108" t="s">
        <v>2285</v>
      </c>
      <c r="B7939" s="114" t="s">
        <v>2266</v>
      </c>
      <c r="C7939" s="106" t="s">
        <v>3460</v>
      </c>
      <c r="D7939" s="93" t="s">
        <v>1593</v>
      </c>
      <c r="E7939" s="109">
        <v>45869</v>
      </c>
      <c r="F7939" s="93"/>
      <c r="G7939" s="93"/>
      <c r="H7939" s="93"/>
      <c r="I7939" s="99"/>
      <c r="J7939" s="99"/>
      <c r="K7939" s="99"/>
      <c r="L7939" s="31"/>
      <c r="M7939" s="31"/>
      <c r="N7939" s="44"/>
      <c r="O7939" s="44"/>
      <c r="P7939" s="343"/>
    </row>
    <row r="7940" spans="1:16" x14ac:dyDescent="0.25">
      <c r="A7940" s="108" t="s">
        <v>2285</v>
      </c>
      <c r="B7940" s="114" t="s">
        <v>2266</v>
      </c>
      <c r="C7940" s="106" t="s">
        <v>3460</v>
      </c>
      <c r="D7940" s="93" t="s">
        <v>1593</v>
      </c>
      <c r="E7940" s="109">
        <v>45869</v>
      </c>
      <c r="F7940" s="93"/>
      <c r="G7940" s="93"/>
      <c r="H7940" s="93"/>
      <c r="I7940" s="99"/>
      <c r="J7940" s="99"/>
      <c r="K7940" s="99"/>
      <c r="L7940" s="31"/>
      <c r="M7940" s="31"/>
      <c r="N7940" s="44"/>
      <c r="O7940" s="44"/>
      <c r="P7940" s="343"/>
    </row>
    <row r="7941" spans="1:16" s="355" customFormat="1" x14ac:dyDescent="0.25">
      <c r="A7941" s="57" t="s">
        <v>4486</v>
      </c>
      <c r="B7941" s="92" t="s">
        <v>4550</v>
      </c>
      <c r="C7941" s="93" t="s">
        <v>4548</v>
      </c>
      <c r="D7941" s="93" t="s">
        <v>4549</v>
      </c>
      <c r="E7941" s="94">
        <v>46203</v>
      </c>
      <c r="F7941" s="93"/>
      <c r="G7941" s="93"/>
      <c r="H7941" s="93"/>
      <c r="I7941" s="99"/>
      <c r="J7941" s="99"/>
      <c r="K7941" s="99"/>
      <c r="L7941" s="29"/>
      <c r="M7941" s="29"/>
      <c r="N7941" s="44"/>
      <c r="O7941" s="44"/>
      <c r="P7941" s="356"/>
    </row>
    <row r="7942" spans="1:16" x14ac:dyDescent="0.25">
      <c r="A7942" s="264" t="s">
        <v>839</v>
      </c>
      <c r="B7942" s="264" t="s">
        <v>3753</v>
      </c>
      <c r="C7942" s="265">
        <v>210101</v>
      </c>
      <c r="D7942" s="265" t="s">
        <v>15953</v>
      </c>
      <c r="E7942" s="266" t="s">
        <v>3754</v>
      </c>
      <c r="P7942" s="343"/>
    </row>
    <row r="7943" spans="1:16" s="359" customFormat="1" x14ac:dyDescent="0.25">
      <c r="A7943" s="44" t="s">
        <v>483</v>
      </c>
      <c r="B7943" s="44" t="s">
        <v>15311</v>
      </c>
      <c r="C7943" s="45" t="s">
        <v>3656</v>
      </c>
      <c r="D7943" s="45" t="s">
        <v>16294</v>
      </c>
      <c r="E7943" s="46">
        <v>46081</v>
      </c>
      <c r="F7943" s="338"/>
      <c r="G7943" s="44"/>
      <c r="H7943" s="44"/>
      <c r="I7943" s="44"/>
      <c r="J7943" s="44"/>
      <c r="K7943" s="44"/>
      <c r="L7943" s="29"/>
      <c r="M7943" s="29"/>
      <c r="N7943" s="44"/>
      <c r="O7943" s="44"/>
      <c r="P7943" s="360"/>
    </row>
    <row r="7944" spans="1:16" x14ac:dyDescent="0.25">
      <c r="A7944" s="403" t="s">
        <v>17367</v>
      </c>
      <c r="B7944" s="403" t="s">
        <v>17303</v>
      </c>
      <c r="C7944" s="413">
        <v>1.23</v>
      </c>
      <c r="D7944" s="43" t="s">
        <v>17679</v>
      </c>
      <c r="E7944" s="43">
        <v>45961</v>
      </c>
      <c r="F7944" s="88"/>
      <c r="P7944" s="343"/>
    </row>
    <row r="7945" spans="1:16" x14ac:dyDescent="0.25">
      <c r="A7945" s="44" t="s">
        <v>11876</v>
      </c>
      <c r="B7945" s="44" t="s">
        <v>1347</v>
      </c>
      <c r="C7945" s="45" t="s">
        <v>14267</v>
      </c>
      <c r="D7945" s="45" t="s">
        <v>18252</v>
      </c>
      <c r="E7945" s="45" t="s">
        <v>6677</v>
      </c>
      <c r="F7945" s="45" t="s">
        <v>1384</v>
      </c>
      <c r="G7945" s="45" t="s">
        <v>1384</v>
      </c>
      <c r="P7945" s="343"/>
    </row>
    <row r="7946" spans="1:16" x14ac:dyDescent="0.25">
      <c r="A7946" s="264" t="s">
        <v>14865</v>
      </c>
      <c r="B7946" s="264" t="s">
        <v>3782</v>
      </c>
      <c r="C7946" s="265">
        <v>24010402</v>
      </c>
      <c r="D7946" s="265" t="s">
        <v>15953</v>
      </c>
      <c r="E7946" s="266" t="s">
        <v>8836</v>
      </c>
      <c r="P7946" s="343"/>
    </row>
    <row r="7947" spans="1:16" x14ac:dyDescent="0.25">
      <c r="A7947" s="44" t="s">
        <v>5333</v>
      </c>
      <c r="B7947" s="44" t="s">
        <v>5334</v>
      </c>
      <c r="C7947" s="45" t="s">
        <v>5335</v>
      </c>
      <c r="D7947" s="45" t="s">
        <v>15765</v>
      </c>
      <c r="E7947" s="45" t="s">
        <v>6212</v>
      </c>
      <c r="F7947" s="328"/>
      <c r="G7947" s="328"/>
      <c r="H7947" s="328"/>
      <c r="I7947" s="329"/>
      <c r="J7947" s="329"/>
      <c r="K7947" s="329"/>
      <c r="N7947" s="44"/>
      <c r="O7947" s="44"/>
      <c r="P7947" s="343"/>
    </row>
    <row r="7948" spans="1:16" x14ac:dyDescent="0.25">
      <c r="A7948" s="346" t="s">
        <v>5333</v>
      </c>
      <c r="B7948" s="346" t="s">
        <v>5334</v>
      </c>
      <c r="C7948" s="347" t="s">
        <v>5335</v>
      </c>
      <c r="D7948" s="347" t="s">
        <v>15765</v>
      </c>
      <c r="E7948" s="347" t="s">
        <v>5273</v>
      </c>
      <c r="F7948" s="346"/>
      <c r="G7948" s="346"/>
      <c r="H7948" s="346"/>
      <c r="I7948" s="346"/>
      <c r="J7948" s="346"/>
      <c r="K7948" s="346"/>
      <c r="L7948" s="346"/>
      <c r="M7948" s="346"/>
      <c r="N7948" s="44"/>
      <c r="O7948" s="44"/>
      <c r="P7948" s="343"/>
    </row>
    <row r="7949" spans="1:16" x14ac:dyDescent="0.25">
      <c r="A7949" s="44" t="s">
        <v>5333</v>
      </c>
      <c r="B7949" s="44" t="s">
        <v>5334</v>
      </c>
      <c r="C7949" s="45" t="s">
        <v>5335</v>
      </c>
      <c r="D7949" s="45" t="s">
        <v>13812</v>
      </c>
      <c r="E7949" s="45" t="s">
        <v>6212</v>
      </c>
      <c r="F7949" s="93"/>
      <c r="G7949" s="93"/>
      <c r="H7949" s="93"/>
      <c r="I7949" s="99"/>
      <c r="J7949" s="99"/>
      <c r="K7949" s="99"/>
      <c r="N7949" s="44"/>
      <c r="O7949" s="44"/>
      <c r="P7949" s="343"/>
    </row>
    <row r="7950" spans="1:16" x14ac:dyDescent="0.25">
      <c r="A7950" s="44" t="s">
        <v>6058</v>
      </c>
      <c r="B7950" s="44" t="s">
        <v>6179</v>
      </c>
      <c r="C7950" s="45" t="s">
        <v>6199</v>
      </c>
      <c r="D7950" s="45" t="s">
        <v>18252</v>
      </c>
      <c r="E7950" s="45" t="s">
        <v>6212</v>
      </c>
      <c r="F7950" s="45" t="s">
        <v>1384</v>
      </c>
      <c r="G7950" s="45" t="s">
        <v>1385</v>
      </c>
      <c r="P7950" s="343"/>
    </row>
    <row r="7951" spans="1:16" x14ac:dyDescent="0.25">
      <c r="A7951" s="264" t="s">
        <v>6893</v>
      </c>
      <c r="B7951" s="264" t="s">
        <v>1921</v>
      </c>
      <c r="C7951" s="265">
        <v>220101</v>
      </c>
      <c r="D7951" s="265" t="s">
        <v>15953</v>
      </c>
      <c r="E7951" s="266" t="s">
        <v>6211</v>
      </c>
      <c r="P7951" s="343"/>
    </row>
    <row r="7952" spans="1:16" x14ac:dyDescent="0.25">
      <c r="A7952" s="44" t="s">
        <v>15546</v>
      </c>
      <c r="B7952" s="44" t="s">
        <v>2039</v>
      </c>
      <c r="C7952" s="45" t="s">
        <v>6190</v>
      </c>
      <c r="D7952" s="45" t="s">
        <v>18252</v>
      </c>
      <c r="E7952" s="45" t="s">
        <v>5183</v>
      </c>
      <c r="F7952" s="45" t="s">
        <v>1385</v>
      </c>
      <c r="G7952" s="45" t="s">
        <v>1385</v>
      </c>
      <c r="P7952" s="343"/>
    </row>
    <row r="7953" spans="1:16" x14ac:dyDescent="0.25">
      <c r="A7953" s="44" t="s">
        <v>11034</v>
      </c>
      <c r="B7953" s="44" t="s">
        <v>1355</v>
      </c>
      <c r="C7953" s="45" t="s">
        <v>10974</v>
      </c>
      <c r="D7953" s="45" t="s">
        <v>18252</v>
      </c>
      <c r="E7953" s="45" t="s">
        <v>10715</v>
      </c>
      <c r="F7953" s="45" t="s">
        <v>1384</v>
      </c>
      <c r="G7953" s="45" t="s">
        <v>1385</v>
      </c>
      <c r="P7953" s="343"/>
    </row>
    <row r="7954" spans="1:16" x14ac:dyDescent="0.25">
      <c r="A7954" s="1" t="s">
        <v>11034</v>
      </c>
      <c r="B7954" s="432" t="s">
        <v>185</v>
      </c>
      <c r="C7954" s="433" t="s">
        <v>13954</v>
      </c>
      <c r="D7954" s="434" t="s">
        <v>17016</v>
      </c>
      <c r="E7954" s="434">
        <v>45763</v>
      </c>
      <c r="P7954" s="343"/>
    </row>
    <row r="7955" spans="1:16" x14ac:dyDescent="0.25">
      <c r="A7955" s="273" t="s">
        <v>8333</v>
      </c>
      <c r="B7955" s="273" t="s">
        <v>8330</v>
      </c>
      <c r="C7955" s="274">
        <v>791202207007</v>
      </c>
      <c r="D7955" s="274" t="s">
        <v>8356</v>
      </c>
      <c r="E7955" s="276" t="s">
        <v>6714</v>
      </c>
      <c r="F7955" s="328"/>
      <c r="G7955" s="328"/>
      <c r="H7955" s="328"/>
      <c r="I7955" s="329"/>
      <c r="J7955" s="329"/>
      <c r="K7955" s="329"/>
      <c r="N7955" s="44"/>
      <c r="O7955" s="44"/>
      <c r="P7955" s="343"/>
    </row>
    <row r="7956" spans="1:16" s="359" customFormat="1" x14ac:dyDescent="0.25">
      <c r="A7956" s="264" t="s">
        <v>17880</v>
      </c>
      <c r="B7956" s="264" t="s">
        <v>17682</v>
      </c>
      <c r="C7956" s="265">
        <v>25010501</v>
      </c>
      <c r="D7956" s="265" t="s">
        <v>15953</v>
      </c>
      <c r="E7956" s="266" t="s">
        <v>17681</v>
      </c>
      <c r="F7956" s="30"/>
      <c r="G7956" s="30"/>
      <c r="H7956" s="30"/>
      <c r="I7956" s="29"/>
      <c r="J7956" s="29"/>
      <c r="K7956" s="29"/>
      <c r="L7956" s="29"/>
      <c r="M7956" s="29"/>
      <c r="N7956" s="29"/>
      <c r="O7956" s="29"/>
      <c r="P7956" s="360"/>
    </row>
    <row r="7957" spans="1:16" x14ac:dyDescent="0.25">
      <c r="A7957" s="264" t="s">
        <v>17880</v>
      </c>
      <c r="B7957" s="264" t="s">
        <v>6663</v>
      </c>
      <c r="C7957" s="265">
        <v>25010502</v>
      </c>
      <c r="D7957" s="265" t="s">
        <v>15953</v>
      </c>
      <c r="E7957" s="266" t="s">
        <v>6677</v>
      </c>
      <c r="P7957" s="343"/>
    </row>
    <row r="7958" spans="1:16" x14ac:dyDescent="0.25">
      <c r="A7958" s="1" t="s">
        <v>1</v>
      </c>
      <c r="B7958" s="432" t="s">
        <v>2163</v>
      </c>
      <c r="C7958" s="433" t="s">
        <v>6283</v>
      </c>
      <c r="D7958" s="434" t="s">
        <v>17016</v>
      </c>
      <c r="E7958" s="434">
        <v>45920</v>
      </c>
      <c r="P7958" s="343"/>
    </row>
    <row r="7959" spans="1:16" x14ac:dyDescent="0.25">
      <c r="A7959" s="1" t="s">
        <v>1</v>
      </c>
      <c r="B7959" s="432" t="s">
        <v>193</v>
      </c>
      <c r="C7959" s="433" t="s">
        <v>6285</v>
      </c>
      <c r="D7959" s="434" t="s">
        <v>17016</v>
      </c>
      <c r="E7959" s="434">
        <v>45920</v>
      </c>
      <c r="P7959" s="343"/>
    </row>
    <row r="7960" spans="1:16" x14ac:dyDescent="0.25">
      <c r="A7960" s="1" t="s">
        <v>1</v>
      </c>
      <c r="B7960" s="432" t="s">
        <v>179</v>
      </c>
      <c r="C7960" s="433" t="s">
        <v>8427</v>
      </c>
      <c r="D7960" s="434" t="s">
        <v>17016</v>
      </c>
      <c r="E7960" s="434">
        <v>46076</v>
      </c>
      <c r="P7960" s="343"/>
    </row>
    <row r="7961" spans="1:16" x14ac:dyDescent="0.25">
      <c r="A7961" s="1" t="s">
        <v>1</v>
      </c>
      <c r="B7961" s="432" t="s">
        <v>190</v>
      </c>
      <c r="C7961" s="433" t="s">
        <v>9756</v>
      </c>
      <c r="D7961" s="434" t="s">
        <v>17016</v>
      </c>
      <c r="E7961" s="434">
        <v>45849</v>
      </c>
      <c r="P7961" s="343"/>
    </row>
    <row r="7962" spans="1:16" x14ac:dyDescent="0.25">
      <c r="A7962" s="1" t="s">
        <v>1</v>
      </c>
      <c r="B7962" s="432" t="s">
        <v>179</v>
      </c>
      <c r="C7962" s="433" t="s">
        <v>13955</v>
      </c>
      <c r="D7962" s="434" t="s">
        <v>17016</v>
      </c>
      <c r="E7962" s="434">
        <v>46038</v>
      </c>
      <c r="P7962" s="343"/>
    </row>
    <row r="7963" spans="1:16" x14ac:dyDescent="0.25">
      <c r="A7963" s="44" t="s">
        <v>11035</v>
      </c>
      <c r="B7963" s="44" t="s">
        <v>1355</v>
      </c>
      <c r="C7963" s="45" t="s">
        <v>10974</v>
      </c>
      <c r="D7963" s="45" t="s">
        <v>18252</v>
      </c>
      <c r="E7963" s="45" t="s">
        <v>10715</v>
      </c>
      <c r="F7963" s="45" t="s">
        <v>1384</v>
      </c>
      <c r="G7963" s="45" t="s">
        <v>1385</v>
      </c>
      <c r="P7963" s="343"/>
    </row>
    <row r="7964" spans="1:16" x14ac:dyDescent="0.25">
      <c r="A7964" s="44" t="s">
        <v>16097</v>
      </c>
      <c r="B7964" s="44" t="s">
        <v>15963</v>
      </c>
      <c r="C7964" s="45" t="s">
        <v>15964</v>
      </c>
      <c r="D7964" s="45" t="s">
        <v>18252</v>
      </c>
      <c r="E7964" s="45" t="s">
        <v>6214</v>
      </c>
      <c r="F7964" s="45" t="s">
        <v>1385</v>
      </c>
      <c r="G7964" s="45" t="s">
        <v>1385</v>
      </c>
      <c r="P7964" s="343"/>
    </row>
    <row r="7965" spans="1:16" x14ac:dyDescent="0.25">
      <c r="A7965" s="329" t="s">
        <v>13803</v>
      </c>
      <c r="B7965" s="330" t="s">
        <v>15362</v>
      </c>
      <c r="C7965" s="328" t="s">
        <v>15371</v>
      </c>
      <c r="D7965" s="93" t="s">
        <v>1593</v>
      </c>
      <c r="E7965" s="331">
        <v>46389</v>
      </c>
      <c r="F7965" s="328"/>
      <c r="G7965" s="328"/>
      <c r="H7965" s="328"/>
      <c r="I7965" s="329"/>
      <c r="J7965" s="329"/>
      <c r="K7965" s="329"/>
      <c r="N7965" s="44"/>
      <c r="O7965" s="44"/>
      <c r="P7965" s="343"/>
    </row>
    <row r="7966" spans="1:16" x14ac:dyDescent="0.25">
      <c r="A7966" s="44" t="s">
        <v>13803</v>
      </c>
      <c r="B7966" s="44" t="s">
        <v>13765</v>
      </c>
      <c r="C7966" s="45" t="s">
        <v>13804</v>
      </c>
      <c r="D7966" s="45" t="s">
        <v>15765</v>
      </c>
      <c r="E7966" s="45" t="s">
        <v>11352</v>
      </c>
      <c r="F7966" s="328"/>
      <c r="G7966" s="328"/>
      <c r="H7966" s="328"/>
      <c r="I7966" s="329"/>
      <c r="J7966" s="329"/>
      <c r="K7966" s="329"/>
      <c r="N7966" s="44"/>
      <c r="O7966" s="44"/>
      <c r="P7966" s="343"/>
    </row>
    <row r="7967" spans="1:16" x14ac:dyDescent="0.25">
      <c r="A7967" s="346" t="s">
        <v>13803</v>
      </c>
      <c r="B7967" s="346" t="s">
        <v>13765</v>
      </c>
      <c r="C7967" s="347" t="s">
        <v>13804</v>
      </c>
      <c r="D7967" s="347" t="s">
        <v>15765</v>
      </c>
      <c r="E7967" s="347" t="s">
        <v>16848</v>
      </c>
      <c r="F7967" s="346"/>
      <c r="G7967" s="346"/>
      <c r="H7967" s="346"/>
      <c r="I7967" s="346"/>
      <c r="J7967" s="346"/>
      <c r="K7967" s="346"/>
      <c r="L7967" s="346"/>
      <c r="M7967" s="346"/>
      <c r="N7967" s="44"/>
      <c r="O7967" s="44"/>
      <c r="P7967" s="343"/>
    </row>
    <row r="7968" spans="1:16" x14ac:dyDescent="0.25">
      <c r="A7968" s="44" t="s">
        <v>13803</v>
      </c>
      <c r="B7968" s="44" t="s">
        <v>13765</v>
      </c>
      <c r="C7968" s="45" t="s">
        <v>13804</v>
      </c>
      <c r="D7968" s="45" t="s">
        <v>13812</v>
      </c>
      <c r="E7968" s="45" t="s">
        <v>11352</v>
      </c>
      <c r="F7968" s="93"/>
      <c r="G7968" s="93"/>
      <c r="H7968" s="93"/>
      <c r="I7968" s="99"/>
      <c r="J7968" s="99"/>
      <c r="K7968" s="99"/>
      <c r="N7968" s="44"/>
      <c r="O7968" s="44"/>
      <c r="P7968" s="343"/>
    </row>
    <row r="7969" spans="1:16" x14ac:dyDescent="0.25">
      <c r="A7969" s="44" t="s">
        <v>6059</v>
      </c>
      <c r="B7969" s="44" t="s">
        <v>6176</v>
      </c>
      <c r="C7969" s="45" t="s">
        <v>6189</v>
      </c>
      <c r="D7969" s="45" t="s">
        <v>18252</v>
      </c>
      <c r="E7969" s="45" t="s">
        <v>6210</v>
      </c>
      <c r="F7969" s="45" t="s">
        <v>1384</v>
      </c>
      <c r="G7969" s="45" t="s">
        <v>1384</v>
      </c>
      <c r="P7969" s="343"/>
    </row>
    <row r="7970" spans="1:16" x14ac:dyDescent="0.25">
      <c r="A7970" s="329" t="s">
        <v>15355</v>
      </c>
      <c r="B7970" s="330" t="s">
        <v>15362</v>
      </c>
      <c r="C7970" s="328" t="s">
        <v>15372</v>
      </c>
      <c r="D7970" s="93" t="s">
        <v>1593</v>
      </c>
      <c r="E7970" s="331">
        <v>46389</v>
      </c>
      <c r="F7970" s="328"/>
      <c r="G7970" s="328"/>
      <c r="H7970" s="328"/>
      <c r="I7970" s="329"/>
      <c r="J7970" s="329"/>
      <c r="K7970" s="329"/>
      <c r="N7970" s="44"/>
      <c r="O7970" s="44"/>
      <c r="P7970" s="343"/>
    </row>
    <row r="7971" spans="1:16" x14ac:dyDescent="0.25">
      <c r="A7971" s="44" t="s">
        <v>12304</v>
      </c>
      <c r="B7971" s="44" t="s">
        <v>12305</v>
      </c>
      <c r="C7971" s="45" t="s">
        <v>4770</v>
      </c>
      <c r="D7971" s="45" t="s">
        <v>4574</v>
      </c>
      <c r="E7971" s="275">
        <f>DATE(2025,4,30)</f>
        <v>45777</v>
      </c>
      <c r="F7971" s="32"/>
      <c r="G7971" s="32"/>
      <c r="H7971" s="32"/>
      <c r="I7971" s="31"/>
      <c r="J7971" s="31"/>
      <c r="K7971" s="31"/>
      <c r="L7971" s="31"/>
      <c r="M7971" s="31"/>
      <c r="N7971" s="44"/>
      <c r="O7971" s="44"/>
      <c r="P7971" s="343"/>
    </row>
    <row r="7972" spans="1:16" x14ac:dyDescent="0.25">
      <c r="A7972" s="44" t="s">
        <v>2933</v>
      </c>
      <c r="B7972" s="44" t="s">
        <v>9313</v>
      </c>
      <c r="C7972" s="45" t="s">
        <v>9314</v>
      </c>
      <c r="D7972" s="45" t="s">
        <v>18252</v>
      </c>
      <c r="E7972" s="45" t="s">
        <v>3754</v>
      </c>
      <c r="F7972" s="45" t="s">
        <v>1384</v>
      </c>
      <c r="G7972" s="45" t="s">
        <v>1385</v>
      </c>
      <c r="P7972" s="343"/>
    </row>
    <row r="7973" spans="1:16" x14ac:dyDescent="0.25">
      <c r="A7973" s="44" t="s">
        <v>12306</v>
      </c>
      <c r="B7973" s="44" t="s">
        <v>12141</v>
      </c>
      <c r="C7973" s="45" t="s">
        <v>12848</v>
      </c>
      <c r="D7973" s="45" t="s">
        <v>4574</v>
      </c>
      <c r="E7973" s="275">
        <f>DATE(2027,10,6)</f>
        <v>46666</v>
      </c>
      <c r="N7973" s="44"/>
      <c r="O7973" s="44"/>
      <c r="P7973" s="343"/>
    </row>
    <row r="7974" spans="1:16" x14ac:dyDescent="0.25">
      <c r="A7974" s="44" t="s">
        <v>12307</v>
      </c>
      <c r="B7974" s="44" t="s">
        <v>12308</v>
      </c>
      <c r="C7974" s="45" t="s">
        <v>6586</v>
      </c>
      <c r="D7974" s="45" t="s">
        <v>4574</v>
      </c>
      <c r="E7974" s="275">
        <f>DATE(2025,4,30)</f>
        <v>45777</v>
      </c>
      <c r="F7974" s="32"/>
      <c r="G7974" s="32"/>
      <c r="H7974" s="32"/>
      <c r="I7974" s="31"/>
      <c r="J7974" s="31"/>
      <c r="K7974" s="31"/>
      <c r="L7974" s="31"/>
      <c r="M7974" s="31"/>
      <c r="N7974" s="44"/>
      <c r="O7974" s="44"/>
      <c r="P7974" s="343"/>
    </row>
    <row r="7975" spans="1:16" x14ac:dyDescent="0.25">
      <c r="A7975" s="44" t="s">
        <v>2693</v>
      </c>
      <c r="B7975" s="44" t="s">
        <v>9313</v>
      </c>
      <c r="C7975" s="45" t="s">
        <v>9314</v>
      </c>
      <c r="D7975" s="45" t="s">
        <v>18252</v>
      </c>
      <c r="E7975" s="45" t="s">
        <v>3754</v>
      </c>
      <c r="F7975" s="45" t="s">
        <v>1384</v>
      </c>
      <c r="G7975" s="45" t="s">
        <v>1385</v>
      </c>
      <c r="P7975" s="343"/>
    </row>
    <row r="7976" spans="1:16" x14ac:dyDescent="0.25">
      <c r="A7976" s="264" t="s">
        <v>14866</v>
      </c>
      <c r="B7976" s="264" t="s">
        <v>3782</v>
      </c>
      <c r="C7976" s="265">
        <v>24010402</v>
      </c>
      <c r="D7976" s="265" t="s">
        <v>15953</v>
      </c>
      <c r="E7976" s="266" t="s">
        <v>8836</v>
      </c>
      <c r="P7976" s="343"/>
    </row>
    <row r="7977" spans="1:16" x14ac:dyDescent="0.25">
      <c r="A7977" s="44" t="s">
        <v>13459</v>
      </c>
      <c r="B7977" s="44" t="s">
        <v>15285</v>
      </c>
      <c r="C7977" s="45" t="s">
        <v>13522</v>
      </c>
      <c r="D7977" s="45" t="s">
        <v>16294</v>
      </c>
      <c r="E7977" s="46">
        <v>45838</v>
      </c>
      <c r="F7977" s="338" t="s">
        <v>2055</v>
      </c>
      <c r="G7977" s="44"/>
      <c r="H7977" s="44"/>
      <c r="I7977" s="44"/>
      <c r="J7977" s="44"/>
      <c r="K7977" s="44"/>
      <c r="L7977" s="31"/>
      <c r="M7977" s="31"/>
      <c r="N7977" s="44"/>
      <c r="O7977" s="334"/>
      <c r="P7977" s="343"/>
    </row>
    <row r="7978" spans="1:16" s="355" customFormat="1" x14ac:dyDescent="0.25">
      <c r="A7978" s="44" t="s">
        <v>13459</v>
      </c>
      <c r="B7978" s="44" t="s">
        <v>15288</v>
      </c>
      <c r="C7978" s="45" t="s">
        <v>13104</v>
      </c>
      <c r="D7978" s="45" t="s">
        <v>16294</v>
      </c>
      <c r="E7978" s="46">
        <v>45777</v>
      </c>
      <c r="F7978" s="338" t="s">
        <v>2055</v>
      </c>
      <c r="G7978" s="44"/>
      <c r="H7978" s="44"/>
      <c r="I7978" s="44"/>
      <c r="J7978" s="44"/>
      <c r="K7978" s="44"/>
      <c r="L7978" s="31"/>
      <c r="M7978" s="31"/>
      <c r="N7978" s="44"/>
      <c r="O7978" s="334"/>
      <c r="P7978" s="356"/>
    </row>
    <row r="7979" spans="1:16" x14ac:dyDescent="0.25">
      <c r="A7979" s="264" t="s">
        <v>14867</v>
      </c>
      <c r="B7979" s="264" t="s">
        <v>3782</v>
      </c>
      <c r="C7979" s="265">
        <v>23010402</v>
      </c>
      <c r="D7979" s="265" t="s">
        <v>15953</v>
      </c>
      <c r="E7979" s="266" t="s">
        <v>8836</v>
      </c>
      <c r="P7979" s="343"/>
    </row>
    <row r="7980" spans="1:16" s="359" customFormat="1" x14ac:dyDescent="0.25">
      <c r="A7980" s="264" t="s">
        <v>14867</v>
      </c>
      <c r="B7980" s="264" t="s">
        <v>12996</v>
      </c>
      <c r="C7980" s="265">
        <v>24010401</v>
      </c>
      <c r="D7980" s="265" t="s">
        <v>15953</v>
      </c>
      <c r="E7980" s="266" t="s">
        <v>12997</v>
      </c>
      <c r="F7980" s="30"/>
      <c r="G7980" s="30"/>
      <c r="H7980" s="30"/>
      <c r="I7980" s="29"/>
      <c r="J7980" s="29"/>
      <c r="K7980" s="29"/>
      <c r="L7980" s="29"/>
      <c r="M7980" s="29"/>
      <c r="N7980" s="29"/>
      <c r="O7980" s="29"/>
      <c r="P7980" s="360"/>
    </row>
    <row r="7981" spans="1:16" x14ac:dyDescent="0.25">
      <c r="A7981" s="264" t="s">
        <v>13022</v>
      </c>
      <c r="B7981" s="264" t="s">
        <v>12991</v>
      </c>
      <c r="C7981" s="265">
        <v>240102</v>
      </c>
      <c r="D7981" s="265" t="s">
        <v>15953</v>
      </c>
      <c r="E7981" s="266" t="s">
        <v>6677</v>
      </c>
      <c r="P7981" s="343"/>
    </row>
    <row r="7982" spans="1:16" x14ac:dyDescent="0.25">
      <c r="A7982" s="264" t="s">
        <v>13023</v>
      </c>
      <c r="B7982" s="264" t="s">
        <v>12996</v>
      </c>
      <c r="C7982" s="265">
        <v>24010401</v>
      </c>
      <c r="D7982" s="265" t="s">
        <v>15953</v>
      </c>
      <c r="E7982" s="266" t="s">
        <v>12997</v>
      </c>
      <c r="P7982" s="343"/>
    </row>
    <row r="7983" spans="1:16" x14ac:dyDescent="0.25">
      <c r="A7983" s="44" t="s">
        <v>16358</v>
      </c>
      <c r="B7983" s="44" t="s">
        <v>16337</v>
      </c>
      <c r="C7983" s="45" t="s">
        <v>16338</v>
      </c>
      <c r="D7983" s="45" t="s">
        <v>16294</v>
      </c>
      <c r="E7983" s="46">
        <v>46022</v>
      </c>
      <c r="F7983" s="338"/>
      <c r="G7983" s="44"/>
      <c r="H7983" s="44"/>
      <c r="I7983" s="44"/>
      <c r="J7983" s="44"/>
      <c r="K7983" s="44"/>
      <c r="L7983" s="31"/>
      <c r="M7983" s="31"/>
      <c r="N7983" s="44"/>
      <c r="O7983" s="334"/>
      <c r="P7983" s="343"/>
    </row>
    <row r="7984" spans="1:16" x14ac:dyDescent="0.25">
      <c r="A7984" s="44" t="s">
        <v>9360</v>
      </c>
      <c r="B7984" s="44" t="s">
        <v>9309</v>
      </c>
      <c r="C7984" s="45" t="s">
        <v>9310</v>
      </c>
      <c r="D7984" s="45" t="s">
        <v>18252</v>
      </c>
      <c r="E7984" s="45" t="s">
        <v>3754</v>
      </c>
      <c r="F7984" s="45" t="s">
        <v>1384</v>
      </c>
      <c r="G7984" s="45" t="s">
        <v>1385</v>
      </c>
      <c r="P7984" s="343"/>
    </row>
    <row r="7985" spans="1:16" x14ac:dyDescent="0.25">
      <c r="A7985" s="44" t="s">
        <v>13244</v>
      </c>
      <c r="B7985" s="92" t="s">
        <v>13392</v>
      </c>
      <c r="C7985" s="45" t="s">
        <v>13122</v>
      </c>
      <c r="D7985" s="93" t="s">
        <v>13391</v>
      </c>
      <c r="E7985" s="94">
        <v>45838</v>
      </c>
      <c r="F7985" s="93"/>
      <c r="G7985" s="93"/>
      <c r="H7985" s="93"/>
      <c r="I7985" s="99"/>
      <c r="J7985" s="99"/>
      <c r="K7985" s="99"/>
      <c r="L7985" s="31"/>
      <c r="M7985" s="31"/>
      <c r="N7985" s="44"/>
      <c r="O7985" s="334"/>
      <c r="P7985" s="343"/>
    </row>
    <row r="7986" spans="1:16" x14ac:dyDescent="0.25">
      <c r="A7986" s="264" t="s">
        <v>14868</v>
      </c>
      <c r="B7986" s="264" t="s">
        <v>14577</v>
      </c>
      <c r="C7986" s="265">
        <v>240501</v>
      </c>
      <c r="D7986" s="265" t="s">
        <v>15953</v>
      </c>
      <c r="E7986" s="266" t="s">
        <v>14578</v>
      </c>
      <c r="P7986" s="343"/>
    </row>
    <row r="7987" spans="1:16" x14ac:dyDescent="0.25">
      <c r="A7987" s="264" t="s">
        <v>17881</v>
      </c>
      <c r="B7987" s="264" t="s">
        <v>236</v>
      </c>
      <c r="C7987" s="265">
        <v>241001</v>
      </c>
      <c r="D7987" s="265" t="s">
        <v>15953</v>
      </c>
      <c r="E7987" s="266" t="s">
        <v>11352</v>
      </c>
      <c r="P7987" s="343"/>
    </row>
    <row r="7988" spans="1:16" x14ac:dyDescent="0.25">
      <c r="A7988" s="44" t="s">
        <v>11036</v>
      </c>
      <c r="B7988" s="44" t="s">
        <v>10981</v>
      </c>
      <c r="C7988" s="45" t="s">
        <v>10982</v>
      </c>
      <c r="D7988" s="45" t="s">
        <v>18252</v>
      </c>
      <c r="E7988" s="45" t="s">
        <v>10715</v>
      </c>
      <c r="F7988" s="45" t="s">
        <v>1384</v>
      </c>
      <c r="G7988" s="45" t="s">
        <v>1385</v>
      </c>
      <c r="P7988" s="343"/>
    </row>
    <row r="7989" spans="1:16" x14ac:dyDescent="0.25">
      <c r="A7989" s="44" t="s">
        <v>15547</v>
      </c>
      <c r="B7989" s="44" t="s">
        <v>4157</v>
      </c>
      <c r="C7989" s="45" t="s">
        <v>15418</v>
      </c>
      <c r="D7989" s="45" t="s">
        <v>18252</v>
      </c>
      <c r="E7989" s="45" t="s">
        <v>3064</v>
      </c>
      <c r="F7989" s="45" t="s">
        <v>1384</v>
      </c>
      <c r="G7989" s="45" t="s">
        <v>1385</v>
      </c>
      <c r="P7989" s="343"/>
    </row>
    <row r="7990" spans="1:16" x14ac:dyDescent="0.25">
      <c r="A7990" s="403" t="s">
        <v>17368</v>
      </c>
      <c r="B7990" s="403" t="s">
        <v>17165</v>
      </c>
      <c r="C7990" s="413">
        <v>38.229999999999997</v>
      </c>
      <c r="D7990" s="43" t="s">
        <v>17679</v>
      </c>
      <c r="E7990" s="43">
        <v>46934</v>
      </c>
      <c r="F7990" s="88"/>
      <c r="P7990" s="343"/>
    </row>
    <row r="7991" spans="1:16" x14ac:dyDescent="0.25">
      <c r="A7991" s="262" t="s">
        <v>7421</v>
      </c>
      <c r="B7991" s="262" t="s">
        <v>7350</v>
      </c>
      <c r="C7991" s="53" t="s">
        <v>7423</v>
      </c>
      <c r="D7991" s="93" t="s">
        <v>7330</v>
      </c>
      <c r="E7991" s="263">
        <v>46364</v>
      </c>
      <c r="F7991" s="93"/>
      <c r="G7991" s="93"/>
      <c r="H7991" s="93"/>
      <c r="I7991" s="99"/>
      <c r="J7991" s="99"/>
      <c r="K7991" s="99"/>
      <c r="N7991" s="44"/>
      <c r="O7991" s="44"/>
      <c r="P7991" s="343"/>
    </row>
    <row r="7992" spans="1:16" x14ac:dyDescent="0.25">
      <c r="A7992" s="262" t="s">
        <v>7421</v>
      </c>
      <c r="B7992" s="262" t="s">
        <v>7359</v>
      </c>
      <c r="C7992" s="53" t="s">
        <v>7422</v>
      </c>
      <c r="D7992" s="93" t="s">
        <v>7330</v>
      </c>
      <c r="E7992" s="263">
        <v>45980</v>
      </c>
      <c r="F7992" s="93"/>
      <c r="G7992" s="93"/>
      <c r="H7992" s="93"/>
      <c r="I7992" s="99"/>
      <c r="J7992" s="99"/>
      <c r="K7992" s="99"/>
      <c r="L7992" s="31"/>
      <c r="M7992" s="31"/>
      <c r="N7992" s="44"/>
      <c r="O7992" s="334"/>
      <c r="P7992" s="343"/>
    </row>
    <row r="7993" spans="1:16" x14ac:dyDescent="0.25">
      <c r="A7993" s="264" t="s">
        <v>6894</v>
      </c>
      <c r="B7993" s="264" t="s">
        <v>1054</v>
      </c>
      <c r="C7993" s="265">
        <v>220303</v>
      </c>
      <c r="D7993" s="265" t="s">
        <v>15953</v>
      </c>
      <c r="E7993" s="266" t="s">
        <v>3064</v>
      </c>
      <c r="P7993" s="343"/>
    </row>
    <row r="7994" spans="1:16" x14ac:dyDescent="0.25">
      <c r="A7994" s="44" t="s">
        <v>12309</v>
      </c>
      <c r="B7994" s="44" t="s">
        <v>16623</v>
      </c>
      <c r="C7994" s="45" t="s">
        <v>16624</v>
      </c>
      <c r="D7994" s="45" t="s">
        <v>4574</v>
      </c>
      <c r="E7994" s="275">
        <f>DATE(2028,10,25)</f>
        <v>47051</v>
      </c>
      <c r="N7994" s="44"/>
      <c r="O7994" s="44"/>
      <c r="P7994" s="343"/>
    </row>
    <row r="7995" spans="1:16" x14ac:dyDescent="0.25">
      <c r="A7995" s="44" t="s">
        <v>12309</v>
      </c>
      <c r="B7995" s="44" t="s">
        <v>12248</v>
      </c>
      <c r="C7995" s="45" t="s">
        <v>3636</v>
      </c>
      <c r="D7995" s="45" t="s">
        <v>4574</v>
      </c>
      <c r="E7995" s="275">
        <f>DATE(2025,11,2)</f>
        <v>45963</v>
      </c>
      <c r="F7995" s="32"/>
      <c r="G7995" s="32"/>
      <c r="H7995" s="32"/>
      <c r="I7995" s="31"/>
      <c r="J7995" s="31"/>
      <c r="K7995" s="31"/>
      <c r="L7995" s="31"/>
      <c r="M7995" s="31"/>
      <c r="N7995" s="44"/>
      <c r="O7995" s="334"/>
      <c r="P7995" s="343"/>
    </row>
    <row r="7996" spans="1:16" x14ac:dyDescent="0.25">
      <c r="A7996" s="264" t="s">
        <v>9513</v>
      </c>
      <c r="B7996" s="264" t="s">
        <v>2751</v>
      </c>
      <c r="C7996" s="265">
        <v>230105</v>
      </c>
      <c r="D7996" s="265" t="s">
        <v>15953</v>
      </c>
      <c r="E7996" s="266" t="s">
        <v>6877</v>
      </c>
      <c r="P7996" s="343"/>
    </row>
    <row r="7997" spans="1:16" x14ac:dyDescent="0.25">
      <c r="A7997" s="44" t="s">
        <v>16625</v>
      </c>
      <c r="B7997" s="44" t="s">
        <v>16626</v>
      </c>
      <c r="C7997" s="45" t="s">
        <v>16627</v>
      </c>
      <c r="D7997" s="45" t="s">
        <v>4574</v>
      </c>
      <c r="E7997" s="275">
        <f>DATE(2028,7,23)</f>
        <v>46957</v>
      </c>
      <c r="N7997" s="44"/>
      <c r="O7997" s="44"/>
      <c r="P7997" s="343"/>
    </row>
    <row r="7998" spans="1:16" x14ac:dyDescent="0.25">
      <c r="A7998" s="264" t="s">
        <v>6895</v>
      </c>
      <c r="B7998" s="264" t="s">
        <v>2751</v>
      </c>
      <c r="C7998" s="265">
        <v>230105</v>
      </c>
      <c r="D7998" s="265" t="s">
        <v>15953</v>
      </c>
      <c r="E7998" s="266" t="s">
        <v>6877</v>
      </c>
      <c r="P7998" s="343"/>
    </row>
    <row r="7999" spans="1:16" x14ac:dyDescent="0.25">
      <c r="A7999" s="44" t="s">
        <v>12310</v>
      </c>
      <c r="B7999" s="44" t="s">
        <v>5040</v>
      </c>
      <c r="C7999" s="45" t="s">
        <v>16628</v>
      </c>
      <c r="D7999" s="45" t="s">
        <v>4574</v>
      </c>
      <c r="E7999" s="275">
        <f>DATE(2028,7,23)</f>
        <v>46957</v>
      </c>
      <c r="N7999" s="44"/>
      <c r="O7999" s="44"/>
      <c r="P7999" s="343"/>
    </row>
    <row r="8000" spans="1:16" x14ac:dyDescent="0.25">
      <c r="A8000" s="44" t="s">
        <v>12310</v>
      </c>
      <c r="B8000" s="44" t="s">
        <v>12311</v>
      </c>
      <c r="C8000" s="45" t="s">
        <v>8856</v>
      </c>
      <c r="D8000" s="45" t="s">
        <v>4574</v>
      </c>
      <c r="E8000" s="275">
        <f>DATE(2027,4,14)</f>
        <v>46491</v>
      </c>
      <c r="N8000" s="44"/>
      <c r="O8000" s="44"/>
      <c r="P8000" s="343"/>
    </row>
    <row r="8001" spans="1:16" x14ac:dyDescent="0.25">
      <c r="A8001" s="264" t="s">
        <v>6896</v>
      </c>
      <c r="B8001" s="264" t="s">
        <v>6669</v>
      </c>
      <c r="C8001" s="265">
        <v>230807</v>
      </c>
      <c r="D8001" s="265" t="s">
        <v>15953</v>
      </c>
      <c r="E8001" s="266" t="s">
        <v>6877</v>
      </c>
      <c r="P8001" s="343"/>
    </row>
    <row r="8002" spans="1:16" x14ac:dyDescent="0.25">
      <c r="A8002" s="264" t="s">
        <v>17882</v>
      </c>
      <c r="B8002" s="264" t="s">
        <v>236</v>
      </c>
      <c r="C8002" s="265">
        <v>241001</v>
      </c>
      <c r="D8002" s="265" t="s">
        <v>15953</v>
      </c>
      <c r="E8002" s="266" t="s">
        <v>11352</v>
      </c>
      <c r="P8002" s="343"/>
    </row>
    <row r="8003" spans="1:16" x14ac:dyDescent="0.25">
      <c r="A8003" s="264" t="s">
        <v>14869</v>
      </c>
      <c r="B8003" s="264" t="s">
        <v>8834</v>
      </c>
      <c r="C8003" s="265">
        <v>23020102</v>
      </c>
      <c r="D8003" s="265" t="s">
        <v>15953</v>
      </c>
      <c r="E8003" s="266" t="s">
        <v>8836</v>
      </c>
      <c r="P8003" s="343"/>
    </row>
    <row r="8004" spans="1:16" x14ac:dyDescent="0.25">
      <c r="A8004" s="264" t="s">
        <v>14869</v>
      </c>
      <c r="B8004" s="264" t="s">
        <v>3782</v>
      </c>
      <c r="C8004" s="265">
        <v>24010402</v>
      </c>
      <c r="D8004" s="265" t="s">
        <v>15953</v>
      </c>
      <c r="E8004" s="266" t="s">
        <v>8836</v>
      </c>
      <c r="P8004" s="343"/>
    </row>
    <row r="8005" spans="1:16" x14ac:dyDescent="0.25">
      <c r="A8005" s="346" t="s">
        <v>16881</v>
      </c>
      <c r="B8005" s="346" t="s">
        <v>16872</v>
      </c>
      <c r="C8005" s="347" t="s">
        <v>16882</v>
      </c>
      <c r="D8005" s="347" t="s">
        <v>15765</v>
      </c>
      <c r="E8005" s="347" t="s">
        <v>16874</v>
      </c>
      <c r="F8005" s="346"/>
      <c r="G8005" s="346"/>
      <c r="H8005" s="346"/>
      <c r="I8005" s="346"/>
      <c r="J8005" s="346"/>
      <c r="K8005" s="346"/>
      <c r="L8005" s="346"/>
      <c r="M8005" s="346"/>
      <c r="N8005" s="44"/>
      <c r="O8005" s="44"/>
      <c r="P8005" s="343"/>
    </row>
    <row r="8006" spans="1:16" x14ac:dyDescent="0.25">
      <c r="A8006" s="44" t="s">
        <v>13245</v>
      </c>
      <c r="B8006" s="92" t="s">
        <v>13392</v>
      </c>
      <c r="C8006" s="77" t="s">
        <v>13124</v>
      </c>
      <c r="D8006" s="93" t="s">
        <v>13391</v>
      </c>
      <c r="E8006" s="94">
        <v>45838</v>
      </c>
      <c r="F8006" s="93"/>
      <c r="G8006" s="93"/>
      <c r="H8006" s="93"/>
      <c r="I8006" s="99"/>
      <c r="J8006" s="99"/>
      <c r="K8006" s="99"/>
      <c r="L8006" s="31"/>
      <c r="M8006" s="31"/>
      <c r="N8006" s="44"/>
      <c r="O8006" s="334"/>
      <c r="P8006" s="343"/>
    </row>
    <row r="8007" spans="1:16" x14ac:dyDescent="0.25">
      <c r="A8007" s="264" t="s">
        <v>17883</v>
      </c>
      <c r="B8007" s="264" t="s">
        <v>1065</v>
      </c>
      <c r="C8007" s="265">
        <v>25010201</v>
      </c>
      <c r="D8007" s="265" t="s">
        <v>15953</v>
      </c>
      <c r="E8007" s="266" t="s">
        <v>17681</v>
      </c>
      <c r="P8007" s="343"/>
    </row>
    <row r="8008" spans="1:16" x14ac:dyDescent="0.25">
      <c r="A8008" s="264" t="s">
        <v>17883</v>
      </c>
      <c r="B8008" s="264" t="s">
        <v>6682</v>
      </c>
      <c r="C8008" s="265">
        <v>25010202</v>
      </c>
      <c r="D8008" s="265" t="s">
        <v>15953</v>
      </c>
      <c r="E8008" s="266" t="s">
        <v>6677</v>
      </c>
      <c r="P8008" s="343"/>
    </row>
    <row r="8009" spans="1:16" s="355" customFormat="1" x14ac:dyDescent="0.25">
      <c r="A8009" s="264" t="s">
        <v>11432</v>
      </c>
      <c r="B8009" s="264" t="s">
        <v>3591</v>
      </c>
      <c r="C8009" s="265">
        <v>230901</v>
      </c>
      <c r="D8009" s="265" t="s">
        <v>15953</v>
      </c>
      <c r="E8009" s="266" t="s">
        <v>10715</v>
      </c>
      <c r="F8009" s="30"/>
      <c r="G8009" s="30"/>
      <c r="H8009" s="30"/>
      <c r="I8009" s="29"/>
      <c r="J8009" s="29"/>
      <c r="K8009" s="29"/>
      <c r="L8009" s="29"/>
      <c r="M8009" s="29"/>
      <c r="N8009" s="29"/>
      <c r="O8009" s="29"/>
      <c r="P8009" s="356"/>
    </row>
    <row r="8010" spans="1:16" x14ac:dyDescent="0.25">
      <c r="A8010" s="264" t="s">
        <v>5454</v>
      </c>
      <c r="B8010" s="264" t="s">
        <v>3782</v>
      </c>
      <c r="C8010" s="265">
        <v>210205</v>
      </c>
      <c r="D8010" s="265" t="s">
        <v>15953</v>
      </c>
      <c r="E8010" s="266" t="s">
        <v>8836</v>
      </c>
      <c r="P8010" s="343"/>
    </row>
    <row r="8011" spans="1:16" s="359" customFormat="1" x14ac:dyDescent="0.25">
      <c r="A8011" s="264" t="s">
        <v>14870</v>
      </c>
      <c r="B8011" s="264" t="s">
        <v>4181</v>
      </c>
      <c r="C8011" s="265">
        <v>240301</v>
      </c>
      <c r="D8011" s="265" t="s">
        <v>15953</v>
      </c>
      <c r="E8011" s="266" t="s">
        <v>13010</v>
      </c>
      <c r="F8011" s="30"/>
      <c r="G8011" s="30"/>
      <c r="H8011" s="30"/>
      <c r="I8011" s="29"/>
      <c r="J8011" s="29"/>
      <c r="K8011" s="29"/>
      <c r="L8011" s="29"/>
      <c r="M8011" s="29"/>
      <c r="N8011" s="29"/>
      <c r="O8011" s="29"/>
      <c r="P8011" s="360"/>
    </row>
    <row r="8012" spans="1:16" x14ac:dyDescent="0.25">
      <c r="A8012" s="264" t="s">
        <v>17884</v>
      </c>
      <c r="B8012" s="264" t="s">
        <v>2751</v>
      </c>
      <c r="C8012" s="265">
        <v>250106</v>
      </c>
      <c r="D8012" s="265" t="s">
        <v>15953</v>
      </c>
      <c r="E8012" s="266" t="s">
        <v>16784</v>
      </c>
      <c r="P8012" s="343"/>
    </row>
    <row r="8013" spans="1:16" x14ac:dyDescent="0.25">
      <c r="A8013" s="273" t="s">
        <v>11812</v>
      </c>
      <c r="B8013" s="273" t="s">
        <v>11791</v>
      </c>
      <c r="C8013" s="274">
        <v>791202303002</v>
      </c>
      <c r="D8013" s="274" t="s">
        <v>8356</v>
      </c>
      <c r="E8013" s="276" t="s">
        <v>3754</v>
      </c>
      <c r="F8013" s="328"/>
      <c r="G8013" s="328"/>
      <c r="H8013" s="328"/>
      <c r="I8013" s="329"/>
      <c r="J8013" s="329"/>
      <c r="K8013" s="329"/>
      <c r="N8013" s="44"/>
      <c r="O8013" s="44"/>
      <c r="P8013" s="343"/>
    </row>
    <row r="8014" spans="1:16" x14ac:dyDescent="0.25">
      <c r="A8014" s="264" t="s">
        <v>5894</v>
      </c>
      <c r="B8014" s="264" t="s">
        <v>6669</v>
      </c>
      <c r="C8014" s="265">
        <v>220802</v>
      </c>
      <c r="D8014" s="265" t="s">
        <v>15953</v>
      </c>
      <c r="E8014" s="266" t="s">
        <v>6416</v>
      </c>
      <c r="P8014" s="343"/>
    </row>
    <row r="8015" spans="1:16" x14ac:dyDescent="0.25">
      <c r="A8015" s="264" t="s">
        <v>5894</v>
      </c>
      <c r="B8015" s="264" t="s">
        <v>6697</v>
      </c>
      <c r="C8015" s="265">
        <v>221003</v>
      </c>
      <c r="D8015" s="265" t="s">
        <v>15953</v>
      </c>
      <c r="E8015" s="266" t="s">
        <v>5198</v>
      </c>
      <c r="P8015" s="343"/>
    </row>
    <row r="8016" spans="1:16" x14ac:dyDescent="0.25">
      <c r="A8016" s="264" t="s">
        <v>5894</v>
      </c>
      <c r="B8016" s="264" t="s">
        <v>13009</v>
      </c>
      <c r="C8016" s="265">
        <v>240101</v>
      </c>
      <c r="D8016" s="265" t="s">
        <v>15953</v>
      </c>
      <c r="E8016" s="266" t="s">
        <v>13010</v>
      </c>
      <c r="P8016" s="343"/>
    </row>
    <row r="8017" spans="1:16" x14ac:dyDescent="0.25">
      <c r="A8017" s="44" t="s">
        <v>7289</v>
      </c>
      <c r="B8017" s="44" t="s">
        <v>15779</v>
      </c>
      <c r="C8017" s="45" t="s">
        <v>15780</v>
      </c>
      <c r="D8017" s="45" t="s">
        <v>18252</v>
      </c>
      <c r="E8017" s="45" t="s">
        <v>6416</v>
      </c>
      <c r="F8017" s="45" t="s">
        <v>1385</v>
      </c>
      <c r="G8017" s="45" t="s">
        <v>1385</v>
      </c>
      <c r="P8017" s="343"/>
    </row>
    <row r="8018" spans="1:16" s="355" customFormat="1" x14ac:dyDescent="0.25">
      <c r="A8018" s="44" t="s">
        <v>7289</v>
      </c>
      <c r="B8018" s="44" t="s">
        <v>18102</v>
      </c>
      <c r="C8018" s="45" t="s">
        <v>18103</v>
      </c>
      <c r="D8018" s="45" t="s">
        <v>18252</v>
      </c>
      <c r="E8018" s="45" t="s">
        <v>6985</v>
      </c>
      <c r="F8018" s="45" t="s">
        <v>1385</v>
      </c>
      <c r="G8018" s="45" t="s">
        <v>1385</v>
      </c>
      <c r="H8018" s="30"/>
      <c r="I8018" s="29"/>
      <c r="J8018" s="29"/>
      <c r="K8018" s="29"/>
      <c r="L8018" s="29"/>
      <c r="M8018" s="29"/>
      <c r="N8018" s="29"/>
      <c r="O8018" s="29"/>
      <c r="P8018" s="356"/>
    </row>
    <row r="8019" spans="1:16" x14ac:dyDescent="0.25">
      <c r="A8019" s="44" t="s">
        <v>7289</v>
      </c>
      <c r="B8019" s="44" t="s">
        <v>9963</v>
      </c>
      <c r="C8019" s="45" t="s">
        <v>7283</v>
      </c>
      <c r="D8019" s="45" t="s">
        <v>16294</v>
      </c>
      <c r="E8019" s="46">
        <v>46053</v>
      </c>
      <c r="F8019" s="338"/>
      <c r="G8019" s="44"/>
      <c r="H8019" s="44"/>
      <c r="I8019" s="44"/>
      <c r="J8019" s="44"/>
      <c r="K8019" s="44"/>
      <c r="N8019" s="44"/>
      <c r="O8019" s="44"/>
      <c r="P8019" s="343"/>
    </row>
    <row r="8020" spans="1:16" s="359" customFormat="1" x14ac:dyDescent="0.25">
      <c r="A8020" s="403" t="s">
        <v>17369</v>
      </c>
      <c r="B8020" s="403" t="s">
        <v>17103</v>
      </c>
      <c r="C8020" s="413">
        <v>22.23</v>
      </c>
      <c r="D8020" s="43" t="s">
        <v>17679</v>
      </c>
      <c r="E8020" s="43">
        <v>46934</v>
      </c>
      <c r="F8020" s="88" t="s">
        <v>1533</v>
      </c>
      <c r="G8020" s="30"/>
      <c r="H8020" s="30"/>
      <c r="I8020" s="29"/>
      <c r="J8020" s="29"/>
      <c r="K8020" s="29"/>
      <c r="L8020" s="29"/>
      <c r="M8020" s="29"/>
      <c r="N8020" s="29"/>
      <c r="O8020" s="29"/>
      <c r="P8020" s="360"/>
    </row>
    <row r="8021" spans="1:16" x14ac:dyDescent="0.25">
      <c r="A8021" s="403" t="s">
        <v>17369</v>
      </c>
      <c r="B8021" s="403" t="s">
        <v>17102</v>
      </c>
      <c r="C8021" s="413">
        <v>21.22</v>
      </c>
      <c r="D8021" s="43" t="s">
        <v>17679</v>
      </c>
      <c r="E8021" s="43">
        <v>45838</v>
      </c>
      <c r="F8021" s="88" t="s">
        <v>1533</v>
      </c>
      <c r="P8021" s="343"/>
    </row>
    <row r="8022" spans="1:16" s="355" customFormat="1" x14ac:dyDescent="0.25">
      <c r="A8022" s="264" t="s">
        <v>4266</v>
      </c>
      <c r="B8022" s="264" t="s">
        <v>2751</v>
      </c>
      <c r="C8022" s="265">
        <v>230105</v>
      </c>
      <c r="D8022" s="265" t="s">
        <v>15953</v>
      </c>
      <c r="E8022" s="266" t="s">
        <v>6877</v>
      </c>
      <c r="F8022" s="30"/>
      <c r="G8022" s="30"/>
      <c r="H8022" s="30"/>
      <c r="I8022" s="29"/>
      <c r="J8022" s="29"/>
      <c r="K8022" s="29"/>
      <c r="L8022" s="29"/>
      <c r="M8022" s="29"/>
      <c r="N8022" s="29"/>
      <c r="O8022" s="29"/>
      <c r="P8022" s="356"/>
    </row>
    <row r="8023" spans="1:16" x14ac:dyDescent="0.25">
      <c r="A8023" s="44" t="s">
        <v>6496</v>
      </c>
      <c r="B8023" s="44" t="s">
        <v>5355</v>
      </c>
      <c r="C8023" s="45" t="s">
        <v>6497</v>
      </c>
      <c r="D8023" s="45" t="s">
        <v>15765</v>
      </c>
      <c r="E8023" s="45" t="s">
        <v>5246</v>
      </c>
      <c r="F8023" s="328"/>
      <c r="G8023" s="328"/>
      <c r="H8023" s="328"/>
      <c r="I8023" s="329"/>
      <c r="J8023" s="329"/>
      <c r="K8023" s="329"/>
      <c r="N8023" s="44"/>
      <c r="O8023" s="44"/>
      <c r="P8023" s="343"/>
    </row>
    <row r="8024" spans="1:16" s="359" customFormat="1" x14ac:dyDescent="0.25">
      <c r="A8024" s="346" t="s">
        <v>6496</v>
      </c>
      <c r="B8024" s="346" t="s">
        <v>5355</v>
      </c>
      <c r="C8024" s="347" t="s">
        <v>6497</v>
      </c>
      <c r="D8024" s="347" t="s">
        <v>15765</v>
      </c>
      <c r="E8024" s="347" t="s">
        <v>8946</v>
      </c>
      <c r="F8024" s="346"/>
      <c r="G8024" s="346"/>
      <c r="H8024" s="346"/>
      <c r="I8024" s="346"/>
      <c r="J8024" s="346"/>
      <c r="K8024" s="346"/>
      <c r="L8024" s="346"/>
      <c r="M8024" s="346"/>
      <c r="N8024" s="44"/>
      <c r="O8024" s="44"/>
      <c r="P8024" s="360"/>
    </row>
    <row r="8025" spans="1:16" x14ac:dyDescent="0.25">
      <c r="A8025" s="44" t="s">
        <v>6496</v>
      </c>
      <c r="B8025" s="44" t="s">
        <v>5355</v>
      </c>
      <c r="C8025" s="45" t="s">
        <v>6497</v>
      </c>
      <c r="D8025" s="45" t="s">
        <v>13812</v>
      </c>
      <c r="E8025" s="45" t="s">
        <v>5246</v>
      </c>
      <c r="F8025" s="93"/>
      <c r="G8025" s="93"/>
      <c r="H8025" s="93"/>
      <c r="I8025" s="99"/>
      <c r="J8025" s="99"/>
      <c r="K8025" s="99"/>
      <c r="N8025" s="44"/>
      <c r="O8025" s="44"/>
      <c r="P8025" s="343"/>
    </row>
    <row r="8026" spans="1:16" s="361" customFormat="1" x14ac:dyDescent="0.25">
      <c r="A8026" s="44" t="s">
        <v>12312</v>
      </c>
      <c r="B8026" s="44" t="s">
        <v>12057</v>
      </c>
      <c r="C8026" s="45" t="s">
        <v>12849</v>
      </c>
      <c r="D8026" s="45" t="s">
        <v>4574</v>
      </c>
      <c r="E8026" s="275">
        <f>DATE(2027,12,22)</f>
        <v>46743</v>
      </c>
      <c r="F8026" s="30"/>
      <c r="G8026" s="30"/>
      <c r="H8026" s="30"/>
      <c r="I8026" s="29"/>
      <c r="J8026" s="29"/>
      <c r="K8026" s="29"/>
      <c r="L8026" s="29"/>
      <c r="M8026" s="29"/>
      <c r="N8026" s="44"/>
      <c r="O8026" s="44"/>
      <c r="P8026" s="362"/>
    </row>
    <row r="8027" spans="1:16" x14ac:dyDescent="0.25">
      <c r="A8027" s="264" t="s">
        <v>5135</v>
      </c>
      <c r="B8027" s="264" t="s">
        <v>2751</v>
      </c>
      <c r="C8027" s="265">
        <v>220105</v>
      </c>
      <c r="D8027" s="265" t="s">
        <v>15953</v>
      </c>
      <c r="E8027" s="266" t="s">
        <v>3064</v>
      </c>
      <c r="P8027" s="343"/>
    </row>
    <row r="8028" spans="1:16" s="359" customFormat="1" x14ac:dyDescent="0.25">
      <c r="A8028" s="44" t="s">
        <v>5707</v>
      </c>
      <c r="B8028" s="44" t="s">
        <v>5708</v>
      </c>
      <c r="C8028" s="45" t="s">
        <v>5709</v>
      </c>
      <c r="D8028" s="45" t="s">
        <v>15765</v>
      </c>
      <c r="E8028" s="45" t="s">
        <v>5246</v>
      </c>
      <c r="F8028" s="328"/>
      <c r="G8028" s="328"/>
      <c r="H8028" s="328"/>
      <c r="I8028" s="329"/>
      <c r="J8028" s="329"/>
      <c r="K8028" s="329"/>
      <c r="L8028" s="29"/>
      <c r="M8028" s="29"/>
      <c r="N8028" s="44"/>
      <c r="O8028" s="44"/>
      <c r="P8028" s="360"/>
    </row>
    <row r="8029" spans="1:16" x14ac:dyDescent="0.25">
      <c r="A8029" s="346" t="s">
        <v>5707</v>
      </c>
      <c r="B8029" s="346" t="s">
        <v>5708</v>
      </c>
      <c r="C8029" s="347" t="s">
        <v>5709</v>
      </c>
      <c r="D8029" s="347" t="s">
        <v>15765</v>
      </c>
      <c r="E8029" s="347" t="s">
        <v>2980</v>
      </c>
      <c r="F8029" s="346"/>
      <c r="G8029" s="346"/>
      <c r="H8029" s="346"/>
      <c r="I8029" s="346"/>
      <c r="J8029" s="346"/>
      <c r="K8029" s="346"/>
      <c r="L8029" s="346"/>
      <c r="M8029" s="346"/>
      <c r="N8029" s="44"/>
      <c r="O8029" s="44"/>
      <c r="P8029" s="343"/>
    </row>
    <row r="8030" spans="1:16" x14ac:dyDescent="0.25">
      <c r="A8030" s="44" t="s">
        <v>12313</v>
      </c>
      <c r="B8030" s="44" t="s">
        <v>12314</v>
      </c>
      <c r="C8030" s="45" t="s">
        <v>12850</v>
      </c>
      <c r="D8030" s="45" t="s">
        <v>4574</v>
      </c>
      <c r="E8030" s="275">
        <f>DATE(2027,7,19)</f>
        <v>46587</v>
      </c>
      <c r="N8030" s="44"/>
      <c r="O8030" s="44"/>
      <c r="P8030" s="343"/>
    </row>
    <row r="8031" spans="1:16" x14ac:dyDescent="0.25">
      <c r="A8031" s="44" t="s">
        <v>12315</v>
      </c>
      <c r="B8031" s="44" t="s">
        <v>12316</v>
      </c>
      <c r="C8031" s="45" t="s">
        <v>4772</v>
      </c>
      <c r="D8031" s="45" t="s">
        <v>4574</v>
      </c>
      <c r="E8031" s="275">
        <f>DATE(2025,6,23)</f>
        <v>45831</v>
      </c>
      <c r="F8031" s="32"/>
      <c r="G8031" s="32"/>
      <c r="H8031" s="32"/>
      <c r="I8031" s="31"/>
      <c r="J8031" s="31"/>
      <c r="K8031" s="31"/>
      <c r="L8031" s="31"/>
      <c r="M8031" s="31"/>
      <c r="N8031" s="44"/>
      <c r="O8031" s="335"/>
      <c r="P8031" s="343"/>
    </row>
    <row r="8032" spans="1:16" x14ac:dyDescent="0.25">
      <c r="A8032" s="44" t="s">
        <v>13246</v>
      </c>
      <c r="B8032" s="92" t="s">
        <v>13392</v>
      </c>
      <c r="C8032" s="45" t="s">
        <v>13122</v>
      </c>
      <c r="D8032" s="93" t="s">
        <v>13391</v>
      </c>
      <c r="E8032" s="94">
        <v>45838</v>
      </c>
      <c r="F8032" s="93"/>
      <c r="G8032" s="93"/>
      <c r="H8032" s="93"/>
      <c r="I8032" s="99"/>
      <c r="J8032" s="99"/>
      <c r="K8032" s="99"/>
      <c r="L8032" s="31"/>
      <c r="M8032" s="31"/>
      <c r="N8032" s="44"/>
      <c r="O8032" s="334"/>
      <c r="P8032" s="343"/>
    </row>
    <row r="8033" spans="1:16" x14ac:dyDescent="0.25">
      <c r="A8033" s="44" t="s">
        <v>13604</v>
      </c>
      <c r="B8033" s="44" t="s">
        <v>12113</v>
      </c>
      <c r="C8033" s="45" t="s">
        <v>4750</v>
      </c>
      <c r="D8033" s="45" t="s">
        <v>4574</v>
      </c>
      <c r="E8033" s="275">
        <f>DATE(2025,1,29)</f>
        <v>45686</v>
      </c>
      <c r="F8033" s="32"/>
      <c r="G8033" s="32"/>
      <c r="H8033" s="32"/>
      <c r="I8033" s="31"/>
      <c r="J8033" s="31"/>
      <c r="K8033" s="31"/>
      <c r="L8033" s="31"/>
      <c r="M8033" s="31"/>
      <c r="N8033" s="44"/>
      <c r="O8033" s="334"/>
      <c r="P8033" s="343"/>
    </row>
    <row r="8034" spans="1:16" x14ac:dyDescent="0.25">
      <c r="A8034" s="264" t="s">
        <v>840</v>
      </c>
      <c r="B8034" s="264" t="s">
        <v>1068</v>
      </c>
      <c r="C8034" s="265">
        <v>230202</v>
      </c>
      <c r="D8034" s="265" t="s">
        <v>15953</v>
      </c>
      <c r="E8034" s="266" t="s">
        <v>8836</v>
      </c>
      <c r="P8034" s="343"/>
    </row>
    <row r="8035" spans="1:16" s="355" customFormat="1" x14ac:dyDescent="0.25">
      <c r="A8035" s="44" t="s">
        <v>16098</v>
      </c>
      <c r="B8035" s="44" t="s">
        <v>15965</v>
      </c>
      <c r="C8035" s="45" t="s">
        <v>15966</v>
      </c>
      <c r="D8035" s="45" t="s">
        <v>18252</v>
      </c>
      <c r="E8035" s="45" t="s">
        <v>6214</v>
      </c>
      <c r="F8035" s="45" t="s">
        <v>1385</v>
      </c>
      <c r="G8035" s="45" t="s">
        <v>1385</v>
      </c>
      <c r="H8035" s="30"/>
      <c r="I8035" s="29"/>
      <c r="J8035" s="29"/>
      <c r="K8035" s="29"/>
      <c r="L8035" s="29"/>
      <c r="M8035" s="29"/>
      <c r="N8035" s="29"/>
      <c r="O8035" s="29"/>
      <c r="P8035" s="356"/>
    </row>
    <row r="8036" spans="1:16" x14ac:dyDescent="0.25">
      <c r="A8036" s="264" t="s">
        <v>16098</v>
      </c>
      <c r="B8036" s="264" t="s">
        <v>1065</v>
      </c>
      <c r="C8036" s="265">
        <v>25010201</v>
      </c>
      <c r="D8036" s="265" t="s">
        <v>15953</v>
      </c>
      <c r="E8036" s="266" t="s">
        <v>17681</v>
      </c>
      <c r="P8036" s="343"/>
    </row>
    <row r="8037" spans="1:16" x14ac:dyDescent="0.25">
      <c r="A8037" s="44" t="s">
        <v>16099</v>
      </c>
      <c r="B8037" s="44" t="s">
        <v>1350</v>
      </c>
      <c r="C8037" s="45" t="s">
        <v>6188</v>
      </c>
      <c r="D8037" s="45" t="s">
        <v>18252</v>
      </c>
      <c r="E8037" s="45" t="s">
        <v>6211</v>
      </c>
      <c r="F8037" s="45" t="s">
        <v>1385</v>
      </c>
      <c r="G8037" s="45" t="s">
        <v>1384</v>
      </c>
      <c r="P8037" s="343"/>
    </row>
    <row r="8038" spans="1:16" x14ac:dyDescent="0.25">
      <c r="A8038" s="44" t="s">
        <v>16099</v>
      </c>
      <c r="B8038" s="44" t="s">
        <v>1356</v>
      </c>
      <c r="C8038" s="45" t="s">
        <v>15958</v>
      </c>
      <c r="D8038" s="45" t="s">
        <v>18252</v>
      </c>
      <c r="E8038" s="45" t="s">
        <v>6214</v>
      </c>
      <c r="F8038" s="45" t="s">
        <v>1385</v>
      </c>
      <c r="G8038" s="45" t="s">
        <v>1384</v>
      </c>
      <c r="P8038" s="343"/>
    </row>
    <row r="8039" spans="1:16" x14ac:dyDescent="0.25">
      <c r="A8039" s="264" t="s">
        <v>11433</v>
      </c>
      <c r="B8039" s="264" t="s">
        <v>11374</v>
      </c>
      <c r="C8039" s="265">
        <v>23100201</v>
      </c>
      <c r="D8039" s="265" t="s">
        <v>15953</v>
      </c>
      <c r="E8039" s="266" t="s">
        <v>2980</v>
      </c>
      <c r="P8039" s="343"/>
    </row>
    <row r="8040" spans="1:16" x14ac:dyDescent="0.25">
      <c r="A8040" s="264" t="s">
        <v>11433</v>
      </c>
      <c r="B8040" s="264" t="s">
        <v>3599</v>
      </c>
      <c r="C8040" s="265">
        <v>23100202</v>
      </c>
      <c r="D8040" s="265" t="s">
        <v>15953</v>
      </c>
      <c r="E8040" s="266" t="s">
        <v>5246</v>
      </c>
      <c r="P8040" s="343"/>
    </row>
    <row r="8041" spans="1:16" x14ac:dyDescent="0.25">
      <c r="A8041" s="264" t="s">
        <v>11433</v>
      </c>
      <c r="B8041" s="264" t="s">
        <v>14593</v>
      </c>
      <c r="C8041" s="265">
        <v>24060301</v>
      </c>
      <c r="D8041" s="265" t="s">
        <v>15953</v>
      </c>
      <c r="E8041" s="266" t="s">
        <v>6412</v>
      </c>
      <c r="P8041" s="343"/>
    </row>
    <row r="8042" spans="1:16" x14ac:dyDescent="0.25">
      <c r="A8042" s="264" t="s">
        <v>11433</v>
      </c>
      <c r="B8042" s="264" t="s">
        <v>14594</v>
      </c>
      <c r="C8042" s="265">
        <v>24060302</v>
      </c>
      <c r="D8042" s="265" t="s">
        <v>15953</v>
      </c>
      <c r="E8042" s="266" t="s">
        <v>5410</v>
      </c>
      <c r="P8042" s="343"/>
    </row>
    <row r="8043" spans="1:16" x14ac:dyDescent="0.25">
      <c r="A8043" s="44" t="s">
        <v>11037</v>
      </c>
      <c r="B8043" s="44" t="s">
        <v>10985</v>
      </c>
      <c r="C8043" s="45" t="s">
        <v>10986</v>
      </c>
      <c r="D8043" s="45" t="s">
        <v>18252</v>
      </c>
      <c r="E8043" s="45" t="s">
        <v>10715</v>
      </c>
      <c r="F8043" s="45" t="s">
        <v>1384</v>
      </c>
      <c r="G8043" s="45" t="s">
        <v>1385</v>
      </c>
      <c r="P8043" s="343"/>
    </row>
    <row r="8044" spans="1:16" x14ac:dyDescent="0.25">
      <c r="A8044" s="44" t="s">
        <v>4170</v>
      </c>
      <c r="B8044" s="44" t="s">
        <v>1841</v>
      </c>
      <c r="C8044" s="45" t="s">
        <v>6196</v>
      </c>
      <c r="D8044" s="45" t="s">
        <v>18252</v>
      </c>
      <c r="E8044" s="45" t="s">
        <v>6213</v>
      </c>
      <c r="F8044" s="45" t="s">
        <v>1384</v>
      </c>
      <c r="G8044" s="45" t="s">
        <v>1385</v>
      </c>
      <c r="P8044" s="343"/>
    </row>
    <row r="8045" spans="1:16" x14ac:dyDescent="0.25">
      <c r="A8045" s="1" t="s">
        <v>8428</v>
      </c>
      <c r="B8045" s="432" t="s">
        <v>8379</v>
      </c>
      <c r="C8045" s="433" t="s">
        <v>13953</v>
      </c>
      <c r="D8045" s="434" t="s">
        <v>17016</v>
      </c>
      <c r="E8045" s="434">
        <v>45838</v>
      </c>
      <c r="P8045" s="343"/>
    </row>
    <row r="8046" spans="1:16" x14ac:dyDescent="0.25">
      <c r="A8046" s="1" t="s">
        <v>8428</v>
      </c>
      <c r="B8046" s="432" t="s">
        <v>8379</v>
      </c>
      <c r="C8046" s="433" t="s">
        <v>13953</v>
      </c>
      <c r="D8046" s="434" t="s">
        <v>17016</v>
      </c>
      <c r="E8046" s="434">
        <v>45838</v>
      </c>
      <c r="P8046" s="343"/>
    </row>
    <row r="8047" spans="1:16" x14ac:dyDescent="0.25">
      <c r="A8047" s="264" t="s">
        <v>16953</v>
      </c>
      <c r="B8047" s="264" t="s">
        <v>5412</v>
      </c>
      <c r="C8047" s="265">
        <v>241002</v>
      </c>
      <c r="D8047" s="265" t="s">
        <v>15953</v>
      </c>
      <c r="E8047" s="266" t="s">
        <v>6985</v>
      </c>
      <c r="P8047" s="343"/>
    </row>
    <row r="8048" spans="1:16" x14ac:dyDescent="0.25">
      <c r="A8048" s="44" t="s">
        <v>10573</v>
      </c>
      <c r="B8048" s="44" t="s">
        <v>1364</v>
      </c>
      <c r="C8048" s="45" t="s">
        <v>9321</v>
      </c>
      <c r="D8048" s="45" t="s">
        <v>18252</v>
      </c>
      <c r="E8048" s="45" t="s">
        <v>3754</v>
      </c>
      <c r="F8048" s="45" t="s">
        <v>1385</v>
      </c>
      <c r="G8048" s="45" t="s">
        <v>1385</v>
      </c>
      <c r="P8048" s="343"/>
    </row>
    <row r="8049" spans="1:16" x14ac:dyDescent="0.25">
      <c r="A8049" s="264" t="s">
        <v>9514</v>
      </c>
      <c r="B8049" s="264" t="s">
        <v>2751</v>
      </c>
      <c r="C8049" s="265">
        <v>230105</v>
      </c>
      <c r="D8049" s="265" t="s">
        <v>15953</v>
      </c>
      <c r="E8049" s="266" t="s">
        <v>6877</v>
      </c>
      <c r="P8049" s="343"/>
    </row>
    <row r="8050" spans="1:16" s="355" customFormat="1" x14ac:dyDescent="0.25">
      <c r="A8050" s="264" t="s">
        <v>9514</v>
      </c>
      <c r="B8050" s="264" t="s">
        <v>1068</v>
      </c>
      <c r="C8050" s="265">
        <v>230202</v>
      </c>
      <c r="D8050" s="265" t="s">
        <v>15953</v>
      </c>
      <c r="E8050" s="266" t="s">
        <v>8836</v>
      </c>
      <c r="F8050" s="30"/>
      <c r="G8050" s="30"/>
      <c r="H8050" s="30"/>
      <c r="I8050" s="29"/>
      <c r="J8050" s="29"/>
      <c r="K8050" s="29"/>
      <c r="L8050" s="29"/>
      <c r="M8050" s="29"/>
      <c r="N8050" s="29"/>
      <c r="O8050" s="29"/>
      <c r="P8050" s="356"/>
    </row>
    <row r="8051" spans="1:16" x14ac:dyDescent="0.25">
      <c r="A8051" s="264" t="s">
        <v>4267</v>
      </c>
      <c r="B8051" s="264" t="s">
        <v>3782</v>
      </c>
      <c r="C8051" s="265">
        <v>210205</v>
      </c>
      <c r="D8051" s="265" t="s">
        <v>15953</v>
      </c>
      <c r="E8051" s="266" t="s">
        <v>8836</v>
      </c>
      <c r="P8051" s="343"/>
    </row>
    <row r="8052" spans="1:16" x14ac:dyDescent="0.25">
      <c r="A8052" s="76" t="s">
        <v>7813</v>
      </c>
      <c r="B8052" s="76" t="s">
        <v>7810</v>
      </c>
      <c r="C8052" s="97" t="s">
        <v>7811</v>
      </c>
      <c r="D8052" s="96" t="s">
        <v>1398</v>
      </c>
      <c r="E8052" s="112">
        <v>46075</v>
      </c>
      <c r="F8052" s="93"/>
      <c r="G8052" s="93"/>
      <c r="H8052" s="93"/>
      <c r="I8052" s="99"/>
      <c r="J8052" s="99"/>
      <c r="K8052" s="99"/>
      <c r="N8052" s="44"/>
      <c r="O8052" s="44"/>
      <c r="P8052" s="343"/>
    </row>
    <row r="8053" spans="1:16" x14ac:dyDescent="0.25">
      <c r="A8053" s="264" t="s">
        <v>11434</v>
      </c>
      <c r="B8053" s="264" t="s">
        <v>11374</v>
      </c>
      <c r="C8053" s="265">
        <v>23100201</v>
      </c>
      <c r="D8053" s="265" t="s">
        <v>15953</v>
      </c>
      <c r="E8053" s="266" t="s">
        <v>2980</v>
      </c>
      <c r="P8053" s="343"/>
    </row>
    <row r="8054" spans="1:16" s="359" customFormat="1" x14ac:dyDescent="0.25">
      <c r="A8054" s="44" t="s">
        <v>12317</v>
      </c>
      <c r="B8054" s="44" t="s">
        <v>16531</v>
      </c>
      <c r="C8054" s="45" t="s">
        <v>12851</v>
      </c>
      <c r="D8054" s="45" t="s">
        <v>4574</v>
      </c>
      <c r="E8054" s="275">
        <f>DATE(2028,2,27)</f>
        <v>46810</v>
      </c>
      <c r="F8054" s="30"/>
      <c r="G8054" s="30"/>
      <c r="H8054" s="30"/>
      <c r="I8054" s="29"/>
      <c r="J8054" s="29"/>
      <c r="K8054" s="29"/>
      <c r="L8054" s="29"/>
      <c r="M8054" s="29"/>
      <c r="N8054" s="44"/>
      <c r="O8054" s="44"/>
      <c r="P8054" s="360"/>
    </row>
    <row r="8055" spans="1:16" x14ac:dyDescent="0.25">
      <c r="A8055" s="264" t="s">
        <v>14871</v>
      </c>
      <c r="B8055" s="264" t="s">
        <v>13009</v>
      </c>
      <c r="C8055" s="265">
        <v>240101</v>
      </c>
      <c r="D8055" s="265" t="s">
        <v>15953</v>
      </c>
      <c r="E8055" s="266" t="s">
        <v>13010</v>
      </c>
      <c r="P8055" s="343"/>
    </row>
    <row r="8056" spans="1:16" x14ac:dyDescent="0.25">
      <c r="A8056" s="264" t="s">
        <v>6897</v>
      </c>
      <c r="B8056" s="264" t="s">
        <v>3753</v>
      </c>
      <c r="C8056" s="265">
        <v>210101</v>
      </c>
      <c r="D8056" s="265" t="s">
        <v>15953</v>
      </c>
      <c r="E8056" s="266" t="s">
        <v>3754</v>
      </c>
      <c r="P8056" s="343"/>
    </row>
    <row r="8057" spans="1:16" x14ac:dyDescent="0.25">
      <c r="A8057" s="264" t="s">
        <v>5455</v>
      </c>
      <c r="B8057" s="264" t="s">
        <v>1068</v>
      </c>
      <c r="C8057" s="265">
        <v>230202</v>
      </c>
      <c r="D8057" s="265" t="s">
        <v>15953</v>
      </c>
      <c r="E8057" s="266" t="s">
        <v>8836</v>
      </c>
      <c r="P8057" s="343"/>
    </row>
    <row r="8058" spans="1:16" x14ac:dyDescent="0.25">
      <c r="A8058" s="264" t="s">
        <v>5455</v>
      </c>
      <c r="B8058" s="264" t="s">
        <v>1072</v>
      </c>
      <c r="C8058" s="265">
        <v>241102</v>
      </c>
      <c r="D8058" s="265" t="s">
        <v>15953</v>
      </c>
      <c r="E8058" s="266" t="s">
        <v>6985</v>
      </c>
      <c r="P8058" s="343"/>
    </row>
    <row r="8059" spans="1:16" x14ac:dyDescent="0.25">
      <c r="A8059" s="264" t="s">
        <v>2814</v>
      </c>
      <c r="B8059" s="264" t="s">
        <v>2751</v>
      </c>
      <c r="C8059" s="265">
        <v>220105</v>
      </c>
      <c r="D8059" s="265" t="s">
        <v>15953</v>
      </c>
      <c r="E8059" s="266" t="s">
        <v>3064</v>
      </c>
      <c r="P8059" s="343"/>
    </row>
    <row r="8060" spans="1:16" x14ac:dyDescent="0.25">
      <c r="A8060" s="264" t="s">
        <v>2814</v>
      </c>
      <c r="B8060" s="264" t="s">
        <v>1080</v>
      </c>
      <c r="C8060" s="265">
        <v>230402</v>
      </c>
      <c r="D8060" s="265" t="s">
        <v>15953</v>
      </c>
      <c r="E8060" s="266" t="s">
        <v>9996</v>
      </c>
      <c r="P8060" s="343"/>
    </row>
    <row r="8061" spans="1:16" x14ac:dyDescent="0.25">
      <c r="A8061" s="403" t="s">
        <v>17370</v>
      </c>
      <c r="B8061" s="403" t="s">
        <v>17095</v>
      </c>
      <c r="C8061" s="413">
        <v>15.22</v>
      </c>
      <c r="D8061" s="43" t="s">
        <v>17679</v>
      </c>
      <c r="E8061" s="43">
        <v>45838</v>
      </c>
      <c r="F8061" s="88"/>
      <c r="P8061" s="343"/>
    </row>
    <row r="8062" spans="1:16" x14ac:dyDescent="0.25">
      <c r="A8062" s="403" t="s">
        <v>17370</v>
      </c>
      <c r="B8062" s="403" t="s">
        <v>17135</v>
      </c>
      <c r="C8062" s="413">
        <v>21.22</v>
      </c>
      <c r="D8062" s="43" t="s">
        <v>17679</v>
      </c>
      <c r="E8062" s="43">
        <v>45838</v>
      </c>
      <c r="F8062" s="88"/>
      <c r="P8062" s="343"/>
    </row>
    <row r="8063" spans="1:16" x14ac:dyDescent="0.25">
      <c r="A8063" s="403" t="s">
        <v>17370</v>
      </c>
      <c r="B8063" s="403" t="s">
        <v>17096</v>
      </c>
      <c r="C8063" s="413">
        <v>24.22</v>
      </c>
      <c r="D8063" s="43" t="s">
        <v>17679</v>
      </c>
      <c r="E8063" s="43">
        <v>45838</v>
      </c>
      <c r="F8063" s="88"/>
      <c r="P8063" s="343"/>
    </row>
    <row r="8064" spans="1:16" x14ac:dyDescent="0.25">
      <c r="A8064" s="44" t="s">
        <v>1198</v>
      </c>
      <c r="B8064" s="44" t="s">
        <v>2039</v>
      </c>
      <c r="C8064" s="45" t="s">
        <v>6190</v>
      </c>
      <c r="D8064" s="45" t="s">
        <v>18252</v>
      </c>
      <c r="E8064" s="45" t="s">
        <v>5183</v>
      </c>
      <c r="F8064" s="45" t="s">
        <v>1384</v>
      </c>
      <c r="G8064" s="45" t="s">
        <v>1385</v>
      </c>
      <c r="P8064" s="343"/>
    </row>
    <row r="8065" spans="1:16" x14ac:dyDescent="0.25">
      <c r="A8065" s="44" t="s">
        <v>1198</v>
      </c>
      <c r="B8065" s="44" t="s">
        <v>2667</v>
      </c>
      <c r="C8065" s="45" t="s">
        <v>9088</v>
      </c>
      <c r="D8065" s="45" t="s">
        <v>18252</v>
      </c>
      <c r="E8065" s="45" t="s">
        <v>6809</v>
      </c>
      <c r="F8065" s="45" t="s">
        <v>1384</v>
      </c>
      <c r="G8065" s="45" t="s">
        <v>1385</v>
      </c>
      <c r="P8065" s="343"/>
    </row>
    <row r="8066" spans="1:16" x14ac:dyDescent="0.25">
      <c r="A8066" s="44" t="s">
        <v>1198</v>
      </c>
      <c r="B8066" s="44" t="s">
        <v>1345</v>
      </c>
      <c r="C8066" s="45" t="s">
        <v>18105</v>
      </c>
      <c r="D8066" s="45" t="s">
        <v>18252</v>
      </c>
      <c r="E8066" s="45" t="s">
        <v>6985</v>
      </c>
      <c r="F8066" s="45" t="s">
        <v>1384</v>
      </c>
      <c r="G8066" s="45" t="s">
        <v>1385</v>
      </c>
      <c r="P8066" s="343"/>
    </row>
    <row r="8067" spans="1:16" x14ac:dyDescent="0.25">
      <c r="A8067" s="44" t="s">
        <v>1198</v>
      </c>
      <c r="B8067" s="44" t="s">
        <v>18102</v>
      </c>
      <c r="C8067" s="45" t="s">
        <v>18103</v>
      </c>
      <c r="D8067" s="45" t="s">
        <v>18252</v>
      </c>
      <c r="E8067" s="45" t="s">
        <v>6985</v>
      </c>
      <c r="F8067" s="45" t="s">
        <v>1384</v>
      </c>
      <c r="G8067" s="45" t="s">
        <v>1385</v>
      </c>
      <c r="P8067" s="343"/>
    </row>
    <row r="8068" spans="1:16" x14ac:dyDescent="0.25">
      <c r="A8068" s="44" t="s">
        <v>1199</v>
      </c>
      <c r="B8068" s="44" t="s">
        <v>2667</v>
      </c>
      <c r="C8068" s="45" t="s">
        <v>9088</v>
      </c>
      <c r="D8068" s="45" t="s">
        <v>18252</v>
      </c>
      <c r="E8068" s="45" t="s">
        <v>6809</v>
      </c>
      <c r="F8068" s="45" t="s">
        <v>1384</v>
      </c>
      <c r="G8068" s="45" t="s">
        <v>1385</v>
      </c>
      <c r="P8068" s="343"/>
    </row>
    <row r="8069" spans="1:16" x14ac:dyDescent="0.25">
      <c r="A8069" s="44" t="s">
        <v>1199</v>
      </c>
      <c r="B8069" s="44" t="s">
        <v>1345</v>
      </c>
      <c r="C8069" s="45" t="s">
        <v>18105</v>
      </c>
      <c r="D8069" s="45" t="s">
        <v>18252</v>
      </c>
      <c r="E8069" s="45" t="s">
        <v>6985</v>
      </c>
      <c r="F8069" s="45" t="s">
        <v>1384</v>
      </c>
      <c r="G8069" s="45" t="s">
        <v>1385</v>
      </c>
      <c r="P8069" s="343"/>
    </row>
    <row r="8070" spans="1:16" s="355" customFormat="1" x14ac:dyDescent="0.25">
      <c r="A8070" s="346" t="s">
        <v>16913</v>
      </c>
      <c r="B8070" s="346" t="s">
        <v>16911</v>
      </c>
      <c r="C8070" s="347" t="s">
        <v>16914</v>
      </c>
      <c r="D8070" s="347" t="s">
        <v>15765</v>
      </c>
      <c r="E8070" s="347" t="s">
        <v>16861</v>
      </c>
      <c r="F8070" s="346"/>
      <c r="G8070" s="346"/>
      <c r="H8070" s="346"/>
      <c r="I8070" s="346"/>
      <c r="J8070" s="346"/>
      <c r="K8070" s="346"/>
      <c r="L8070" s="346"/>
      <c r="M8070" s="346"/>
      <c r="N8070" s="44"/>
      <c r="O8070" s="44"/>
      <c r="P8070" s="356"/>
    </row>
    <row r="8071" spans="1:16" x14ac:dyDescent="0.25">
      <c r="A8071" s="264" t="s">
        <v>9515</v>
      </c>
      <c r="B8071" s="264" t="s">
        <v>2751</v>
      </c>
      <c r="C8071" s="265">
        <v>230105</v>
      </c>
      <c r="D8071" s="265" t="s">
        <v>15953</v>
      </c>
      <c r="E8071" s="266" t="s">
        <v>6877</v>
      </c>
      <c r="P8071" s="343"/>
    </row>
    <row r="8072" spans="1:16" s="359" customFormat="1" x14ac:dyDescent="0.25">
      <c r="A8072" s="264" t="s">
        <v>8648</v>
      </c>
      <c r="B8072" s="264" t="s">
        <v>1062</v>
      </c>
      <c r="C8072" s="265">
        <v>230101</v>
      </c>
      <c r="D8072" s="265" t="s">
        <v>15953</v>
      </c>
      <c r="E8072" s="266" t="s">
        <v>6809</v>
      </c>
      <c r="F8072" s="30"/>
      <c r="G8072" s="30"/>
      <c r="H8072" s="30"/>
      <c r="I8072" s="29"/>
      <c r="J8072" s="29"/>
      <c r="K8072" s="29"/>
      <c r="L8072" s="29"/>
      <c r="M8072" s="29"/>
      <c r="N8072" s="29"/>
      <c r="O8072" s="29"/>
      <c r="P8072" s="360"/>
    </row>
    <row r="8073" spans="1:16" x14ac:dyDescent="0.25">
      <c r="A8073" s="264" t="s">
        <v>8649</v>
      </c>
      <c r="B8073" s="264" t="s">
        <v>1069</v>
      </c>
      <c r="C8073" s="265">
        <v>230103</v>
      </c>
      <c r="D8073" s="265" t="s">
        <v>15953</v>
      </c>
      <c r="E8073" s="266" t="s">
        <v>6809</v>
      </c>
      <c r="P8073" s="343"/>
    </row>
    <row r="8074" spans="1:16" x14ac:dyDescent="0.25">
      <c r="A8074" s="44" t="s">
        <v>13247</v>
      </c>
      <c r="B8074" s="92" t="s">
        <v>13392</v>
      </c>
      <c r="C8074" s="77" t="s">
        <v>13124</v>
      </c>
      <c r="D8074" s="93" t="s">
        <v>13391</v>
      </c>
      <c r="E8074" s="94">
        <v>45838</v>
      </c>
      <c r="F8074" s="93"/>
      <c r="G8074" s="93"/>
      <c r="H8074" s="93"/>
      <c r="I8074" s="99"/>
      <c r="J8074" s="99"/>
      <c r="K8074" s="99"/>
      <c r="L8074" s="31"/>
      <c r="M8074" s="31"/>
      <c r="N8074" s="44"/>
      <c r="O8074" s="334"/>
      <c r="P8074" s="343"/>
    </row>
    <row r="8075" spans="1:16" x14ac:dyDescent="0.25">
      <c r="A8075" s="44" t="s">
        <v>16100</v>
      </c>
      <c r="B8075" s="44" t="s">
        <v>15965</v>
      </c>
      <c r="C8075" s="45" t="s">
        <v>15966</v>
      </c>
      <c r="D8075" s="45" t="s">
        <v>18252</v>
      </c>
      <c r="E8075" s="45" t="s">
        <v>6214</v>
      </c>
      <c r="F8075" s="45" t="s">
        <v>1384</v>
      </c>
      <c r="G8075" s="45" t="s">
        <v>1385</v>
      </c>
      <c r="P8075" s="343"/>
    </row>
    <row r="8076" spans="1:16" x14ac:dyDescent="0.25">
      <c r="A8076" s="264" t="s">
        <v>14872</v>
      </c>
      <c r="B8076" s="264" t="s">
        <v>13009</v>
      </c>
      <c r="C8076" s="265">
        <v>240101</v>
      </c>
      <c r="D8076" s="265" t="s">
        <v>15953</v>
      </c>
      <c r="E8076" s="266" t="s">
        <v>13010</v>
      </c>
      <c r="P8076" s="343"/>
    </row>
    <row r="8077" spans="1:16" x14ac:dyDescent="0.25">
      <c r="A8077" s="264" t="s">
        <v>16954</v>
      </c>
      <c r="B8077" s="264" t="s">
        <v>1072</v>
      </c>
      <c r="C8077" s="265">
        <v>241102</v>
      </c>
      <c r="D8077" s="265" t="s">
        <v>15953</v>
      </c>
      <c r="E8077" s="266" t="s">
        <v>6985</v>
      </c>
      <c r="P8077" s="343"/>
    </row>
    <row r="8078" spans="1:16" x14ac:dyDescent="0.25">
      <c r="A8078" s="44" t="s">
        <v>13248</v>
      </c>
      <c r="B8078" s="92" t="s">
        <v>13392</v>
      </c>
      <c r="C8078" s="45" t="s">
        <v>13131</v>
      </c>
      <c r="D8078" s="93" t="s">
        <v>13391</v>
      </c>
      <c r="E8078" s="94">
        <v>45838</v>
      </c>
      <c r="F8078" s="93"/>
      <c r="G8078" s="93"/>
      <c r="H8078" s="93"/>
      <c r="I8078" s="99"/>
      <c r="J8078" s="99"/>
      <c r="K8078" s="99"/>
      <c r="L8078" s="31"/>
      <c r="M8078" s="31"/>
      <c r="N8078" s="44"/>
      <c r="O8078" s="334"/>
      <c r="P8078" s="343"/>
    </row>
    <row r="8079" spans="1:16" x14ac:dyDescent="0.25">
      <c r="A8079" s="1" t="s">
        <v>13957</v>
      </c>
      <c r="B8079" s="432" t="s">
        <v>178</v>
      </c>
      <c r="C8079" s="433" t="s">
        <v>9703</v>
      </c>
      <c r="D8079" s="434" t="s">
        <v>17016</v>
      </c>
      <c r="E8079" s="434">
        <v>45793</v>
      </c>
      <c r="P8079" s="343"/>
    </row>
    <row r="8080" spans="1:16" x14ac:dyDescent="0.25">
      <c r="A8080" s="44" t="s">
        <v>11170</v>
      </c>
      <c r="B8080" s="44" t="s">
        <v>15259</v>
      </c>
      <c r="C8080" s="45" t="s">
        <v>11129</v>
      </c>
      <c r="D8080" s="45" t="s">
        <v>16294</v>
      </c>
      <c r="E8080" s="46">
        <v>46022</v>
      </c>
      <c r="F8080" s="338"/>
      <c r="G8080" s="44"/>
      <c r="H8080" s="44"/>
      <c r="I8080" s="44"/>
      <c r="J8080" s="44"/>
      <c r="K8080" s="44"/>
      <c r="L8080" s="31"/>
      <c r="M8080" s="31"/>
      <c r="N8080" s="44"/>
      <c r="O8080" s="334"/>
      <c r="P8080" s="343"/>
    </row>
    <row r="8081" spans="1:16" x14ac:dyDescent="0.25">
      <c r="A8081" s="264" t="s">
        <v>10721</v>
      </c>
      <c r="B8081" s="264" t="s">
        <v>6669</v>
      </c>
      <c r="C8081" s="265">
        <v>230807</v>
      </c>
      <c r="D8081" s="265" t="s">
        <v>15953</v>
      </c>
      <c r="E8081" s="266" t="s">
        <v>6877</v>
      </c>
      <c r="P8081" s="343"/>
    </row>
    <row r="8082" spans="1:16" x14ac:dyDescent="0.25">
      <c r="A8082" s="44" t="s">
        <v>15548</v>
      </c>
      <c r="B8082" s="44" t="s">
        <v>1354</v>
      </c>
      <c r="C8082" s="45" t="s">
        <v>14385</v>
      </c>
      <c r="D8082" s="45" t="s">
        <v>18252</v>
      </c>
      <c r="E8082" s="45" t="s">
        <v>3064</v>
      </c>
      <c r="F8082" s="45" t="s">
        <v>1384</v>
      </c>
      <c r="G8082" s="45" t="s">
        <v>1385</v>
      </c>
      <c r="P8082" s="343"/>
    </row>
    <row r="8083" spans="1:16" x14ac:dyDescent="0.25">
      <c r="A8083" s="264" t="s">
        <v>9516</v>
      </c>
      <c r="B8083" s="264" t="s">
        <v>2751</v>
      </c>
      <c r="C8083" s="265">
        <v>230105</v>
      </c>
      <c r="D8083" s="265" t="s">
        <v>15953</v>
      </c>
      <c r="E8083" s="266" t="s">
        <v>6877</v>
      </c>
      <c r="P8083" s="343"/>
    </row>
    <row r="8084" spans="1:16" x14ac:dyDescent="0.25">
      <c r="A8084" s="264" t="s">
        <v>6898</v>
      </c>
      <c r="B8084" s="264" t="s">
        <v>2751</v>
      </c>
      <c r="C8084" s="265">
        <v>230105</v>
      </c>
      <c r="D8084" s="265" t="s">
        <v>15953</v>
      </c>
      <c r="E8084" s="266" t="s">
        <v>6877</v>
      </c>
      <c r="P8084" s="343"/>
    </row>
    <row r="8085" spans="1:16" x14ac:dyDescent="0.25">
      <c r="A8085" s="264" t="s">
        <v>6898</v>
      </c>
      <c r="B8085" s="264" t="s">
        <v>1068</v>
      </c>
      <c r="C8085" s="265">
        <v>230202</v>
      </c>
      <c r="D8085" s="265" t="s">
        <v>15953</v>
      </c>
      <c r="E8085" s="266" t="s">
        <v>8836</v>
      </c>
      <c r="P8085" s="343"/>
    </row>
    <row r="8086" spans="1:16" s="355" customFormat="1" x14ac:dyDescent="0.25">
      <c r="A8086" s="264" t="s">
        <v>6898</v>
      </c>
      <c r="B8086" s="264" t="s">
        <v>3591</v>
      </c>
      <c r="C8086" s="265">
        <v>230901</v>
      </c>
      <c r="D8086" s="265" t="s">
        <v>15953</v>
      </c>
      <c r="E8086" s="266" t="s">
        <v>10715</v>
      </c>
      <c r="F8086" s="30"/>
      <c r="G8086" s="30"/>
      <c r="H8086" s="30"/>
      <c r="I8086" s="29"/>
      <c r="J8086" s="29"/>
      <c r="K8086" s="29"/>
      <c r="L8086" s="29"/>
      <c r="M8086" s="29"/>
      <c r="N8086" s="29"/>
      <c r="O8086" s="29"/>
      <c r="P8086" s="356"/>
    </row>
    <row r="8087" spans="1:16" x14ac:dyDescent="0.25">
      <c r="A8087" s="44" t="s">
        <v>5153</v>
      </c>
      <c r="B8087" s="44" t="s">
        <v>15256</v>
      </c>
      <c r="C8087" s="45" t="s">
        <v>5038</v>
      </c>
      <c r="D8087" s="45" t="s">
        <v>16294</v>
      </c>
      <c r="E8087" s="46">
        <v>45838</v>
      </c>
      <c r="F8087" s="338"/>
      <c r="G8087" s="44"/>
      <c r="H8087" s="44"/>
      <c r="I8087" s="44"/>
      <c r="J8087" s="44"/>
      <c r="K8087" s="44"/>
      <c r="L8087" s="31"/>
      <c r="M8087" s="31"/>
      <c r="N8087" s="44"/>
      <c r="O8087" s="334"/>
      <c r="P8087" s="343"/>
    </row>
    <row r="8088" spans="1:16" s="359" customFormat="1" x14ac:dyDescent="0.25">
      <c r="A8088" s="44" t="s">
        <v>16359</v>
      </c>
      <c r="B8088" s="44" t="s">
        <v>16337</v>
      </c>
      <c r="C8088" s="45" t="s">
        <v>16338</v>
      </c>
      <c r="D8088" s="45" t="s">
        <v>16294</v>
      </c>
      <c r="E8088" s="46">
        <v>46022</v>
      </c>
      <c r="F8088" s="338"/>
      <c r="G8088" s="44"/>
      <c r="H8088" s="44"/>
      <c r="I8088" s="44"/>
      <c r="J8088" s="44"/>
      <c r="K8088" s="44"/>
      <c r="L8088" s="31"/>
      <c r="M8088" s="31"/>
      <c r="N8088" s="44"/>
      <c r="O8088" s="334"/>
      <c r="P8088" s="360"/>
    </row>
    <row r="8089" spans="1:16" x14ac:dyDescent="0.25">
      <c r="A8089" s="273" t="s">
        <v>8334</v>
      </c>
      <c r="B8089" s="273" t="s">
        <v>8325</v>
      </c>
      <c r="C8089" s="274">
        <v>791202103006</v>
      </c>
      <c r="D8089" s="274" t="s">
        <v>8356</v>
      </c>
      <c r="E8089" s="276" t="s">
        <v>3754</v>
      </c>
      <c r="F8089" s="328"/>
      <c r="G8089" s="328"/>
      <c r="H8089" s="328"/>
      <c r="I8089" s="329"/>
      <c r="J8089" s="329"/>
      <c r="K8089" s="329"/>
      <c r="N8089" s="44"/>
      <c r="O8089" s="44"/>
      <c r="P8089" s="343"/>
    </row>
    <row r="8090" spans="1:16" x14ac:dyDescent="0.25">
      <c r="A8090" s="264" t="s">
        <v>10454</v>
      </c>
      <c r="B8090" s="264" t="s">
        <v>4181</v>
      </c>
      <c r="C8090" s="265">
        <v>230301</v>
      </c>
      <c r="D8090" s="265" t="s">
        <v>15953</v>
      </c>
      <c r="E8090" s="266" t="s">
        <v>6877</v>
      </c>
      <c r="P8090" s="343"/>
    </row>
    <row r="8091" spans="1:16" x14ac:dyDescent="0.25">
      <c r="A8091" s="264" t="s">
        <v>841</v>
      </c>
      <c r="B8091" s="264" t="s">
        <v>2751</v>
      </c>
      <c r="C8091" s="265">
        <v>230105</v>
      </c>
      <c r="D8091" s="265" t="s">
        <v>15953</v>
      </c>
      <c r="E8091" s="266" t="s">
        <v>6877</v>
      </c>
      <c r="P8091" s="343"/>
    </row>
    <row r="8092" spans="1:16" x14ac:dyDescent="0.25">
      <c r="A8092" s="264" t="s">
        <v>841</v>
      </c>
      <c r="B8092" s="264" t="s">
        <v>1068</v>
      </c>
      <c r="C8092" s="265">
        <v>230202</v>
      </c>
      <c r="D8092" s="265" t="s">
        <v>15953</v>
      </c>
      <c r="E8092" s="266" t="s">
        <v>8836</v>
      </c>
      <c r="P8092" s="343"/>
    </row>
    <row r="8093" spans="1:16" x14ac:dyDescent="0.25">
      <c r="A8093" s="264" t="s">
        <v>14873</v>
      </c>
      <c r="B8093" s="264" t="s">
        <v>14593</v>
      </c>
      <c r="C8093" s="265">
        <v>24060301</v>
      </c>
      <c r="D8093" s="265" t="s">
        <v>15953</v>
      </c>
      <c r="E8093" s="266" t="s">
        <v>6412</v>
      </c>
      <c r="P8093" s="343"/>
    </row>
    <row r="8094" spans="1:16" x14ac:dyDescent="0.25">
      <c r="A8094" s="264" t="s">
        <v>14873</v>
      </c>
      <c r="B8094" s="264" t="s">
        <v>14594</v>
      </c>
      <c r="C8094" s="265">
        <v>24060302</v>
      </c>
      <c r="D8094" s="265" t="s">
        <v>15953</v>
      </c>
      <c r="E8094" s="266" t="s">
        <v>5410</v>
      </c>
      <c r="P8094" s="343"/>
    </row>
    <row r="8095" spans="1:16" x14ac:dyDescent="0.25">
      <c r="A8095" s="264" t="s">
        <v>5456</v>
      </c>
      <c r="B8095" s="264" t="s">
        <v>236</v>
      </c>
      <c r="C8095" s="265">
        <v>241001</v>
      </c>
      <c r="D8095" s="265" t="s">
        <v>15953</v>
      </c>
      <c r="E8095" s="266" t="s">
        <v>11352</v>
      </c>
      <c r="P8095" s="343"/>
    </row>
    <row r="8096" spans="1:16" x14ac:dyDescent="0.25">
      <c r="A8096" s="44" t="s">
        <v>11877</v>
      </c>
      <c r="B8096" s="44" t="s">
        <v>3711</v>
      </c>
      <c r="C8096" s="45" t="s">
        <v>15434</v>
      </c>
      <c r="D8096" s="45" t="s">
        <v>18252</v>
      </c>
      <c r="E8096" s="45" t="s">
        <v>6677</v>
      </c>
      <c r="F8096" s="45" t="s">
        <v>1385</v>
      </c>
      <c r="G8096" s="45" t="s">
        <v>1384</v>
      </c>
      <c r="P8096" s="343"/>
    </row>
    <row r="8097" spans="1:16" x14ac:dyDescent="0.25">
      <c r="A8097" s="262" t="s">
        <v>6899</v>
      </c>
      <c r="B8097" s="262" t="s">
        <v>11553</v>
      </c>
      <c r="C8097" s="53" t="s">
        <v>11712</v>
      </c>
      <c r="D8097" s="93" t="s">
        <v>7330</v>
      </c>
      <c r="E8097" s="263">
        <v>47059</v>
      </c>
      <c r="F8097" s="93"/>
      <c r="G8097" s="93"/>
      <c r="H8097" s="93"/>
      <c r="I8097" s="99"/>
      <c r="J8097" s="99"/>
      <c r="K8097" s="99"/>
      <c r="N8097" s="44"/>
      <c r="O8097" s="44"/>
      <c r="P8097" s="343"/>
    </row>
    <row r="8098" spans="1:16" x14ac:dyDescent="0.25">
      <c r="A8098" s="264" t="s">
        <v>6899</v>
      </c>
      <c r="B8098" s="264" t="s">
        <v>6669</v>
      </c>
      <c r="C8098" s="265">
        <v>220802</v>
      </c>
      <c r="D8098" s="265" t="s">
        <v>15953</v>
      </c>
      <c r="E8098" s="266" t="s">
        <v>6416</v>
      </c>
      <c r="P8098" s="343"/>
    </row>
    <row r="8099" spans="1:16" x14ac:dyDescent="0.25">
      <c r="A8099" s="264" t="s">
        <v>9517</v>
      </c>
      <c r="B8099" s="264" t="s">
        <v>2751</v>
      </c>
      <c r="C8099" s="265">
        <v>230105</v>
      </c>
      <c r="D8099" s="265" t="s">
        <v>15953</v>
      </c>
      <c r="E8099" s="266" t="s">
        <v>6877</v>
      </c>
      <c r="P8099" s="343"/>
    </row>
    <row r="8100" spans="1:16" x14ac:dyDescent="0.25">
      <c r="A8100" s="264" t="s">
        <v>10455</v>
      </c>
      <c r="B8100" s="264" t="s">
        <v>3753</v>
      </c>
      <c r="C8100" s="265">
        <v>210101</v>
      </c>
      <c r="D8100" s="265" t="s">
        <v>15953</v>
      </c>
      <c r="E8100" s="266" t="s">
        <v>3754</v>
      </c>
      <c r="P8100" s="343"/>
    </row>
    <row r="8101" spans="1:16" x14ac:dyDescent="0.25">
      <c r="A8101" s="44" t="s">
        <v>11171</v>
      </c>
      <c r="B8101" s="44" t="s">
        <v>15259</v>
      </c>
      <c r="C8101" s="45" t="s">
        <v>11129</v>
      </c>
      <c r="D8101" s="45" t="s">
        <v>16294</v>
      </c>
      <c r="E8101" s="46">
        <v>46022</v>
      </c>
      <c r="F8101" s="338"/>
      <c r="G8101" s="44"/>
      <c r="H8101" s="44"/>
      <c r="I8101" s="44"/>
      <c r="J8101" s="44"/>
      <c r="K8101" s="44"/>
      <c r="L8101" s="31"/>
      <c r="M8101" s="31"/>
      <c r="N8101" s="44"/>
      <c r="O8101" s="334"/>
      <c r="P8101" s="343"/>
    </row>
    <row r="8102" spans="1:16" x14ac:dyDescent="0.25">
      <c r="A8102" s="44" t="s">
        <v>18164</v>
      </c>
      <c r="B8102" s="44" t="s">
        <v>1358</v>
      </c>
      <c r="C8102" s="45" t="s">
        <v>6197</v>
      </c>
      <c r="D8102" s="45" t="s">
        <v>18252</v>
      </c>
      <c r="E8102" s="45" t="s">
        <v>6211</v>
      </c>
      <c r="F8102" s="45" t="s">
        <v>1384</v>
      </c>
      <c r="G8102" s="45" t="s">
        <v>1384</v>
      </c>
      <c r="P8102" s="343"/>
    </row>
    <row r="8103" spans="1:16" x14ac:dyDescent="0.25">
      <c r="A8103" s="44" t="s">
        <v>18164</v>
      </c>
      <c r="B8103" s="44" t="s">
        <v>2039</v>
      </c>
      <c r="C8103" s="45" t="s">
        <v>6190</v>
      </c>
      <c r="D8103" s="45" t="s">
        <v>18252</v>
      </c>
      <c r="E8103" s="45" t="s">
        <v>5183</v>
      </c>
      <c r="F8103" s="45" t="s">
        <v>1384</v>
      </c>
      <c r="G8103" s="45" t="s">
        <v>1384</v>
      </c>
      <c r="P8103" s="343"/>
    </row>
    <row r="8104" spans="1:16" x14ac:dyDescent="0.25">
      <c r="A8104" s="44" t="s">
        <v>1200</v>
      </c>
      <c r="B8104" s="92" t="s">
        <v>4153</v>
      </c>
      <c r="C8104" s="93" t="s">
        <v>10622</v>
      </c>
      <c r="D8104" s="93" t="s">
        <v>1398</v>
      </c>
      <c r="E8104" s="94">
        <v>46508</v>
      </c>
      <c r="F8104" s="93"/>
      <c r="G8104" s="93"/>
      <c r="H8104" s="93"/>
      <c r="I8104" s="99"/>
      <c r="J8104" s="99"/>
      <c r="K8104" s="99"/>
      <c r="N8104" s="44"/>
      <c r="O8104" s="44"/>
      <c r="P8104" s="343"/>
    </row>
    <row r="8105" spans="1:16" x14ac:dyDescent="0.25">
      <c r="A8105" s="264" t="s">
        <v>2694</v>
      </c>
      <c r="B8105" s="264" t="s">
        <v>2751</v>
      </c>
      <c r="C8105" s="265">
        <v>220105</v>
      </c>
      <c r="D8105" s="265" t="s">
        <v>15953</v>
      </c>
      <c r="E8105" s="266" t="s">
        <v>3064</v>
      </c>
      <c r="P8105" s="343"/>
    </row>
    <row r="8106" spans="1:16" x14ac:dyDescent="0.25">
      <c r="A8106" s="403" t="s">
        <v>17371</v>
      </c>
      <c r="B8106" s="403" t="s">
        <v>17372</v>
      </c>
      <c r="C8106" s="413">
        <v>43.25</v>
      </c>
      <c r="D8106" s="43" t="s">
        <v>17679</v>
      </c>
      <c r="E8106" s="43">
        <v>47514</v>
      </c>
      <c r="F8106" s="88" t="s">
        <v>1533</v>
      </c>
      <c r="P8106" s="343"/>
    </row>
    <row r="8107" spans="1:16" x14ac:dyDescent="0.25">
      <c r="A8107" s="92" t="s">
        <v>4618</v>
      </c>
      <c r="B8107" s="92" t="s">
        <v>1583</v>
      </c>
      <c r="C8107" s="93" t="s">
        <v>4627</v>
      </c>
      <c r="D8107" s="93" t="s">
        <v>1398</v>
      </c>
      <c r="E8107" s="94">
        <v>45886</v>
      </c>
      <c r="F8107" s="93"/>
      <c r="G8107" s="93" t="s">
        <v>1385</v>
      </c>
      <c r="H8107" s="45" t="s">
        <v>1533</v>
      </c>
      <c r="I8107" s="99"/>
      <c r="J8107" s="99"/>
      <c r="K8107" s="99"/>
      <c r="L8107" s="31"/>
      <c r="M8107" s="31"/>
      <c r="N8107" s="44"/>
      <c r="O8107" s="334"/>
      <c r="P8107" s="343"/>
    </row>
    <row r="8108" spans="1:16" x14ac:dyDescent="0.25">
      <c r="A8108" s="264" t="s">
        <v>13024</v>
      </c>
      <c r="B8108" s="264" t="s">
        <v>13009</v>
      </c>
      <c r="C8108" s="265">
        <v>240101</v>
      </c>
      <c r="D8108" s="265" t="s">
        <v>15953</v>
      </c>
      <c r="E8108" s="266" t="s">
        <v>13010</v>
      </c>
      <c r="P8108" s="343"/>
    </row>
    <row r="8109" spans="1:16" x14ac:dyDescent="0.25">
      <c r="A8109" s="264" t="s">
        <v>13024</v>
      </c>
      <c r="B8109" s="264" t="s">
        <v>12989</v>
      </c>
      <c r="C8109" s="265">
        <v>240103</v>
      </c>
      <c r="D8109" s="265" t="s">
        <v>15953</v>
      </c>
      <c r="E8109" s="266" t="s">
        <v>6677</v>
      </c>
      <c r="P8109" s="343"/>
    </row>
    <row r="8110" spans="1:16" x14ac:dyDescent="0.25">
      <c r="A8110" s="44" t="s">
        <v>10305</v>
      </c>
      <c r="B8110" s="44" t="s">
        <v>231</v>
      </c>
      <c r="C8110" s="45" t="s">
        <v>10306</v>
      </c>
      <c r="D8110" s="45" t="s">
        <v>15765</v>
      </c>
      <c r="E8110" s="45" t="s">
        <v>6210</v>
      </c>
      <c r="F8110" s="328"/>
      <c r="G8110" s="328"/>
      <c r="H8110" s="328"/>
      <c r="I8110" s="329"/>
      <c r="J8110" s="329"/>
      <c r="K8110" s="329"/>
      <c r="N8110" s="44"/>
      <c r="O8110" s="44"/>
      <c r="P8110" s="343"/>
    </row>
    <row r="8111" spans="1:16" x14ac:dyDescent="0.25">
      <c r="A8111" s="346" t="s">
        <v>10305</v>
      </c>
      <c r="B8111" s="346" t="s">
        <v>231</v>
      </c>
      <c r="C8111" s="347" t="s">
        <v>10306</v>
      </c>
      <c r="D8111" s="347" t="s">
        <v>15765</v>
      </c>
      <c r="E8111" s="347" t="s">
        <v>6214</v>
      </c>
      <c r="F8111" s="346"/>
      <c r="G8111" s="346"/>
      <c r="H8111" s="346"/>
      <c r="I8111" s="346"/>
      <c r="J8111" s="346"/>
      <c r="K8111" s="346"/>
      <c r="L8111" s="346"/>
      <c r="M8111" s="346"/>
      <c r="N8111" s="44"/>
      <c r="O8111" s="44"/>
      <c r="P8111" s="343"/>
    </row>
    <row r="8112" spans="1:16" x14ac:dyDescent="0.25">
      <c r="A8112" s="44" t="s">
        <v>10305</v>
      </c>
      <c r="B8112" s="44" t="s">
        <v>231</v>
      </c>
      <c r="C8112" s="45" t="s">
        <v>10306</v>
      </c>
      <c r="D8112" s="45" t="s">
        <v>13812</v>
      </c>
      <c r="E8112" s="45" t="s">
        <v>6210</v>
      </c>
      <c r="F8112" s="93"/>
      <c r="G8112" s="93"/>
      <c r="H8112" s="93"/>
      <c r="I8112" s="99"/>
      <c r="J8112" s="99"/>
      <c r="K8112" s="99"/>
      <c r="N8112" s="44"/>
      <c r="O8112" s="44"/>
      <c r="P8112" s="343"/>
    </row>
    <row r="8113" spans="1:16" x14ac:dyDescent="0.25">
      <c r="A8113" s="264" t="s">
        <v>14874</v>
      </c>
      <c r="B8113" s="264" t="s">
        <v>3753</v>
      </c>
      <c r="C8113" s="265">
        <v>210101</v>
      </c>
      <c r="D8113" s="265" t="s">
        <v>15953</v>
      </c>
      <c r="E8113" s="266" t="s">
        <v>3754</v>
      </c>
      <c r="P8113" s="343"/>
    </row>
    <row r="8114" spans="1:16" x14ac:dyDescent="0.25">
      <c r="A8114" s="264" t="s">
        <v>14874</v>
      </c>
      <c r="B8114" s="264" t="s">
        <v>4181</v>
      </c>
      <c r="C8114" s="265">
        <v>210305</v>
      </c>
      <c r="D8114" s="265" t="s">
        <v>15953</v>
      </c>
      <c r="E8114" s="266" t="s">
        <v>3754</v>
      </c>
      <c r="P8114" s="343"/>
    </row>
    <row r="8115" spans="1:16" s="359" customFormat="1" x14ac:dyDescent="0.25">
      <c r="A8115" s="264" t="s">
        <v>4268</v>
      </c>
      <c r="B8115" s="264" t="s">
        <v>3753</v>
      </c>
      <c r="C8115" s="265">
        <v>210101</v>
      </c>
      <c r="D8115" s="265" t="s">
        <v>15953</v>
      </c>
      <c r="E8115" s="266" t="s">
        <v>3754</v>
      </c>
      <c r="F8115" s="30"/>
      <c r="G8115" s="30"/>
      <c r="H8115" s="30"/>
      <c r="I8115" s="29"/>
      <c r="J8115" s="29"/>
      <c r="K8115" s="29"/>
      <c r="L8115" s="29"/>
      <c r="M8115" s="29"/>
      <c r="N8115" s="29"/>
      <c r="O8115" s="29"/>
      <c r="P8115" s="360"/>
    </row>
    <row r="8116" spans="1:16" x14ac:dyDescent="0.25">
      <c r="A8116" s="57" t="s">
        <v>4487</v>
      </c>
      <c r="B8116" s="92" t="s">
        <v>4550</v>
      </c>
      <c r="C8116" s="93" t="s">
        <v>4548</v>
      </c>
      <c r="D8116" s="93" t="s">
        <v>4549</v>
      </c>
      <c r="E8116" s="94">
        <v>46203</v>
      </c>
      <c r="F8116" s="93"/>
      <c r="G8116" s="93"/>
      <c r="H8116" s="93"/>
      <c r="I8116" s="99"/>
      <c r="J8116" s="99"/>
      <c r="K8116" s="99"/>
      <c r="N8116" s="44"/>
      <c r="O8116" s="44"/>
      <c r="P8116" s="343"/>
    </row>
    <row r="8117" spans="1:16" x14ac:dyDescent="0.25">
      <c r="A8117" s="57" t="s">
        <v>5895</v>
      </c>
      <c r="B8117" s="58" t="s">
        <v>4914</v>
      </c>
      <c r="C8117" s="62">
        <v>23022</v>
      </c>
      <c r="D8117" s="62" t="s">
        <v>5966</v>
      </c>
      <c r="E8117" s="60">
        <v>46630</v>
      </c>
      <c r="F8117" s="339" t="s">
        <v>16267</v>
      </c>
      <c r="G8117" s="339" t="s">
        <v>16268</v>
      </c>
      <c r="H8117" s="57"/>
      <c r="I8117" s="57"/>
      <c r="J8117" s="57"/>
      <c r="K8117" s="57"/>
      <c r="N8117" s="44"/>
      <c r="O8117" s="44"/>
      <c r="P8117" s="343"/>
    </row>
    <row r="8118" spans="1:16" x14ac:dyDescent="0.25">
      <c r="A8118" s="262" t="s">
        <v>9244</v>
      </c>
      <c r="B8118" s="262" t="s">
        <v>9229</v>
      </c>
      <c r="C8118" s="53" t="s">
        <v>9275</v>
      </c>
      <c r="D8118" s="93" t="s">
        <v>7330</v>
      </c>
      <c r="E8118" s="263">
        <v>46824</v>
      </c>
      <c r="F8118" s="93"/>
      <c r="G8118" s="93"/>
      <c r="H8118" s="93"/>
      <c r="I8118" s="99"/>
      <c r="J8118" s="99"/>
      <c r="K8118" s="99"/>
      <c r="N8118" s="44"/>
      <c r="O8118" s="44"/>
      <c r="P8118" s="343"/>
    </row>
    <row r="8119" spans="1:16" x14ac:dyDescent="0.25">
      <c r="A8119" s="403" t="s">
        <v>17373</v>
      </c>
      <c r="B8119" s="403" t="s">
        <v>17100</v>
      </c>
      <c r="C8119" s="413">
        <v>3.23</v>
      </c>
      <c r="D8119" s="43" t="s">
        <v>17679</v>
      </c>
      <c r="E8119" s="43">
        <v>45961</v>
      </c>
      <c r="F8119" s="88"/>
      <c r="P8119" s="343"/>
    </row>
    <row r="8120" spans="1:16" x14ac:dyDescent="0.25">
      <c r="A8120" s="403" t="s">
        <v>17373</v>
      </c>
      <c r="B8120" s="403" t="s">
        <v>17101</v>
      </c>
      <c r="C8120" s="413">
        <v>11.24</v>
      </c>
      <c r="D8120" s="43" t="s">
        <v>17679</v>
      </c>
      <c r="E8120" s="43">
        <v>47299</v>
      </c>
      <c r="F8120" s="88"/>
      <c r="P8120" s="343"/>
    </row>
    <row r="8121" spans="1:16" s="355" customFormat="1" x14ac:dyDescent="0.25">
      <c r="A8121" s="403" t="s">
        <v>17373</v>
      </c>
      <c r="B8121" s="403" t="s">
        <v>17091</v>
      </c>
      <c r="C8121" s="413">
        <v>12.24</v>
      </c>
      <c r="D8121" s="43" t="s">
        <v>17679</v>
      </c>
      <c r="E8121" s="43">
        <v>47299</v>
      </c>
      <c r="F8121" s="88"/>
      <c r="G8121" s="30"/>
      <c r="H8121" s="30"/>
      <c r="I8121" s="29"/>
      <c r="J8121" s="29"/>
      <c r="K8121" s="29"/>
      <c r="L8121" s="29"/>
      <c r="M8121" s="29"/>
      <c r="N8121" s="29"/>
      <c r="O8121" s="29"/>
      <c r="P8121" s="356"/>
    </row>
    <row r="8122" spans="1:16" x14ac:dyDescent="0.25">
      <c r="A8122" s="403" t="s">
        <v>17373</v>
      </c>
      <c r="B8122" s="403" t="s">
        <v>17131</v>
      </c>
      <c r="C8122" s="413">
        <v>17.239999999999998</v>
      </c>
      <c r="D8122" s="43" t="s">
        <v>17679</v>
      </c>
      <c r="E8122" s="43">
        <v>47299</v>
      </c>
      <c r="F8122" s="88"/>
      <c r="P8122" s="343"/>
    </row>
    <row r="8123" spans="1:16" s="359" customFormat="1" x14ac:dyDescent="0.25">
      <c r="A8123" s="92" t="s">
        <v>14353</v>
      </c>
      <c r="B8123" s="92" t="s">
        <v>14372</v>
      </c>
      <c r="C8123" s="93" t="s">
        <v>14373</v>
      </c>
      <c r="D8123" s="93" t="s">
        <v>1398</v>
      </c>
      <c r="E8123" s="94">
        <v>45916</v>
      </c>
      <c r="F8123" s="93"/>
      <c r="G8123" s="93"/>
      <c r="H8123" s="93" t="s">
        <v>1384</v>
      </c>
      <c r="I8123" s="99"/>
      <c r="J8123" s="99"/>
      <c r="K8123" s="99"/>
      <c r="L8123" s="31"/>
      <c r="M8123" s="31"/>
      <c r="N8123" s="44"/>
      <c r="O8123" s="334"/>
      <c r="P8123" s="360"/>
    </row>
    <row r="8124" spans="1:16" x14ac:dyDescent="0.25">
      <c r="A8124" s="44" t="s">
        <v>6900</v>
      </c>
      <c r="B8124" s="44" t="s">
        <v>15970</v>
      </c>
      <c r="C8124" s="45" t="s">
        <v>15775</v>
      </c>
      <c r="D8124" s="45" t="s">
        <v>18252</v>
      </c>
      <c r="E8124" s="45" t="s">
        <v>6416</v>
      </c>
      <c r="F8124" s="45" t="s">
        <v>1384</v>
      </c>
      <c r="G8124" s="45" t="s">
        <v>1385</v>
      </c>
      <c r="P8124" s="343"/>
    </row>
    <row r="8125" spans="1:16" x14ac:dyDescent="0.25">
      <c r="A8125" s="264" t="s">
        <v>6900</v>
      </c>
      <c r="B8125" s="264" t="s">
        <v>2751</v>
      </c>
      <c r="C8125" s="265">
        <v>230105</v>
      </c>
      <c r="D8125" s="265" t="s">
        <v>15953</v>
      </c>
      <c r="E8125" s="266" t="s">
        <v>6877</v>
      </c>
      <c r="P8125" s="343"/>
    </row>
    <row r="8126" spans="1:16" x14ac:dyDescent="0.25">
      <c r="A8126" s="264" t="s">
        <v>6901</v>
      </c>
      <c r="B8126" s="264" t="s">
        <v>2751</v>
      </c>
      <c r="C8126" s="265">
        <v>220105</v>
      </c>
      <c r="D8126" s="265" t="s">
        <v>15953</v>
      </c>
      <c r="E8126" s="266" t="s">
        <v>3064</v>
      </c>
      <c r="P8126" s="343"/>
    </row>
    <row r="8127" spans="1:16" x14ac:dyDescent="0.25">
      <c r="A8127" s="264" t="s">
        <v>10722</v>
      </c>
      <c r="B8127" s="264" t="s">
        <v>1067</v>
      </c>
      <c r="C8127" s="265">
        <v>230703</v>
      </c>
      <c r="D8127" s="265" t="s">
        <v>15953</v>
      </c>
      <c r="E8127" s="266" t="s">
        <v>5273</v>
      </c>
      <c r="P8127" s="343"/>
    </row>
    <row r="8128" spans="1:16" x14ac:dyDescent="0.25">
      <c r="A8128" s="264" t="s">
        <v>13025</v>
      </c>
      <c r="B8128" s="264" t="s">
        <v>12991</v>
      </c>
      <c r="C8128" s="265">
        <v>240102</v>
      </c>
      <c r="D8128" s="265" t="s">
        <v>15953</v>
      </c>
      <c r="E8128" s="266" t="s">
        <v>6677</v>
      </c>
      <c r="P8128" s="343"/>
    </row>
    <row r="8129" spans="1:16" x14ac:dyDescent="0.3">
      <c r="A8129" s="99" t="s">
        <v>15772</v>
      </c>
      <c r="B8129" s="92" t="s">
        <v>15769</v>
      </c>
      <c r="C8129" s="93" t="s">
        <v>15768</v>
      </c>
      <c r="D8129" s="93" t="s">
        <v>1398</v>
      </c>
      <c r="E8129" s="94">
        <v>45952</v>
      </c>
      <c r="F8129" s="93"/>
      <c r="G8129" s="93"/>
      <c r="H8129" s="93"/>
      <c r="I8129" s="99"/>
      <c r="J8129" s="99"/>
      <c r="K8129" s="99"/>
      <c r="L8129" s="31"/>
      <c r="M8129" s="31"/>
      <c r="N8129" s="334"/>
      <c r="O8129" s="334"/>
      <c r="P8129" s="343"/>
    </row>
    <row r="8130" spans="1:16" x14ac:dyDescent="0.25">
      <c r="A8130" s="44" t="s">
        <v>16360</v>
      </c>
      <c r="B8130" s="44" t="s">
        <v>16337</v>
      </c>
      <c r="C8130" s="45" t="s">
        <v>16338</v>
      </c>
      <c r="D8130" s="45" t="s">
        <v>16294</v>
      </c>
      <c r="E8130" s="46">
        <v>46022</v>
      </c>
      <c r="F8130" s="338"/>
      <c r="G8130" s="44"/>
      <c r="H8130" s="44"/>
      <c r="I8130" s="44"/>
      <c r="J8130" s="44"/>
      <c r="K8130" s="44"/>
      <c r="L8130" s="31"/>
      <c r="M8130" s="31"/>
      <c r="N8130" s="334"/>
      <c r="O8130" s="334"/>
      <c r="P8130" s="343"/>
    </row>
    <row r="8131" spans="1:16" x14ac:dyDescent="0.25">
      <c r="A8131" s="1" t="s">
        <v>98</v>
      </c>
      <c r="B8131" s="432" t="s">
        <v>2161</v>
      </c>
      <c r="C8131" s="433" t="s">
        <v>6276</v>
      </c>
      <c r="D8131" s="434" t="s">
        <v>17016</v>
      </c>
      <c r="E8131" s="434">
        <v>45948</v>
      </c>
      <c r="P8131" s="343"/>
    </row>
    <row r="8132" spans="1:16" x14ac:dyDescent="0.25">
      <c r="A8132" s="1" t="s">
        <v>98</v>
      </c>
      <c r="B8132" s="432" t="s">
        <v>2161</v>
      </c>
      <c r="C8132" s="433" t="s">
        <v>6276</v>
      </c>
      <c r="D8132" s="434" t="s">
        <v>17016</v>
      </c>
      <c r="E8132" s="434">
        <v>45948</v>
      </c>
      <c r="P8132" s="343"/>
    </row>
    <row r="8133" spans="1:16" x14ac:dyDescent="0.25">
      <c r="A8133" s="264" t="s">
        <v>16955</v>
      </c>
      <c r="B8133" s="264" t="s">
        <v>10527</v>
      </c>
      <c r="C8133" s="265">
        <v>230505</v>
      </c>
      <c r="D8133" s="265" t="s">
        <v>15953</v>
      </c>
      <c r="E8133" s="266" t="s">
        <v>9689</v>
      </c>
      <c r="P8133" s="343"/>
    </row>
    <row r="8134" spans="1:16" x14ac:dyDescent="0.25">
      <c r="A8134" s="44" t="s">
        <v>10268</v>
      </c>
      <c r="B8134" s="44" t="s">
        <v>10269</v>
      </c>
      <c r="C8134" s="45" t="s">
        <v>10270</v>
      </c>
      <c r="D8134" s="45" t="s">
        <v>15765</v>
      </c>
      <c r="E8134" s="45" t="s">
        <v>6210</v>
      </c>
      <c r="F8134" s="328"/>
      <c r="G8134" s="328"/>
      <c r="H8134" s="328"/>
      <c r="I8134" s="329"/>
      <c r="J8134" s="329"/>
      <c r="K8134" s="329"/>
      <c r="N8134" s="334"/>
      <c r="O8134" s="44"/>
      <c r="P8134" s="343"/>
    </row>
    <row r="8135" spans="1:16" x14ac:dyDescent="0.25">
      <c r="A8135" s="346" t="s">
        <v>10268</v>
      </c>
      <c r="B8135" s="346" t="s">
        <v>10269</v>
      </c>
      <c r="C8135" s="347" t="s">
        <v>10270</v>
      </c>
      <c r="D8135" s="347" t="s">
        <v>15765</v>
      </c>
      <c r="E8135" s="347" t="s">
        <v>6214</v>
      </c>
      <c r="F8135" s="346"/>
      <c r="G8135" s="346"/>
      <c r="H8135" s="346"/>
      <c r="I8135" s="346"/>
      <c r="J8135" s="346"/>
      <c r="K8135" s="346"/>
      <c r="L8135" s="346"/>
      <c r="M8135" s="346"/>
      <c r="N8135" s="334"/>
      <c r="O8135" s="44"/>
      <c r="P8135" s="343"/>
    </row>
    <row r="8136" spans="1:16" s="355" customFormat="1" x14ac:dyDescent="0.25">
      <c r="A8136" s="44" t="s">
        <v>10268</v>
      </c>
      <c r="B8136" s="44" t="s">
        <v>10269</v>
      </c>
      <c r="C8136" s="45" t="s">
        <v>10270</v>
      </c>
      <c r="D8136" s="45" t="s">
        <v>13812</v>
      </c>
      <c r="E8136" s="45" t="s">
        <v>6210</v>
      </c>
      <c r="F8136" s="93"/>
      <c r="G8136" s="93"/>
      <c r="H8136" s="93"/>
      <c r="I8136" s="99"/>
      <c r="J8136" s="99"/>
      <c r="K8136" s="99"/>
      <c r="L8136" s="29"/>
      <c r="M8136" s="29"/>
      <c r="N8136" s="334"/>
      <c r="O8136" s="44"/>
      <c r="P8136" s="356"/>
    </row>
    <row r="8137" spans="1:16" x14ac:dyDescent="0.25">
      <c r="A8137" s="44" t="s">
        <v>15782</v>
      </c>
      <c r="B8137" s="44" t="s">
        <v>1841</v>
      </c>
      <c r="C8137" s="45" t="s">
        <v>6196</v>
      </c>
      <c r="D8137" s="45" t="s">
        <v>18252</v>
      </c>
      <c r="E8137" s="45" t="s">
        <v>6213</v>
      </c>
      <c r="F8137" s="45" t="s">
        <v>1384</v>
      </c>
      <c r="G8137" s="45" t="s">
        <v>1385</v>
      </c>
      <c r="P8137" s="343"/>
    </row>
    <row r="8138" spans="1:16" s="359" customFormat="1" x14ac:dyDescent="0.25">
      <c r="A8138" s="44" t="s">
        <v>15782</v>
      </c>
      <c r="B8138" s="44" t="s">
        <v>1360</v>
      </c>
      <c r="C8138" s="45" t="s">
        <v>9307</v>
      </c>
      <c r="D8138" s="45" t="s">
        <v>18252</v>
      </c>
      <c r="E8138" s="45" t="s">
        <v>3754</v>
      </c>
      <c r="F8138" s="45" t="s">
        <v>1384</v>
      </c>
      <c r="G8138" s="45" t="s">
        <v>1385</v>
      </c>
      <c r="H8138" s="30"/>
      <c r="I8138" s="29"/>
      <c r="J8138" s="29"/>
      <c r="K8138" s="29"/>
      <c r="L8138" s="29"/>
      <c r="M8138" s="29"/>
      <c r="N8138" s="29"/>
      <c r="O8138" s="29"/>
      <c r="P8138" s="360"/>
    </row>
    <row r="8139" spans="1:16" x14ac:dyDescent="0.25">
      <c r="A8139" s="44" t="s">
        <v>15782</v>
      </c>
      <c r="B8139" s="44" t="s">
        <v>1353</v>
      </c>
      <c r="C8139" s="45" t="s">
        <v>15395</v>
      </c>
      <c r="D8139" s="45" t="s">
        <v>18252</v>
      </c>
      <c r="E8139" s="45" t="s">
        <v>10069</v>
      </c>
      <c r="F8139" s="45" t="s">
        <v>1384</v>
      </c>
      <c r="G8139" s="45" t="s">
        <v>1385</v>
      </c>
      <c r="P8139" s="343"/>
    </row>
    <row r="8140" spans="1:16" x14ac:dyDescent="0.25">
      <c r="A8140" s="44" t="s">
        <v>15549</v>
      </c>
      <c r="B8140" s="44" t="s">
        <v>1353</v>
      </c>
      <c r="C8140" s="45" t="s">
        <v>15395</v>
      </c>
      <c r="D8140" s="45" t="s">
        <v>18252</v>
      </c>
      <c r="E8140" s="45" t="s">
        <v>10069</v>
      </c>
      <c r="F8140" s="45" t="s">
        <v>1384</v>
      </c>
      <c r="G8140" s="45" t="s">
        <v>1385</v>
      </c>
      <c r="P8140" s="343"/>
    </row>
    <row r="8141" spans="1:16" x14ac:dyDescent="0.25">
      <c r="A8141" s="44" t="s">
        <v>15550</v>
      </c>
      <c r="B8141" s="44" t="s">
        <v>1353</v>
      </c>
      <c r="C8141" s="45" t="s">
        <v>15395</v>
      </c>
      <c r="D8141" s="45" t="s">
        <v>18252</v>
      </c>
      <c r="E8141" s="45" t="s">
        <v>10069</v>
      </c>
      <c r="F8141" s="45" t="s">
        <v>1384</v>
      </c>
      <c r="G8141" s="45" t="s">
        <v>1385</v>
      </c>
      <c r="P8141" s="343"/>
    </row>
    <row r="8142" spans="1:16" s="359" customFormat="1" x14ac:dyDescent="0.3">
      <c r="A8142" s="99" t="s">
        <v>8277</v>
      </c>
      <c r="B8142" s="92" t="s">
        <v>1391</v>
      </c>
      <c r="C8142" s="93" t="s">
        <v>8275</v>
      </c>
      <c r="D8142" s="93" t="s">
        <v>1395</v>
      </c>
      <c r="E8142" s="112">
        <v>45957</v>
      </c>
      <c r="F8142" s="93"/>
      <c r="G8142" s="93"/>
      <c r="H8142" s="93"/>
      <c r="I8142" s="99"/>
      <c r="J8142" s="99"/>
      <c r="K8142" s="99"/>
      <c r="L8142" s="31"/>
      <c r="M8142" s="31"/>
      <c r="N8142" s="334"/>
      <c r="O8142" s="334"/>
      <c r="P8142" s="360"/>
    </row>
    <row r="8143" spans="1:16" x14ac:dyDescent="0.25">
      <c r="A8143" s="44" t="s">
        <v>8274</v>
      </c>
      <c r="B8143" s="92" t="s">
        <v>13392</v>
      </c>
      <c r="C8143" s="45" t="s">
        <v>13122</v>
      </c>
      <c r="D8143" s="93" t="s">
        <v>13391</v>
      </c>
      <c r="E8143" s="94">
        <v>45838</v>
      </c>
      <c r="F8143" s="93"/>
      <c r="G8143" s="93"/>
      <c r="H8143" s="93"/>
      <c r="I8143" s="99"/>
      <c r="J8143" s="99"/>
      <c r="K8143" s="99"/>
      <c r="L8143" s="31"/>
      <c r="M8143" s="31"/>
      <c r="N8143" s="334"/>
      <c r="O8143" s="334"/>
      <c r="P8143" s="343"/>
    </row>
    <row r="8144" spans="1:16" x14ac:dyDescent="0.25">
      <c r="A8144" s="264" t="s">
        <v>14875</v>
      </c>
      <c r="B8144" s="264" t="s">
        <v>14575</v>
      </c>
      <c r="C8144" s="265">
        <v>240402</v>
      </c>
      <c r="D8144" s="265" t="s">
        <v>15953</v>
      </c>
      <c r="E8144" s="266" t="s">
        <v>6492</v>
      </c>
      <c r="P8144" s="343"/>
    </row>
    <row r="8145" spans="1:16" x14ac:dyDescent="0.25">
      <c r="A8145" s="44" t="s">
        <v>12318</v>
      </c>
      <c r="B8145" s="44" t="s">
        <v>12319</v>
      </c>
      <c r="C8145" s="45" t="s">
        <v>4773</v>
      </c>
      <c r="D8145" s="45" t="s">
        <v>4574</v>
      </c>
      <c r="E8145" s="275">
        <f>DATE(2025,5,19)</f>
        <v>45796</v>
      </c>
      <c r="F8145" s="32"/>
      <c r="G8145" s="32"/>
      <c r="H8145" s="32"/>
      <c r="I8145" s="31"/>
      <c r="J8145" s="31"/>
      <c r="K8145" s="31"/>
      <c r="L8145" s="31"/>
      <c r="M8145" s="31"/>
      <c r="N8145" s="334"/>
      <c r="O8145" s="334"/>
      <c r="P8145" s="343"/>
    </row>
    <row r="8146" spans="1:16" x14ac:dyDescent="0.25">
      <c r="A8146" s="403" t="s">
        <v>17374</v>
      </c>
      <c r="B8146" s="403" t="s">
        <v>17093</v>
      </c>
      <c r="C8146" s="413">
        <v>33.24</v>
      </c>
      <c r="D8146" s="43" t="s">
        <v>17679</v>
      </c>
      <c r="E8146" s="43">
        <v>47299</v>
      </c>
      <c r="F8146" s="88"/>
      <c r="P8146" s="343"/>
    </row>
    <row r="8147" spans="1:16" x14ac:dyDescent="0.25">
      <c r="A8147" s="403" t="s">
        <v>17375</v>
      </c>
      <c r="B8147" s="403" t="s">
        <v>17100</v>
      </c>
      <c r="C8147" s="413">
        <v>3.24</v>
      </c>
      <c r="D8147" s="43" t="s">
        <v>17679</v>
      </c>
      <c r="E8147" s="43">
        <v>47057</v>
      </c>
      <c r="F8147" s="88"/>
      <c r="P8147" s="343"/>
    </row>
    <row r="8148" spans="1:16" s="355" customFormat="1" x14ac:dyDescent="0.25">
      <c r="A8148" s="403" t="s">
        <v>17375</v>
      </c>
      <c r="B8148" s="403" t="s">
        <v>17091</v>
      </c>
      <c r="C8148" s="413">
        <v>12.24</v>
      </c>
      <c r="D8148" s="43" t="s">
        <v>17679</v>
      </c>
      <c r="E8148" s="43">
        <v>47299</v>
      </c>
      <c r="F8148" s="88"/>
      <c r="G8148" s="30"/>
      <c r="H8148" s="30"/>
      <c r="I8148" s="29"/>
      <c r="J8148" s="29"/>
      <c r="K8148" s="29"/>
      <c r="L8148" s="29"/>
      <c r="M8148" s="29"/>
      <c r="N8148" s="29"/>
      <c r="O8148" s="29"/>
      <c r="P8148" s="356"/>
    </row>
    <row r="8149" spans="1:16" x14ac:dyDescent="0.25">
      <c r="A8149" s="403" t="s">
        <v>17375</v>
      </c>
      <c r="B8149" s="403" t="s">
        <v>17131</v>
      </c>
      <c r="C8149" s="413">
        <v>17.239999999999998</v>
      </c>
      <c r="D8149" s="43" t="s">
        <v>17679</v>
      </c>
      <c r="E8149" s="43">
        <v>47299</v>
      </c>
      <c r="F8149" s="88"/>
      <c r="P8149" s="343"/>
    </row>
    <row r="8150" spans="1:16" s="359" customFormat="1" x14ac:dyDescent="0.25">
      <c r="A8150" s="264" t="s">
        <v>11435</v>
      </c>
      <c r="B8150" s="264" t="s">
        <v>3591</v>
      </c>
      <c r="C8150" s="265">
        <v>230901</v>
      </c>
      <c r="D8150" s="265" t="s">
        <v>15953</v>
      </c>
      <c r="E8150" s="266" t="s">
        <v>10715</v>
      </c>
      <c r="F8150" s="30"/>
      <c r="G8150" s="30"/>
      <c r="H8150" s="30"/>
      <c r="I8150" s="29"/>
      <c r="J8150" s="29"/>
      <c r="K8150" s="29"/>
      <c r="L8150" s="29"/>
      <c r="M8150" s="29"/>
      <c r="N8150" s="29"/>
      <c r="O8150" s="29"/>
      <c r="P8150" s="360"/>
    </row>
    <row r="8151" spans="1:16" x14ac:dyDescent="0.25">
      <c r="A8151" s="403" t="s">
        <v>17376</v>
      </c>
      <c r="B8151" s="403" t="s">
        <v>17216</v>
      </c>
      <c r="C8151" s="413">
        <v>35.22</v>
      </c>
      <c r="D8151" s="43" t="s">
        <v>17679</v>
      </c>
      <c r="E8151" s="43">
        <v>45838</v>
      </c>
      <c r="F8151" s="88"/>
      <c r="P8151" s="343"/>
    </row>
    <row r="8152" spans="1:16" x14ac:dyDescent="0.25">
      <c r="A8152" s="113" t="s">
        <v>14058</v>
      </c>
      <c r="B8152" s="278" t="s">
        <v>7637</v>
      </c>
      <c r="C8152" s="59" t="s">
        <v>14084</v>
      </c>
      <c r="D8152" s="93" t="s">
        <v>1398</v>
      </c>
      <c r="E8152" s="94">
        <v>45860</v>
      </c>
      <c r="F8152" s="93"/>
      <c r="G8152" s="93"/>
      <c r="H8152" s="93"/>
      <c r="I8152" s="99"/>
      <c r="J8152" s="99"/>
      <c r="K8152" s="99"/>
      <c r="L8152" s="31"/>
      <c r="M8152" s="31"/>
      <c r="N8152" s="334"/>
      <c r="O8152" s="334"/>
      <c r="P8152" s="343"/>
    </row>
    <row r="8153" spans="1:16" x14ac:dyDescent="0.25">
      <c r="A8153" s="264" t="s">
        <v>13026</v>
      </c>
      <c r="B8153" s="264" t="s">
        <v>13009</v>
      </c>
      <c r="C8153" s="265">
        <v>240101</v>
      </c>
      <c r="D8153" s="265" t="s">
        <v>15953</v>
      </c>
      <c r="E8153" s="266" t="s">
        <v>13010</v>
      </c>
      <c r="P8153" s="343"/>
    </row>
    <row r="8154" spans="1:16" x14ac:dyDescent="0.25">
      <c r="A8154" s="264" t="s">
        <v>15887</v>
      </c>
      <c r="B8154" s="264" t="s">
        <v>3599</v>
      </c>
      <c r="C8154" s="265">
        <v>23100202</v>
      </c>
      <c r="D8154" s="265" t="s">
        <v>15953</v>
      </c>
      <c r="E8154" s="266" t="s">
        <v>5246</v>
      </c>
      <c r="P8154" s="343"/>
    </row>
    <row r="8155" spans="1:16" x14ac:dyDescent="0.25">
      <c r="A8155" s="44" t="s">
        <v>5154</v>
      </c>
      <c r="B8155" s="44" t="s">
        <v>15256</v>
      </c>
      <c r="C8155" s="45" t="s">
        <v>5038</v>
      </c>
      <c r="D8155" s="45" t="s">
        <v>16294</v>
      </c>
      <c r="E8155" s="46">
        <v>45838</v>
      </c>
      <c r="F8155" s="338"/>
      <c r="G8155" s="44"/>
      <c r="H8155" s="44"/>
      <c r="I8155" s="44"/>
      <c r="J8155" s="44"/>
      <c r="K8155" s="44"/>
      <c r="L8155" s="31"/>
      <c r="M8155" s="31"/>
      <c r="N8155" s="334"/>
      <c r="O8155" s="334"/>
      <c r="P8155" s="343"/>
    </row>
    <row r="8156" spans="1:16" x14ac:dyDescent="0.25">
      <c r="A8156" s="264" t="s">
        <v>9518</v>
      </c>
      <c r="B8156" s="264" t="s">
        <v>2751</v>
      </c>
      <c r="C8156" s="265">
        <v>230105</v>
      </c>
      <c r="D8156" s="265" t="s">
        <v>15953</v>
      </c>
      <c r="E8156" s="266" t="s">
        <v>6877</v>
      </c>
      <c r="P8156" s="343"/>
    </row>
    <row r="8157" spans="1:16" x14ac:dyDescent="0.25">
      <c r="A8157" s="44" t="s">
        <v>12320</v>
      </c>
      <c r="B8157" s="44" t="s">
        <v>12321</v>
      </c>
      <c r="C8157" s="45" t="s">
        <v>12852</v>
      </c>
      <c r="D8157" s="45" t="s">
        <v>4574</v>
      </c>
      <c r="E8157" s="275">
        <f>DATE(2027,7,19)</f>
        <v>46587</v>
      </c>
      <c r="N8157" s="334"/>
      <c r="O8157" s="44"/>
      <c r="P8157" s="343"/>
    </row>
    <row r="8158" spans="1:16" x14ac:dyDescent="0.25">
      <c r="A8158" s="264" t="s">
        <v>10456</v>
      </c>
      <c r="B8158" s="264" t="s">
        <v>10525</v>
      </c>
      <c r="C8158" s="265">
        <v>230604</v>
      </c>
      <c r="D8158" s="265" t="s">
        <v>15953</v>
      </c>
      <c r="E8158" s="266" t="s">
        <v>5410</v>
      </c>
      <c r="P8158" s="343"/>
    </row>
    <row r="8159" spans="1:16" x14ac:dyDescent="0.25">
      <c r="A8159" s="264" t="s">
        <v>6902</v>
      </c>
      <c r="B8159" s="264" t="s">
        <v>2751</v>
      </c>
      <c r="C8159" s="265">
        <v>220105</v>
      </c>
      <c r="D8159" s="265" t="s">
        <v>15953</v>
      </c>
      <c r="E8159" s="266" t="s">
        <v>3064</v>
      </c>
      <c r="P8159" s="343"/>
    </row>
    <row r="8160" spans="1:16" x14ac:dyDescent="0.25">
      <c r="A8160" s="44" t="s">
        <v>9157</v>
      </c>
      <c r="B8160" s="44" t="s">
        <v>2667</v>
      </c>
      <c r="C8160" s="45" t="s">
        <v>9088</v>
      </c>
      <c r="D8160" s="45" t="s">
        <v>18252</v>
      </c>
      <c r="E8160" s="45" t="s">
        <v>6809</v>
      </c>
      <c r="F8160" s="45" t="s">
        <v>1384</v>
      </c>
      <c r="G8160" s="45" t="s">
        <v>1385</v>
      </c>
      <c r="P8160" s="343"/>
    </row>
    <row r="8161" spans="1:16" s="355" customFormat="1" x14ac:dyDescent="0.25">
      <c r="A8161" s="76" t="s">
        <v>7545</v>
      </c>
      <c r="B8161" s="76" t="s">
        <v>7526</v>
      </c>
      <c r="C8161" s="97" t="s">
        <v>14337</v>
      </c>
      <c r="D8161" s="158" t="s">
        <v>2915</v>
      </c>
      <c r="E8161" s="64">
        <v>45838</v>
      </c>
      <c r="F8161" s="93"/>
      <c r="G8161" s="93"/>
      <c r="H8161" s="93"/>
      <c r="I8161" s="99"/>
      <c r="J8161" s="99"/>
      <c r="K8161" s="99"/>
      <c r="L8161" s="31"/>
      <c r="M8161" s="31"/>
      <c r="N8161" s="334"/>
      <c r="O8161" s="334"/>
      <c r="P8161" s="356"/>
    </row>
    <row r="8162" spans="1:16" x14ac:dyDescent="0.25">
      <c r="A8162" s="264" t="s">
        <v>14876</v>
      </c>
      <c r="B8162" s="264" t="s">
        <v>4181</v>
      </c>
      <c r="C8162" s="265">
        <v>240301</v>
      </c>
      <c r="D8162" s="265" t="s">
        <v>15953</v>
      </c>
      <c r="E8162" s="266" t="s">
        <v>13010</v>
      </c>
      <c r="P8162" s="343"/>
    </row>
    <row r="8163" spans="1:16" s="359" customFormat="1" x14ac:dyDescent="0.25">
      <c r="A8163" s="264" t="s">
        <v>2815</v>
      </c>
      <c r="B8163" s="264" t="s">
        <v>4181</v>
      </c>
      <c r="C8163" s="265">
        <v>230301</v>
      </c>
      <c r="D8163" s="265" t="s">
        <v>15953</v>
      </c>
      <c r="E8163" s="266" t="s">
        <v>6877</v>
      </c>
      <c r="F8163" s="30"/>
      <c r="G8163" s="30"/>
      <c r="H8163" s="30"/>
      <c r="I8163" s="29"/>
      <c r="J8163" s="29"/>
      <c r="K8163" s="29"/>
      <c r="L8163" s="29"/>
      <c r="M8163" s="29"/>
      <c r="N8163" s="29"/>
      <c r="O8163" s="29"/>
      <c r="P8163" s="360"/>
    </row>
    <row r="8164" spans="1:16" x14ac:dyDescent="0.25">
      <c r="A8164" s="44" t="s">
        <v>18165</v>
      </c>
      <c r="B8164" s="44" t="s">
        <v>1350</v>
      </c>
      <c r="C8164" s="45" t="s">
        <v>6188</v>
      </c>
      <c r="D8164" s="45" t="s">
        <v>18252</v>
      </c>
      <c r="E8164" s="45" t="s">
        <v>6211</v>
      </c>
      <c r="F8164" s="45" t="s">
        <v>1384</v>
      </c>
      <c r="G8164" s="45" t="s">
        <v>1384</v>
      </c>
      <c r="P8164" s="343"/>
    </row>
    <row r="8165" spans="1:16" x14ac:dyDescent="0.25">
      <c r="A8165" s="1" t="s">
        <v>1201</v>
      </c>
      <c r="B8165" s="432" t="s">
        <v>1815</v>
      </c>
      <c r="C8165" s="433" t="s">
        <v>8429</v>
      </c>
      <c r="D8165" s="434" t="s">
        <v>17016</v>
      </c>
      <c r="E8165" s="434">
        <v>46130</v>
      </c>
      <c r="P8165" s="343"/>
    </row>
    <row r="8166" spans="1:16" x14ac:dyDescent="0.25">
      <c r="A8166" s="1" t="s">
        <v>1201</v>
      </c>
      <c r="B8166" s="432" t="s">
        <v>1815</v>
      </c>
      <c r="C8166" s="433" t="s">
        <v>8429</v>
      </c>
      <c r="D8166" s="434" t="s">
        <v>17016</v>
      </c>
      <c r="E8166" s="434">
        <v>46130</v>
      </c>
      <c r="P8166" s="343"/>
    </row>
    <row r="8167" spans="1:16" x14ac:dyDescent="0.3">
      <c r="A8167" s="57" t="s">
        <v>10867</v>
      </c>
      <c r="B8167" s="57" t="s">
        <v>2495</v>
      </c>
      <c r="C8167" s="62" t="s">
        <v>10848</v>
      </c>
      <c r="D8167" s="62" t="s">
        <v>5966</v>
      </c>
      <c r="E8167" s="60">
        <v>45961</v>
      </c>
      <c r="F8167" s="339" t="s">
        <v>16267</v>
      </c>
      <c r="G8167" s="339" t="s">
        <v>16268</v>
      </c>
      <c r="H8167" s="57"/>
      <c r="I8167" s="57"/>
      <c r="J8167" s="57"/>
      <c r="K8167" s="57"/>
      <c r="L8167" s="31"/>
      <c r="M8167" s="31"/>
      <c r="N8167" s="334"/>
      <c r="O8167" s="334"/>
      <c r="P8167" s="343"/>
    </row>
    <row r="8168" spans="1:16" x14ac:dyDescent="0.3">
      <c r="A8168" s="57" t="s">
        <v>4488</v>
      </c>
      <c r="B8168" s="92" t="s">
        <v>4550</v>
      </c>
      <c r="C8168" s="93" t="s">
        <v>4548</v>
      </c>
      <c r="D8168" s="93" t="s">
        <v>4549</v>
      </c>
      <c r="E8168" s="94">
        <v>46203</v>
      </c>
      <c r="F8168" s="93"/>
      <c r="G8168" s="93"/>
      <c r="H8168" s="93"/>
      <c r="I8168" s="99"/>
      <c r="J8168" s="99"/>
      <c r="K8168" s="99"/>
      <c r="N8168" s="334"/>
      <c r="O8168" s="334"/>
      <c r="P8168" s="343"/>
    </row>
    <row r="8169" spans="1:16" x14ac:dyDescent="0.25">
      <c r="A8169" s="403" t="s">
        <v>17377</v>
      </c>
      <c r="B8169" s="403" t="s">
        <v>17128</v>
      </c>
      <c r="C8169" s="413">
        <v>20.22</v>
      </c>
      <c r="D8169" s="43" t="s">
        <v>17679</v>
      </c>
      <c r="E8169" s="43">
        <v>45838</v>
      </c>
      <c r="F8169" s="88"/>
      <c r="P8169" s="343"/>
    </row>
    <row r="8170" spans="1:16" x14ac:dyDescent="0.25">
      <c r="A8170" s="264" t="s">
        <v>8650</v>
      </c>
      <c r="B8170" s="264" t="s">
        <v>3600</v>
      </c>
      <c r="C8170" s="265">
        <v>230502</v>
      </c>
      <c r="D8170" s="265" t="s">
        <v>15953</v>
      </c>
      <c r="E8170" s="266" t="s">
        <v>10364</v>
      </c>
      <c r="P8170" s="343"/>
    </row>
    <row r="8171" spans="1:16" x14ac:dyDescent="0.25">
      <c r="A8171" s="264" t="s">
        <v>8650</v>
      </c>
      <c r="B8171" s="264" t="s">
        <v>6966</v>
      </c>
      <c r="C8171" s="265">
        <v>23010401</v>
      </c>
      <c r="D8171" s="265" t="s">
        <v>15953</v>
      </c>
      <c r="E8171" s="266" t="s">
        <v>6967</v>
      </c>
      <c r="P8171" s="343"/>
    </row>
    <row r="8172" spans="1:16" x14ac:dyDescent="0.25">
      <c r="A8172" s="44" t="s">
        <v>6060</v>
      </c>
      <c r="B8172" s="44" t="s">
        <v>1370</v>
      </c>
      <c r="C8172" s="45" t="s">
        <v>6201</v>
      </c>
      <c r="D8172" s="45" t="s">
        <v>18252</v>
      </c>
      <c r="E8172" s="45" t="s">
        <v>6212</v>
      </c>
      <c r="F8172" s="45" t="s">
        <v>1384</v>
      </c>
      <c r="G8172" s="45" t="s">
        <v>1385</v>
      </c>
      <c r="P8172" s="343"/>
    </row>
    <row r="8173" spans="1:16" x14ac:dyDescent="0.25">
      <c r="A8173" s="44" t="s">
        <v>278</v>
      </c>
      <c r="B8173" s="44" t="s">
        <v>177</v>
      </c>
      <c r="C8173" s="45" t="s">
        <v>10221</v>
      </c>
      <c r="D8173" s="45" t="s">
        <v>15765</v>
      </c>
      <c r="E8173" s="45" t="s">
        <v>6212</v>
      </c>
      <c r="F8173" s="328"/>
      <c r="G8173" s="328"/>
      <c r="H8173" s="328"/>
      <c r="I8173" s="329"/>
      <c r="J8173" s="329"/>
      <c r="K8173" s="329"/>
      <c r="N8173" s="334"/>
      <c r="O8173" s="334"/>
      <c r="P8173" s="343"/>
    </row>
    <row r="8174" spans="1:16" x14ac:dyDescent="0.25">
      <c r="A8174" s="346" t="s">
        <v>278</v>
      </c>
      <c r="B8174" s="346" t="s">
        <v>177</v>
      </c>
      <c r="C8174" s="347" t="s">
        <v>10221</v>
      </c>
      <c r="D8174" s="347" t="s">
        <v>15765</v>
      </c>
      <c r="E8174" s="347" t="s">
        <v>16792</v>
      </c>
      <c r="F8174" s="346"/>
      <c r="G8174" s="346"/>
      <c r="H8174" s="346"/>
      <c r="I8174" s="346"/>
      <c r="J8174" s="346"/>
      <c r="K8174" s="346"/>
      <c r="L8174" s="346"/>
      <c r="M8174" s="346"/>
      <c r="N8174" s="334"/>
      <c r="O8174" s="334"/>
      <c r="P8174" s="343"/>
    </row>
    <row r="8175" spans="1:16" x14ac:dyDescent="0.25">
      <c r="A8175" s="44" t="s">
        <v>278</v>
      </c>
      <c r="B8175" s="44" t="s">
        <v>177</v>
      </c>
      <c r="C8175" s="45" t="s">
        <v>10221</v>
      </c>
      <c r="D8175" s="45" t="s">
        <v>13812</v>
      </c>
      <c r="E8175" s="45" t="s">
        <v>6212</v>
      </c>
      <c r="F8175" s="93"/>
      <c r="G8175" s="93"/>
      <c r="H8175" s="93"/>
      <c r="I8175" s="99"/>
      <c r="J8175" s="99"/>
      <c r="K8175" s="99"/>
      <c r="N8175" s="334"/>
      <c r="O8175" s="334"/>
      <c r="P8175" s="343"/>
    </row>
    <row r="8176" spans="1:16" x14ac:dyDescent="0.25">
      <c r="A8176" s="264" t="s">
        <v>9519</v>
      </c>
      <c r="B8176" s="264" t="s">
        <v>4181</v>
      </c>
      <c r="C8176" s="265">
        <v>230301</v>
      </c>
      <c r="D8176" s="265" t="s">
        <v>15953</v>
      </c>
      <c r="E8176" s="266" t="s">
        <v>6877</v>
      </c>
      <c r="P8176" s="343"/>
    </row>
    <row r="8177" spans="1:16" x14ac:dyDescent="0.25">
      <c r="A8177" s="264" t="s">
        <v>14877</v>
      </c>
      <c r="B8177" s="264" t="s">
        <v>14586</v>
      </c>
      <c r="C8177" s="265">
        <v>240403</v>
      </c>
      <c r="D8177" s="265" t="s">
        <v>15953</v>
      </c>
      <c r="E8177" s="266" t="s">
        <v>6492</v>
      </c>
      <c r="P8177" s="343"/>
    </row>
    <row r="8178" spans="1:16" x14ac:dyDescent="0.25">
      <c r="A8178" s="102" t="s">
        <v>7754</v>
      </c>
      <c r="B8178" s="131" t="s">
        <v>7741</v>
      </c>
      <c r="C8178" s="96" t="s">
        <v>7742</v>
      </c>
      <c r="D8178" s="96" t="s">
        <v>1398</v>
      </c>
      <c r="E8178" s="112">
        <v>45737</v>
      </c>
      <c r="F8178" s="93"/>
      <c r="G8178" s="93"/>
      <c r="H8178" s="93"/>
      <c r="I8178" s="99"/>
      <c r="J8178" s="99"/>
      <c r="K8178" s="99"/>
      <c r="L8178" s="31"/>
      <c r="M8178" s="31"/>
      <c r="N8178" s="334"/>
      <c r="O8178" s="334"/>
      <c r="P8178" s="343"/>
    </row>
    <row r="8179" spans="1:16" x14ac:dyDescent="0.25">
      <c r="A8179" s="264" t="s">
        <v>10457</v>
      </c>
      <c r="B8179" s="264" t="s">
        <v>4181</v>
      </c>
      <c r="C8179" s="265">
        <v>230301</v>
      </c>
      <c r="D8179" s="265" t="s">
        <v>15953</v>
      </c>
      <c r="E8179" s="266" t="s">
        <v>6877</v>
      </c>
      <c r="P8179" s="343"/>
    </row>
    <row r="8180" spans="1:16" x14ac:dyDescent="0.25">
      <c r="A8180" s="44" t="s">
        <v>484</v>
      </c>
      <c r="B8180" s="44" t="s">
        <v>15276</v>
      </c>
      <c r="C8180" s="45" t="s">
        <v>3874</v>
      </c>
      <c r="D8180" s="45" t="s">
        <v>16294</v>
      </c>
      <c r="E8180" s="46">
        <v>45777</v>
      </c>
      <c r="F8180" s="338"/>
      <c r="G8180" s="44"/>
      <c r="H8180" s="44"/>
      <c r="I8180" s="44"/>
      <c r="J8180" s="44"/>
      <c r="K8180" s="44"/>
      <c r="L8180" s="31"/>
      <c r="M8180" s="31"/>
      <c r="N8180" s="334"/>
      <c r="O8180" s="334"/>
      <c r="P8180" s="343"/>
    </row>
    <row r="8181" spans="1:16" x14ac:dyDescent="0.25">
      <c r="A8181" s="44" t="s">
        <v>484</v>
      </c>
      <c r="B8181" s="44" t="s">
        <v>15291</v>
      </c>
      <c r="C8181" s="45" t="s">
        <v>7262</v>
      </c>
      <c r="D8181" s="45" t="s">
        <v>16294</v>
      </c>
      <c r="E8181" s="46">
        <v>45900</v>
      </c>
      <c r="F8181" s="338"/>
      <c r="G8181" s="44"/>
      <c r="H8181" s="44"/>
      <c r="I8181" s="44"/>
      <c r="J8181" s="44"/>
      <c r="K8181" s="44"/>
      <c r="L8181" s="31"/>
      <c r="M8181" s="31"/>
      <c r="N8181" s="334"/>
      <c r="O8181" s="334"/>
      <c r="P8181" s="343"/>
    </row>
    <row r="8182" spans="1:16" x14ac:dyDescent="0.25">
      <c r="A8182" s="44" t="s">
        <v>484</v>
      </c>
      <c r="B8182" s="44" t="s">
        <v>13527</v>
      </c>
      <c r="C8182" s="45" t="s">
        <v>7271</v>
      </c>
      <c r="D8182" s="45" t="s">
        <v>16294</v>
      </c>
      <c r="E8182" s="46">
        <v>45900</v>
      </c>
      <c r="F8182" s="338"/>
      <c r="G8182" s="44"/>
      <c r="H8182" s="44"/>
      <c r="I8182" s="44"/>
      <c r="J8182" s="44"/>
      <c r="K8182" s="44"/>
      <c r="L8182" s="31"/>
      <c r="M8182" s="31"/>
      <c r="N8182" s="334"/>
      <c r="O8182" s="334"/>
      <c r="P8182" s="343"/>
    </row>
    <row r="8183" spans="1:16" x14ac:dyDescent="0.25">
      <c r="A8183" s="264" t="s">
        <v>10723</v>
      </c>
      <c r="B8183" s="264" t="s">
        <v>10628</v>
      </c>
      <c r="C8183" s="265">
        <v>230701</v>
      </c>
      <c r="D8183" s="265" t="s">
        <v>15953</v>
      </c>
      <c r="E8183" s="266" t="s">
        <v>5273</v>
      </c>
      <c r="P8183" s="343"/>
    </row>
    <row r="8184" spans="1:16" x14ac:dyDescent="0.25">
      <c r="A8184" s="44" t="s">
        <v>1202</v>
      </c>
      <c r="B8184" s="44" t="s">
        <v>1355</v>
      </c>
      <c r="C8184" s="45" t="s">
        <v>10974</v>
      </c>
      <c r="D8184" s="45" t="s">
        <v>18252</v>
      </c>
      <c r="E8184" s="45" t="s">
        <v>10715</v>
      </c>
      <c r="F8184" s="45" t="s">
        <v>1384</v>
      </c>
      <c r="G8184" s="45" t="s">
        <v>1384</v>
      </c>
      <c r="P8184" s="343"/>
    </row>
    <row r="8185" spans="1:16" x14ac:dyDescent="0.25">
      <c r="A8185" s="44" t="s">
        <v>1202</v>
      </c>
      <c r="B8185" s="44" t="s">
        <v>1347</v>
      </c>
      <c r="C8185" s="45" t="s">
        <v>14267</v>
      </c>
      <c r="D8185" s="45" t="s">
        <v>18252</v>
      </c>
      <c r="E8185" s="45" t="s">
        <v>6677</v>
      </c>
      <c r="F8185" s="45" t="s">
        <v>1384</v>
      </c>
      <c r="G8185" s="45" t="s">
        <v>1384</v>
      </c>
      <c r="P8185" s="343"/>
    </row>
    <row r="8186" spans="1:16" x14ac:dyDescent="0.25">
      <c r="A8186" s="264" t="s">
        <v>842</v>
      </c>
      <c r="B8186" s="264" t="s">
        <v>6662</v>
      </c>
      <c r="C8186" s="265">
        <v>22010601</v>
      </c>
      <c r="D8186" s="265" t="s">
        <v>15953</v>
      </c>
      <c r="E8186" s="266" t="s">
        <v>6211</v>
      </c>
      <c r="P8186" s="343"/>
    </row>
    <row r="8187" spans="1:16" x14ac:dyDescent="0.25">
      <c r="A8187" s="264" t="s">
        <v>842</v>
      </c>
      <c r="B8187" s="264" t="s">
        <v>6663</v>
      </c>
      <c r="C8187" s="265">
        <v>22010602</v>
      </c>
      <c r="D8187" s="265" t="s">
        <v>15953</v>
      </c>
      <c r="E8187" s="266" t="s">
        <v>6211</v>
      </c>
      <c r="P8187" s="343"/>
    </row>
    <row r="8188" spans="1:16" x14ac:dyDescent="0.25">
      <c r="A8188" s="264" t="s">
        <v>842</v>
      </c>
      <c r="B8188" s="264" t="s">
        <v>6966</v>
      </c>
      <c r="C8188" s="265">
        <v>23010401</v>
      </c>
      <c r="D8188" s="265" t="s">
        <v>15953</v>
      </c>
      <c r="E8188" s="266" t="s">
        <v>6967</v>
      </c>
      <c r="P8188" s="343"/>
    </row>
    <row r="8189" spans="1:16" x14ac:dyDescent="0.25">
      <c r="A8189" s="264" t="s">
        <v>842</v>
      </c>
      <c r="B8189" s="264" t="s">
        <v>3782</v>
      </c>
      <c r="C8189" s="265">
        <v>23010402</v>
      </c>
      <c r="D8189" s="265" t="s">
        <v>15953</v>
      </c>
      <c r="E8189" s="266" t="s">
        <v>8836</v>
      </c>
      <c r="P8189" s="343"/>
    </row>
    <row r="8190" spans="1:16" x14ac:dyDescent="0.25">
      <c r="A8190" s="264" t="s">
        <v>3376</v>
      </c>
      <c r="B8190" s="264" t="s">
        <v>2751</v>
      </c>
      <c r="C8190" s="265">
        <v>230105</v>
      </c>
      <c r="D8190" s="265" t="s">
        <v>15953</v>
      </c>
      <c r="E8190" s="266" t="s">
        <v>6877</v>
      </c>
      <c r="P8190" s="343"/>
    </row>
    <row r="8191" spans="1:16" x14ac:dyDescent="0.25">
      <c r="A8191" s="264" t="s">
        <v>3376</v>
      </c>
      <c r="B8191" s="264" t="s">
        <v>17689</v>
      </c>
      <c r="C8191" s="265">
        <v>241101</v>
      </c>
      <c r="D8191" s="265" t="s">
        <v>15953</v>
      </c>
      <c r="E8191" s="266" t="s">
        <v>6985</v>
      </c>
      <c r="P8191" s="343"/>
    </row>
    <row r="8192" spans="1:16" x14ac:dyDescent="0.25">
      <c r="A8192" s="44" t="s">
        <v>9158</v>
      </c>
      <c r="B8192" s="44" t="s">
        <v>2668</v>
      </c>
      <c r="C8192" s="45" t="s">
        <v>9091</v>
      </c>
      <c r="D8192" s="45" t="s">
        <v>18252</v>
      </c>
      <c r="E8192" s="45" t="s">
        <v>6809</v>
      </c>
      <c r="F8192" s="45" t="s">
        <v>1384</v>
      </c>
      <c r="G8192" s="45" t="s">
        <v>1385</v>
      </c>
      <c r="P8192" s="343"/>
    </row>
    <row r="8193" spans="1:16" x14ac:dyDescent="0.25">
      <c r="A8193" s="44" t="s">
        <v>9158</v>
      </c>
      <c r="B8193" s="44" t="s">
        <v>1361</v>
      </c>
      <c r="C8193" s="45" t="s">
        <v>9087</v>
      </c>
      <c r="D8193" s="45" t="s">
        <v>18252</v>
      </c>
      <c r="E8193" s="45" t="s">
        <v>6809</v>
      </c>
      <c r="F8193" s="45" t="s">
        <v>1384</v>
      </c>
      <c r="G8193" s="45" t="s">
        <v>1385</v>
      </c>
      <c r="P8193" s="343"/>
    </row>
    <row r="8194" spans="1:16" x14ac:dyDescent="0.25">
      <c r="A8194" s="44" t="s">
        <v>2695</v>
      </c>
      <c r="B8194" s="44" t="s">
        <v>6183</v>
      </c>
      <c r="C8194" s="45" t="s">
        <v>6206</v>
      </c>
      <c r="D8194" s="45" t="s">
        <v>18252</v>
      </c>
      <c r="E8194" s="45" t="s">
        <v>6210</v>
      </c>
      <c r="F8194" s="45" t="s">
        <v>1384</v>
      </c>
      <c r="G8194" s="45" t="s">
        <v>1385</v>
      </c>
      <c r="P8194" s="343"/>
    </row>
    <row r="8195" spans="1:16" x14ac:dyDescent="0.25">
      <c r="A8195" s="403" t="s">
        <v>17378</v>
      </c>
      <c r="B8195" s="403" t="s">
        <v>17141</v>
      </c>
      <c r="C8195" s="413">
        <v>22.22</v>
      </c>
      <c r="D8195" s="43" t="s">
        <v>17679</v>
      </c>
      <c r="E8195" s="43">
        <v>45838</v>
      </c>
      <c r="F8195" s="88"/>
      <c r="P8195" s="343"/>
    </row>
    <row r="8196" spans="1:16" x14ac:dyDescent="0.25">
      <c r="A8196" s="264" t="s">
        <v>6903</v>
      </c>
      <c r="B8196" s="264" t="s">
        <v>6669</v>
      </c>
      <c r="C8196" s="265">
        <v>220802</v>
      </c>
      <c r="D8196" s="265" t="s">
        <v>15953</v>
      </c>
      <c r="E8196" s="266" t="s">
        <v>6416</v>
      </c>
      <c r="P8196" s="343"/>
    </row>
    <row r="8197" spans="1:16" x14ac:dyDescent="0.3">
      <c r="A8197" s="135" t="s">
        <v>7716</v>
      </c>
      <c r="B8197" s="131" t="s">
        <v>1399</v>
      </c>
      <c r="C8197" s="96" t="s">
        <v>7695</v>
      </c>
      <c r="D8197" s="96" t="s">
        <v>1398</v>
      </c>
      <c r="E8197" s="112">
        <v>45863</v>
      </c>
      <c r="F8197" s="93"/>
      <c r="G8197" s="93"/>
      <c r="H8197" s="93"/>
      <c r="I8197" s="99"/>
      <c r="J8197" s="99"/>
      <c r="K8197" s="99"/>
      <c r="L8197" s="31"/>
      <c r="M8197" s="31"/>
      <c r="N8197" s="334"/>
      <c r="O8197" s="334"/>
      <c r="P8197" s="343"/>
    </row>
    <row r="8198" spans="1:16" x14ac:dyDescent="0.25">
      <c r="A8198" s="44" t="s">
        <v>7658</v>
      </c>
      <c r="B8198" s="44" t="s">
        <v>11000</v>
      </c>
      <c r="C8198" s="45" t="s">
        <v>11001</v>
      </c>
      <c r="D8198" s="45" t="s">
        <v>18252</v>
      </c>
      <c r="E8198" s="45" t="s">
        <v>10715</v>
      </c>
      <c r="F8198" s="45" t="s">
        <v>1384</v>
      </c>
      <c r="G8198" s="45" t="s">
        <v>1385</v>
      </c>
      <c r="P8198" s="343"/>
    </row>
    <row r="8199" spans="1:16" x14ac:dyDescent="0.25">
      <c r="A8199" s="44" t="s">
        <v>7658</v>
      </c>
      <c r="B8199" s="44" t="s">
        <v>10976</v>
      </c>
      <c r="C8199" s="45" t="s">
        <v>10977</v>
      </c>
      <c r="D8199" s="45" t="s">
        <v>18252</v>
      </c>
      <c r="E8199" s="45" t="s">
        <v>10715</v>
      </c>
      <c r="F8199" s="45" t="s">
        <v>1384</v>
      </c>
      <c r="G8199" s="45" t="s">
        <v>1385</v>
      </c>
      <c r="P8199" s="343"/>
    </row>
    <row r="8200" spans="1:16" x14ac:dyDescent="0.3">
      <c r="A8200" s="268" t="s">
        <v>7658</v>
      </c>
      <c r="B8200" s="99" t="s">
        <v>7651</v>
      </c>
      <c r="C8200" s="93" t="s">
        <v>14157</v>
      </c>
      <c r="D8200" s="94" t="s">
        <v>1398</v>
      </c>
      <c r="E8200" s="94">
        <v>45977</v>
      </c>
      <c r="F8200" s="93"/>
      <c r="G8200" s="93"/>
      <c r="H8200" s="93"/>
      <c r="I8200" s="99"/>
      <c r="J8200" s="99"/>
      <c r="K8200" s="99"/>
      <c r="L8200" s="31"/>
      <c r="M8200" s="31"/>
      <c r="N8200" s="334"/>
      <c r="O8200" s="334"/>
      <c r="P8200" s="343"/>
    </row>
    <row r="8201" spans="1:16" x14ac:dyDescent="0.25">
      <c r="A8201" s="44" t="s">
        <v>13249</v>
      </c>
      <c r="B8201" s="92" t="s">
        <v>13392</v>
      </c>
      <c r="C8201" s="45" t="s">
        <v>13122</v>
      </c>
      <c r="D8201" s="93" t="s">
        <v>13391</v>
      </c>
      <c r="E8201" s="94">
        <v>45838</v>
      </c>
      <c r="F8201" s="93"/>
      <c r="G8201" s="93"/>
      <c r="H8201" s="93"/>
      <c r="I8201" s="99"/>
      <c r="J8201" s="99"/>
      <c r="K8201" s="99"/>
      <c r="L8201" s="31"/>
      <c r="M8201" s="31"/>
      <c r="N8201" s="334"/>
      <c r="O8201" s="334"/>
      <c r="P8201" s="343"/>
    </row>
    <row r="8202" spans="1:16" x14ac:dyDescent="0.25">
      <c r="A8202" s="264" t="s">
        <v>10724</v>
      </c>
      <c r="B8202" s="264" t="s">
        <v>10529</v>
      </c>
      <c r="C8202" s="265">
        <v>230405</v>
      </c>
      <c r="D8202" s="265" t="s">
        <v>15953</v>
      </c>
      <c r="E8202" s="266" t="s">
        <v>9996</v>
      </c>
      <c r="P8202" s="343"/>
    </row>
    <row r="8203" spans="1:16" x14ac:dyDescent="0.25">
      <c r="A8203" s="264" t="s">
        <v>10724</v>
      </c>
      <c r="B8203" s="264" t="s">
        <v>3601</v>
      </c>
      <c r="C8203" s="265">
        <v>230802</v>
      </c>
      <c r="D8203" s="265" t="s">
        <v>15953</v>
      </c>
      <c r="E8203" s="266" t="s">
        <v>5279</v>
      </c>
      <c r="P8203" s="343"/>
    </row>
    <row r="8204" spans="1:16" x14ac:dyDescent="0.25">
      <c r="A8204" s="264" t="s">
        <v>10724</v>
      </c>
      <c r="B8204" s="264" t="s">
        <v>3593</v>
      </c>
      <c r="C8204" s="265">
        <v>230803</v>
      </c>
      <c r="D8204" s="265" t="s">
        <v>15953</v>
      </c>
      <c r="E8204" s="266" t="s">
        <v>5279</v>
      </c>
      <c r="P8204" s="343"/>
    </row>
    <row r="8205" spans="1:16" x14ac:dyDescent="0.25">
      <c r="A8205" s="44" t="s">
        <v>13250</v>
      </c>
      <c r="B8205" s="92" t="s">
        <v>13392</v>
      </c>
      <c r="C8205" s="45" t="s">
        <v>13134</v>
      </c>
      <c r="D8205" s="93" t="s">
        <v>13391</v>
      </c>
      <c r="E8205" s="94">
        <v>45838</v>
      </c>
      <c r="F8205" s="93"/>
      <c r="G8205" s="93"/>
      <c r="H8205" s="93"/>
      <c r="I8205" s="99"/>
      <c r="J8205" s="99"/>
      <c r="K8205" s="99"/>
      <c r="L8205" s="31"/>
      <c r="M8205" s="31"/>
      <c r="N8205" s="334"/>
      <c r="O8205" s="334"/>
      <c r="P8205" s="343"/>
    </row>
    <row r="8206" spans="1:16" x14ac:dyDescent="0.25">
      <c r="A8206" s="44" t="s">
        <v>13479</v>
      </c>
      <c r="B8206" s="44" t="s">
        <v>15288</v>
      </c>
      <c r="C8206" s="45" t="s">
        <v>13104</v>
      </c>
      <c r="D8206" s="45" t="s">
        <v>16294</v>
      </c>
      <c r="E8206" s="46">
        <v>45777</v>
      </c>
      <c r="F8206" s="338"/>
      <c r="G8206" s="44"/>
      <c r="H8206" s="44"/>
      <c r="I8206" s="44"/>
      <c r="J8206" s="44"/>
      <c r="K8206" s="44"/>
      <c r="L8206" s="31"/>
      <c r="M8206" s="31"/>
      <c r="N8206" s="334"/>
      <c r="O8206" s="334"/>
      <c r="P8206" s="343"/>
    </row>
    <row r="8207" spans="1:16" x14ac:dyDescent="0.25">
      <c r="A8207" s="264" t="s">
        <v>10458</v>
      </c>
      <c r="B8207" s="264" t="s">
        <v>9688</v>
      </c>
      <c r="C8207" s="265">
        <v>230504</v>
      </c>
      <c r="D8207" s="265" t="s">
        <v>15953</v>
      </c>
      <c r="E8207" s="266" t="s">
        <v>9689</v>
      </c>
      <c r="P8207" s="343"/>
    </row>
    <row r="8208" spans="1:16" x14ac:dyDescent="0.25">
      <c r="A8208" s="44" t="s">
        <v>12322</v>
      </c>
      <c r="B8208" s="44" t="s">
        <v>12323</v>
      </c>
      <c r="C8208" s="45" t="s">
        <v>12853</v>
      </c>
      <c r="D8208" s="45" t="s">
        <v>4574</v>
      </c>
      <c r="E8208" s="275">
        <f>DATE(2027,7,19)</f>
        <v>46587</v>
      </c>
      <c r="N8208" s="334"/>
      <c r="O8208" s="334"/>
      <c r="P8208" s="343"/>
    </row>
    <row r="8209" spans="1:16" x14ac:dyDescent="0.25">
      <c r="A8209" s="44" t="s">
        <v>497</v>
      </c>
      <c r="B8209" s="44" t="s">
        <v>15290</v>
      </c>
      <c r="C8209" s="45" t="s">
        <v>7249</v>
      </c>
      <c r="D8209" s="45" t="s">
        <v>16294</v>
      </c>
      <c r="E8209" s="46">
        <v>45777</v>
      </c>
      <c r="F8209" s="338" t="s">
        <v>2055</v>
      </c>
      <c r="G8209" s="44"/>
      <c r="H8209" s="44"/>
      <c r="I8209" s="44"/>
      <c r="J8209" s="44"/>
      <c r="K8209" s="44"/>
      <c r="L8209" s="31"/>
      <c r="M8209" s="31"/>
      <c r="N8209" s="334"/>
      <c r="O8209" s="334"/>
      <c r="P8209" s="343"/>
    </row>
    <row r="8210" spans="1:16" x14ac:dyDescent="0.25">
      <c r="A8210" s="264" t="s">
        <v>5457</v>
      </c>
      <c r="B8210" s="264" t="s">
        <v>1053</v>
      </c>
      <c r="C8210" s="265">
        <v>210902</v>
      </c>
      <c r="D8210" s="265" t="s">
        <v>15953</v>
      </c>
      <c r="E8210" s="266" t="s">
        <v>5195</v>
      </c>
      <c r="P8210" s="343"/>
    </row>
    <row r="8211" spans="1:16" x14ac:dyDescent="0.3">
      <c r="A8211" s="99" t="s">
        <v>7589</v>
      </c>
      <c r="B8211" s="92" t="s">
        <v>7637</v>
      </c>
      <c r="C8211" s="93" t="s">
        <v>7638</v>
      </c>
      <c r="D8211" s="93" t="s">
        <v>1398</v>
      </c>
      <c r="E8211" s="94">
        <v>46961</v>
      </c>
      <c r="F8211" s="93"/>
      <c r="G8211" s="93"/>
      <c r="H8211" s="93"/>
      <c r="I8211" s="99"/>
      <c r="J8211" s="99"/>
      <c r="K8211" s="99"/>
      <c r="N8211" s="334"/>
      <c r="O8211" s="334"/>
      <c r="P8211" s="343"/>
    </row>
    <row r="8212" spans="1:16" x14ac:dyDescent="0.25">
      <c r="A8212" s="264" t="s">
        <v>14878</v>
      </c>
      <c r="B8212" s="264" t="s">
        <v>13009</v>
      </c>
      <c r="C8212" s="265">
        <v>240101</v>
      </c>
      <c r="D8212" s="265" t="s">
        <v>15953</v>
      </c>
      <c r="E8212" s="266" t="s">
        <v>13010</v>
      </c>
      <c r="P8212" s="343"/>
    </row>
    <row r="8213" spans="1:16" x14ac:dyDescent="0.25">
      <c r="A8213" s="264" t="s">
        <v>11436</v>
      </c>
      <c r="B8213" s="264" t="s">
        <v>3591</v>
      </c>
      <c r="C8213" s="265">
        <v>230901</v>
      </c>
      <c r="D8213" s="265" t="s">
        <v>15953</v>
      </c>
      <c r="E8213" s="266" t="s">
        <v>10715</v>
      </c>
      <c r="P8213" s="343"/>
    </row>
    <row r="8214" spans="1:16" x14ac:dyDescent="0.25">
      <c r="A8214" s="44" t="s">
        <v>1203</v>
      </c>
      <c r="B8214" s="44" t="s">
        <v>18102</v>
      </c>
      <c r="C8214" s="45" t="s">
        <v>18103</v>
      </c>
      <c r="D8214" s="45" t="s">
        <v>18252</v>
      </c>
      <c r="E8214" s="45" t="s">
        <v>6985</v>
      </c>
      <c r="F8214" s="45" t="s">
        <v>1385</v>
      </c>
      <c r="G8214" s="45" t="s">
        <v>1385</v>
      </c>
      <c r="P8214" s="343"/>
    </row>
    <row r="8215" spans="1:16" x14ac:dyDescent="0.3">
      <c r="A8215" s="135" t="s">
        <v>1607</v>
      </c>
      <c r="B8215" s="131" t="s">
        <v>7692</v>
      </c>
      <c r="C8215" s="96" t="s">
        <v>7693</v>
      </c>
      <c r="D8215" s="96" t="s">
        <v>1398</v>
      </c>
      <c r="E8215" s="94">
        <v>45869</v>
      </c>
      <c r="F8215" s="93"/>
      <c r="G8215" s="93"/>
      <c r="H8215" s="93"/>
      <c r="I8215" s="99"/>
      <c r="J8215" s="99"/>
      <c r="K8215" s="99"/>
      <c r="L8215" s="31"/>
      <c r="M8215" s="31"/>
      <c r="N8215" s="334"/>
      <c r="O8215" s="334"/>
      <c r="P8215" s="343"/>
    </row>
    <row r="8216" spans="1:16" x14ac:dyDescent="0.25">
      <c r="A8216" s="264" t="s">
        <v>1607</v>
      </c>
      <c r="B8216" s="264" t="s">
        <v>17682</v>
      </c>
      <c r="C8216" s="265">
        <v>25010501</v>
      </c>
      <c r="D8216" s="265" t="s">
        <v>15953</v>
      </c>
      <c r="E8216" s="266" t="s">
        <v>17681</v>
      </c>
      <c r="P8216" s="343"/>
    </row>
    <row r="8217" spans="1:16" x14ac:dyDescent="0.25">
      <c r="A8217" s="264" t="s">
        <v>1607</v>
      </c>
      <c r="B8217" s="264" t="s">
        <v>6663</v>
      </c>
      <c r="C8217" s="265">
        <v>25010502</v>
      </c>
      <c r="D8217" s="265" t="s">
        <v>15953</v>
      </c>
      <c r="E8217" s="266" t="s">
        <v>6677</v>
      </c>
      <c r="P8217" s="343"/>
    </row>
    <row r="8218" spans="1:16" x14ac:dyDescent="0.25">
      <c r="A8218" s="44" t="s">
        <v>16101</v>
      </c>
      <c r="B8218" s="44" t="s">
        <v>15963</v>
      </c>
      <c r="C8218" s="45" t="s">
        <v>15964</v>
      </c>
      <c r="D8218" s="45" t="s">
        <v>18252</v>
      </c>
      <c r="E8218" s="45" t="s">
        <v>6214</v>
      </c>
      <c r="F8218" s="45" t="s">
        <v>1384</v>
      </c>
      <c r="G8218" s="45" t="s">
        <v>1385</v>
      </c>
      <c r="P8218" s="343"/>
    </row>
    <row r="8219" spans="1:16" x14ac:dyDescent="0.25">
      <c r="A8219" s="264" t="s">
        <v>17885</v>
      </c>
      <c r="B8219" s="264" t="s">
        <v>17682</v>
      </c>
      <c r="C8219" s="265">
        <v>25010501</v>
      </c>
      <c r="D8219" s="265" t="s">
        <v>15953</v>
      </c>
      <c r="E8219" s="266" t="s">
        <v>17681</v>
      </c>
      <c r="P8219" s="343"/>
    </row>
    <row r="8220" spans="1:16" x14ac:dyDescent="0.25">
      <c r="A8220" s="264" t="s">
        <v>17885</v>
      </c>
      <c r="B8220" s="264" t="s">
        <v>6663</v>
      </c>
      <c r="C8220" s="265">
        <v>25010502</v>
      </c>
      <c r="D8220" s="265" t="s">
        <v>15953</v>
      </c>
      <c r="E8220" s="266" t="s">
        <v>6677</v>
      </c>
      <c r="P8220" s="343"/>
    </row>
    <row r="8221" spans="1:16" x14ac:dyDescent="0.25">
      <c r="A8221" s="264" t="s">
        <v>11437</v>
      </c>
      <c r="B8221" s="264" t="s">
        <v>11360</v>
      </c>
      <c r="C8221" s="265">
        <v>231001</v>
      </c>
      <c r="D8221" s="265" t="s">
        <v>15953</v>
      </c>
      <c r="E8221" s="266" t="s">
        <v>2980</v>
      </c>
      <c r="P8221" s="343"/>
    </row>
    <row r="8222" spans="1:16" x14ac:dyDescent="0.25">
      <c r="A8222" s="44" t="s">
        <v>16102</v>
      </c>
      <c r="B8222" s="44" t="s">
        <v>15970</v>
      </c>
      <c r="C8222" s="45" t="s">
        <v>15775</v>
      </c>
      <c r="D8222" s="45" t="s">
        <v>18252</v>
      </c>
      <c r="E8222" s="45" t="s">
        <v>6416</v>
      </c>
      <c r="F8222" s="45" t="s">
        <v>1385</v>
      </c>
      <c r="G8222" s="45" t="s">
        <v>1385</v>
      </c>
      <c r="P8222" s="343"/>
    </row>
    <row r="8223" spans="1:16" x14ac:dyDescent="0.25">
      <c r="A8223" s="264" t="s">
        <v>11438</v>
      </c>
      <c r="B8223" s="264" t="s">
        <v>3591</v>
      </c>
      <c r="C8223" s="265">
        <v>230901</v>
      </c>
      <c r="D8223" s="265" t="s">
        <v>15953</v>
      </c>
      <c r="E8223" s="266" t="s">
        <v>10715</v>
      </c>
      <c r="P8223" s="343"/>
    </row>
    <row r="8224" spans="1:16" x14ac:dyDescent="0.3">
      <c r="A8224" s="135" t="s">
        <v>7669</v>
      </c>
      <c r="B8224" s="131" t="s">
        <v>7666</v>
      </c>
      <c r="C8224" s="96" t="s">
        <v>7667</v>
      </c>
      <c r="D8224" s="96" t="s">
        <v>1398</v>
      </c>
      <c r="E8224" s="112">
        <v>45976</v>
      </c>
      <c r="F8224" s="93"/>
      <c r="G8224" s="93"/>
      <c r="H8224" s="93"/>
      <c r="I8224" s="99"/>
      <c r="J8224" s="99"/>
      <c r="K8224" s="99"/>
      <c r="L8224" s="31"/>
      <c r="M8224" s="31"/>
      <c r="N8224" s="334"/>
      <c r="O8224" s="334"/>
      <c r="P8224" s="343"/>
    </row>
    <row r="8225" spans="1:16" x14ac:dyDescent="0.25">
      <c r="A8225" s="44" t="s">
        <v>1204</v>
      </c>
      <c r="B8225" s="44" t="s">
        <v>6181</v>
      </c>
      <c r="C8225" s="45" t="s">
        <v>6203</v>
      </c>
      <c r="D8225" s="45" t="s">
        <v>18252</v>
      </c>
      <c r="E8225" s="45" t="s">
        <v>6211</v>
      </c>
      <c r="F8225" s="45" t="s">
        <v>1384</v>
      </c>
      <c r="G8225" s="45" t="s">
        <v>1384</v>
      </c>
      <c r="P8225" s="343"/>
    </row>
    <row r="8226" spans="1:16" x14ac:dyDescent="0.25">
      <c r="A8226" s="44" t="s">
        <v>1204</v>
      </c>
      <c r="B8226" s="44" t="s">
        <v>1354</v>
      </c>
      <c r="C8226" s="45" t="s">
        <v>14385</v>
      </c>
      <c r="D8226" s="45" t="s">
        <v>18252</v>
      </c>
      <c r="E8226" s="45" t="s">
        <v>3064</v>
      </c>
      <c r="F8226" s="45" t="s">
        <v>1384</v>
      </c>
      <c r="G8226" s="45" t="s">
        <v>1384</v>
      </c>
      <c r="P8226" s="343"/>
    </row>
    <row r="8227" spans="1:16" x14ac:dyDescent="0.25">
      <c r="A8227" s="44" t="s">
        <v>1204</v>
      </c>
      <c r="B8227" s="44" t="s">
        <v>5083</v>
      </c>
      <c r="C8227" s="45" t="s">
        <v>15961</v>
      </c>
      <c r="D8227" s="45" t="s">
        <v>18252</v>
      </c>
      <c r="E8227" s="45" t="s">
        <v>6214</v>
      </c>
      <c r="F8227" s="45" t="s">
        <v>1384</v>
      </c>
      <c r="G8227" s="45" t="s">
        <v>1384</v>
      </c>
      <c r="P8227" s="343"/>
    </row>
    <row r="8228" spans="1:16" x14ac:dyDescent="0.25">
      <c r="A8228" s="44" t="s">
        <v>10956</v>
      </c>
      <c r="B8228" s="44" t="s">
        <v>5001</v>
      </c>
      <c r="C8228" s="45" t="s">
        <v>15954</v>
      </c>
      <c r="D8228" s="45" t="s">
        <v>1398</v>
      </c>
      <c r="E8228" s="46">
        <v>45976</v>
      </c>
      <c r="F8228" s="45"/>
      <c r="G8228" s="45"/>
      <c r="H8228" s="93"/>
      <c r="I8228" s="99"/>
      <c r="J8228" s="99"/>
      <c r="K8228" s="99"/>
      <c r="L8228" s="31"/>
      <c r="M8228" s="31"/>
      <c r="N8228" s="334"/>
      <c r="O8228" s="334"/>
      <c r="P8228" s="343"/>
    </row>
    <row r="8229" spans="1:16" x14ac:dyDescent="0.25">
      <c r="A8229" s="44" t="s">
        <v>15551</v>
      </c>
      <c r="B8229" s="44" t="s">
        <v>1353</v>
      </c>
      <c r="C8229" s="45" t="s">
        <v>15395</v>
      </c>
      <c r="D8229" s="45" t="s">
        <v>18252</v>
      </c>
      <c r="E8229" s="45" t="s">
        <v>10069</v>
      </c>
      <c r="F8229" s="45" t="s">
        <v>1384</v>
      </c>
      <c r="G8229" s="45" t="s">
        <v>1385</v>
      </c>
      <c r="P8229" s="343"/>
    </row>
    <row r="8230" spans="1:16" x14ac:dyDescent="0.25">
      <c r="A8230" s="264" t="s">
        <v>8651</v>
      </c>
      <c r="B8230" s="264" t="s">
        <v>2751</v>
      </c>
      <c r="C8230" s="265">
        <v>230105</v>
      </c>
      <c r="D8230" s="265" t="s">
        <v>15953</v>
      </c>
      <c r="E8230" s="266" t="s">
        <v>6877</v>
      </c>
      <c r="P8230" s="343"/>
    </row>
    <row r="8231" spans="1:16" x14ac:dyDescent="0.3">
      <c r="A8231" s="57" t="s">
        <v>4489</v>
      </c>
      <c r="B8231" s="92" t="s">
        <v>4550</v>
      </c>
      <c r="C8231" s="93" t="s">
        <v>4548</v>
      </c>
      <c r="D8231" s="93" t="s">
        <v>4549</v>
      </c>
      <c r="E8231" s="94">
        <v>46203</v>
      </c>
      <c r="F8231" s="93"/>
      <c r="G8231" s="93"/>
      <c r="H8231" s="93"/>
      <c r="I8231" s="99"/>
      <c r="J8231" s="99"/>
      <c r="K8231" s="99"/>
      <c r="N8231" s="334"/>
      <c r="O8231" s="334"/>
      <c r="P8231" s="343"/>
    </row>
    <row r="8232" spans="1:16" x14ac:dyDescent="0.25">
      <c r="A8232" s="44" t="s">
        <v>3440</v>
      </c>
      <c r="B8232" s="44" t="s">
        <v>9961</v>
      </c>
      <c r="C8232" s="45" t="s">
        <v>3457</v>
      </c>
      <c r="D8232" s="45" t="s">
        <v>16294</v>
      </c>
      <c r="E8232" s="46">
        <v>46022</v>
      </c>
      <c r="F8232" s="338"/>
      <c r="G8232" s="44"/>
      <c r="H8232" s="44"/>
      <c r="I8232" s="44"/>
      <c r="J8232" s="44"/>
      <c r="K8232" s="44"/>
      <c r="L8232" s="31"/>
      <c r="M8232" s="31"/>
      <c r="N8232" s="334"/>
      <c r="O8232" s="334"/>
      <c r="P8232" s="343"/>
    </row>
    <row r="8233" spans="1:16" x14ac:dyDescent="0.25">
      <c r="A8233" s="102" t="s">
        <v>3973</v>
      </c>
      <c r="B8233" s="92" t="s">
        <v>4085</v>
      </c>
      <c r="C8233" s="93" t="s">
        <v>4084</v>
      </c>
      <c r="D8233" s="93" t="s">
        <v>1398</v>
      </c>
      <c r="E8233" s="94">
        <v>45794</v>
      </c>
      <c r="F8233" s="93"/>
      <c r="G8233" s="93" t="s">
        <v>1385</v>
      </c>
      <c r="H8233" s="93" t="s">
        <v>1385</v>
      </c>
      <c r="I8233" s="99"/>
      <c r="J8233" s="99"/>
      <c r="K8233" s="99"/>
      <c r="L8233" s="31"/>
      <c r="M8233" s="31"/>
      <c r="N8233" s="334"/>
      <c r="O8233" s="334"/>
      <c r="P8233" s="343"/>
    </row>
    <row r="8234" spans="1:16" x14ac:dyDescent="0.25">
      <c r="A8234" s="403" t="s">
        <v>17379</v>
      </c>
      <c r="B8234" s="403" t="s">
        <v>17102</v>
      </c>
      <c r="C8234" s="413">
        <v>21.23</v>
      </c>
      <c r="D8234" s="43" t="s">
        <v>17679</v>
      </c>
      <c r="E8234" s="43">
        <v>46934</v>
      </c>
      <c r="F8234" s="88"/>
      <c r="P8234" s="343"/>
    </row>
    <row r="8235" spans="1:16" x14ac:dyDescent="0.25">
      <c r="A8235" s="264" t="s">
        <v>843</v>
      </c>
      <c r="B8235" s="264" t="s">
        <v>1068</v>
      </c>
      <c r="C8235" s="265">
        <v>230202</v>
      </c>
      <c r="D8235" s="265" t="s">
        <v>15953</v>
      </c>
      <c r="E8235" s="266" t="s">
        <v>8836</v>
      </c>
      <c r="P8235" s="343"/>
    </row>
    <row r="8236" spans="1:16" x14ac:dyDescent="0.25">
      <c r="A8236" s="264" t="s">
        <v>843</v>
      </c>
      <c r="B8236" s="264" t="s">
        <v>9691</v>
      </c>
      <c r="C8236" s="265">
        <v>230302</v>
      </c>
      <c r="D8236" s="265" t="s">
        <v>15953</v>
      </c>
      <c r="E8236" s="266" t="s">
        <v>3754</v>
      </c>
      <c r="P8236" s="343"/>
    </row>
    <row r="8237" spans="1:16" x14ac:dyDescent="0.25">
      <c r="A8237" s="264" t="s">
        <v>843</v>
      </c>
      <c r="B8237" s="264" t="s">
        <v>9688</v>
      </c>
      <c r="C8237" s="265">
        <v>230504</v>
      </c>
      <c r="D8237" s="265" t="s">
        <v>15953</v>
      </c>
      <c r="E8237" s="266" t="s">
        <v>9689</v>
      </c>
      <c r="P8237" s="343"/>
    </row>
    <row r="8238" spans="1:16" x14ac:dyDescent="0.25">
      <c r="A8238" s="264" t="s">
        <v>843</v>
      </c>
      <c r="B8238" s="264" t="s">
        <v>1056</v>
      </c>
      <c r="C8238" s="265">
        <v>230601</v>
      </c>
      <c r="D8238" s="265" t="s">
        <v>15953</v>
      </c>
      <c r="E8238" s="266" t="s">
        <v>10533</v>
      </c>
      <c r="P8238" s="343"/>
    </row>
    <row r="8239" spans="1:16" x14ac:dyDescent="0.25">
      <c r="A8239" s="264" t="s">
        <v>843</v>
      </c>
      <c r="B8239" s="264" t="s">
        <v>10638</v>
      </c>
      <c r="C8239" s="265">
        <v>230702</v>
      </c>
      <c r="D8239" s="265" t="s">
        <v>15953</v>
      </c>
      <c r="E8239" s="266" t="s">
        <v>5273</v>
      </c>
      <c r="P8239" s="343"/>
    </row>
    <row r="8240" spans="1:16" x14ac:dyDescent="0.25">
      <c r="A8240" s="264" t="s">
        <v>843</v>
      </c>
      <c r="B8240" s="264" t="s">
        <v>1067</v>
      </c>
      <c r="C8240" s="265">
        <v>230703</v>
      </c>
      <c r="D8240" s="265" t="s">
        <v>15953</v>
      </c>
      <c r="E8240" s="266" t="s">
        <v>5273</v>
      </c>
      <c r="P8240" s="343"/>
    </row>
    <row r="8241" spans="1:16" x14ac:dyDescent="0.25">
      <c r="A8241" s="264" t="s">
        <v>843</v>
      </c>
      <c r="B8241" s="264" t="s">
        <v>13009</v>
      </c>
      <c r="C8241" s="265">
        <v>240101</v>
      </c>
      <c r="D8241" s="265" t="s">
        <v>15953</v>
      </c>
      <c r="E8241" s="266" t="s">
        <v>13010</v>
      </c>
      <c r="P8241" s="343"/>
    </row>
    <row r="8242" spans="1:16" x14ac:dyDescent="0.25">
      <c r="A8242" s="264" t="s">
        <v>843</v>
      </c>
      <c r="B8242" s="264" t="s">
        <v>1076</v>
      </c>
      <c r="C8242" s="265">
        <v>240303</v>
      </c>
      <c r="D8242" s="265" t="s">
        <v>15953</v>
      </c>
      <c r="E8242" s="266" t="s">
        <v>3064</v>
      </c>
      <c r="P8242" s="343"/>
    </row>
    <row r="8243" spans="1:16" x14ac:dyDescent="0.25">
      <c r="A8243" s="264" t="s">
        <v>843</v>
      </c>
      <c r="B8243" s="264" t="s">
        <v>14586</v>
      </c>
      <c r="C8243" s="265">
        <v>240403</v>
      </c>
      <c r="D8243" s="265" t="s">
        <v>15953</v>
      </c>
      <c r="E8243" s="266" t="s">
        <v>6492</v>
      </c>
      <c r="P8243" s="343"/>
    </row>
    <row r="8244" spans="1:16" x14ac:dyDescent="0.25">
      <c r="A8244" s="44" t="s">
        <v>3525</v>
      </c>
      <c r="B8244" s="44" t="s">
        <v>12324</v>
      </c>
      <c r="C8244" s="45" t="s">
        <v>12854</v>
      </c>
      <c r="D8244" s="45" t="s">
        <v>4574</v>
      </c>
      <c r="E8244" s="275">
        <f>DATE(2026,9,10)</f>
        <v>46275</v>
      </c>
      <c r="N8244" s="335"/>
      <c r="O8244" s="334"/>
      <c r="P8244" s="343"/>
    </row>
    <row r="8245" spans="1:16" x14ac:dyDescent="0.25">
      <c r="A8245" s="44" t="s">
        <v>3525</v>
      </c>
      <c r="B8245" s="44" t="s">
        <v>16629</v>
      </c>
      <c r="C8245" s="45" t="s">
        <v>16630</v>
      </c>
      <c r="D8245" s="45" t="s">
        <v>4574</v>
      </c>
      <c r="E8245" s="275">
        <f>DATE(2028,10,24)</f>
        <v>47050</v>
      </c>
      <c r="N8245" s="334"/>
      <c r="O8245" s="334"/>
      <c r="P8245" s="343"/>
    </row>
    <row r="8246" spans="1:16" x14ac:dyDescent="0.25">
      <c r="A8246" s="264" t="s">
        <v>3525</v>
      </c>
      <c r="B8246" s="264" t="s">
        <v>1067</v>
      </c>
      <c r="C8246" s="265">
        <v>230703</v>
      </c>
      <c r="D8246" s="265" t="s">
        <v>15953</v>
      </c>
      <c r="E8246" s="266" t="s">
        <v>5273</v>
      </c>
      <c r="P8246" s="343"/>
    </row>
    <row r="8247" spans="1:16" x14ac:dyDescent="0.25">
      <c r="A8247" s="264" t="s">
        <v>3525</v>
      </c>
      <c r="B8247" s="264" t="s">
        <v>14586</v>
      </c>
      <c r="C8247" s="265">
        <v>240403</v>
      </c>
      <c r="D8247" s="265" t="s">
        <v>15953</v>
      </c>
      <c r="E8247" s="266" t="s">
        <v>6492</v>
      </c>
      <c r="P8247" s="343"/>
    </row>
    <row r="8248" spans="1:16" x14ac:dyDescent="0.25">
      <c r="A8248" s="44" t="s">
        <v>498</v>
      </c>
      <c r="B8248" s="44" t="s">
        <v>15319</v>
      </c>
      <c r="C8248" s="45" t="s">
        <v>7314</v>
      </c>
      <c r="D8248" s="45" t="s">
        <v>16294</v>
      </c>
      <c r="E8248" s="46">
        <v>45930</v>
      </c>
      <c r="F8248" s="338"/>
      <c r="G8248" s="44"/>
      <c r="H8248" s="44"/>
      <c r="I8248" s="44"/>
      <c r="J8248" s="44"/>
      <c r="K8248" s="44"/>
      <c r="L8248" s="31"/>
      <c r="M8248" s="31"/>
      <c r="N8248" s="334"/>
      <c r="O8248" s="334"/>
      <c r="P8248" s="343"/>
    </row>
    <row r="8249" spans="1:16" x14ac:dyDescent="0.25">
      <c r="A8249" s="264" t="s">
        <v>6904</v>
      </c>
      <c r="B8249" s="264" t="s">
        <v>6697</v>
      </c>
      <c r="C8249" s="265">
        <v>221003</v>
      </c>
      <c r="D8249" s="265" t="s">
        <v>15953</v>
      </c>
      <c r="E8249" s="266" t="s">
        <v>5198</v>
      </c>
      <c r="P8249" s="343"/>
    </row>
    <row r="8250" spans="1:16" x14ac:dyDescent="0.25">
      <c r="A8250" s="264" t="s">
        <v>9520</v>
      </c>
      <c r="B8250" s="264" t="s">
        <v>2751</v>
      </c>
      <c r="C8250" s="265">
        <v>230105</v>
      </c>
      <c r="D8250" s="265" t="s">
        <v>15953</v>
      </c>
      <c r="E8250" s="266" t="s">
        <v>6877</v>
      </c>
      <c r="P8250" s="343"/>
    </row>
    <row r="8251" spans="1:16" x14ac:dyDescent="0.25">
      <c r="A8251" s="44" t="s">
        <v>7290</v>
      </c>
      <c r="B8251" s="44" t="s">
        <v>9963</v>
      </c>
      <c r="C8251" s="45" t="s">
        <v>7283</v>
      </c>
      <c r="D8251" s="45" t="s">
        <v>16294</v>
      </c>
      <c r="E8251" s="46">
        <v>46053</v>
      </c>
      <c r="F8251" s="338"/>
      <c r="G8251" s="44"/>
      <c r="H8251" s="44"/>
      <c r="I8251" s="44"/>
      <c r="J8251" s="44"/>
      <c r="K8251" s="44"/>
      <c r="N8251" s="334"/>
      <c r="O8251" s="334"/>
      <c r="P8251" s="343"/>
    </row>
    <row r="8252" spans="1:16" x14ac:dyDescent="0.25">
      <c r="A8252" s="44" t="s">
        <v>2431</v>
      </c>
      <c r="B8252" s="44" t="s">
        <v>1370</v>
      </c>
      <c r="C8252" s="45" t="s">
        <v>6201</v>
      </c>
      <c r="D8252" s="45" t="s">
        <v>18252</v>
      </c>
      <c r="E8252" s="45" t="s">
        <v>6212</v>
      </c>
      <c r="F8252" s="45" t="s">
        <v>1384</v>
      </c>
      <c r="G8252" s="45" t="s">
        <v>1385</v>
      </c>
      <c r="P8252" s="343"/>
    </row>
    <row r="8253" spans="1:16" x14ac:dyDescent="0.25">
      <c r="A8253" s="264" t="s">
        <v>3526</v>
      </c>
      <c r="B8253" s="264" t="s">
        <v>13009</v>
      </c>
      <c r="C8253" s="265">
        <v>240101</v>
      </c>
      <c r="D8253" s="265" t="s">
        <v>15953</v>
      </c>
      <c r="E8253" s="266" t="s">
        <v>13010</v>
      </c>
      <c r="P8253" s="343"/>
    </row>
    <row r="8254" spans="1:16" x14ac:dyDescent="0.3">
      <c r="A8254" s="329" t="s">
        <v>15356</v>
      </c>
      <c r="B8254" s="330" t="s">
        <v>15362</v>
      </c>
      <c r="C8254" s="328" t="s">
        <v>15373</v>
      </c>
      <c r="D8254" s="93" t="s">
        <v>1593</v>
      </c>
      <c r="E8254" s="331">
        <v>46389</v>
      </c>
      <c r="F8254" s="328"/>
      <c r="G8254" s="328"/>
      <c r="H8254" s="328"/>
      <c r="I8254" s="329"/>
      <c r="J8254" s="329"/>
      <c r="K8254" s="329"/>
      <c r="N8254" s="334"/>
      <c r="O8254" s="334"/>
      <c r="P8254" s="343"/>
    </row>
    <row r="8255" spans="1:16" x14ac:dyDescent="0.25">
      <c r="A8255" s="44" t="s">
        <v>15751</v>
      </c>
      <c r="B8255" s="44" t="s">
        <v>15748</v>
      </c>
      <c r="C8255" s="45" t="s">
        <v>15752</v>
      </c>
      <c r="D8255" s="45" t="s">
        <v>15765</v>
      </c>
      <c r="E8255" s="45" t="s">
        <v>14578</v>
      </c>
      <c r="F8255" s="328"/>
      <c r="G8255" s="328"/>
      <c r="H8255" s="328"/>
      <c r="I8255" s="329"/>
      <c r="J8255" s="329"/>
      <c r="K8255" s="329"/>
      <c r="N8255" s="334"/>
      <c r="O8255" s="334"/>
      <c r="P8255" s="343"/>
    </row>
    <row r="8256" spans="1:16" x14ac:dyDescent="0.25">
      <c r="A8256" s="346" t="s">
        <v>15751</v>
      </c>
      <c r="B8256" s="346" t="s">
        <v>15748</v>
      </c>
      <c r="C8256" s="347" t="s">
        <v>15752</v>
      </c>
      <c r="D8256" s="347" t="s">
        <v>15765</v>
      </c>
      <c r="E8256" s="347" t="s">
        <v>14578</v>
      </c>
      <c r="F8256" s="346"/>
      <c r="G8256" s="346"/>
      <c r="H8256" s="346"/>
      <c r="I8256" s="346"/>
      <c r="J8256" s="346"/>
      <c r="K8256" s="346"/>
      <c r="L8256" s="346"/>
      <c r="M8256" s="346"/>
      <c r="N8256" s="334"/>
      <c r="O8256" s="334"/>
      <c r="P8256" s="343"/>
    </row>
    <row r="8257" spans="1:16" x14ac:dyDescent="0.25">
      <c r="A8257" s="44" t="s">
        <v>11236</v>
      </c>
      <c r="B8257" s="44" t="s">
        <v>9963</v>
      </c>
      <c r="C8257" s="45" t="s">
        <v>11131</v>
      </c>
      <c r="D8257" s="45" t="s">
        <v>16294</v>
      </c>
      <c r="E8257" s="46">
        <v>46053</v>
      </c>
      <c r="F8257" s="338"/>
      <c r="G8257" s="44"/>
      <c r="H8257" s="44"/>
      <c r="I8257" s="44"/>
      <c r="J8257" s="44"/>
      <c r="K8257" s="44"/>
      <c r="N8257" s="334"/>
      <c r="O8257" s="334"/>
      <c r="P8257" s="343"/>
    </row>
    <row r="8258" spans="1:16" x14ac:dyDescent="0.25">
      <c r="A8258" s="44" t="s">
        <v>10024</v>
      </c>
      <c r="B8258" s="44" t="s">
        <v>6407</v>
      </c>
      <c r="C8258" s="45" t="s">
        <v>6434</v>
      </c>
      <c r="D8258" s="45" t="s">
        <v>15765</v>
      </c>
      <c r="E8258" s="45" t="s">
        <v>6212</v>
      </c>
      <c r="F8258" s="328"/>
      <c r="G8258" s="328"/>
      <c r="H8258" s="328"/>
      <c r="I8258" s="329"/>
      <c r="J8258" s="329"/>
      <c r="K8258" s="329"/>
      <c r="N8258" s="334"/>
      <c r="O8258" s="334"/>
      <c r="P8258" s="343"/>
    </row>
    <row r="8259" spans="1:16" x14ac:dyDescent="0.25">
      <c r="A8259" s="346" t="s">
        <v>10024</v>
      </c>
      <c r="B8259" s="346" t="s">
        <v>6407</v>
      </c>
      <c r="C8259" s="347" t="s">
        <v>6434</v>
      </c>
      <c r="D8259" s="347" t="s">
        <v>15765</v>
      </c>
      <c r="E8259" s="347" t="s">
        <v>10069</v>
      </c>
      <c r="F8259" s="346"/>
      <c r="G8259" s="346"/>
      <c r="H8259" s="346"/>
      <c r="I8259" s="346"/>
      <c r="J8259" s="346"/>
      <c r="K8259" s="346"/>
      <c r="L8259" s="346"/>
      <c r="M8259" s="346"/>
      <c r="N8259" s="334"/>
      <c r="O8259" s="334"/>
      <c r="P8259" s="343"/>
    </row>
    <row r="8260" spans="1:16" x14ac:dyDescent="0.25">
      <c r="A8260" s="44" t="s">
        <v>10024</v>
      </c>
      <c r="B8260" s="44" t="s">
        <v>6407</v>
      </c>
      <c r="C8260" s="45" t="s">
        <v>6434</v>
      </c>
      <c r="D8260" s="45" t="s">
        <v>13812</v>
      </c>
      <c r="E8260" s="45" t="s">
        <v>6212</v>
      </c>
      <c r="F8260" s="93"/>
      <c r="G8260" s="93"/>
      <c r="H8260" s="93"/>
      <c r="I8260" s="99"/>
      <c r="J8260" s="99"/>
      <c r="K8260" s="99"/>
      <c r="N8260" s="334"/>
      <c r="O8260" s="334"/>
      <c r="P8260" s="343"/>
    </row>
    <row r="8261" spans="1:16" x14ac:dyDescent="0.25">
      <c r="A8261" s="264" t="s">
        <v>8652</v>
      </c>
      <c r="B8261" s="264" t="s">
        <v>2751</v>
      </c>
      <c r="C8261" s="265">
        <v>230105</v>
      </c>
      <c r="D8261" s="265" t="s">
        <v>15953</v>
      </c>
      <c r="E8261" s="266" t="s">
        <v>6877</v>
      </c>
      <c r="P8261" s="343"/>
    </row>
    <row r="8262" spans="1:16" x14ac:dyDescent="0.25">
      <c r="A8262" s="264" t="s">
        <v>8652</v>
      </c>
      <c r="B8262" s="264" t="s">
        <v>1068</v>
      </c>
      <c r="C8262" s="265">
        <v>230202</v>
      </c>
      <c r="D8262" s="265" t="s">
        <v>15953</v>
      </c>
      <c r="E8262" s="266" t="s">
        <v>8836</v>
      </c>
      <c r="P8262" s="343"/>
    </row>
    <row r="8263" spans="1:16" x14ac:dyDescent="0.25">
      <c r="A8263" s="71" t="s">
        <v>17380</v>
      </c>
      <c r="B8263" s="403" t="s">
        <v>17108</v>
      </c>
      <c r="C8263" s="413">
        <v>10.23</v>
      </c>
      <c r="D8263" s="43" t="s">
        <v>17679</v>
      </c>
      <c r="E8263" s="43">
        <v>46934</v>
      </c>
      <c r="F8263" s="88"/>
      <c r="P8263" s="343"/>
    </row>
    <row r="8264" spans="1:16" x14ac:dyDescent="0.25">
      <c r="A8264" s="71" t="s">
        <v>17380</v>
      </c>
      <c r="B8264" s="403" t="s">
        <v>17091</v>
      </c>
      <c r="C8264" s="413">
        <v>12.23</v>
      </c>
      <c r="D8264" s="43" t="s">
        <v>17679</v>
      </c>
      <c r="E8264" s="43">
        <v>46934</v>
      </c>
      <c r="F8264" s="88"/>
      <c r="P8264" s="343"/>
    </row>
    <row r="8265" spans="1:16" x14ac:dyDescent="0.25">
      <c r="A8265" s="44" t="s">
        <v>4951</v>
      </c>
      <c r="B8265" s="44" t="s">
        <v>15302</v>
      </c>
      <c r="C8265" s="45" t="s">
        <v>4964</v>
      </c>
      <c r="D8265" s="45" t="s">
        <v>16294</v>
      </c>
      <c r="E8265" s="46">
        <v>45900</v>
      </c>
      <c r="F8265" s="338"/>
      <c r="G8265" s="44"/>
      <c r="H8265" s="44"/>
      <c r="I8265" s="44"/>
      <c r="J8265" s="44"/>
      <c r="K8265" s="44"/>
      <c r="L8265" s="31"/>
      <c r="M8265" s="31"/>
      <c r="N8265" s="334"/>
      <c r="O8265" s="334"/>
      <c r="P8265" s="343"/>
    </row>
    <row r="8266" spans="1:16" x14ac:dyDescent="0.25">
      <c r="A8266" s="264" t="s">
        <v>9521</v>
      </c>
      <c r="B8266" s="264" t="s">
        <v>4181</v>
      </c>
      <c r="C8266" s="265">
        <v>230301</v>
      </c>
      <c r="D8266" s="265" t="s">
        <v>15953</v>
      </c>
      <c r="E8266" s="266" t="s">
        <v>6877</v>
      </c>
      <c r="P8266" s="343"/>
    </row>
    <row r="8267" spans="1:16" x14ac:dyDescent="0.25">
      <c r="A8267" s="264" t="s">
        <v>9522</v>
      </c>
      <c r="B8267" s="264" t="s">
        <v>2751</v>
      </c>
      <c r="C8267" s="265">
        <v>230105</v>
      </c>
      <c r="D8267" s="265" t="s">
        <v>15953</v>
      </c>
      <c r="E8267" s="266" t="s">
        <v>6877</v>
      </c>
      <c r="P8267" s="343"/>
    </row>
    <row r="8268" spans="1:16" x14ac:dyDescent="0.25">
      <c r="A8268" s="264" t="s">
        <v>4269</v>
      </c>
      <c r="B8268" s="264" t="s">
        <v>14586</v>
      </c>
      <c r="C8268" s="265">
        <v>240403</v>
      </c>
      <c r="D8268" s="265" t="s">
        <v>15953</v>
      </c>
      <c r="E8268" s="266" t="s">
        <v>6492</v>
      </c>
      <c r="P8268" s="343"/>
    </row>
    <row r="8269" spans="1:16" x14ac:dyDescent="0.25">
      <c r="A8269" s="44" t="s">
        <v>3243</v>
      </c>
      <c r="B8269" s="44" t="s">
        <v>15310</v>
      </c>
      <c r="C8269" s="45" t="s">
        <v>3241</v>
      </c>
      <c r="D8269" s="45" t="s">
        <v>16294</v>
      </c>
      <c r="E8269" s="46">
        <v>45930</v>
      </c>
      <c r="F8269" s="338"/>
      <c r="G8269" s="44"/>
      <c r="H8269" s="44"/>
      <c r="I8269" s="44"/>
      <c r="J8269" s="44"/>
      <c r="K8269" s="44"/>
      <c r="L8269" s="31"/>
      <c r="M8269" s="31"/>
      <c r="N8269" s="334"/>
      <c r="O8269" s="334"/>
      <c r="P8269" s="343"/>
    </row>
    <row r="8270" spans="1:16" x14ac:dyDescent="0.3">
      <c r="A8270" s="57" t="s">
        <v>4490</v>
      </c>
      <c r="B8270" s="92" t="s">
        <v>4550</v>
      </c>
      <c r="C8270" s="93" t="s">
        <v>4548</v>
      </c>
      <c r="D8270" s="93" t="s">
        <v>4549</v>
      </c>
      <c r="E8270" s="94">
        <v>46203</v>
      </c>
      <c r="F8270" s="93"/>
      <c r="G8270" s="93"/>
      <c r="H8270" s="93"/>
      <c r="I8270" s="99"/>
      <c r="J8270" s="99"/>
      <c r="K8270" s="99"/>
      <c r="N8270" s="334"/>
      <c r="O8270" s="334"/>
      <c r="P8270" s="343"/>
    </row>
    <row r="8271" spans="1:16" x14ac:dyDescent="0.25">
      <c r="A8271" s="1" t="s">
        <v>14466</v>
      </c>
      <c r="B8271" s="432" t="s">
        <v>2158</v>
      </c>
      <c r="C8271" s="433" t="s">
        <v>14467</v>
      </c>
      <c r="D8271" s="434" t="s">
        <v>17016</v>
      </c>
      <c r="E8271" s="434">
        <v>45869</v>
      </c>
      <c r="P8271" s="343"/>
    </row>
    <row r="8272" spans="1:16" x14ac:dyDescent="0.25">
      <c r="A8272" s="1" t="s">
        <v>14466</v>
      </c>
      <c r="B8272" s="432" t="s">
        <v>2158</v>
      </c>
      <c r="C8272" s="433" t="s">
        <v>14467</v>
      </c>
      <c r="D8272" s="434" t="s">
        <v>17016</v>
      </c>
      <c r="E8272" s="434">
        <v>45869</v>
      </c>
      <c r="P8272" s="343"/>
    </row>
    <row r="8273" spans="1:16" x14ac:dyDescent="0.25">
      <c r="A8273" s="264" t="s">
        <v>2816</v>
      </c>
      <c r="B8273" s="264" t="s">
        <v>1069</v>
      </c>
      <c r="C8273" s="265">
        <v>230103</v>
      </c>
      <c r="D8273" s="265" t="s">
        <v>15953</v>
      </c>
      <c r="E8273" s="266" t="s">
        <v>6809</v>
      </c>
      <c r="P8273" s="343"/>
    </row>
    <row r="8274" spans="1:16" x14ac:dyDescent="0.25">
      <c r="A8274" s="44" t="s">
        <v>12325</v>
      </c>
      <c r="B8274" s="44" t="s">
        <v>12167</v>
      </c>
      <c r="C8274" s="45" t="s">
        <v>3637</v>
      </c>
      <c r="D8274" s="45" t="s">
        <v>4574</v>
      </c>
      <c r="E8274" s="275">
        <f>DATE(2025,5,7)</f>
        <v>45784</v>
      </c>
      <c r="F8274" s="32"/>
      <c r="G8274" s="32"/>
      <c r="H8274" s="32"/>
      <c r="I8274" s="31"/>
      <c r="J8274" s="31"/>
      <c r="K8274" s="31"/>
      <c r="L8274" s="31"/>
      <c r="M8274" s="31"/>
      <c r="N8274" s="334"/>
      <c r="O8274" s="334"/>
      <c r="P8274" s="343"/>
    </row>
    <row r="8275" spans="1:16" x14ac:dyDescent="0.25">
      <c r="A8275" s="264" t="s">
        <v>9523</v>
      </c>
      <c r="B8275" s="264" t="s">
        <v>2751</v>
      </c>
      <c r="C8275" s="265">
        <v>230105</v>
      </c>
      <c r="D8275" s="265" t="s">
        <v>15953</v>
      </c>
      <c r="E8275" s="266" t="s">
        <v>6877</v>
      </c>
      <c r="P8275" s="343"/>
    </row>
    <row r="8276" spans="1:16" x14ac:dyDescent="0.25">
      <c r="A8276" s="264" t="s">
        <v>3527</v>
      </c>
      <c r="B8276" s="264" t="s">
        <v>3591</v>
      </c>
      <c r="C8276" s="265">
        <v>230901</v>
      </c>
      <c r="D8276" s="265" t="s">
        <v>15953</v>
      </c>
      <c r="E8276" s="266" t="s">
        <v>10715</v>
      </c>
      <c r="P8276" s="343"/>
    </row>
    <row r="8277" spans="1:16" x14ac:dyDescent="0.25">
      <c r="A8277" s="44" t="s">
        <v>583</v>
      </c>
      <c r="B8277" s="44" t="s">
        <v>15290</v>
      </c>
      <c r="C8277" s="45" t="s">
        <v>7249</v>
      </c>
      <c r="D8277" s="45" t="s">
        <v>16294</v>
      </c>
      <c r="E8277" s="46">
        <v>45777</v>
      </c>
      <c r="F8277" s="338"/>
      <c r="G8277" s="44"/>
      <c r="H8277" s="44"/>
      <c r="I8277" s="44"/>
      <c r="J8277" s="44"/>
      <c r="K8277" s="44"/>
      <c r="L8277" s="31"/>
      <c r="M8277" s="31"/>
      <c r="N8277" s="334"/>
      <c r="O8277" s="334"/>
      <c r="P8277" s="343"/>
    </row>
    <row r="8278" spans="1:16" x14ac:dyDescent="0.25">
      <c r="A8278" s="44" t="s">
        <v>9976</v>
      </c>
      <c r="B8278" s="44" t="s">
        <v>13527</v>
      </c>
      <c r="C8278" s="45" t="s">
        <v>9969</v>
      </c>
      <c r="D8278" s="45" t="s">
        <v>16294</v>
      </c>
      <c r="E8278" s="46">
        <v>45900</v>
      </c>
      <c r="F8278" s="338"/>
      <c r="G8278" s="44"/>
      <c r="H8278" s="44"/>
      <c r="I8278" s="44"/>
      <c r="J8278" s="44"/>
      <c r="K8278" s="44"/>
      <c r="L8278" s="31"/>
      <c r="M8278" s="31"/>
      <c r="N8278" s="334"/>
      <c r="O8278" s="334"/>
      <c r="P8278" s="343"/>
    </row>
    <row r="8279" spans="1:16" x14ac:dyDescent="0.25">
      <c r="A8279" s="264" t="s">
        <v>14879</v>
      </c>
      <c r="B8279" s="264" t="s">
        <v>6725</v>
      </c>
      <c r="C8279" s="265">
        <v>24070201</v>
      </c>
      <c r="D8279" s="265" t="s">
        <v>15953</v>
      </c>
      <c r="E8279" s="266" t="s">
        <v>10069</v>
      </c>
      <c r="P8279" s="343"/>
    </row>
    <row r="8280" spans="1:16" x14ac:dyDescent="0.25">
      <c r="A8280" s="264" t="s">
        <v>14879</v>
      </c>
      <c r="B8280" s="264" t="s">
        <v>3596</v>
      </c>
      <c r="C8280" s="265">
        <v>24070202</v>
      </c>
      <c r="D8280" s="265" t="s">
        <v>15953</v>
      </c>
      <c r="E8280" s="266" t="s">
        <v>5273</v>
      </c>
      <c r="P8280" s="343"/>
    </row>
    <row r="8281" spans="1:16" x14ac:dyDescent="0.25">
      <c r="A8281" s="44" t="s">
        <v>10614</v>
      </c>
      <c r="B8281" s="92" t="s">
        <v>4153</v>
      </c>
      <c r="C8281" s="93" t="s">
        <v>10622</v>
      </c>
      <c r="D8281" s="93" t="s">
        <v>1398</v>
      </c>
      <c r="E8281" s="94">
        <v>46509</v>
      </c>
      <c r="F8281" s="93"/>
      <c r="G8281" s="93"/>
      <c r="H8281" s="93"/>
      <c r="I8281" s="99"/>
      <c r="J8281" s="99"/>
      <c r="K8281" s="99"/>
      <c r="N8281" s="334"/>
      <c r="O8281" s="334"/>
      <c r="P8281" s="343"/>
    </row>
    <row r="8282" spans="1:16" x14ac:dyDescent="0.25">
      <c r="A8282" s="264" t="s">
        <v>8653</v>
      </c>
      <c r="B8282" s="264" t="s">
        <v>6966</v>
      </c>
      <c r="C8282" s="265">
        <v>23010401</v>
      </c>
      <c r="D8282" s="265" t="s">
        <v>15953</v>
      </c>
      <c r="E8282" s="266" t="s">
        <v>6967</v>
      </c>
      <c r="P8282" s="343"/>
    </row>
    <row r="8283" spans="1:16" x14ac:dyDescent="0.25">
      <c r="A8283" s="264" t="s">
        <v>8653</v>
      </c>
      <c r="B8283" s="264" t="s">
        <v>3782</v>
      </c>
      <c r="C8283" s="265">
        <v>23010402</v>
      </c>
      <c r="D8283" s="265" t="s">
        <v>15953</v>
      </c>
      <c r="E8283" s="266" t="s">
        <v>8836</v>
      </c>
      <c r="P8283" s="343"/>
    </row>
    <row r="8284" spans="1:16" x14ac:dyDescent="0.25">
      <c r="A8284" s="44" t="s">
        <v>9361</v>
      </c>
      <c r="B8284" s="44" t="s">
        <v>9316</v>
      </c>
      <c r="C8284" s="45" t="s">
        <v>9317</v>
      </c>
      <c r="D8284" s="45" t="s">
        <v>18252</v>
      </c>
      <c r="E8284" s="45" t="s">
        <v>3754</v>
      </c>
      <c r="F8284" s="45" t="s">
        <v>1384</v>
      </c>
      <c r="G8284" s="45" t="s">
        <v>1385</v>
      </c>
      <c r="P8284" s="343"/>
    </row>
    <row r="8285" spans="1:16" x14ac:dyDescent="0.25">
      <c r="A8285" s="264" t="s">
        <v>6905</v>
      </c>
      <c r="B8285" s="264" t="s">
        <v>3591</v>
      </c>
      <c r="C8285" s="265">
        <v>230901</v>
      </c>
      <c r="D8285" s="265" t="s">
        <v>15953</v>
      </c>
      <c r="E8285" s="266" t="s">
        <v>10715</v>
      </c>
      <c r="P8285" s="343"/>
    </row>
    <row r="8286" spans="1:16" x14ac:dyDescent="0.25">
      <c r="A8286" s="44" t="s">
        <v>12326</v>
      </c>
      <c r="B8286" s="44" t="s">
        <v>12327</v>
      </c>
      <c r="C8286" s="45" t="s">
        <v>12855</v>
      </c>
      <c r="D8286" s="45" t="s">
        <v>4574</v>
      </c>
      <c r="E8286" s="275">
        <f>DATE(2028,1,15)</f>
        <v>46767</v>
      </c>
      <c r="N8286" s="334"/>
      <c r="O8286" s="334"/>
      <c r="P8286" s="343"/>
    </row>
    <row r="8287" spans="1:16" x14ac:dyDescent="0.25">
      <c r="A8287" s="44" t="s">
        <v>18166</v>
      </c>
      <c r="B8287" s="44" t="s">
        <v>18102</v>
      </c>
      <c r="C8287" s="45" t="s">
        <v>18103</v>
      </c>
      <c r="D8287" s="45" t="s">
        <v>18252</v>
      </c>
      <c r="E8287" s="45" t="s">
        <v>6985</v>
      </c>
      <c r="F8287" s="45" t="s">
        <v>1384</v>
      </c>
      <c r="G8287" s="45" t="s">
        <v>1385</v>
      </c>
      <c r="P8287" s="343"/>
    </row>
    <row r="8288" spans="1:16" x14ac:dyDescent="0.25">
      <c r="A8288" s="264" t="s">
        <v>14880</v>
      </c>
      <c r="B8288" s="264" t="s">
        <v>13009</v>
      </c>
      <c r="C8288" s="265">
        <v>240101</v>
      </c>
      <c r="D8288" s="265" t="s">
        <v>15953</v>
      </c>
      <c r="E8288" s="266" t="s">
        <v>13010</v>
      </c>
      <c r="P8288" s="343"/>
    </row>
    <row r="8289" spans="1:16" x14ac:dyDescent="0.25">
      <c r="A8289" s="264" t="s">
        <v>6906</v>
      </c>
      <c r="B8289" s="264" t="s">
        <v>1054</v>
      </c>
      <c r="C8289" s="265">
        <v>220303</v>
      </c>
      <c r="D8289" s="265" t="s">
        <v>15953</v>
      </c>
      <c r="E8289" s="266" t="s">
        <v>3064</v>
      </c>
      <c r="P8289" s="343"/>
    </row>
    <row r="8290" spans="1:16" x14ac:dyDescent="0.25">
      <c r="A8290" s="44" t="s">
        <v>11038</v>
      </c>
      <c r="B8290" s="44" t="s">
        <v>1355</v>
      </c>
      <c r="C8290" s="45" t="s">
        <v>10974</v>
      </c>
      <c r="D8290" s="45" t="s">
        <v>18252</v>
      </c>
      <c r="E8290" s="45" t="s">
        <v>10715</v>
      </c>
      <c r="F8290" s="45" t="s">
        <v>1384</v>
      </c>
      <c r="G8290" s="45" t="s">
        <v>1385</v>
      </c>
      <c r="P8290" s="343"/>
    </row>
    <row r="8291" spans="1:16" x14ac:dyDescent="0.25">
      <c r="A8291" s="44" t="s">
        <v>11038</v>
      </c>
      <c r="B8291" s="44" t="s">
        <v>15963</v>
      </c>
      <c r="C8291" s="45" t="s">
        <v>15964</v>
      </c>
      <c r="D8291" s="45" t="s">
        <v>18252</v>
      </c>
      <c r="E8291" s="45" t="s">
        <v>6214</v>
      </c>
      <c r="F8291" s="45" t="s">
        <v>1384</v>
      </c>
      <c r="G8291" s="45" t="s">
        <v>1385</v>
      </c>
      <c r="P8291" s="343"/>
    </row>
    <row r="8292" spans="1:16" x14ac:dyDescent="0.25">
      <c r="A8292" s="44" t="s">
        <v>2524</v>
      </c>
      <c r="B8292" s="44" t="s">
        <v>11111</v>
      </c>
      <c r="C8292" s="56" t="s">
        <v>11112</v>
      </c>
      <c r="D8292" s="56" t="s">
        <v>11113</v>
      </c>
      <c r="E8292" s="69">
        <v>45474</v>
      </c>
      <c r="F8292" s="45"/>
      <c r="G8292" s="45"/>
      <c r="H8292" s="93"/>
      <c r="I8292" s="99"/>
      <c r="J8292" s="99"/>
      <c r="K8292" s="99"/>
      <c r="N8292" s="334"/>
      <c r="O8292" s="334"/>
      <c r="P8292" s="343"/>
    </row>
    <row r="8293" spans="1:16" x14ac:dyDescent="0.25">
      <c r="A8293" s="44" t="s">
        <v>16306</v>
      </c>
      <c r="B8293" s="44" t="s">
        <v>16296</v>
      </c>
      <c r="C8293" s="45" t="s">
        <v>16297</v>
      </c>
      <c r="D8293" s="45" t="s">
        <v>16294</v>
      </c>
      <c r="E8293" s="46">
        <v>46022</v>
      </c>
      <c r="F8293" s="338"/>
      <c r="G8293" s="44"/>
      <c r="H8293" s="44"/>
      <c r="I8293" s="44"/>
      <c r="J8293" s="44"/>
      <c r="K8293" s="44"/>
      <c r="L8293" s="31"/>
      <c r="M8293" s="31"/>
      <c r="N8293" s="334"/>
      <c r="O8293" s="337"/>
      <c r="P8293" s="343"/>
    </row>
    <row r="8294" spans="1:16" x14ac:dyDescent="0.25">
      <c r="A8294" s="44" t="s">
        <v>15552</v>
      </c>
      <c r="B8294" s="44" t="s">
        <v>4156</v>
      </c>
      <c r="C8294" s="45" t="s">
        <v>15413</v>
      </c>
      <c r="D8294" s="45" t="s">
        <v>18252</v>
      </c>
      <c r="E8294" s="45" t="s">
        <v>3064</v>
      </c>
      <c r="F8294" s="45" t="s">
        <v>1384</v>
      </c>
      <c r="G8294" s="45" t="s">
        <v>1385</v>
      </c>
      <c r="P8294" s="343"/>
    </row>
    <row r="8295" spans="1:16" x14ac:dyDescent="0.2">
      <c r="A8295" s="278" t="s">
        <v>14079</v>
      </c>
      <c r="B8295" s="278" t="s">
        <v>1399</v>
      </c>
      <c r="C8295" s="59" t="s">
        <v>14156</v>
      </c>
      <c r="D8295" s="93" t="s">
        <v>1398</v>
      </c>
      <c r="E8295" s="94">
        <v>45863</v>
      </c>
      <c r="F8295" s="93"/>
      <c r="G8295" s="93"/>
      <c r="H8295" s="93"/>
      <c r="I8295" s="99"/>
      <c r="J8295" s="99"/>
      <c r="K8295" s="99"/>
      <c r="L8295" s="31"/>
      <c r="M8295" s="31"/>
      <c r="N8295" s="334"/>
      <c r="O8295" s="337"/>
      <c r="P8295" s="343"/>
    </row>
    <row r="8296" spans="1:16" x14ac:dyDescent="0.25">
      <c r="A8296" s="44" t="s">
        <v>16361</v>
      </c>
      <c r="B8296" s="44" t="s">
        <v>16337</v>
      </c>
      <c r="C8296" s="45" t="s">
        <v>16338</v>
      </c>
      <c r="D8296" s="45" t="s">
        <v>16294</v>
      </c>
      <c r="E8296" s="46">
        <v>46022</v>
      </c>
      <c r="F8296" s="338"/>
      <c r="G8296" s="44"/>
      <c r="H8296" s="44"/>
      <c r="I8296" s="44"/>
      <c r="J8296" s="44"/>
      <c r="K8296" s="44"/>
      <c r="L8296" s="31"/>
      <c r="M8296" s="31"/>
      <c r="N8296" s="334"/>
      <c r="O8296" s="337"/>
      <c r="P8296" s="343"/>
    </row>
    <row r="8297" spans="1:16" x14ac:dyDescent="0.25">
      <c r="A8297" s="44" t="s">
        <v>16631</v>
      </c>
      <c r="B8297" s="44" t="s">
        <v>16632</v>
      </c>
      <c r="C8297" s="45" t="s">
        <v>16633</v>
      </c>
      <c r="D8297" s="45" t="s">
        <v>4574</v>
      </c>
      <c r="E8297" s="275">
        <f>DATE(2028,10,24)</f>
        <v>47050</v>
      </c>
      <c r="N8297" s="334"/>
      <c r="O8297" s="334"/>
      <c r="P8297" s="343"/>
    </row>
    <row r="8298" spans="1:16" x14ac:dyDescent="0.25">
      <c r="A8298" s="44" t="s">
        <v>10948</v>
      </c>
      <c r="B8298" s="44" t="s">
        <v>15318</v>
      </c>
      <c r="C8298" s="45" t="s">
        <v>10944</v>
      </c>
      <c r="D8298" s="45" t="s">
        <v>16294</v>
      </c>
      <c r="E8298" s="46">
        <v>45930</v>
      </c>
      <c r="F8298" s="338"/>
      <c r="G8298" s="44"/>
      <c r="H8298" s="44"/>
      <c r="I8298" s="44"/>
      <c r="J8298" s="44"/>
      <c r="K8298" s="44"/>
      <c r="L8298" s="31"/>
      <c r="M8298" s="31"/>
      <c r="N8298" s="334"/>
      <c r="O8298" s="337"/>
      <c r="P8298" s="343"/>
    </row>
    <row r="8299" spans="1:16" x14ac:dyDescent="0.25">
      <c r="A8299" s="44" t="s">
        <v>5274</v>
      </c>
      <c r="B8299" s="44" t="s">
        <v>5271</v>
      </c>
      <c r="C8299" s="45" t="s">
        <v>5275</v>
      </c>
      <c r="D8299" s="45" t="s">
        <v>15765</v>
      </c>
      <c r="E8299" s="45" t="s">
        <v>5273</v>
      </c>
      <c r="F8299" s="328"/>
      <c r="G8299" s="328"/>
      <c r="H8299" s="328"/>
      <c r="I8299" s="329"/>
      <c r="J8299" s="329"/>
      <c r="K8299" s="329"/>
      <c r="N8299" s="334"/>
      <c r="O8299" s="334"/>
      <c r="P8299" s="343"/>
    </row>
    <row r="8300" spans="1:16" x14ac:dyDescent="0.25">
      <c r="A8300" s="346" t="s">
        <v>5274</v>
      </c>
      <c r="B8300" s="346" t="s">
        <v>5271</v>
      </c>
      <c r="C8300" s="347" t="s">
        <v>5275</v>
      </c>
      <c r="D8300" s="347" t="s">
        <v>15765</v>
      </c>
      <c r="E8300" s="347" t="s">
        <v>16813</v>
      </c>
      <c r="F8300" s="346"/>
      <c r="G8300" s="346"/>
      <c r="H8300" s="346"/>
      <c r="I8300" s="346"/>
      <c r="J8300" s="346"/>
      <c r="K8300" s="346"/>
      <c r="L8300" s="346"/>
      <c r="M8300" s="346"/>
      <c r="N8300" s="334"/>
      <c r="O8300" s="334"/>
      <c r="P8300" s="343"/>
    </row>
    <row r="8301" spans="1:16" x14ac:dyDescent="0.25">
      <c r="A8301" s="44" t="s">
        <v>5274</v>
      </c>
      <c r="B8301" s="44" t="s">
        <v>5271</v>
      </c>
      <c r="C8301" s="45" t="s">
        <v>5275</v>
      </c>
      <c r="D8301" s="45" t="s">
        <v>13812</v>
      </c>
      <c r="E8301" s="45" t="s">
        <v>5273</v>
      </c>
      <c r="F8301" s="93"/>
      <c r="G8301" s="93"/>
      <c r="H8301" s="93"/>
      <c r="I8301" s="99"/>
      <c r="J8301" s="99"/>
      <c r="K8301" s="99"/>
      <c r="N8301" s="334"/>
      <c r="O8301" s="334"/>
      <c r="P8301" s="343"/>
    </row>
    <row r="8302" spans="1:16" x14ac:dyDescent="0.25">
      <c r="A8302" s="44" t="s">
        <v>560</v>
      </c>
      <c r="B8302" s="44" t="s">
        <v>15286</v>
      </c>
      <c r="C8302" s="45" t="s">
        <v>2665</v>
      </c>
      <c r="D8302" s="45" t="s">
        <v>16294</v>
      </c>
      <c r="E8302" s="46">
        <v>45747</v>
      </c>
      <c r="F8302" s="338"/>
      <c r="G8302" s="44"/>
      <c r="H8302" s="44"/>
      <c r="I8302" s="44"/>
      <c r="J8302" s="44"/>
      <c r="K8302" s="44"/>
      <c r="L8302" s="31"/>
      <c r="M8302" s="31"/>
      <c r="N8302" s="334"/>
      <c r="O8302" s="337"/>
      <c r="P8302" s="343"/>
    </row>
    <row r="8303" spans="1:16" x14ac:dyDescent="0.25">
      <c r="A8303" s="1" t="s">
        <v>147</v>
      </c>
      <c r="B8303" s="432" t="s">
        <v>2169</v>
      </c>
      <c r="C8303" s="433" t="s">
        <v>6287</v>
      </c>
      <c r="D8303" s="434" t="s">
        <v>17016</v>
      </c>
      <c r="E8303" s="434">
        <v>45885</v>
      </c>
      <c r="P8303" s="343"/>
    </row>
    <row r="8304" spans="1:16" x14ac:dyDescent="0.25">
      <c r="A8304" s="1" t="s">
        <v>147</v>
      </c>
      <c r="B8304" s="432" t="s">
        <v>2169</v>
      </c>
      <c r="C8304" s="433" t="s">
        <v>6287</v>
      </c>
      <c r="D8304" s="434" t="s">
        <v>17016</v>
      </c>
      <c r="E8304" s="434">
        <v>45885</v>
      </c>
      <c r="P8304" s="343"/>
    </row>
    <row r="8305" spans="1:16" x14ac:dyDescent="0.25">
      <c r="A8305" s="44" t="s">
        <v>8897</v>
      </c>
      <c r="B8305" s="44" t="s">
        <v>10320</v>
      </c>
      <c r="C8305" s="45" t="s">
        <v>10323</v>
      </c>
      <c r="D8305" s="45" t="s">
        <v>15765</v>
      </c>
      <c r="E8305" s="45" t="s">
        <v>8836</v>
      </c>
      <c r="F8305" s="328"/>
      <c r="G8305" s="328"/>
      <c r="H8305" s="328"/>
      <c r="I8305" s="329"/>
      <c r="J8305" s="329"/>
      <c r="K8305" s="329"/>
      <c r="N8305" s="334"/>
      <c r="O8305" s="334"/>
      <c r="P8305" s="343"/>
    </row>
    <row r="8306" spans="1:16" x14ac:dyDescent="0.25">
      <c r="A8306" s="346" t="s">
        <v>8897</v>
      </c>
      <c r="B8306" s="346" t="s">
        <v>10320</v>
      </c>
      <c r="C8306" s="347" t="s">
        <v>10323</v>
      </c>
      <c r="D8306" s="347" t="s">
        <v>15765</v>
      </c>
      <c r="E8306" s="347" t="s">
        <v>6967</v>
      </c>
      <c r="F8306" s="346"/>
      <c r="G8306" s="346"/>
      <c r="H8306" s="346"/>
      <c r="I8306" s="346"/>
      <c r="J8306" s="346"/>
      <c r="K8306" s="346"/>
      <c r="L8306" s="346"/>
      <c r="M8306" s="346"/>
      <c r="N8306" s="334"/>
      <c r="O8306" s="334"/>
      <c r="P8306" s="343"/>
    </row>
    <row r="8307" spans="1:16" x14ac:dyDescent="0.25">
      <c r="A8307" s="44" t="s">
        <v>8897</v>
      </c>
      <c r="B8307" s="44" t="s">
        <v>10320</v>
      </c>
      <c r="C8307" s="45" t="s">
        <v>10323</v>
      </c>
      <c r="D8307" s="45" t="s">
        <v>13812</v>
      </c>
      <c r="E8307" s="45" t="s">
        <v>8836</v>
      </c>
      <c r="F8307" s="93"/>
      <c r="G8307" s="93"/>
      <c r="H8307" s="93"/>
      <c r="I8307" s="99"/>
      <c r="J8307" s="99"/>
      <c r="K8307" s="99"/>
      <c r="N8307" s="334"/>
      <c r="O8307" s="334"/>
      <c r="P8307" s="343"/>
    </row>
    <row r="8308" spans="1:16" x14ac:dyDescent="0.2">
      <c r="A8308" s="92" t="s">
        <v>14354</v>
      </c>
      <c r="B8308" s="92" t="s">
        <v>14372</v>
      </c>
      <c r="C8308" s="93" t="s">
        <v>14373</v>
      </c>
      <c r="D8308" s="93" t="s">
        <v>1398</v>
      </c>
      <c r="E8308" s="94">
        <v>45916</v>
      </c>
      <c r="F8308" s="93"/>
      <c r="G8308" s="93"/>
      <c r="H8308" s="93" t="s">
        <v>1384</v>
      </c>
      <c r="I8308" s="99"/>
      <c r="J8308" s="99"/>
      <c r="K8308" s="99"/>
      <c r="L8308" s="31"/>
      <c r="M8308" s="31"/>
      <c r="N8308" s="334"/>
      <c r="O8308" s="337"/>
      <c r="P8308" s="343"/>
    </row>
    <row r="8309" spans="1:16" x14ac:dyDescent="0.25">
      <c r="A8309" s="264" t="s">
        <v>11439</v>
      </c>
      <c r="B8309" s="264" t="s">
        <v>3587</v>
      </c>
      <c r="C8309" s="265">
        <v>230904</v>
      </c>
      <c r="D8309" s="265" t="s">
        <v>15953</v>
      </c>
      <c r="E8309" s="266" t="s">
        <v>10715</v>
      </c>
      <c r="P8309" s="343"/>
    </row>
    <row r="8310" spans="1:16" x14ac:dyDescent="0.25">
      <c r="A8310" s="44" t="s">
        <v>13786</v>
      </c>
      <c r="B8310" s="44" t="s">
        <v>13783</v>
      </c>
      <c r="C8310" s="45" t="s">
        <v>13787</v>
      </c>
      <c r="D8310" s="45" t="s">
        <v>15765</v>
      </c>
      <c r="E8310" s="45" t="s">
        <v>13785</v>
      </c>
      <c r="F8310" s="328"/>
      <c r="G8310" s="328"/>
      <c r="H8310" s="328"/>
      <c r="I8310" s="329"/>
      <c r="J8310" s="329"/>
      <c r="K8310" s="329"/>
      <c r="N8310" s="334"/>
      <c r="O8310" s="334"/>
      <c r="P8310" s="343"/>
    </row>
    <row r="8311" spans="1:16" x14ac:dyDescent="0.25">
      <c r="A8311" s="346" t="s">
        <v>13786</v>
      </c>
      <c r="B8311" s="346" t="s">
        <v>13783</v>
      </c>
      <c r="C8311" s="347" t="s">
        <v>13787</v>
      </c>
      <c r="D8311" s="347" t="s">
        <v>15765</v>
      </c>
      <c r="E8311" s="347" t="s">
        <v>16846</v>
      </c>
      <c r="F8311" s="346"/>
      <c r="G8311" s="346"/>
      <c r="H8311" s="346"/>
      <c r="I8311" s="346"/>
      <c r="J8311" s="346"/>
      <c r="K8311" s="346"/>
      <c r="L8311" s="346"/>
      <c r="M8311" s="346"/>
      <c r="N8311" s="334"/>
      <c r="O8311" s="334"/>
      <c r="P8311" s="343"/>
    </row>
    <row r="8312" spans="1:16" x14ac:dyDescent="0.25">
      <c r="A8312" s="44" t="s">
        <v>13786</v>
      </c>
      <c r="B8312" s="44" t="s">
        <v>13783</v>
      </c>
      <c r="C8312" s="45" t="s">
        <v>13787</v>
      </c>
      <c r="D8312" s="45" t="s">
        <v>13812</v>
      </c>
      <c r="E8312" s="45" t="s">
        <v>13785</v>
      </c>
      <c r="F8312" s="93"/>
      <c r="G8312" s="93"/>
      <c r="H8312" s="93"/>
      <c r="I8312" s="99"/>
      <c r="J8312" s="99"/>
      <c r="K8312" s="99"/>
      <c r="N8312" s="334"/>
      <c r="O8312" s="334"/>
      <c r="P8312" s="343"/>
    </row>
    <row r="8313" spans="1:16" x14ac:dyDescent="0.25">
      <c r="A8313" s="44" t="s">
        <v>3713</v>
      </c>
      <c r="B8313" s="44" t="s">
        <v>15507</v>
      </c>
      <c r="C8313" s="45" t="s">
        <v>15508</v>
      </c>
      <c r="D8313" s="45" t="s">
        <v>18252</v>
      </c>
      <c r="E8313" s="45" t="s">
        <v>6677</v>
      </c>
      <c r="F8313" s="45" t="s">
        <v>1384</v>
      </c>
      <c r="G8313" s="45" t="s">
        <v>1384</v>
      </c>
      <c r="P8313" s="343"/>
    </row>
    <row r="8314" spans="1:16" x14ac:dyDescent="0.25">
      <c r="A8314" s="44" t="s">
        <v>546</v>
      </c>
      <c r="B8314" s="44" t="s">
        <v>15257</v>
      </c>
      <c r="C8314" s="45" t="s">
        <v>13518</v>
      </c>
      <c r="D8314" s="45" t="s">
        <v>16294</v>
      </c>
      <c r="E8314" s="46">
        <v>46022</v>
      </c>
      <c r="F8314" s="338"/>
      <c r="G8314" s="44"/>
      <c r="H8314" s="44"/>
      <c r="I8314" s="44"/>
      <c r="J8314" s="44"/>
      <c r="K8314" s="44"/>
      <c r="L8314" s="31"/>
      <c r="M8314" s="31"/>
      <c r="N8314" s="334"/>
      <c r="O8314" s="337"/>
      <c r="P8314" s="343"/>
    </row>
    <row r="8315" spans="1:16" x14ac:dyDescent="0.25">
      <c r="A8315" s="44" t="s">
        <v>15553</v>
      </c>
      <c r="B8315" s="44" t="s">
        <v>1381</v>
      </c>
      <c r="C8315" s="45" t="s">
        <v>15457</v>
      </c>
      <c r="D8315" s="45" t="s">
        <v>18252</v>
      </c>
      <c r="E8315" s="45" t="s">
        <v>10069</v>
      </c>
      <c r="F8315" s="45" t="s">
        <v>1384</v>
      </c>
      <c r="G8315" s="45" t="s">
        <v>1385</v>
      </c>
      <c r="P8315" s="343"/>
    </row>
    <row r="8316" spans="1:16" x14ac:dyDescent="0.2">
      <c r="A8316" s="57" t="s">
        <v>10868</v>
      </c>
      <c r="B8316" s="57" t="s">
        <v>10846</v>
      </c>
      <c r="C8316" s="62">
        <v>2221</v>
      </c>
      <c r="D8316" s="62" t="s">
        <v>5966</v>
      </c>
      <c r="E8316" s="60">
        <v>45777</v>
      </c>
      <c r="F8316" s="339" t="s">
        <v>16267</v>
      </c>
      <c r="G8316" s="339" t="s">
        <v>16268</v>
      </c>
      <c r="H8316" s="57"/>
      <c r="I8316" s="57"/>
      <c r="J8316" s="57"/>
      <c r="K8316" s="57"/>
      <c r="L8316" s="31"/>
      <c r="M8316" s="31"/>
      <c r="N8316" s="334"/>
      <c r="O8316" s="337"/>
      <c r="P8316" s="343"/>
    </row>
    <row r="8317" spans="1:16" x14ac:dyDescent="0.25">
      <c r="A8317" s="44" t="s">
        <v>10949</v>
      </c>
      <c r="B8317" s="44" t="s">
        <v>15318</v>
      </c>
      <c r="C8317" s="45" t="s">
        <v>10944</v>
      </c>
      <c r="D8317" s="45" t="s">
        <v>16294</v>
      </c>
      <c r="E8317" s="46">
        <v>45930</v>
      </c>
      <c r="F8317" s="338"/>
      <c r="G8317" s="44"/>
      <c r="H8317" s="44"/>
      <c r="I8317" s="44"/>
      <c r="J8317" s="44"/>
      <c r="K8317" s="44"/>
      <c r="L8317" s="31"/>
      <c r="M8317" s="31"/>
      <c r="N8317" s="334"/>
      <c r="O8317" s="337"/>
      <c r="P8317" s="343"/>
    </row>
    <row r="8318" spans="1:16" x14ac:dyDescent="0.25">
      <c r="A8318" s="262" t="s">
        <v>11607</v>
      </c>
      <c r="B8318" s="262" t="s">
        <v>11553</v>
      </c>
      <c r="C8318" s="53" t="s">
        <v>11713</v>
      </c>
      <c r="D8318" s="93" t="s">
        <v>7330</v>
      </c>
      <c r="E8318" s="263">
        <v>47059</v>
      </c>
      <c r="F8318" s="93"/>
      <c r="G8318" s="93"/>
      <c r="H8318" s="93"/>
      <c r="I8318" s="99"/>
      <c r="J8318" s="99"/>
      <c r="K8318" s="99"/>
      <c r="N8318" s="334"/>
      <c r="O8318" s="334"/>
      <c r="P8318" s="343"/>
    </row>
    <row r="8319" spans="1:16" x14ac:dyDescent="0.25">
      <c r="A8319" s="44" t="s">
        <v>11607</v>
      </c>
      <c r="B8319" s="44" t="s">
        <v>15970</v>
      </c>
      <c r="C8319" s="45" t="s">
        <v>15775</v>
      </c>
      <c r="D8319" s="45" t="s">
        <v>18252</v>
      </c>
      <c r="E8319" s="45" t="s">
        <v>6416</v>
      </c>
      <c r="F8319" s="45" t="s">
        <v>1385</v>
      </c>
      <c r="G8319" s="45" t="s">
        <v>1385</v>
      </c>
      <c r="P8319" s="343"/>
    </row>
    <row r="8320" spans="1:16" x14ac:dyDescent="0.25">
      <c r="A8320" s="44" t="s">
        <v>16362</v>
      </c>
      <c r="B8320" s="44" t="s">
        <v>16337</v>
      </c>
      <c r="C8320" s="45" t="s">
        <v>16338</v>
      </c>
      <c r="D8320" s="45" t="s">
        <v>16294</v>
      </c>
      <c r="E8320" s="46">
        <v>46022</v>
      </c>
      <c r="F8320" s="338"/>
      <c r="G8320" s="44"/>
      <c r="H8320" s="44"/>
      <c r="I8320" s="44"/>
      <c r="J8320" s="44"/>
      <c r="K8320" s="44"/>
      <c r="L8320" s="31"/>
      <c r="M8320" s="31"/>
      <c r="N8320" s="334"/>
      <c r="O8320" s="337"/>
      <c r="P8320" s="343"/>
    </row>
    <row r="8321" spans="1:16" x14ac:dyDescent="0.25">
      <c r="A8321" s="44" t="s">
        <v>11172</v>
      </c>
      <c r="B8321" s="44" t="s">
        <v>15259</v>
      </c>
      <c r="C8321" s="45" t="s">
        <v>11129</v>
      </c>
      <c r="D8321" s="45" t="s">
        <v>16294</v>
      </c>
      <c r="E8321" s="46">
        <v>46022</v>
      </c>
      <c r="F8321" s="338"/>
      <c r="G8321" s="44"/>
      <c r="H8321" s="44"/>
      <c r="I8321" s="44"/>
      <c r="J8321" s="44"/>
      <c r="K8321" s="44"/>
      <c r="L8321" s="31"/>
      <c r="M8321" s="31"/>
      <c r="N8321" s="334"/>
      <c r="O8321" s="337"/>
      <c r="P8321" s="343"/>
    </row>
    <row r="8322" spans="1:16" x14ac:dyDescent="0.25">
      <c r="A8322" s="44" t="s">
        <v>5277</v>
      </c>
      <c r="B8322" s="44" t="s">
        <v>5276</v>
      </c>
      <c r="C8322" s="45" t="s">
        <v>5278</v>
      </c>
      <c r="D8322" s="45" t="s">
        <v>15765</v>
      </c>
      <c r="E8322" s="45" t="s">
        <v>6211</v>
      </c>
      <c r="F8322" s="328"/>
      <c r="G8322" s="328"/>
      <c r="H8322" s="328"/>
      <c r="I8322" s="329"/>
      <c r="J8322" s="329"/>
      <c r="K8322" s="329"/>
      <c r="N8322" s="334"/>
      <c r="O8322" s="334"/>
      <c r="P8322" s="343"/>
    </row>
    <row r="8323" spans="1:16" x14ac:dyDescent="0.25">
      <c r="A8323" s="346" t="s">
        <v>5277</v>
      </c>
      <c r="B8323" s="346" t="s">
        <v>5276</v>
      </c>
      <c r="C8323" s="347" t="s">
        <v>5278</v>
      </c>
      <c r="D8323" s="347" t="s">
        <v>15765</v>
      </c>
      <c r="E8323" s="347" t="s">
        <v>6809</v>
      </c>
      <c r="F8323" s="346"/>
      <c r="G8323" s="346"/>
      <c r="H8323" s="346"/>
      <c r="I8323" s="346"/>
      <c r="J8323" s="346"/>
      <c r="K8323" s="346"/>
      <c r="L8323" s="346"/>
      <c r="M8323" s="346"/>
      <c r="N8323" s="334"/>
      <c r="O8323" s="334"/>
      <c r="P8323" s="343"/>
    </row>
    <row r="8324" spans="1:16" x14ac:dyDescent="0.25">
      <c r="A8324" s="44" t="s">
        <v>5277</v>
      </c>
      <c r="B8324" s="44" t="s">
        <v>5276</v>
      </c>
      <c r="C8324" s="45" t="s">
        <v>5278</v>
      </c>
      <c r="D8324" s="45" t="s">
        <v>13812</v>
      </c>
      <c r="E8324" s="45" t="s">
        <v>6211</v>
      </c>
      <c r="F8324" s="93"/>
      <c r="G8324" s="93"/>
      <c r="H8324" s="93"/>
      <c r="I8324" s="99"/>
      <c r="J8324" s="99"/>
      <c r="K8324" s="99"/>
      <c r="N8324" s="334"/>
      <c r="O8324" s="334"/>
      <c r="P8324" s="343"/>
    </row>
    <row r="8325" spans="1:16" x14ac:dyDescent="0.25">
      <c r="A8325" s="264" t="s">
        <v>10459</v>
      </c>
      <c r="B8325" s="264" t="s">
        <v>2751</v>
      </c>
      <c r="C8325" s="265">
        <v>230105</v>
      </c>
      <c r="D8325" s="265" t="s">
        <v>15953</v>
      </c>
      <c r="E8325" s="266" t="s">
        <v>6877</v>
      </c>
      <c r="P8325" s="343"/>
    </row>
    <row r="8326" spans="1:16" x14ac:dyDescent="0.25">
      <c r="A8326" s="264" t="s">
        <v>8654</v>
      </c>
      <c r="B8326" s="264" t="s">
        <v>6966</v>
      </c>
      <c r="C8326" s="265">
        <v>23010401</v>
      </c>
      <c r="D8326" s="265" t="s">
        <v>15953</v>
      </c>
      <c r="E8326" s="266" t="s">
        <v>6967</v>
      </c>
      <c r="P8326" s="343"/>
    </row>
    <row r="8327" spans="1:16" x14ac:dyDescent="0.25">
      <c r="A8327" s="264" t="s">
        <v>8654</v>
      </c>
      <c r="B8327" s="264" t="s">
        <v>3782</v>
      </c>
      <c r="C8327" s="265">
        <v>23010402</v>
      </c>
      <c r="D8327" s="265" t="s">
        <v>15953</v>
      </c>
      <c r="E8327" s="266" t="s">
        <v>8836</v>
      </c>
      <c r="P8327" s="343"/>
    </row>
    <row r="8328" spans="1:16" x14ac:dyDescent="0.3">
      <c r="A8328" s="57" t="s">
        <v>844</v>
      </c>
      <c r="B8328" s="58" t="s">
        <v>4914</v>
      </c>
      <c r="C8328" s="62">
        <v>23022</v>
      </c>
      <c r="D8328" s="62" t="s">
        <v>5966</v>
      </c>
      <c r="E8328" s="60">
        <v>46630</v>
      </c>
      <c r="F8328" s="339" t="s">
        <v>16268</v>
      </c>
      <c r="G8328" s="339" t="s">
        <v>16268</v>
      </c>
      <c r="H8328" s="57"/>
      <c r="I8328" s="57"/>
      <c r="J8328" s="57"/>
      <c r="K8328" s="57"/>
      <c r="N8328" s="334"/>
      <c r="O8328" s="334"/>
      <c r="P8328" s="343"/>
    </row>
    <row r="8329" spans="1:16" x14ac:dyDescent="0.25">
      <c r="A8329" s="44" t="s">
        <v>14881</v>
      </c>
      <c r="B8329" s="44" t="s">
        <v>18102</v>
      </c>
      <c r="C8329" s="45" t="s">
        <v>18103</v>
      </c>
      <c r="D8329" s="45" t="s">
        <v>18252</v>
      </c>
      <c r="E8329" s="45" t="s">
        <v>6985</v>
      </c>
      <c r="F8329" s="45" t="s">
        <v>1384</v>
      </c>
      <c r="G8329" s="45" t="s">
        <v>1385</v>
      </c>
      <c r="P8329" s="343"/>
    </row>
    <row r="8330" spans="1:16" x14ac:dyDescent="0.25">
      <c r="A8330" s="264" t="s">
        <v>14881</v>
      </c>
      <c r="B8330" s="264" t="s">
        <v>2751</v>
      </c>
      <c r="C8330" s="265">
        <v>230105</v>
      </c>
      <c r="D8330" s="265" t="s">
        <v>15953</v>
      </c>
      <c r="E8330" s="266" t="s">
        <v>6877</v>
      </c>
      <c r="P8330" s="343"/>
    </row>
    <row r="8331" spans="1:16" x14ac:dyDescent="0.25">
      <c r="A8331" s="264" t="s">
        <v>14881</v>
      </c>
      <c r="B8331" s="264" t="s">
        <v>14623</v>
      </c>
      <c r="C8331" s="265">
        <v>24050301</v>
      </c>
      <c r="D8331" s="265" t="s">
        <v>15953</v>
      </c>
      <c r="E8331" s="266" t="s">
        <v>6710</v>
      </c>
      <c r="P8331" s="343"/>
    </row>
    <row r="8332" spans="1:16" x14ac:dyDescent="0.25">
      <c r="A8332" s="264" t="s">
        <v>14881</v>
      </c>
      <c r="B8332" s="264" t="s">
        <v>4843</v>
      </c>
      <c r="C8332" s="265">
        <v>24050302</v>
      </c>
      <c r="D8332" s="265" t="s">
        <v>15953</v>
      </c>
      <c r="E8332" s="266" t="s">
        <v>10364</v>
      </c>
      <c r="P8332" s="343"/>
    </row>
    <row r="8333" spans="1:16" x14ac:dyDescent="0.25">
      <c r="A8333" s="264" t="s">
        <v>9524</v>
      </c>
      <c r="B8333" s="264" t="s">
        <v>4181</v>
      </c>
      <c r="C8333" s="265">
        <v>230301</v>
      </c>
      <c r="D8333" s="265" t="s">
        <v>15953</v>
      </c>
      <c r="E8333" s="266" t="s">
        <v>6877</v>
      </c>
      <c r="P8333" s="343"/>
    </row>
    <row r="8334" spans="1:16" x14ac:dyDescent="0.25">
      <c r="A8334" s="264" t="s">
        <v>17886</v>
      </c>
      <c r="B8334" s="264" t="s">
        <v>236</v>
      </c>
      <c r="C8334" s="265">
        <v>241001</v>
      </c>
      <c r="D8334" s="265" t="s">
        <v>15953</v>
      </c>
      <c r="E8334" s="266" t="s">
        <v>11352</v>
      </c>
      <c r="P8334" s="343"/>
    </row>
    <row r="8335" spans="1:16" x14ac:dyDescent="0.25">
      <c r="A8335" s="264" t="s">
        <v>6907</v>
      </c>
      <c r="B8335" s="264" t="s">
        <v>3591</v>
      </c>
      <c r="C8335" s="265">
        <v>230901</v>
      </c>
      <c r="D8335" s="265" t="s">
        <v>15953</v>
      </c>
      <c r="E8335" s="266" t="s">
        <v>10715</v>
      </c>
      <c r="P8335" s="343"/>
    </row>
    <row r="8336" spans="1:16" x14ac:dyDescent="0.25">
      <c r="A8336" s="57" t="s">
        <v>5896</v>
      </c>
      <c r="B8336" s="57" t="s">
        <v>2495</v>
      </c>
      <c r="C8336" s="62">
        <v>21030</v>
      </c>
      <c r="D8336" s="62" t="s">
        <v>5966</v>
      </c>
      <c r="E8336" s="60">
        <v>45961</v>
      </c>
      <c r="F8336" s="339" t="s">
        <v>16267</v>
      </c>
      <c r="G8336" s="339" t="s">
        <v>16268</v>
      </c>
      <c r="H8336" s="67"/>
      <c r="I8336" s="67"/>
      <c r="J8336" s="67"/>
      <c r="K8336" s="67"/>
      <c r="L8336" s="31"/>
      <c r="M8336" s="31"/>
      <c r="N8336" s="334"/>
      <c r="O8336" s="337"/>
      <c r="P8336" s="343"/>
    </row>
    <row r="8337" spans="1:16" x14ac:dyDescent="0.3">
      <c r="A8337" s="57" t="s">
        <v>471</v>
      </c>
      <c r="B8337" s="92" t="s">
        <v>4550</v>
      </c>
      <c r="C8337" s="93" t="s">
        <v>4548</v>
      </c>
      <c r="D8337" s="93" t="s">
        <v>4549</v>
      </c>
      <c r="E8337" s="94">
        <v>46203</v>
      </c>
      <c r="F8337" s="93"/>
      <c r="G8337" s="93"/>
      <c r="H8337" s="93"/>
      <c r="I8337" s="99"/>
      <c r="J8337" s="99"/>
      <c r="K8337" s="99"/>
      <c r="N8337" s="334"/>
      <c r="O8337" s="334"/>
      <c r="P8337" s="343"/>
    </row>
    <row r="8338" spans="1:16" x14ac:dyDescent="0.25">
      <c r="A8338" s="1" t="s">
        <v>8430</v>
      </c>
      <c r="B8338" s="432" t="s">
        <v>8379</v>
      </c>
      <c r="C8338" s="433" t="s">
        <v>13956</v>
      </c>
      <c r="D8338" s="434" t="s">
        <v>17016</v>
      </c>
      <c r="E8338" s="434">
        <v>45838</v>
      </c>
      <c r="P8338" s="343"/>
    </row>
    <row r="8339" spans="1:16" x14ac:dyDescent="0.25">
      <c r="A8339" s="1" t="s">
        <v>8430</v>
      </c>
      <c r="B8339" s="432" t="s">
        <v>8379</v>
      </c>
      <c r="C8339" s="433" t="s">
        <v>13956</v>
      </c>
      <c r="D8339" s="434" t="s">
        <v>17016</v>
      </c>
      <c r="E8339" s="434">
        <v>45838</v>
      </c>
      <c r="P8339" s="343"/>
    </row>
    <row r="8340" spans="1:16" x14ac:dyDescent="0.25">
      <c r="A8340" s="44" t="s">
        <v>457</v>
      </c>
      <c r="B8340" s="44" t="s">
        <v>13517</v>
      </c>
      <c r="C8340" s="45" t="s">
        <v>11128</v>
      </c>
      <c r="D8340" s="45" t="s">
        <v>16294</v>
      </c>
      <c r="E8340" s="46">
        <v>46022</v>
      </c>
      <c r="F8340" s="338"/>
      <c r="G8340" s="44"/>
      <c r="H8340" s="44"/>
      <c r="I8340" s="44"/>
      <c r="J8340" s="44"/>
      <c r="K8340" s="44"/>
      <c r="L8340" s="31"/>
      <c r="M8340" s="31"/>
      <c r="N8340" s="334"/>
      <c r="O8340" s="337"/>
      <c r="P8340" s="343"/>
    </row>
    <row r="8341" spans="1:16" x14ac:dyDescent="0.25">
      <c r="A8341" s="264" t="s">
        <v>8655</v>
      </c>
      <c r="B8341" s="264" t="s">
        <v>1068</v>
      </c>
      <c r="C8341" s="265">
        <v>230202</v>
      </c>
      <c r="D8341" s="265" t="s">
        <v>15953</v>
      </c>
      <c r="E8341" s="266" t="s">
        <v>8836</v>
      </c>
      <c r="P8341" s="343"/>
    </row>
    <row r="8342" spans="1:16" x14ac:dyDescent="0.25">
      <c r="A8342" s="264" t="s">
        <v>8655</v>
      </c>
      <c r="B8342" s="264" t="s">
        <v>6966</v>
      </c>
      <c r="C8342" s="265">
        <v>23010401</v>
      </c>
      <c r="D8342" s="265" t="s">
        <v>15953</v>
      </c>
      <c r="E8342" s="266" t="s">
        <v>6967</v>
      </c>
      <c r="P8342" s="343"/>
    </row>
    <row r="8343" spans="1:16" x14ac:dyDescent="0.25">
      <c r="A8343" s="1" t="s">
        <v>9704</v>
      </c>
      <c r="B8343" s="432" t="s">
        <v>178</v>
      </c>
      <c r="C8343" s="433" t="s">
        <v>9705</v>
      </c>
      <c r="D8343" s="434" t="s">
        <v>17016</v>
      </c>
      <c r="E8343" s="434">
        <v>45793</v>
      </c>
      <c r="P8343" s="343"/>
    </row>
    <row r="8344" spans="1:16" x14ac:dyDescent="0.25">
      <c r="A8344" s="44" t="s">
        <v>16363</v>
      </c>
      <c r="B8344" s="44" t="s">
        <v>16337</v>
      </c>
      <c r="C8344" s="45" t="s">
        <v>16338</v>
      </c>
      <c r="D8344" s="45" t="s">
        <v>16294</v>
      </c>
      <c r="E8344" s="46">
        <v>46022</v>
      </c>
      <c r="F8344" s="338"/>
      <c r="G8344" s="44"/>
      <c r="H8344" s="44"/>
      <c r="I8344" s="44"/>
      <c r="J8344" s="44"/>
      <c r="K8344" s="44"/>
      <c r="L8344" s="31"/>
      <c r="M8344" s="31"/>
      <c r="N8344" s="334"/>
      <c r="O8344" s="337"/>
      <c r="P8344" s="343"/>
    </row>
    <row r="8345" spans="1:16" x14ac:dyDescent="0.25">
      <c r="A8345" s="264" t="s">
        <v>9525</v>
      </c>
      <c r="B8345" s="264" t="s">
        <v>3782</v>
      </c>
      <c r="C8345" s="265">
        <v>23010402</v>
      </c>
      <c r="D8345" s="265" t="s">
        <v>15953</v>
      </c>
      <c r="E8345" s="266" t="s">
        <v>8836</v>
      </c>
      <c r="P8345" s="343"/>
    </row>
    <row r="8346" spans="1:16" x14ac:dyDescent="0.25">
      <c r="A8346" s="403" t="s">
        <v>17381</v>
      </c>
      <c r="B8346" s="403" t="s">
        <v>17101</v>
      </c>
      <c r="C8346" s="413">
        <v>11.22</v>
      </c>
      <c r="D8346" s="43" t="s">
        <v>17679</v>
      </c>
      <c r="E8346" s="43">
        <v>45838</v>
      </c>
      <c r="F8346" s="88"/>
      <c r="P8346" s="343"/>
    </row>
    <row r="8347" spans="1:16" x14ac:dyDescent="0.25">
      <c r="A8347" s="264" t="s">
        <v>13027</v>
      </c>
      <c r="B8347" s="264" t="s">
        <v>12996</v>
      </c>
      <c r="C8347" s="265">
        <v>24010401</v>
      </c>
      <c r="D8347" s="265" t="s">
        <v>15953</v>
      </c>
      <c r="E8347" s="266" t="s">
        <v>12997</v>
      </c>
      <c r="P8347" s="343"/>
    </row>
    <row r="8348" spans="1:16" x14ac:dyDescent="0.25">
      <c r="A8348" s="264" t="s">
        <v>13027</v>
      </c>
      <c r="B8348" s="264" t="s">
        <v>3782</v>
      </c>
      <c r="C8348" s="265">
        <v>24010402</v>
      </c>
      <c r="D8348" s="265" t="s">
        <v>15953</v>
      </c>
      <c r="E8348" s="266" t="s">
        <v>8836</v>
      </c>
      <c r="P8348" s="343"/>
    </row>
    <row r="8349" spans="1:16" x14ac:dyDescent="0.25">
      <c r="A8349" s="264" t="s">
        <v>9526</v>
      </c>
      <c r="B8349" s="264" t="s">
        <v>8832</v>
      </c>
      <c r="C8349" s="265">
        <v>230203</v>
      </c>
      <c r="D8349" s="265" t="s">
        <v>15953</v>
      </c>
      <c r="E8349" s="266" t="s">
        <v>8836</v>
      </c>
      <c r="P8349" s="343"/>
    </row>
    <row r="8350" spans="1:16" x14ac:dyDescent="0.25">
      <c r="A8350" s="1" t="s">
        <v>16495</v>
      </c>
      <c r="B8350" s="432" t="s">
        <v>2954</v>
      </c>
      <c r="C8350" s="433" t="s">
        <v>4395</v>
      </c>
      <c r="D8350" s="434" t="s">
        <v>17016</v>
      </c>
      <c r="E8350" s="434">
        <v>45823</v>
      </c>
      <c r="P8350" s="343"/>
    </row>
    <row r="8351" spans="1:16" x14ac:dyDescent="0.25">
      <c r="A8351" s="264" t="s">
        <v>14882</v>
      </c>
      <c r="B8351" s="264" t="s">
        <v>14586</v>
      </c>
      <c r="C8351" s="265">
        <v>240403</v>
      </c>
      <c r="D8351" s="265" t="s">
        <v>15953</v>
      </c>
      <c r="E8351" s="266" t="s">
        <v>6492</v>
      </c>
      <c r="P8351" s="343"/>
    </row>
    <row r="8352" spans="1:16" x14ac:dyDescent="0.25">
      <c r="A8352" s="403" t="s">
        <v>14883</v>
      </c>
      <c r="B8352" s="403" t="s">
        <v>17205</v>
      </c>
      <c r="C8352" s="413">
        <v>15.23</v>
      </c>
      <c r="D8352" s="43" t="s">
        <v>17679</v>
      </c>
      <c r="E8352" s="43">
        <v>46934</v>
      </c>
      <c r="F8352" s="88" t="s">
        <v>1533</v>
      </c>
      <c r="P8352" s="343"/>
    </row>
    <row r="8353" spans="1:16" x14ac:dyDescent="0.25">
      <c r="A8353" s="264" t="s">
        <v>14883</v>
      </c>
      <c r="B8353" s="264" t="s">
        <v>13009</v>
      </c>
      <c r="C8353" s="265">
        <v>240101</v>
      </c>
      <c r="D8353" s="265" t="s">
        <v>15953</v>
      </c>
      <c r="E8353" s="266" t="s">
        <v>13010</v>
      </c>
      <c r="P8353" s="343"/>
    </row>
    <row r="8354" spans="1:16" x14ac:dyDescent="0.25">
      <c r="A8354" s="264" t="s">
        <v>14883</v>
      </c>
      <c r="B8354" s="264" t="s">
        <v>12989</v>
      </c>
      <c r="C8354" s="265">
        <v>240103</v>
      </c>
      <c r="D8354" s="265" t="s">
        <v>15953</v>
      </c>
      <c r="E8354" s="266" t="s">
        <v>6677</v>
      </c>
      <c r="P8354" s="343"/>
    </row>
    <row r="8355" spans="1:16" x14ac:dyDescent="0.25">
      <c r="A8355" s="404" t="s">
        <v>17382</v>
      </c>
      <c r="B8355" s="403" t="s">
        <v>17093</v>
      </c>
      <c r="C8355" s="413">
        <v>33.229999999999997</v>
      </c>
      <c r="D8355" s="43" t="s">
        <v>17679</v>
      </c>
      <c r="E8355" s="43">
        <v>46934</v>
      </c>
      <c r="F8355" s="88" t="s">
        <v>1533</v>
      </c>
      <c r="P8355" s="343"/>
    </row>
    <row r="8356" spans="1:16" x14ac:dyDescent="0.25">
      <c r="A8356" s="264" t="s">
        <v>4270</v>
      </c>
      <c r="B8356" s="264" t="s">
        <v>3753</v>
      </c>
      <c r="C8356" s="265">
        <v>210101</v>
      </c>
      <c r="D8356" s="265" t="s">
        <v>15953</v>
      </c>
      <c r="E8356" s="266" t="s">
        <v>3754</v>
      </c>
      <c r="P8356" s="343"/>
    </row>
    <row r="8357" spans="1:16" x14ac:dyDescent="0.25">
      <c r="A8357" s="44" t="s">
        <v>547</v>
      </c>
      <c r="B8357" s="44" t="s">
        <v>9961</v>
      </c>
      <c r="C8357" s="45" t="s">
        <v>3457</v>
      </c>
      <c r="D8357" s="45" t="s">
        <v>16294</v>
      </c>
      <c r="E8357" s="46">
        <v>46022</v>
      </c>
      <c r="F8357" s="338"/>
      <c r="G8357" s="44"/>
      <c r="H8357" s="44"/>
      <c r="I8357" s="44"/>
      <c r="J8357" s="44"/>
      <c r="K8357" s="44"/>
      <c r="L8357" s="31"/>
      <c r="M8357" s="31"/>
      <c r="N8357" s="334"/>
      <c r="O8357" s="337"/>
      <c r="P8357" s="343"/>
    </row>
    <row r="8358" spans="1:16" x14ac:dyDescent="0.2">
      <c r="A8358" s="57" t="s">
        <v>5017</v>
      </c>
      <c r="B8358" s="57" t="s">
        <v>1497</v>
      </c>
      <c r="C8358" s="62">
        <v>2411</v>
      </c>
      <c r="D8358" s="62" t="s">
        <v>5966</v>
      </c>
      <c r="E8358" s="60">
        <v>45961</v>
      </c>
      <c r="F8358" s="339" t="s">
        <v>16268</v>
      </c>
      <c r="G8358" s="339" t="s">
        <v>16268</v>
      </c>
      <c r="H8358" s="57"/>
      <c r="I8358" s="57"/>
      <c r="J8358" s="57"/>
      <c r="K8358" s="57"/>
      <c r="L8358" s="31"/>
      <c r="M8358" s="31"/>
      <c r="N8358" s="334"/>
      <c r="O8358" s="337"/>
      <c r="P8358" s="343"/>
    </row>
    <row r="8359" spans="1:16" x14ac:dyDescent="0.25">
      <c r="A8359" s="102" t="s">
        <v>7755</v>
      </c>
      <c r="B8359" s="131" t="s">
        <v>7741</v>
      </c>
      <c r="C8359" s="96" t="s">
        <v>7742</v>
      </c>
      <c r="D8359" s="96" t="s">
        <v>1398</v>
      </c>
      <c r="E8359" s="112">
        <v>45737</v>
      </c>
      <c r="F8359" s="93"/>
      <c r="G8359" s="93"/>
      <c r="H8359" s="93"/>
      <c r="I8359" s="99"/>
      <c r="J8359" s="99"/>
      <c r="K8359" s="99"/>
      <c r="L8359" s="31"/>
      <c r="M8359" s="31"/>
      <c r="N8359" s="334"/>
      <c r="O8359" s="337"/>
      <c r="P8359" s="343"/>
    </row>
    <row r="8360" spans="1:16" x14ac:dyDescent="0.25">
      <c r="A8360" s="44" t="s">
        <v>5710</v>
      </c>
      <c r="B8360" s="44" t="s">
        <v>5711</v>
      </c>
      <c r="C8360" s="45" t="s">
        <v>5712</v>
      </c>
      <c r="D8360" s="45" t="s">
        <v>15765</v>
      </c>
      <c r="E8360" s="45" t="s">
        <v>5246</v>
      </c>
      <c r="F8360" s="328"/>
      <c r="G8360" s="328"/>
      <c r="H8360" s="328"/>
      <c r="I8360" s="329"/>
      <c r="J8360" s="329"/>
      <c r="K8360" s="329"/>
      <c r="N8360" s="334"/>
      <c r="O8360" s="334"/>
      <c r="P8360" s="343"/>
    </row>
    <row r="8361" spans="1:16" x14ac:dyDescent="0.25">
      <c r="A8361" s="346" t="s">
        <v>5710</v>
      </c>
      <c r="B8361" s="346" t="s">
        <v>5711</v>
      </c>
      <c r="C8361" s="347" t="s">
        <v>5712</v>
      </c>
      <c r="D8361" s="347" t="s">
        <v>15765</v>
      </c>
      <c r="E8361" s="347" t="s">
        <v>2980</v>
      </c>
      <c r="F8361" s="346"/>
      <c r="G8361" s="346"/>
      <c r="H8361" s="346"/>
      <c r="I8361" s="346"/>
      <c r="J8361" s="346"/>
      <c r="K8361" s="346"/>
      <c r="L8361" s="346"/>
      <c r="M8361" s="346"/>
      <c r="N8361" s="334"/>
      <c r="O8361" s="334"/>
      <c r="P8361" s="343"/>
    </row>
    <row r="8362" spans="1:16" x14ac:dyDescent="0.25">
      <c r="A8362" s="44" t="s">
        <v>3414</v>
      </c>
      <c r="B8362" s="44" t="s">
        <v>10976</v>
      </c>
      <c r="C8362" s="45" t="s">
        <v>10977</v>
      </c>
      <c r="D8362" s="45" t="s">
        <v>18252</v>
      </c>
      <c r="E8362" s="45" t="s">
        <v>10715</v>
      </c>
      <c r="F8362" s="45" t="s">
        <v>1384</v>
      </c>
      <c r="G8362" s="45" t="s">
        <v>1385</v>
      </c>
      <c r="P8362" s="343"/>
    </row>
    <row r="8363" spans="1:16" x14ac:dyDescent="0.25">
      <c r="A8363" s="264" t="s">
        <v>1884</v>
      </c>
      <c r="B8363" s="264" t="s">
        <v>236</v>
      </c>
      <c r="C8363" s="265">
        <v>241001</v>
      </c>
      <c r="D8363" s="265" t="s">
        <v>15953</v>
      </c>
      <c r="E8363" s="266" t="s">
        <v>11352</v>
      </c>
      <c r="P8363" s="343"/>
    </row>
    <row r="8364" spans="1:16" x14ac:dyDescent="0.25">
      <c r="A8364" s="264" t="s">
        <v>1884</v>
      </c>
      <c r="B8364" s="264" t="s">
        <v>6661</v>
      </c>
      <c r="C8364" s="265">
        <v>22100201</v>
      </c>
      <c r="D8364" s="265" t="s">
        <v>15953</v>
      </c>
      <c r="E8364" s="266" t="s">
        <v>5198</v>
      </c>
      <c r="P8364" s="343"/>
    </row>
    <row r="8365" spans="1:16" x14ac:dyDescent="0.25">
      <c r="A8365" s="264" t="s">
        <v>1884</v>
      </c>
      <c r="B8365" s="264" t="s">
        <v>3594</v>
      </c>
      <c r="C8365" s="265">
        <v>22100202</v>
      </c>
      <c r="D8365" s="265" t="s">
        <v>15953</v>
      </c>
      <c r="E8365" s="266" t="s">
        <v>5198</v>
      </c>
      <c r="P8365" s="343"/>
    </row>
    <row r="8366" spans="1:16" x14ac:dyDescent="0.25">
      <c r="A8366" s="264" t="s">
        <v>1884</v>
      </c>
      <c r="B8366" s="264" t="s">
        <v>6966</v>
      </c>
      <c r="C8366" s="265">
        <v>23010401</v>
      </c>
      <c r="D8366" s="265" t="s">
        <v>15953</v>
      </c>
      <c r="E8366" s="266" t="s">
        <v>6967</v>
      </c>
      <c r="P8366" s="343"/>
    </row>
    <row r="8367" spans="1:16" x14ac:dyDescent="0.25">
      <c r="A8367" s="264" t="s">
        <v>1884</v>
      </c>
      <c r="B8367" s="264" t="s">
        <v>3782</v>
      </c>
      <c r="C8367" s="265">
        <v>23010402</v>
      </c>
      <c r="D8367" s="265" t="s">
        <v>15953</v>
      </c>
      <c r="E8367" s="266" t="s">
        <v>8836</v>
      </c>
      <c r="P8367" s="343"/>
    </row>
    <row r="8368" spans="1:16" x14ac:dyDescent="0.25">
      <c r="A8368" s="120" t="s">
        <v>4966</v>
      </c>
      <c r="B8368" s="114" t="s">
        <v>2267</v>
      </c>
      <c r="C8368" s="106" t="s">
        <v>4968</v>
      </c>
      <c r="D8368" s="93" t="s">
        <v>1593</v>
      </c>
      <c r="E8368" s="115">
        <v>46203</v>
      </c>
      <c r="F8368" s="93"/>
      <c r="G8368" s="93"/>
      <c r="H8368" s="93"/>
      <c r="I8368" s="99"/>
      <c r="J8368" s="99"/>
      <c r="K8368" s="99"/>
      <c r="N8368" s="334"/>
      <c r="O8368" s="334"/>
      <c r="P8368" s="343"/>
    </row>
    <row r="8369" spans="1:16" x14ac:dyDescent="0.25">
      <c r="A8369" s="120" t="s">
        <v>4966</v>
      </c>
      <c r="B8369" s="114" t="s">
        <v>2267</v>
      </c>
      <c r="C8369" s="106" t="s">
        <v>4968</v>
      </c>
      <c r="D8369" s="93" t="s">
        <v>1593</v>
      </c>
      <c r="E8369" s="115">
        <v>46203</v>
      </c>
      <c r="F8369" s="93"/>
      <c r="G8369" s="93"/>
      <c r="H8369" s="93"/>
      <c r="I8369" s="99"/>
      <c r="J8369" s="99"/>
      <c r="K8369" s="99"/>
      <c r="N8369" s="334"/>
      <c r="O8369" s="334"/>
      <c r="P8369" s="343"/>
    </row>
    <row r="8370" spans="1:16" x14ac:dyDescent="0.25">
      <c r="A8370" s="44" t="s">
        <v>1566</v>
      </c>
      <c r="B8370" s="44" t="s">
        <v>2971</v>
      </c>
      <c r="C8370" s="45" t="s">
        <v>3008</v>
      </c>
      <c r="D8370" s="45" t="s">
        <v>15765</v>
      </c>
      <c r="E8370" s="45" t="s">
        <v>2973</v>
      </c>
      <c r="F8370" s="328"/>
      <c r="G8370" s="328"/>
      <c r="H8370" s="328"/>
      <c r="I8370" s="329"/>
      <c r="J8370" s="329"/>
      <c r="K8370" s="329"/>
      <c r="N8370" s="334"/>
      <c r="O8370" s="334"/>
      <c r="P8370" s="343"/>
    </row>
    <row r="8371" spans="1:16" x14ac:dyDescent="0.25">
      <c r="A8371" s="346" t="s">
        <v>1566</v>
      </c>
      <c r="B8371" s="346" t="s">
        <v>2971</v>
      </c>
      <c r="C8371" s="347" t="s">
        <v>3008</v>
      </c>
      <c r="D8371" s="347" t="s">
        <v>15765</v>
      </c>
      <c r="E8371" s="347" t="s">
        <v>16804</v>
      </c>
      <c r="F8371" s="346"/>
      <c r="G8371" s="346"/>
      <c r="H8371" s="346"/>
      <c r="I8371" s="346"/>
      <c r="J8371" s="346"/>
      <c r="K8371" s="346"/>
      <c r="L8371" s="346"/>
      <c r="M8371" s="346"/>
      <c r="N8371" s="334"/>
      <c r="O8371" s="334"/>
      <c r="P8371" s="343"/>
    </row>
    <row r="8372" spans="1:16" x14ac:dyDescent="0.25">
      <c r="A8372" s="44" t="s">
        <v>1566</v>
      </c>
      <c r="B8372" s="44" t="s">
        <v>12328</v>
      </c>
      <c r="C8372" s="45" t="s">
        <v>12856</v>
      </c>
      <c r="D8372" s="45" t="s">
        <v>4574</v>
      </c>
      <c r="E8372" s="275">
        <f>DATE(2027,8,9)</f>
        <v>46608</v>
      </c>
      <c r="N8372" s="334"/>
      <c r="O8372" s="334"/>
      <c r="P8372" s="343"/>
    </row>
    <row r="8373" spans="1:16" x14ac:dyDescent="0.25">
      <c r="A8373" s="44" t="s">
        <v>1566</v>
      </c>
      <c r="B8373" s="44" t="s">
        <v>2971</v>
      </c>
      <c r="C8373" s="45" t="s">
        <v>3008</v>
      </c>
      <c r="D8373" s="45" t="s">
        <v>13812</v>
      </c>
      <c r="E8373" s="45" t="s">
        <v>2973</v>
      </c>
      <c r="F8373" s="93"/>
      <c r="G8373" s="93"/>
      <c r="H8373" s="93"/>
      <c r="I8373" s="99"/>
      <c r="J8373" s="99"/>
      <c r="K8373" s="99"/>
      <c r="N8373" s="334"/>
      <c r="O8373" s="334"/>
      <c r="P8373" s="343"/>
    </row>
    <row r="8374" spans="1:16" x14ac:dyDescent="0.25">
      <c r="A8374" s="57" t="s">
        <v>5897</v>
      </c>
      <c r="B8374" s="57" t="s">
        <v>1488</v>
      </c>
      <c r="C8374" s="62">
        <v>21027</v>
      </c>
      <c r="D8374" s="62" t="s">
        <v>5966</v>
      </c>
      <c r="E8374" s="60">
        <v>45777</v>
      </c>
      <c r="F8374" s="340" t="s">
        <v>16267</v>
      </c>
      <c r="G8374" s="339" t="s">
        <v>16268</v>
      </c>
      <c r="H8374" s="57"/>
      <c r="I8374" s="57"/>
      <c r="J8374" s="57"/>
      <c r="K8374" s="57"/>
      <c r="L8374" s="31"/>
      <c r="M8374" s="31"/>
      <c r="N8374" s="334"/>
      <c r="O8374" s="337"/>
      <c r="P8374" s="343"/>
    </row>
    <row r="8375" spans="1:16" x14ac:dyDescent="0.25">
      <c r="A8375" s="264" t="s">
        <v>4271</v>
      </c>
      <c r="B8375" s="264" t="s">
        <v>3782</v>
      </c>
      <c r="C8375" s="265">
        <v>210205</v>
      </c>
      <c r="D8375" s="265" t="s">
        <v>15953</v>
      </c>
      <c r="E8375" s="266" t="s">
        <v>8836</v>
      </c>
      <c r="P8375" s="343"/>
    </row>
    <row r="8376" spans="1:16" x14ac:dyDescent="0.25">
      <c r="A8376" s="264" t="s">
        <v>845</v>
      </c>
      <c r="B8376" s="264" t="s">
        <v>10632</v>
      </c>
      <c r="C8376" s="265">
        <v>23080101</v>
      </c>
      <c r="D8376" s="265" t="s">
        <v>15953</v>
      </c>
      <c r="E8376" s="266" t="s">
        <v>5279</v>
      </c>
      <c r="P8376" s="343"/>
    </row>
    <row r="8377" spans="1:16" x14ac:dyDescent="0.25">
      <c r="A8377" s="264" t="s">
        <v>845</v>
      </c>
      <c r="B8377" s="264" t="s">
        <v>10677</v>
      </c>
      <c r="C8377" s="265">
        <v>23080102</v>
      </c>
      <c r="D8377" s="265" t="s">
        <v>15953</v>
      </c>
      <c r="E8377" s="266" t="s">
        <v>5195</v>
      </c>
      <c r="P8377" s="343"/>
    </row>
    <row r="8378" spans="1:16" x14ac:dyDescent="0.3">
      <c r="A8378" s="57" t="s">
        <v>4491</v>
      </c>
      <c r="B8378" s="92" t="s">
        <v>4550</v>
      </c>
      <c r="C8378" s="93" t="s">
        <v>4548</v>
      </c>
      <c r="D8378" s="93" t="s">
        <v>4549</v>
      </c>
      <c r="E8378" s="94">
        <v>46203</v>
      </c>
      <c r="F8378" s="93"/>
      <c r="G8378" s="93"/>
      <c r="H8378" s="93"/>
      <c r="I8378" s="99"/>
      <c r="J8378" s="99"/>
      <c r="K8378" s="99"/>
      <c r="N8378" s="334"/>
      <c r="O8378" s="334"/>
      <c r="P8378" s="343"/>
    </row>
    <row r="8379" spans="1:16" x14ac:dyDescent="0.25">
      <c r="A8379" s="264" t="s">
        <v>14884</v>
      </c>
      <c r="B8379" s="264" t="s">
        <v>3753</v>
      </c>
      <c r="C8379" s="265">
        <v>210101</v>
      </c>
      <c r="D8379" s="265" t="s">
        <v>15953</v>
      </c>
      <c r="E8379" s="266" t="s">
        <v>3754</v>
      </c>
      <c r="P8379" s="343"/>
    </row>
    <row r="8380" spans="1:16" x14ac:dyDescent="0.25">
      <c r="A8380" s="264" t="s">
        <v>14884</v>
      </c>
      <c r="B8380" s="264" t="s">
        <v>14623</v>
      </c>
      <c r="C8380" s="265">
        <v>24050301</v>
      </c>
      <c r="D8380" s="265" t="s">
        <v>15953</v>
      </c>
      <c r="E8380" s="266" t="s">
        <v>6710</v>
      </c>
      <c r="P8380" s="343"/>
    </row>
    <row r="8381" spans="1:16" x14ac:dyDescent="0.25">
      <c r="A8381" s="262" t="s">
        <v>7424</v>
      </c>
      <c r="B8381" s="262" t="s">
        <v>7332</v>
      </c>
      <c r="C8381" s="53" t="s">
        <v>7425</v>
      </c>
      <c r="D8381" s="93" t="s">
        <v>7330</v>
      </c>
      <c r="E8381" s="263">
        <v>46525</v>
      </c>
      <c r="F8381" s="93"/>
      <c r="G8381" s="93"/>
      <c r="H8381" s="93"/>
      <c r="I8381" s="99"/>
      <c r="J8381" s="99"/>
      <c r="K8381" s="99"/>
      <c r="N8381" s="334"/>
      <c r="O8381" s="334"/>
      <c r="P8381" s="343"/>
    </row>
    <row r="8382" spans="1:16" x14ac:dyDescent="0.25">
      <c r="A8382" s="44" t="s">
        <v>16103</v>
      </c>
      <c r="B8382" s="44" t="s">
        <v>15963</v>
      </c>
      <c r="C8382" s="45" t="s">
        <v>15964</v>
      </c>
      <c r="D8382" s="45" t="s">
        <v>18252</v>
      </c>
      <c r="E8382" s="45" t="s">
        <v>6214</v>
      </c>
      <c r="F8382" s="45" t="s">
        <v>1384</v>
      </c>
      <c r="G8382" s="45" t="s">
        <v>1385</v>
      </c>
      <c r="P8382" s="343"/>
    </row>
    <row r="8383" spans="1:16" x14ac:dyDescent="0.25">
      <c r="A8383" s="273" t="s">
        <v>8335</v>
      </c>
      <c r="B8383" s="273" t="s">
        <v>8303</v>
      </c>
      <c r="C8383" s="274">
        <v>791202107001</v>
      </c>
      <c r="D8383" s="274" t="s">
        <v>8356</v>
      </c>
      <c r="E8383" s="276" t="s">
        <v>9226</v>
      </c>
      <c r="F8383" s="328"/>
      <c r="G8383" s="328"/>
      <c r="H8383" s="328"/>
      <c r="I8383" s="329"/>
      <c r="J8383" s="329"/>
      <c r="K8383" s="329"/>
      <c r="N8383" s="334"/>
      <c r="O8383" s="334"/>
      <c r="P8383" s="343"/>
    </row>
    <row r="8384" spans="1:16" x14ac:dyDescent="0.25">
      <c r="A8384" s="44" t="s">
        <v>16634</v>
      </c>
      <c r="B8384" s="44" t="s">
        <v>16635</v>
      </c>
      <c r="C8384" s="45" t="s">
        <v>16636</v>
      </c>
      <c r="D8384" s="45" t="s">
        <v>4574</v>
      </c>
      <c r="E8384" s="275">
        <f>DATE(2028,11,14)</f>
        <v>47071</v>
      </c>
      <c r="N8384" s="334"/>
      <c r="O8384" s="334"/>
      <c r="P8384" s="343"/>
    </row>
    <row r="8385" spans="1:16" x14ac:dyDescent="0.25">
      <c r="A8385" s="403" t="s">
        <v>17383</v>
      </c>
      <c r="B8385" s="403" t="s">
        <v>17100</v>
      </c>
      <c r="C8385" s="413">
        <v>3.23</v>
      </c>
      <c r="D8385" s="43" t="s">
        <v>17679</v>
      </c>
      <c r="E8385" s="43">
        <v>45961</v>
      </c>
      <c r="F8385" s="88"/>
      <c r="P8385" s="343"/>
    </row>
    <row r="8386" spans="1:16" x14ac:dyDescent="0.25">
      <c r="A8386" s="44" t="s">
        <v>12329</v>
      </c>
      <c r="B8386" s="44" t="s">
        <v>12330</v>
      </c>
      <c r="C8386" s="45" t="s">
        <v>16637</v>
      </c>
      <c r="D8386" s="45" t="s">
        <v>4574</v>
      </c>
      <c r="E8386" s="275">
        <f>DATE(2028,7,9)</f>
        <v>46943</v>
      </c>
      <c r="N8386" s="334"/>
      <c r="O8386" s="334"/>
      <c r="P8386" s="343"/>
    </row>
    <row r="8387" spans="1:16" x14ac:dyDescent="0.25">
      <c r="A8387" s="264" t="s">
        <v>14885</v>
      </c>
      <c r="B8387" s="264" t="s">
        <v>13009</v>
      </c>
      <c r="C8387" s="265">
        <v>240101</v>
      </c>
      <c r="D8387" s="265" t="s">
        <v>15953</v>
      </c>
      <c r="E8387" s="266" t="s">
        <v>13010</v>
      </c>
      <c r="P8387" s="343"/>
    </row>
    <row r="8388" spans="1:16" x14ac:dyDescent="0.25">
      <c r="A8388" s="44" t="s">
        <v>16104</v>
      </c>
      <c r="B8388" s="44" t="s">
        <v>15970</v>
      </c>
      <c r="C8388" s="45" t="s">
        <v>15775</v>
      </c>
      <c r="D8388" s="45" t="s">
        <v>18252</v>
      </c>
      <c r="E8388" s="45" t="s">
        <v>6416</v>
      </c>
      <c r="F8388" s="45" t="s">
        <v>1384</v>
      </c>
      <c r="G8388" s="45" t="s">
        <v>1385</v>
      </c>
      <c r="P8388" s="343"/>
    </row>
    <row r="8389" spans="1:16" x14ac:dyDescent="0.25">
      <c r="A8389" s="44" t="s">
        <v>9362</v>
      </c>
      <c r="B8389" s="44" t="s">
        <v>9309</v>
      </c>
      <c r="C8389" s="45" t="s">
        <v>9310</v>
      </c>
      <c r="D8389" s="45" t="s">
        <v>18252</v>
      </c>
      <c r="E8389" s="45" t="s">
        <v>3754</v>
      </c>
      <c r="F8389" s="45" t="s">
        <v>1385</v>
      </c>
      <c r="G8389" s="45" t="s">
        <v>1385</v>
      </c>
      <c r="P8389" s="343"/>
    </row>
    <row r="8390" spans="1:16" x14ac:dyDescent="0.2">
      <c r="A8390" s="278" t="s">
        <v>14080</v>
      </c>
      <c r="B8390" s="278" t="s">
        <v>1399</v>
      </c>
      <c r="C8390" s="59" t="s">
        <v>14156</v>
      </c>
      <c r="D8390" s="93" t="s">
        <v>1398</v>
      </c>
      <c r="E8390" s="94">
        <v>45863</v>
      </c>
      <c r="F8390" s="93"/>
      <c r="G8390" s="93"/>
      <c r="H8390" s="93"/>
      <c r="I8390" s="99"/>
      <c r="J8390" s="99"/>
      <c r="K8390" s="99"/>
      <c r="L8390" s="31"/>
      <c r="M8390" s="31"/>
      <c r="N8390" s="334"/>
      <c r="O8390" s="337"/>
      <c r="P8390" s="343"/>
    </row>
    <row r="8391" spans="1:16" x14ac:dyDescent="0.25">
      <c r="A8391" s="264" t="s">
        <v>17887</v>
      </c>
      <c r="B8391" s="264" t="s">
        <v>1921</v>
      </c>
      <c r="C8391" s="265">
        <v>250101</v>
      </c>
      <c r="D8391" s="265" t="s">
        <v>15953</v>
      </c>
      <c r="E8391" s="266" t="s">
        <v>17681</v>
      </c>
      <c r="P8391" s="343"/>
    </row>
    <row r="8392" spans="1:16" x14ac:dyDescent="0.25">
      <c r="A8392" s="44" t="s">
        <v>9363</v>
      </c>
      <c r="B8392" s="44" t="s">
        <v>9316</v>
      </c>
      <c r="C8392" s="45" t="s">
        <v>9317</v>
      </c>
      <c r="D8392" s="45" t="s">
        <v>18252</v>
      </c>
      <c r="E8392" s="45" t="s">
        <v>3754</v>
      </c>
      <c r="F8392" s="45" t="s">
        <v>1384</v>
      </c>
      <c r="G8392" s="45" t="s">
        <v>1385</v>
      </c>
      <c r="P8392" s="343"/>
    </row>
    <row r="8393" spans="1:16" x14ac:dyDescent="0.25">
      <c r="A8393" s="44" t="s">
        <v>13605</v>
      </c>
      <c r="B8393" s="44" t="s">
        <v>13606</v>
      </c>
      <c r="C8393" s="45" t="s">
        <v>13701</v>
      </c>
      <c r="D8393" s="45" t="s">
        <v>4574</v>
      </c>
      <c r="E8393" s="275">
        <f>DATE(2028,3,29)</f>
        <v>46841</v>
      </c>
      <c r="N8393" s="334"/>
      <c r="O8393" s="334"/>
      <c r="P8393" s="343"/>
    </row>
    <row r="8394" spans="1:16" x14ac:dyDescent="0.25">
      <c r="A8394" s="44" t="s">
        <v>11039</v>
      </c>
      <c r="B8394" s="44" t="s">
        <v>10976</v>
      </c>
      <c r="C8394" s="45" t="s">
        <v>10977</v>
      </c>
      <c r="D8394" s="45" t="s">
        <v>18252</v>
      </c>
      <c r="E8394" s="45" t="s">
        <v>10715</v>
      </c>
      <c r="F8394" s="45" t="s">
        <v>1384</v>
      </c>
      <c r="G8394" s="45" t="s">
        <v>1385</v>
      </c>
      <c r="P8394" s="343"/>
    </row>
    <row r="8395" spans="1:16" x14ac:dyDescent="0.25">
      <c r="A8395" s="264" t="s">
        <v>10460</v>
      </c>
      <c r="B8395" s="264" t="s">
        <v>10525</v>
      </c>
      <c r="C8395" s="265">
        <v>230604</v>
      </c>
      <c r="D8395" s="265" t="s">
        <v>15953</v>
      </c>
      <c r="E8395" s="266" t="s">
        <v>5410</v>
      </c>
      <c r="P8395" s="343"/>
    </row>
    <row r="8396" spans="1:16" x14ac:dyDescent="0.25">
      <c r="A8396" s="44" t="s">
        <v>1205</v>
      </c>
      <c r="B8396" s="44" t="s">
        <v>6182</v>
      </c>
      <c r="C8396" s="45" t="s">
        <v>6205</v>
      </c>
      <c r="D8396" s="45" t="s">
        <v>18252</v>
      </c>
      <c r="E8396" s="45" t="s">
        <v>6210</v>
      </c>
      <c r="F8396" s="45" t="s">
        <v>1384</v>
      </c>
      <c r="G8396" s="45" t="s">
        <v>1385</v>
      </c>
      <c r="P8396" s="343"/>
    </row>
    <row r="8397" spans="1:16" x14ac:dyDescent="0.25">
      <c r="A8397" s="264" t="s">
        <v>4272</v>
      </c>
      <c r="B8397" s="264" t="s">
        <v>4181</v>
      </c>
      <c r="C8397" s="265">
        <v>210305</v>
      </c>
      <c r="D8397" s="265" t="s">
        <v>15953</v>
      </c>
      <c r="E8397" s="266" t="s">
        <v>3754</v>
      </c>
      <c r="P8397" s="343"/>
    </row>
    <row r="8398" spans="1:16" x14ac:dyDescent="0.25">
      <c r="A8398" s="264" t="s">
        <v>14886</v>
      </c>
      <c r="B8398" s="264" t="s">
        <v>2751</v>
      </c>
      <c r="C8398" s="265">
        <v>220105</v>
      </c>
      <c r="D8398" s="265" t="s">
        <v>15953</v>
      </c>
      <c r="E8398" s="266" t="s">
        <v>3064</v>
      </c>
      <c r="P8398" s="343"/>
    </row>
    <row r="8399" spans="1:16" x14ac:dyDescent="0.25">
      <c r="A8399" s="264" t="s">
        <v>14886</v>
      </c>
      <c r="B8399" s="264" t="s">
        <v>3587</v>
      </c>
      <c r="C8399" s="265">
        <v>230904</v>
      </c>
      <c r="D8399" s="265" t="s">
        <v>15953</v>
      </c>
      <c r="E8399" s="266" t="s">
        <v>10715</v>
      </c>
      <c r="P8399" s="343"/>
    </row>
    <row r="8400" spans="1:16" x14ac:dyDescent="0.25">
      <c r="A8400" s="44" t="s">
        <v>16105</v>
      </c>
      <c r="B8400" s="44" t="s">
        <v>15779</v>
      </c>
      <c r="C8400" s="45" t="s">
        <v>15780</v>
      </c>
      <c r="D8400" s="45" t="s">
        <v>18252</v>
      </c>
      <c r="E8400" s="45" t="s">
        <v>6416</v>
      </c>
      <c r="F8400" s="45" t="s">
        <v>1384</v>
      </c>
      <c r="G8400" s="45" t="s">
        <v>1385</v>
      </c>
      <c r="P8400" s="343"/>
    </row>
    <row r="8401" spans="1:16" x14ac:dyDescent="0.25">
      <c r="A8401" s="44" t="s">
        <v>16105</v>
      </c>
      <c r="B8401" s="44" t="s">
        <v>18102</v>
      </c>
      <c r="C8401" s="45" t="s">
        <v>18103</v>
      </c>
      <c r="D8401" s="45" t="s">
        <v>18252</v>
      </c>
      <c r="E8401" s="45" t="s">
        <v>6985</v>
      </c>
      <c r="F8401" s="45" t="s">
        <v>1384</v>
      </c>
      <c r="G8401" s="45" t="s">
        <v>1385</v>
      </c>
      <c r="P8401" s="343"/>
    </row>
    <row r="8402" spans="1:16" x14ac:dyDescent="0.25">
      <c r="A8402" s="264" t="s">
        <v>8656</v>
      </c>
      <c r="B8402" s="264" t="s">
        <v>3782</v>
      </c>
      <c r="C8402" s="265">
        <v>23010402</v>
      </c>
      <c r="D8402" s="265" t="s">
        <v>15953</v>
      </c>
      <c r="E8402" s="266" t="s">
        <v>8836</v>
      </c>
      <c r="P8402" s="343"/>
    </row>
    <row r="8403" spans="1:16" x14ac:dyDescent="0.25">
      <c r="A8403" s="264" t="s">
        <v>846</v>
      </c>
      <c r="B8403" s="264" t="s">
        <v>2751</v>
      </c>
      <c r="C8403" s="265">
        <v>230105</v>
      </c>
      <c r="D8403" s="265" t="s">
        <v>15953</v>
      </c>
      <c r="E8403" s="266" t="s">
        <v>6877</v>
      </c>
      <c r="P8403" s="343"/>
    </row>
    <row r="8404" spans="1:16" x14ac:dyDescent="0.25">
      <c r="A8404" s="264" t="s">
        <v>2817</v>
      </c>
      <c r="B8404" s="264" t="s">
        <v>2751</v>
      </c>
      <c r="C8404" s="265">
        <v>230105</v>
      </c>
      <c r="D8404" s="265" t="s">
        <v>15953</v>
      </c>
      <c r="E8404" s="266" t="s">
        <v>6877</v>
      </c>
      <c r="P8404" s="343"/>
    </row>
    <row r="8405" spans="1:16" x14ac:dyDescent="0.25">
      <c r="A8405" s="264" t="s">
        <v>14887</v>
      </c>
      <c r="B8405" s="264" t="s">
        <v>14580</v>
      </c>
      <c r="C8405" s="265">
        <v>24020301</v>
      </c>
      <c r="D8405" s="265" t="s">
        <v>15953</v>
      </c>
      <c r="E8405" s="266" t="s">
        <v>12997</v>
      </c>
      <c r="P8405" s="343"/>
    </row>
    <row r="8406" spans="1:16" x14ac:dyDescent="0.25">
      <c r="A8406" s="44" t="s">
        <v>449</v>
      </c>
      <c r="B8406" s="44" t="s">
        <v>13515</v>
      </c>
      <c r="C8406" s="45" t="s">
        <v>13516</v>
      </c>
      <c r="D8406" s="45" t="s">
        <v>16294</v>
      </c>
      <c r="E8406" s="46">
        <v>45808</v>
      </c>
      <c r="F8406" s="338"/>
      <c r="G8406" s="44"/>
      <c r="H8406" s="44"/>
      <c r="I8406" s="44"/>
      <c r="J8406" s="44"/>
      <c r="K8406" s="44"/>
      <c r="L8406" s="31"/>
      <c r="M8406" s="31"/>
      <c r="N8406" s="337"/>
      <c r="O8406" s="337"/>
      <c r="P8406" s="343"/>
    </row>
    <row r="8407" spans="1:16" x14ac:dyDescent="0.25">
      <c r="A8407" s="91" t="s">
        <v>13251</v>
      </c>
      <c r="B8407" s="92" t="s">
        <v>13392</v>
      </c>
      <c r="C8407" s="45" t="s">
        <v>13137</v>
      </c>
      <c r="D8407" s="93" t="s">
        <v>13391</v>
      </c>
      <c r="E8407" s="94">
        <v>45838</v>
      </c>
      <c r="F8407" s="93"/>
      <c r="G8407" s="93"/>
      <c r="H8407" s="93"/>
      <c r="I8407" s="99"/>
      <c r="J8407" s="99"/>
      <c r="K8407" s="99"/>
      <c r="L8407" s="31"/>
      <c r="M8407" s="31"/>
      <c r="N8407" s="337"/>
      <c r="O8407" s="337"/>
      <c r="P8407" s="343"/>
    </row>
    <row r="8408" spans="1:16" x14ac:dyDescent="0.25">
      <c r="A8408" s="403" t="s">
        <v>17384</v>
      </c>
      <c r="B8408" s="403" t="s">
        <v>17087</v>
      </c>
      <c r="C8408" s="413">
        <v>9.24</v>
      </c>
      <c r="D8408" s="43" t="s">
        <v>17679</v>
      </c>
      <c r="E8408" s="43">
        <v>47299</v>
      </c>
      <c r="F8408" s="88"/>
      <c r="P8408" s="343"/>
    </row>
    <row r="8409" spans="1:16" x14ac:dyDescent="0.25">
      <c r="A8409" s="44" t="s">
        <v>7197</v>
      </c>
      <c r="B8409" s="44" t="s">
        <v>15249</v>
      </c>
      <c r="C8409" s="45" t="s">
        <v>7192</v>
      </c>
      <c r="D8409" s="45" t="s">
        <v>16294</v>
      </c>
      <c r="E8409" s="46">
        <v>45869</v>
      </c>
      <c r="F8409" s="338"/>
      <c r="G8409" s="44"/>
      <c r="H8409" s="44"/>
      <c r="I8409" s="44"/>
      <c r="J8409" s="44"/>
      <c r="K8409" s="44"/>
      <c r="L8409" s="31"/>
      <c r="M8409" s="31"/>
      <c r="N8409" s="337"/>
      <c r="O8409" s="337"/>
      <c r="P8409" s="343"/>
    </row>
    <row r="8410" spans="1:16" x14ac:dyDescent="0.25">
      <c r="A8410" s="44" t="s">
        <v>6061</v>
      </c>
      <c r="B8410" s="44" t="s">
        <v>1840</v>
      </c>
      <c r="C8410" s="45" t="s">
        <v>6194</v>
      </c>
      <c r="D8410" s="45" t="s">
        <v>18252</v>
      </c>
      <c r="E8410" s="45" t="s">
        <v>6213</v>
      </c>
      <c r="F8410" s="45" t="s">
        <v>1384</v>
      </c>
      <c r="G8410" s="45" t="s">
        <v>1385</v>
      </c>
      <c r="P8410" s="343"/>
    </row>
    <row r="8411" spans="1:16" x14ac:dyDescent="0.25">
      <c r="A8411" s="44" t="s">
        <v>12331</v>
      </c>
      <c r="B8411" s="44" t="s">
        <v>12332</v>
      </c>
      <c r="C8411" s="45" t="s">
        <v>6628</v>
      </c>
      <c r="D8411" s="45" t="s">
        <v>4574</v>
      </c>
      <c r="E8411" s="275">
        <f>DATE(2026,9,30)</f>
        <v>46295</v>
      </c>
      <c r="N8411" s="337"/>
      <c r="O8411" s="334"/>
      <c r="P8411" s="343"/>
    </row>
    <row r="8412" spans="1:16" x14ac:dyDescent="0.25">
      <c r="A8412" s="403" t="s">
        <v>17385</v>
      </c>
      <c r="B8412" s="403" t="s">
        <v>17099</v>
      </c>
      <c r="C8412" s="413">
        <v>8.25</v>
      </c>
      <c r="D8412" s="43" t="s">
        <v>17679</v>
      </c>
      <c r="E8412" s="43">
        <v>47057</v>
      </c>
      <c r="F8412" s="88"/>
      <c r="P8412" s="343"/>
    </row>
    <row r="8413" spans="1:16" x14ac:dyDescent="0.25">
      <c r="A8413" s="264" t="s">
        <v>847</v>
      </c>
      <c r="B8413" s="264" t="s">
        <v>2751</v>
      </c>
      <c r="C8413" s="265">
        <v>230105</v>
      </c>
      <c r="D8413" s="265" t="s">
        <v>15953</v>
      </c>
      <c r="E8413" s="266" t="s">
        <v>6877</v>
      </c>
      <c r="P8413" s="343"/>
    </row>
    <row r="8414" spans="1:16" x14ac:dyDescent="0.25">
      <c r="A8414" s="264" t="s">
        <v>8657</v>
      </c>
      <c r="B8414" s="264" t="s">
        <v>2751</v>
      </c>
      <c r="C8414" s="265">
        <v>230105</v>
      </c>
      <c r="D8414" s="265" t="s">
        <v>15953</v>
      </c>
      <c r="E8414" s="266" t="s">
        <v>6877</v>
      </c>
      <c r="P8414" s="343"/>
    </row>
    <row r="8415" spans="1:16" x14ac:dyDescent="0.25">
      <c r="A8415" s="264" t="s">
        <v>8657</v>
      </c>
      <c r="B8415" s="264" t="s">
        <v>9688</v>
      </c>
      <c r="C8415" s="265">
        <v>230504</v>
      </c>
      <c r="D8415" s="265" t="s">
        <v>15953</v>
      </c>
      <c r="E8415" s="266" t="s">
        <v>9689</v>
      </c>
      <c r="P8415" s="343"/>
    </row>
    <row r="8416" spans="1:16" x14ac:dyDescent="0.25">
      <c r="A8416" s="44" t="s">
        <v>280</v>
      </c>
      <c r="B8416" s="44" t="s">
        <v>177</v>
      </c>
      <c r="C8416" s="45" t="s">
        <v>10220</v>
      </c>
      <c r="D8416" s="45" t="s">
        <v>15765</v>
      </c>
      <c r="E8416" s="45" t="s">
        <v>6212</v>
      </c>
      <c r="F8416" s="328"/>
      <c r="G8416" s="328"/>
      <c r="H8416" s="328"/>
      <c r="I8416" s="329"/>
      <c r="J8416" s="329"/>
      <c r="K8416" s="329"/>
      <c r="N8416" s="337"/>
      <c r="O8416" s="334"/>
      <c r="P8416" s="343"/>
    </row>
    <row r="8417" spans="1:16" x14ac:dyDescent="0.25">
      <c r="A8417" s="346" t="s">
        <v>280</v>
      </c>
      <c r="B8417" s="346" t="s">
        <v>177</v>
      </c>
      <c r="C8417" s="347" t="s">
        <v>10220</v>
      </c>
      <c r="D8417" s="347" t="s">
        <v>15765</v>
      </c>
      <c r="E8417" s="347" t="s">
        <v>16792</v>
      </c>
      <c r="F8417" s="346"/>
      <c r="G8417" s="346"/>
      <c r="H8417" s="346"/>
      <c r="I8417" s="346"/>
      <c r="J8417" s="346"/>
      <c r="K8417" s="346"/>
      <c r="L8417" s="346"/>
      <c r="M8417" s="346"/>
      <c r="N8417" s="337"/>
      <c r="O8417" s="334"/>
      <c r="P8417" s="343"/>
    </row>
    <row r="8418" spans="1:16" x14ac:dyDescent="0.25">
      <c r="A8418" s="44" t="s">
        <v>280</v>
      </c>
      <c r="B8418" s="44" t="s">
        <v>177</v>
      </c>
      <c r="C8418" s="45" t="s">
        <v>10220</v>
      </c>
      <c r="D8418" s="45" t="s">
        <v>13812</v>
      </c>
      <c r="E8418" s="45" t="s">
        <v>6212</v>
      </c>
      <c r="F8418" s="93"/>
      <c r="G8418" s="93"/>
      <c r="H8418" s="93"/>
      <c r="I8418" s="99"/>
      <c r="J8418" s="99"/>
      <c r="K8418" s="99"/>
      <c r="N8418" s="337"/>
      <c r="O8418" s="334"/>
      <c r="P8418" s="343"/>
    </row>
    <row r="8419" spans="1:16" x14ac:dyDescent="0.25">
      <c r="A8419" s="264" t="s">
        <v>2818</v>
      </c>
      <c r="B8419" s="264" t="s">
        <v>2751</v>
      </c>
      <c r="C8419" s="265">
        <v>230105</v>
      </c>
      <c r="D8419" s="265" t="s">
        <v>15953</v>
      </c>
      <c r="E8419" s="266" t="s">
        <v>6877</v>
      </c>
      <c r="P8419" s="343"/>
    </row>
    <row r="8420" spans="1:16" x14ac:dyDescent="0.25">
      <c r="A8420" s="264" t="s">
        <v>6908</v>
      </c>
      <c r="B8420" s="264" t="s">
        <v>6697</v>
      </c>
      <c r="C8420" s="265">
        <v>221003</v>
      </c>
      <c r="D8420" s="265" t="s">
        <v>15953</v>
      </c>
      <c r="E8420" s="266" t="s">
        <v>5198</v>
      </c>
      <c r="P8420" s="343"/>
    </row>
    <row r="8421" spans="1:16" x14ac:dyDescent="0.25">
      <c r="A8421" s="403" t="s">
        <v>17386</v>
      </c>
      <c r="B8421" s="403" t="s">
        <v>17087</v>
      </c>
      <c r="C8421" s="413">
        <v>9.24</v>
      </c>
      <c r="D8421" s="43" t="s">
        <v>17679</v>
      </c>
      <c r="E8421" s="43">
        <v>47299</v>
      </c>
      <c r="F8421" s="88"/>
      <c r="P8421" s="343"/>
    </row>
    <row r="8422" spans="1:16" x14ac:dyDescent="0.25">
      <c r="A8422" s="264" t="s">
        <v>6909</v>
      </c>
      <c r="B8422" s="264" t="s">
        <v>6664</v>
      </c>
      <c r="C8422" s="265">
        <v>22010701</v>
      </c>
      <c r="D8422" s="265" t="s">
        <v>15953</v>
      </c>
      <c r="E8422" s="266" t="s">
        <v>6665</v>
      </c>
      <c r="P8422" s="343"/>
    </row>
    <row r="8423" spans="1:16" x14ac:dyDescent="0.25">
      <c r="A8423" s="264" t="s">
        <v>6909</v>
      </c>
      <c r="B8423" s="264" t="s">
        <v>1055</v>
      </c>
      <c r="C8423" s="265">
        <v>22010702</v>
      </c>
      <c r="D8423" s="265" t="s">
        <v>15953</v>
      </c>
      <c r="E8423" s="266" t="s">
        <v>8836</v>
      </c>
      <c r="P8423" s="343"/>
    </row>
    <row r="8424" spans="1:16" x14ac:dyDescent="0.25">
      <c r="A8424" s="264" t="s">
        <v>848</v>
      </c>
      <c r="B8424" s="264" t="s">
        <v>4181</v>
      </c>
      <c r="C8424" s="265">
        <v>230301</v>
      </c>
      <c r="D8424" s="265" t="s">
        <v>15953</v>
      </c>
      <c r="E8424" s="266" t="s">
        <v>6877</v>
      </c>
      <c r="P8424" s="343"/>
    </row>
    <row r="8425" spans="1:16" x14ac:dyDescent="0.25">
      <c r="A8425" s="264" t="s">
        <v>14888</v>
      </c>
      <c r="B8425" s="264" t="s">
        <v>14575</v>
      </c>
      <c r="C8425" s="265">
        <v>240402</v>
      </c>
      <c r="D8425" s="265" t="s">
        <v>15953</v>
      </c>
      <c r="E8425" s="266" t="s">
        <v>6492</v>
      </c>
      <c r="P8425" s="343"/>
    </row>
    <row r="8426" spans="1:16" x14ac:dyDescent="0.25">
      <c r="A8426" s="1" t="s">
        <v>68</v>
      </c>
      <c r="B8426" s="432" t="s">
        <v>2153</v>
      </c>
      <c r="C8426" s="433" t="s">
        <v>4917</v>
      </c>
      <c r="D8426" s="434" t="s">
        <v>17016</v>
      </c>
      <c r="E8426" s="434">
        <v>45886</v>
      </c>
      <c r="P8426" s="343"/>
    </row>
    <row r="8427" spans="1:16" x14ac:dyDescent="0.25">
      <c r="A8427" s="264" t="s">
        <v>849</v>
      </c>
      <c r="B8427" s="264" t="s">
        <v>3753</v>
      </c>
      <c r="C8427" s="265">
        <v>210101</v>
      </c>
      <c r="D8427" s="265" t="s">
        <v>15953</v>
      </c>
      <c r="E8427" s="266" t="s">
        <v>3754</v>
      </c>
      <c r="P8427" s="343"/>
    </row>
    <row r="8428" spans="1:16" x14ac:dyDescent="0.25">
      <c r="A8428" s="44" t="s">
        <v>12333</v>
      </c>
      <c r="B8428" s="44" t="s">
        <v>13607</v>
      </c>
      <c r="C8428" s="45" t="s">
        <v>13702</v>
      </c>
      <c r="D8428" s="45" t="s">
        <v>4574</v>
      </c>
      <c r="E8428" s="275">
        <f>DATE(2028,5,7)</f>
        <v>46880</v>
      </c>
      <c r="N8428" s="337"/>
      <c r="O8428" s="334"/>
      <c r="P8428" s="343"/>
    </row>
    <row r="8429" spans="1:16" x14ac:dyDescent="0.25">
      <c r="A8429" s="44" t="s">
        <v>12333</v>
      </c>
      <c r="B8429" s="44" t="s">
        <v>12334</v>
      </c>
      <c r="C8429" s="45" t="s">
        <v>4771</v>
      </c>
      <c r="D8429" s="45" t="s">
        <v>4574</v>
      </c>
      <c r="E8429" s="275">
        <f>DATE(2025,6,23)</f>
        <v>45831</v>
      </c>
      <c r="F8429" s="32"/>
      <c r="G8429" s="32"/>
      <c r="H8429" s="32"/>
      <c r="I8429" s="31"/>
      <c r="J8429" s="31"/>
      <c r="K8429" s="31"/>
      <c r="L8429" s="31"/>
      <c r="M8429" s="31"/>
      <c r="N8429" s="337"/>
      <c r="O8429" s="337"/>
      <c r="P8429" s="343"/>
    </row>
    <row r="8430" spans="1:16" x14ac:dyDescent="0.25">
      <c r="A8430" s="264" t="s">
        <v>4273</v>
      </c>
      <c r="B8430" s="264" t="s">
        <v>1068</v>
      </c>
      <c r="C8430" s="265">
        <v>230202</v>
      </c>
      <c r="D8430" s="265" t="s">
        <v>15953</v>
      </c>
      <c r="E8430" s="266" t="s">
        <v>8836</v>
      </c>
      <c r="P8430" s="343"/>
    </row>
    <row r="8431" spans="1:16" x14ac:dyDescent="0.25">
      <c r="A8431" s="44" t="s">
        <v>281</v>
      </c>
      <c r="B8431" s="44" t="s">
        <v>10076</v>
      </c>
      <c r="C8431" s="45" t="s">
        <v>8954</v>
      </c>
      <c r="D8431" s="45" t="s">
        <v>15765</v>
      </c>
      <c r="E8431" s="45" t="s">
        <v>6210</v>
      </c>
      <c r="F8431" s="328"/>
      <c r="G8431" s="328"/>
      <c r="H8431" s="328"/>
      <c r="I8431" s="329"/>
      <c r="J8431" s="329"/>
      <c r="K8431" s="329"/>
      <c r="N8431" s="337"/>
      <c r="O8431" s="334"/>
      <c r="P8431" s="343"/>
    </row>
    <row r="8432" spans="1:16" x14ac:dyDescent="0.25">
      <c r="A8432" s="44" t="s">
        <v>281</v>
      </c>
      <c r="B8432" s="44" t="s">
        <v>10365</v>
      </c>
      <c r="C8432" s="45" t="s">
        <v>11295</v>
      </c>
      <c r="D8432" s="45" t="s">
        <v>15765</v>
      </c>
      <c r="E8432" s="45" t="s">
        <v>11296</v>
      </c>
      <c r="F8432" s="328"/>
      <c r="G8432" s="328"/>
      <c r="H8432" s="328"/>
      <c r="I8432" s="329"/>
      <c r="J8432" s="329"/>
      <c r="K8432" s="329"/>
      <c r="N8432" s="337"/>
      <c r="O8432" s="334"/>
      <c r="P8432" s="343"/>
    </row>
    <row r="8433" spans="1:16" x14ac:dyDescent="0.25">
      <c r="A8433" s="346" t="s">
        <v>281</v>
      </c>
      <c r="B8433" s="346" t="s">
        <v>10076</v>
      </c>
      <c r="C8433" s="347" t="s">
        <v>8954</v>
      </c>
      <c r="D8433" s="347" t="s">
        <v>15765</v>
      </c>
      <c r="E8433" s="347" t="s">
        <v>6214</v>
      </c>
      <c r="F8433" s="346"/>
      <c r="G8433" s="346"/>
      <c r="H8433" s="346"/>
      <c r="I8433" s="346"/>
      <c r="J8433" s="346"/>
      <c r="K8433" s="346"/>
      <c r="L8433" s="346"/>
      <c r="M8433" s="346"/>
      <c r="N8433" s="337"/>
      <c r="O8433" s="334"/>
      <c r="P8433" s="343"/>
    </row>
    <row r="8434" spans="1:16" x14ac:dyDescent="0.25">
      <c r="A8434" s="346" t="s">
        <v>281</v>
      </c>
      <c r="B8434" s="346" t="s">
        <v>10365</v>
      </c>
      <c r="C8434" s="347" t="s">
        <v>11295</v>
      </c>
      <c r="D8434" s="347" t="s">
        <v>15765</v>
      </c>
      <c r="E8434" s="347" t="s">
        <v>16840</v>
      </c>
      <c r="F8434" s="346"/>
      <c r="G8434" s="346"/>
      <c r="H8434" s="346"/>
      <c r="I8434" s="346"/>
      <c r="J8434" s="346"/>
      <c r="K8434" s="346"/>
      <c r="L8434" s="346"/>
      <c r="M8434" s="346"/>
      <c r="N8434" s="337"/>
      <c r="O8434" s="334"/>
      <c r="P8434" s="343"/>
    </row>
    <row r="8435" spans="1:16" x14ac:dyDescent="0.25">
      <c r="A8435" s="44" t="s">
        <v>281</v>
      </c>
      <c r="B8435" s="44" t="s">
        <v>10076</v>
      </c>
      <c r="C8435" s="45" t="s">
        <v>8954</v>
      </c>
      <c r="D8435" s="45" t="s">
        <v>13812</v>
      </c>
      <c r="E8435" s="45" t="s">
        <v>6210</v>
      </c>
      <c r="F8435" s="93"/>
      <c r="G8435" s="93"/>
      <c r="H8435" s="93"/>
      <c r="I8435" s="99"/>
      <c r="J8435" s="99"/>
      <c r="K8435" s="99"/>
      <c r="N8435" s="337"/>
      <c r="O8435" s="334"/>
      <c r="P8435" s="343"/>
    </row>
    <row r="8436" spans="1:16" x14ac:dyDescent="0.25">
      <c r="A8436" s="44" t="s">
        <v>281</v>
      </c>
      <c r="B8436" s="44" t="s">
        <v>10365</v>
      </c>
      <c r="C8436" s="45" t="s">
        <v>11295</v>
      </c>
      <c r="D8436" s="45" t="s">
        <v>13812</v>
      </c>
      <c r="E8436" s="45" t="s">
        <v>11296</v>
      </c>
      <c r="F8436" s="93"/>
      <c r="G8436" s="93"/>
      <c r="H8436" s="93"/>
      <c r="I8436" s="99"/>
      <c r="J8436" s="99"/>
      <c r="K8436" s="99"/>
      <c r="N8436" s="337"/>
      <c r="O8436" s="334"/>
      <c r="P8436" s="343"/>
    </row>
    <row r="8437" spans="1:16" x14ac:dyDescent="0.25">
      <c r="A8437" s="44" t="s">
        <v>850</v>
      </c>
      <c r="B8437" s="44" t="s">
        <v>15315</v>
      </c>
      <c r="C8437" s="45" t="s">
        <v>2596</v>
      </c>
      <c r="D8437" s="45" t="s">
        <v>16294</v>
      </c>
      <c r="E8437" s="46">
        <v>45688</v>
      </c>
      <c r="F8437" s="338"/>
      <c r="G8437" s="44"/>
      <c r="H8437" s="44"/>
      <c r="I8437" s="44"/>
      <c r="J8437" s="44"/>
      <c r="K8437" s="44"/>
      <c r="L8437" s="31"/>
      <c r="M8437" s="31"/>
      <c r="N8437" s="337"/>
      <c r="O8437" s="337"/>
      <c r="P8437" s="343"/>
    </row>
    <row r="8438" spans="1:16" x14ac:dyDescent="0.25">
      <c r="A8438" s="264" t="s">
        <v>2819</v>
      </c>
      <c r="B8438" s="264" t="s">
        <v>1062</v>
      </c>
      <c r="C8438" s="265">
        <v>230101</v>
      </c>
      <c r="D8438" s="265" t="s">
        <v>15953</v>
      </c>
      <c r="E8438" s="266" t="s">
        <v>6809</v>
      </c>
      <c r="P8438" s="343"/>
    </row>
    <row r="8439" spans="1:16" x14ac:dyDescent="0.25">
      <c r="A8439" s="264" t="s">
        <v>2819</v>
      </c>
      <c r="B8439" s="264" t="s">
        <v>2751</v>
      </c>
      <c r="C8439" s="265">
        <v>230105</v>
      </c>
      <c r="D8439" s="265" t="s">
        <v>15953</v>
      </c>
      <c r="E8439" s="266" t="s">
        <v>6877</v>
      </c>
      <c r="P8439" s="343"/>
    </row>
    <row r="8440" spans="1:16" x14ac:dyDescent="0.25">
      <c r="A8440" s="264" t="s">
        <v>2819</v>
      </c>
      <c r="B8440" s="264" t="s">
        <v>3591</v>
      </c>
      <c r="C8440" s="265">
        <v>230901</v>
      </c>
      <c r="D8440" s="265" t="s">
        <v>15953</v>
      </c>
      <c r="E8440" s="266" t="s">
        <v>10715</v>
      </c>
      <c r="P8440" s="343"/>
    </row>
    <row r="8441" spans="1:16" x14ac:dyDescent="0.25">
      <c r="A8441" s="264" t="s">
        <v>2819</v>
      </c>
      <c r="B8441" s="264" t="s">
        <v>14575</v>
      </c>
      <c r="C8441" s="265">
        <v>240402</v>
      </c>
      <c r="D8441" s="265" t="s">
        <v>15953</v>
      </c>
      <c r="E8441" s="266" t="s">
        <v>6492</v>
      </c>
      <c r="P8441" s="343"/>
    </row>
    <row r="8442" spans="1:16" x14ac:dyDescent="0.25">
      <c r="A8442" s="264" t="s">
        <v>2819</v>
      </c>
      <c r="B8442" s="264" t="s">
        <v>6669</v>
      </c>
      <c r="C8442" s="265">
        <v>240804</v>
      </c>
      <c r="D8442" s="265" t="s">
        <v>15953</v>
      </c>
      <c r="E8442" s="266" t="s">
        <v>15826</v>
      </c>
      <c r="P8442" s="343"/>
    </row>
    <row r="8443" spans="1:16" x14ac:dyDescent="0.2">
      <c r="A8443" s="329" t="s">
        <v>10286</v>
      </c>
      <c r="B8443" s="330" t="s">
        <v>15333</v>
      </c>
      <c r="C8443" s="328" t="s">
        <v>15335</v>
      </c>
      <c r="D8443" s="93" t="s">
        <v>1593</v>
      </c>
      <c r="E8443" s="331">
        <v>47269</v>
      </c>
      <c r="F8443" s="328"/>
      <c r="G8443" s="328"/>
      <c r="H8443" s="328"/>
      <c r="I8443" s="329"/>
      <c r="J8443" s="329"/>
      <c r="K8443" s="329"/>
      <c r="N8443" s="337"/>
      <c r="O8443" s="337"/>
      <c r="P8443" s="343"/>
    </row>
    <row r="8444" spans="1:16" x14ac:dyDescent="0.25">
      <c r="A8444" s="44" t="s">
        <v>10286</v>
      </c>
      <c r="B8444" s="44" t="s">
        <v>10115</v>
      </c>
      <c r="C8444" s="45" t="s">
        <v>9020</v>
      </c>
      <c r="D8444" s="45" t="s">
        <v>15765</v>
      </c>
      <c r="E8444" s="45" t="s">
        <v>6210</v>
      </c>
      <c r="F8444" s="328"/>
      <c r="G8444" s="328"/>
      <c r="H8444" s="328"/>
      <c r="I8444" s="329"/>
      <c r="J8444" s="329"/>
      <c r="K8444" s="329"/>
      <c r="N8444" s="337"/>
      <c r="O8444" s="337"/>
      <c r="P8444" s="343"/>
    </row>
    <row r="8445" spans="1:16" x14ac:dyDescent="0.25">
      <c r="A8445" s="346" t="s">
        <v>10286</v>
      </c>
      <c r="B8445" s="346" t="s">
        <v>10115</v>
      </c>
      <c r="C8445" s="347" t="s">
        <v>9020</v>
      </c>
      <c r="D8445" s="347" t="s">
        <v>15765</v>
      </c>
      <c r="E8445" s="347" t="s">
        <v>6214</v>
      </c>
      <c r="F8445" s="346"/>
      <c r="G8445" s="346"/>
      <c r="H8445" s="346"/>
      <c r="I8445" s="346"/>
      <c r="J8445" s="346"/>
      <c r="K8445" s="346"/>
      <c r="L8445" s="346"/>
      <c r="M8445" s="346"/>
      <c r="N8445" s="337"/>
      <c r="O8445" s="337"/>
      <c r="P8445" s="343"/>
    </row>
    <row r="8446" spans="1:16" x14ac:dyDescent="0.25">
      <c r="A8446" s="44" t="s">
        <v>10286</v>
      </c>
      <c r="B8446" s="44" t="s">
        <v>10115</v>
      </c>
      <c r="C8446" s="45" t="s">
        <v>9020</v>
      </c>
      <c r="D8446" s="45" t="s">
        <v>13812</v>
      </c>
      <c r="E8446" s="45" t="s">
        <v>6210</v>
      </c>
      <c r="F8446" s="93"/>
      <c r="G8446" s="93"/>
      <c r="H8446" s="93"/>
      <c r="I8446" s="99"/>
      <c r="J8446" s="99"/>
      <c r="K8446" s="99"/>
      <c r="N8446" s="337"/>
      <c r="O8446" s="337"/>
      <c r="P8446" s="343"/>
    </row>
    <row r="8447" spans="1:16" x14ac:dyDescent="0.25">
      <c r="A8447" s="44" t="s">
        <v>6910</v>
      </c>
      <c r="B8447" s="44" t="s">
        <v>12335</v>
      </c>
      <c r="C8447" s="45" t="s">
        <v>12857</v>
      </c>
      <c r="D8447" s="45" t="s">
        <v>4574</v>
      </c>
      <c r="E8447" s="275">
        <f>DATE(2027,12,15)</f>
        <v>46736</v>
      </c>
      <c r="N8447" s="337"/>
      <c r="O8447" s="337"/>
      <c r="P8447" s="343"/>
    </row>
    <row r="8448" spans="1:16" x14ac:dyDescent="0.25">
      <c r="A8448" s="264" t="s">
        <v>6910</v>
      </c>
      <c r="B8448" s="264" t="s">
        <v>3753</v>
      </c>
      <c r="C8448" s="265">
        <v>210101</v>
      </c>
      <c r="D8448" s="265" t="s">
        <v>15953</v>
      </c>
      <c r="E8448" s="266" t="s">
        <v>3754</v>
      </c>
      <c r="P8448" s="343"/>
    </row>
    <row r="8449" spans="1:16" x14ac:dyDescent="0.25">
      <c r="A8449" s="44" t="s">
        <v>5721</v>
      </c>
      <c r="B8449" s="44" t="s">
        <v>10076</v>
      </c>
      <c r="C8449" s="45" t="s">
        <v>10077</v>
      </c>
      <c r="D8449" s="45" t="s">
        <v>15765</v>
      </c>
      <c r="E8449" s="45" t="s">
        <v>6210</v>
      </c>
      <c r="F8449" s="328"/>
      <c r="G8449" s="328"/>
      <c r="H8449" s="328"/>
      <c r="I8449" s="329"/>
      <c r="J8449" s="329"/>
      <c r="K8449" s="329"/>
      <c r="N8449" s="337"/>
      <c r="O8449" s="337"/>
      <c r="P8449" s="343"/>
    </row>
    <row r="8450" spans="1:16" x14ac:dyDescent="0.25">
      <c r="A8450" s="44" t="s">
        <v>5721</v>
      </c>
      <c r="B8450" s="44" t="s">
        <v>10365</v>
      </c>
      <c r="C8450" s="45" t="s">
        <v>10366</v>
      </c>
      <c r="D8450" s="45" t="s">
        <v>15765</v>
      </c>
      <c r="E8450" s="45" t="s">
        <v>10367</v>
      </c>
      <c r="F8450" s="328"/>
      <c r="G8450" s="328"/>
      <c r="H8450" s="328"/>
      <c r="I8450" s="329"/>
      <c r="J8450" s="329"/>
      <c r="K8450" s="329"/>
      <c r="N8450" s="337"/>
      <c r="O8450" s="337"/>
      <c r="P8450" s="343"/>
    </row>
    <row r="8451" spans="1:16" x14ac:dyDescent="0.25">
      <c r="A8451" s="346" t="s">
        <v>5721</v>
      </c>
      <c r="B8451" s="346" t="s">
        <v>10076</v>
      </c>
      <c r="C8451" s="347" t="s">
        <v>10077</v>
      </c>
      <c r="D8451" s="347" t="s">
        <v>15765</v>
      </c>
      <c r="E8451" s="347" t="s">
        <v>6214</v>
      </c>
      <c r="F8451" s="346"/>
      <c r="G8451" s="346"/>
      <c r="H8451" s="346"/>
      <c r="I8451" s="346"/>
      <c r="J8451" s="346"/>
      <c r="K8451" s="346"/>
      <c r="L8451" s="346"/>
      <c r="M8451" s="346"/>
      <c r="N8451" s="337"/>
      <c r="O8451" s="337"/>
      <c r="P8451" s="343"/>
    </row>
    <row r="8452" spans="1:16" x14ac:dyDescent="0.25">
      <c r="A8452" s="346" t="s">
        <v>5721</v>
      </c>
      <c r="B8452" s="346" t="s">
        <v>10365</v>
      </c>
      <c r="C8452" s="347" t="s">
        <v>10366</v>
      </c>
      <c r="D8452" s="347" t="s">
        <v>15765</v>
      </c>
      <c r="E8452" s="347" t="s">
        <v>16836</v>
      </c>
      <c r="F8452" s="346"/>
      <c r="G8452" s="346"/>
      <c r="H8452" s="346"/>
      <c r="I8452" s="346"/>
      <c r="J8452" s="346"/>
      <c r="K8452" s="346"/>
      <c r="L8452" s="346"/>
      <c r="M8452" s="346"/>
      <c r="N8452" s="337"/>
      <c r="O8452" s="337"/>
      <c r="P8452" s="343"/>
    </row>
    <row r="8453" spans="1:16" x14ac:dyDescent="0.25">
      <c r="A8453" s="44" t="s">
        <v>5721</v>
      </c>
      <c r="B8453" s="44" t="s">
        <v>12336</v>
      </c>
      <c r="C8453" s="45" t="s">
        <v>12858</v>
      </c>
      <c r="D8453" s="45" t="s">
        <v>4574</v>
      </c>
      <c r="E8453" s="275">
        <f>DATE(2028,1,15)</f>
        <v>46767</v>
      </c>
      <c r="N8453" s="337"/>
      <c r="O8453" s="337"/>
      <c r="P8453" s="343"/>
    </row>
    <row r="8454" spans="1:16" x14ac:dyDescent="0.25">
      <c r="A8454" s="44" t="s">
        <v>5721</v>
      </c>
      <c r="B8454" s="44" t="s">
        <v>10076</v>
      </c>
      <c r="C8454" s="45" t="s">
        <v>10077</v>
      </c>
      <c r="D8454" s="45" t="s">
        <v>13812</v>
      </c>
      <c r="E8454" s="45" t="s">
        <v>6210</v>
      </c>
      <c r="F8454" s="93"/>
      <c r="G8454" s="93"/>
      <c r="H8454" s="93"/>
      <c r="I8454" s="99"/>
      <c r="J8454" s="99"/>
      <c r="K8454" s="99"/>
      <c r="N8454" s="337"/>
      <c r="O8454" s="337"/>
      <c r="P8454" s="343"/>
    </row>
    <row r="8455" spans="1:16" x14ac:dyDescent="0.25">
      <c r="A8455" s="44" t="s">
        <v>5721</v>
      </c>
      <c r="B8455" s="44" t="s">
        <v>10365</v>
      </c>
      <c r="C8455" s="45" t="s">
        <v>10366</v>
      </c>
      <c r="D8455" s="45" t="s">
        <v>13812</v>
      </c>
      <c r="E8455" s="45" t="s">
        <v>10367</v>
      </c>
      <c r="F8455" s="93"/>
      <c r="G8455" s="93"/>
      <c r="H8455" s="93"/>
      <c r="I8455" s="99"/>
      <c r="J8455" s="99"/>
      <c r="K8455" s="99"/>
      <c r="N8455" s="337"/>
      <c r="O8455" s="337"/>
      <c r="P8455" s="343"/>
    </row>
    <row r="8456" spans="1:16" x14ac:dyDescent="0.25">
      <c r="A8456" s="264" t="s">
        <v>16956</v>
      </c>
      <c r="B8456" s="264" t="s">
        <v>5481</v>
      </c>
      <c r="C8456" s="265">
        <v>241003</v>
      </c>
      <c r="D8456" s="265" t="s">
        <v>15953</v>
      </c>
      <c r="E8456" s="266" t="s">
        <v>6985</v>
      </c>
      <c r="P8456" s="343"/>
    </row>
    <row r="8457" spans="1:16" x14ac:dyDescent="0.25">
      <c r="A8457" s="262" t="s">
        <v>11608</v>
      </c>
      <c r="B8457" s="262" t="s">
        <v>7408</v>
      </c>
      <c r="C8457" s="53" t="s">
        <v>11714</v>
      </c>
      <c r="D8457" s="93" t="s">
        <v>7330</v>
      </c>
      <c r="E8457" s="263">
        <v>47062</v>
      </c>
      <c r="F8457" s="93"/>
      <c r="G8457" s="93"/>
      <c r="H8457" s="93"/>
      <c r="I8457" s="99"/>
      <c r="J8457" s="99"/>
      <c r="K8457" s="99"/>
      <c r="N8457" s="337"/>
      <c r="O8457" s="337"/>
      <c r="P8457" s="343"/>
    </row>
    <row r="8458" spans="1:16" x14ac:dyDescent="0.25">
      <c r="A8458" s="262" t="s">
        <v>7427</v>
      </c>
      <c r="B8458" s="262" t="s">
        <v>7428</v>
      </c>
      <c r="C8458" s="53" t="s">
        <v>7429</v>
      </c>
      <c r="D8458" s="93" t="s">
        <v>7330</v>
      </c>
      <c r="E8458" s="263">
        <v>46043</v>
      </c>
      <c r="F8458" s="93"/>
      <c r="G8458" s="93"/>
      <c r="H8458" s="93"/>
      <c r="I8458" s="99"/>
      <c r="J8458" s="99"/>
      <c r="K8458" s="99"/>
      <c r="N8458" s="337"/>
      <c r="O8458" s="337"/>
      <c r="P8458" s="343"/>
    </row>
    <row r="8459" spans="1:16" x14ac:dyDescent="0.25">
      <c r="A8459" s="44" t="s">
        <v>634</v>
      </c>
      <c r="B8459" s="44" t="s">
        <v>15299</v>
      </c>
      <c r="C8459" s="45" t="s">
        <v>5039</v>
      </c>
      <c r="D8459" s="45" t="s">
        <v>16294</v>
      </c>
      <c r="E8459" s="46">
        <v>46022</v>
      </c>
      <c r="F8459" s="338"/>
      <c r="G8459" s="44"/>
      <c r="H8459" s="44"/>
      <c r="I8459" s="44"/>
      <c r="J8459" s="44"/>
      <c r="K8459" s="44"/>
      <c r="L8459" s="31"/>
      <c r="M8459" s="31"/>
      <c r="N8459" s="337"/>
      <c r="O8459" s="337"/>
      <c r="P8459" s="343"/>
    </row>
    <row r="8460" spans="1:16" x14ac:dyDescent="0.25">
      <c r="A8460" s="264" t="s">
        <v>10461</v>
      </c>
      <c r="B8460" s="264" t="s">
        <v>10523</v>
      </c>
      <c r="C8460" s="265">
        <v>230603</v>
      </c>
      <c r="D8460" s="265" t="s">
        <v>15953</v>
      </c>
      <c r="E8460" s="266" t="s">
        <v>5410</v>
      </c>
      <c r="P8460" s="343"/>
    </row>
    <row r="8461" spans="1:16" x14ac:dyDescent="0.25">
      <c r="A8461" s="44" t="s">
        <v>11878</v>
      </c>
      <c r="B8461" s="44" t="s">
        <v>1382</v>
      </c>
      <c r="C8461" s="45" t="s">
        <v>11833</v>
      </c>
      <c r="D8461" s="45" t="s">
        <v>18252</v>
      </c>
      <c r="E8461" s="45" t="s">
        <v>11834</v>
      </c>
      <c r="F8461" s="45" t="s">
        <v>1385</v>
      </c>
      <c r="G8461" s="45" t="s">
        <v>1385</v>
      </c>
      <c r="P8461" s="343"/>
    </row>
    <row r="8462" spans="1:16" x14ac:dyDescent="0.25">
      <c r="A8462" s="71" t="s">
        <v>17387</v>
      </c>
      <c r="B8462" s="403" t="s">
        <v>17087</v>
      </c>
      <c r="C8462" s="413">
        <v>9.23</v>
      </c>
      <c r="D8462" s="43" t="s">
        <v>17679</v>
      </c>
      <c r="E8462" s="43">
        <v>46934</v>
      </c>
      <c r="F8462" s="88"/>
      <c r="P8462" s="343"/>
    </row>
    <row r="8463" spans="1:16" x14ac:dyDescent="0.25">
      <c r="A8463" s="71" t="s">
        <v>17387</v>
      </c>
      <c r="B8463" s="403" t="s">
        <v>17091</v>
      </c>
      <c r="C8463" s="413">
        <v>12.23</v>
      </c>
      <c r="D8463" s="43" t="s">
        <v>17679</v>
      </c>
      <c r="E8463" s="43">
        <v>46934</v>
      </c>
      <c r="F8463" s="88"/>
      <c r="P8463" s="343"/>
    </row>
    <row r="8464" spans="1:16" x14ac:dyDescent="0.2">
      <c r="A8464" s="99" t="s">
        <v>1597</v>
      </c>
      <c r="B8464" s="92" t="s">
        <v>1595</v>
      </c>
      <c r="C8464" s="93" t="s">
        <v>8298</v>
      </c>
      <c r="D8464" s="93" t="s">
        <v>1398</v>
      </c>
      <c r="E8464" s="94">
        <v>46488</v>
      </c>
      <c r="F8464" s="93"/>
      <c r="G8464" s="93"/>
      <c r="H8464" s="93" t="s">
        <v>1385</v>
      </c>
      <c r="I8464" s="99"/>
      <c r="J8464" s="99"/>
      <c r="K8464" s="99"/>
      <c r="N8464" s="337"/>
      <c r="O8464" s="337"/>
      <c r="P8464" s="343"/>
    </row>
    <row r="8465" spans="1:16" x14ac:dyDescent="0.2">
      <c r="A8465" s="57" t="s">
        <v>10869</v>
      </c>
      <c r="B8465" s="57" t="s">
        <v>2495</v>
      </c>
      <c r="C8465" s="62" t="s">
        <v>10848</v>
      </c>
      <c r="D8465" s="62" t="s">
        <v>5966</v>
      </c>
      <c r="E8465" s="60">
        <v>45961</v>
      </c>
      <c r="F8465" s="339" t="s">
        <v>16267</v>
      </c>
      <c r="G8465" s="339" t="s">
        <v>16268</v>
      </c>
      <c r="H8465" s="57"/>
      <c r="I8465" s="57"/>
      <c r="J8465" s="57"/>
      <c r="K8465" s="57"/>
      <c r="L8465" s="31"/>
      <c r="M8465" s="31"/>
      <c r="N8465" s="337"/>
      <c r="O8465" s="337"/>
      <c r="P8465" s="343"/>
    </row>
    <row r="8466" spans="1:16" x14ac:dyDescent="0.25">
      <c r="A8466" s="264" t="s">
        <v>11440</v>
      </c>
      <c r="B8466" s="264" t="s">
        <v>3591</v>
      </c>
      <c r="C8466" s="265">
        <v>230901</v>
      </c>
      <c r="D8466" s="265" t="s">
        <v>15953</v>
      </c>
      <c r="E8466" s="266" t="s">
        <v>10715</v>
      </c>
      <c r="P8466" s="343"/>
    </row>
    <row r="8467" spans="1:16" x14ac:dyDescent="0.25">
      <c r="A8467" s="264" t="s">
        <v>17888</v>
      </c>
      <c r="B8467" s="264" t="s">
        <v>1072</v>
      </c>
      <c r="C8467" s="265">
        <v>241102</v>
      </c>
      <c r="D8467" s="265" t="s">
        <v>15953</v>
      </c>
      <c r="E8467" s="266" t="s">
        <v>6985</v>
      </c>
      <c r="P8467" s="343"/>
    </row>
    <row r="8468" spans="1:16" x14ac:dyDescent="0.25">
      <c r="A8468" s="44" t="s">
        <v>548</v>
      </c>
      <c r="B8468" s="44" t="s">
        <v>15279</v>
      </c>
      <c r="C8468" s="45" t="s">
        <v>11130</v>
      </c>
      <c r="D8468" s="45" t="s">
        <v>16294</v>
      </c>
      <c r="E8468" s="46">
        <v>46112</v>
      </c>
      <c r="F8468" s="338"/>
      <c r="G8468" s="44"/>
      <c r="H8468" s="44"/>
      <c r="I8468" s="44"/>
      <c r="J8468" s="44"/>
      <c r="K8468" s="44"/>
      <c r="N8468" s="337"/>
      <c r="O8468" s="337"/>
      <c r="P8468" s="343"/>
    </row>
    <row r="8469" spans="1:16" x14ac:dyDescent="0.25">
      <c r="A8469" s="44" t="s">
        <v>5267</v>
      </c>
      <c r="B8469" s="44" t="s">
        <v>5261</v>
      </c>
      <c r="C8469" s="45" t="s">
        <v>5268</v>
      </c>
      <c r="D8469" s="45" t="s">
        <v>15765</v>
      </c>
      <c r="E8469" s="45" t="s">
        <v>6212</v>
      </c>
      <c r="F8469" s="328"/>
      <c r="G8469" s="328"/>
      <c r="H8469" s="328"/>
      <c r="I8469" s="329"/>
      <c r="J8469" s="329"/>
      <c r="K8469" s="329"/>
      <c r="N8469" s="337"/>
      <c r="O8469" s="337"/>
      <c r="P8469" s="343"/>
    </row>
    <row r="8470" spans="1:16" x14ac:dyDescent="0.25">
      <c r="A8470" s="44" t="s">
        <v>5267</v>
      </c>
      <c r="B8470" s="44" t="s">
        <v>3753</v>
      </c>
      <c r="C8470" s="45" t="s">
        <v>5269</v>
      </c>
      <c r="D8470" s="45" t="s">
        <v>15765</v>
      </c>
      <c r="E8470" s="45" t="s">
        <v>6213</v>
      </c>
      <c r="F8470" s="328"/>
      <c r="G8470" s="328"/>
      <c r="H8470" s="328"/>
      <c r="I8470" s="329"/>
      <c r="J8470" s="329"/>
      <c r="K8470" s="329"/>
      <c r="N8470" s="337"/>
      <c r="O8470" s="337"/>
      <c r="P8470" s="343"/>
    </row>
    <row r="8471" spans="1:16" x14ac:dyDescent="0.25">
      <c r="A8471" s="44" t="s">
        <v>5267</v>
      </c>
      <c r="B8471" s="44" t="s">
        <v>10320</v>
      </c>
      <c r="C8471" s="45" t="s">
        <v>10325</v>
      </c>
      <c r="D8471" s="45" t="s">
        <v>15765</v>
      </c>
      <c r="E8471" s="45" t="s">
        <v>8836</v>
      </c>
      <c r="F8471" s="328"/>
      <c r="G8471" s="328"/>
      <c r="H8471" s="328"/>
      <c r="I8471" s="329"/>
      <c r="J8471" s="329"/>
      <c r="K8471" s="329"/>
      <c r="N8471" s="337"/>
      <c r="O8471" s="337"/>
      <c r="P8471" s="343"/>
    </row>
    <row r="8472" spans="1:16" x14ac:dyDescent="0.25">
      <c r="A8472" s="346" t="s">
        <v>5267</v>
      </c>
      <c r="B8472" s="346" t="s">
        <v>5261</v>
      </c>
      <c r="C8472" s="347" t="s">
        <v>5268</v>
      </c>
      <c r="D8472" s="347" t="s">
        <v>15765</v>
      </c>
      <c r="E8472" s="347" t="s">
        <v>6212</v>
      </c>
      <c r="F8472" s="346"/>
      <c r="G8472" s="346"/>
      <c r="H8472" s="346"/>
      <c r="I8472" s="346"/>
      <c r="J8472" s="346"/>
      <c r="K8472" s="346"/>
      <c r="L8472" s="346"/>
      <c r="M8472" s="346"/>
      <c r="N8472" s="337"/>
      <c r="O8472" s="337"/>
      <c r="P8472" s="343"/>
    </row>
    <row r="8473" spans="1:16" x14ac:dyDescent="0.25">
      <c r="A8473" s="346" t="s">
        <v>5267</v>
      </c>
      <c r="B8473" s="346" t="s">
        <v>3753</v>
      </c>
      <c r="C8473" s="347" t="s">
        <v>5269</v>
      </c>
      <c r="D8473" s="347" t="s">
        <v>15765</v>
      </c>
      <c r="E8473" s="347" t="s">
        <v>3754</v>
      </c>
      <c r="F8473" s="346"/>
      <c r="G8473" s="346"/>
      <c r="H8473" s="346"/>
      <c r="I8473" s="346"/>
      <c r="J8473" s="346"/>
      <c r="K8473" s="346"/>
      <c r="L8473" s="346"/>
      <c r="M8473" s="346"/>
      <c r="N8473" s="337"/>
      <c r="O8473" s="337"/>
      <c r="P8473" s="343"/>
    </row>
    <row r="8474" spans="1:16" x14ac:dyDescent="0.25">
      <c r="A8474" s="346" t="s">
        <v>5267</v>
      </c>
      <c r="B8474" s="346" t="s">
        <v>10320</v>
      </c>
      <c r="C8474" s="347" t="s">
        <v>10325</v>
      </c>
      <c r="D8474" s="347" t="s">
        <v>15765</v>
      </c>
      <c r="E8474" s="347" t="s">
        <v>6967</v>
      </c>
      <c r="F8474" s="346"/>
      <c r="G8474" s="346"/>
      <c r="H8474" s="346"/>
      <c r="I8474" s="346"/>
      <c r="J8474" s="346"/>
      <c r="K8474" s="346"/>
      <c r="L8474" s="346"/>
      <c r="M8474" s="346"/>
      <c r="N8474" s="337"/>
      <c r="O8474" s="337"/>
      <c r="P8474" s="343"/>
    </row>
    <row r="8475" spans="1:16" x14ac:dyDescent="0.25">
      <c r="A8475" s="44" t="s">
        <v>5267</v>
      </c>
      <c r="B8475" s="44" t="s">
        <v>5261</v>
      </c>
      <c r="C8475" s="45" t="s">
        <v>5268</v>
      </c>
      <c r="D8475" s="45" t="s">
        <v>13812</v>
      </c>
      <c r="E8475" s="45" t="s">
        <v>6212</v>
      </c>
      <c r="F8475" s="93"/>
      <c r="G8475" s="93"/>
      <c r="H8475" s="93"/>
      <c r="I8475" s="99"/>
      <c r="J8475" s="99"/>
      <c r="K8475" s="99"/>
      <c r="N8475" s="337"/>
      <c r="O8475" s="337"/>
      <c r="P8475" s="343"/>
    </row>
    <row r="8476" spans="1:16" x14ac:dyDescent="0.25">
      <c r="A8476" s="44" t="s">
        <v>5267</v>
      </c>
      <c r="B8476" s="44" t="s">
        <v>3753</v>
      </c>
      <c r="C8476" s="45" t="s">
        <v>5269</v>
      </c>
      <c r="D8476" s="45" t="s">
        <v>13812</v>
      </c>
      <c r="E8476" s="45" t="s">
        <v>6213</v>
      </c>
      <c r="F8476" s="93"/>
      <c r="G8476" s="93"/>
      <c r="H8476" s="93"/>
      <c r="I8476" s="99"/>
      <c r="J8476" s="99"/>
      <c r="K8476" s="99"/>
      <c r="N8476" s="337"/>
      <c r="O8476" s="337"/>
      <c r="P8476" s="343"/>
    </row>
    <row r="8477" spans="1:16" x14ac:dyDescent="0.25">
      <c r="A8477" s="44" t="s">
        <v>5267</v>
      </c>
      <c r="B8477" s="44" t="s">
        <v>10320</v>
      </c>
      <c r="C8477" s="45" t="s">
        <v>10325</v>
      </c>
      <c r="D8477" s="45" t="s">
        <v>13812</v>
      </c>
      <c r="E8477" s="45" t="s">
        <v>8836</v>
      </c>
      <c r="F8477" s="93"/>
      <c r="G8477" s="93"/>
      <c r="H8477" s="93"/>
      <c r="I8477" s="99"/>
      <c r="J8477" s="99"/>
      <c r="K8477" s="99"/>
      <c r="N8477" s="337"/>
      <c r="O8477" s="337"/>
      <c r="P8477" s="343"/>
    </row>
    <row r="8478" spans="1:16" x14ac:dyDescent="0.25">
      <c r="A8478" s="264" t="s">
        <v>851</v>
      </c>
      <c r="B8478" s="264" t="s">
        <v>3782</v>
      </c>
      <c r="C8478" s="265">
        <v>23010402</v>
      </c>
      <c r="D8478" s="265" t="s">
        <v>15953</v>
      </c>
      <c r="E8478" s="266" t="s">
        <v>8836</v>
      </c>
      <c r="P8478" s="343"/>
    </row>
    <row r="8479" spans="1:16" x14ac:dyDescent="0.25">
      <c r="A8479" s="44" t="s">
        <v>5192</v>
      </c>
      <c r="B8479" s="44" t="s">
        <v>5193</v>
      </c>
      <c r="C8479" s="45" t="s">
        <v>5194</v>
      </c>
      <c r="D8479" s="45" t="s">
        <v>15765</v>
      </c>
      <c r="E8479" s="45" t="s">
        <v>11267</v>
      </c>
      <c r="F8479" s="328"/>
      <c r="G8479" s="328"/>
      <c r="H8479" s="328"/>
      <c r="I8479" s="329"/>
      <c r="J8479" s="329"/>
      <c r="K8479" s="329"/>
      <c r="N8479" s="337"/>
      <c r="O8479" s="337"/>
      <c r="P8479" s="343"/>
    </row>
    <row r="8480" spans="1:16" x14ac:dyDescent="0.25">
      <c r="A8480" s="346" t="s">
        <v>5192</v>
      </c>
      <c r="B8480" s="346" t="s">
        <v>5193</v>
      </c>
      <c r="C8480" s="347" t="s">
        <v>5194</v>
      </c>
      <c r="D8480" s="347" t="s">
        <v>15765</v>
      </c>
      <c r="E8480" s="347" t="s">
        <v>16806</v>
      </c>
      <c r="F8480" s="346"/>
      <c r="G8480" s="346"/>
      <c r="H8480" s="346"/>
      <c r="I8480" s="346"/>
      <c r="J8480" s="346"/>
      <c r="K8480" s="346"/>
      <c r="L8480" s="346"/>
      <c r="M8480" s="346"/>
      <c r="N8480" s="337"/>
      <c r="O8480" s="337"/>
      <c r="P8480" s="343"/>
    </row>
    <row r="8481" spans="1:16" x14ac:dyDescent="0.25">
      <c r="A8481" s="44" t="s">
        <v>5192</v>
      </c>
      <c r="B8481" s="44" t="s">
        <v>5193</v>
      </c>
      <c r="C8481" s="45" t="s">
        <v>5194</v>
      </c>
      <c r="D8481" s="45" t="s">
        <v>13812</v>
      </c>
      <c r="E8481" s="45" t="s">
        <v>11267</v>
      </c>
      <c r="F8481" s="93"/>
      <c r="G8481" s="93"/>
      <c r="H8481" s="93"/>
      <c r="I8481" s="99"/>
      <c r="J8481" s="99"/>
      <c r="K8481" s="99"/>
      <c r="N8481" s="337"/>
      <c r="O8481" s="337"/>
      <c r="P8481" s="343"/>
    </row>
    <row r="8482" spans="1:16" x14ac:dyDescent="0.25">
      <c r="A8482" s="264" t="s">
        <v>14889</v>
      </c>
      <c r="B8482" s="264" t="s">
        <v>12996</v>
      </c>
      <c r="C8482" s="265">
        <v>24010401</v>
      </c>
      <c r="D8482" s="265" t="s">
        <v>15953</v>
      </c>
      <c r="E8482" s="266" t="s">
        <v>12997</v>
      </c>
      <c r="P8482" s="343"/>
    </row>
    <row r="8483" spans="1:16" x14ac:dyDescent="0.25">
      <c r="A8483" s="264" t="s">
        <v>8658</v>
      </c>
      <c r="B8483" s="264" t="s">
        <v>1068</v>
      </c>
      <c r="C8483" s="265">
        <v>230202</v>
      </c>
      <c r="D8483" s="265" t="s">
        <v>15953</v>
      </c>
      <c r="E8483" s="266" t="s">
        <v>8836</v>
      </c>
      <c r="P8483" s="343"/>
    </row>
    <row r="8484" spans="1:16" x14ac:dyDescent="0.25">
      <c r="A8484" s="264" t="s">
        <v>2820</v>
      </c>
      <c r="B8484" s="264" t="s">
        <v>4181</v>
      </c>
      <c r="C8484" s="265">
        <v>230301</v>
      </c>
      <c r="D8484" s="265" t="s">
        <v>15953</v>
      </c>
      <c r="E8484" s="266" t="s">
        <v>6877</v>
      </c>
      <c r="P8484" s="343"/>
    </row>
    <row r="8485" spans="1:16" x14ac:dyDescent="0.25">
      <c r="A8485" s="44" t="s">
        <v>15554</v>
      </c>
      <c r="B8485" s="44" t="s">
        <v>9313</v>
      </c>
      <c r="C8485" s="45" t="s">
        <v>9314</v>
      </c>
      <c r="D8485" s="45" t="s">
        <v>18252</v>
      </c>
      <c r="E8485" s="45" t="s">
        <v>3754</v>
      </c>
      <c r="F8485" s="45" t="s">
        <v>1384</v>
      </c>
      <c r="G8485" s="45" t="s">
        <v>1385</v>
      </c>
      <c r="P8485" s="343"/>
    </row>
    <row r="8486" spans="1:16" x14ac:dyDescent="0.25">
      <c r="A8486" s="44" t="s">
        <v>11266</v>
      </c>
      <c r="B8486" s="44" t="s">
        <v>2961</v>
      </c>
      <c r="C8486" s="45" t="s">
        <v>3009</v>
      </c>
      <c r="D8486" s="45" t="s">
        <v>15765</v>
      </c>
      <c r="E8486" s="45" t="s">
        <v>6422</v>
      </c>
      <c r="F8486" s="328"/>
      <c r="G8486" s="328"/>
      <c r="H8486" s="328"/>
      <c r="I8486" s="329"/>
      <c r="J8486" s="329"/>
      <c r="K8486" s="329"/>
      <c r="N8486" s="337"/>
      <c r="O8486" s="337"/>
      <c r="P8486" s="343"/>
    </row>
    <row r="8487" spans="1:16" x14ac:dyDescent="0.25">
      <c r="A8487" s="346" t="s">
        <v>11266</v>
      </c>
      <c r="B8487" s="346" t="s">
        <v>2961</v>
      </c>
      <c r="C8487" s="347" t="s">
        <v>3009</v>
      </c>
      <c r="D8487" s="347" t="s">
        <v>15765</v>
      </c>
      <c r="E8487" s="347" t="s">
        <v>6422</v>
      </c>
      <c r="F8487" s="346"/>
      <c r="G8487" s="346"/>
      <c r="H8487" s="346"/>
      <c r="I8487" s="346"/>
      <c r="J8487" s="346"/>
      <c r="K8487" s="346"/>
      <c r="L8487" s="346"/>
      <c r="M8487" s="346"/>
      <c r="N8487" s="337"/>
      <c r="O8487" s="337"/>
      <c r="P8487" s="343"/>
    </row>
    <row r="8488" spans="1:16" x14ac:dyDescent="0.25">
      <c r="A8488" s="44" t="s">
        <v>11266</v>
      </c>
      <c r="B8488" s="44" t="s">
        <v>2961</v>
      </c>
      <c r="C8488" s="45" t="s">
        <v>3009</v>
      </c>
      <c r="D8488" s="45" t="s">
        <v>13812</v>
      </c>
      <c r="E8488" s="45" t="s">
        <v>6422</v>
      </c>
      <c r="F8488" s="93"/>
      <c r="G8488" s="93"/>
      <c r="H8488" s="93"/>
      <c r="I8488" s="99"/>
      <c r="J8488" s="99"/>
      <c r="K8488" s="99"/>
      <c r="N8488" s="337"/>
      <c r="O8488" s="337"/>
      <c r="P8488" s="343"/>
    </row>
    <row r="8489" spans="1:16" x14ac:dyDescent="0.25">
      <c r="A8489" s="120" t="s">
        <v>2351</v>
      </c>
      <c r="B8489" s="114" t="s">
        <v>2286</v>
      </c>
      <c r="C8489" s="106" t="s">
        <v>9084</v>
      </c>
      <c r="D8489" s="93" t="s">
        <v>1593</v>
      </c>
      <c r="E8489" s="119">
        <v>46295</v>
      </c>
      <c r="F8489" s="93"/>
      <c r="G8489" s="93"/>
      <c r="H8489" s="93"/>
      <c r="I8489" s="99"/>
      <c r="J8489" s="99"/>
      <c r="K8489" s="99"/>
      <c r="N8489" s="337"/>
      <c r="O8489" s="337"/>
      <c r="P8489" s="343"/>
    </row>
    <row r="8490" spans="1:16" x14ac:dyDescent="0.25">
      <c r="A8490" s="44" t="s">
        <v>1206</v>
      </c>
      <c r="B8490" s="44" t="s">
        <v>1350</v>
      </c>
      <c r="C8490" s="45" t="s">
        <v>6188</v>
      </c>
      <c r="D8490" s="45" t="s">
        <v>18252</v>
      </c>
      <c r="E8490" s="45" t="s">
        <v>6211</v>
      </c>
      <c r="F8490" s="45" t="s">
        <v>1384</v>
      </c>
      <c r="G8490" s="45" t="s">
        <v>1385</v>
      </c>
      <c r="P8490" s="343"/>
    </row>
    <row r="8491" spans="1:16" x14ac:dyDescent="0.25">
      <c r="A8491" s="44" t="s">
        <v>1206</v>
      </c>
      <c r="B8491" s="44" t="s">
        <v>1358</v>
      </c>
      <c r="C8491" s="45" t="s">
        <v>6197</v>
      </c>
      <c r="D8491" s="45" t="s">
        <v>18252</v>
      </c>
      <c r="E8491" s="45" t="s">
        <v>6211</v>
      </c>
      <c r="F8491" s="45" t="s">
        <v>1384</v>
      </c>
      <c r="G8491" s="45" t="s">
        <v>1385</v>
      </c>
      <c r="P8491" s="343"/>
    </row>
    <row r="8492" spans="1:16" x14ac:dyDescent="0.25">
      <c r="A8492" s="403" t="s">
        <v>17388</v>
      </c>
      <c r="B8492" s="403" t="s">
        <v>17156</v>
      </c>
      <c r="C8492" s="413">
        <v>30.22</v>
      </c>
      <c r="D8492" s="43" t="s">
        <v>17679</v>
      </c>
      <c r="E8492" s="43">
        <v>45838</v>
      </c>
      <c r="F8492" s="88"/>
      <c r="P8492" s="343"/>
    </row>
    <row r="8493" spans="1:16" x14ac:dyDescent="0.25">
      <c r="A8493" s="44" t="s">
        <v>13252</v>
      </c>
      <c r="B8493" s="92" t="s">
        <v>13392</v>
      </c>
      <c r="C8493" s="45" t="s">
        <v>13134</v>
      </c>
      <c r="D8493" s="93" t="s">
        <v>13391</v>
      </c>
      <c r="E8493" s="94">
        <v>45838</v>
      </c>
      <c r="F8493" s="93"/>
      <c r="G8493" s="93"/>
      <c r="H8493" s="93"/>
      <c r="I8493" s="99"/>
      <c r="J8493" s="99"/>
      <c r="K8493" s="99"/>
      <c r="L8493" s="31"/>
      <c r="M8493" s="31"/>
      <c r="N8493" s="337"/>
      <c r="O8493" s="337"/>
      <c r="P8493" s="343"/>
    </row>
    <row r="8494" spans="1:16" x14ac:dyDescent="0.25">
      <c r="A8494" s="44" t="s">
        <v>13253</v>
      </c>
      <c r="B8494" s="92" t="s">
        <v>13392</v>
      </c>
      <c r="C8494" s="45" t="s">
        <v>13126</v>
      </c>
      <c r="D8494" s="93" t="s">
        <v>13391</v>
      </c>
      <c r="E8494" s="94">
        <v>45838</v>
      </c>
      <c r="F8494" s="93"/>
      <c r="G8494" s="93"/>
      <c r="H8494" s="93"/>
      <c r="I8494" s="99"/>
      <c r="J8494" s="99"/>
      <c r="K8494" s="99"/>
      <c r="L8494" s="31"/>
      <c r="M8494" s="31"/>
      <c r="N8494" s="337"/>
      <c r="O8494" s="337"/>
      <c r="P8494" s="343"/>
    </row>
    <row r="8495" spans="1:16" x14ac:dyDescent="0.25">
      <c r="A8495" s="91" t="s">
        <v>13254</v>
      </c>
      <c r="B8495" s="92" t="s">
        <v>13392</v>
      </c>
      <c r="C8495" s="45" t="s">
        <v>13137</v>
      </c>
      <c r="D8495" s="93" t="s">
        <v>13391</v>
      </c>
      <c r="E8495" s="94">
        <v>45838</v>
      </c>
      <c r="F8495" s="93"/>
      <c r="G8495" s="93"/>
      <c r="H8495" s="93"/>
      <c r="I8495" s="99"/>
      <c r="J8495" s="99"/>
      <c r="K8495" s="99"/>
      <c r="L8495" s="31"/>
      <c r="M8495" s="31"/>
      <c r="N8495" s="337"/>
      <c r="O8495" s="337"/>
      <c r="P8495" s="343"/>
    </row>
    <row r="8496" spans="1:16" x14ac:dyDescent="0.25">
      <c r="A8496" s="264" t="s">
        <v>9735</v>
      </c>
      <c r="B8496" s="264" t="s">
        <v>10524</v>
      </c>
      <c r="C8496" s="265">
        <v>230401</v>
      </c>
      <c r="D8496" s="265" t="s">
        <v>15953</v>
      </c>
      <c r="E8496" s="266" t="s">
        <v>9996</v>
      </c>
      <c r="P8496" s="343"/>
    </row>
    <row r="8497" spans="1:16" x14ac:dyDescent="0.25">
      <c r="A8497" s="264" t="s">
        <v>9735</v>
      </c>
      <c r="B8497" s="264" t="s">
        <v>10629</v>
      </c>
      <c r="C8497" s="265">
        <v>230804</v>
      </c>
      <c r="D8497" s="265" t="s">
        <v>15953</v>
      </c>
      <c r="E8497" s="266" t="s">
        <v>5279</v>
      </c>
      <c r="P8497" s="343"/>
    </row>
    <row r="8498" spans="1:16" x14ac:dyDescent="0.25">
      <c r="A8498" s="44" t="s">
        <v>2654</v>
      </c>
      <c r="B8498" s="44" t="s">
        <v>15315</v>
      </c>
      <c r="C8498" s="45" t="s">
        <v>2596</v>
      </c>
      <c r="D8498" s="45" t="s">
        <v>16294</v>
      </c>
      <c r="E8498" s="46">
        <v>45688</v>
      </c>
      <c r="F8498" s="338"/>
      <c r="G8498" s="44"/>
      <c r="H8498" s="44"/>
      <c r="I8498" s="44"/>
      <c r="J8498" s="44"/>
      <c r="K8498" s="44"/>
      <c r="L8498" s="31"/>
      <c r="M8498" s="31"/>
      <c r="N8498" s="337"/>
      <c r="O8498" s="337"/>
      <c r="P8498" s="343"/>
    </row>
    <row r="8499" spans="1:16" x14ac:dyDescent="0.25">
      <c r="A8499" s="44" t="s">
        <v>3528</v>
      </c>
      <c r="B8499" s="44" t="s">
        <v>18102</v>
      </c>
      <c r="C8499" s="45" t="s">
        <v>18103</v>
      </c>
      <c r="D8499" s="45" t="s">
        <v>18252</v>
      </c>
      <c r="E8499" s="45" t="s">
        <v>6985</v>
      </c>
      <c r="F8499" s="45" t="s">
        <v>1384</v>
      </c>
      <c r="G8499" s="45" t="s">
        <v>1385</v>
      </c>
      <c r="P8499" s="343"/>
    </row>
    <row r="8500" spans="1:16" x14ac:dyDescent="0.25">
      <c r="A8500" s="264" t="s">
        <v>3528</v>
      </c>
      <c r="B8500" s="264" t="s">
        <v>1056</v>
      </c>
      <c r="C8500" s="265">
        <v>220601</v>
      </c>
      <c r="D8500" s="265" t="s">
        <v>15953</v>
      </c>
      <c r="E8500" s="266" t="s">
        <v>6412</v>
      </c>
      <c r="P8500" s="343"/>
    </row>
    <row r="8501" spans="1:16" x14ac:dyDescent="0.25">
      <c r="A8501" s="264" t="s">
        <v>3528</v>
      </c>
      <c r="B8501" s="264" t="s">
        <v>1067</v>
      </c>
      <c r="C8501" s="265">
        <v>230703</v>
      </c>
      <c r="D8501" s="265" t="s">
        <v>15953</v>
      </c>
      <c r="E8501" s="266" t="s">
        <v>5273</v>
      </c>
      <c r="P8501" s="343"/>
    </row>
    <row r="8502" spans="1:16" x14ac:dyDescent="0.2">
      <c r="A8502" s="57" t="s">
        <v>49</v>
      </c>
      <c r="B8502" s="57" t="s">
        <v>2495</v>
      </c>
      <c r="C8502" s="62">
        <v>21030</v>
      </c>
      <c r="D8502" s="62" t="s">
        <v>5966</v>
      </c>
      <c r="E8502" s="60">
        <v>45961</v>
      </c>
      <c r="F8502" s="339" t="s">
        <v>16267</v>
      </c>
      <c r="G8502" s="339" t="s">
        <v>16268</v>
      </c>
      <c r="H8502" s="57"/>
      <c r="I8502" s="57"/>
      <c r="J8502" s="57"/>
      <c r="K8502" s="57"/>
      <c r="L8502" s="31"/>
      <c r="M8502" s="31"/>
      <c r="N8502" s="337"/>
      <c r="O8502" s="337"/>
      <c r="P8502" s="343"/>
    </row>
    <row r="8503" spans="1:16" x14ac:dyDescent="0.25">
      <c r="A8503" s="273" t="s">
        <v>49</v>
      </c>
      <c r="B8503" s="273" t="s">
        <v>11791</v>
      </c>
      <c r="C8503" s="274">
        <v>791202303002</v>
      </c>
      <c r="D8503" s="274" t="s">
        <v>8356</v>
      </c>
      <c r="E8503" s="276" t="s">
        <v>3754</v>
      </c>
      <c r="F8503" s="328"/>
      <c r="G8503" s="328"/>
      <c r="H8503" s="328"/>
      <c r="I8503" s="329"/>
      <c r="J8503" s="329"/>
      <c r="K8503" s="329"/>
      <c r="N8503" s="337"/>
      <c r="O8503" s="337"/>
      <c r="P8503" s="343"/>
    </row>
    <row r="8504" spans="1:16" x14ac:dyDescent="0.2">
      <c r="A8504" s="57" t="s">
        <v>49</v>
      </c>
      <c r="B8504" s="92" t="s">
        <v>4550</v>
      </c>
      <c r="C8504" s="93" t="s">
        <v>4548</v>
      </c>
      <c r="D8504" s="93" t="s">
        <v>4549</v>
      </c>
      <c r="E8504" s="94">
        <v>46203</v>
      </c>
      <c r="F8504" s="93"/>
      <c r="G8504" s="93"/>
      <c r="H8504" s="93"/>
      <c r="I8504" s="99"/>
      <c r="J8504" s="99"/>
      <c r="K8504" s="99"/>
      <c r="N8504" s="337"/>
      <c r="O8504" s="337"/>
      <c r="P8504" s="343"/>
    </row>
    <row r="8505" spans="1:16" x14ac:dyDescent="0.25">
      <c r="A8505" s="403" t="s">
        <v>17389</v>
      </c>
      <c r="B8505" s="403" t="s">
        <v>17121</v>
      </c>
      <c r="C8505" s="413">
        <v>13.23</v>
      </c>
      <c r="D8505" s="43" t="s">
        <v>17679</v>
      </c>
      <c r="E8505" s="43">
        <v>46934</v>
      </c>
      <c r="F8505" s="88"/>
      <c r="P8505" s="343"/>
    </row>
    <row r="8506" spans="1:16" x14ac:dyDescent="0.25">
      <c r="A8506" s="403" t="s">
        <v>17389</v>
      </c>
      <c r="B8506" s="403" t="s">
        <v>17128</v>
      </c>
      <c r="C8506" s="413">
        <v>20.22</v>
      </c>
      <c r="D8506" s="43" t="s">
        <v>17679</v>
      </c>
      <c r="E8506" s="43">
        <v>45838</v>
      </c>
      <c r="F8506" s="88"/>
      <c r="P8506" s="343"/>
    </row>
    <row r="8507" spans="1:16" x14ac:dyDescent="0.25">
      <c r="A8507" s="1" t="s">
        <v>49</v>
      </c>
      <c r="B8507" s="432" t="s">
        <v>14389</v>
      </c>
      <c r="C8507" s="433" t="s">
        <v>14468</v>
      </c>
      <c r="D8507" s="434" t="s">
        <v>17016</v>
      </c>
      <c r="E8507" s="434">
        <v>45826</v>
      </c>
      <c r="P8507" s="343"/>
    </row>
    <row r="8508" spans="1:16" x14ac:dyDescent="0.2">
      <c r="A8508" s="92" t="s">
        <v>49</v>
      </c>
      <c r="B8508" s="92" t="s">
        <v>14372</v>
      </c>
      <c r="C8508" s="93" t="s">
        <v>14373</v>
      </c>
      <c r="D8508" s="93" t="s">
        <v>1398</v>
      </c>
      <c r="E8508" s="94">
        <v>45916</v>
      </c>
      <c r="F8508" s="93"/>
      <c r="G8508" s="93"/>
      <c r="H8508" s="93"/>
      <c r="I8508" s="99"/>
      <c r="J8508" s="99"/>
      <c r="K8508" s="99"/>
      <c r="L8508" s="31"/>
      <c r="M8508" s="31"/>
      <c r="N8508" s="337"/>
      <c r="O8508" s="337"/>
      <c r="P8508" s="343"/>
    </row>
    <row r="8509" spans="1:16" x14ac:dyDescent="0.25">
      <c r="A8509" s="264" t="s">
        <v>49</v>
      </c>
      <c r="B8509" s="264" t="s">
        <v>2751</v>
      </c>
      <c r="C8509" s="265">
        <v>230105</v>
      </c>
      <c r="D8509" s="265" t="s">
        <v>15953</v>
      </c>
      <c r="E8509" s="266" t="s">
        <v>6877</v>
      </c>
      <c r="P8509" s="343"/>
    </row>
    <row r="8510" spans="1:16" x14ac:dyDescent="0.25">
      <c r="A8510" s="264" t="s">
        <v>49</v>
      </c>
      <c r="B8510" s="264" t="s">
        <v>3587</v>
      </c>
      <c r="C8510" s="265">
        <v>230904</v>
      </c>
      <c r="D8510" s="265" t="s">
        <v>15953</v>
      </c>
      <c r="E8510" s="266" t="s">
        <v>10715</v>
      </c>
      <c r="P8510" s="343"/>
    </row>
    <row r="8511" spans="1:16" x14ac:dyDescent="0.25">
      <c r="A8511" s="44" t="s">
        <v>2114</v>
      </c>
      <c r="B8511" s="44" t="s">
        <v>15257</v>
      </c>
      <c r="C8511" s="45" t="s">
        <v>13518</v>
      </c>
      <c r="D8511" s="45" t="s">
        <v>16294</v>
      </c>
      <c r="E8511" s="46">
        <v>46022</v>
      </c>
      <c r="F8511" s="338"/>
      <c r="G8511" s="44"/>
      <c r="H8511" s="44"/>
      <c r="I8511" s="44"/>
      <c r="J8511" s="44"/>
      <c r="K8511" s="44"/>
      <c r="L8511" s="31"/>
      <c r="M8511" s="31"/>
      <c r="N8511" s="337"/>
      <c r="O8511" s="337"/>
      <c r="P8511" s="343"/>
    </row>
    <row r="8512" spans="1:16" x14ac:dyDescent="0.25">
      <c r="A8512" s="264" t="s">
        <v>6911</v>
      </c>
      <c r="B8512" s="264" t="s">
        <v>2751</v>
      </c>
      <c r="C8512" s="265">
        <v>220105</v>
      </c>
      <c r="D8512" s="265" t="s">
        <v>15953</v>
      </c>
      <c r="E8512" s="266" t="s">
        <v>3064</v>
      </c>
      <c r="P8512" s="343"/>
    </row>
    <row r="8513" spans="1:16" x14ac:dyDescent="0.25">
      <c r="A8513" s="264" t="s">
        <v>852</v>
      </c>
      <c r="B8513" s="264" t="s">
        <v>1068</v>
      </c>
      <c r="C8513" s="265">
        <v>230202</v>
      </c>
      <c r="D8513" s="265" t="s">
        <v>15953</v>
      </c>
      <c r="E8513" s="266" t="s">
        <v>8836</v>
      </c>
      <c r="P8513" s="343"/>
    </row>
    <row r="8514" spans="1:16" x14ac:dyDescent="0.25">
      <c r="A8514" s="264" t="s">
        <v>852</v>
      </c>
      <c r="B8514" s="264" t="s">
        <v>14623</v>
      </c>
      <c r="C8514" s="265">
        <v>24050301</v>
      </c>
      <c r="D8514" s="265" t="s">
        <v>15953</v>
      </c>
      <c r="E8514" s="266" t="s">
        <v>6710</v>
      </c>
      <c r="P8514" s="343"/>
    </row>
    <row r="8515" spans="1:16" x14ac:dyDescent="0.25">
      <c r="A8515" s="264" t="s">
        <v>6912</v>
      </c>
      <c r="B8515" s="264" t="s">
        <v>6697</v>
      </c>
      <c r="C8515" s="265">
        <v>221003</v>
      </c>
      <c r="D8515" s="265" t="s">
        <v>15953</v>
      </c>
      <c r="E8515" s="266" t="s">
        <v>5198</v>
      </c>
      <c r="P8515" s="343"/>
    </row>
    <row r="8516" spans="1:16" ht="14.4" x14ac:dyDescent="0.2">
      <c r="A8516" s="57" t="s">
        <v>10870</v>
      </c>
      <c r="B8516" s="57" t="s">
        <v>13534</v>
      </c>
      <c r="C8516" s="62" t="s">
        <v>10852</v>
      </c>
      <c r="D8516" s="62" t="s">
        <v>5966</v>
      </c>
      <c r="E8516" s="341" t="s">
        <v>13531</v>
      </c>
      <c r="F8516" s="339"/>
      <c r="G8516" s="339"/>
      <c r="H8516" s="57"/>
      <c r="I8516" s="57"/>
      <c r="J8516" s="57"/>
      <c r="K8516" s="57"/>
      <c r="N8516" s="337"/>
      <c r="O8516" s="337"/>
      <c r="P8516" s="343"/>
    </row>
    <row r="8517" spans="1:16" x14ac:dyDescent="0.25">
      <c r="A8517" s="264" t="s">
        <v>4274</v>
      </c>
      <c r="B8517" s="264" t="s">
        <v>3753</v>
      </c>
      <c r="C8517" s="265">
        <v>210101</v>
      </c>
      <c r="D8517" s="265" t="s">
        <v>15953</v>
      </c>
      <c r="E8517" s="266" t="s">
        <v>3754</v>
      </c>
      <c r="P8517" s="343"/>
    </row>
    <row r="8518" spans="1:16" x14ac:dyDescent="0.25">
      <c r="A8518" s="403" t="s">
        <v>13608</v>
      </c>
      <c r="B8518" s="403" t="s">
        <v>17102</v>
      </c>
      <c r="C8518" s="413">
        <v>21.23</v>
      </c>
      <c r="D8518" s="43" t="s">
        <v>17679</v>
      </c>
      <c r="E8518" s="43">
        <v>46934</v>
      </c>
      <c r="F8518" s="88"/>
      <c r="P8518" s="343"/>
    </row>
    <row r="8519" spans="1:16" x14ac:dyDescent="0.25">
      <c r="A8519" s="44" t="s">
        <v>13608</v>
      </c>
      <c r="B8519" s="44" t="s">
        <v>13609</v>
      </c>
      <c r="C8519" s="45" t="s">
        <v>13703</v>
      </c>
      <c r="D8519" s="45" t="s">
        <v>4574</v>
      </c>
      <c r="E8519" s="275">
        <f>DATE(2028,2,27)</f>
        <v>46810</v>
      </c>
      <c r="N8519" s="337"/>
      <c r="O8519" s="337"/>
      <c r="P8519" s="343"/>
    </row>
    <row r="8520" spans="1:16" x14ac:dyDescent="0.25">
      <c r="A8520" s="44" t="s">
        <v>10018</v>
      </c>
      <c r="B8520" s="44" t="s">
        <v>5296</v>
      </c>
      <c r="C8520" s="45" t="s">
        <v>5336</v>
      </c>
      <c r="D8520" s="45" t="s">
        <v>15765</v>
      </c>
      <c r="E8520" s="45" t="s">
        <v>5246</v>
      </c>
      <c r="F8520" s="328"/>
      <c r="G8520" s="328"/>
      <c r="H8520" s="328"/>
      <c r="I8520" s="329"/>
      <c r="J8520" s="329"/>
      <c r="K8520" s="329"/>
      <c r="N8520" s="337"/>
      <c r="O8520" s="337"/>
      <c r="P8520" s="343"/>
    </row>
    <row r="8521" spans="1:16" x14ac:dyDescent="0.25">
      <c r="A8521" s="346" t="s">
        <v>10018</v>
      </c>
      <c r="B8521" s="346" t="s">
        <v>5296</v>
      </c>
      <c r="C8521" s="347" t="s">
        <v>5336</v>
      </c>
      <c r="D8521" s="347" t="s">
        <v>15765</v>
      </c>
      <c r="E8521" s="347" t="s">
        <v>2980</v>
      </c>
      <c r="F8521" s="346"/>
      <c r="G8521" s="346"/>
      <c r="H8521" s="346"/>
      <c r="I8521" s="346"/>
      <c r="J8521" s="346"/>
      <c r="K8521" s="346"/>
      <c r="L8521" s="346"/>
      <c r="M8521" s="346"/>
      <c r="N8521" s="337"/>
      <c r="O8521" s="337"/>
      <c r="P8521" s="343"/>
    </row>
    <row r="8522" spans="1:16" x14ac:dyDescent="0.25">
      <c r="A8522" s="44" t="s">
        <v>1207</v>
      </c>
      <c r="B8522" s="44" t="s">
        <v>9093</v>
      </c>
      <c r="C8522" s="45" t="s">
        <v>9094</v>
      </c>
      <c r="D8522" s="45" t="s">
        <v>18252</v>
      </c>
      <c r="E8522" s="45" t="s">
        <v>6809</v>
      </c>
      <c r="F8522" s="45" t="s">
        <v>1384</v>
      </c>
      <c r="G8522" s="45" t="s">
        <v>1385</v>
      </c>
      <c r="P8522" s="343"/>
    </row>
    <row r="8523" spans="1:16" x14ac:dyDescent="0.25">
      <c r="A8523" s="264" t="s">
        <v>14890</v>
      </c>
      <c r="B8523" s="264" t="s">
        <v>1056</v>
      </c>
      <c r="C8523" s="265">
        <v>230601</v>
      </c>
      <c r="D8523" s="265" t="s">
        <v>15953</v>
      </c>
      <c r="E8523" s="266" t="s">
        <v>10533</v>
      </c>
      <c r="P8523" s="343"/>
    </row>
    <row r="8524" spans="1:16" x14ac:dyDescent="0.25">
      <c r="A8524" s="264" t="s">
        <v>14890</v>
      </c>
      <c r="B8524" s="264" t="s">
        <v>1067</v>
      </c>
      <c r="C8524" s="265">
        <v>230703</v>
      </c>
      <c r="D8524" s="265" t="s">
        <v>15953</v>
      </c>
      <c r="E8524" s="266" t="s">
        <v>5273</v>
      </c>
      <c r="P8524" s="343"/>
    </row>
    <row r="8525" spans="1:16" x14ac:dyDescent="0.25">
      <c r="A8525" s="264" t="s">
        <v>14890</v>
      </c>
      <c r="B8525" s="264" t="s">
        <v>13009</v>
      </c>
      <c r="C8525" s="265">
        <v>240101</v>
      </c>
      <c r="D8525" s="265" t="s">
        <v>15953</v>
      </c>
      <c r="E8525" s="266" t="s">
        <v>13010</v>
      </c>
      <c r="P8525" s="343"/>
    </row>
    <row r="8526" spans="1:16" x14ac:dyDescent="0.25">
      <c r="A8526" s="264" t="s">
        <v>2821</v>
      </c>
      <c r="B8526" s="264" t="s">
        <v>2751</v>
      </c>
      <c r="C8526" s="265">
        <v>230105</v>
      </c>
      <c r="D8526" s="265" t="s">
        <v>15953</v>
      </c>
      <c r="E8526" s="266" t="s">
        <v>6877</v>
      </c>
      <c r="P8526" s="343"/>
    </row>
    <row r="8527" spans="1:16" x14ac:dyDescent="0.25">
      <c r="A8527" s="264" t="s">
        <v>9527</v>
      </c>
      <c r="B8527" s="264" t="s">
        <v>9691</v>
      </c>
      <c r="C8527" s="265">
        <v>230302</v>
      </c>
      <c r="D8527" s="265" t="s">
        <v>15953</v>
      </c>
      <c r="E8527" s="266" t="s">
        <v>3754</v>
      </c>
      <c r="P8527" s="343"/>
    </row>
    <row r="8528" spans="1:16" x14ac:dyDescent="0.25">
      <c r="A8528" s="264" t="s">
        <v>9527</v>
      </c>
      <c r="B8528" s="264" t="s">
        <v>9688</v>
      </c>
      <c r="C8528" s="265">
        <v>230504</v>
      </c>
      <c r="D8528" s="265" t="s">
        <v>15953</v>
      </c>
      <c r="E8528" s="266" t="s">
        <v>9689</v>
      </c>
      <c r="P8528" s="343"/>
    </row>
    <row r="8529" spans="1:16" x14ac:dyDescent="0.25">
      <c r="A8529" s="264" t="s">
        <v>9527</v>
      </c>
      <c r="B8529" s="264" t="s">
        <v>13009</v>
      </c>
      <c r="C8529" s="265">
        <v>240101</v>
      </c>
      <c r="D8529" s="265" t="s">
        <v>15953</v>
      </c>
      <c r="E8529" s="266" t="s">
        <v>13010</v>
      </c>
      <c r="P8529" s="343"/>
    </row>
    <row r="8530" spans="1:16" x14ac:dyDescent="0.25">
      <c r="A8530" s="264" t="s">
        <v>9527</v>
      </c>
      <c r="B8530" s="264" t="s">
        <v>12989</v>
      </c>
      <c r="C8530" s="265">
        <v>240103</v>
      </c>
      <c r="D8530" s="265" t="s">
        <v>15953</v>
      </c>
      <c r="E8530" s="266" t="s">
        <v>6677</v>
      </c>
      <c r="P8530" s="343"/>
    </row>
    <row r="8531" spans="1:16" x14ac:dyDescent="0.25">
      <c r="A8531" s="264" t="s">
        <v>9527</v>
      </c>
      <c r="B8531" s="264" t="s">
        <v>1076</v>
      </c>
      <c r="C8531" s="265">
        <v>240303</v>
      </c>
      <c r="D8531" s="265" t="s">
        <v>15953</v>
      </c>
      <c r="E8531" s="266" t="s">
        <v>3064</v>
      </c>
      <c r="P8531" s="343"/>
    </row>
    <row r="8532" spans="1:16" x14ac:dyDescent="0.25">
      <c r="A8532" s="264" t="s">
        <v>9527</v>
      </c>
      <c r="B8532" s="264" t="s">
        <v>14586</v>
      </c>
      <c r="C8532" s="265">
        <v>240403</v>
      </c>
      <c r="D8532" s="265" t="s">
        <v>15953</v>
      </c>
      <c r="E8532" s="266" t="s">
        <v>6492</v>
      </c>
      <c r="P8532" s="343"/>
    </row>
    <row r="8533" spans="1:16" x14ac:dyDescent="0.25">
      <c r="A8533" s="264" t="s">
        <v>9527</v>
      </c>
      <c r="B8533" s="264" t="s">
        <v>14623</v>
      </c>
      <c r="C8533" s="265">
        <v>24050301</v>
      </c>
      <c r="D8533" s="265" t="s">
        <v>15953</v>
      </c>
      <c r="E8533" s="266" t="s">
        <v>6710</v>
      </c>
      <c r="P8533" s="343"/>
    </row>
    <row r="8534" spans="1:16" x14ac:dyDescent="0.25">
      <c r="A8534" s="44" t="s">
        <v>18167</v>
      </c>
      <c r="B8534" s="44" t="s">
        <v>1358</v>
      </c>
      <c r="C8534" s="45" t="s">
        <v>6197</v>
      </c>
      <c r="D8534" s="45" t="s">
        <v>18252</v>
      </c>
      <c r="E8534" s="45" t="s">
        <v>6211</v>
      </c>
      <c r="F8534" s="45" t="s">
        <v>1384</v>
      </c>
      <c r="G8534" s="45" t="s">
        <v>1384</v>
      </c>
      <c r="P8534" s="343"/>
    </row>
    <row r="8535" spans="1:16" x14ac:dyDescent="0.25">
      <c r="A8535" s="44" t="s">
        <v>18167</v>
      </c>
      <c r="B8535" s="44" t="s">
        <v>1840</v>
      </c>
      <c r="C8535" s="45" t="s">
        <v>6194</v>
      </c>
      <c r="D8535" s="45" t="s">
        <v>18252</v>
      </c>
      <c r="E8535" s="45" t="s">
        <v>6213</v>
      </c>
      <c r="F8535" s="45" t="s">
        <v>1384</v>
      </c>
      <c r="G8535" s="45" t="s">
        <v>1384</v>
      </c>
      <c r="P8535" s="343"/>
    </row>
    <row r="8536" spans="1:16" x14ac:dyDescent="0.25">
      <c r="A8536" s="264" t="s">
        <v>3529</v>
      </c>
      <c r="B8536" s="264" t="s">
        <v>2751</v>
      </c>
      <c r="C8536" s="265">
        <v>230105</v>
      </c>
      <c r="D8536" s="265" t="s">
        <v>15953</v>
      </c>
      <c r="E8536" s="266" t="s">
        <v>6877</v>
      </c>
      <c r="P8536" s="343"/>
    </row>
    <row r="8537" spans="1:16" x14ac:dyDescent="0.25">
      <c r="A8537" s="44" t="s">
        <v>679</v>
      </c>
      <c r="B8537" s="44" t="s">
        <v>13525</v>
      </c>
      <c r="C8537" s="45" t="s">
        <v>13084</v>
      </c>
      <c r="D8537" s="45" t="s">
        <v>16294</v>
      </c>
      <c r="E8537" s="46">
        <v>45777</v>
      </c>
      <c r="F8537" s="338"/>
      <c r="G8537" s="44"/>
      <c r="H8537" s="44"/>
      <c r="I8537" s="44"/>
      <c r="J8537" s="44"/>
      <c r="K8537" s="44"/>
      <c r="L8537" s="31"/>
      <c r="M8537" s="31"/>
      <c r="N8537" s="337"/>
      <c r="O8537" s="337"/>
      <c r="P8537" s="343"/>
    </row>
    <row r="8538" spans="1:16" x14ac:dyDescent="0.25">
      <c r="A8538" s="44" t="s">
        <v>679</v>
      </c>
      <c r="B8538" s="44" t="s">
        <v>15319</v>
      </c>
      <c r="C8538" s="45" t="s">
        <v>7314</v>
      </c>
      <c r="D8538" s="45" t="s">
        <v>16294</v>
      </c>
      <c r="E8538" s="46">
        <v>45930</v>
      </c>
      <c r="F8538" s="338"/>
      <c r="G8538" s="44"/>
      <c r="H8538" s="44"/>
      <c r="I8538" s="44"/>
      <c r="J8538" s="44"/>
      <c r="K8538" s="44"/>
      <c r="L8538" s="31"/>
      <c r="M8538" s="31"/>
      <c r="N8538" s="337"/>
      <c r="O8538" s="337"/>
      <c r="P8538" s="343"/>
    </row>
    <row r="8539" spans="1:16" x14ac:dyDescent="0.25">
      <c r="A8539" s="264" t="s">
        <v>853</v>
      </c>
      <c r="B8539" s="264" t="s">
        <v>6697</v>
      </c>
      <c r="C8539" s="265">
        <v>221003</v>
      </c>
      <c r="D8539" s="265" t="s">
        <v>15953</v>
      </c>
      <c r="E8539" s="266" t="s">
        <v>5198</v>
      </c>
      <c r="P8539" s="343"/>
    </row>
    <row r="8540" spans="1:16" x14ac:dyDescent="0.25">
      <c r="A8540" s="264" t="s">
        <v>853</v>
      </c>
      <c r="B8540" s="264" t="s">
        <v>13009</v>
      </c>
      <c r="C8540" s="265">
        <v>240101</v>
      </c>
      <c r="D8540" s="265" t="s">
        <v>15953</v>
      </c>
      <c r="E8540" s="266" t="s">
        <v>13010</v>
      </c>
      <c r="P8540" s="343"/>
    </row>
    <row r="8541" spans="1:16" x14ac:dyDescent="0.25">
      <c r="A8541" s="262" t="s">
        <v>1440</v>
      </c>
      <c r="B8541" s="262" t="s">
        <v>7350</v>
      </c>
      <c r="C8541" s="53" t="s">
        <v>7430</v>
      </c>
      <c r="D8541" s="93" t="s">
        <v>7330</v>
      </c>
      <c r="E8541" s="263">
        <v>46364</v>
      </c>
      <c r="F8541" s="93"/>
      <c r="G8541" s="93"/>
      <c r="H8541" s="93"/>
      <c r="I8541" s="99"/>
      <c r="J8541" s="99"/>
      <c r="K8541" s="99"/>
      <c r="N8541" s="337"/>
      <c r="O8541" s="337"/>
      <c r="P8541" s="343"/>
    </row>
    <row r="8542" spans="1:16" x14ac:dyDescent="0.25">
      <c r="A8542" s="44" t="s">
        <v>1440</v>
      </c>
      <c r="B8542" s="44" t="s">
        <v>1345</v>
      </c>
      <c r="C8542" s="45" t="s">
        <v>18105</v>
      </c>
      <c r="D8542" s="45" t="s">
        <v>18252</v>
      </c>
      <c r="E8542" s="45" t="s">
        <v>6985</v>
      </c>
      <c r="F8542" s="45" t="s">
        <v>1384</v>
      </c>
      <c r="G8542" s="45" t="s">
        <v>1385</v>
      </c>
      <c r="P8542" s="343"/>
    </row>
    <row r="8543" spans="1:16" x14ac:dyDescent="0.25">
      <c r="A8543" s="44" t="s">
        <v>18168</v>
      </c>
      <c r="B8543" s="44" t="s">
        <v>6175</v>
      </c>
      <c r="C8543" s="45" t="s">
        <v>6187</v>
      </c>
      <c r="D8543" s="45" t="s">
        <v>18252</v>
      </c>
      <c r="E8543" s="45" t="s">
        <v>5183</v>
      </c>
      <c r="F8543" s="45" t="s">
        <v>1384</v>
      </c>
      <c r="G8543" s="45" t="s">
        <v>1385</v>
      </c>
      <c r="P8543" s="343"/>
    </row>
    <row r="8544" spans="1:16" x14ac:dyDescent="0.25">
      <c r="A8544" s="264" t="s">
        <v>8659</v>
      </c>
      <c r="B8544" s="264" t="s">
        <v>2754</v>
      </c>
      <c r="C8544" s="265">
        <v>230205</v>
      </c>
      <c r="D8544" s="265" t="s">
        <v>15953</v>
      </c>
      <c r="E8544" s="266" t="s">
        <v>8836</v>
      </c>
      <c r="P8544" s="343"/>
    </row>
    <row r="8545" spans="1:16" x14ac:dyDescent="0.25">
      <c r="A8545" s="44" t="s">
        <v>5162</v>
      </c>
      <c r="B8545" s="44" t="s">
        <v>15278</v>
      </c>
      <c r="C8545" s="45" t="s">
        <v>5161</v>
      </c>
      <c r="D8545" s="45" t="s">
        <v>16294</v>
      </c>
      <c r="E8545" s="46">
        <v>46022</v>
      </c>
      <c r="F8545" s="338"/>
      <c r="G8545" s="44"/>
      <c r="H8545" s="44"/>
      <c r="I8545" s="44"/>
      <c r="J8545" s="44"/>
      <c r="K8545" s="44"/>
      <c r="L8545" s="31"/>
      <c r="M8545" s="31"/>
      <c r="N8545" s="337"/>
      <c r="O8545" s="337"/>
      <c r="P8545" s="343"/>
    </row>
    <row r="8546" spans="1:16" x14ac:dyDescent="0.2">
      <c r="A8546" s="329" t="s">
        <v>15340</v>
      </c>
      <c r="B8546" s="330" t="s">
        <v>15341</v>
      </c>
      <c r="C8546" s="328" t="s">
        <v>15342</v>
      </c>
      <c r="D8546" s="93" t="s">
        <v>1593</v>
      </c>
      <c r="E8546" s="331">
        <v>46053</v>
      </c>
      <c r="F8546" s="328"/>
      <c r="G8546" s="328"/>
      <c r="H8546" s="328"/>
      <c r="I8546" s="329"/>
      <c r="J8546" s="329"/>
      <c r="K8546" s="329"/>
      <c r="N8546" s="337"/>
      <c r="O8546" s="337"/>
      <c r="P8546" s="343"/>
    </row>
    <row r="8547" spans="1:16" x14ac:dyDescent="0.25">
      <c r="A8547" s="102" t="s">
        <v>7756</v>
      </c>
      <c r="B8547" s="131" t="s">
        <v>7741</v>
      </c>
      <c r="C8547" s="96" t="s">
        <v>7742</v>
      </c>
      <c r="D8547" s="96" t="s">
        <v>1398</v>
      </c>
      <c r="E8547" s="112">
        <v>45737</v>
      </c>
      <c r="F8547" s="93"/>
      <c r="G8547" s="93"/>
      <c r="H8547" s="93"/>
      <c r="I8547" s="99"/>
      <c r="J8547" s="99"/>
      <c r="K8547" s="99"/>
      <c r="L8547" s="31"/>
      <c r="M8547" s="31"/>
      <c r="N8547" s="337"/>
      <c r="O8547" s="337"/>
      <c r="P8547" s="343"/>
    </row>
    <row r="8548" spans="1:16" x14ac:dyDescent="0.2">
      <c r="A8548" s="57" t="s">
        <v>4492</v>
      </c>
      <c r="B8548" s="92" t="s">
        <v>4550</v>
      </c>
      <c r="C8548" s="93" t="s">
        <v>4548</v>
      </c>
      <c r="D8548" s="93" t="s">
        <v>4549</v>
      </c>
      <c r="E8548" s="94">
        <v>46203</v>
      </c>
      <c r="F8548" s="93"/>
      <c r="G8548" s="93"/>
      <c r="H8548" s="93"/>
      <c r="I8548" s="99"/>
      <c r="J8548" s="99"/>
      <c r="K8548" s="99"/>
      <c r="N8548" s="337"/>
      <c r="O8548" s="337"/>
      <c r="P8548" s="343"/>
    </row>
    <row r="8549" spans="1:16" x14ac:dyDescent="0.2">
      <c r="A8549" s="92" t="s">
        <v>4492</v>
      </c>
      <c r="B8549" s="92" t="s">
        <v>14372</v>
      </c>
      <c r="C8549" s="93" t="s">
        <v>14373</v>
      </c>
      <c r="D8549" s="93" t="s">
        <v>1398</v>
      </c>
      <c r="E8549" s="94">
        <v>45916</v>
      </c>
      <c r="F8549" s="93"/>
      <c r="G8549" s="93"/>
      <c r="H8549" s="93"/>
      <c r="I8549" s="99"/>
      <c r="J8549" s="99"/>
      <c r="K8549" s="99"/>
      <c r="L8549" s="31"/>
      <c r="M8549" s="31"/>
      <c r="N8549" s="337"/>
      <c r="O8549" s="337"/>
      <c r="P8549" s="343"/>
    </row>
    <row r="8550" spans="1:16" x14ac:dyDescent="0.25">
      <c r="A8550" s="264" t="s">
        <v>1542</v>
      </c>
      <c r="B8550" s="264" t="s">
        <v>2751</v>
      </c>
      <c r="C8550" s="265">
        <v>230105</v>
      </c>
      <c r="D8550" s="265" t="s">
        <v>15953</v>
      </c>
      <c r="E8550" s="266" t="s">
        <v>6877</v>
      </c>
      <c r="P8550" s="343"/>
    </row>
    <row r="8551" spans="1:16" x14ac:dyDescent="0.25">
      <c r="A8551" s="44" t="s">
        <v>515</v>
      </c>
      <c r="B8551" s="44" t="s">
        <v>15257</v>
      </c>
      <c r="C8551" s="45" t="s">
        <v>13518</v>
      </c>
      <c r="D8551" s="45" t="s">
        <v>16294</v>
      </c>
      <c r="E8551" s="46">
        <v>46022</v>
      </c>
      <c r="F8551" s="338"/>
      <c r="G8551" s="44"/>
      <c r="H8551" s="44"/>
      <c r="I8551" s="44"/>
      <c r="J8551" s="44"/>
      <c r="K8551" s="44"/>
      <c r="L8551" s="31"/>
      <c r="M8551" s="31"/>
      <c r="N8551" s="337"/>
      <c r="O8551" s="337"/>
      <c r="P8551" s="343"/>
    </row>
    <row r="8552" spans="1:16" x14ac:dyDescent="0.2">
      <c r="A8552" s="63" t="s">
        <v>5018</v>
      </c>
      <c r="B8552" s="57" t="s">
        <v>2495</v>
      </c>
      <c r="C8552" s="62">
        <v>21030</v>
      </c>
      <c r="D8552" s="62" t="s">
        <v>5966</v>
      </c>
      <c r="E8552" s="60">
        <v>45961</v>
      </c>
      <c r="F8552" s="339" t="s">
        <v>16267</v>
      </c>
      <c r="G8552" s="339" t="s">
        <v>16268</v>
      </c>
      <c r="H8552" s="57"/>
      <c r="I8552" s="57"/>
      <c r="J8552" s="57"/>
      <c r="K8552" s="57"/>
      <c r="L8552" s="31"/>
      <c r="M8552" s="31"/>
      <c r="N8552" s="337"/>
      <c r="O8552" s="337"/>
      <c r="P8552" s="343"/>
    </row>
    <row r="8553" spans="1:16" x14ac:dyDescent="0.25">
      <c r="A8553" s="44" t="s">
        <v>5018</v>
      </c>
      <c r="B8553" s="44" t="s">
        <v>2667</v>
      </c>
      <c r="C8553" s="45" t="s">
        <v>9088</v>
      </c>
      <c r="D8553" s="45" t="s">
        <v>18252</v>
      </c>
      <c r="E8553" s="45" t="s">
        <v>6809</v>
      </c>
      <c r="F8553" s="45" t="s">
        <v>1384</v>
      </c>
      <c r="G8553" s="45" t="s">
        <v>1385</v>
      </c>
      <c r="P8553" s="343"/>
    </row>
    <row r="8554" spans="1:16" x14ac:dyDescent="0.25">
      <c r="A8554" s="403" t="s">
        <v>5018</v>
      </c>
      <c r="B8554" s="403" t="s">
        <v>17175</v>
      </c>
      <c r="C8554" s="413">
        <v>13.22</v>
      </c>
      <c r="D8554" s="43" t="s">
        <v>17679</v>
      </c>
      <c r="E8554" s="43">
        <v>45838</v>
      </c>
      <c r="F8554" s="88" t="s">
        <v>1533</v>
      </c>
      <c r="P8554" s="343"/>
    </row>
    <row r="8555" spans="1:16" x14ac:dyDescent="0.25">
      <c r="A8555" s="404" t="s">
        <v>5018</v>
      </c>
      <c r="B8555" s="403" t="s">
        <v>17135</v>
      </c>
      <c r="C8555" s="413">
        <v>21.22</v>
      </c>
      <c r="D8555" s="43" t="s">
        <v>17679</v>
      </c>
      <c r="E8555" s="43">
        <v>45838</v>
      </c>
      <c r="F8555" s="88" t="s">
        <v>1533</v>
      </c>
      <c r="P8555" s="343"/>
    </row>
    <row r="8556" spans="1:16" x14ac:dyDescent="0.25">
      <c r="A8556" s="44" t="s">
        <v>11040</v>
      </c>
      <c r="B8556" s="44" t="s">
        <v>6178</v>
      </c>
      <c r="C8556" s="45" t="s">
        <v>6193</v>
      </c>
      <c r="D8556" s="45" t="s">
        <v>18252</v>
      </c>
      <c r="E8556" s="45" t="s">
        <v>6212</v>
      </c>
      <c r="F8556" s="45" t="s">
        <v>1384</v>
      </c>
      <c r="G8556" s="45" t="s">
        <v>1385</v>
      </c>
      <c r="P8556" s="343"/>
    </row>
    <row r="8557" spans="1:16" x14ac:dyDescent="0.25">
      <c r="A8557" s="44" t="s">
        <v>11040</v>
      </c>
      <c r="B8557" s="44" t="s">
        <v>1369</v>
      </c>
      <c r="C8557" s="45" t="s">
        <v>10988</v>
      </c>
      <c r="D8557" s="45" t="s">
        <v>18252</v>
      </c>
      <c r="E8557" s="45" t="s">
        <v>10715</v>
      </c>
      <c r="F8557" s="45" t="s">
        <v>1384</v>
      </c>
      <c r="G8557" s="45" t="s">
        <v>1385</v>
      </c>
      <c r="P8557" s="343"/>
    </row>
    <row r="8558" spans="1:16" x14ac:dyDescent="0.25">
      <c r="A8558" s="264" t="s">
        <v>14891</v>
      </c>
      <c r="B8558" s="264" t="s">
        <v>4844</v>
      </c>
      <c r="C8558" s="265">
        <v>24060401</v>
      </c>
      <c r="D8558" s="265" t="s">
        <v>15953</v>
      </c>
      <c r="E8558" s="266" t="s">
        <v>6412</v>
      </c>
      <c r="P8558" s="343"/>
    </row>
    <row r="8559" spans="1:16" x14ac:dyDescent="0.25">
      <c r="A8559" s="264" t="s">
        <v>14891</v>
      </c>
      <c r="B8559" s="264" t="s">
        <v>1057</v>
      </c>
      <c r="C8559" s="265">
        <v>24060402</v>
      </c>
      <c r="D8559" s="265" t="s">
        <v>15953</v>
      </c>
      <c r="E8559" s="266" t="s">
        <v>5410</v>
      </c>
      <c r="P8559" s="343"/>
    </row>
    <row r="8560" spans="1:16" x14ac:dyDescent="0.25">
      <c r="A8560" s="44" t="s">
        <v>13460</v>
      </c>
      <c r="B8560" s="44" t="s">
        <v>16390</v>
      </c>
      <c r="C8560" s="45" t="s">
        <v>16391</v>
      </c>
      <c r="D8560" s="45" t="s">
        <v>16294</v>
      </c>
      <c r="E8560" s="46">
        <v>45838</v>
      </c>
      <c r="F8560" s="338" t="s">
        <v>2055</v>
      </c>
      <c r="G8560" s="44"/>
      <c r="H8560" s="44"/>
      <c r="I8560" s="44"/>
      <c r="J8560" s="44"/>
      <c r="K8560" s="44"/>
      <c r="L8560" s="31"/>
      <c r="M8560" s="31"/>
      <c r="N8560" s="337"/>
      <c r="O8560" s="337"/>
      <c r="P8560" s="343"/>
    </row>
    <row r="8561" spans="1:16" x14ac:dyDescent="0.25">
      <c r="A8561" s="44" t="s">
        <v>13460</v>
      </c>
      <c r="B8561" s="44" t="s">
        <v>15285</v>
      </c>
      <c r="C8561" s="45" t="s">
        <v>13522</v>
      </c>
      <c r="D8561" s="45" t="s">
        <v>16294</v>
      </c>
      <c r="E8561" s="46">
        <v>45838</v>
      </c>
      <c r="F8561" s="338" t="s">
        <v>2055</v>
      </c>
      <c r="G8561" s="44"/>
      <c r="H8561" s="44"/>
      <c r="I8561" s="44"/>
      <c r="J8561" s="44"/>
      <c r="K8561" s="44"/>
      <c r="L8561" s="31"/>
      <c r="M8561" s="31"/>
      <c r="N8561" s="337"/>
      <c r="O8561" s="337"/>
      <c r="P8561" s="343"/>
    </row>
    <row r="8562" spans="1:16" x14ac:dyDescent="0.25">
      <c r="A8562" s="264" t="s">
        <v>14892</v>
      </c>
      <c r="B8562" s="264" t="s">
        <v>13009</v>
      </c>
      <c r="C8562" s="265">
        <v>240101</v>
      </c>
      <c r="D8562" s="265" t="s">
        <v>15953</v>
      </c>
      <c r="E8562" s="266" t="s">
        <v>13010</v>
      </c>
      <c r="P8562" s="343"/>
    </row>
    <row r="8563" spans="1:16" x14ac:dyDescent="0.25">
      <c r="A8563" s="264" t="s">
        <v>6913</v>
      </c>
      <c r="B8563" s="264" t="s">
        <v>6697</v>
      </c>
      <c r="C8563" s="265">
        <v>221003</v>
      </c>
      <c r="D8563" s="265" t="s">
        <v>15953</v>
      </c>
      <c r="E8563" s="266" t="s">
        <v>5198</v>
      </c>
      <c r="P8563" s="343"/>
    </row>
    <row r="8564" spans="1:16" x14ac:dyDescent="0.25">
      <c r="A8564" s="264" t="s">
        <v>6913</v>
      </c>
      <c r="B8564" s="264" t="s">
        <v>2751</v>
      </c>
      <c r="C8564" s="265">
        <v>230105</v>
      </c>
      <c r="D8564" s="265" t="s">
        <v>15953</v>
      </c>
      <c r="E8564" s="266" t="s">
        <v>6877</v>
      </c>
      <c r="P8564" s="343"/>
    </row>
    <row r="8565" spans="1:16" x14ac:dyDescent="0.25">
      <c r="A8565" s="264" t="s">
        <v>14893</v>
      </c>
      <c r="B8565" s="264" t="s">
        <v>4181</v>
      </c>
      <c r="C8565" s="265">
        <v>240301</v>
      </c>
      <c r="D8565" s="265" t="s">
        <v>15953</v>
      </c>
      <c r="E8565" s="266" t="s">
        <v>13010</v>
      </c>
      <c r="P8565" s="343"/>
    </row>
    <row r="8566" spans="1:16" x14ac:dyDescent="0.25">
      <c r="A8566" s="346" t="s">
        <v>17390</v>
      </c>
      <c r="B8566" s="403" t="s">
        <v>17091</v>
      </c>
      <c r="C8566" s="413">
        <v>12.24</v>
      </c>
      <c r="D8566" s="43" t="s">
        <v>17679</v>
      </c>
      <c r="E8566" s="43">
        <v>47299</v>
      </c>
      <c r="F8566" s="88"/>
      <c r="P8566" s="343"/>
    </row>
    <row r="8567" spans="1:16" x14ac:dyDescent="0.25">
      <c r="A8567" s="264" t="s">
        <v>8660</v>
      </c>
      <c r="B8567" s="264" t="s">
        <v>1068</v>
      </c>
      <c r="C8567" s="265">
        <v>230202</v>
      </c>
      <c r="D8567" s="265" t="s">
        <v>15953</v>
      </c>
      <c r="E8567" s="266" t="s">
        <v>8836</v>
      </c>
      <c r="P8567" s="343"/>
    </row>
    <row r="8568" spans="1:16" x14ac:dyDescent="0.25">
      <c r="A8568" s="264" t="s">
        <v>8660</v>
      </c>
      <c r="B8568" s="264" t="s">
        <v>3588</v>
      </c>
      <c r="C8568" s="265">
        <v>230305</v>
      </c>
      <c r="D8568" s="265" t="s">
        <v>15953</v>
      </c>
      <c r="E8568" s="266" t="s">
        <v>3754</v>
      </c>
      <c r="P8568" s="343"/>
    </row>
    <row r="8569" spans="1:16" x14ac:dyDescent="0.25">
      <c r="A8569" s="44" t="s">
        <v>5103</v>
      </c>
      <c r="B8569" s="44" t="s">
        <v>1346</v>
      </c>
      <c r="C8569" s="45" t="s">
        <v>15960</v>
      </c>
      <c r="D8569" s="45" t="s">
        <v>18252</v>
      </c>
      <c r="E8569" s="45" t="s">
        <v>6214</v>
      </c>
      <c r="F8569" s="45" t="s">
        <v>1384</v>
      </c>
      <c r="G8569" s="45" t="s">
        <v>1385</v>
      </c>
      <c r="P8569" s="343"/>
    </row>
    <row r="8570" spans="1:16" x14ac:dyDescent="0.25">
      <c r="A8570" s="264" t="s">
        <v>17889</v>
      </c>
      <c r="B8570" s="264" t="s">
        <v>5421</v>
      </c>
      <c r="C8570" s="265">
        <v>240906</v>
      </c>
      <c r="D8570" s="265" t="s">
        <v>15953</v>
      </c>
      <c r="E8570" s="266" t="s">
        <v>6214</v>
      </c>
      <c r="P8570" s="343"/>
    </row>
    <row r="8571" spans="1:16" x14ac:dyDescent="0.25">
      <c r="A8571" s="264" t="s">
        <v>17889</v>
      </c>
      <c r="B8571" s="264" t="s">
        <v>6685</v>
      </c>
      <c r="C8571" s="265">
        <v>24120301</v>
      </c>
      <c r="D8571" s="265" t="s">
        <v>15953</v>
      </c>
      <c r="E8571" s="266" t="s">
        <v>17687</v>
      </c>
      <c r="P8571" s="343"/>
    </row>
    <row r="8572" spans="1:16" x14ac:dyDescent="0.25">
      <c r="A8572" s="264" t="s">
        <v>17889</v>
      </c>
      <c r="B8572" s="264" t="s">
        <v>3602</v>
      </c>
      <c r="C8572" s="265">
        <v>24120302</v>
      </c>
      <c r="D8572" s="265" t="s">
        <v>15953</v>
      </c>
      <c r="E8572" s="266" t="s">
        <v>11834</v>
      </c>
      <c r="P8572" s="343"/>
    </row>
    <row r="8573" spans="1:16" x14ac:dyDescent="0.25">
      <c r="A8573" s="264" t="s">
        <v>17889</v>
      </c>
      <c r="B8573" s="264" t="s">
        <v>6966</v>
      </c>
      <c r="C8573" s="265">
        <v>25010401</v>
      </c>
      <c r="D8573" s="265" t="s">
        <v>15953</v>
      </c>
      <c r="E8573" s="266" t="s">
        <v>17700</v>
      </c>
      <c r="P8573" s="343"/>
    </row>
    <row r="8574" spans="1:16" x14ac:dyDescent="0.25">
      <c r="A8574" s="264" t="s">
        <v>17889</v>
      </c>
      <c r="B8574" s="264" t="s">
        <v>3782</v>
      </c>
      <c r="C8574" s="265">
        <v>25010402</v>
      </c>
      <c r="D8574" s="265" t="s">
        <v>15953</v>
      </c>
      <c r="E8574" s="266" t="s">
        <v>6665</v>
      </c>
      <c r="P8574" s="343"/>
    </row>
    <row r="8575" spans="1:16" x14ac:dyDescent="0.25">
      <c r="A8575" s="264" t="s">
        <v>17889</v>
      </c>
      <c r="B8575" s="264" t="s">
        <v>17682</v>
      </c>
      <c r="C8575" s="265">
        <v>25010501</v>
      </c>
      <c r="D8575" s="265" t="s">
        <v>15953</v>
      </c>
      <c r="E8575" s="266" t="s">
        <v>17681</v>
      </c>
      <c r="P8575" s="343"/>
    </row>
    <row r="8576" spans="1:16" x14ac:dyDescent="0.25">
      <c r="A8576" s="264" t="s">
        <v>17889</v>
      </c>
      <c r="B8576" s="264" t="s">
        <v>6663</v>
      </c>
      <c r="C8576" s="265">
        <v>25010502</v>
      </c>
      <c r="D8576" s="265" t="s">
        <v>15953</v>
      </c>
      <c r="E8576" s="266" t="s">
        <v>6677</v>
      </c>
      <c r="P8576" s="343"/>
    </row>
    <row r="8577" spans="1:16" x14ac:dyDescent="0.25">
      <c r="A8577" s="264" t="s">
        <v>2822</v>
      </c>
      <c r="B8577" s="264" t="s">
        <v>4181</v>
      </c>
      <c r="C8577" s="265">
        <v>230301</v>
      </c>
      <c r="D8577" s="265" t="s">
        <v>15953</v>
      </c>
      <c r="E8577" s="266" t="s">
        <v>6877</v>
      </c>
      <c r="P8577" s="343"/>
    </row>
    <row r="8578" spans="1:16" x14ac:dyDescent="0.25">
      <c r="A8578" s="44" t="s">
        <v>16106</v>
      </c>
      <c r="B8578" s="44" t="s">
        <v>15963</v>
      </c>
      <c r="C8578" s="45" t="s">
        <v>15964</v>
      </c>
      <c r="D8578" s="45" t="s">
        <v>18252</v>
      </c>
      <c r="E8578" s="45" t="s">
        <v>6214</v>
      </c>
      <c r="F8578" s="45" t="s">
        <v>1384</v>
      </c>
      <c r="G8578" s="45" t="s">
        <v>1385</v>
      </c>
      <c r="P8578" s="343"/>
    </row>
    <row r="8579" spans="1:16" x14ac:dyDescent="0.25">
      <c r="A8579" s="44" t="s">
        <v>3876</v>
      </c>
      <c r="B8579" s="44" t="s">
        <v>1348</v>
      </c>
      <c r="C8579" s="56" t="s">
        <v>3877</v>
      </c>
      <c r="D8579" s="146" t="s">
        <v>2528</v>
      </c>
      <c r="E8579" s="69">
        <v>45626</v>
      </c>
      <c r="F8579" s="93"/>
      <c r="G8579" s="93"/>
      <c r="H8579" s="93"/>
      <c r="I8579" s="99"/>
      <c r="J8579" s="99"/>
      <c r="K8579" s="99"/>
      <c r="N8579" s="337"/>
      <c r="O8579" s="337"/>
      <c r="P8579" s="343"/>
    </row>
    <row r="8580" spans="1:16" x14ac:dyDescent="0.25">
      <c r="A8580" s="264" t="s">
        <v>10725</v>
      </c>
      <c r="B8580" s="264" t="s">
        <v>3587</v>
      </c>
      <c r="C8580" s="265">
        <v>230904</v>
      </c>
      <c r="D8580" s="265" t="s">
        <v>15953</v>
      </c>
      <c r="E8580" s="266" t="s">
        <v>10715</v>
      </c>
      <c r="P8580" s="343"/>
    </row>
    <row r="8581" spans="1:16" x14ac:dyDescent="0.25">
      <c r="A8581" s="91" t="s">
        <v>13255</v>
      </c>
      <c r="B8581" s="92" t="s">
        <v>13392</v>
      </c>
      <c r="C8581" s="45" t="s">
        <v>13137</v>
      </c>
      <c r="D8581" s="93" t="s">
        <v>13391</v>
      </c>
      <c r="E8581" s="94">
        <v>45838</v>
      </c>
      <c r="F8581" s="93"/>
      <c r="G8581" s="93"/>
      <c r="H8581" s="93"/>
      <c r="I8581" s="99"/>
      <c r="J8581" s="99"/>
      <c r="K8581" s="99"/>
      <c r="L8581" s="31"/>
      <c r="M8581" s="31"/>
      <c r="N8581" s="337"/>
      <c r="O8581" s="337"/>
      <c r="P8581" s="343"/>
    </row>
    <row r="8582" spans="1:16" x14ac:dyDescent="0.25">
      <c r="A8582" s="403" t="s">
        <v>17391</v>
      </c>
      <c r="B8582" s="403" t="s">
        <v>17135</v>
      </c>
      <c r="C8582" s="413">
        <v>21.22</v>
      </c>
      <c r="D8582" s="43" t="s">
        <v>17679</v>
      </c>
      <c r="E8582" s="43">
        <v>45838</v>
      </c>
      <c r="F8582" s="88"/>
      <c r="P8582" s="343"/>
    </row>
    <row r="8583" spans="1:16" x14ac:dyDescent="0.25">
      <c r="A8583" s="44" t="s">
        <v>16107</v>
      </c>
      <c r="B8583" s="44" t="s">
        <v>1368</v>
      </c>
      <c r="C8583" s="45" t="s">
        <v>9312</v>
      </c>
      <c r="D8583" s="45" t="s">
        <v>18252</v>
      </c>
      <c r="E8583" s="45" t="s">
        <v>3754</v>
      </c>
      <c r="F8583" s="45" t="s">
        <v>1385</v>
      </c>
      <c r="G8583" s="45" t="s">
        <v>1385</v>
      </c>
      <c r="P8583" s="343"/>
    </row>
    <row r="8584" spans="1:16" x14ac:dyDescent="0.25">
      <c r="A8584" s="44" t="s">
        <v>16107</v>
      </c>
      <c r="B8584" s="44" t="s">
        <v>1353</v>
      </c>
      <c r="C8584" s="45" t="s">
        <v>15395</v>
      </c>
      <c r="D8584" s="45" t="s">
        <v>18252</v>
      </c>
      <c r="E8584" s="45" t="s">
        <v>10069</v>
      </c>
      <c r="F8584" s="45" t="s">
        <v>1385</v>
      </c>
      <c r="G8584" s="45" t="s">
        <v>1385</v>
      </c>
      <c r="P8584" s="343"/>
    </row>
    <row r="8585" spans="1:16" x14ac:dyDescent="0.25">
      <c r="A8585" s="44" t="s">
        <v>16107</v>
      </c>
      <c r="B8585" s="44" t="s">
        <v>15965</v>
      </c>
      <c r="C8585" s="45" t="s">
        <v>15966</v>
      </c>
      <c r="D8585" s="45" t="s">
        <v>18252</v>
      </c>
      <c r="E8585" s="45" t="s">
        <v>6214</v>
      </c>
      <c r="F8585" s="45" t="s">
        <v>1385</v>
      </c>
      <c r="G8585" s="45" t="s">
        <v>1385</v>
      </c>
      <c r="P8585" s="343"/>
    </row>
    <row r="8586" spans="1:16" x14ac:dyDescent="0.25">
      <c r="A8586" s="264" t="s">
        <v>14894</v>
      </c>
      <c r="B8586" s="264" t="s">
        <v>4844</v>
      </c>
      <c r="C8586" s="265">
        <v>24060401</v>
      </c>
      <c r="D8586" s="265" t="s">
        <v>15953</v>
      </c>
      <c r="E8586" s="266" t="s">
        <v>6412</v>
      </c>
      <c r="P8586" s="343"/>
    </row>
    <row r="8587" spans="1:16" x14ac:dyDescent="0.25">
      <c r="A8587" s="44" t="s">
        <v>2031</v>
      </c>
      <c r="B8587" s="44" t="s">
        <v>2039</v>
      </c>
      <c r="C8587" s="45" t="s">
        <v>6190</v>
      </c>
      <c r="D8587" s="45" t="s">
        <v>18252</v>
      </c>
      <c r="E8587" s="45" t="s">
        <v>5183</v>
      </c>
      <c r="F8587" s="45" t="s">
        <v>1384</v>
      </c>
      <c r="G8587" s="45" t="s">
        <v>1385</v>
      </c>
      <c r="P8587" s="343"/>
    </row>
    <row r="8588" spans="1:16" x14ac:dyDescent="0.25">
      <c r="A8588" s="44" t="s">
        <v>11879</v>
      </c>
      <c r="B8588" s="44" t="s">
        <v>11838</v>
      </c>
      <c r="C8588" s="45" t="s">
        <v>11839</v>
      </c>
      <c r="D8588" s="45" t="s">
        <v>18252</v>
      </c>
      <c r="E8588" s="45" t="s">
        <v>10715</v>
      </c>
      <c r="F8588" s="45" t="s">
        <v>1384</v>
      </c>
      <c r="G8588" s="45" t="s">
        <v>1384</v>
      </c>
      <c r="P8588" s="343"/>
    </row>
    <row r="8589" spans="1:16" x14ac:dyDescent="0.25">
      <c r="A8589" s="1" t="s">
        <v>21</v>
      </c>
      <c r="B8589" s="432" t="s">
        <v>13874</v>
      </c>
      <c r="C8589" s="433" t="s">
        <v>14469</v>
      </c>
      <c r="D8589" s="434" t="s">
        <v>17016</v>
      </c>
      <c r="E8589" s="434">
        <v>45866</v>
      </c>
      <c r="P8589" s="343"/>
    </row>
    <row r="8590" spans="1:16" x14ac:dyDescent="0.25">
      <c r="A8590" s="1" t="s">
        <v>21</v>
      </c>
      <c r="B8590" s="432" t="s">
        <v>13874</v>
      </c>
      <c r="C8590" s="433" t="s">
        <v>14469</v>
      </c>
      <c r="D8590" s="434" t="s">
        <v>17016</v>
      </c>
      <c r="E8590" s="434">
        <v>45866</v>
      </c>
      <c r="P8590" s="343"/>
    </row>
    <row r="8591" spans="1:16" x14ac:dyDescent="0.25">
      <c r="A8591" s="44" t="s">
        <v>18169</v>
      </c>
      <c r="B8591" s="44" t="s">
        <v>1350</v>
      </c>
      <c r="C8591" s="45" t="s">
        <v>6188</v>
      </c>
      <c r="D8591" s="45" t="s">
        <v>18252</v>
      </c>
      <c r="E8591" s="45" t="s">
        <v>6211</v>
      </c>
      <c r="F8591" s="45" t="s">
        <v>1385</v>
      </c>
      <c r="G8591" s="45" t="s">
        <v>1384</v>
      </c>
      <c r="P8591" s="343"/>
    </row>
    <row r="8592" spans="1:16" x14ac:dyDescent="0.25">
      <c r="A8592" s="44" t="s">
        <v>18169</v>
      </c>
      <c r="B8592" s="44" t="s">
        <v>1354</v>
      </c>
      <c r="C8592" s="45" t="s">
        <v>14385</v>
      </c>
      <c r="D8592" s="45" t="s">
        <v>18252</v>
      </c>
      <c r="E8592" s="45" t="s">
        <v>3064</v>
      </c>
      <c r="F8592" s="45" t="s">
        <v>1385</v>
      </c>
      <c r="G8592" s="45" t="s">
        <v>1384</v>
      </c>
      <c r="P8592" s="343"/>
    </row>
    <row r="8593" spans="1:16" x14ac:dyDescent="0.25">
      <c r="A8593" s="403" t="s">
        <v>17392</v>
      </c>
      <c r="B8593" s="403" t="s">
        <v>17206</v>
      </c>
      <c r="C8593" s="413">
        <v>16.23</v>
      </c>
      <c r="D8593" s="43" t="s">
        <v>17679</v>
      </c>
      <c r="E8593" s="43">
        <v>46934</v>
      </c>
      <c r="F8593" s="88" t="s">
        <v>1533</v>
      </c>
      <c r="P8593" s="343"/>
    </row>
    <row r="8594" spans="1:16" x14ac:dyDescent="0.25">
      <c r="A8594" s="403" t="s">
        <v>17392</v>
      </c>
      <c r="B8594" s="403" t="s">
        <v>17393</v>
      </c>
      <c r="C8594" s="413">
        <v>17.22</v>
      </c>
      <c r="D8594" s="43" t="s">
        <v>17679</v>
      </c>
      <c r="E8594" s="43">
        <v>45838</v>
      </c>
      <c r="F8594" s="88" t="s">
        <v>1533</v>
      </c>
      <c r="P8594" s="343"/>
    </row>
    <row r="8595" spans="1:16" x14ac:dyDescent="0.25">
      <c r="A8595" s="44" t="s">
        <v>12337</v>
      </c>
      <c r="B8595" s="44" t="s">
        <v>12014</v>
      </c>
      <c r="C8595" s="45" t="s">
        <v>6587</v>
      </c>
      <c r="D8595" s="45" t="s">
        <v>4574</v>
      </c>
      <c r="E8595" s="275">
        <f>DATE(2026,8,15)</f>
        <v>46249</v>
      </c>
      <c r="N8595" s="337"/>
      <c r="O8595" s="337"/>
      <c r="P8595" s="343"/>
    </row>
    <row r="8596" spans="1:16" x14ac:dyDescent="0.25">
      <c r="A8596" s="44" t="s">
        <v>12337</v>
      </c>
      <c r="B8596" s="44" t="s">
        <v>11987</v>
      </c>
      <c r="C8596" s="45" t="s">
        <v>8857</v>
      </c>
      <c r="D8596" s="45" t="s">
        <v>4574</v>
      </c>
      <c r="E8596" s="275">
        <f>DATE(2027,2,3)</f>
        <v>46421</v>
      </c>
      <c r="N8596" s="337"/>
      <c r="O8596" s="337"/>
      <c r="P8596" s="343"/>
    </row>
    <row r="8597" spans="1:16" x14ac:dyDescent="0.25">
      <c r="A8597" s="44" t="s">
        <v>13256</v>
      </c>
      <c r="B8597" s="92" t="s">
        <v>13392</v>
      </c>
      <c r="C8597" s="45" t="s">
        <v>13134</v>
      </c>
      <c r="D8597" s="93" t="s">
        <v>13391</v>
      </c>
      <c r="E8597" s="94">
        <v>45838</v>
      </c>
      <c r="F8597" s="93"/>
      <c r="G8597" s="93"/>
      <c r="H8597" s="93"/>
      <c r="I8597" s="99"/>
      <c r="J8597" s="99"/>
      <c r="K8597" s="99"/>
      <c r="L8597" s="31"/>
      <c r="M8597" s="31"/>
      <c r="N8597" s="337"/>
      <c r="O8597" s="337"/>
      <c r="P8597" s="343"/>
    </row>
    <row r="8598" spans="1:16" x14ac:dyDescent="0.25">
      <c r="A8598" s="1" t="s">
        <v>13959</v>
      </c>
      <c r="B8598" s="432" t="s">
        <v>8379</v>
      </c>
      <c r="C8598" s="433" t="s">
        <v>14025</v>
      </c>
      <c r="D8598" s="434" t="s">
        <v>17016</v>
      </c>
      <c r="E8598" s="434">
        <v>45838</v>
      </c>
      <c r="P8598" s="343"/>
    </row>
    <row r="8599" spans="1:16" x14ac:dyDescent="0.2">
      <c r="A8599" s="57" t="s">
        <v>1550</v>
      </c>
      <c r="B8599" s="92" t="s">
        <v>4550</v>
      </c>
      <c r="C8599" s="93" t="s">
        <v>4548</v>
      </c>
      <c r="D8599" s="93" t="s">
        <v>4549</v>
      </c>
      <c r="E8599" s="94">
        <v>46203</v>
      </c>
      <c r="F8599" s="93"/>
      <c r="G8599" s="93"/>
      <c r="H8599" s="93"/>
      <c r="I8599" s="99"/>
      <c r="J8599" s="99"/>
      <c r="K8599" s="99"/>
      <c r="N8599" s="337"/>
      <c r="O8599" s="337"/>
      <c r="P8599" s="343"/>
    </row>
    <row r="8600" spans="1:16" x14ac:dyDescent="0.25">
      <c r="A8600" s="99" t="s">
        <v>3405</v>
      </c>
      <c r="B8600" s="111" t="s">
        <v>1363</v>
      </c>
      <c r="C8600" s="56" t="s">
        <v>3258</v>
      </c>
      <c r="D8600" s="146" t="s">
        <v>2528</v>
      </c>
      <c r="E8600" s="69">
        <v>45227</v>
      </c>
      <c r="F8600" s="93"/>
      <c r="G8600" s="93"/>
      <c r="H8600" s="93"/>
      <c r="I8600" s="99"/>
      <c r="J8600" s="99"/>
      <c r="K8600" s="99"/>
      <c r="N8600" s="337"/>
      <c r="O8600" s="337"/>
      <c r="P8600" s="343"/>
    </row>
    <row r="8601" spans="1:16" x14ac:dyDescent="0.25">
      <c r="A8601" s="264" t="s">
        <v>4275</v>
      </c>
      <c r="B8601" s="264" t="s">
        <v>3753</v>
      </c>
      <c r="C8601" s="265">
        <v>210101</v>
      </c>
      <c r="D8601" s="265" t="s">
        <v>15953</v>
      </c>
      <c r="E8601" s="266" t="s">
        <v>3754</v>
      </c>
      <c r="P8601" s="343"/>
    </row>
    <row r="8602" spans="1:16" x14ac:dyDescent="0.25">
      <c r="A8602" s="44" t="s">
        <v>13257</v>
      </c>
      <c r="B8602" s="92" t="s">
        <v>13392</v>
      </c>
      <c r="C8602" s="77" t="s">
        <v>13124</v>
      </c>
      <c r="D8602" s="93" t="s">
        <v>13391</v>
      </c>
      <c r="E8602" s="94">
        <v>45838</v>
      </c>
      <c r="F8602" s="93"/>
      <c r="G8602" s="93"/>
      <c r="H8602" s="93"/>
      <c r="I8602" s="99"/>
      <c r="J8602" s="99"/>
      <c r="K8602" s="99"/>
      <c r="L8602" s="31"/>
      <c r="M8602" s="31"/>
      <c r="N8602" s="337"/>
      <c r="O8602" s="337"/>
      <c r="P8602" s="343"/>
    </row>
    <row r="8603" spans="1:16" x14ac:dyDescent="0.25">
      <c r="A8603" s="264" t="s">
        <v>9528</v>
      </c>
      <c r="B8603" s="264" t="s">
        <v>2751</v>
      </c>
      <c r="C8603" s="265">
        <v>230105</v>
      </c>
      <c r="D8603" s="265" t="s">
        <v>15953</v>
      </c>
      <c r="E8603" s="266" t="s">
        <v>6877</v>
      </c>
      <c r="P8603" s="343"/>
    </row>
    <row r="8604" spans="1:16" x14ac:dyDescent="0.25">
      <c r="A8604" s="264" t="s">
        <v>8661</v>
      </c>
      <c r="B8604" s="264" t="s">
        <v>3782</v>
      </c>
      <c r="C8604" s="265">
        <v>23010402</v>
      </c>
      <c r="D8604" s="265" t="s">
        <v>15953</v>
      </c>
      <c r="E8604" s="266" t="s">
        <v>8836</v>
      </c>
      <c r="P8604" s="343"/>
    </row>
    <row r="8605" spans="1:16" x14ac:dyDescent="0.25">
      <c r="A8605" s="403" t="s">
        <v>17394</v>
      </c>
      <c r="B8605" s="403" t="s">
        <v>17105</v>
      </c>
      <c r="C8605" s="413">
        <v>39.25</v>
      </c>
      <c r="D8605" s="43" t="s">
        <v>17679</v>
      </c>
      <c r="E8605" s="43">
        <v>47514</v>
      </c>
      <c r="F8605" s="88"/>
      <c r="P8605" s="343"/>
    </row>
    <row r="8606" spans="1:16" x14ac:dyDescent="0.25">
      <c r="A8606" s="403" t="s">
        <v>17395</v>
      </c>
      <c r="B8606" s="403" t="s">
        <v>17158</v>
      </c>
      <c r="C8606" s="413">
        <v>32.24</v>
      </c>
      <c r="D8606" s="43" t="s">
        <v>17679</v>
      </c>
      <c r="E8606" s="43">
        <v>47299</v>
      </c>
      <c r="F8606" s="88"/>
      <c r="P8606" s="343"/>
    </row>
    <row r="8607" spans="1:16" x14ac:dyDescent="0.25">
      <c r="A8607" s="264" t="s">
        <v>854</v>
      </c>
      <c r="B8607" s="264" t="s">
        <v>236</v>
      </c>
      <c r="C8607" s="265">
        <v>241001</v>
      </c>
      <c r="D8607" s="265" t="s">
        <v>15953</v>
      </c>
      <c r="E8607" s="266" t="s">
        <v>11352</v>
      </c>
      <c r="P8607" s="343"/>
    </row>
    <row r="8608" spans="1:16" x14ac:dyDescent="0.25">
      <c r="A8608" s="264" t="s">
        <v>854</v>
      </c>
      <c r="B8608" s="264" t="s">
        <v>4844</v>
      </c>
      <c r="C8608" s="265">
        <v>24060401</v>
      </c>
      <c r="D8608" s="265" t="s">
        <v>15953</v>
      </c>
      <c r="E8608" s="266" t="s">
        <v>6412</v>
      </c>
      <c r="P8608" s="343"/>
    </row>
    <row r="8609" spans="1:16" x14ac:dyDescent="0.25">
      <c r="A8609" s="264" t="s">
        <v>854</v>
      </c>
      <c r="B8609" s="264" t="s">
        <v>1057</v>
      </c>
      <c r="C8609" s="265">
        <v>24060402</v>
      </c>
      <c r="D8609" s="265" t="s">
        <v>15953</v>
      </c>
      <c r="E8609" s="266" t="s">
        <v>5410</v>
      </c>
      <c r="P8609" s="343"/>
    </row>
    <row r="8610" spans="1:16" x14ac:dyDescent="0.25">
      <c r="A8610" s="44" t="s">
        <v>15555</v>
      </c>
      <c r="B8610" s="44" t="s">
        <v>1354</v>
      </c>
      <c r="C8610" s="45" t="s">
        <v>14385</v>
      </c>
      <c r="D8610" s="45" t="s">
        <v>18252</v>
      </c>
      <c r="E8610" s="45" t="s">
        <v>3064</v>
      </c>
      <c r="F8610" s="45" t="s">
        <v>1385</v>
      </c>
      <c r="G8610" s="45" t="s">
        <v>1385</v>
      </c>
      <c r="P8610" s="343"/>
    </row>
    <row r="8611" spans="1:16" x14ac:dyDescent="0.25">
      <c r="A8611" s="264" t="s">
        <v>17890</v>
      </c>
      <c r="B8611" s="264" t="s">
        <v>17682</v>
      </c>
      <c r="C8611" s="265">
        <v>25010501</v>
      </c>
      <c r="D8611" s="265" t="s">
        <v>15953</v>
      </c>
      <c r="E8611" s="266" t="s">
        <v>17681</v>
      </c>
      <c r="P8611" s="343"/>
    </row>
    <row r="8612" spans="1:16" x14ac:dyDescent="0.25">
      <c r="A8612" s="264" t="s">
        <v>17890</v>
      </c>
      <c r="B8612" s="264" t="s">
        <v>6663</v>
      </c>
      <c r="C8612" s="265">
        <v>25010502</v>
      </c>
      <c r="D8612" s="265" t="s">
        <v>15953</v>
      </c>
      <c r="E8612" s="266" t="s">
        <v>6677</v>
      </c>
      <c r="P8612" s="343"/>
    </row>
    <row r="8613" spans="1:16" x14ac:dyDescent="0.25">
      <c r="A8613" s="44" t="s">
        <v>6477</v>
      </c>
      <c r="B8613" s="44" t="s">
        <v>6467</v>
      </c>
      <c r="C8613" s="45" t="s">
        <v>6478</v>
      </c>
      <c r="D8613" s="45" t="s">
        <v>15765</v>
      </c>
      <c r="E8613" s="45" t="s">
        <v>6469</v>
      </c>
      <c r="F8613" s="328"/>
      <c r="G8613" s="328"/>
      <c r="H8613" s="328"/>
      <c r="I8613" s="329"/>
      <c r="J8613" s="329"/>
      <c r="K8613" s="329"/>
      <c r="N8613" s="337"/>
      <c r="O8613" s="337"/>
      <c r="P8613" s="343"/>
    </row>
    <row r="8614" spans="1:16" x14ac:dyDescent="0.25">
      <c r="A8614" s="346" t="s">
        <v>6477</v>
      </c>
      <c r="B8614" s="346" t="s">
        <v>6467</v>
      </c>
      <c r="C8614" s="347" t="s">
        <v>6478</v>
      </c>
      <c r="D8614" s="347" t="s">
        <v>15765</v>
      </c>
      <c r="E8614" s="347" t="s">
        <v>16823</v>
      </c>
      <c r="F8614" s="346"/>
      <c r="G8614" s="346"/>
      <c r="H8614" s="346"/>
      <c r="I8614" s="346"/>
      <c r="J8614" s="346"/>
      <c r="K8614" s="346"/>
      <c r="L8614" s="346"/>
      <c r="M8614" s="346"/>
      <c r="N8614" s="337"/>
      <c r="O8614" s="337"/>
      <c r="P8614" s="343"/>
    </row>
    <row r="8615" spans="1:16" x14ac:dyDescent="0.25">
      <c r="A8615" s="44" t="s">
        <v>6477</v>
      </c>
      <c r="B8615" s="44" t="s">
        <v>6467</v>
      </c>
      <c r="C8615" s="45" t="s">
        <v>6478</v>
      </c>
      <c r="D8615" s="45" t="s">
        <v>13812</v>
      </c>
      <c r="E8615" s="45" t="s">
        <v>6469</v>
      </c>
      <c r="F8615" s="93"/>
      <c r="G8615" s="93"/>
      <c r="H8615" s="93"/>
      <c r="I8615" s="99"/>
      <c r="J8615" s="99"/>
      <c r="K8615" s="99"/>
      <c r="N8615" s="337"/>
      <c r="O8615" s="337"/>
      <c r="P8615" s="343"/>
    </row>
    <row r="8616" spans="1:16" x14ac:dyDescent="0.25">
      <c r="A8616" s="44" t="s">
        <v>18170</v>
      </c>
      <c r="B8616" s="44" t="s">
        <v>18102</v>
      </c>
      <c r="C8616" s="45" t="s">
        <v>18103</v>
      </c>
      <c r="D8616" s="45" t="s">
        <v>18252</v>
      </c>
      <c r="E8616" s="45" t="s">
        <v>6985</v>
      </c>
      <c r="F8616" s="45" t="s">
        <v>1385</v>
      </c>
      <c r="G8616" s="45" t="s">
        <v>1385</v>
      </c>
      <c r="P8616" s="343"/>
    </row>
    <row r="8617" spans="1:16" x14ac:dyDescent="0.25">
      <c r="A8617" s="264" t="s">
        <v>17891</v>
      </c>
      <c r="B8617" s="264" t="s">
        <v>17682</v>
      </c>
      <c r="C8617" s="265">
        <v>25010501</v>
      </c>
      <c r="D8617" s="265" t="s">
        <v>15953</v>
      </c>
      <c r="E8617" s="266" t="s">
        <v>17681</v>
      </c>
      <c r="P8617" s="343"/>
    </row>
    <row r="8618" spans="1:16" x14ac:dyDescent="0.25">
      <c r="A8618" s="264" t="s">
        <v>17891</v>
      </c>
      <c r="B8618" s="264" t="s">
        <v>6663</v>
      </c>
      <c r="C8618" s="265">
        <v>25010502</v>
      </c>
      <c r="D8618" s="265" t="s">
        <v>15953</v>
      </c>
      <c r="E8618" s="266" t="s">
        <v>6677</v>
      </c>
      <c r="P8618" s="343"/>
    </row>
    <row r="8619" spans="1:16" x14ac:dyDescent="0.25">
      <c r="A8619" s="114" t="s">
        <v>2353</v>
      </c>
      <c r="B8619" s="114" t="s">
        <v>2289</v>
      </c>
      <c r="C8619" s="106" t="s">
        <v>2211</v>
      </c>
      <c r="D8619" s="93" t="s">
        <v>1593</v>
      </c>
      <c r="E8619" s="115">
        <v>46173</v>
      </c>
      <c r="F8619" s="93"/>
      <c r="G8619" s="93"/>
      <c r="H8619" s="93"/>
      <c r="I8619" s="99"/>
      <c r="J8619" s="99"/>
      <c r="K8619" s="99"/>
      <c r="N8619" s="337"/>
      <c r="O8619" s="337"/>
      <c r="P8619" s="343"/>
    </row>
    <row r="8620" spans="1:16" x14ac:dyDescent="0.25">
      <c r="A8620" s="114" t="s">
        <v>2353</v>
      </c>
      <c r="B8620" s="114" t="s">
        <v>2289</v>
      </c>
      <c r="C8620" s="106" t="s">
        <v>2211</v>
      </c>
      <c r="D8620" s="93" t="s">
        <v>1593</v>
      </c>
      <c r="E8620" s="115">
        <v>46173</v>
      </c>
      <c r="F8620" s="93"/>
      <c r="G8620" s="93"/>
      <c r="H8620" s="93"/>
      <c r="I8620" s="99"/>
      <c r="J8620" s="99"/>
      <c r="K8620" s="99"/>
      <c r="N8620" s="337"/>
      <c r="O8620" s="337"/>
      <c r="P8620" s="343"/>
    </row>
    <row r="8621" spans="1:16" x14ac:dyDescent="0.25">
      <c r="A8621" s="1" t="s">
        <v>2629</v>
      </c>
      <c r="B8621" s="432" t="s">
        <v>2628</v>
      </c>
      <c r="C8621" s="433" t="s">
        <v>11935</v>
      </c>
      <c r="D8621" s="434" t="s">
        <v>17016</v>
      </c>
      <c r="E8621" s="434">
        <v>46038</v>
      </c>
      <c r="P8621" s="343"/>
    </row>
    <row r="8622" spans="1:16" x14ac:dyDescent="0.25">
      <c r="A8622" s="264" t="s">
        <v>8662</v>
      </c>
      <c r="B8622" s="264" t="s">
        <v>6966</v>
      </c>
      <c r="C8622" s="265">
        <v>23010401</v>
      </c>
      <c r="D8622" s="265" t="s">
        <v>15953</v>
      </c>
      <c r="E8622" s="266" t="s">
        <v>6967</v>
      </c>
      <c r="P8622" s="343"/>
    </row>
    <row r="8623" spans="1:16" x14ac:dyDescent="0.25">
      <c r="A8623" s="264" t="s">
        <v>8662</v>
      </c>
      <c r="B8623" s="264" t="s">
        <v>3782</v>
      </c>
      <c r="C8623" s="265">
        <v>23010402</v>
      </c>
      <c r="D8623" s="265" t="s">
        <v>15953</v>
      </c>
      <c r="E8623" s="266" t="s">
        <v>8836</v>
      </c>
      <c r="P8623" s="343"/>
    </row>
    <row r="8624" spans="1:16" x14ac:dyDescent="0.25">
      <c r="A8624" s="44" t="s">
        <v>9159</v>
      </c>
      <c r="B8624" s="44" t="s">
        <v>15963</v>
      </c>
      <c r="C8624" s="45" t="s">
        <v>15964</v>
      </c>
      <c r="D8624" s="45" t="s">
        <v>18252</v>
      </c>
      <c r="E8624" s="45" t="s">
        <v>6214</v>
      </c>
      <c r="F8624" s="45" t="s">
        <v>1384</v>
      </c>
      <c r="G8624" s="45" t="s">
        <v>1385</v>
      </c>
      <c r="P8624" s="343"/>
    </row>
    <row r="8625" spans="1:16" x14ac:dyDescent="0.25">
      <c r="A8625" s="44" t="s">
        <v>4999</v>
      </c>
      <c r="B8625" s="44" t="s">
        <v>4962</v>
      </c>
      <c r="C8625" s="45" t="s">
        <v>4856</v>
      </c>
      <c r="D8625" s="93" t="s">
        <v>1925</v>
      </c>
      <c r="E8625" s="64">
        <v>45900</v>
      </c>
      <c r="F8625" s="93"/>
      <c r="G8625" s="93" t="s">
        <v>3223</v>
      </c>
      <c r="H8625" s="93" t="s">
        <v>3223</v>
      </c>
      <c r="I8625" s="99"/>
      <c r="J8625" s="99"/>
      <c r="K8625" s="99"/>
      <c r="L8625" s="31"/>
      <c r="M8625" s="31"/>
      <c r="N8625" s="337"/>
      <c r="O8625" s="337"/>
      <c r="P8625" s="343"/>
    </row>
    <row r="8626" spans="1:16" x14ac:dyDescent="0.25">
      <c r="A8626" s="44" t="s">
        <v>11880</v>
      </c>
      <c r="B8626" s="44" t="s">
        <v>11838</v>
      </c>
      <c r="C8626" s="45" t="s">
        <v>11839</v>
      </c>
      <c r="D8626" s="45" t="s">
        <v>18252</v>
      </c>
      <c r="E8626" s="45" t="s">
        <v>10715</v>
      </c>
      <c r="F8626" s="45" t="s">
        <v>1384</v>
      </c>
      <c r="G8626" s="45" t="s">
        <v>1385</v>
      </c>
      <c r="P8626" s="343"/>
    </row>
    <row r="8627" spans="1:16" x14ac:dyDescent="0.25">
      <c r="A8627" s="44" t="s">
        <v>11880</v>
      </c>
      <c r="B8627" s="44" t="s">
        <v>1365</v>
      </c>
      <c r="C8627" s="45" t="s">
        <v>15417</v>
      </c>
      <c r="D8627" s="45" t="s">
        <v>18252</v>
      </c>
      <c r="E8627" s="45" t="s">
        <v>11309</v>
      </c>
      <c r="F8627" s="45" t="s">
        <v>1384</v>
      </c>
      <c r="G8627" s="45" t="s">
        <v>1385</v>
      </c>
      <c r="P8627" s="343"/>
    </row>
    <row r="8628" spans="1:16" x14ac:dyDescent="0.25">
      <c r="A8628" s="114" t="s">
        <v>2354</v>
      </c>
      <c r="B8628" s="114" t="s">
        <v>2290</v>
      </c>
      <c r="C8628" s="106" t="s">
        <v>2291</v>
      </c>
      <c r="D8628" s="93" t="s">
        <v>1593</v>
      </c>
      <c r="E8628" s="115">
        <v>46568</v>
      </c>
      <c r="F8628" s="93"/>
      <c r="G8628" s="93"/>
      <c r="H8628" s="93"/>
      <c r="I8628" s="99"/>
      <c r="J8628" s="99"/>
      <c r="K8628" s="99"/>
      <c r="N8628" s="337"/>
      <c r="O8628" s="337"/>
      <c r="P8628" s="343"/>
    </row>
    <row r="8629" spans="1:16" x14ac:dyDescent="0.25">
      <c r="A8629" s="44" t="s">
        <v>16108</v>
      </c>
      <c r="B8629" s="44" t="s">
        <v>15962</v>
      </c>
      <c r="C8629" s="45" t="s">
        <v>15776</v>
      </c>
      <c r="D8629" s="45" t="s">
        <v>18252</v>
      </c>
      <c r="E8629" s="45" t="s">
        <v>6416</v>
      </c>
      <c r="F8629" s="45" t="s">
        <v>1384</v>
      </c>
      <c r="G8629" s="45" t="s">
        <v>1385</v>
      </c>
      <c r="P8629" s="343"/>
    </row>
    <row r="8630" spans="1:16" x14ac:dyDescent="0.25">
      <c r="A8630" s="264" t="s">
        <v>14895</v>
      </c>
      <c r="B8630" s="264" t="s">
        <v>3591</v>
      </c>
      <c r="C8630" s="265">
        <v>230901</v>
      </c>
      <c r="D8630" s="265" t="s">
        <v>15953</v>
      </c>
      <c r="E8630" s="266" t="s">
        <v>10715</v>
      </c>
      <c r="P8630" s="343"/>
    </row>
    <row r="8631" spans="1:16" x14ac:dyDescent="0.25">
      <c r="A8631" s="264" t="s">
        <v>14895</v>
      </c>
      <c r="B8631" s="264" t="s">
        <v>13009</v>
      </c>
      <c r="C8631" s="265">
        <v>240101</v>
      </c>
      <c r="D8631" s="265" t="s">
        <v>15953</v>
      </c>
      <c r="E8631" s="266" t="s">
        <v>13010</v>
      </c>
      <c r="P8631" s="343"/>
    </row>
    <row r="8632" spans="1:16" x14ac:dyDescent="0.25">
      <c r="A8632" s="264" t="s">
        <v>9529</v>
      </c>
      <c r="B8632" s="264" t="s">
        <v>2751</v>
      </c>
      <c r="C8632" s="265">
        <v>230105</v>
      </c>
      <c r="D8632" s="265" t="s">
        <v>15953</v>
      </c>
      <c r="E8632" s="266" t="s">
        <v>6877</v>
      </c>
      <c r="P8632" s="343"/>
    </row>
    <row r="8633" spans="1:16" x14ac:dyDescent="0.25">
      <c r="A8633" s="264" t="s">
        <v>9529</v>
      </c>
      <c r="B8633" s="264" t="s">
        <v>1068</v>
      </c>
      <c r="C8633" s="265">
        <v>230202</v>
      </c>
      <c r="D8633" s="265" t="s">
        <v>15953</v>
      </c>
      <c r="E8633" s="266" t="s">
        <v>8836</v>
      </c>
      <c r="P8633" s="343"/>
    </row>
    <row r="8634" spans="1:16" x14ac:dyDescent="0.25">
      <c r="A8634" s="264" t="s">
        <v>9529</v>
      </c>
      <c r="B8634" s="264" t="s">
        <v>14623</v>
      </c>
      <c r="C8634" s="265">
        <v>24050301</v>
      </c>
      <c r="D8634" s="265" t="s">
        <v>15953</v>
      </c>
      <c r="E8634" s="266" t="s">
        <v>6710</v>
      </c>
      <c r="P8634" s="343"/>
    </row>
    <row r="8635" spans="1:16" x14ac:dyDescent="0.25">
      <c r="A8635" s="264" t="s">
        <v>10726</v>
      </c>
      <c r="B8635" s="264" t="s">
        <v>1074</v>
      </c>
      <c r="C8635" s="265">
        <v>220701</v>
      </c>
      <c r="D8635" s="265" t="s">
        <v>15953</v>
      </c>
      <c r="E8635" s="266" t="s">
        <v>6212</v>
      </c>
      <c r="P8635" s="343"/>
    </row>
    <row r="8636" spans="1:16" x14ac:dyDescent="0.25">
      <c r="A8636" s="264" t="s">
        <v>10726</v>
      </c>
      <c r="B8636" s="264" t="s">
        <v>2751</v>
      </c>
      <c r="C8636" s="265">
        <v>230105</v>
      </c>
      <c r="D8636" s="265" t="s">
        <v>15953</v>
      </c>
      <c r="E8636" s="266" t="s">
        <v>6877</v>
      </c>
      <c r="P8636" s="343"/>
    </row>
    <row r="8637" spans="1:16" x14ac:dyDescent="0.25">
      <c r="A8637" s="264" t="s">
        <v>10726</v>
      </c>
      <c r="B8637" s="264" t="s">
        <v>1056</v>
      </c>
      <c r="C8637" s="265">
        <v>230601</v>
      </c>
      <c r="D8637" s="265" t="s">
        <v>15953</v>
      </c>
      <c r="E8637" s="266" t="s">
        <v>10533</v>
      </c>
      <c r="P8637" s="343"/>
    </row>
    <row r="8638" spans="1:16" x14ac:dyDescent="0.25">
      <c r="A8638" s="44" t="s">
        <v>16638</v>
      </c>
      <c r="B8638" s="44" t="s">
        <v>13654</v>
      </c>
      <c r="C8638" s="45" t="s">
        <v>16639</v>
      </c>
      <c r="D8638" s="45" t="s">
        <v>4574</v>
      </c>
      <c r="E8638" s="275">
        <f>DATE(2028,6,11)</f>
        <v>46915</v>
      </c>
      <c r="N8638" s="337"/>
      <c r="O8638" s="337"/>
      <c r="P8638" s="343"/>
    </row>
    <row r="8639" spans="1:16" x14ac:dyDescent="0.2">
      <c r="A8639" s="57" t="s">
        <v>4493</v>
      </c>
      <c r="B8639" s="92" t="s">
        <v>4550</v>
      </c>
      <c r="C8639" s="93" t="s">
        <v>4548</v>
      </c>
      <c r="D8639" s="93" t="s">
        <v>4549</v>
      </c>
      <c r="E8639" s="94">
        <v>46203</v>
      </c>
      <c r="F8639" s="93"/>
      <c r="G8639" s="93"/>
      <c r="H8639" s="93"/>
      <c r="I8639" s="99"/>
      <c r="J8639" s="99"/>
      <c r="K8639" s="99"/>
      <c r="N8639" s="337"/>
      <c r="O8639" s="337"/>
      <c r="P8639" s="343"/>
    </row>
    <row r="8640" spans="1:16" x14ac:dyDescent="0.25">
      <c r="A8640" s="44" t="s">
        <v>7266</v>
      </c>
      <c r="B8640" s="44" t="s">
        <v>15293</v>
      </c>
      <c r="C8640" s="45" t="s">
        <v>7263</v>
      </c>
      <c r="D8640" s="45" t="s">
        <v>16294</v>
      </c>
      <c r="E8640" s="46">
        <v>45869</v>
      </c>
      <c r="F8640" s="338"/>
      <c r="G8640" s="44"/>
      <c r="H8640" s="44"/>
      <c r="I8640" s="44"/>
      <c r="J8640" s="44"/>
      <c r="K8640" s="44"/>
      <c r="L8640" s="31"/>
      <c r="M8640" s="31"/>
      <c r="N8640" s="337"/>
      <c r="O8640" s="337"/>
      <c r="P8640" s="343"/>
    </row>
    <row r="8641" spans="1:16" x14ac:dyDescent="0.25">
      <c r="A8641" s="264" t="s">
        <v>14896</v>
      </c>
      <c r="B8641" s="264" t="s">
        <v>13009</v>
      </c>
      <c r="C8641" s="265">
        <v>240101</v>
      </c>
      <c r="D8641" s="265" t="s">
        <v>15953</v>
      </c>
      <c r="E8641" s="266" t="s">
        <v>13010</v>
      </c>
      <c r="P8641" s="343"/>
    </row>
    <row r="8642" spans="1:16" x14ac:dyDescent="0.2">
      <c r="A8642" s="57" t="s">
        <v>1208</v>
      </c>
      <c r="B8642" s="92" t="s">
        <v>4550</v>
      </c>
      <c r="C8642" s="93" t="s">
        <v>4548</v>
      </c>
      <c r="D8642" s="93" t="s">
        <v>4549</v>
      </c>
      <c r="E8642" s="94">
        <v>46203</v>
      </c>
      <c r="F8642" s="93"/>
      <c r="G8642" s="93"/>
      <c r="H8642" s="93"/>
      <c r="I8642" s="99"/>
      <c r="J8642" s="99"/>
      <c r="K8642" s="99"/>
      <c r="N8642" s="337"/>
      <c r="O8642" s="337"/>
      <c r="P8642" s="343"/>
    </row>
    <row r="8643" spans="1:16" x14ac:dyDescent="0.25">
      <c r="A8643" s="264" t="s">
        <v>4276</v>
      </c>
      <c r="B8643" s="264" t="s">
        <v>4181</v>
      </c>
      <c r="C8643" s="265">
        <v>210305</v>
      </c>
      <c r="D8643" s="265" t="s">
        <v>15953</v>
      </c>
      <c r="E8643" s="266" t="s">
        <v>3754</v>
      </c>
      <c r="P8643" s="343"/>
    </row>
    <row r="8644" spans="1:16" x14ac:dyDescent="0.25">
      <c r="A8644" s="44" t="s">
        <v>11041</v>
      </c>
      <c r="B8644" s="44" t="s">
        <v>10976</v>
      </c>
      <c r="C8644" s="45" t="s">
        <v>10977</v>
      </c>
      <c r="D8644" s="45" t="s">
        <v>18252</v>
      </c>
      <c r="E8644" s="45" t="s">
        <v>10715</v>
      </c>
      <c r="F8644" s="45" t="s">
        <v>1384</v>
      </c>
      <c r="G8644" s="45" t="s">
        <v>1385</v>
      </c>
      <c r="P8644" s="343"/>
    </row>
    <row r="8645" spans="1:16" x14ac:dyDescent="0.25">
      <c r="A8645" s="264" t="s">
        <v>11041</v>
      </c>
      <c r="B8645" s="264" t="s">
        <v>15862</v>
      </c>
      <c r="C8645" s="265">
        <v>240902</v>
      </c>
      <c r="D8645" s="265" t="s">
        <v>15953</v>
      </c>
      <c r="E8645" s="266" t="s">
        <v>6214</v>
      </c>
      <c r="P8645" s="343"/>
    </row>
    <row r="8646" spans="1:16" x14ac:dyDescent="0.25">
      <c r="A8646" s="264" t="s">
        <v>9530</v>
      </c>
      <c r="B8646" s="264" t="s">
        <v>4181</v>
      </c>
      <c r="C8646" s="265">
        <v>230301</v>
      </c>
      <c r="D8646" s="265" t="s">
        <v>15953</v>
      </c>
      <c r="E8646" s="266" t="s">
        <v>6877</v>
      </c>
      <c r="P8646" s="343"/>
    </row>
    <row r="8647" spans="1:16" x14ac:dyDescent="0.25">
      <c r="A8647" s="44" t="s">
        <v>12339</v>
      </c>
      <c r="B8647" s="44" t="s">
        <v>12340</v>
      </c>
      <c r="C8647" s="45" t="s">
        <v>4774</v>
      </c>
      <c r="D8647" s="45" t="s">
        <v>4574</v>
      </c>
      <c r="E8647" s="275">
        <f>DATE(2025,5,19)</f>
        <v>45796</v>
      </c>
      <c r="F8647" s="32"/>
      <c r="G8647" s="32"/>
      <c r="H8647" s="32"/>
      <c r="I8647" s="31"/>
      <c r="J8647" s="31"/>
      <c r="K8647" s="31"/>
      <c r="L8647" s="31"/>
      <c r="M8647" s="31"/>
      <c r="N8647" s="337"/>
      <c r="O8647" s="337"/>
      <c r="P8647" s="343"/>
    </row>
    <row r="8648" spans="1:16" x14ac:dyDescent="0.25">
      <c r="A8648" s="44" t="s">
        <v>18171</v>
      </c>
      <c r="B8648" s="44" t="s">
        <v>1350</v>
      </c>
      <c r="C8648" s="45" t="s">
        <v>6188</v>
      </c>
      <c r="D8648" s="45" t="s">
        <v>18252</v>
      </c>
      <c r="E8648" s="45" t="s">
        <v>6211</v>
      </c>
      <c r="F8648" s="45" t="s">
        <v>1384</v>
      </c>
      <c r="G8648" s="45" t="s">
        <v>1384</v>
      </c>
      <c r="P8648" s="343"/>
    </row>
    <row r="8649" spans="1:16" x14ac:dyDescent="0.25">
      <c r="A8649" s="264" t="s">
        <v>3530</v>
      </c>
      <c r="B8649" s="264" t="s">
        <v>3591</v>
      </c>
      <c r="C8649" s="265">
        <v>230901</v>
      </c>
      <c r="D8649" s="265" t="s">
        <v>15953</v>
      </c>
      <c r="E8649" s="266" t="s">
        <v>10715</v>
      </c>
      <c r="P8649" s="343"/>
    </row>
    <row r="8650" spans="1:16" x14ac:dyDescent="0.25">
      <c r="A8650" s="44" t="s">
        <v>10727</v>
      </c>
      <c r="B8650" s="44" t="s">
        <v>16640</v>
      </c>
      <c r="C8650" s="45" t="s">
        <v>16641</v>
      </c>
      <c r="D8650" s="45" t="s">
        <v>4574</v>
      </c>
      <c r="E8650" s="275">
        <f>DATE(2028,7,15)</f>
        <v>46949</v>
      </c>
      <c r="N8650" s="337"/>
      <c r="O8650" s="337"/>
      <c r="P8650" s="343"/>
    </row>
    <row r="8651" spans="1:16" x14ac:dyDescent="0.25">
      <c r="A8651" s="264" t="s">
        <v>10727</v>
      </c>
      <c r="B8651" s="264" t="s">
        <v>10632</v>
      </c>
      <c r="C8651" s="265">
        <v>23080101</v>
      </c>
      <c r="D8651" s="265" t="s">
        <v>15953</v>
      </c>
      <c r="E8651" s="266" t="s">
        <v>5279</v>
      </c>
      <c r="P8651" s="343"/>
    </row>
    <row r="8652" spans="1:16" x14ac:dyDescent="0.25">
      <c r="A8652" s="264" t="s">
        <v>17892</v>
      </c>
      <c r="B8652" s="264" t="s">
        <v>1921</v>
      </c>
      <c r="C8652" s="265">
        <v>250101</v>
      </c>
      <c r="D8652" s="265" t="s">
        <v>15953</v>
      </c>
      <c r="E8652" s="266" t="s">
        <v>17681</v>
      </c>
      <c r="P8652" s="343"/>
    </row>
    <row r="8653" spans="1:16" x14ac:dyDescent="0.25">
      <c r="A8653" s="44" t="s">
        <v>13258</v>
      </c>
      <c r="B8653" s="92" t="s">
        <v>13392</v>
      </c>
      <c r="C8653" s="77" t="s">
        <v>13124</v>
      </c>
      <c r="D8653" s="93" t="s">
        <v>13391</v>
      </c>
      <c r="E8653" s="94">
        <v>45838</v>
      </c>
      <c r="F8653" s="93"/>
      <c r="G8653" s="93"/>
      <c r="H8653" s="93"/>
      <c r="I8653" s="99"/>
      <c r="J8653" s="99"/>
      <c r="K8653" s="99"/>
      <c r="L8653" s="31"/>
      <c r="M8653" s="31"/>
      <c r="N8653" s="337"/>
      <c r="O8653" s="337"/>
      <c r="P8653" s="343"/>
    </row>
    <row r="8654" spans="1:16" x14ac:dyDescent="0.25">
      <c r="A8654" s="44" t="s">
        <v>9706</v>
      </c>
      <c r="B8654" s="44" t="s">
        <v>3186</v>
      </c>
      <c r="C8654" s="45" t="s">
        <v>10544</v>
      </c>
      <c r="D8654" s="45" t="s">
        <v>18252</v>
      </c>
      <c r="E8654" s="45" t="s">
        <v>5410</v>
      </c>
      <c r="F8654" s="45" t="s">
        <v>1384</v>
      </c>
      <c r="G8654" s="45" t="s">
        <v>1385</v>
      </c>
      <c r="P8654" s="343"/>
    </row>
    <row r="8655" spans="1:16" x14ac:dyDescent="0.25">
      <c r="A8655" s="1" t="s">
        <v>9706</v>
      </c>
      <c r="B8655" s="432" t="s">
        <v>8420</v>
      </c>
      <c r="C8655" s="433" t="s">
        <v>9707</v>
      </c>
      <c r="D8655" s="434" t="s">
        <v>17016</v>
      </c>
      <c r="E8655" s="434">
        <v>45793</v>
      </c>
      <c r="P8655" s="343"/>
    </row>
    <row r="8656" spans="1:16" x14ac:dyDescent="0.25">
      <c r="A8656" s="264" t="s">
        <v>9531</v>
      </c>
      <c r="B8656" s="264" t="s">
        <v>2751</v>
      </c>
      <c r="C8656" s="265">
        <v>230105</v>
      </c>
      <c r="D8656" s="265" t="s">
        <v>15953</v>
      </c>
      <c r="E8656" s="266" t="s">
        <v>6877</v>
      </c>
      <c r="P8656" s="343"/>
    </row>
    <row r="8657" spans="1:16" x14ac:dyDescent="0.25">
      <c r="A8657" s="1" t="s">
        <v>2626</v>
      </c>
      <c r="B8657" s="432" t="s">
        <v>179</v>
      </c>
      <c r="C8657" s="433" t="s">
        <v>8431</v>
      </c>
      <c r="D8657" s="434" t="s">
        <v>17016</v>
      </c>
      <c r="E8657" s="434">
        <v>46076</v>
      </c>
      <c r="P8657" s="343"/>
    </row>
    <row r="8658" spans="1:16" x14ac:dyDescent="0.25">
      <c r="A8658" s="44" t="s">
        <v>12341</v>
      </c>
      <c r="B8658" s="44" t="s">
        <v>12064</v>
      </c>
      <c r="C8658" s="45" t="s">
        <v>8859</v>
      </c>
      <c r="D8658" s="45" t="s">
        <v>4574</v>
      </c>
      <c r="E8658" s="275">
        <f>DATE(2027,4,20)</f>
        <v>46497</v>
      </c>
      <c r="N8658" s="337"/>
      <c r="O8658" s="337"/>
      <c r="P8658" s="343"/>
    </row>
    <row r="8659" spans="1:16" x14ac:dyDescent="0.25">
      <c r="A8659" s="44" t="s">
        <v>12341</v>
      </c>
      <c r="B8659" s="44" t="s">
        <v>12034</v>
      </c>
      <c r="C8659" s="45" t="s">
        <v>8858</v>
      </c>
      <c r="D8659" s="45" t="s">
        <v>4574</v>
      </c>
      <c r="E8659" s="275">
        <f>DATE(2027,4,17)</f>
        <v>46494</v>
      </c>
      <c r="N8659" s="337"/>
      <c r="O8659" s="337"/>
      <c r="P8659" s="343"/>
    </row>
    <row r="8660" spans="1:16" x14ac:dyDescent="0.25">
      <c r="A8660" s="44" t="s">
        <v>6062</v>
      </c>
      <c r="B8660" s="44" t="s">
        <v>6176</v>
      </c>
      <c r="C8660" s="45" t="s">
        <v>6189</v>
      </c>
      <c r="D8660" s="45" t="s">
        <v>18252</v>
      </c>
      <c r="E8660" s="45" t="s">
        <v>6210</v>
      </c>
      <c r="F8660" s="45" t="s">
        <v>1384</v>
      </c>
      <c r="G8660" s="45" t="s">
        <v>1385</v>
      </c>
      <c r="P8660" s="343"/>
    </row>
    <row r="8661" spans="1:16" x14ac:dyDescent="0.25">
      <c r="A8661" s="264" t="s">
        <v>10462</v>
      </c>
      <c r="B8661" s="264" t="s">
        <v>10528</v>
      </c>
      <c r="C8661" s="265">
        <v>23060201</v>
      </c>
      <c r="D8661" s="265" t="s">
        <v>15953</v>
      </c>
      <c r="E8661" s="266" t="s">
        <v>5410</v>
      </c>
      <c r="P8661" s="343"/>
    </row>
    <row r="8662" spans="1:16" x14ac:dyDescent="0.25">
      <c r="A8662" s="264" t="s">
        <v>10462</v>
      </c>
      <c r="B8662" s="264" t="s">
        <v>1058</v>
      </c>
      <c r="C8662" s="265">
        <v>23060202</v>
      </c>
      <c r="D8662" s="265" t="s">
        <v>15953</v>
      </c>
      <c r="E8662" s="266" t="s">
        <v>6714</v>
      </c>
      <c r="P8662" s="343"/>
    </row>
    <row r="8663" spans="1:16" x14ac:dyDescent="0.25">
      <c r="A8663" s="346" t="s">
        <v>16865</v>
      </c>
      <c r="B8663" s="346" t="s">
        <v>16859</v>
      </c>
      <c r="C8663" s="347" t="s">
        <v>16866</v>
      </c>
      <c r="D8663" s="347" t="s">
        <v>15765</v>
      </c>
      <c r="E8663" s="347" t="s">
        <v>16861</v>
      </c>
      <c r="F8663" s="346"/>
      <c r="G8663" s="346"/>
      <c r="H8663" s="346"/>
      <c r="I8663" s="346"/>
      <c r="J8663" s="346"/>
      <c r="K8663" s="346"/>
      <c r="L8663" s="346"/>
      <c r="M8663" s="346"/>
      <c r="N8663" s="337"/>
      <c r="O8663" s="337"/>
      <c r="P8663" s="343"/>
    </row>
    <row r="8664" spans="1:16" x14ac:dyDescent="0.25">
      <c r="A8664" s="44" t="s">
        <v>13259</v>
      </c>
      <c r="B8664" s="92" t="s">
        <v>13392</v>
      </c>
      <c r="C8664" s="45" t="s">
        <v>13122</v>
      </c>
      <c r="D8664" s="93" t="s">
        <v>13391</v>
      </c>
      <c r="E8664" s="94">
        <v>45838</v>
      </c>
      <c r="F8664" s="93"/>
      <c r="G8664" s="93"/>
      <c r="H8664" s="93"/>
      <c r="I8664" s="99"/>
      <c r="J8664" s="99"/>
      <c r="K8664" s="99"/>
      <c r="L8664" s="31"/>
      <c r="M8664" s="31"/>
      <c r="N8664" s="337"/>
      <c r="O8664" s="337"/>
      <c r="P8664" s="343"/>
    </row>
    <row r="8665" spans="1:16" x14ac:dyDescent="0.25">
      <c r="A8665" s="264" t="s">
        <v>8663</v>
      </c>
      <c r="B8665" s="264" t="s">
        <v>2751</v>
      </c>
      <c r="C8665" s="265">
        <v>230105</v>
      </c>
      <c r="D8665" s="265" t="s">
        <v>15953</v>
      </c>
      <c r="E8665" s="266" t="s">
        <v>6877</v>
      </c>
      <c r="P8665" s="343"/>
    </row>
    <row r="8666" spans="1:16" x14ac:dyDescent="0.25">
      <c r="A8666" s="44" t="s">
        <v>41</v>
      </c>
      <c r="B8666" s="44" t="s">
        <v>6174</v>
      </c>
      <c r="C8666" s="45" t="s">
        <v>6186</v>
      </c>
      <c r="D8666" s="45" t="s">
        <v>18252</v>
      </c>
      <c r="E8666" s="45" t="s">
        <v>6210</v>
      </c>
      <c r="F8666" s="45" t="s">
        <v>1384</v>
      </c>
      <c r="G8666" s="45" t="s">
        <v>1385</v>
      </c>
      <c r="P8666" s="343"/>
    </row>
    <row r="8667" spans="1:16" x14ac:dyDescent="0.25">
      <c r="A8667" s="1" t="s">
        <v>41</v>
      </c>
      <c r="B8667" s="432" t="s">
        <v>2158</v>
      </c>
      <c r="C8667" s="433" t="s">
        <v>14470</v>
      </c>
      <c r="D8667" s="434" t="s">
        <v>17016</v>
      </c>
      <c r="E8667" s="434">
        <v>45869</v>
      </c>
      <c r="P8667" s="343"/>
    </row>
    <row r="8668" spans="1:16" x14ac:dyDescent="0.25">
      <c r="A8668" s="1" t="s">
        <v>41</v>
      </c>
      <c r="B8668" s="432" t="s">
        <v>2158</v>
      </c>
      <c r="C8668" s="433" t="s">
        <v>14470</v>
      </c>
      <c r="D8668" s="434" t="s">
        <v>17016</v>
      </c>
      <c r="E8668" s="434">
        <v>45869</v>
      </c>
      <c r="P8668" s="343"/>
    </row>
    <row r="8669" spans="1:16" x14ac:dyDescent="0.25">
      <c r="A8669" s="264" t="s">
        <v>4277</v>
      </c>
      <c r="B8669" s="264" t="s">
        <v>3782</v>
      </c>
      <c r="C8669" s="265">
        <v>210205</v>
      </c>
      <c r="D8669" s="265" t="s">
        <v>15953</v>
      </c>
      <c r="E8669" s="266" t="s">
        <v>8836</v>
      </c>
      <c r="P8669" s="343"/>
    </row>
    <row r="8670" spans="1:16" x14ac:dyDescent="0.25">
      <c r="A8670" s="264" t="s">
        <v>14897</v>
      </c>
      <c r="B8670" s="264" t="s">
        <v>4844</v>
      </c>
      <c r="C8670" s="265">
        <v>24060401</v>
      </c>
      <c r="D8670" s="265" t="s">
        <v>15953</v>
      </c>
      <c r="E8670" s="266" t="s">
        <v>6412</v>
      </c>
      <c r="P8670" s="343"/>
    </row>
    <row r="8671" spans="1:16" x14ac:dyDescent="0.25">
      <c r="A8671" s="264" t="s">
        <v>14897</v>
      </c>
      <c r="B8671" s="264" t="s">
        <v>1057</v>
      </c>
      <c r="C8671" s="265">
        <v>24060402</v>
      </c>
      <c r="D8671" s="265" t="s">
        <v>15953</v>
      </c>
      <c r="E8671" s="266" t="s">
        <v>5410</v>
      </c>
      <c r="P8671" s="343"/>
    </row>
    <row r="8672" spans="1:16" x14ac:dyDescent="0.25">
      <c r="A8672" s="264" t="s">
        <v>6914</v>
      </c>
      <c r="B8672" s="264" t="s">
        <v>8832</v>
      </c>
      <c r="C8672" s="265">
        <v>230203</v>
      </c>
      <c r="D8672" s="265" t="s">
        <v>15953</v>
      </c>
      <c r="E8672" s="266" t="s">
        <v>8836</v>
      </c>
      <c r="P8672" s="343"/>
    </row>
    <row r="8673" spans="1:16" x14ac:dyDescent="0.25">
      <c r="A8673" s="264" t="s">
        <v>6914</v>
      </c>
      <c r="B8673" s="264" t="s">
        <v>6966</v>
      </c>
      <c r="C8673" s="265">
        <v>23010401</v>
      </c>
      <c r="D8673" s="265" t="s">
        <v>15953</v>
      </c>
      <c r="E8673" s="266" t="s">
        <v>6967</v>
      </c>
      <c r="P8673" s="343"/>
    </row>
    <row r="8674" spans="1:16" x14ac:dyDescent="0.25">
      <c r="A8674" s="264" t="s">
        <v>6914</v>
      </c>
      <c r="B8674" s="264" t="s">
        <v>3782</v>
      </c>
      <c r="C8674" s="265">
        <v>23010402</v>
      </c>
      <c r="D8674" s="265" t="s">
        <v>15953</v>
      </c>
      <c r="E8674" s="266" t="s">
        <v>8836</v>
      </c>
      <c r="P8674" s="343"/>
    </row>
    <row r="8675" spans="1:16" x14ac:dyDescent="0.25">
      <c r="A8675" s="264" t="s">
        <v>6914</v>
      </c>
      <c r="B8675" s="264" t="s">
        <v>8833</v>
      </c>
      <c r="C8675" s="265">
        <v>23020101</v>
      </c>
      <c r="D8675" s="265" t="s">
        <v>15953</v>
      </c>
      <c r="E8675" s="266" t="s">
        <v>8836</v>
      </c>
      <c r="P8675" s="343"/>
    </row>
    <row r="8676" spans="1:16" x14ac:dyDescent="0.25">
      <c r="A8676" s="264" t="s">
        <v>6914</v>
      </c>
      <c r="B8676" s="264" t="s">
        <v>16922</v>
      </c>
      <c r="C8676" s="265">
        <v>24090701</v>
      </c>
      <c r="D8676" s="265" t="s">
        <v>15953</v>
      </c>
      <c r="E8676" s="266" t="s">
        <v>6214</v>
      </c>
      <c r="P8676" s="343"/>
    </row>
    <row r="8677" spans="1:16" x14ac:dyDescent="0.25">
      <c r="A8677" s="264" t="s">
        <v>6914</v>
      </c>
      <c r="B8677" s="264" t="s">
        <v>5419</v>
      </c>
      <c r="C8677" s="265">
        <v>24090702</v>
      </c>
      <c r="D8677" s="265" t="s">
        <v>15953</v>
      </c>
      <c r="E8677" s="266" t="s">
        <v>10715</v>
      </c>
      <c r="P8677" s="343"/>
    </row>
    <row r="8678" spans="1:16" x14ac:dyDescent="0.25">
      <c r="A8678" s="44" t="s">
        <v>18172</v>
      </c>
      <c r="B8678" s="44" t="s">
        <v>4157</v>
      </c>
      <c r="C8678" s="45" t="s">
        <v>15418</v>
      </c>
      <c r="D8678" s="45" t="s">
        <v>18252</v>
      </c>
      <c r="E8678" s="45" t="s">
        <v>3064</v>
      </c>
      <c r="F8678" s="45" t="s">
        <v>1384</v>
      </c>
      <c r="G8678" s="45" t="s">
        <v>1384</v>
      </c>
      <c r="P8678" s="343"/>
    </row>
    <row r="8679" spans="1:16" x14ac:dyDescent="0.25">
      <c r="A8679" s="264" t="s">
        <v>10728</v>
      </c>
      <c r="B8679" s="264" t="s">
        <v>4181</v>
      </c>
      <c r="C8679" s="265">
        <v>240301</v>
      </c>
      <c r="D8679" s="265" t="s">
        <v>15953</v>
      </c>
      <c r="E8679" s="266" t="s">
        <v>13010</v>
      </c>
      <c r="P8679" s="343"/>
    </row>
    <row r="8680" spans="1:16" x14ac:dyDescent="0.25">
      <c r="A8680" s="264" t="s">
        <v>10728</v>
      </c>
      <c r="B8680" s="264" t="s">
        <v>10632</v>
      </c>
      <c r="C8680" s="265">
        <v>23080101</v>
      </c>
      <c r="D8680" s="265" t="s">
        <v>15953</v>
      </c>
      <c r="E8680" s="266" t="s">
        <v>5279</v>
      </c>
      <c r="P8680" s="343"/>
    </row>
    <row r="8681" spans="1:16" x14ac:dyDescent="0.25">
      <c r="A8681" s="44" t="s">
        <v>13260</v>
      </c>
      <c r="B8681" s="92" t="s">
        <v>13392</v>
      </c>
      <c r="C8681" s="77" t="s">
        <v>13124</v>
      </c>
      <c r="D8681" s="93" t="s">
        <v>13391</v>
      </c>
      <c r="E8681" s="94">
        <v>45838</v>
      </c>
      <c r="F8681" s="93"/>
      <c r="G8681" s="93"/>
      <c r="H8681" s="93"/>
      <c r="I8681" s="99"/>
      <c r="J8681" s="99"/>
      <c r="K8681" s="99"/>
      <c r="L8681" s="31"/>
      <c r="M8681" s="31"/>
      <c r="N8681" s="337"/>
      <c r="O8681" s="337"/>
      <c r="P8681" s="343"/>
    </row>
    <row r="8682" spans="1:16" x14ac:dyDescent="0.25">
      <c r="A8682" s="44" t="s">
        <v>10078</v>
      </c>
      <c r="B8682" s="44" t="s">
        <v>5602</v>
      </c>
      <c r="C8682" s="45" t="s">
        <v>5731</v>
      </c>
      <c r="D8682" s="45" t="s">
        <v>15765</v>
      </c>
      <c r="E8682" s="45" t="s">
        <v>6673</v>
      </c>
      <c r="F8682" s="328"/>
      <c r="G8682" s="328"/>
      <c r="H8682" s="328"/>
      <c r="I8682" s="329"/>
      <c r="J8682" s="329"/>
      <c r="K8682" s="329"/>
      <c r="N8682" s="337"/>
      <c r="O8682" s="337"/>
      <c r="P8682" s="343"/>
    </row>
    <row r="8683" spans="1:16" x14ac:dyDescent="0.25">
      <c r="A8683" s="346" t="s">
        <v>10078</v>
      </c>
      <c r="B8683" s="346" t="s">
        <v>5602</v>
      </c>
      <c r="C8683" s="347" t="s">
        <v>5731</v>
      </c>
      <c r="D8683" s="347" t="s">
        <v>15765</v>
      </c>
      <c r="E8683" s="347" t="s">
        <v>10364</v>
      </c>
      <c r="F8683" s="346"/>
      <c r="G8683" s="346"/>
      <c r="H8683" s="346"/>
      <c r="I8683" s="346"/>
      <c r="J8683" s="346"/>
      <c r="K8683" s="346"/>
      <c r="L8683" s="346"/>
      <c r="M8683" s="346"/>
      <c r="N8683" s="337"/>
      <c r="O8683" s="337"/>
      <c r="P8683" s="343"/>
    </row>
    <row r="8684" spans="1:16" x14ac:dyDescent="0.25">
      <c r="A8684" s="44" t="s">
        <v>10078</v>
      </c>
      <c r="B8684" s="44" t="s">
        <v>5602</v>
      </c>
      <c r="C8684" s="45" t="s">
        <v>5731</v>
      </c>
      <c r="D8684" s="45" t="s">
        <v>13812</v>
      </c>
      <c r="E8684" s="45" t="s">
        <v>6673</v>
      </c>
      <c r="F8684" s="93"/>
      <c r="G8684" s="93"/>
      <c r="H8684" s="93"/>
      <c r="I8684" s="99"/>
      <c r="J8684" s="99"/>
      <c r="K8684" s="99"/>
      <c r="N8684" s="337"/>
      <c r="O8684" s="337"/>
      <c r="P8684" s="343"/>
    </row>
    <row r="8685" spans="1:16" x14ac:dyDescent="0.25">
      <c r="A8685" s="44" t="s">
        <v>16364</v>
      </c>
      <c r="B8685" s="44" t="s">
        <v>16337</v>
      </c>
      <c r="C8685" s="45" t="s">
        <v>16338</v>
      </c>
      <c r="D8685" s="45" t="s">
        <v>16294</v>
      </c>
      <c r="E8685" s="46">
        <v>46022</v>
      </c>
      <c r="F8685" s="338"/>
      <c r="G8685" s="44"/>
      <c r="H8685" s="44"/>
      <c r="I8685" s="44"/>
      <c r="J8685" s="44"/>
      <c r="K8685" s="44"/>
      <c r="L8685" s="31"/>
      <c r="M8685" s="31"/>
      <c r="N8685" s="337"/>
      <c r="O8685" s="337"/>
      <c r="P8685" s="343"/>
    </row>
    <row r="8686" spans="1:16" x14ac:dyDescent="0.25">
      <c r="A8686" s="44" t="s">
        <v>10251</v>
      </c>
      <c r="B8686" s="44" t="s">
        <v>10245</v>
      </c>
      <c r="C8686" s="45" t="s">
        <v>10252</v>
      </c>
      <c r="D8686" s="45" t="s">
        <v>15765</v>
      </c>
      <c r="E8686" s="45" t="s">
        <v>6422</v>
      </c>
      <c r="F8686" s="328"/>
      <c r="G8686" s="328"/>
      <c r="H8686" s="328"/>
      <c r="I8686" s="329"/>
      <c r="J8686" s="329"/>
      <c r="K8686" s="329"/>
      <c r="N8686" s="337"/>
      <c r="O8686" s="337"/>
      <c r="P8686" s="343"/>
    </row>
    <row r="8687" spans="1:16" x14ac:dyDescent="0.25">
      <c r="A8687" s="346" t="s">
        <v>10251</v>
      </c>
      <c r="B8687" s="346" t="s">
        <v>10245</v>
      </c>
      <c r="C8687" s="347" t="s">
        <v>10252</v>
      </c>
      <c r="D8687" s="347" t="s">
        <v>15765</v>
      </c>
      <c r="E8687" s="347" t="s">
        <v>6665</v>
      </c>
      <c r="F8687" s="346"/>
      <c r="G8687" s="346"/>
      <c r="H8687" s="346"/>
      <c r="I8687" s="346"/>
      <c r="J8687" s="346"/>
      <c r="K8687" s="346"/>
      <c r="L8687" s="346"/>
      <c r="M8687" s="346"/>
      <c r="N8687" s="337"/>
      <c r="O8687" s="337"/>
      <c r="P8687" s="343"/>
    </row>
    <row r="8688" spans="1:16" x14ac:dyDescent="0.25">
      <c r="A8688" s="44" t="s">
        <v>10251</v>
      </c>
      <c r="B8688" s="44" t="s">
        <v>10245</v>
      </c>
      <c r="C8688" s="45" t="s">
        <v>10252</v>
      </c>
      <c r="D8688" s="45" t="s">
        <v>13812</v>
      </c>
      <c r="E8688" s="45" t="s">
        <v>6422</v>
      </c>
      <c r="F8688" s="93"/>
      <c r="G8688" s="93"/>
      <c r="H8688" s="93"/>
      <c r="I8688" s="99"/>
      <c r="J8688" s="99"/>
      <c r="K8688" s="99"/>
      <c r="N8688" s="337"/>
      <c r="O8688" s="337"/>
      <c r="P8688" s="343"/>
    </row>
    <row r="8689" spans="1:16" x14ac:dyDescent="0.25">
      <c r="A8689" s="1" t="s">
        <v>16424</v>
      </c>
      <c r="B8689" s="432" t="s">
        <v>190</v>
      </c>
      <c r="C8689" s="433" t="s">
        <v>16425</v>
      </c>
      <c r="D8689" s="434" t="s">
        <v>17016</v>
      </c>
      <c r="E8689" s="434">
        <v>45917</v>
      </c>
      <c r="P8689" s="343"/>
    </row>
    <row r="8690" spans="1:16" x14ac:dyDescent="0.25">
      <c r="A8690" s="264" t="s">
        <v>2823</v>
      </c>
      <c r="B8690" s="264" t="s">
        <v>1921</v>
      </c>
      <c r="C8690" s="265">
        <v>220101</v>
      </c>
      <c r="D8690" s="265" t="s">
        <v>15953</v>
      </c>
      <c r="E8690" s="266" t="s">
        <v>6211</v>
      </c>
      <c r="P8690" s="343"/>
    </row>
    <row r="8691" spans="1:16" x14ac:dyDescent="0.25">
      <c r="A8691" s="264" t="s">
        <v>2823</v>
      </c>
      <c r="B8691" s="264" t="s">
        <v>2751</v>
      </c>
      <c r="C8691" s="265">
        <v>230105</v>
      </c>
      <c r="D8691" s="265" t="s">
        <v>15953</v>
      </c>
      <c r="E8691" s="266" t="s">
        <v>6877</v>
      </c>
      <c r="P8691" s="343"/>
    </row>
    <row r="8692" spans="1:16" x14ac:dyDescent="0.25">
      <c r="A8692" s="264" t="s">
        <v>2823</v>
      </c>
      <c r="B8692" s="264" t="s">
        <v>1068</v>
      </c>
      <c r="C8692" s="265">
        <v>230202</v>
      </c>
      <c r="D8692" s="265" t="s">
        <v>15953</v>
      </c>
      <c r="E8692" s="266" t="s">
        <v>8836</v>
      </c>
      <c r="P8692" s="343"/>
    </row>
    <row r="8693" spans="1:16" x14ac:dyDescent="0.25">
      <c r="A8693" s="44" t="s">
        <v>12342</v>
      </c>
      <c r="B8693" s="44" t="s">
        <v>12343</v>
      </c>
      <c r="C8693" s="45" t="s">
        <v>3638</v>
      </c>
      <c r="D8693" s="45" t="s">
        <v>4574</v>
      </c>
      <c r="E8693" s="275">
        <f>DATE(2025,12,7)</f>
        <v>45998</v>
      </c>
      <c r="F8693" s="32"/>
      <c r="G8693" s="32"/>
      <c r="H8693" s="32"/>
      <c r="I8693" s="31"/>
      <c r="J8693" s="31"/>
      <c r="K8693" s="31"/>
      <c r="L8693" s="31"/>
      <c r="M8693" s="31"/>
      <c r="N8693" s="337"/>
      <c r="O8693" s="337"/>
      <c r="P8693" s="343"/>
    </row>
    <row r="8694" spans="1:16" x14ac:dyDescent="0.25">
      <c r="A8694" s="273" t="s">
        <v>8336</v>
      </c>
      <c r="B8694" s="273" t="s">
        <v>8310</v>
      </c>
      <c r="C8694" s="274">
        <v>791202207008</v>
      </c>
      <c r="D8694" s="274" t="s">
        <v>8356</v>
      </c>
      <c r="E8694" s="276" t="s">
        <v>6714</v>
      </c>
      <c r="F8694" s="328"/>
      <c r="G8694" s="328"/>
      <c r="H8694" s="328"/>
      <c r="I8694" s="329"/>
      <c r="J8694" s="329"/>
      <c r="K8694" s="329"/>
      <c r="N8694" s="337"/>
      <c r="O8694" s="337"/>
      <c r="P8694" s="343"/>
    </row>
    <row r="8695" spans="1:16" x14ac:dyDescent="0.25">
      <c r="A8695" s="264" t="s">
        <v>4278</v>
      </c>
      <c r="B8695" s="264" t="s">
        <v>3782</v>
      </c>
      <c r="C8695" s="265">
        <v>210205</v>
      </c>
      <c r="D8695" s="265" t="s">
        <v>15953</v>
      </c>
      <c r="E8695" s="266" t="s">
        <v>8836</v>
      </c>
      <c r="P8695" s="343"/>
    </row>
    <row r="8696" spans="1:16" x14ac:dyDescent="0.25">
      <c r="A8696" s="264" t="s">
        <v>4278</v>
      </c>
      <c r="B8696" s="264" t="s">
        <v>1057</v>
      </c>
      <c r="C8696" s="265">
        <v>24060402</v>
      </c>
      <c r="D8696" s="265" t="s">
        <v>15953</v>
      </c>
      <c r="E8696" s="266" t="s">
        <v>5410</v>
      </c>
      <c r="P8696" s="343"/>
    </row>
    <row r="8697" spans="1:16" x14ac:dyDescent="0.25">
      <c r="A8697" s="273" t="s">
        <v>8337</v>
      </c>
      <c r="B8697" s="273" t="s">
        <v>8338</v>
      </c>
      <c r="C8697" s="274">
        <v>791202200703</v>
      </c>
      <c r="D8697" s="274" t="s">
        <v>8356</v>
      </c>
      <c r="E8697" s="276" t="s">
        <v>6714</v>
      </c>
      <c r="F8697" s="328"/>
      <c r="G8697" s="328"/>
      <c r="H8697" s="328"/>
      <c r="I8697" s="329"/>
      <c r="J8697" s="329"/>
      <c r="K8697" s="329"/>
      <c r="N8697" s="337"/>
      <c r="O8697" s="337"/>
      <c r="P8697" s="343"/>
    </row>
    <row r="8698" spans="1:16" x14ac:dyDescent="0.25">
      <c r="A8698" s="44" t="s">
        <v>7267</v>
      </c>
      <c r="B8698" s="44" t="s">
        <v>15293</v>
      </c>
      <c r="C8698" s="45" t="s">
        <v>7263</v>
      </c>
      <c r="D8698" s="45" t="s">
        <v>16294</v>
      </c>
      <c r="E8698" s="46">
        <v>45869</v>
      </c>
      <c r="F8698" s="338"/>
      <c r="G8698" s="44"/>
      <c r="H8698" s="44"/>
      <c r="I8698" s="44"/>
      <c r="J8698" s="44"/>
      <c r="K8698" s="44"/>
      <c r="L8698" s="31"/>
      <c r="M8698" s="31"/>
      <c r="N8698" s="337"/>
      <c r="O8698" s="337"/>
      <c r="P8698" s="343"/>
    </row>
    <row r="8699" spans="1:16" x14ac:dyDescent="0.25">
      <c r="A8699" s="44" t="s">
        <v>12344</v>
      </c>
      <c r="B8699" s="44" t="s">
        <v>11977</v>
      </c>
      <c r="C8699" s="45" t="s">
        <v>6588</v>
      </c>
      <c r="D8699" s="45" t="s">
        <v>4574</v>
      </c>
      <c r="E8699" s="275">
        <f>DATE(2026,3,23)</f>
        <v>46104</v>
      </c>
      <c r="N8699" s="337"/>
      <c r="O8699" s="337"/>
      <c r="P8699" s="343"/>
    </row>
    <row r="8700" spans="1:16" x14ac:dyDescent="0.25">
      <c r="A8700" s="44" t="s">
        <v>12344</v>
      </c>
      <c r="B8700" s="44" t="s">
        <v>5042</v>
      </c>
      <c r="C8700" s="45" t="s">
        <v>6589</v>
      </c>
      <c r="D8700" s="45" t="s">
        <v>4574</v>
      </c>
      <c r="E8700" s="275">
        <f>DATE(2026,12,20)</f>
        <v>46376</v>
      </c>
      <c r="N8700" s="337"/>
      <c r="O8700" s="337"/>
      <c r="P8700" s="343"/>
    </row>
    <row r="8701" spans="1:16" x14ac:dyDescent="0.25">
      <c r="A8701" s="1" t="s">
        <v>13961</v>
      </c>
      <c r="B8701" s="432" t="s">
        <v>185</v>
      </c>
      <c r="C8701" s="433" t="s">
        <v>13962</v>
      </c>
      <c r="D8701" s="434" t="s">
        <v>17016</v>
      </c>
      <c r="E8701" s="434">
        <v>45763</v>
      </c>
      <c r="P8701" s="343"/>
    </row>
    <row r="8702" spans="1:16" x14ac:dyDescent="0.25">
      <c r="A8702" s="44" t="s">
        <v>549</v>
      </c>
      <c r="B8702" s="44" t="s">
        <v>15970</v>
      </c>
      <c r="C8702" s="45" t="s">
        <v>15775</v>
      </c>
      <c r="D8702" s="45" t="s">
        <v>18252</v>
      </c>
      <c r="E8702" s="45" t="s">
        <v>6416</v>
      </c>
      <c r="F8702" s="45" t="s">
        <v>1384</v>
      </c>
      <c r="G8702" s="45" t="s">
        <v>1385</v>
      </c>
      <c r="P8702" s="343"/>
    </row>
    <row r="8703" spans="1:16" x14ac:dyDescent="0.25">
      <c r="A8703" s="44" t="s">
        <v>549</v>
      </c>
      <c r="B8703" s="44" t="s">
        <v>15779</v>
      </c>
      <c r="C8703" s="45" t="s">
        <v>15780</v>
      </c>
      <c r="D8703" s="45" t="s">
        <v>18252</v>
      </c>
      <c r="E8703" s="45" t="s">
        <v>6416</v>
      </c>
      <c r="F8703" s="45" t="s">
        <v>1384</v>
      </c>
      <c r="G8703" s="45" t="s">
        <v>1385</v>
      </c>
      <c r="P8703" s="343"/>
    </row>
    <row r="8704" spans="1:16" x14ac:dyDescent="0.25">
      <c r="A8704" s="44" t="s">
        <v>549</v>
      </c>
      <c r="B8704" s="44" t="s">
        <v>15311</v>
      </c>
      <c r="C8704" s="45" t="s">
        <v>3656</v>
      </c>
      <c r="D8704" s="45" t="s">
        <v>16294</v>
      </c>
      <c r="E8704" s="46">
        <v>46081</v>
      </c>
      <c r="F8704" s="338"/>
      <c r="G8704" s="44"/>
      <c r="H8704" s="44"/>
      <c r="I8704" s="44"/>
      <c r="J8704" s="44"/>
      <c r="K8704" s="44"/>
      <c r="N8704" s="337"/>
      <c r="O8704" s="337"/>
      <c r="P8704" s="343"/>
    </row>
    <row r="8705" spans="1:16" x14ac:dyDescent="0.25">
      <c r="A8705" s="44" t="s">
        <v>549</v>
      </c>
      <c r="B8705" s="44" t="s">
        <v>15257</v>
      </c>
      <c r="C8705" s="45" t="s">
        <v>13518</v>
      </c>
      <c r="D8705" s="45" t="s">
        <v>16294</v>
      </c>
      <c r="E8705" s="46">
        <v>46022</v>
      </c>
      <c r="F8705" s="338"/>
      <c r="G8705" s="44"/>
      <c r="H8705" s="44"/>
      <c r="I8705" s="44"/>
      <c r="J8705" s="44"/>
      <c r="K8705" s="44"/>
      <c r="L8705" s="31"/>
      <c r="M8705" s="31"/>
      <c r="N8705" s="337"/>
      <c r="O8705" s="337"/>
      <c r="P8705" s="343"/>
    </row>
    <row r="8706" spans="1:16" x14ac:dyDescent="0.25">
      <c r="A8706" s="100" t="s">
        <v>4155</v>
      </c>
      <c r="B8706" s="92" t="s">
        <v>4153</v>
      </c>
      <c r="C8706" s="93" t="s">
        <v>4154</v>
      </c>
      <c r="D8706" s="93" t="s">
        <v>1398</v>
      </c>
      <c r="E8706" s="94">
        <v>46131</v>
      </c>
      <c r="F8706" s="93"/>
      <c r="G8706" s="93"/>
      <c r="H8706" s="93"/>
      <c r="I8706" s="99"/>
      <c r="J8706" s="99"/>
      <c r="K8706" s="99"/>
      <c r="N8706" s="337"/>
      <c r="O8706" s="337"/>
      <c r="P8706" s="343"/>
    </row>
    <row r="8707" spans="1:16" x14ac:dyDescent="0.25">
      <c r="A8707" s="44" t="s">
        <v>15251</v>
      </c>
      <c r="B8707" s="44" t="s">
        <v>13517</v>
      </c>
      <c r="C8707" s="45" t="s">
        <v>11128</v>
      </c>
      <c r="D8707" s="45" t="s">
        <v>16294</v>
      </c>
      <c r="E8707" s="46">
        <v>46022</v>
      </c>
      <c r="F8707" s="338"/>
      <c r="G8707" s="44"/>
      <c r="H8707" s="44"/>
      <c r="I8707" s="44"/>
      <c r="J8707" s="44"/>
      <c r="K8707" s="44"/>
      <c r="L8707" s="31"/>
      <c r="M8707" s="31"/>
      <c r="N8707" s="337"/>
      <c r="O8707" s="337"/>
      <c r="P8707" s="343"/>
    </row>
    <row r="8708" spans="1:16" x14ac:dyDescent="0.25">
      <c r="A8708" s="1" t="s">
        <v>9950</v>
      </c>
      <c r="B8708" s="432" t="s">
        <v>2179</v>
      </c>
      <c r="C8708" s="433" t="s">
        <v>9951</v>
      </c>
      <c r="D8708" s="434" t="s">
        <v>17016</v>
      </c>
      <c r="E8708" s="434">
        <v>45884</v>
      </c>
      <c r="P8708" s="343"/>
    </row>
    <row r="8709" spans="1:16" x14ac:dyDescent="0.25">
      <c r="A8709" s="44" t="s">
        <v>283</v>
      </c>
      <c r="B8709" s="44" t="s">
        <v>284</v>
      </c>
      <c r="C8709" s="45" t="s">
        <v>6382</v>
      </c>
      <c r="D8709" s="45" t="s">
        <v>15765</v>
      </c>
      <c r="E8709" s="45" t="s">
        <v>6422</v>
      </c>
      <c r="F8709" s="328"/>
      <c r="G8709" s="328"/>
      <c r="H8709" s="328"/>
      <c r="I8709" s="329"/>
      <c r="J8709" s="329"/>
      <c r="K8709" s="329"/>
      <c r="N8709" s="337"/>
      <c r="O8709" s="337"/>
      <c r="P8709" s="343"/>
    </row>
    <row r="8710" spans="1:16" x14ac:dyDescent="0.25">
      <c r="A8710" s="346" t="s">
        <v>283</v>
      </c>
      <c r="B8710" s="346" t="s">
        <v>284</v>
      </c>
      <c r="C8710" s="347" t="s">
        <v>6382</v>
      </c>
      <c r="D8710" s="347" t="s">
        <v>15765</v>
      </c>
      <c r="E8710" s="347" t="s">
        <v>6665</v>
      </c>
      <c r="F8710" s="346"/>
      <c r="G8710" s="346"/>
      <c r="H8710" s="346"/>
      <c r="I8710" s="346"/>
      <c r="J8710" s="346"/>
      <c r="K8710" s="346"/>
      <c r="L8710" s="346"/>
      <c r="M8710" s="346"/>
      <c r="N8710" s="337"/>
      <c r="O8710" s="337"/>
      <c r="P8710" s="343"/>
    </row>
    <row r="8711" spans="1:16" x14ac:dyDescent="0.25">
      <c r="A8711" s="44" t="s">
        <v>283</v>
      </c>
      <c r="B8711" s="44" t="s">
        <v>284</v>
      </c>
      <c r="C8711" s="45" t="s">
        <v>6382</v>
      </c>
      <c r="D8711" s="45" t="s">
        <v>13812</v>
      </c>
      <c r="E8711" s="45" t="s">
        <v>6422</v>
      </c>
      <c r="F8711" s="93"/>
      <c r="G8711" s="93"/>
      <c r="H8711" s="93"/>
      <c r="I8711" s="99"/>
      <c r="J8711" s="99"/>
      <c r="K8711" s="99"/>
      <c r="N8711" s="337"/>
      <c r="O8711" s="337"/>
      <c r="P8711" s="343"/>
    </row>
    <row r="8712" spans="1:16" x14ac:dyDescent="0.25">
      <c r="A8712" s="44" t="s">
        <v>10574</v>
      </c>
      <c r="B8712" s="44" t="s">
        <v>284</v>
      </c>
      <c r="C8712" s="45" t="s">
        <v>10556</v>
      </c>
      <c r="D8712" s="45" t="s">
        <v>18252</v>
      </c>
      <c r="E8712" s="45" t="s">
        <v>5410</v>
      </c>
      <c r="F8712" s="45" t="s">
        <v>1384</v>
      </c>
      <c r="G8712" s="45" t="s">
        <v>1385</v>
      </c>
      <c r="P8712" s="343"/>
    </row>
    <row r="8713" spans="1:16" x14ac:dyDescent="0.2">
      <c r="A8713" s="135" t="s">
        <v>7717</v>
      </c>
      <c r="B8713" s="131" t="s">
        <v>1399</v>
      </c>
      <c r="C8713" s="96" t="s">
        <v>7695</v>
      </c>
      <c r="D8713" s="96" t="s">
        <v>1398</v>
      </c>
      <c r="E8713" s="112">
        <v>45863</v>
      </c>
      <c r="F8713" s="93"/>
      <c r="G8713" s="93"/>
      <c r="H8713" s="93"/>
      <c r="I8713" s="99"/>
      <c r="J8713" s="99"/>
      <c r="K8713" s="99"/>
      <c r="L8713" s="31"/>
      <c r="M8713" s="31"/>
      <c r="N8713" s="337"/>
      <c r="O8713" s="337"/>
      <c r="P8713" s="343"/>
    </row>
    <row r="8714" spans="1:16" x14ac:dyDescent="0.25">
      <c r="A8714" s="44" t="s">
        <v>15556</v>
      </c>
      <c r="B8714" s="44" t="s">
        <v>1347</v>
      </c>
      <c r="C8714" s="45" t="s">
        <v>14267</v>
      </c>
      <c r="D8714" s="45" t="s">
        <v>18252</v>
      </c>
      <c r="E8714" s="45" t="s">
        <v>6677</v>
      </c>
      <c r="F8714" s="45" t="s">
        <v>1384</v>
      </c>
      <c r="G8714" s="45" t="s">
        <v>1384</v>
      </c>
      <c r="P8714" s="343"/>
    </row>
    <row r="8715" spans="1:16" x14ac:dyDescent="0.25">
      <c r="A8715" s="264" t="s">
        <v>5458</v>
      </c>
      <c r="B8715" s="264" t="s">
        <v>5409</v>
      </c>
      <c r="C8715" s="265">
        <v>210602</v>
      </c>
      <c r="D8715" s="265" t="s">
        <v>15953</v>
      </c>
      <c r="E8715" s="266" t="s">
        <v>5410</v>
      </c>
      <c r="P8715" s="343"/>
    </row>
    <row r="8716" spans="1:16" x14ac:dyDescent="0.25">
      <c r="A8716" s="44" t="s">
        <v>1209</v>
      </c>
      <c r="B8716" s="44" t="s">
        <v>1365</v>
      </c>
      <c r="C8716" s="45" t="s">
        <v>15417</v>
      </c>
      <c r="D8716" s="45" t="s">
        <v>18252</v>
      </c>
      <c r="E8716" s="45" t="s">
        <v>11309</v>
      </c>
      <c r="F8716" s="45" t="s">
        <v>1385</v>
      </c>
      <c r="G8716" s="45" t="s">
        <v>1385</v>
      </c>
      <c r="P8716" s="343"/>
    </row>
    <row r="8717" spans="1:16" x14ac:dyDescent="0.2">
      <c r="A8717" s="99" t="s">
        <v>8272</v>
      </c>
      <c r="B8717" s="92" t="s">
        <v>1391</v>
      </c>
      <c r="C8717" s="93" t="s">
        <v>8275</v>
      </c>
      <c r="D8717" s="93" t="s">
        <v>1395</v>
      </c>
      <c r="E8717" s="112">
        <v>45957</v>
      </c>
      <c r="F8717" s="93"/>
      <c r="G8717" s="93"/>
      <c r="H8717" s="93" t="s">
        <v>1385</v>
      </c>
      <c r="I8717" s="99"/>
      <c r="J8717" s="99"/>
      <c r="K8717" s="99"/>
      <c r="L8717" s="31"/>
      <c r="M8717" s="31"/>
      <c r="N8717" s="337"/>
      <c r="O8717" s="337"/>
      <c r="P8717" s="343"/>
    </row>
    <row r="8718" spans="1:16" x14ac:dyDescent="0.25">
      <c r="A8718" s="44" t="s">
        <v>16109</v>
      </c>
      <c r="B8718" s="44" t="s">
        <v>18102</v>
      </c>
      <c r="C8718" s="45" t="s">
        <v>18103</v>
      </c>
      <c r="D8718" s="45" t="s">
        <v>18252</v>
      </c>
      <c r="E8718" s="45" t="s">
        <v>6985</v>
      </c>
      <c r="F8718" s="45" t="s">
        <v>1385</v>
      </c>
      <c r="G8718" s="45" t="s">
        <v>1385</v>
      </c>
      <c r="P8718" s="343"/>
    </row>
    <row r="8719" spans="1:16" x14ac:dyDescent="0.25">
      <c r="A8719" s="264" t="s">
        <v>8664</v>
      </c>
      <c r="B8719" s="264" t="s">
        <v>3782</v>
      </c>
      <c r="C8719" s="265">
        <v>23010402</v>
      </c>
      <c r="D8719" s="265" t="s">
        <v>15953</v>
      </c>
      <c r="E8719" s="266" t="s">
        <v>8836</v>
      </c>
      <c r="P8719" s="343"/>
    </row>
    <row r="8720" spans="1:16" x14ac:dyDescent="0.25">
      <c r="A8720" s="264" t="s">
        <v>6915</v>
      </c>
      <c r="B8720" s="264" t="s">
        <v>1055</v>
      </c>
      <c r="C8720" s="265">
        <v>22010702</v>
      </c>
      <c r="D8720" s="265" t="s">
        <v>15953</v>
      </c>
      <c r="E8720" s="266" t="s">
        <v>8836</v>
      </c>
      <c r="P8720" s="343"/>
    </row>
    <row r="8721" spans="1:16" x14ac:dyDescent="0.25">
      <c r="A8721" s="264" t="s">
        <v>17893</v>
      </c>
      <c r="B8721" s="264" t="s">
        <v>1921</v>
      </c>
      <c r="C8721" s="265">
        <v>250101</v>
      </c>
      <c r="D8721" s="265" t="s">
        <v>15953</v>
      </c>
      <c r="E8721" s="266" t="s">
        <v>17681</v>
      </c>
      <c r="P8721" s="343"/>
    </row>
    <row r="8722" spans="1:16" x14ac:dyDescent="0.25">
      <c r="A8722" s="44" t="s">
        <v>15557</v>
      </c>
      <c r="B8722" s="44" t="s">
        <v>4865</v>
      </c>
      <c r="C8722" s="45" t="s">
        <v>15432</v>
      </c>
      <c r="D8722" s="45" t="s">
        <v>18252</v>
      </c>
      <c r="E8722" s="45" t="s">
        <v>6492</v>
      </c>
      <c r="F8722" s="45" t="s">
        <v>1384</v>
      </c>
      <c r="G8722" s="45" t="s">
        <v>1384</v>
      </c>
      <c r="P8722" s="343"/>
    </row>
    <row r="8723" spans="1:16" x14ac:dyDescent="0.25">
      <c r="A8723" s="114" t="s">
        <v>2352</v>
      </c>
      <c r="B8723" s="114" t="s">
        <v>2287</v>
      </c>
      <c r="C8723" s="106" t="s">
        <v>2288</v>
      </c>
      <c r="D8723" s="93" t="s">
        <v>1593</v>
      </c>
      <c r="E8723" s="115">
        <v>46127</v>
      </c>
      <c r="F8723" s="93"/>
      <c r="G8723" s="93"/>
      <c r="H8723" s="93"/>
      <c r="I8723" s="99"/>
      <c r="J8723" s="99"/>
      <c r="K8723" s="99"/>
      <c r="N8723" s="337"/>
      <c r="O8723" s="337"/>
      <c r="P8723" s="343"/>
    </row>
    <row r="8724" spans="1:16" x14ac:dyDescent="0.25">
      <c r="A8724" s="114" t="s">
        <v>2352</v>
      </c>
      <c r="B8724" s="114" t="s">
        <v>2287</v>
      </c>
      <c r="C8724" s="106" t="s">
        <v>2288</v>
      </c>
      <c r="D8724" s="93" t="s">
        <v>1593</v>
      </c>
      <c r="E8724" s="115">
        <v>46127</v>
      </c>
      <c r="F8724" s="93"/>
      <c r="G8724" s="93"/>
      <c r="H8724" s="93"/>
      <c r="I8724" s="99"/>
      <c r="J8724" s="99"/>
      <c r="K8724" s="99"/>
      <c r="N8724" s="337"/>
      <c r="O8724" s="337"/>
      <c r="P8724" s="343"/>
    </row>
    <row r="8725" spans="1:16" x14ac:dyDescent="0.25">
      <c r="A8725" s="44" t="s">
        <v>1210</v>
      </c>
      <c r="B8725" s="44" t="s">
        <v>1355</v>
      </c>
      <c r="C8725" s="45" t="s">
        <v>10974</v>
      </c>
      <c r="D8725" s="45" t="s">
        <v>18252</v>
      </c>
      <c r="E8725" s="45" t="s">
        <v>10715</v>
      </c>
      <c r="F8725" s="45" t="s">
        <v>1384</v>
      </c>
      <c r="G8725" s="45" t="s">
        <v>1385</v>
      </c>
      <c r="P8725" s="343"/>
    </row>
    <row r="8726" spans="1:16" x14ac:dyDescent="0.25">
      <c r="A8726" s="264" t="s">
        <v>2824</v>
      </c>
      <c r="B8726" s="264" t="s">
        <v>2751</v>
      </c>
      <c r="C8726" s="265">
        <v>230105</v>
      </c>
      <c r="D8726" s="265" t="s">
        <v>15953</v>
      </c>
      <c r="E8726" s="266" t="s">
        <v>6877</v>
      </c>
      <c r="P8726" s="343"/>
    </row>
    <row r="8727" spans="1:16" x14ac:dyDescent="0.25">
      <c r="A8727" s="44" t="s">
        <v>674</v>
      </c>
      <c r="B8727" s="44" t="s">
        <v>15317</v>
      </c>
      <c r="C8727" s="45" t="s">
        <v>7299</v>
      </c>
      <c r="D8727" s="45" t="s">
        <v>16294</v>
      </c>
      <c r="E8727" s="46">
        <v>45688</v>
      </c>
      <c r="F8727" s="338"/>
      <c r="G8727" s="44"/>
      <c r="H8727" s="44"/>
      <c r="I8727" s="44"/>
      <c r="J8727" s="44"/>
      <c r="K8727" s="44"/>
      <c r="L8727" s="31"/>
      <c r="M8727" s="31"/>
      <c r="N8727" s="337"/>
      <c r="O8727" s="337"/>
      <c r="P8727" s="343"/>
    </row>
    <row r="8728" spans="1:16" x14ac:dyDescent="0.25">
      <c r="A8728" s="44" t="s">
        <v>2115</v>
      </c>
      <c r="B8728" s="44" t="s">
        <v>16337</v>
      </c>
      <c r="C8728" s="45" t="s">
        <v>16338</v>
      </c>
      <c r="D8728" s="45" t="s">
        <v>16294</v>
      </c>
      <c r="E8728" s="46">
        <v>46022</v>
      </c>
      <c r="F8728" s="338"/>
      <c r="G8728" s="44"/>
      <c r="H8728" s="44"/>
      <c r="I8728" s="44"/>
      <c r="J8728" s="44"/>
      <c r="K8728" s="44"/>
      <c r="L8728" s="31"/>
      <c r="M8728" s="31"/>
      <c r="N8728" s="337"/>
      <c r="O8728" s="337"/>
      <c r="P8728" s="343"/>
    </row>
    <row r="8729" spans="1:16" x14ac:dyDescent="0.25">
      <c r="A8729" s="102" t="s">
        <v>2115</v>
      </c>
      <c r="B8729" s="92" t="s">
        <v>15809</v>
      </c>
      <c r="C8729" s="93" t="s">
        <v>15813</v>
      </c>
      <c r="D8729" s="93" t="s">
        <v>1398</v>
      </c>
      <c r="E8729" s="94">
        <v>45952</v>
      </c>
      <c r="F8729" s="93"/>
      <c r="G8729" s="93"/>
      <c r="H8729" s="93"/>
      <c r="I8729" s="99"/>
      <c r="J8729" s="99"/>
      <c r="K8729" s="99"/>
      <c r="L8729" s="31"/>
      <c r="M8729" s="31"/>
      <c r="N8729" s="337"/>
      <c r="O8729" s="337"/>
      <c r="P8729" s="343"/>
    </row>
    <row r="8730" spans="1:16" x14ac:dyDescent="0.25">
      <c r="A8730" s="264" t="s">
        <v>10729</v>
      </c>
      <c r="B8730" s="264" t="s">
        <v>1067</v>
      </c>
      <c r="C8730" s="265">
        <v>230703</v>
      </c>
      <c r="D8730" s="265" t="s">
        <v>15953</v>
      </c>
      <c r="E8730" s="266" t="s">
        <v>5273</v>
      </c>
      <c r="P8730" s="343"/>
    </row>
    <row r="8731" spans="1:16" x14ac:dyDescent="0.25">
      <c r="A8731" s="44" t="s">
        <v>16642</v>
      </c>
      <c r="B8731" s="44" t="s">
        <v>16643</v>
      </c>
      <c r="C8731" s="45" t="s">
        <v>16644</v>
      </c>
      <c r="D8731" s="45" t="s">
        <v>4574</v>
      </c>
      <c r="E8731" s="275">
        <f>DATE(2028,6,11)</f>
        <v>46915</v>
      </c>
      <c r="N8731" s="337"/>
      <c r="O8731" s="337"/>
      <c r="P8731" s="343"/>
    </row>
    <row r="8732" spans="1:16" x14ac:dyDescent="0.25">
      <c r="A8732" s="264" t="s">
        <v>4279</v>
      </c>
      <c r="B8732" s="264" t="s">
        <v>3782</v>
      </c>
      <c r="C8732" s="265">
        <v>210205</v>
      </c>
      <c r="D8732" s="265" t="s">
        <v>15953</v>
      </c>
      <c r="E8732" s="266" t="s">
        <v>8836</v>
      </c>
      <c r="P8732" s="343"/>
    </row>
    <row r="8733" spans="1:16" x14ac:dyDescent="0.25">
      <c r="A8733" s="264" t="s">
        <v>8665</v>
      </c>
      <c r="B8733" s="264" t="s">
        <v>1069</v>
      </c>
      <c r="C8733" s="265">
        <v>230103</v>
      </c>
      <c r="D8733" s="265" t="s">
        <v>15953</v>
      </c>
      <c r="E8733" s="266" t="s">
        <v>6809</v>
      </c>
      <c r="P8733" s="343"/>
    </row>
    <row r="8734" spans="1:16" x14ac:dyDescent="0.25">
      <c r="A8734" s="264" t="s">
        <v>8665</v>
      </c>
      <c r="B8734" s="264" t="s">
        <v>6966</v>
      </c>
      <c r="C8734" s="265">
        <v>23010401</v>
      </c>
      <c r="D8734" s="265" t="s">
        <v>15953</v>
      </c>
      <c r="E8734" s="266" t="s">
        <v>6967</v>
      </c>
      <c r="P8734" s="343"/>
    </row>
    <row r="8735" spans="1:16" x14ac:dyDescent="0.25">
      <c r="A8735" s="44" t="s">
        <v>9160</v>
      </c>
      <c r="B8735" s="44" t="s">
        <v>1355</v>
      </c>
      <c r="C8735" s="45" t="s">
        <v>10974</v>
      </c>
      <c r="D8735" s="45" t="s">
        <v>18252</v>
      </c>
      <c r="E8735" s="45" t="s">
        <v>10715</v>
      </c>
      <c r="F8735" s="45" t="s">
        <v>1384</v>
      </c>
      <c r="G8735" s="45" t="s">
        <v>1385</v>
      </c>
      <c r="P8735" s="343"/>
    </row>
    <row r="8736" spans="1:16" x14ac:dyDescent="0.25">
      <c r="A8736" s="44" t="s">
        <v>15558</v>
      </c>
      <c r="B8736" s="44" t="s">
        <v>1365</v>
      </c>
      <c r="C8736" s="45" t="s">
        <v>15417</v>
      </c>
      <c r="D8736" s="45" t="s">
        <v>18252</v>
      </c>
      <c r="E8736" s="45" t="s">
        <v>11309</v>
      </c>
      <c r="F8736" s="45" t="s">
        <v>1385</v>
      </c>
      <c r="G8736" s="45" t="s">
        <v>1385</v>
      </c>
      <c r="P8736" s="343"/>
    </row>
    <row r="8737" spans="1:16" x14ac:dyDescent="0.25">
      <c r="A8737" s="1" t="s">
        <v>92</v>
      </c>
      <c r="B8737" s="432" t="s">
        <v>2179</v>
      </c>
      <c r="C8737" s="433" t="s">
        <v>6317</v>
      </c>
      <c r="D8737" s="434" t="s">
        <v>17016</v>
      </c>
      <c r="E8737" s="434">
        <v>45920</v>
      </c>
      <c r="P8737" s="343"/>
    </row>
    <row r="8738" spans="1:16" x14ac:dyDescent="0.25">
      <c r="A8738" s="44" t="s">
        <v>3613</v>
      </c>
      <c r="B8738" s="44" t="s">
        <v>12098</v>
      </c>
      <c r="C8738" s="45" t="s">
        <v>8860</v>
      </c>
      <c r="D8738" s="45" t="s">
        <v>4574</v>
      </c>
      <c r="E8738" s="275">
        <f>DATE(2027,4,14)</f>
        <v>46491</v>
      </c>
      <c r="N8738" s="337"/>
      <c r="O8738" s="337"/>
      <c r="P8738" s="343"/>
    </row>
    <row r="8739" spans="1:16" x14ac:dyDescent="0.25">
      <c r="A8739" s="44" t="s">
        <v>6063</v>
      </c>
      <c r="B8739" s="44" t="s">
        <v>6176</v>
      </c>
      <c r="C8739" s="45" t="s">
        <v>6189</v>
      </c>
      <c r="D8739" s="45" t="s">
        <v>18252</v>
      </c>
      <c r="E8739" s="45" t="s">
        <v>6210</v>
      </c>
      <c r="F8739" s="45" t="s">
        <v>1384</v>
      </c>
      <c r="G8739" s="45" t="s">
        <v>1385</v>
      </c>
      <c r="P8739" s="343"/>
    </row>
    <row r="8740" spans="1:16" x14ac:dyDescent="0.25">
      <c r="A8740" s="44" t="s">
        <v>16110</v>
      </c>
      <c r="B8740" s="44" t="s">
        <v>15970</v>
      </c>
      <c r="C8740" s="45" t="s">
        <v>15775</v>
      </c>
      <c r="D8740" s="45" t="s">
        <v>18252</v>
      </c>
      <c r="E8740" s="45" t="s">
        <v>6416</v>
      </c>
      <c r="F8740" s="45" t="s">
        <v>1385</v>
      </c>
      <c r="G8740" s="45" t="s">
        <v>1385</v>
      </c>
      <c r="P8740" s="343"/>
    </row>
    <row r="8741" spans="1:16" x14ac:dyDescent="0.25">
      <c r="A8741" s="44" t="s">
        <v>5284</v>
      </c>
      <c r="B8741" s="44" t="s">
        <v>5285</v>
      </c>
      <c r="C8741" s="45" t="s">
        <v>5286</v>
      </c>
      <c r="D8741" s="45" t="s">
        <v>15765</v>
      </c>
      <c r="E8741" s="45" t="s">
        <v>5273</v>
      </c>
      <c r="F8741" s="328"/>
      <c r="G8741" s="328"/>
      <c r="H8741" s="328"/>
      <c r="I8741" s="329"/>
      <c r="J8741" s="329"/>
      <c r="K8741" s="329"/>
      <c r="N8741" s="337"/>
      <c r="O8741" s="337"/>
      <c r="P8741" s="343"/>
    </row>
    <row r="8742" spans="1:16" x14ac:dyDescent="0.25">
      <c r="A8742" s="346" t="s">
        <v>5284</v>
      </c>
      <c r="B8742" s="346" t="s">
        <v>5285</v>
      </c>
      <c r="C8742" s="347" t="s">
        <v>5286</v>
      </c>
      <c r="D8742" s="347" t="s">
        <v>15765</v>
      </c>
      <c r="E8742" s="347" t="s">
        <v>16813</v>
      </c>
      <c r="F8742" s="346"/>
      <c r="G8742" s="346"/>
      <c r="H8742" s="346"/>
      <c r="I8742" s="346"/>
      <c r="J8742" s="346"/>
      <c r="K8742" s="346"/>
      <c r="L8742" s="346"/>
      <c r="M8742" s="346"/>
      <c r="N8742" s="337"/>
      <c r="O8742" s="337"/>
      <c r="P8742" s="343"/>
    </row>
    <row r="8743" spans="1:16" x14ac:dyDescent="0.25">
      <c r="A8743" s="44" t="s">
        <v>5284</v>
      </c>
      <c r="B8743" s="44" t="s">
        <v>5285</v>
      </c>
      <c r="C8743" s="45" t="s">
        <v>5286</v>
      </c>
      <c r="D8743" s="45" t="s">
        <v>13812</v>
      </c>
      <c r="E8743" s="45" t="s">
        <v>5273</v>
      </c>
      <c r="F8743" s="93"/>
      <c r="G8743" s="93"/>
      <c r="H8743" s="93"/>
      <c r="I8743" s="99"/>
      <c r="J8743" s="99"/>
      <c r="K8743" s="99"/>
      <c r="N8743" s="337"/>
      <c r="O8743" s="337"/>
      <c r="P8743" s="343"/>
    </row>
    <row r="8744" spans="1:16" x14ac:dyDescent="0.25">
      <c r="A8744" s="44" t="s">
        <v>16111</v>
      </c>
      <c r="B8744" s="44" t="s">
        <v>15965</v>
      </c>
      <c r="C8744" s="45" t="s">
        <v>15966</v>
      </c>
      <c r="D8744" s="45" t="s">
        <v>18252</v>
      </c>
      <c r="E8744" s="45" t="s">
        <v>6214</v>
      </c>
      <c r="F8744" s="45" t="s">
        <v>1384</v>
      </c>
      <c r="G8744" s="45" t="s">
        <v>1385</v>
      </c>
      <c r="P8744" s="343"/>
    </row>
    <row r="8745" spans="1:16" x14ac:dyDescent="0.25">
      <c r="A8745" s="264" t="s">
        <v>11441</v>
      </c>
      <c r="B8745" s="264" t="s">
        <v>6669</v>
      </c>
      <c r="C8745" s="265">
        <v>230807</v>
      </c>
      <c r="D8745" s="265" t="s">
        <v>15953</v>
      </c>
      <c r="E8745" s="266" t="s">
        <v>6877</v>
      </c>
      <c r="P8745" s="343"/>
    </row>
    <row r="8746" spans="1:16" x14ac:dyDescent="0.25">
      <c r="A8746" s="44" t="s">
        <v>15720</v>
      </c>
      <c r="B8746" s="44" t="s">
        <v>2097</v>
      </c>
      <c r="C8746" s="45" t="s">
        <v>15721</v>
      </c>
      <c r="D8746" s="45" t="s">
        <v>15765</v>
      </c>
      <c r="E8746" s="45" t="s">
        <v>3064</v>
      </c>
      <c r="F8746" s="328"/>
      <c r="G8746" s="328"/>
      <c r="H8746" s="328"/>
      <c r="I8746" s="329"/>
      <c r="J8746" s="329"/>
      <c r="K8746" s="329"/>
      <c r="N8746" s="337"/>
      <c r="O8746" s="337"/>
      <c r="P8746" s="343"/>
    </row>
    <row r="8747" spans="1:16" x14ac:dyDescent="0.25">
      <c r="A8747" s="346" t="s">
        <v>15720</v>
      </c>
      <c r="B8747" s="346" t="s">
        <v>2097</v>
      </c>
      <c r="C8747" s="347" t="s">
        <v>15721</v>
      </c>
      <c r="D8747" s="347" t="s">
        <v>15765</v>
      </c>
      <c r="E8747" s="347" t="s">
        <v>13010</v>
      </c>
      <c r="F8747" s="346"/>
      <c r="G8747" s="346"/>
      <c r="H8747" s="346"/>
      <c r="I8747" s="346"/>
      <c r="J8747" s="346"/>
      <c r="K8747" s="346"/>
      <c r="L8747" s="346"/>
      <c r="M8747" s="346"/>
      <c r="N8747" s="337"/>
      <c r="O8747" s="337"/>
      <c r="P8747" s="343"/>
    </row>
    <row r="8748" spans="1:16" x14ac:dyDescent="0.25">
      <c r="A8748" s="264" t="s">
        <v>14898</v>
      </c>
      <c r="B8748" s="264" t="s">
        <v>4191</v>
      </c>
      <c r="C8748" s="265">
        <v>240401</v>
      </c>
      <c r="D8748" s="265" t="s">
        <v>15953</v>
      </c>
      <c r="E8748" s="266" t="s">
        <v>6492</v>
      </c>
      <c r="P8748" s="343"/>
    </row>
    <row r="8749" spans="1:16" x14ac:dyDescent="0.25">
      <c r="A8749" s="44" t="s">
        <v>285</v>
      </c>
      <c r="B8749" s="44" t="s">
        <v>5255</v>
      </c>
      <c r="C8749" s="45" t="s">
        <v>5283</v>
      </c>
      <c r="D8749" s="45" t="s">
        <v>15765</v>
      </c>
      <c r="E8749" s="45" t="s">
        <v>6212</v>
      </c>
      <c r="F8749" s="328"/>
      <c r="G8749" s="328"/>
      <c r="H8749" s="328"/>
      <c r="I8749" s="329"/>
      <c r="J8749" s="329"/>
      <c r="K8749" s="329"/>
      <c r="N8749" s="337"/>
      <c r="O8749" s="337"/>
      <c r="P8749" s="343"/>
    </row>
    <row r="8750" spans="1:16" x14ac:dyDescent="0.25">
      <c r="A8750" s="44" t="s">
        <v>285</v>
      </c>
      <c r="B8750" s="44" t="s">
        <v>5213</v>
      </c>
      <c r="C8750" s="45" t="s">
        <v>3232</v>
      </c>
      <c r="D8750" s="45" t="s">
        <v>15765</v>
      </c>
      <c r="E8750" s="45" t="s">
        <v>6714</v>
      </c>
      <c r="F8750" s="328"/>
      <c r="G8750" s="328"/>
      <c r="H8750" s="328"/>
      <c r="I8750" s="329"/>
      <c r="J8750" s="329"/>
      <c r="K8750" s="329"/>
      <c r="N8750" s="337"/>
      <c r="O8750" s="337"/>
      <c r="P8750" s="343"/>
    </row>
    <row r="8751" spans="1:16" x14ac:dyDescent="0.25">
      <c r="A8751" s="44" t="s">
        <v>285</v>
      </c>
      <c r="B8751" s="44" t="s">
        <v>10353</v>
      </c>
      <c r="C8751" s="45" t="s">
        <v>11288</v>
      </c>
      <c r="D8751" s="45" t="s">
        <v>15765</v>
      </c>
      <c r="E8751" s="45" t="s">
        <v>10533</v>
      </c>
      <c r="F8751" s="328"/>
      <c r="G8751" s="328"/>
      <c r="H8751" s="328"/>
      <c r="I8751" s="329"/>
      <c r="J8751" s="329"/>
      <c r="K8751" s="329"/>
      <c r="N8751" s="337"/>
      <c r="O8751" s="337"/>
      <c r="P8751" s="343"/>
    </row>
    <row r="8752" spans="1:16" x14ac:dyDescent="0.25">
      <c r="A8752" s="346" t="s">
        <v>285</v>
      </c>
      <c r="B8752" s="346" t="s">
        <v>5255</v>
      </c>
      <c r="C8752" s="347" t="s">
        <v>5283</v>
      </c>
      <c r="D8752" s="347" t="s">
        <v>15765</v>
      </c>
      <c r="E8752" s="347" t="s">
        <v>6212</v>
      </c>
      <c r="F8752" s="346"/>
      <c r="G8752" s="346"/>
      <c r="H8752" s="346"/>
      <c r="I8752" s="346"/>
      <c r="J8752" s="346"/>
      <c r="K8752" s="346"/>
      <c r="L8752" s="346"/>
      <c r="M8752" s="346"/>
      <c r="N8752" s="337"/>
      <c r="O8752" s="337"/>
      <c r="P8752" s="343"/>
    </row>
    <row r="8753" spans="1:16" x14ac:dyDescent="0.25">
      <c r="A8753" s="346" t="s">
        <v>285</v>
      </c>
      <c r="B8753" s="346" t="s">
        <v>5213</v>
      </c>
      <c r="C8753" s="347" t="s">
        <v>3232</v>
      </c>
      <c r="D8753" s="347" t="s">
        <v>15765</v>
      </c>
      <c r="E8753" s="347" t="s">
        <v>6714</v>
      </c>
      <c r="F8753" s="346"/>
      <c r="G8753" s="346"/>
      <c r="H8753" s="346"/>
      <c r="I8753" s="346"/>
      <c r="J8753" s="346"/>
      <c r="K8753" s="346"/>
      <c r="L8753" s="346"/>
      <c r="M8753" s="346"/>
      <c r="N8753" s="337"/>
      <c r="O8753" s="337"/>
      <c r="P8753" s="343"/>
    </row>
    <row r="8754" spans="1:16" x14ac:dyDescent="0.25">
      <c r="A8754" s="346" t="s">
        <v>285</v>
      </c>
      <c r="B8754" s="346" t="s">
        <v>10353</v>
      </c>
      <c r="C8754" s="347" t="s">
        <v>11288</v>
      </c>
      <c r="D8754" s="347" t="s">
        <v>15765</v>
      </c>
      <c r="E8754" s="347" t="s">
        <v>16839</v>
      </c>
      <c r="F8754" s="346"/>
      <c r="G8754" s="346"/>
      <c r="H8754" s="346"/>
      <c r="I8754" s="346"/>
      <c r="J8754" s="346"/>
      <c r="K8754" s="346"/>
      <c r="L8754" s="346"/>
      <c r="M8754" s="346"/>
      <c r="N8754" s="337"/>
      <c r="O8754" s="337"/>
      <c r="P8754" s="343"/>
    </row>
    <row r="8755" spans="1:16" x14ac:dyDescent="0.25">
      <c r="A8755" s="44" t="s">
        <v>285</v>
      </c>
      <c r="B8755" s="44" t="s">
        <v>12093</v>
      </c>
      <c r="C8755" s="45" t="s">
        <v>16645</v>
      </c>
      <c r="D8755" s="45" t="s">
        <v>4574</v>
      </c>
      <c r="E8755" s="275">
        <f>DATE(2028,11,1)</f>
        <v>47058</v>
      </c>
      <c r="N8755" s="337"/>
      <c r="O8755" s="337"/>
      <c r="P8755" s="343"/>
    </row>
    <row r="8756" spans="1:16" x14ac:dyDescent="0.25">
      <c r="A8756" s="44" t="s">
        <v>285</v>
      </c>
      <c r="B8756" s="44" t="s">
        <v>16587</v>
      </c>
      <c r="C8756" s="45" t="s">
        <v>16646</v>
      </c>
      <c r="D8756" s="45" t="s">
        <v>4574</v>
      </c>
      <c r="E8756" s="275">
        <f>DATE(2028,9,25)</f>
        <v>47021</v>
      </c>
      <c r="N8756" s="337"/>
      <c r="O8756" s="337"/>
      <c r="P8756" s="343"/>
    </row>
    <row r="8757" spans="1:16" x14ac:dyDescent="0.25">
      <c r="A8757" s="44" t="s">
        <v>285</v>
      </c>
      <c r="B8757" s="44" t="s">
        <v>12119</v>
      </c>
      <c r="C8757" s="45" t="s">
        <v>4817</v>
      </c>
      <c r="D8757" s="45" t="s">
        <v>4574</v>
      </c>
      <c r="E8757" s="275">
        <f>DATE(2026,4,22)</f>
        <v>46134</v>
      </c>
      <c r="N8757" s="337"/>
      <c r="O8757" s="337"/>
      <c r="P8757" s="343"/>
    </row>
    <row r="8758" spans="1:16" x14ac:dyDescent="0.25">
      <c r="A8758" s="44" t="s">
        <v>285</v>
      </c>
      <c r="B8758" s="44" t="s">
        <v>5255</v>
      </c>
      <c r="C8758" s="45" t="s">
        <v>5283</v>
      </c>
      <c r="D8758" s="45" t="s">
        <v>13812</v>
      </c>
      <c r="E8758" s="45" t="s">
        <v>6212</v>
      </c>
      <c r="F8758" s="93"/>
      <c r="G8758" s="93"/>
      <c r="H8758" s="93"/>
      <c r="I8758" s="99"/>
      <c r="J8758" s="99"/>
      <c r="K8758" s="99"/>
      <c r="N8758" s="337"/>
      <c r="O8758" s="337"/>
      <c r="P8758" s="343"/>
    </row>
    <row r="8759" spans="1:16" x14ac:dyDescent="0.25">
      <c r="A8759" s="44" t="s">
        <v>285</v>
      </c>
      <c r="B8759" s="44" t="s">
        <v>5213</v>
      </c>
      <c r="C8759" s="45" t="s">
        <v>3232</v>
      </c>
      <c r="D8759" s="45" t="s">
        <v>13812</v>
      </c>
      <c r="E8759" s="45" t="s">
        <v>6714</v>
      </c>
      <c r="F8759" s="93"/>
      <c r="G8759" s="93"/>
      <c r="H8759" s="93"/>
      <c r="I8759" s="99"/>
      <c r="J8759" s="99"/>
      <c r="K8759" s="99"/>
      <c r="N8759" s="337"/>
      <c r="O8759" s="337"/>
      <c r="P8759" s="343"/>
    </row>
    <row r="8760" spans="1:16" x14ac:dyDescent="0.25">
      <c r="A8760" s="44" t="s">
        <v>285</v>
      </c>
      <c r="B8760" s="44" t="s">
        <v>10353</v>
      </c>
      <c r="C8760" s="45" t="s">
        <v>11288</v>
      </c>
      <c r="D8760" s="45" t="s">
        <v>13812</v>
      </c>
      <c r="E8760" s="45" t="s">
        <v>10533</v>
      </c>
      <c r="F8760" s="93"/>
      <c r="G8760" s="93"/>
      <c r="H8760" s="93"/>
      <c r="I8760" s="99"/>
      <c r="J8760" s="99"/>
      <c r="K8760" s="99"/>
      <c r="N8760" s="337"/>
      <c r="O8760" s="337"/>
      <c r="P8760" s="343"/>
    </row>
    <row r="8761" spans="1:16" x14ac:dyDescent="0.25">
      <c r="A8761" s="44" t="s">
        <v>12345</v>
      </c>
      <c r="B8761" s="44" t="s">
        <v>12119</v>
      </c>
      <c r="C8761" s="45" t="s">
        <v>4776</v>
      </c>
      <c r="D8761" s="45" t="s">
        <v>4574</v>
      </c>
      <c r="E8761" s="275">
        <f>DATE(2026,4,22)</f>
        <v>46134</v>
      </c>
      <c r="N8761" s="337"/>
      <c r="O8761" s="337"/>
      <c r="P8761" s="343"/>
    </row>
    <row r="8762" spans="1:16" x14ac:dyDescent="0.25">
      <c r="A8762" s="262" t="s">
        <v>7431</v>
      </c>
      <c r="B8762" s="262" t="s">
        <v>7343</v>
      </c>
      <c r="C8762" s="53" t="s">
        <v>7432</v>
      </c>
      <c r="D8762" s="93" t="s">
        <v>7330</v>
      </c>
      <c r="E8762" s="263">
        <v>46143</v>
      </c>
      <c r="F8762" s="93"/>
      <c r="G8762" s="93"/>
      <c r="H8762" s="93"/>
      <c r="I8762" s="99"/>
      <c r="J8762" s="99"/>
      <c r="K8762" s="99"/>
      <c r="N8762" s="337"/>
      <c r="O8762" s="337"/>
      <c r="P8762" s="343"/>
    </row>
    <row r="8763" spans="1:16" x14ac:dyDescent="0.25">
      <c r="A8763" s="264" t="s">
        <v>14899</v>
      </c>
      <c r="B8763" s="264" t="s">
        <v>14670</v>
      </c>
      <c r="C8763" s="265">
        <v>240704</v>
      </c>
      <c r="D8763" s="265" t="s">
        <v>15953</v>
      </c>
      <c r="E8763" s="266" t="s">
        <v>6677</v>
      </c>
      <c r="P8763" s="343"/>
    </row>
    <row r="8764" spans="1:16" x14ac:dyDescent="0.25">
      <c r="A8764" s="264" t="s">
        <v>14899</v>
      </c>
      <c r="B8764" s="264" t="s">
        <v>6662</v>
      </c>
      <c r="C8764" s="265">
        <v>22010601</v>
      </c>
      <c r="D8764" s="265" t="s">
        <v>15953</v>
      </c>
      <c r="E8764" s="266" t="s">
        <v>6211</v>
      </c>
      <c r="P8764" s="343"/>
    </row>
    <row r="8765" spans="1:16" x14ac:dyDescent="0.25">
      <c r="A8765" s="264" t="s">
        <v>14899</v>
      </c>
      <c r="B8765" s="264" t="s">
        <v>6663</v>
      </c>
      <c r="C8765" s="265">
        <v>22010602</v>
      </c>
      <c r="D8765" s="265" t="s">
        <v>15953</v>
      </c>
      <c r="E8765" s="266" t="s">
        <v>6211</v>
      </c>
      <c r="P8765" s="343"/>
    </row>
    <row r="8766" spans="1:16" x14ac:dyDescent="0.25">
      <c r="A8766" s="264" t="s">
        <v>14899</v>
      </c>
      <c r="B8766" s="264" t="s">
        <v>14591</v>
      </c>
      <c r="C8766" s="265">
        <v>24020101</v>
      </c>
      <c r="D8766" s="265" t="s">
        <v>15953</v>
      </c>
      <c r="E8766" s="266" t="s">
        <v>12997</v>
      </c>
      <c r="P8766" s="343"/>
    </row>
    <row r="8767" spans="1:16" x14ac:dyDescent="0.25">
      <c r="A8767" s="264" t="s">
        <v>14899</v>
      </c>
      <c r="B8767" s="264" t="s">
        <v>14592</v>
      </c>
      <c r="C8767" s="265">
        <v>24020102</v>
      </c>
      <c r="D8767" s="265" t="s">
        <v>15953</v>
      </c>
      <c r="E8767" s="266" t="s">
        <v>8836</v>
      </c>
      <c r="P8767" s="343"/>
    </row>
    <row r="8768" spans="1:16" x14ac:dyDescent="0.25">
      <c r="A8768" s="264" t="s">
        <v>14899</v>
      </c>
      <c r="B8768" s="264" t="s">
        <v>14580</v>
      </c>
      <c r="C8768" s="265">
        <v>24020301</v>
      </c>
      <c r="D8768" s="265" t="s">
        <v>15953</v>
      </c>
      <c r="E8768" s="266" t="s">
        <v>12997</v>
      </c>
      <c r="P8768" s="343"/>
    </row>
    <row r="8769" spans="1:16" x14ac:dyDescent="0.25">
      <c r="A8769" s="264" t="s">
        <v>14899</v>
      </c>
      <c r="B8769" s="264" t="s">
        <v>3783</v>
      </c>
      <c r="C8769" s="265">
        <v>24020302</v>
      </c>
      <c r="D8769" s="265" t="s">
        <v>15953</v>
      </c>
      <c r="E8769" s="266" t="s">
        <v>8836</v>
      </c>
      <c r="P8769" s="343"/>
    </row>
    <row r="8770" spans="1:16" x14ac:dyDescent="0.25">
      <c r="A8770" s="44" t="s">
        <v>12346</v>
      </c>
      <c r="B8770" s="44" t="s">
        <v>12093</v>
      </c>
      <c r="C8770" s="45" t="s">
        <v>5067</v>
      </c>
      <c r="D8770" s="45" t="s">
        <v>4574</v>
      </c>
      <c r="E8770" s="275">
        <f>DATE(2026,8,12)</f>
        <v>46246</v>
      </c>
      <c r="N8770" s="337"/>
      <c r="O8770" s="337"/>
      <c r="P8770" s="343"/>
    </row>
    <row r="8771" spans="1:16" x14ac:dyDescent="0.25">
      <c r="A8771" s="44" t="s">
        <v>18173</v>
      </c>
      <c r="B8771" s="44" t="s">
        <v>1358</v>
      </c>
      <c r="C8771" s="45" t="s">
        <v>6197</v>
      </c>
      <c r="D8771" s="45" t="s">
        <v>18252</v>
      </c>
      <c r="E8771" s="45" t="s">
        <v>6211</v>
      </c>
      <c r="F8771" s="45" t="s">
        <v>1384</v>
      </c>
      <c r="G8771" s="45" t="s">
        <v>1384</v>
      </c>
      <c r="P8771" s="343"/>
    </row>
    <row r="8772" spans="1:16" x14ac:dyDescent="0.25">
      <c r="A8772" s="44" t="s">
        <v>18174</v>
      </c>
      <c r="B8772" s="44" t="s">
        <v>1358</v>
      </c>
      <c r="C8772" s="45" t="s">
        <v>6197</v>
      </c>
      <c r="D8772" s="45" t="s">
        <v>18252</v>
      </c>
      <c r="E8772" s="45" t="s">
        <v>6211</v>
      </c>
      <c r="F8772" s="45" t="s">
        <v>1384</v>
      </c>
      <c r="G8772" s="45" t="s">
        <v>1384</v>
      </c>
      <c r="P8772" s="343"/>
    </row>
    <row r="8773" spans="1:16" x14ac:dyDescent="0.25">
      <c r="A8773" s="264" t="s">
        <v>17894</v>
      </c>
      <c r="B8773" s="264" t="s">
        <v>236</v>
      </c>
      <c r="C8773" s="265">
        <v>241001</v>
      </c>
      <c r="D8773" s="265" t="s">
        <v>15953</v>
      </c>
      <c r="E8773" s="266" t="s">
        <v>11352</v>
      </c>
      <c r="P8773" s="343"/>
    </row>
    <row r="8774" spans="1:16" x14ac:dyDescent="0.2">
      <c r="A8774" s="99" t="s">
        <v>1982</v>
      </c>
      <c r="B8774" s="92" t="s">
        <v>1985</v>
      </c>
      <c r="C8774" s="146" t="s">
        <v>1989</v>
      </c>
      <c r="D8774" s="146" t="s">
        <v>2468</v>
      </c>
      <c r="E8774" s="107">
        <v>45091</v>
      </c>
      <c r="F8774" s="93"/>
      <c r="G8774" s="93" t="s">
        <v>1534</v>
      </c>
      <c r="H8774" s="93" t="s">
        <v>1533</v>
      </c>
      <c r="I8774" s="99"/>
      <c r="J8774" s="99"/>
      <c r="K8774" s="99"/>
      <c r="N8774" s="337"/>
      <c r="O8774" s="337"/>
      <c r="P8774" s="343"/>
    </row>
    <row r="8775" spans="1:16" x14ac:dyDescent="0.25">
      <c r="A8775" s="264" t="s">
        <v>5459</v>
      </c>
      <c r="B8775" s="264" t="s">
        <v>3782</v>
      </c>
      <c r="C8775" s="265">
        <v>210205</v>
      </c>
      <c r="D8775" s="265" t="s">
        <v>15953</v>
      </c>
      <c r="E8775" s="266" t="s">
        <v>8836</v>
      </c>
      <c r="P8775" s="343"/>
    </row>
    <row r="8776" spans="1:16" x14ac:dyDescent="0.25">
      <c r="A8776" s="44" t="s">
        <v>16112</v>
      </c>
      <c r="B8776" s="44" t="s">
        <v>15965</v>
      </c>
      <c r="C8776" s="45" t="s">
        <v>15966</v>
      </c>
      <c r="D8776" s="45" t="s">
        <v>18252</v>
      </c>
      <c r="E8776" s="45" t="s">
        <v>6214</v>
      </c>
      <c r="F8776" s="45" t="s">
        <v>1384</v>
      </c>
      <c r="G8776" s="45" t="s">
        <v>1385</v>
      </c>
      <c r="P8776" s="343"/>
    </row>
    <row r="8777" spans="1:16" x14ac:dyDescent="0.25">
      <c r="A8777" s="44" t="s">
        <v>9161</v>
      </c>
      <c r="B8777" s="44" t="s">
        <v>1377</v>
      </c>
      <c r="C8777" s="45" t="s">
        <v>9099</v>
      </c>
      <c r="D8777" s="45" t="s">
        <v>18252</v>
      </c>
      <c r="E8777" s="45" t="s">
        <v>6809</v>
      </c>
      <c r="F8777" s="45" t="s">
        <v>1384</v>
      </c>
      <c r="G8777" s="45" t="s">
        <v>1385</v>
      </c>
      <c r="P8777" s="343"/>
    </row>
    <row r="8778" spans="1:16" x14ac:dyDescent="0.25">
      <c r="A8778" s="44" t="s">
        <v>11328</v>
      </c>
      <c r="B8778" s="44" t="s">
        <v>11300</v>
      </c>
      <c r="C8778" s="45" t="s">
        <v>11301</v>
      </c>
      <c r="D8778" s="45" t="s">
        <v>15765</v>
      </c>
      <c r="E8778" s="45" t="s">
        <v>3754</v>
      </c>
      <c r="F8778" s="328"/>
      <c r="G8778" s="328"/>
      <c r="H8778" s="328"/>
      <c r="I8778" s="329"/>
      <c r="J8778" s="329"/>
      <c r="K8778" s="329"/>
      <c r="N8778" s="337"/>
      <c r="O8778" s="337"/>
      <c r="P8778" s="343"/>
    </row>
    <row r="8779" spans="1:16" x14ac:dyDescent="0.25">
      <c r="A8779" s="346" t="s">
        <v>11328</v>
      </c>
      <c r="B8779" s="346" t="s">
        <v>11300</v>
      </c>
      <c r="C8779" s="347" t="s">
        <v>11301</v>
      </c>
      <c r="D8779" s="347" t="s">
        <v>15765</v>
      </c>
      <c r="E8779" s="347" t="s">
        <v>13010</v>
      </c>
      <c r="F8779" s="346"/>
      <c r="G8779" s="346"/>
      <c r="H8779" s="346"/>
      <c r="I8779" s="346"/>
      <c r="J8779" s="346"/>
      <c r="K8779" s="346"/>
      <c r="L8779" s="346"/>
      <c r="M8779" s="346"/>
      <c r="N8779" s="337"/>
      <c r="O8779" s="337"/>
      <c r="P8779" s="343"/>
    </row>
    <row r="8780" spans="1:16" x14ac:dyDescent="0.25">
      <c r="A8780" s="44" t="s">
        <v>11328</v>
      </c>
      <c r="B8780" s="44" t="s">
        <v>11300</v>
      </c>
      <c r="C8780" s="45" t="s">
        <v>11301</v>
      </c>
      <c r="D8780" s="45" t="s">
        <v>13812</v>
      </c>
      <c r="E8780" s="45" t="s">
        <v>3754</v>
      </c>
      <c r="F8780" s="93"/>
      <c r="G8780" s="93"/>
      <c r="H8780" s="93"/>
      <c r="I8780" s="99"/>
      <c r="J8780" s="99"/>
      <c r="K8780" s="99"/>
      <c r="N8780" s="337"/>
      <c r="O8780" s="337"/>
      <c r="P8780" s="343"/>
    </row>
    <row r="8781" spans="1:16" x14ac:dyDescent="0.25">
      <c r="A8781" s="264" t="s">
        <v>16957</v>
      </c>
      <c r="B8781" s="264" t="s">
        <v>15882</v>
      </c>
      <c r="C8781" s="265">
        <v>240901</v>
      </c>
      <c r="D8781" s="265" t="s">
        <v>15953</v>
      </c>
      <c r="E8781" s="266" t="s">
        <v>6214</v>
      </c>
      <c r="P8781" s="343"/>
    </row>
    <row r="8782" spans="1:16" x14ac:dyDescent="0.25">
      <c r="A8782" s="44" t="s">
        <v>16113</v>
      </c>
      <c r="B8782" s="44" t="s">
        <v>18102</v>
      </c>
      <c r="C8782" s="45" t="s">
        <v>18103</v>
      </c>
      <c r="D8782" s="45" t="s">
        <v>18252</v>
      </c>
      <c r="E8782" s="45" t="s">
        <v>6985</v>
      </c>
      <c r="F8782" s="45" t="s">
        <v>1384</v>
      </c>
      <c r="G8782" s="45" t="s">
        <v>1385</v>
      </c>
      <c r="P8782" s="343"/>
    </row>
    <row r="8783" spans="1:16" x14ac:dyDescent="0.2">
      <c r="A8783" s="99" t="s">
        <v>1983</v>
      </c>
      <c r="B8783" s="92" t="s">
        <v>5081</v>
      </c>
      <c r="C8783" s="93" t="s">
        <v>5082</v>
      </c>
      <c r="D8783" s="93" t="s">
        <v>2099</v>
      </c>
      <c r="E8783" s="94">
        <v>46243</v>
      </c>
      <c r="F8783" s="93"/>
      <c r="G8783" s="93" t="s">
        <v>1533</v>
      </c>
      <c r="H8783" s="93" t="s">
        <v>1533</v>
      </c>
      <c r="I8783" s="99"/>
      <c r="J8783" s="99"/>
      <c r="K8783" s="99"/>
      <c r="N8783" s="337"/>
      <c r="O8783" s="337"/>
      <c r="P8783" s="343"/>
    </row>
    <row r="8784" spans="1:16" x14ac:dyDescent="0.25">
      <c r="A8784" s="44" t="s">
        <v>11042</v>
      </c>
      <c r="B8784" s="44" t="s">
        <v>10976</v>
      </c>
      <c r="C8784" s="45" t="s">
        <v>10977</v>
      </c>
      <c r="D8784" s="45" t="s">
        <v>18252</v>
      </c>
      <c r="E8784" s="45" t="s">
        <v>10715</v>
      </c>
      <c r="F8784" s="45" t="s">
        <v>1384</v>
      </c>
      <c r="G8784" s="45" t="s">
        <v>1385</v>
      </c>
      <c r="P8784" s="343"/>
    </row>
    <row r="8785" spans="1:16" x14ac:dyDescent="0.2">
      <c r="A8785" s="135" t="s">
        <v>7548</v>
      </c>
      <c r="B8785" s="131" t="s">
        <v>7578</v>
      </c>
      <c r="C8785" s="146" t="s">
        <v>9813</v>
      </c>
      <c r="D8785" s="146" t="s">
        <v>9814</v>
      </c>
      <c r="E8785" s="107">
        <v>45473</v>
      </c>
      <c r="F8785" s="93"/>
      <c r="G8785" s="93"/>
      <c r="H8785" s="93"/>
      <c r="I8785" s="99"/>
      <c r="J8785" s="99"/>
      <c r="K8785" s="99"/>
      <c r="N8785" s="337"/>
      <c r="O8785" s="337"/>
      <c r="P8785" s="343"/>
    </row>
    <row r="8786" spans="1:16" x14ac:dyDescent="0.2">
      <c r="A8786" s="135" t="s">
        <v>7548</v>
      </c>
      <c r="B8786" s="131" t="s">
        <v>7549</v>
      </c>
      <c r="C8786" s="96" t="s">
        <v>9811</v>
      </c>
      <c r="D8786" s="96" t="s">
        <v>1699</v>
      </c>
      <c r="E8786" s="112" t="s">
        <v>9812</v>
      </c>
      <c r="F8786" s="93"/>
      <c r="G8786" s="93"/>
      <c r="H8786" s="93"/>
      <c r="I8786" s="99"/>
      <c r="J8786" s="99"/>
      <c r="K8786" s="99"/>
      <c r="N8786" s="337"/>
      <c r="O8786" s="337"/>
      <c r="P8786" s="343"/>
    </row>
    <row r="8787" spans="1:16" x14ac:dyDescent="0.25">
      <c r="A8787" s="264" t="s">
        <v>855</v>
      </c>
      <c r="B8787" s="264" t="s">
        <v>3782</v>
      </c>
      <c r="C8787" s="265">
        <v>210205</v>
      </c>
      <c r="D8787" s="265" t="s">
        <v>15953</v>
      </c>
      <c r="E8787" s="266" t="s">
        <v>8836</v>
      </c>
      <c r="P8787" s="343"/>
    </row>
    <row r="8788" spans="1:16" x14ac:dyDescent="0.25">
      <c r="A8788" s="264" t="s">
        <v>855</v>
      </c>
      <c r="B8788" s="264" t="s">
        <v>236</v>
      </c>
      <c r="C8788" s="265">
        <v>241001</v>
      </c>
      <c r="D8788" s="265" t="s">
        <v>15953</v>
      </c>
      <c r="E8788" s="266" t="s">
        <v>11352</v>
      </c>
      <c r="P8788" s="343"/>
    </row>
    <row r="8789" spans="1:16" x14ac:dyDescent="0.25">
      <c r="A8789" s="264" t="s">
        <v>855</v>
      </c>
      <c r="B8789" s="264" t="s">
        <v>4844</v>
      </c>
      <c r="C8789" s="265">
        <v>24060401</v>
      </c>
      <c r="D8789" s="265" t="s">
        <v>15953</v>
      </c>
      <c r="E8789" s="266" t="s">
        <v>6412</v>
      </c>
      <c r="P8789" s="343"/>
    </row>
    <row r="8790" spans="1:16" x14ac:dyDescent="0.25">
      <c r="A8790" s="273" t="s">
        <v>8339</v>
      </c>
      <c r="B8790" s="273" t="s">
        <v>8306</v>
      </c>
      <c r="C8790" s="274">
        <v>791202207001</v>
      </c>
      <c r="D8790" s="274" t="s">
        <v>8356</v>
      </c>
      <c r="E8790" s="276" t="s">
        <v>6714</v>
      </c>
      <c r="F8790" s="328"/>
      <c r="G8790" s="328"/>
      <c r="H8790" s="328"/>
      <c r="I8790" s="329"/>
      <c r="J8790" s="329"/>
      <c r="K8790" s="329"/>
      <c r="N8790" s="337"/>
      <c r="O8790" s="337"/>
      <c r="P8790" s="343"/>
    </row>
    <row r="8791" spans="1:16" x14ac:dyDescent="0.25">
      <c r="A8791" s="264" t="s">
        <v>6916</v>
      </c>
      <c r="B8791" s="264" t="s">
        <v>2770</v>
      </c>
      <c r="C8791" s="265">
        <v>221004</v>
      </c>
      <c r="D8791" s="265" t="s">
        <v>15953</v>
      </c>
      <c r="E8791" s="266" t="s">
        <v>5198</v>
      </c>
      <c r="P8791" s="343"/>
    </row>
    <row r="8792" spans="1:16" x14ac:dyDescent="0.25">
      <c r="A8792" s="44" t="s">
        <v>286</v>
      </c>
      <c r="B8792" s="44" t="s">
        <v>177</v>
      </c>
      <c r="C8792" s="45" t="s">
        <v>10222</v>
      </c>
      <c r="D8792" s="45" t="s">
        <v>15765</v>
      </c>
      <c r="E8792" s="45" t="s">
        <v>6212</v>
      </c>
      <c r="F8792" s="328"/>
      <c r="G8792" s="328"/>
      <c r="H8792" s="328"/>
      <c r="I8792" s="329"/>
      <c r="J8792" s="329"/>
      <c r="K8792" s="329"/>
      <c r="N8792" s="337"/>
      <c r="O8792" s="337"/>
      <c r="P8792" s="343"/>
    </row>
    <row r="8793" spans="1:16" x14ac:dyDescent="0.25">
      <c r="A8793" s="346" t="s">
        <v>286</v>
      </c>
      <c r="B8793" s="346" t="s">
        <v>177</v>
      </c>
      <c r="C8793" s="347" t="s">
        <v>10222</v>
      </c>
      <c r="D8793" s="347" t="s">
        <v>15765</v>
      </c>
      <c r="E8793" s="347" t="s">
        <v>16792</v>
      </c>
      <c r="F8793" s="346"/>
      <c r="G8793" s="346"/>
      <c r="H8793" s="346"/>
      <c r="I8793" s="346"/>
      <c r="J8793" s="346"/>
      <c r="K8793" s="346"/>
      <c r="L8793" s="346"/>
      <c r="M8793" s="346"/>
      <c r="N8793" s="337"/>
      <c r="O8793" s="337"/>
      <c r="P8793" s="343"/>
    </row>
    <row r="8794" spans="1:16" x14ac:dyDescent="0.25">
      <c r="A8794" s="44" t="s">
        <v>286</v>
      </c>
      <c r="B8794" s="44" t="s">
        <v>177</v>
      </c>
      <c r="C8794" s="45" t="s">
        <v>10222</v>
      </c>
      <c r="D8794" s="45" t="s">
        <v>13812</v>
      </c>
      <c r="E8794" s="45" t="s">
        <v>6212</v>
      </c>
      <c r="F8794" s="93"/>
      <c r="G8794" s="93"/>
      <c r="H8794" s="93"/>
      <c r="I8794" s="99"/>
      <c r="J8794" s="99"/>
      <c r="K8794" s="99"/>
      <c r="N8794" s="337"/>
      <c r="O8794" s="337"/>
      <c r="P8794" s="343"/>
    </row>
    <row r="8795" spans="1:16" x14ac:dyDescent="0.25">
      <c r="A8795" s="44" t="s">
        <v>608</v>
      </c>
      <c r="B8795" s="44" t="s">
        <v>15285</v>
      </c>
      <c r="C8795" s="45" t="s">
        <v>13522</v>
      </c>
      <c r="D8795" s="45" t="s">
        <v>16294</v>
      </c>
      <c r="E8795" s="46">
        <v>45838</v>
      </c>
      <c r="F8795" s="338"/>
      <c r="G8795" s="44"/>
      <c r="H8795" s="44"/>
      <c r="I8795" s="44"/>
      <c r="J8795" s="44"/>
      <c r="K8795" s="44"/>
      <c r="L8795" s="31"/>
      <c r="M8795" s="31"/>
      <c r="N8795" s="337"/>
      <c r="O8795" s="337"/>
      <c r="P8795" s="343"/>
    </row>
    <row r="8796" spans="1:16" x14ac:dyDescent="0.25">
      <c r="A8796" s="44" t="s">
        <v>11173</v>
      </c>
      <c r="B8796" s="44" t="s">
        <v>15259</v>
      </c>
      <c r="C8796" s="45" t="s">
        <v>11129</v>
      </c>
      <c r="D8796" s="45" t="s">
        <v>16294</v>
      </c>
      <c r="E8796" s="46">
        <v>46022</v>
      </c>
      <c r="F8796" s="338"/>
      <c r="G8796" s="44"/>
      <c r="H8796" s="44"/>
      <c r="I8796" s="44"/>
      <c r="J8796" s="44"/>
      <c r="K8796" s="44"/>
      <c r="L8796" s="31"/>
      <c r="M8796" s="31"/>
      <c r="N8796" s="337"/>
      <c r="O8796" s="337"/>
      <c r="P8796" s="343"/>
    </row>
    <row r="8797" spans="1:16" x14ac:dyDescent="0.25">
      <c r="A8797" s="44" t="s">
        <v>1211</v>
      </c>
      <c r="B8797" s="44" t="s">
        <v>6177</v>
      </c>
      <c r="C8797" s="45" t="s">
        <v>6191</v>
      </c>
      <c r="D8797" s="45" t="s">
        <v>18252</v>
      </c>
      <c r="E8797" s="45" t="s">
        <v>6211</v>
      </c>
      <c r="F8797" s="45" t="s">
        <v>1384</v>
      </c>
      <c r="G8797" s="45" t="s">
        <v>1384</v>
      </c>
      <c r="P8797" s="343"/>
    </row>
    <row r="8798" spans="1:16" x14ac:dyDescent="0.25">
      <c r="A8798" s="44" t="s">
        <v>1211</v>
      </c>
      <c r="B8798" s="44" t="s">
        <v>2039</v>
      </c>
      <c r="C8798" s="45" t="s">
        <v>6190</v>
      </c>
      <c r="D8798" s="45" t="s">
        <v>18252</v>
      </c>
      <c r="E8798" s="45" t="s">
        <v>5183</v>
      </c>
      <c r="F8798" s="45" t="s">
        <v>1384</v>
      </c>
      <c r="G8798" s="45" t="s">
        <v>1384</v>
      </c>
      <c r="P8798" s="343"/>
    </row>
    <row r="8799" spans="1:16" x14ac:dyDescent="0.25">
      <c r="A8799" s="1" t="s">
        <v>1211</v>
      </c>
      <c r="B8799" s="432" t="s">
        <v>2162</v>
      </c>
      <c r="C8799" s="433" t="s">
        <v>8432</v>
      </c>
      <c r="D8799" s="434" t="s">
        <v>17016</v>
      </c>
      <c r="E8799" s="434">
        <v>46039</v>
      </c>
      <c r="P8799" s="343"/>
    </row>
    <row r="8800" spans="1:16" x14ac:dyDescent="0.25">
      <c r="A8800" s="1" t="s">
        <v>1211</v>
      </c>
      <c r="B8800" s="432" t="s">
        <v>2162</v>
      </c>
      <c r="C8800" s="433" t="s">
        <v>8432</v>
      </c>
      <c r="D8800" s="434" t="s">
        <v>17016</v>
      </c>
      <c r="E8800" s="434">
        <v>46039</v>
      </c>
      <c r="P8800" s="343"/>
    </row>
    <row r="8801" spans="1:16" x14ac:dyDescent="0.25">
      <c r="A8801" s="92" t="s">
        <v>1211</v>
      </c>
      <c r="B8801" s="92" t="s">
        <v>1583</v>
      </c>
      <c r="C8801" s="93" t="s">
        <v>4627</v>
      </c>
      <c r="D8801" s="93" t="s">
        <v>1398</v>
      </c>
      <c r="E8801" s="94">
        <v>45886</v>
      </c>
      <c r="F8801" s="93"/>
      <c r="G8801" s="93" t="s">
        <v>1385</v>
      </c>
      <c r="H8801" s="45" t="s">
        <v>1533</v>
      </c>
      <c r="I8801" s="99"/>
      <c r="J8801" s="99"/>
      <c r="K8801" s="99"/>
      <c r="L8801" s="31"/>
      <c r="M8801" s="31"/>
      <c r="N8801" s="337"/>
      <c r="O8801" s="337"/>
      <c r="P8801" s="343"/>
    </row>
    <row r="8802" spans="1:16" x14ac:dyDescent="0.25">
      <c r="A8802" s="44" t="s">
        <v>1212</v>
      </c>
      <c r="B8802" s="44" t="s">
        <v>5544</v>
      </c>
      <c r="C8802" s="45" t="s">
        <v>5733</v>
      </c>
      <c r="D8802" s="45" t="s">
        <v>15765</v>
      </c>
      <c r="E8802" s="45" t="s">
        <v>5246</v>
      </c>
      <c r="F8802" s="328"/>
      <c r="G8802" s="328"/>
      <c r="H8802" s="328"/>
      <c r="I8802" s="329"/>
      <c r="J8802" s="329"/>
      <c r="K8802" s="329"/>
      <c r="N8802" s="337"/>
      <c r="O8802" s="337"/>
      <c r="P8802" s="343"/>
    </row>
    <row r="8803" spans="1:16" x14ac:dyDescent="0.25">
      <c r="A8803" s="346" t="s">
        <v>1212</v>
      </c>
      <c r="B8803" s="346" t="s">
        <v>5544</v>
      </c>
      <c r="C8803" s="347" t="s">
        <v>5733</v>
      </c>
      <c r="D8803" s="347" t="s">
        <v>15765</v>
      </c>
      <c r="E8803" s="347" t="s">
        <v>5246</v>
      </c>
      <c r="F8803" s="346"/>
      <c r="G8803" s="346"/>
      <c r="H8803" s="346"/>
      <c r="I8803" s="346"/>
      <c r="J8803" s="346"/>
      <c r="K8803" s="346"/>
      <c r="L8803" s="346"/>
      <c r="M8803" s="346"/>
      <c r="N8803" s="337"/>
      <c r="O8803" s="337"/>
      <c r="P8803" s="343"/>
    </row>
    <row r="8804" spans="1:16" x14ac:dyDescent="0.25">
      <c r="A8804" s="264" t="s">
        <v>14900</v>
      </c>
      <c r="B8804" s="264" t="s">
        <v>2751</v>
      </c>
      <c r="C8804" s="265">
        <v>230105</v>
      </c>
      <c r="D8804" s="265" t="s">
        <v>15953</v>
      </c>
      <c r="E8804" s="266" t="s">
        <v>6877</v>
      </c>
      <c r="P8804" s="343"/>
    </row>
    <row r="8805" spans="1:16" x14ac:dyDescent="0.25">
      <c r="A8805" s="264" t="s">
        <v>14900</v>
      </c>
      <c r="B8805" s="264" t="s">
        <v>9688</v>
      </c>
      <c r="C8805" s="265">
        <v>230504</v>
      </c>
      <c r="D8805" s="265" t="s">
        <v>15953</v>
      </c>
      <c r="E8805" s="266" t="s">
        <v>9689</v>
      </c>
      <c r="P8805" s="343"/>
    </row>
    <row r="8806" spans="1:16" x14ac:dyDescent="0.25">
      <c r="A8806" s="264" t="s">
        <v>14900</v>
      </c>
      <c r="B8806" s="264" t="s">
        <v>14575</v>
      </c>
      <c r="C8806" s="265">
        <v>240402</v>
      </c>
      <c r="D8806" s="265" t="s">
        <v>15953</v>
      </c>
      <c r="E8806" s="266" t="s">
        <v>6492</v>
      </c>
      <c r="P8806" s="343"/>
    </row>
    <row r="8807" spans="1:16" x14ac:dyDescent="0.25">
      <c r="A8807" s="264" t="s">
        <v>14900</v>
      </c>
      <c r="B8807" s="264" t="s">
        <v>6669</v>
      </c>
      <c r="C8807" s="265">
        <v>240804</v>
      </c>
      <c r="D8807" s="265" t="s">
        <v>15953</v>
      </c>
      <c r="E8807" s="266" t="s">
        <v>15826</v>
      </c>
      <c r="P8807" s="343"/>
    </row>
    <row r="8808" spans="1:16" x14ac:dyDescent="0.25">
      <c r="A8808" s="264" t="s">
        <v>14900</v>
      </c>
      <c r="B8808" s="264" t="s">
        <v>14623</v>
      </c>
      <c r="C8808" s="265">
        <v>24050301</v>
      </c>
      <c r="D8808" s="265" t="s">
        <v>15953</v>
      </c>
      <c r="E8808" s="266" t="s">
        <v>6710</v>
      </c>
      <c r="P8808" s="343"/>
    </row>
    <row r="8809" spans="1:16" x14ac:dyDescent="0.2">
      <c r="A8809" s="57" t="s">
        <v>4494</v>
      </c>
      <c r="B8809" s="92" t="s">
        <v>4550</v>
      </c>
      <c r="C8809" s="93" t="s">
        <v>4548</v>
      </c>
      <c r="D8809" s="93" t="s">
        <v>4549</v>
      </c>
      <c r="E8809" s="94">
        <v>46203</v>
      </c>
      <c r="F8809" s="93"/>
      <c r="G8809" s="93"/>
      <c r="H8809" s="93"/>
      <c r="I8809" s="99"/>
      <c r="J8809" s="99"/>
      <c r="K8809" s="99"/>
      <c r="N8809" s="337"/>
      <c r="O8809" s="337"/>
      <c r="P8809" s="343"/>
    </row>
    <row r="8810" spans="1:16" x14ac:dyDescent="0.25">
      <c r="A8810" s="403" t="s">
        <v>4494</v>
      </c>
      <c r="B8810" s="403" t="s">
        <v>17102</v>
      </c>
      <c r="C8810" s="413">
        <v>21.23</v>
      </c>
      <c r="D8810" s="43" t="s">
        <v>17679</v>
      </c>
      <c r="E8810" s="43">
        <v>46934</v>
      </c>
      <c r="F8810" s="88"/>
      <c r="P8810" s="343"/>
    </row>
    <row r="8811" spans="1:16" x14ac:dyDescent="0.25">
      <c r="A8811" s="403" t="s">
        <v>4494</v>
      </c>
      <c r="B8811" s="403" t="s">
        <v>17103</v>
      </c>
      <c r="C8811" s="413">
        <v>22.24</v>
      </c>
      <c r="D8811" s="43" t="s">
        <v>17679</v>
      </c>
      <c r="E8811" s="43">
        <v>47299</v>
      </c>
      <c r="F8811" s="88"/>
      <c r="P8811" s="343"/>
    </row>
    <row r="8812" spans="1:16" x14ac:dyDescent="0.25">
      <c r="A8812" s="403" t="s">
        <v>17396</v>
      </c>
      <c r="B8812" s="403" t="s">
        <v>17175</v>
      </c>
      <c r="C8812" s="413">
        <v>13.22</v>
      </c>
      <c r="D8812" s="43" t="s">
        <v>17679</v>
      </c>
      <c r="E8812" s="43">
        <v>45838</v>
      </c>
      <c r="F8812" s="88"/>
      <c r="P8812" s="343"/>
    </row>
    <row r="8813" spans="1:16" x14ac:dyDescent="0.25">
      <c r="A8813" s="264" t="s">
        <v>6917</v>
      </c>
      <c r="B8813" s="264" t="s">
        <v>15882</v>
      </c>
      <c r="C8813" s="265">
        <v>240901</v>
      </c>
      <c r="D8813" s="265" t="s">
        <v>15953</v>
      </c>
      <c r="E8813" s="266" t="s">
        <v>6214</v>
      </c>
      <c r="P8813" s="343"/>
    </row>
    <row r="8814" spans="1:16" x14ac:dyDescent="0.25">
      <c r="A8814" s="1" t="s">
        <v>2164</v>
      </c>
      <c r="B8814" s="432" t="s">
        <v>2165</v>
      </c>
      <c r="C8814" s="433" t="s">
        <v>4585</v>
      </c>
      <c r="D8814" s="434" t="s">
        <v>17016</v>
      </c>
      <c r="E8814" s="434">
        <v>45869</v>
      </c>
      <c r="P8814" s="343"/>
    </row>
    <row r="8815" spans="1:16" x14ac:dyDescent="0.25">
      <c r="A8815" s="44" t="s">
        <v>15559</v>
      </c>
      <c r="B8815" s="44" t="s">
        <v>2668</v>
      </c>
      <c r="C8815" s="45" t="s">
        <v>9091</v>
      </c>
      <c r="D8815" s="45" t="s">
        <v>18252</v>
      </c>
      <c r="E8815" s="45" t="s">
        <v>6809</v>
      </c>
      <c r="F8815" s="45" t="s">
        <v>1384</v>
      </c>
      <c r="G8815" s="45" t="s">
        <v>1385</v>
      </c>
      <c r="P8815" s="343"/>
    </row>
    <row r="8816" spans="1:16" x14ac:dyDescent="0.25">
      <c r="A8816" s="44" t="s">
        <v>15559</v>
      </c>
      <c r="B8816" s="44" t="s">
        <v>1373</v>
      </c>
      <c r="C8816" s="45" t="s">
        <v>14333</v>
      </c>
      <c r="D8816" s="45" t="s">
        <v>18252</v>
      </c>
      <c r="E8816" s="45" t="s">
        <v>10069</v>
      </c>
      <c r="F8816" s="45" t="s">
        <v>1384</v>
      </c>
      <c r="G8816" s="45" t="s">
        <v>1385</v>
      </c>
      <c r="P8816" s="343"/>
    </row>
    <row r="8817" spans="1:16" x14ac:dyDescent="0.25">
      <c r="A8817" s="264" t="s">
        <v>14901</v>
      </c>
      <c r="B8817" s="264" t="s">
        <v>14577</v>
      </c>
      <c r="C8817" s="265">
        <v>240501</v>
      </c>
      <c r="D8817" s="265" t="s">
        <v>15953</v>
      </c>
      <c r="E8817" s="266" t="s">
        <v>14578</v>
      </c>
      <c r="P8817" s="343"/>
    </row>
    <row r="8818" spans="1:16" x14ac:dyDescent="0.25">
      <c r="A8818" s="264" t="s">
        <v>14901</v>
      </c>
      <c r="B8818" s="264" t="s">
        <v>236</v>
      </c>
      <c r="C8818" s="265">
        <v>241001</v>
      </c>
      <c r="D8818" s="265" t="s">
        <v>15953</v>
      </c>
      <c r="E8818" s="266" t="s">
        <v>11352</v>
      </c>
      <c r="P8818" s="343"/>
    </row>
    <row r="8819" spans="1:16" x14ac:dyDescent="0.25">
      <c r="A8819" s="264" t="s">
        <v>14901</v>
      </c>
      <c r="B8819" s="264" t="s">
        <v>12996</v>
      </c>
      <c r="C8819" s="265">
        <v>24010401</v>
      </c>
      <c r="D8819" s="265" t="s">
        <v>15953</v>
      </c>
      <c r="E8819" s="266" t="s">
        <v>12997</v>
      </c>
      <c r="P8819" s="343"/>
    </row>
    <row r="8820" spans="1:16" x14ac:dyDescent="0.25">
      <c r="A8820" s="264" t="s">
        <v>14901</v>
      </c>
      <c r="B8820" s="264" t="s">
        <v>3782</v>
      </c>
      <c r="C8820" s="265">
        <v>24010402</v>
      </c>
      <c r="D8820" s="265" t="s">
        <v>15953</v>
      </c>
      <c r="E8820" s="266" t="s">
        <v>8836</v>
      </c>
      <c r="P8820" s="343"/>
    </row>
    <row r="8821" spans="1:16" x14ac:dyDescent="0.25">
      <c r="A8821" s="264" t="s">
        <v>8666</v>
      </c>
      <c r="B8821" s="264" t="s">
        <v>3782</v>
      </c>
      <c r="C8821" s="265">
        <v>23010402</v>
      </c>
      <c r="D8821" s="265" t="s">
        <v>15953</v>
      </c>
      <c r="E8821" s="266" t="s">
        <v>8836</v>
      </c>
      <c r="P8821" s="343"/>
    </row>
    <row r="8822" spans="1:16" x14ac:dyDescent="0.25">
      <c r="A8822" s="264" t="s">
        <v>14902</v>
      </c>
      <c r="B8822" s="264" t="s">
        <v>12996</v>
      </c>
      <c r="C8822" s="265">
        <v>24010401</v>
      </c>
      <c r="D8822" s="265" t="s">
        <v>15953</v>
      </c>
      <c r="E8822" s="266" t="s">
        <v>12997</v>
      </c>
      <c r="P8822" s="343"/>
    </row>
    <row r="8823" spans="1:16" x14ac:dyDescent="0.25">
      <c r="A8823" s="264" t="s">
        <v>14902</v>
      </c>
      <c r="B8823" s="264" t="s">
        <v>3782</v>
      </c>
      <c r="C8823" s="265">
        <v>24010402</v>
      </c>
      <c r="D8823" s="265" t="s">
        <v>15953</v>
      </c>
      <c r="E8823" s="266" t="s">
        <v>8836</v>
      </c>
      <c r="P8823" s="343"/>
    </row>
    <row r="8824" spans="1:16" x14ac:dyDescent="0.25">
      <c r="A8824" s="44" t="s">
        <v>7268</v>
      </c>
      <c r="B8824" s="44" t="s">
        <v>15293</v>
      </c>
      <c r="C8824" s="45" t="s">
        <v>7263</v>
      </c>
      <c r="D8824" s="45" t="s">
        <v>16294</v>
      </c>
      <c r="E8824" s="46">
        <v>45869</v>
      </c>
      <c r="F8824" s="338"/>
      <c r="G8824" s="44"/>
      <c r="H8824" s="44"/>
      <c r="I8824" s="44"/>
      <c r="J8824" s="44"/>
      <c r="K8824" s="44"/>
      <c r="L8824" s="31"/>
      <c r="M8824" s="31"/>
      <c r="N8824" s="337"/>
      <c r="O8824" s="337"/>
      <c r="P8824" s="343"/>
    </row>
    <row r="8825" spans="1:16" x14ac:dyDescent="0.2">
      <c r="A8825" s="135" t="s">
        <v>2067</v>
      </c>
      <c r="B8825" s="131" t="s">
        <v>7666</v>
      </c>
      <c r="C8825" s="96" t="s">
        <v>7667</v>
      </c>
      <c r="D8825" s="96" t="s">
        <v>1398</v>
      </c>
      <c r="E8825" s="112">
        <v>45976</v>
      </c>
      <c r="F8825" s="93"/>
      <c r="G8825" s="93"/>
      <c r="H8825" s="93"/>
      <c r="I8825" s="99"/>
      <c r="J8825" s="99"/>
      <c r="K8825" s="99"/>
      <c r="L8825" s="31"/>
      <c r="M8825" s="31"/>
      <c r="N8825" s="337"/>
      <c r="O8825" s="337"/>
      <c r="P8825" s="343"/>
    </row>
    <row r="8826" spans="1:16" x14ac:dyDescent="0.2">
      <c r="A8826" s="57" t="s">
        <v>1441</v>
      </c>
      <c r="B8826" s="57" t="s">
        <v>1488</v>
      </c>
      <c r="C8826" s="62">
        <v>21027</v>
      </c>
      <c r="D8826" s="62" t="s">
        <v>5966</v>
      </c>
      <c r="E8826" s="60">
        <v>45777</v>
      </c>
      <c r="F8826" s="339" t="s">
        <v>16268</v>
      </c>
      <c r="G8826" s="339" t="s">
        <v>16268</v>
      </c>
      <c r="H8826" s="57"/>
      <c r="I8826" s="57"/>
      <c r="J8826" s="57"/>
      <c r="K8826" s="57"/>
      <c r="L8826" s="31"/>
      <c r="M8826" s="31"/>
      <c r="N8826" s="337"/>
      <c r="O8826" s="337"/>
      <c r="P8826" s="343"/>
    </row>
    <row r="8827" spans="1:16" x14ac:dyDescent="0.25">
      <c r="A8827" s="1" t="s">
        <v>10904</v>
      </c>
      <c r="B8827" s="432" t="s">
        <v>2197</v>
      </c>
      <c r="C8827" s="433" t="s">
        <v>10905</v>
      </c>
      <c r="D8827" s="434" t="s">
        <v>17016</v>
      </c>
      <c r="E8827" s="434">
        <v>45919</v>
      </c>
      <c r="P8827" s="343"/>
    </row>
    <row r="8828" spans="1:16" x14ac:dyDescent="0.25">
      <c r="A8828" s="44" t="s">
        <v>15560</v>
      </c>
      <c r="B8828" s="44" t="s">
        <v>1365</v>
      </c>
      <c r="C8828" s="45" t="s">
        <v>15417</v>
      </c>
      <c r="D8828" s="45" t="s">
        <v>18252</v>
      </c>
      <c r="E8828" s="45" t="s">
        <v>11309</v>
      </c>
      <c r="F8828" s="45" t="s">
        <v>1385</v>
      </c>
      <c r="G8828" s="45" t="s">
        <v>1385</v>
      </c>
      <c r="P8828" s="343"/>
    </row>
    <row r="8829" spans="1:16" x14ac:dyDescent="0.25">
      <c r="A8829" s="1" t="s">
        <v>13963</v>
      </c>
      <c r="B8829" s="432" t="s">
        <v>179</v>
      </c>
      <c r="C8829" s="433" t="s">
        <v>13964</v>
      </c>
      <c r="D8829" s="434" t="s">
        <v>17016</v>
      </c>
      <c r="E8829" s="434">
        <v>46076</v>
      </c>
      <c r="P8829" s="343"/>
    </row>
    <row r="8830" spans="1:16" x14ac:dyDescent="0.25">
      <c r="A8830" s="1" t="s">
        <v>13963</v>
      </c>
      <c r="B8830" s="432" t="s">
        <v>179</v>
      </c>
      <c r="C8830" s="433" t="s">
        <v>13964</v>
      </c>
      <c r="D8830" s="434" t="s">
        <v>17016</v>
      </c>
      <c r="E8830" s="434">
        <v>46076</v>
      </c>
      <c r="P8830" s="343"/>
    </row>
    <row r="8831" spans="1:16" x14ac:dyDescent="0.2">
      <c r="A8831" s="57" t="s">
        <v>2620</v>
      </c>
      <c r="B8831" s="57" t="s">
        <v>1488</v>
      </c>
      <c r="C8831" s="62">
        <v>21027</v>
      </c>
      <c r="D8831" s="62" t="s">
        <v>5966</v>
      </c>
      <c r="E8831" s="60">
        <v>45777</v>
      </c>
      <c r="F8831" s="339" t="s">
        <v>16267</v>
      </c>
      <c r="G8831" s="339" t="s">
        <v>16268</v>
      </c>
      <c r="H8831" s="57"/>
      <c r="I8831" s="57"/>
      <c r="J8831" s="57"/>
      <c r="K8831" s="57"/>
      <c r="L8831" s="31"/>
      <c r="M8831" s="31"/>
      <c r="N8831" s="337"/>
      <c r="O8831" s="337"/>
      <c r="P8831" s="343"/>
    </row>
    <row r="8832" spans="1:16" x14ac:dyDescent="0.25">
      <c r="A8832" s="264" t="s">
        <v>14903</v>
      </c>
      <c r="B8832" s="264" t="s">
        <v>12996</v>
      </c>
      <c r="C8832" s="265">
        <v>24010401</v>
      </c>
      <c r="D8832" s="265" t="s">
        <v>15953</v>
      </c>
      <c r="E8832" s="266" t="s">
        <v>12997</v>
      </c>
      <c r="P8832" s="343"/>
    </row>
    <row r="8833" spans="1:16" x14ac:dyDescent="0.25">
      <c r="A8833" s="264" t="s">
        <v>14903</v>
      </c>
      <c r="B8833" s="264" t="s">
        <v>3782</v>
      </c>
      <c r="C8833" s="265">
        <v>24010402</v>
      </c>
      <c r="D8833" s="265" t="s">
        <v>15953</v>
      </c>
      <c r="E8833" s="266" t="s">
        <v>8836</v>
      </c>
      <c r="P8833" s="343"/>
    </row>
    <row r="8834" spans="1:16" x14ac:dyDescent="0.25">
      <c r="A8834" s="44" t="s">
        <v>11174</v>
      </c>
      <c r="B8834" s="44" t="s">
        <v>15259</v>
      </c>
      <c r="C8834" s="45" t="s">
        <v>11129</v>
      </c>
      <c r="D8834" s="45" t="s">
        <v>16294</v>
      </c>
      <c r="E8834" s="46">
        <v>46022</v>
      </c>
      <c r="F8834" s="338"/>
      <c r="G8834" s="44"/>
      <c r="H8834" s="44"/>
      <c r="I8834" s="44"/>
      <c r="J8834" s="44"/>
      <c r="K8834" s="44"/>
      <c r="L8834" s="31"/>
      <c r="M8834" s="31"/>
      <c r="N8834" s="337"/>
      <c r="O8834" s="337"/>
      <c r="P8834" s="343"/>
    </row>
    <row r="8835" spans="1:16" x14ac:dyDescent="0.25">
      <c r="A8835" s="264" t="s">
        <v>17895</v>
      </c>
      <c r="B8835" s="264" t="s">
        <v>236</v>
      </c>
      <c r="C8835" s="265">
        <v>241001</v>
      </c>
      <c r="D8835" s="265" t="s">
        <v>15953</v>
      </c>
      <c r="E8835" s="266" t="s">
        <v>11352</v>
      </c>
      <c r="P8835" s="343"/>
    </row>
    <row r="8836" spans="1:16" x14ac:dyDescent="0.25">
      <c r="A8836" s="264" t="s">
        <v>17896</v>
      </c>
      <c r="B8836" s="264" t="s">
        <v>17682</v>
      </c>
      <c r="C8836" s="265">
        <v>25010501</v>
      </c>
      <c r="D8836" s="265" t="s">
        <v>15953</v>
      </c>
      <c r="E8836" s="266" t="s">
        <v>17681</v>
      </c>
      <c r="P8836" s="343"/>
    </row>
    <row r="8837" spans="1:16" x14ac:dyDescent="0.25">
      <c r="A8837" s="264" t="s">
        <v>16958</v>
      </c>
      <c r="B8837" s="264" t="s">
        <v>236</v>
      </c>
      <c r="C8837" s="265">
        <v>241001</v>
      </c>
      <c r="D8837" s="265" t="s">
        <v>15953</v>
      </c>
      <c r="E8837" s="266" t="s">
        <v>11352</v>
      </c>
      <c r="P8837" s="343"/>
    </row>
    <row r="8838" spans="1:16" x14ac:dyDescent="0.25">
      <c r="A8838" s="264" t="s">
        <v>17897</v>
      </c>
      <c r="B8838" s="264" t="s">
        <v>3588</v>
      </c>
      <c r="C8838" s="265">
        <v>230305</v>
      </c>
      <c r="D8838" s="265" t="s">
        <v>15953</v>
      </c>
      <c r="E8838" s="266" t="s">
        <v>3754</v>
      </c>
      <c r="P8838" s="343"/>
    </row>
    <row r="8839" spans="1:16" x14ac:dyDescent="0.25">
      <c r="A8839" s="264" t="s">
        <v>17897</v>
      </c>
      <c r="B8839" s="264" t="s">
        <v>1921</v>
      </c>
      <c r="C8839" s="265">
        <v>250101</v>
      </c>
      <c r="D8839" s="265" t="s">
        <v>15953</v>
      </c>
      <c r="E8839" s="266" t="s">
        <v>17681</v>
      </c>
      <c r="P8839" s="343"/>
    </row>
    <row r="8840" spans="1:16" x14ac:dyDescent="0.25">
      <c r="A8840" s="44" t="s">
        <v>3010</v>
      </c>
      <c r="B8840" s="44" t="s">
        <v>2961</v>
      </c>
      <c r="C8840" s="45" t="s">
        <v>3011</v>
      </c>
      <c r="D8840" s="45" t="s">
        <v>15765</v>
      </c>
      <c r="E8840" s="45" t="s">
        <v>6422</v>
      </c>
      <c r="F8840" s="328"/>
      <c r="G8840" s="328"/>
      <c r="H8840" s="328"/>
      <c r="I8840" s="329"/>
      <c r="J8840" s="329"/>
      <c r="K8840" s="329"/>
      <c r="N8840" s="337"/>
      <c r="O8840" s="337"/>
      <c r="P8840" s="343"/>
    </row>
    <row r="8841" spans="1:16" x14ac:dyDescent="0.25">
      <c r="A8841" s="346" t="s">
        <v>3010</v>
      </c>
      <c r="B8841" s="346" t="s">
        <v>2961</v>
      </c>
      <c r="C8841" s="347" t="s">
        <v>3011</v>
      </c>
      <c r="D8841" s="347" t="s">
        <v>15765</v>
      </c>
      <c r="E8841" s="347" t="s">
        <v>6422</v>
      </c>
      <c r="F8841" s="346"/>
      <c r="G8841" s="346"/>
      <c r="H8841" s="346"/>
      <c r="I8841" s="346"/>
      <c r="J8841" s="346"/>
      <c r="K8841" s="346"/>
      <c r="L8841" s="346"/>
      <c r="M8841" s="346"/>
      <c r="N8841" s="337"/>
      <c r="O8841" s="337"/>
      <c r="P8841" s="343"/>
    </row>
    <row r="8842" spans="1:16" x14ac:dyDescent="0.25">
      <c r="A8842" s="44" t="s">
        <v>3010</v>
      </c>
      <c r="B8842" s="44" t="s">
        <v>2961</v>
      </c>
      <c r="C8842" s="45" t="s">
        <v>3011</v>
      </c>
      <c r="D8842" s="45" t="s">
        <v>13812</v>
      </c>
      <c r="E8842" s="45" t="s">
        <v>6422</v>
      </c>
      <c r="F8842" s="93"/>
      <c r="G8842" s="93"/>
      <c r="H8842" s="93"/>
      <c r="I8842" s="99"/>
      <c r="J8842" s="99"/>
      <c r="K8842" s="99"/>
      <c r="N8842" s="337"/>
      <c r="O8842" s="337"/>
      <c r="P8842" s="343"/>
    </row>
    <row r="8843" spans="1:16" x14ac:dyDescent="0.25">
      <c r="A8843" s="44" t="s">
        <v>18175</v>
      </c>
      <c r="B8843" s="44" t="s">
        <v>18116</v>
      </c>
      <c r="C8843" s="45" t="s">
        <v>18117</v>
      </c>
      <c r="D8843" s="45" t="s">
        <v>18252</v>
      </c>
      <c r="E8843" s="45" t="s">
        <v>6985</v>
      </c>
      <c r="F8843" s="45" t="s">
        <v>1384</v>
      </c>
      <c r="G8843" s="45" t="s">
        <v>1385</v>
      </c>
      <c r="P8843" s="343"/>
    </row>
    <row r="8844" spans="1:16" x14ac:dyDescent="0.25">
      <c r="A8844" s="264" t="s">
        <v>17898</v>
      </c>
      <c r="B8844" s="264" t="s">
        <v>236</v>
      </c>
      <c r="C8844" s="265">
        <v>241001</v>
      </c>
      <c r="D8844" s="265" t="s">
        <v>15953</v>
      </c>
      <c r="E8844" s="266" t="s">
        <v>11352</v>
      </c>
      <c r="P8844" s="343"/>
    </row>
    <row r="8845" spans="1:16" x14ac:dyDescent="0.25">
      <c r="A8845" s="44" t="s">
        <v>3239</v>
      </c>
      <c r="B8845" s="44" t="s">
        <v>15271</v>
      </c>
      <c r="C8845" s="45" t="s">
        <v>3737</v>
      </c>
      <c r="D8845" s="45" t="s">
        <v>16294</v>
      </c>
      <c r="E8845" s="46">
        <v>45747</v>
      </c>
      <c r="F8845" s="338"/>
      <c r="G8845" s="44"/>
      <c r="H8845" s="44"/>
      <c r="I8845" s="44"/>
      <c r="J8845" s="44"/>
      <c r="K8845" s="44"/>
      <c r="L8845" s="31"/>
      <c r="M8845" s="31"/>
      <c r="N8845" s="337"/>
      <c r="O8845" s="337"/>
      <c r="P8845" s="343"/>
    </row>
    <row r="8846" spans="1:16" x14ac:dyDescent="0.25">
      <c r="A8846" s="44" t="s">
        <v>3239</v>
      </c>
      <c r="B8846" s="44" t="s">
        <v>15285</v>
      </c>
      <c r="C8846" s="45" t="s">
        <v>13522</v>
      </c>
      <c r="D8846" s="45" t="s">
        <v>16294</v>
      </c>
      <c r="E8846" s="46">
        <v>45838</v>
      </c>
      <c r="F8846" s="338"/>
      <c r="G8846" s="44"/>
      <c r="H8846" s="44"/>
      <c r="I8846" s="44"/>
      <c r="J8846" s="44"/>
      <c r="K8846" s="44"/>
      <c r="L8846" s="31"/>
      <c r="M8846" s="31"/>
      <c r="N8846" s="337"/>
      <c r="O8846" s="337"/>
      <c r="P8846" s="343"/>
    </row>
    <row r="8847" spans="1:16" x14ac:dyDescent="0.25">
      <c r="A8847" s="264" t="s">
        <v>14904</v>
      </c>
      <c r="B8847" s="264" t="s">
        <v>13009</v>
      </c>
      <c r="C8847" s="265">
        <v>240101</v>
      </c>
      <c r="D8847" s="265" t="s">
        <v>15953</v>
      </c>
      <c r="E8847" s="266" t="s">
        <v>13010</v>
      </c>
      <c r="P8847" s="343"/>
    </row>
    <row r="8848" spans="1:16" x14ac:dyDescent="0.25">
      <c r="A8848" s="1" t="s">
        <v>121</v>
      </c>
      <c r="B8848" s="432" t="s">
        <v>8379</v>
      </c>
      <c r="C8848" s="433" t="s">
        <v>13958</v>
      </c>
      <c r="D8848" s="434" t="s">
        <v>17016</v>
      </c>
      <c r="E8848" s="434">
        <v>45838</v>
      </c>
      <c r="P8848" s="343"/>
    </row>
    <row r="8849" spans="1:16" x14ac:dyDescent="0.25">
      <c r="A8849" s="1" t="s">
        <v>121</v>
      </c>
      <c r="B8849" s="432" t="s">
        <v>8379</v>
      </c>
      <c r="C8849" s="433" t="s">
        <v>13958</v>
      </c>
      <c r="D8849" s="434" t="s">
        <v>17016</v>
      </c>
      <c r="E8849" s="434">
        <v>45838</v>
      </c>
      <c r="P8849" s="343"/>
    </row>
    <row r="8850" spans="1:16" x14ac:dyDescent="0.25">
      <c r="A8850" s="1" t="s">
        <v>121</v>
      </c>
      <c r="B8850" s="432" t="s">
        <v>8379</v>
      </c>
      <c r="C8850" s="433" t="s">
        <v>13958</v>
      </c>
      <c r="D8850" s="434" t="s">
        <v>17016</v>
      </c>
      <c r="E8850" s="434">
        <v>45838</v>
      </c>
      <c r="P8850" s="343"/>
    </row>
    <row r="8851" spans="1:16" x14ac:dyDescent="0.25">
      <c r="A8851" s="264" t="s">
        <v>14905</v>
      </c>
      <c r="B8851" s="264" t="s">
        <v>13009</v>
      </c>
      <c r="C8851" s="265">
        <v>240101</v>
      </c>
      <c r="D8851" s="265" t="s">
        <v>15953</v>
      </c>
      <c r="E8851" s="266" t="s">
        <v>13010</v>
      </c>
      <c r="P8851" s="343"/>
    </row>
    <row r="8852" spans="1:16" x14ac:dyDescent="0.25">
      <c r="A8852" s="264" t="s">
        <v>14905</v>
      </c>
      <c r="B8852" s="264" t="s">
        <v>6664</v>
      </c>
      <c r="C8852" s="265">
        <v>22010701</v>
      </c>
      <c r="D8852" s="265" t="s">
        <v>15953</v>
      </c>
      <c r="E8852" s="266" t="s">
        <v>6665</v>
      </c>
      <c r="P8852" s="343"/>
    </row>
    <row r="8853" spans="1:16" x14ac:dyDescent="0.25">
      <c r="A8853" s="264" t="s">
        <v>14905</v>
      </c>
      <c r="B8853" s="264" t="s">
        <v>14623</v>
      </c>
      <c r="C8853" s="265">
        <v>24050301</v>
      </c>
      <c r="D8853" s="265" t="s">
        <v>15953</v>
      </c>
      <c r="E8853" s="266" t="s">
        <v>6710</v>
      </c>
      <c r="P8853" s="343"/>
    </row>
    <row r="8854" spans="1:16" x14ac:dyDescent="0.25">
      <c r="A8854" s="44" t="s">
        <v>12347</v>
      </c>
      <c r="B8854" s="44" t="s">
        <v>12348</v>
      </c>
      <c r="C8854" s="45" t="s">
        <v>5068</v>
      </c>
      <c r="D8854" s="45" t="s">
        <v>4574</v>
      </c>
      <c r="E8854" s="275">
        <f>DATE(2026,9,10)</f>
        <v>46275</v>
      </c>
      <c r="N8854" s="337"/>
      <c r="O8854" s="337"/>
      <c r="P8854" s="343"/>
    </row>
    <row r="8855" spans="1:16" x14ac:dyDescent="0.25">
      <c r="A8855" s="44" t="s">
        <v>7198</v>
      </c>
      <c r="B8855" s="44" t="s">
        <v>15249</v>
      </c>
      <c r="C8855" s="45" t="s">
        <v>7192</v>
      </c>
      <c r="D8855" s="45" t="s">
        <v>16294</v>
      </c>
      <c r="E8855" s="46">
        <v>45869</v>
      </c>
      <c r="F8855" s="338"/>
      <c r="G8855" s="44"/>
      <c r="H8855" s="44"/>
      <c r="I8855" s="44"/>
      <c r="J8855" s="44"/>
      <c r="K8855" s="44"/>
      <c r="L8855" s="31"/>
      <c r="M8855" s="31"/>
      <c r="N8855" s="337"/>
      <c r="O8855" s="337"/>
      <c r="P8855" s="343"/>
    </row>
    <row r="8856" spans="1:16" x14ac:dyDescent="0.25">
      <c r="A8856" s="44" t="s">
        <v>7198</v>
      </c>
      <c r="B8856" s="44" t="s">
        <v>13527</v>
      </c>
      <c r="C8856" s="45" t="s">
        <v>7271</v>
      </c>
      <c r="D8856" s="45" t="s">
        <v>16294</v>
      </c>
      <c r="E8856" s="46">
        <v>45900</v>
      </c>
      <c r="F8856" s="338"/>
      <c r="G8856" s="44"/>
      <c r="H8856" s="44"/>
      <c r="I8856" s="44"/>
      <c r="J8856" s="44"/>
      <c r="K8856" s="44"/>
      <c r="L8856" s="31"/>
      <c r="M8856" s="31"/>
      <c r="N8856" s="337"/>
      <c r="O8856" s="337"/>
      <c r="P8856" s="343"/>
    </row>
    <row r="8857" spans="1:16" x14ac:dyDescent="0.2">
      <c r="A8857" s="57" t="s">
        <v>1213</v>
      </c>
      <c r="B8857" s="57" t="s">
        <v>2495</v>
      </c>
      <c r="C8857" s="62" t="s">
        <v>10848</v>
      </c>
      <c r="D8857" s="62" t="s">
        <v>5966</v>
      </c>
      <c r="E8857" s="60">
        <v>45961</v>
      </c>
      <c r="F8857" s="339" t="s">
        <v>16267</v>
      </c>
      <c r="G8857" s="339" t="s">
        <v>16268</v>
      </c>
      <c r="H8857" s="57"/>
      <c r="I8857" s="57"/>
      <c r="J8857" s="57"/>
      <c r="K8857" s="57"/>
      <c r="L8857" s="31"/>
      <c r="M8857" s="31"/>
      <c r="N8857" s="337"/>
      <c r="O8857" s="337"/>
      <c r="P8857" s="343"/>
    </row>
    <row r="8858" spans="1:16" x14ac:dyDescent="0.25">
      <c r="A8858" s="44" t="s">
        <v>1213</v>
      </c>
      <c r="B8858" s="44" t="s">
        <v>1352</v>
      </c>
      <c r="C8858" s="45" t="s">
        <v>9319</v>
      </c>
      <c r="D8858" s="45" t="s">
        <v>18252</v>
      </c>
      <c r="E8858" s="45" t="s">
        <v>3754</v>
      </c>
      <c r="F8858" s="45" t="s">
        <v>1384</v>
      </c>
      <c r="G8858" s="45" t="s">
        <v>1385</v>
      </c>
      <c r="P8858" s="343"/>
    </row>
    <row r="8859" spans="1:16" x14ac:dyDescent="0.25">
      <c r="A8859" s="403" t="s">
        <v>1213</v>
      </c>
      <c r="B8859" s="403" t="s">
        <v>17113</v>
      </c>
      <c r="C8859" s="413">
        <v>14.22</v>
      </c>
      <c r="D8859" s="43" t="s">
        <v>17679</v>
      </c>
      <c r="E8859" s="43">
        <v>45838</v>
      </c>
      <c r="F8859" s="88"/>
      <c r="P8859" s="343"/>
    </row>
    <row r="8860" spans="1:16" x14ac:dyDescent="0.25">
      <c r="A8860" s="44" t="s">
        <v>1213</v>
      </c>
      <c r="B8860" s="44" t="s">
        <v>15257</v>
      </c>
      <c r="C8860" s="45" t="s">
        <v>13518</v>
      </c>
      <c r="D8860" s="45" t="s">
        <v>16294</v>
      </c>
      <c r="E8860" s="46">
        <v>46022</v>
      </c>
      <c r="F8860" s="338"/>
      <c r="G8860" s="44"/>
      <c r="H8860" s="44"/>
      <c r="I8860" s="44"/>
      <c r="J8860" s="44"/>
      <c r="K8860" s="44"/>
      <c r="L8860" s="31"/>
      <c r="M8860" s="31"/>
      <c r="N8860" s="337"/>
      <c r="O8860" s="337"/>
      <c r="P8860" s="343"/>
    </row>
    <row r="8861" spans="1:16" x14ac:dyDescent="0.25">
      <c r="A8861" s="264" t="s">
        <v>6918</v>
      </c>
      <c r="B8861" s="264" t="s">
        <v>3753</v>
      </c>
      <c r="C8861" s="265">
        <v>210101</v>
      </c>
      <c r="D8861" s="265" t="s">
        <v>15953</v>
      </c>
      <c r="E8861" s="266" t="s">
        <v>3754</v>
      </c>
      <c r="P8861" s="343"/>
    </row>
    <row r="8862" spans="1:16" x14ac:dyDescent="0.25">
      <c r="A8862" s="264" t="s">
        <v>6918</v>
      </c>
      <c r="B8862" s="264" t="s">
        <v>6669</v>
      </c>
      <c r="C8862" s="265">
        <v>220802</v>
      </c>
      <c r="D8862" s="265" t="s">
        <v>15953</v>
      </c>
      <c r="E8862" s="266" t="s">
        <v>6416</v>
      </c>
      <c r="P8862" s="343"/>
    </row>
    <row r="8863" spans="1:16" x14ac:dyDescent="0.25">
      <c r="A8863" s="264" t="s">
        <v>6918</v>
      </c>
      <c r="B8863" s="264" t="s">
        <v>3587</v>
      </c>
      <c r="C8863" s="265">
        <v>230904</v>
      </c>
      <c r="D8863" s="265" t="s">
        <v>15953</v>
      </c>
      <c r="E8863" s="266" t="s">
        <v>10715</v>
      </c>
      <c r="P8863" s="343"/>
    </row>
    <row r="8864" spans="1:16" x14ac:dyDescent="0.25">
      <c r="A8864" s="44" t="s">
        <v>13261</v>
      </c>
      <c r="B8864" s="92" t="s">
        <v>13392</v>
      </c>
      <c r="C8864" s="45" t="s">
        <v>13134</v>
      </c>
      <c r="D8864" s="93" t="s">
        <v>13391</v>
      </c>
      <c r="E8864" s="94">
        <v>45838</v>
      </c>
      <c r="F8864" s="93"/>
      <c r="G8864" s="93"/>
      <c r="H8864" s="93"/>
      <c r="I8864" s="99"/>
      <c r="J8864" s="99"/>
      <c r="K8864" s="99"/>
      <c r="L8864" s="31"/>
      <c r="M8864" s="31"/>
      <c r="N8864" s="337"/>
      <c r="O8864" s="337"/>
      <c r="P8864" s="343"/>
    </row>
    <row r="8865" spans="1:16" x14ac:dyDescent="0.25">
      <c r="A8865" s="44" t="s">
        <v>4086</v>
      </c>
      <c r="B8865" s="44" t="s">
        <v>4087</v>
      </c>
      <c r="C8865" s="56" t="s">
        <v>4088</v>
      </c>
      <c r="D8865" s="56" t="s">
        <v>1699</v>
      </c>
      <c r="E8865" s="69">
        <v>45138</v>
      </c>
      <c r="F8865" s="45"/>
      <c r="G8865" s="93"/>
      <c r="H8865" s="93"/>
      <c r="I8865" s="99"/>
      <c r="J8865" s="99"/>
      <c r="K8865" s="99"/>
      <c r="N8865" s="337"/>
      <c r="O8865" s="337"/>
      <c r="P8865" s="343"/>
    </row>
    <row r="8866" spans="1:16" x14ac:dyDescent="0.25">
      <c r="A8866" s="76" t="s">
        <v>7737</v>
      </c>
      <c r="B8866" s="131" t="s">
        <v>1612</v>
      </c>
      <c r="C8866" s="96" t="s">
        <v>7735</v>
      </c>
      <c r="D8866" s="96" t="s">
        <v>1398</v>
      </c>
      <c r="E8866" s="112">
        <v>46166</v>
      </c>
      <c r="F8866" s="93"/>
      <c r="G8866" s="93"/>
      <c r="H8866" s="93"/>
      <c r="I8866" s="99"/>
      <c r="J8866" s="99"/>
      <c r="K8866" s="99"/>
      <c r="N8866" s="337"/>
      <c r="O8866" s="337"/>
      <c r="P8866" s="343"/>
    </row>
    <row r="8867" spans="1:16" ht="14.4" x14ac:dyDescent="0.2">
      <c r="A8867" s="57" t="s">
        <v>5899</v>
      </c>
      <c r="B8867" s="57" t="s">
        <v>1511</v>
      </c>
      <c r="C8867" s="62" t="s">
        <v>5954</v>
      </c>
      <c r="D8867" s="62" t="s">
        <v>5966</v>
      </c>
      <c r="E8867" s="341" t="s">
        <v>13531</v>
      </c>
      <c r="F8867" s="339"/>
      <c r="G8867" s="339"/>
      <c r="H8867" s="57"/>
      <c r="I8867" s="57"/>
      <c r="J8867" s="57"/>
      <c r="K8867" s="57"/>
      <c r="N8867" s="337"/>
      <c r="O8867" s="337"/>
      <c r="P8867" s="343"/>
    </row>
    <row r="8868" spans="1:16" x14ac:dyDescent="0.2">
      <c r="A8868" s="57" t="s">
        <v>5899</v>
      </c>
      <c r="B8868" s="57" t="s">
        <v>2495</v>
      </c>
      <c r="C8868" s="62">
        <v>21030</v>
      </c>
      <c r="D8868" s="62" t="s">
        <v>5966</v>
      </c>
      <c r="E8868" s="60">
        <v>45961</v>
      </c>
      <c r="F8868" s="339" t="s">
        <v>16267</v>
      </c>
      <c r="G8868" s="339" t="s">
        <v>16268</v>
      </c>
      <c r="H8868" s="57"/>
      <c r="I8868" s="57"/>
      <c r="J8868" s="57"/>
      <c r="K8868" s="57"/>
      <c r="L8868" s="31"/>
      <c r="M8868" s="31"/>
      <c r="N8868" s="337"/>
      <c r="O8868" s="337"/>
      <c r="P8868" s="343"/>
    </row>
    <row r="8869" spans="1:16" ht="14.4" x14ac:dyDescent="0.3">
      <c r="A8869" s="25" t="s">
        <v>5899</v>
      </c>
      <c r="B8869" s="92" t="s">
        <v>4550</v>
      </c>
      <c r="C8869" s="93" t="s">
        <v>4548</v>
      </c>
      <c r="D8869" s="93" t="s">
        <v>4549</v>
      </c>
      <c r="E8869" s="94">
        <v>46203</v>
      </c>
      <c r="F8869" s="93"/>
      <c r="G8869" s="93"/>
      <c r="H8869" s="93"/>
      <c r="I8869" s="99"/>
      <c r="J8869" s="99"/>
      <c r="K8869" s="99"/>
      <c r="O8869" s="337"/>
      <c r="P8869" s="343"/>
    </row>
    <row r="8870" spans="1:16" x14ac:dyDescent="0.25">
      <c r="A8870" s="44" t="s">
        <v>5899</v>
      </c>
      <c r="B8870" s="353" t="s">
        <v>17063</v>
      </c>
      <c r="C8870" s="32" t="s">
        <v>17033</v>
      </c>
      <c r="D8870" s="32" t="s">
        <v>1398</v>
      </c>
      <c r="E8870" s="33">
        <v>47208</v>
      </c>
      <c r="F8870" s="32"/>
      <c r="G8870" s="32"/>
      <c r="H8870" s="32"/>
      <c r="I8870" s="31"/>
      <c r="J8870" s="31"/>
      <c r="K8870" s="31"/>
      <c r="L8870" s="31"/>
      <c r="M8870" s="31"/>
      <c r="N8870" s="31"/>
      <c r="O8870" s="337"/>
      <c r="P8870" s="343"/>
    </row>
    <row r="8871" spans="1:16" x14ac:dyDescent="0.25">
      <c r="A8871" s="264" t="s">
        <v>6919</v>
      </c>
      <c r="B8871" s="264" t="s">
        <v>6669</v>
      </c>
      <c r="C8871" s="265">
        <v>230807</v>
      </c>
      <c r="D8871" s="265" t="s">
        <v>15953</v>
      </c>
      <c r="E8871" s="266" t="s">
        <v>6877</v>
      </c>
      <c r="P8871" s="343"/>
    </row>
    <row r="8872" spans="1:16" x14ac:dyDescent="0.25">
      <c r="A8872" s="262" t="s">
        <v>9245</v>
      </c>
      <c r="B8872" s="262" t="s">
        <v>9229</v>
      </c>
      <c r="C8872" s="53" t="s">
        <v>9276</v>
      </c>
      <c r="D8872" s="93" t="s">
        <v>7330</v>
      </c>
      <c r="E8872" s="263">
        <v>46824</v>
      </c>
      <c r="F8872" s="93" t="s">
        <v>1385</v>
      </c>
      <c r="G8872" s="93"/>
      <c r="H8872" s="93"/>
      <c r="I8872" s="99"/>
      <c r="J8872" s="99"/>
      <c r="K8872" s="99"/>
      <c r="N8872" s="337"/>
      <c r="O8872" s="337"/>
      <c r="P8872" s="343"/>
    </row>
    <row r="8873" spans="1:16" x14ac:dyDescent="0.25">
      <c r="A8873" s="44" t="s">
        <v>9045</v>
      </c>
      <c r="B8873" s="44" t="s">
        <v>15970</v>
      </c>
      <c r="C8873" s="45" t="s">
        <v>15775</v>
      </c>
      <c r="D8873" s="45" t="s">
        <v>18252</v>
      </c>
      <c r="E8873" s="45" t="s">
        <v>6416</v>
      </c>
      <c r="F8873" s="45" t="s">
        <v>1384</v>
      </c>
      <c r="G8873" s="45" t="s">
        <v>1385</v>
      </c>
      <c r="P8873" s="343"/>
    </row>
    <row r="8874" spans="1:16" x14ac:dyDescent="0.25">
      <c r="A8874" s="71" t="s">
        <v>9045</v>
      </c>
      <c r="B8874" s="403" t="s">
        <v>17114</v>
      </c>
      <c r="C8874" s="413">
        <v>13.24</v>
      </c>
      <c r="D8874" s="43" t="s">
        <v>17679</v>
      </c>
      <c r="E8874" s="43">
        <v>47299</v>
      </c>
      <c r="F8874" s="88" t="s">
        <v>1533</v>
      </c>
      <c r="P8874" s="343"/>
    </row>
    <row r="8875" spans="1:16" x14ac:dyDescent="0.25">
      <c r="A8875" s="44" t="s">
        <v>9045</v>
      </c>
      <c r="B8875" s="44" t="s">
        <v>15257</v>
      </c>
      <c r="C8875" s="45" t="s">
        <v>13518</v>
      </c>
      <c r="D8875" s="45" t="s">
        <v>16294</v>
      </c>
      <c r="E8875" s="46">
        <v>46022</v>
      </c>
      <c r="F8875" s="338"/>
      <c r="G8875" s="44"/>
      <c r="H8875" s="44"/>
      <c r="I8875" s="44"/>
      <c r="J8875" s="44"/>
      <c r="K8875" s="44"/>
      <c r="L8875" s="31"/>
      <c r="M8875" s="31"/>
      <c r="N8875" s="337"/>
      <c r="O8875" s="337"/>
      <c r="P8875" s="343"/>
    </row>
    <row r="8876" spans="1:16" x14ac:dyDescent="0.25">
      <c r="A8876" s="1" t="s">
        <v>9045</v>
      </c>
      <c r="B8876" s="432" t="s">
        <v>14389</v>
      </c>
      <c r="C8876" s="433" t="s">
        <v>14471</v>
      </c>
      <c r="D8876" s="434" t="s">
        <v>17016</v>
      </c>
      <c r="E8876" s="434">
        <v>45826</v>
      </c>
      <c r="P8876" s="343"/>
    </row>
    <row r="8877" spans="1:16" x14ac:dyDescent="0.2">
      <c r="A8877" s="99" t="s">
        <v>1535</v>
      </c>
      <c r="B8877" s="92" t="s">
        <v>7637</v>
      </c>
      <c r="C8877" s="93" t="s">
        <v>7638</v>
      </c>
      <c r="D8877" s="93" t="s">
        <v>1398</v>
      </c>
      <c r="E8877" s="94">
        <v>46961</v>
      </c>
      <c r="F8877" s="93"/>
      <c r="G8877" s="93"/>
      <c r="H8877" s="93"/>
      <c r="I8877" s="99"/>
      <c r="J8877" s="99"/>
      <c r="K8877" s="99"/>
      <c r="N8877" s="337"/>
      <c r="O8877" s="337"/>
      <c r="P8877" s="343"/>
    </row>
    <row r="8878" spans="1:16" x14ac:dyDescent="0.25">
      <c r="A8878" s="264" t="s">
        <v>6920</v>
      </c>
      <c r="B8878" s="264" t="s">
        <v>1056</v>
      </c>
      <c r="C8878" s="265">
        <v>220601</v>
      </c>
      <c r="D8878" s="265" t="s">
        <v>15953</v>
      </c>
      <c r="E8878" s="266" t="s">
        <v>6412</v>
      </c>
      <c r="P8878" s="343"/>
    </row>
    <row r="8879" spans="1:16" x14ac:dyDescent="0.25">
      <c r="A8879" s="264" t="s">
        <v>6920</v>
      </c>
      <c r="B8879" s="264" t="s">
        <v>6672</v>
      </c>
      <c r="C8879" s="265">
        <v>22050101</v>
      </c>
      <c r="D8879" s="265" t="s">
        <v>15953</v>
      </c>
      <c r="E8879" s="266" t="s">
        <v>6673</v>
      </c>
      <c r="P8879" s="343"/>
    </row>
    <row r="8880" spans="1:16" x14ac:dyDescent="0.25">
      <c r="A8880" s="264" t="s">
        <v>6921</v>
      </c>
      <c r="B8880" s="264" t="s">
        <v>1056</v>
      </c>
      <c r="C8880" s="265">
        <v>220601</v>
      </c>
      <c r="D8880" s="265" t="s">
        <v>15953</v>
      </c>
      <c r="E8880" s="266" t="s">
        <v>6412</v>
      </c>
      <c r="P8880" s="343"/>
    </row>
    <row r="8881" spans="1:16" x14ac:dyDescent="0.25">
      <c r="A8881" s="44" t="s">
        <v>2696</v>
      </c>
      <c r="B8881" s="44" t="s">
        <v>9313</v>
      </c>
      <c r="C8881" s="45" t="s">
        <v>9314</v>
      </c>
      <c r="D8881" s="45" t="s">
        <v>18252</v>
      </c>
      <c r="E8881" s="45" t="s">
        <v>3754</v>
      </c>
      <c r="F8881" s="45" t="s">
        <v>1384</v>
      </c>
      <c r="G8881" s="45" t="s">
        <v>1385</v>
      </c>
      <c r="P8881" s="343"/>
    </row>
    <row r="8882" spans="1:16" x14ac:dyDescent="0.25">
      <c r="A8882" s="76" t="s">
        <v>2696</v>
      </c>
      <c r="B8882" s="76" t="s">
        <v>1603</v>
      </c>
      <c r="C8882" s="97" t="s">
        <v>7718</v>
      </c>
      <c r="D8882" s="97" t="s">
        <v>1398</v>
      </c>
      <c r="E8882" s="64">
        <v>45947</v>
      </c>
      <c r="F8882" s="93"/>
      <c r="G8882" s="93"/>
      <c r="H8882" s="93"/>
      <c r="I8882" s="99"/>
      <c r="J8882" s="99"/>
      <c r="K8882" s="99"/>
      <c r="L8882" s="31"/>
      <c r="M8882" s="31"/>
      <c r="N8882" s="337"/>
      <c r="O8882" s="337"/>
      <c r="P8882" s="343"/>
    </row>
    <row r="8883" spans="1:16" x14ac:dyDescent="0.25">
      <c r="A8883" s="403" t="s">
        <v>17397</v>
      </c>
      <c r="B8883" s="403" t="s">
        <v>17156</v>
      </c>
      <c r="C8883" s="413">
        <v>30.24</v>
      </c>
      <c r="D8883" s="43" t="s">
        <v>17679</v>
      </c>
      <c r="E8883" s="43">
        <v>47299</v>
      </c>
      <c r="F8883" s="88"/>
      <c r="P8883" s="343"/>
    </row>
    <row r="8884" spans="1:16" x14ac:dyDescent="0.2">
      <c r="A8884" s="57" t="s">
        <v>16285</v>
      </c>
      <c r="B8884" s="57" t="s">
        <v>1488</v>
      </c>
      <c r="C8884" s="62">
        <v>21027</v>
      </c>
      <c r="D8884" s="62" t="s">
        <v>5966</v>
      </c>
      <c r="E8884" s="60">
        <v>45777</v>
      </c>
      <c r="F8884" s="339" t="s">
        <v>16267</v>
      </c>
      <c r="G8884" s="339" t="s">
        <v>16268</v>
      </c>
      <c r="H8884" s="57"/>
      <c r="I8884" s="57"/>
      <c r="J8884" s="57"/>
      <c r="K8884" s="57"/>
      <c r="L8884" s="31"/>
      <c r="M8884" s="31"/>
      <c r="N8884" s="337"/>
      <c r="O8884" s="337"/>
      <c r="P8884" s="343"/>
    </row>
    <row r="8885" spans="1:16" x14ac:dyDescent="0.25">
      <c r="A8885" s="44" t="s">
        <v>16365</v>
      </c>
      <c r="B8885" s="44" t="s">
        <v>16337</v>
      </c>
      <c r="C8885" s="45" t="s">
        <v>16338</v>
      </c>
      <c r="D8885" s="45" t="s">
        <v>16294</v>
      </c>
      <c r="E8885" s="46">
        <v>46022</v>
      </c>
      <c r="F8885" s="338"/>
      <c r="G8885" s="44"/>
      <c r="H8885" s="44"/>
      <c r="I8885" s="44"/>
      <c r="J8885" s="44"/>
      <c r="K8885" s="44"/>
      <c r="L8885" s="31"/>
      <c r="M8885" s="31"/>
      <c r="N8885" s="337"/>
      <c r="O8885" s="337"/>
      <c r="P8885" s="343"/>
    </row>
    <row r="8886" spans="1:16" x14ac:dyDescent="0.25">
      <c r="A8886" s="44" t="s">
        <v>16114</v>
      </c>
      <c r="B8886" s="44" t="s">
        <v>15963</v>
      </c>
      <c r="C8886" s="45" t="s">
        <v>15964</v>
      </c>
      <c r="D8886" s="45" t="s">
        <v>18252</v>
      </c>
      <c r="E8886" s="45" t="s">
        <v>6214</v>
      </c>
      <c r="F8886" s="45" t="s">
        <v>1385</v>
      </c>
      <c r="G8886" s="45" t="s">
        <v>1385</v>
      </c>
      <c r="P8886" s="343"/>
    </row>
    <row r="8887" spans="1:16" x14ac:dyDescent="0.25">
      <c r="A8887" s="92" t="s">
        <v>4619</v>
      </c>
      <c r="B8887" s="92" t="s">
        <v>1583</v>
      </c>
      <c r="C8887" s="93" t="s">
        <v>4627</v>
      </c>
      <c r="D8887" s="93" t="s">
        <v>1398</v>
      </c>
      <c r="E8887" s="94">
        <v>45886</v>
      </c>
      <c r="F8887" s="93"/>
      <c r="G8887" s="93" t="s">
        <v>1385</v>
      </c>
      <c r="H8887" s="45" t="s">
        <v>1533</v>
      </c>
      <c r="I8887" s="99"/>
      <c r="J8887" s="99"/>
      <c r="K8887" s="99"/>
      <c r="L8887" s="31"/>
      <c r="M8887" s="31"/>
      <c r="N8887" s="337"/>
      <c r="O8887" s="337"/>
      <c r="P8887" s="343"/>
    </row>
    <row r="8888" spans="1:16" x14ac:dyDescent="0.25">
      <c r="A8888" s="264" t="s">
        <v>10463</v>
      </c>
      <c r="B8888" s="264" t="s">
        <v>10524</v>
      </c>
      <c r="C8888" s="265">
        <v>230401</v>
      </c>
      <c r="D8888" s="265" t="s">
        <v>15953</v>
      </c>
      <c r="E8888" s="266" t="s">
        <v>9996</v>
      </c>
      <c r="P8888" s="343"/>
    </row>
    <row r="8889" spans="1:16" x14ac:dyDescent="0.25">
      <c r="A8889" s="264" t="s">
        <v>8667</v>
      </c>
      <c r="B8889" s="264" t="s">
        <v>6966</v>
      </c>
      <c r="C8889" s="265">
        <v>23010401</v>
      </c>
      <c r="D8889" s="265" t="s">
        <v>15953</v>
      </c>
      <c r="E8889" s="266" t="s">
        <v>6967</v>
      </c>
      <c r="P8889" s="343"/>
    </row>
    <row r="8890" spans="1:16" x14ac:dyDescent="0.25">
      <c r="A8890" s="264" t="s">
        <v>8667</v>
      </c>
      <c r="B8890" s="264" t="s">
        <v>3782</v>
      </c>
      <c r="C8890" s="265">
        <v>23010402</v>
      </c>
      <c r="D8890" s="265" t="s">
        <v>15953</v>
      </c>
      <c r="E8890" s="266" t="s">
        <v>8836</v>
      </c>
      <c r="P8890" s="343"/>
    </row>
    <row r="8891" spans="1:16" x14ac:dyDescent="0.25">
      <c r="A8891" s="264" t="s">
        <v>6922</v>
      </c>
      <c r="B8891" s="264" t="s">
        <v>1070</v>
      </c>
      <c r="C8891" s="265">
        <v>241202</v>
      </c>
      <c r="D8891" s="265" t="s">
        <v>15953</v>
      </c>
      <c r="E8891" s="266" t="s">
        <v>17687</v>
      </c>
      <c r="P8891" s="343"/>
    </row>
    <row r="8892" spans="1:16" x14ac:dyDescent="0.25">
      <c r="A8892" s="264" t="s">
        <v>856</v>
      </c>
      <c r="B8892" s="264" t="s">
        <v>3782</v>
      </c>
      <c r="C8892" s="265">
        <v>23010402</v>
      </c>
      <c r="D8892" s="265" t="s">
        <v>15953</v>
      </c>
      <c r="E8892" s="266" t="s">
        <v>8836</v>
      </c>
      <c r="P8892" s="343"/>
    </row>
    <row r="8893" spans="1:16" x14ac:dyDescent="0.25">
      <c r="A8893" s="44" t="s">
        <v>16115</v>
      </c>
      <c r="B8893" s="44" t="s">
        <v>1353</v>
      </c>
      <c r="C8893" s="45" t="s">
        <v>15395</v>
      </c>
      <c r="D8893" s="45" t="s">
        <v>18252</v>
      </c>
      <c r="E8893" s="45" t="s">
        <v>10069</v>
      </c>
      <c r="F8893" s="45" t="s">
        <v>1384</v>
      </c>
      <c r="G8893" s="45" t="s">
        <v>1385</v>
      </c>
      <c r="P8893" s="343"/>
    </row>
    <row r="8894" spans="1:16" x14ac:dyDescent="0.25">
      <c r="A8894" s="44" t="s">
        <v>16115</v>
      </c>
      <c r="B8894" s="44" t="s">
        <v>15965</v>
      </c>
      <c r="C8894" s="45" t="s">
        <v>15966</v>
      </c>
      <c r="D8894" s="45" t="s">
        <v>18252</v>
      </c>
      <c r="E8894" s="45" t="s">
        <v>6214</v>
      </c>
      <c r="F8894" s="45" t="s">
        <v>1384</v>
      </c>
      <c r="G8894" s="45" t="s">
        <v>1385</v>
      </c>
      <c r="P8894" s="343"/>
    </row>
    <row r="8895" spans="1:16" x14ac:dyDescent="0.25">
      <c r="A8895" s="264" t="s">
        <v>9532</v>
      </c>
      <c r="B8895" s="264" t="s">
        <v>2751</v>
      </c>
      <c r="C8895" s="265">
        <v>230105</v>
      </c>
      <c r="D8895" s="265" t="s">
        <v>15953</v>
      </c>
      <c r="E8895" s="266" t="s">
        <v>6877</v>
      </c>
      <c r="P8895" s="343"/>
    </row>
    <row r="8896" spans="1:16" x14ac:dyDescent="0.25">
      <c r="A8896" s="44" t="s">
        <v>13262</v>
      </c>
      <c r="B8896" s="92" t="s">
        <v>13392</v>
      </c>
      <c r="C8896" s="77" t="s">
        <v>13124</v>
      </c>
      <c r="D8896" s="93" t="s">
        <v>13391</v>
      </c>
      <c r="E8896" s="94">
        <v>45838</v>
      </c>
      <c r="F8896" s="93"/>
      <c r="G8896" s="93"/>
      <c r="H8896" s="93"/>
      <c r="I8896" s="99"/>
      <c r="J8896" s="99"/>
      <c r="K8896" s="99"/>
      <c r="L8896" s="31"/>
      <c r="M8896" s="31"/>
      <c r="N8896" s="337"/>
      <c r="O8896" s="337"/>
      <c r="P8896" s="343"/>
    </row>
    <row r="8897" spans="1:16" x14ac:dyDescent="0.25">
      <c r="A8897" s="44" t="s">
        <v>2934</v>
      </c>
      <c r="B8897" s="44" t="s">
        <v>1368</v>
      </c>
      <c r="C8897" s="45" t="s">
        <v>9312</v>
      </c>
      <c r="D8897" s="45" t="s">
        <v>18252</v>
      </c>
      <c r="E8897" s="45" t="s">
        <v>3754</v>
      </c>
      <c r="F8897" s="45" t="s">
        <v>1384</v>
      </c>
      <c r="G8897" s="45" t="s">
        <v>1385</v>
      </c>
      <c r="P8897" s="343"/>
    </row>
    <row r="8898" spans="1:16" x14ac:dyDescent="0.25">
      <c r="A8898" s="44" t="s">
        <v>1819</v>
      </c>
      <c r="B8898" s="44" t="s">
        <v>3186</v>
      </c>
      <c r="C8898" s="45" t="s">
        <v>10544</v>
      </c>
      <c r="D8898" s="45" t="s">
        <v>18252</v>
      </c>
      <c r="E8898" s="45" t="s">
        <v>5410</v>
      </c>
      <c r="F8898" s="45" t="s">
        <v>1384</v>
      </c>
      <c r="G8898" s="45" t="s">
        <v>1385</v>
      </c>
      <c r="P8898" s="343"/>
    </row>
    <row r="8899" spans="1:16" x14ac:dyDescent="0.25">
      <c r="A8899" s="100" t="s">
        <v>4138</v>
      </c>
      <c r="B8899" s="92" t="s">
        <v>4153</v>
      </c>
      <c r="C8899" s="93" t="s">
        <v>4154</v>
      </c>
      <c r="D8899" s="93" t="s">
        <v>1398</v>
      </c>
      <c r="E8899" s="94">
        <v>46131</v>
      </c>
      <c r="F8899" s="93"/>
      <c r="G8899" s="93"/>
      <c r="H8899" s="93"/>
      <c r="I8899" s="99"/>
      <c r="J8899" s="99"/>
      <c r="K8899" s="99"/>
      <c r="N8899" s="337"/>
      <c r="O8899" s="337"/>
      <c r="P8899" s="343"/>
    </row>
    <row r="8900" spans="1:16" x14ac:dyDescent="0.25">
      <c r="A8900" s="44" t="s">
        <v>13480</v>
      </c>
      <c r="B8900" s="44" t="s">
        <v>15288</v>
      </c>
      <c r="C8900" s="45" t="s">
        <v>13104</v>
      </c>
      <c r="D8900" s="45" t="s">
        <v>16294</v>
      </c>
      <c r="E8900" s="46">
        <v>45777</v>
      </c>
      <c r="F8900" s="338"/>
      <c r="G8900" s="44"/>
      <c r="H8900" s="44"/>
      <c r="I8900" s="44"/>
      <c r="J8900" s="44"/>
      <c r="K8900" s="44"/>
      <c r="L8900" s="31"/>
      <c r="M8900" s="31"/>
      <c r="N8900" s="337"/>
      <c r="O8900" s="337"/>
      <c r="P8900" s="343"/>
    </row>
    <row r="8901" spans="1:16" x14ac:dyDescent="0.25">
      <c r="A8901" s="44" t="s">
        <v>17048</v>
      </c>
      <c r="B8901" s="353" t="s">
        <v>17063</v>
      </c>
      <c r="C8901" s="32" t="s">
        <v>17033</v>
      </c>
      <c r="D8901" s="32" t="s">
        <v>1398</v>
      </c>
      <c r="E8901" s="33">
        <v>47208</v>
      </c>
      <c r="F8901" s="32"/>
      <c r="G8901" s="32"/>
      <c r="H8901" s="32"/>
      <c r="I8901" s="31"/>
      <c r="J8901" s="31"/>
      <c r="K8901" s="31"/>
      <c r="L8901" s="31"/>
      <c r="M8901" s="31"/>
      <c r="N8901" s="31"/>
      <c r="O8901" s="337"/>
      <c r="P8901" s="343"/>
    </row>
    <row r="8902" spans="1:16" x14ac:dyDescent="0.25">
      <c r="A8902" s="44" t="s">
        <v>1729</v>
      </c>
      <c r="B8902" s="44" t="s">
        <v>1780</v>
      </c>
      <c r="C8902" s="45" t="s">
        <v>5337</v>
      </c>
      <c r="D8902" s="45" t="s">
        <v>15765</v>
      </c>
      <c r="E8902" s="45" t="s">
        <v>5246</v>
      </c>
      <c r="F8902" s="328"/>
      <c r="G8902" s="328"/>
      <c r="H8902" s="328"/>
      <c r="I8902" s="329"/>
      <c r="J8902" s="329"/>
      <c r="K8902" s="329"/>
      <c r="N8902" s="337"/>
      <c r="O8902" s="337"/>
      <c r="P8902" s="343"/>
    </row>
    <row r="8903" spans="1:16" x14ac:dyDescent="0.25">
      <c r="A8903" s="346" t="s">
        <v>1729</v>
      </c>
      <c r="B8903" s="346" t="s">
        <v>1780</v>
      </c>
      <c r="C8903" s="347" t="s">
        <v>5337</v>
      </c>
      <c r="D8903" s="347" t="s">
        <v>15765</v>
      </c>
      <c r="E8903" s="347" t="s">
        <v>2980</v>
      </c>
      <c r="F8903" s="346"/>
      <c r="G8903" s="346"/>
      <c r="H8903" s="346"/>
      <c r="I8903" s="346"/>
      <c r="J8903" s="346"/>
      <c r="K8903" s="346"/>
      <c r="L8903" s="346"/>
      <c r="M8903" s="346"/>
      <c r="N8903" s="337"/>
      <c r="O8903" s="337"/>
      <c r="P8903" s="343"/>
    </row>
    <row r="8904" spans="1:16" x14ac:dyDescent="0.25">
      <c r="A8904" s="44" t="s">
        <v>1729</v>
      </c>
      <c r="B8904" s="44" t="s">
        <v>1780</v>
      </c>
      <c r="C8904" s="45" t="s">
        <v>5337</v>
      </c>
      <c r="D8904" s="45" t="s">
        <v>13812</v>
      </c>
      <c r="E8904" s="45" t="s">
        <v>5246</v>
      </c>
      <c r="F8904" s="93"/>
      <c r="G8904" s="93"/>
      <c r="H8904" s="93"/>
      <c r="I8904" s="99"/>
      <c r="J8904" s="99"/>
      <c r="K8904" s="99"/>
      <c r="N8904" s="337"/>
      <c r="O8904" s="337"/>
      <c r="P8904" s="343"/>
    </row>
    <row r="8905" spans="1:16" x14ac:dyDescent="0.25">
      <c r="A8905" s="44" t="s">
        <v>17049</v>
      </c>
      <c r="B8905" s="353" t="s">
        <v>17063</v>
      </c>
      <c r="C8905" s="32" t="s">
        <v>17033</v>
      </c>
      <c r="D8905" s="32" t="s">
        <v>1398</v>
      </c>
      <c r="E8905" s="33">
        <v>47208</v>
      </c>
      <c r="F8905" s="32"/>
      <c r="G8905" s="32"/>
      <c r="H8905" s="32"/>
      <c r="I8905" s="31"/>
      <c r="J8905" s="31"/>
      <c r="K8905" s="31"/>
      <c r="L8905" s="31"/>
      <c r="M8905" s="31"/>
      <c r="N8905" s="31"/>
      <c r="O8905" s="337"/>
      <c r="P8905" s="343"/>
    </row>
    <row r="8906" spans="1:16" x14ac:dyDescent="0.25">
      <c r="A8906" s="264" t="s">
        <v>14906</v>
      </c>
      <c r="B8906" s="264" t="s">
        <v>13009</v>
      </c>
      <c r="C8906" s="265">
        <v>240101</v>
      </c>
      <c r="D8906" s="265" t="s">
        <v>15953</v>
      </c>
      <c r="E8906" s="266" t="s">
        <v>13010</v>
      </c>
      <c r="P8906" s="343"/>
    </row>
    <row r="8907" spans="1:16" x14ac:dyDescent="0.25">
      <c r="A8907" s="264" t="s">
        <v>8668</v>
      </c>
      <c r="B8907" s="264" t="s">
        <v>2751</v>
      </c>
      <c r="C8907" s="265">
        <v>230105</v>
      </c>
      <c r="D8907" s="265" t="s">
        <v>15953</v>
      </c>
      <c r="E8907" s="266" t="s">
        <v>6877</v>
      </c>
      <c r="P8907" s="343"/>
    </row>
    <row r="8908" spans="1:16" x14ac:dyDescent="0.25">
      <c r="A8908" s="71" t="s">
        <v>17398</v>
      </c>
      <c r="B8908" s="403" t="s">
        <v>17114</v>
      </c>
      <c r="C8908" s="413">
        <v>13.24</v>
      </c>
      <c r="D8908" s="43" t="s">
        <v>17679</v>
      </c>
      <c r="E8908" s="43">
        <v>47299</v>
      </c>
      <c r="F8908" s="88"/>
      <c r="P8908" s="343"/>
    </row>
    <row r="8909" spans="1:16" x14ac:dyDescent="0.25">
      <c r="A8909" s="264" t="s">
        <v>6923</v>
      </c>
      <c r="B8909" s="264" t="s">
        <v>6664</v>
      </c>
      <c r="C8909" s="265">
        <v>22010701</v>
      </c>
      <c r="D8909" s="265" t="s">
        <v>15953</v>
      </c>
      <c r="E8909" s="266" t="s">
        <v>6665</v>
      </c>
      <c r="P8909" s="343"/>
    </row>
    <row r="8910" spans="1:16" x14ac:dyDescent="0.25">
      <c r="A8910" s="264" t="s">
        <v>6923</v>
      </c>
      <c r="B8910" s="264" t="s">
        <v>1055</v>
      </c>
      <c r="C8910" s="265">
        <v>22010702</v>
      </c>
      <c r="D8910" s="265" t="s">
        <v>15953</v>
      </c>
      <c r="E8910" s="266" t="s">
        <v>8836</v>
      </c>
      <c r="P8910" s="343"/>
    </row>
    <row r="8911" spans="1:16" x14ac:dyDescent="0.25">
      <c r="A8911" s="44" t="s">
        <v>13263</v>
      </c>
      <c r="B8911" s="92" t="s">
        <v>13392</v>
      </c>
      <c r="C8911" s="45" t="s">
        <v>13131</v>
      </c>
      <c r="D8911" s="93" t="s">
        <v>13391</v>
      </c>
      <c r="E8911" s="94">
        <v>45838</v>
      </c>
      <c r="F8911" s="93"/>
      <c r="G8911" s="93"/>
      <c r="H8911" s="93"/>
      <c r="I8911" s="99"/>
      <c r="J8911" s="99"/>
      <c r="K8911" s="99"/>
      <c r="L8911" s="31"/>
      <c r="M8911" s="31"/>
      <c r="N8911" s="337"/>
      <c r="O8911" s="337"/>
      <c r="P8911" s="343"/>
    </row>
    <row r="8912" spans="1:16" x14ac:dyDescent="0.25">
      <c r="A8912" s="264" t="s">
        <v>10730</v>
      </c>
      <c r="B8912" s="264" t="s">
        <v>6669</v>
      </c>
      <c r="C8912" s="265">
        <v>230807</v>
      </c>
      <c r="D8912" s="265" t="s">
        <v>15953</v>
      </c>
      <c r="E8912" s="266" t="s">
        <v>6877</v>
      </c>
      <c r="P8912" s="343"/>
    </row>
    <row r="8913" spans="1:16" x14ac:dyDescent="0.25">
      <c r="A8913" s="264" t="s">
        <v>1885</v>
      </c>
      <c r="B8913" s="264" t="s">
        <v>6669</v>
      </c>
      <c r="C8913" s="265">
        <v>220802</v>
      </c>
      <c r="D8913" s="265" t="s">
        <v>15953</v>
      </c>
      <c r="E8913" s="266" t="s">
        <v>6416</v>
      </c>
      <c r="P8913" s="343"/>
    </row>
    <row r="8914" spans="1:16" x14ac:dyDescent="0.25">
      <c r="A8914" s="1" t="s">
        <v>9757</v>
      </c>
      <c r="B8914" s="432" t="s">
        <v>2183</v>
      </c>
      <c r="C8914" s="433" t="s">
        <v>9758</v>
      </c>
      <c r="D8914" s="434" t="s">
        <v>17016</v>
      </c>
      <c r="E8914" s="434">
        <v>45828</v>
      </c>
      <c r="P8914" s="343"/>
    </row>
    <row r="8915" spans="1:16" x14ac:dyDescent="0.25">
      <c r="A8915" s="264" t="s">
        <v>9533</v>
      </c>
      <c r="B8915" s="264" t="s">
        <v>4181</v>
      </c>
      <c r="C8915" s="265">
        <v>230301</v>
      </c>
      <c r="D8915" s="265" t="s">
        <v>15953</v>
      </c>
      <c r="E8915" s="266" t="s">
        <v>6877</v>
      </c>
      <c r="P8915" s="343"/>
    </row>
    <row r="8916" spans="1:16" x14ac:dyDescent="0.25">
      <c r="A8916" s="403" t="s">
        <v>17399</v>
      </c>
      <c r="B8916" s="403" t="s">
        <v>17099</v>
      </c>
      <c r="C8916" s="413">
        <v>8.25</v>
      </c>
      <c r="D8916" s="43" t="s">
        <v>17679</v>
      </c>
      <c r="E8916" s="43">
        <v>47057</v>
      </c>
      <c r="F8916" s="88"/>
      <c r="P8916" s="343"/>
    </row>
    <row r="8917" spans="1:16" x14ac:dyDescent="0.25">
      <c r="A8917" s="403" t="s">
        <v>17399</v>
      </c>
      <c r="B8917" s="403" t="s">
        <v>17206</v>
      </c>
      <c r="C8917" s="413">
        <v>16.23</v>
      </c>
      <c r="D8917" s="43" t="s">
        <v>17679</v>
      </c>
      <c r="E8917" s="43">
        <v>46934</v>
      </c>
      <c r="F8917" s="88"/>
      <c r="P8917" s="343"/>
    </row>
    <row r="8918" spans="1:16" x14ac:dyDescent="0.25">
      <c r="A8918" s="262" t="s">
        <v>2110</v>
      </c>
      <c r="B8918" s="262" t="s">
        <v>11553</v>
      </c>
      <c r="C8918" s="53" t="s">
        <v>11715</v>
      </c>
      <c r="D8918" s="93" t="s">
        <v>7330</v>
      </c>
      <c r="E8918" s="263">
        <v>47059</v>
      </c>
      <c r="F8918" s="93"/>
      <c r="G8918" s="93"/>
      <c r="H8918" s="93"/>
      <c r="I8918" s="99"/>
      <c r="J8918" s="99"/>
      <c r="K8918" s="99"/>
      <c r="N8918" s="337"/>
      <c r="O8918" s="337"/>
      <c r="P8918" s="343"/>
    </row>
    <row r="8919" spans="1:16" x14ac:dyDescent="0.25">
      <c r="A8919" s="44" t="s">
        <v>2110</v>
      </c>
      <c r="B8919" s="44" t="s">
        <v>15259</v>
      </c>
      <c r="C8919" s="45" t="s">
        <v>11129</v>
      </c>
      <c r="D8919" s="45" t="s">
        <v>16294</v>
      </c>
      <c r="E8919" s="46">
        <v>46022</v>
      </c>
      <c r="F8919" s="338"/>
      <c r="G8919" s="44"/>
      <c r="H8919" s="44"/>
      <c r="I8919" s="44"/>
      <c r="J8919" s="44"/>
      <c r="K8919" s="44"/>
      <c r="L8919" s="31"/>
      <c r="M8919" s="31"/>
      <c r="N8919" s="337"/>
      <c r="O8919" s="337"/>
      <c r="P8919" s="343"/>
    </row>
    <row r="8920" spans="1:16" x14ac:dyDescent="0.25">
      <c r="A8920" s="44" t="s">
        <v>2110</v>
      </c>
      <c r="B8920" s="353" t="s">
        <v>17063</v>
      </c>
      <c r="C8920" s="32" t="s">
        <v>17033</v>
      </c>
      <c r="D8920" s="32" t="s">
        <v>1398</v>
      </c>
      <c r="E8920" s="33">
        <v>47208</v>
      </c>
      <c r="F8920" s="32"/>
      <c r="G8920" s="32"/>
      <c r="H8920" s="32"/>
      <c r="I8920" s="31"/>
      <c r="J8920" s="31"/>
      <c r="K8920" s="31"/>
      <c r="L8920" s="31"/>
      <c r="M8920" s="31"/>
      <c r="N8920" s="31"/>
      <c r="O8920" s="337"/>
      <c r="P8920" s="343"/>
    </row>
    <row r="8921" spans="1:16" x14ac:dyDescent="0.2">
      <c r="A8921" s="57" t="s">
        <v>1543</v>
      </c>
      <c r="B8921" s="92" t="s">
        <v>4550</v>
      </c>
      <c r="C8921" s="93" t="s">
        <v>4548</v>
      </c>
      <c r="D8921" s="93" t="s">
        <v>4549</v>
      </c>
      <c r="E8921" s="94">
        <v>46203</v>
      </c>
      <c r="F8921" s="93"/>
      <c r="G8921" s="93"/>
      <c r="H8921" s="93"/>
      <c r="I8921" s="99"/>
      <c r="J8921" s="99"/>
      <c r="K8921" s="99"/>
      <c r="N8921" s="337"/>
      <c r="O8921" s="337"/>
      <c r="P8921" s="343"/>
    </row>
    <row r="8922" spans="1:16" x14ac:dyDescent="0.25">
      <c r="A8922" s="102" t="s">
        <v>1543</v>
      </c>
      <c r="B8922" s="92" t="s">
        <v>4085</v>
      </c>
      <c r="C8922" s="93" t="s">
        <v>4084</v>
      </c>
      <c r="D8922" s="93" t="s">
        <v>1398</v>
      </c>
      <c r="E8922" s="94">
        <v>45794</v>
      </c>
      <c r="F8922" s="93"/>
      <c r="G8922" s="93" t="s">
        <v>1385</v>
      </c>
      <c r="H8922" s="93" t="s">
        <v>1385</v>
      </c>
      <c r="I8922" s="99"/>
      <c r="J8922" s="99"/>
      <c r="K8922" s="99"/>
      <c r="L8922" s="31"/>
      <c r="M8922" s="31"/>
      <c r="N8922" s="337"/>
      <c r="O8922" s="337"/>
      <c r="P8922" s="343"/>
    </row>
    <row r="8923" spans="1:16" x14ac:dyDescent="0.25">
      <c r="A8923" s="264" t="s">
        <v>9534</v>
      </c>
      <c r="B8923" s="264" t="s">
        <v>2751</v>
      </c>
      <c r="C8923" s="265">
        <v>230105</v>
      </c>
      <c r="D8923" s="265" t="s">
        <v>15953</v>
      </c>
      <c r="E8923" s="266" t="s">
        <v>6877</v>
      </c>
      <c r="P8923" s="343"/>
    </row>
    <row r="8924" spans="1:16" x14ac:dyDescent="0.25">
      <c r="A8924" s="264" t="s">
        <v>14907</v>
      </c>
      <c r="B8924" s="264" t="s">
        <v>13009</v>
      </c>
      <c r="C8924" s="265">
        <v>240101</v>
      </c>
      <c r="D8924" s="265" t="s">
        <v>15953</v>
      </c>
      <c r="E8924" s="266" t="s">
        <v>13010</v>
      </c>
      <c r="P8924" s="343"/>
    </row>
    <row r="8925" spans="1:16" x14ac:dyDescent="0.25">
      <c r="A8925" s="44" t="s">
        <v>13610</v>
      </c>
      <c r="B8925" s="44" t="s">
        <v>13611</v>
      </c>
      <c r="C8925" s="45" t="s">
        <v>13704</v>
      </c>
      <c r="D8925" s="45" t="s">
        <v>4574</v>
      </c>
      <c r="E8925" s="275">
        <f>DATE(2028,5,7)</f>
        <v>46880</v>
      </c>
      <c r="N8925" s="337"/>
      <c r="O8925" s="337"/>
      <c r="P8925" s="343"/>
    </row>
    <row r="8926" spans="1:16" x14ac:dyDescent="0.25">
      <c r="A8926" s="44" t="s">
        <v>16116</v>
      </c>
      <c r="B8926" s="44" t="s">
        <v>18116</v>
      </c>
      <c r="C8926" s="45" t="s">
        <v>18117</v>
      </c>
      <c r="D8926" s="45" t="s">
        <v>18252</v>
      </c>
      <c r="E8926" s="45" t="s">
        <v>6985</v>
      </c>
      <c r="F8926" s="45" t="s">
        <v>1384</v>
      </c>
      <c r="G8926" s="45" t="s">
        <v>1385</v>
      </c>
      <c r="P8926" s="343"/>
    </row>
    <row r="8927" spans="1:16" x14ac:dyDescent="0.25">
      <c r="A8927" s="44" t="s">
        <v>3452</v>
      </c>
      <c r="B8927" s="44" t="s">
        <v>15317</v>
      </c>
      <c r="C8927" s="45" t="s">
        <v>3459</v>
      </c>
      <c r="D8927" s="45" t="s">
        <v>16294</v>
      </c>
      <c r="E8927" s="46">
        <v>45688</v>
      </c>
      <c r="F8927" s="338"/>
      <c r="G8927" s="44"/>
      <c r="H8927" s="44"/>
      <c r="I8927" s="44"/>
      <c r="J8927" s="44"/>
      <c r="K8927" s="44"/>
      <c r="L8927" s="31"/>
      <c r="M8927" s="31"/>
      <c r="N8927" s="337"/>
      <c r="O8927" s="337"/>
      <c r="P8927" s="343"/>
    </row>
    <row r="8928" spans="1:16" x14ac:dyDescent="0.25">
      <c r="A8928" s="44" t="s">
        <v>11175</v>
      </c>
      <c r="B8928" s="44" t="s">
        <v>15259</v>
      </c>
      <c r="C8928" s="45" t="s">
        <v>11129</v>
      </c>
      <c r="D8928" s="45" t="s">
        <v>16294</v>
      </c>
      <c r="E8928" s="46">
        <v>46022</v>
      </c>
      <c r="F8928" s="338"/>
      <c r="G8928" s="44"/>
      <c r="H8928" s="44"/>
      <c r="I8928" s="44"/>
      <c r="J8928" s="44"/>
      <c r="K8928" s="44"/>
      <c r="L8928" s="31"/>
      <c r="M8928" s="31"/>
      <c r="N8928" s="337"/>
      <c r="O8928" s="337"/>
      <c r="P8928" s="343"/>
    </row>
    <row r="8929" spans="1:16" x14ac:dyDescent="0.25">
      <c r="A8929" s="403" t="s">
        <v>17400</v>
      </c>
      <c r="B8929" s="403" t="s">
        <v>17099</v>
      </c>
      <c r="C8929" s="413">
        <v>8.25</v>
      </c>
      <c r="D8929" s="43" t="s">
        <v>17679</v>
      </c>
      <c r="E8929" s="43">
        <v>47057</v>
      </c>
      <c r="F8929" s="88"/>
      <c r="P8929" s="343"/>
    </row>
    <row r="8930" spans="1:16" x14ac:dyDescent="0.25">
      <c r="A8930" s="264" t="s">
        <v>6924</v>
      </c>
      <c r="B8930" s="264" t="s">
        <v>2751</v>
      </c>
      <c r="C8930" s="265">
        <v>220105</v>
      </c>
      <c r="D8930" s="265" t="s">
        <v>15953</v>
      </c>
      <c r="E8930" s="266" t="s">
        <v>3064</v>
      </c>
      <c r="P8930" s="343"/>
    </row>
    <row r="8931" spans="1:16" x14ac:dyDescent="0.25">
      <c r="A8931" s="264" t="s">
        <v>6924</v>
      </c>
      <c r="B8931" s="264" t="s">
        <v>3588</v>
      </c>
      <c r="C8931" s="265">
        <v>230305</v>
      </c>
      <c r="D8931" s="265" t="s">
        <v>15953</v>
      </c>
      <c r="E8931" s="266" t="s">
        <v>3754</v>
      </c>
      <c r="P8931" s="343"/>
    </row>
    <row r="8932" spans="1:16" x14ac:dyDescent="0.25">
      <c r="A8932" s="264" t="s">
        <v>8669</v>
      </c>
      <c r="B8932" s="264" t="s">
        <v>1062</v>
      </c>
      <c r="C8932" s="265">
        <v>230101</v>
      </c>
      <c r="D8932" s="265" t="s">
        <v>15953</v>
      </c>
      <c r="E8932" s="266" t="s">
        <v>6809</v>
      </c>
      <c r="P8932" s="343"/>
    </row>
    <row r="8933" spans="1:16" x14ac:dyDescent="0.25">
      <c r="A8933" s="264" t="s">
        <v>8669</v>
      </c>
      <c r="B8933" s="264" t="s">
        <v>2751</v>
      </c>
      <c r="C8933" s="265">
        <v>230105</v>
      </c>
      <c r="D8933" s="265" t="s">
        <v>15953</v>
      </c>
      <c r="E8933" s="266" t="s">
        <v>6877</v>
      </c>
      <c r="P8933" s="343"/>
    </row>
    <row r="8934" spans="1:16" x14ac:dyDescent="0.25">
      <c r="A8934" s="264" t="s">
        <v>857</v>
      </c>
      <c r="B8934" s="264" t="s">
        <v>3753</v>
      </c>
      <c r="C8934" s="265">
        <v>210101</v>
      </c>
      <c r="D8934" s="265" t="s">
        <v>15953</v>
      </c>
      <c r="E8934" s="266" t="s">
        <v>3754</v>
      </c>
      <c r="P8934" s="343"/>
    </row>
    <row r="8935" spans="1:16" x14ac:dyDescent="0.25">
      <c r="A8935" s="264" t="s">
        <v>857</v>
      </c>
      <c r="B8935" s="264" t="s">
        <v>1056</v>
      </c>
      <c r="C8935" s="265">
        <v>230601</v>
      </c>
      <c r="D8935" s="265" t="s">
        <v>15953</v>
      </c>
      <c r="E8935" s="266" t="s">
        <v>10533</v>
      </c>
      <c r="P8935" s="343"/>
    </row>
    <row r="8936" spans="1:16" x14ac:dyDescent="0.25">
      <c r="A8936" s="264" t="s">
        <v>857</v>
      </c>
      <c r="B8936" s="264" t="s">
        <v>1066</v>
      </c>
      <c r="C8936" s="265">
        <v>230805</v>
      </c>
      <c r="D8936" s="265" t="s">
        <v>15953</v>
      </c>
      <c r="E8936" s="266" t="s">
        <v>5279</v>
      </c>
      <c r="P8936" s="343"/>
    </row>
    <row r="8937" spans="1:16" x14ac:dyDescent="0.25">
      <c r="A8937" s="264" t="s">
        <v>857</v>
      </c>
      <c r="B8937" s="264" t="s">
        <v>6669</v>
      </c>
      <c r="C8937" s="265">
        <v>230807</v>
      </c>
      <c r="D8937" s="265" t="s">
        <v>15953</v>
      </c>
      <c r="E8937" s="266" t="s">
        <v>6877</v>
      </c>
      <c r="P8937" s="343"/>
    </row>
    <row r="8938" spans="1:16" x14ac:dyDescent="0.2">
      <c r="A8938" s="57" t="s">
        <v>485</v>
      </c>
      <c r="B8938" s="57" t="s">
        <v>2495</v>
      </c>
      <c r="C8938" s="62">
        <v>21030</v>
      </c>
      <c r="D8938" s="62" t="s">
        <v>5966</v>
      </c>
      <c r="E8938" s="60">
        <v>45961</v>
      </c>
      <c r="F8938" s="339" t="s">
        <v>16268</v>
      </c>
      <c r="G8938" s="339" t="s">
        <v>16268</v>
      </c>
      <c r="H8938" s="57"/>
      <c r="I8938" s="57"/>
      <c r="J8938" s="57"/>
      <c r="K8938" s="57"/>
      <c r="L8938" s="31"/>
      <c r="M8938" s="31"/>
      <c r="N8938" s="337"/>
      <c r="O8938" s="337"/>
      <c r="P8938" s="343"/>
    </row>
    <row r="8939" spans="1:16" x14ac:dyDescent="0.25">
      <c r="A8939" s="44" t="s">
        <v>485</v>
      </c>
      <c r="B8939" s="44" t="s">
        <v>15259</v>
      </c>
      <c r="C8939" s="45" t="s">
        <v>11129</v>
      </c>
      <c r="D8939" s="45" t="s">
        <v>16294</v>
      </c>
      <c r="E8939" s="46">
        <v>46022</v>
      </c>
      <c r="F8939" s="338" t="s">
        <v>2055</v>
      </c>
      <c r="G8939" s="44"/>
      <c r="H8939" s="44"/>
      <c r="I8939" s="44"/>
      <c r="J8939" s="44"/>
      <c r="K8939" s="44"/>
      <c r="L8939" s="31"/>
      <c r="M8939" s="31"/>
      <c r="N8939" s="337"/>
      <c r="O8939" s="337"/>
      <c r="P8939" s="343"/>
    </row>
    <row r="8940" spans="1:16" x14ac:dyDescent="0.25">
      <c r="A8940" s="44" t="s">
        <v>14</v>
      </c>
      <c r="B8940" s="44" t="s">
        <v>15970</v>
      </c>
      <c r="C8940" s="45" t="s">
        <v>15775</v>
      </c>
      <c r="D8940" s="45" t="s">
        <v>18252</v>
      </c>
      <c r="E8940" s="45" t="s">
        <v>6416</v>
      </c>
      <c r="F8940" s="45" t="s">
        <v>1385</v>
      </c>
      <c r="G8940" s="45" t="s">
        <v>1385</v>
      </c>
      <c r="P8940" s="343"/>
    </row>
    <row r="8941" spans="1:16" x14ac:dyDescent="0.2">
      <c r="A8941" s="57" t="s">
        <v>14</v>
      </c>
      <c r="B8941" s="92" t="s">
        <v>4550</v>
      </c>
      <c r="C8941" s="93" t="s">
        <v>4548</v>
      </c>
      <c r="D8941" s="93" t="s">
        <v>4549</v>
      </c>
      <c r="E8941" s="94">
        <v>46203</v>
      </c>
      <c r="F8941" s="93"/>
      <c r="G8941" s="93"/>
      <c r="H8941" s="93"/>
      <c r="I8941" s="99"/>
      <c r="J8941" s="99"/>
      <c r="K8941" s="99"/>
      <c r="N8941" s="337"/>
      <c r="O8941" s="337"/>
      <c r="P8941" s="343"/>
    </row>
    <row r="8942" spans="1:16" x14ac:dyDescent="0.25">
      <c r="A8942" s="71" t="s">
        <v>14</v>
      </c>
      <c r="B8942" s="403" t="s">
        <v>17121</v>
      </c>
      <c r="C8942" s="413">
        <v>13.23</v>
      </c>
      <c r="D8942" s="43" t="s">
        <v>17679</v>
      </c>
      <c r="E8942" s="43">
        <v>46934</v>
      </c>
      <c r="F8942" s="88" t="s">
        <v>1533</v>
      </c>
      <c r="P8942" s="343"/>
    </row>
    <row r="8943" spans="1:16" x14ac:dyDescent="0.25">
      <c r="A8943" s="403" t="s">
        <v>14</v>
      </c>
      <c r="B8943" s="403" t="s">
        <v>17113</v>
      </c>
      <c r="C8943" s="413">
        <v>14.23</v>
      </c>
      <c r="D8943" s="43" t="s">
        <v>17679</v>
      </c>
      <c r="E8943" s="43">
        <v>46934</v>
      </c>
      <c r="F8943" s="88" t="s">
        <v>1533</v>
      </c>
      <c r="P8943" s="343"/>
    </row>
    <row r="8944" spans="1:16" x14ac:dyDescent="0.25">
      <c r="A8944" s="403" t="s">
        <v>14</v>
      </c>
      <c r="B8944" s="403" t="s">
        <v>17128</v>
      </c>
      <c r="C8944" s="413">
        <v>20.23</v>
      </c>
      <c r="D8944" s="43" t="s">
        <v>17679</v>
      </c>
      <c r="E8944" s="43">
        <v>46934</v>
      </c>
      <c r="F8944" s="88" t="s">
        <v>1533</v>
      </c>
      <c r="P8944" s="343"/>
    </row>
    <row r="8945" spans="1:16" x14ac:dyDescent="0.25">
      <c r="A8945" s="404" t="s">
        <v>14</v>
      </c>
      <c r="B8945" s="403" t="s">
        <v>17093</v>
      </c>
      <c r="C8945" s="413">
        <v>33.229999999999997</v>
      </c>
      <c r="D8945" s="43" t="s">
        <v>17679</v>
      </c>
      <c r="E8945" s="43">
        <v>46934</v>
      </c>
      <c r="F8945" s="88" t="s">
        <v>1533</v>
      </c>
      <c r="P8945" s="343"/>
    </row>
    <row r="8946" spans="1:16" x14ac:dyDescent="0.25">
      <c r="A8946" s="1" t="s">
        <v>14</v>
      </c>
      <c r="B8946" s="432" t="s">
        <v>6242</v>
      </c>
      <c r="C8946" s="433" t="s">
        <v>6250</v>
      </c>
      <c r="D8946" s="434" t="s">
        <v>17016</v>
      </c>
      <c r="E8946" s="434">
        <v>45885</v>
      </c>
      <c r="P8946" s="343"/>
    </row>
    <row r="8947" spans="1:16" x14ac:dyDescent="0.25">
      <c r="A8947" s="1" t="s">
        <v>14</v>
      </c>
      <c r="B8947" s="432" t="s">
        <v>6242</v>
      </c>
      <c r="C8947" s="433" t="s">
        <v>6250</v>
      </c>
      <c r="D8947" s="434" t="s">
        <v>17016</v>
      </c>
      <c r="E8947" s="434">
        <v>45885</v>
      </c>
      <c r="P8947" s="343"/>
    </row>
    <row r="8948" spans="1:16" x14ac:dyDescent="0.25">
      <c r="A8948" s="102" t="s">
        <v>14</v>
      </c>
      <c r="B8948" s="92" t="s">
        <v>15809</v>
      </c>
      <c r="C8948" s="93" t="s">
        <v>15813</v>
      </c>
      <c r="D8948" s="93" t="s">
        <v>1398</v>
      </c>
      <c r="E8948" s="94">
        <v>45952</v>
      </c>
      <c r="F8948" s="93"/>
      <c r="G8948" s="93"/>
      <c r="H8948" s="93"/>
      <c r="I8948" s="99"/>
      <c r="J8948" s="99"/>
      <c r="K8948" s="99"/>
      <c r="L8948" s="31"/>
      <c r="M8948" s="31"/>
      <c r="N8948" s="337"/>
      <c r="O8948" s="337"/>
      <c r="P8948" s="343"/>
    </row>
    <row r="8949" spans="1:16" x14ac:dyDescent="0.25">
      <c r="A8949" s="262" t="s">
        <v>11609</v>
      </c>
      <c r="B8949" s="262" t="s">
        <v>11553</v>
      </c>
      <c r="C8949" s="53" t="s">
        <v>11716</v>
      </c>
      <c r="D8949" s="93" t="s">
        <v>7330</v>
      </c>
      <c r="E8949" s="263">
        <v>47059</v>
      </c>
      <c r="F8949" s="93"/>
      <c r="G8949" s="93"/>
      <c r="H8949" s="93"/>
      <c r="I8949" s="99"/>
      <c r="J8949" s="99"/>
      <c r="K8949" s="99"/>
      <c r="N8949" s="337"/>
      <c r="O8949" s="337"/>
      <c r="P8949" s="343"/>
    </row>
    <row r="8950" spans="1:16" x14ac:dyDescent="0.25">
      <c r="A8950" s="44" t="s">
        <v>1214</v>
      </c>
      <c r="B8950" s="44" t="s">
        <v>6183</v>
      </c>
      <c r="C8950" s="45" t="s">
        <v>6206</v>
      </c>
      <c r="D8950" s="45" t="s">
        <v>18252</v>
      </c>
      <c r="E8950" s="45" t="s">
        <v>6210</v>
      </c>
      <c r="F8950" s="45" t="s">
        <v>1384</v>
      </c>
      <c r="G8950" s="45" t="s">
        <v>1385</v>
      </c>
      <c r="P8950" s="343"/>
    </row>
    <row r="8951" spans="1:16" x14ac:dyDescent="0.25">
      <c r="A8951" s="264" t="s">
        <v>1886</v>
      </c>
      <c r="B8951" s="264" t="s">
        <v>2751</v>
      </c>
      <c r="C8951" s="265">
        <v>230105</v>
      </c>
      <c r="D8951" s="265" t="s">
        <v>15953</v>
      </c>
      <c r="E8951" s="266" t="s">
        <v>6877</v>
      </c>
      <c r="P8951" s="343"/>
    </row>
    <row r="8952" spans="1:16" x14ac:dyDescent="0.2">
      <c r="A8952" s="57" t="s">
        <v>5900</v>
      </c>
      <c r="B8952" s="57" t="s">
        <v>2495</v>
      </c>
      <c r="C8952" s="62" t="s">
        <v>10848</v>
      </c>
      <c r="D8952" s="62" t="s">
        <v>5966</v>
      </c>
      <c r="E8952" s="60">
        <v>45961</v>
      </c>
      <c r="F8952" s="339" t="s">
        <v>16267</v>
      </c>
      <c r="G8952" s="339" t="s">
        <v>16268</v>
      </c>
      <c r="H8952" s="57"/>
      <c r="I8952" s="57"/>
      <c r="J8952" s="57"/>
      <c r="K8952" s="57"/>
      <c r="L8952" s="31"/>
      <c r="M8952" s="31"/>
      <c r="N8952" s="337"/>
      <c r="O8952" s="337"/>
      <c r="P8952" s="343"/>
    </row>
    <row r="8953" spans="1:16" x14ac:dyDescent="0.2">
      <c r="A8953" s="135" t="s">
        <v>7679</v>
      </c>
      <c r="B8953" s="131" t="s">
        <v>7673</v>
      </c>
      <c r="C8953" s="96" t="s">
        <v>7674</v>
      </c>
      <c r="D8953" s="96" t="s">
        <v>1398</v>
      </c>
      <c r="E8953" s="112">
        <v>45976</v>
      </c>
      <c r="F8953" s="93"/>
      <c r="G8953" s="93"/>
      <c r="H8953" s="93"/>
      <c r="I8953" s="99"/>
      <c r="J8953" s="99"/>
      <c r="K8953" s="99"/>
      <c r="L8953" s="31"/>
      <c r="M8953" s="31"/>
      <c r="N8953" s="337"/>
      <c r="O8953" s="337"/>
      <c r="P8953" s="343"/>
    </row>
    <row r="8954" spans="1:16" x14ac:dyDescent="0.25">
      <c r="A8954" s="262" t="s">
        <v>7</v>
      </c>
      <c r="B8954" s="262" t="s">
        <v>9229</v>
      </c>
      <c r="C8954" s="53" t="s">
        <v>9277</v>
      </c>
      <c r="D8954" s="93" t="s">
        <v>7330</v>
      </c>
      <c r="E8954" s="263">
        <v>46824</v>
      </c>
      <c r="F8954" s="93"/>
      <c r="G8954" s="93"/>
      <c r="H8954" s="93"/>
      <c r="I8954" s="99"/>
      <c r="J8954" s="99"/>
      <c r="K8954" s="99"/>
      <c r="N8954" s="337"/>
      <c r="O8954" s="337"/>
      <c r="P8954" s="343"/>
    </row>
    <row r="8955" spans="1:16" ht="14.4" x14ac:dyDescent="0.2">
      <c r="A8955" s="57" t="s">
        <v>7</v>
      </c>
      <c r="B8955" s="57" t="s">
        <v>1511</v>
      </c>
      <c r="C8955" s="62" t="s">
        <v>5959</v>
      </c>
      <c r="D8955" s="62" t="s">
        <v>5966</v>
      </c>
      <c r="E8955" s="341" t="s">
        <v>13531</v>
      </c>
      <c r="F8955" s="339"/>
      <c r="G8955" s="339"/>
      <c r="H8955" s="57"/>
      <c r="I8955" s="57"/>
      <c r="J8955" s="57"/>
      <c r="K8955" s="57"/>
      <c r="N8955" s="337"/>
      <c r="O8955" s="337"/>
      <c r="P8955" s="343"/>
    </row>
    <row r="8956" spans="1:16" x14ac:dyDescent="0.2">
      <c r="A8956" s="57" t="s">
        <v>7</v>
      </c>
      <c r="B8956" s="57" t="s">
        <v>2495</v>
      </c>
      <c r="C8956" s="62">
        <v>21030</v>
      </c>
      <c r="D8956" s="62" t="s">
        <v>5966</v>
      </c>
      <c r="E8956" s="60">
        <v>45961</v>
      </c>
      <c r="F8956" s="339" t="s">
        <v>16267</v>
      </c>
      <c r="G8956" s="339" t="s">
        <v>16268</v>
      </c>
      <c r="H8956" s="57"/>
      <c r="I8956" s="57"/>
      <c r="J8956" s="57"/>
      <c r="K8956" s="57"/>
      <c r="L8956" s="31"/>
      <c r="M8956" s="31"/>
      <c r="N8956" s="337"/>
      <c r="O8956" s="337"/>
      <c r="P8956" s="343"/>
    </row>
    <row r="8957" spans="1:16" x14ac:dyDescent="0.25">
      <c r="A8957" s="44" t="s">
        <v>7</v>
      </c>
      <c r="B8957" s="44" t="s">
        <v>1350</v>
      </c>
      <c r="C8957" s="45" t="s">
        <v>6188</v>
      </c>
      <c r="D8957" s="45" t="s">
        <v>18252</v>
      </c>
      <c r="E8957" s="45" t="s">
        <v>6211</v>
      </c>
      <c r="F8957" s="45" t="s">
        <v>1384</v>
      </c>
      <c r="G8957" s="45" t="s">
        <v>1384</v>
      </c>
      <c r="P8957" s="343"/>
    </row>
    <row r="8958" spans="1:16" x14ac:dyDescent="0.25">
      <c r="A8958" s="44" t="s">
        <v>7</v>
      </c>
      <c r="B8958" s="44" t="s">
        <v>15962</v>
      </c>
      <c r="C8958" s="45" t="s">
        <v>15776</v>
      </c>
      <c r="D8958" s="45" t="s">
        <v>18252</v>
      </c>
      <c r="E8958" s="45" t="s">
        <v>6416</v>
      </c>
      <c r="F8958" s="45" t="s">
        <v>1384</v>
      </c>
      <c r="G8958" s="45" t="s">
        <v>1384</v>
      </c>
      <c r="P8958" s="343"/>
    </row>
    <row r="8959" spans="1:16" x14ac:dyDescent="0.2">
      <c r="A8959" s="57" t="s">
        <v>7</v>
      </c>
      <c r="B8959" s="92" t="s">
        <v>4550</v>
      </c>
      <c r="C8959" s="93" t="s">
        <v>4548</v>
      </c>
      <c r="D8959" s="93" t="s">
        <v>4549</v>
      </c>
      <c r="E8959" s="94">
        <v>46203</v>
      </c>
      <c r="F8959" s="93"/>
      <c r="G8959" s="93"/>
      <c r="H8959" s="93"/>
      <c r="I8959" s="99"/>
      <c r="J8959" s="99"/>
      <c r="K8959" s="99"/>
      <c r="N8959" s="337"/>
      <c r="O8959" s="337"/>
      <c r="P8959" s="343"/>
    </row>
    <row r="8960" spans="1:16" x14ac:dyDescent="0.25">
      <c r="A8960" s="403" t="s">
        <v>7</v>
      </c>
      <c r="B8960" s="403" t="s">
        <v>17087</v>
      </c>
      <c r="C8960" s="413">
        <v>9.2200000000000006</v>
      </c>
      <c r="D8960" s="43" t="s">
        <v>17679</v>
      </c>
      <c r="E8960" s="43">
        <v>45838</v>
      </c>
      <c r="F8960" s="88"/>
      <c r="P8960" s="343"/>
    </row>
    <row r="8961" spans="1:16" x14ac:dyDescent="0.25">
      <c r="A8961" s="403" t="s">
        <v>7</v>
      </c>
      <c r="B8961" s="403" t="s">
        <v>17175</v>
      </c>
      <c r="C8961" s="413">
        <v>13.22</v>
      </c>
      <c r="D8961" s="43" t="s">
        <v>17679</v>
      </c>
      <c r="E8961" s="43">
        <v>45838</v>
      </c>
      <c r="F8961" s="88"/>
      <c r="P8961" s="343"/>
    </row>
    <row r="8962" spans="1:16" x14ac:dyDescent="0.25">
      <c r="A8962" s="403" t="s">
        <v>7</v>
      </c>
      <c r="B8962" s="403" t="s">
        <v>17206</v>
      </c>
      <c r="C8962" s="413">
        <v>16.22</v>
      </c>
      <c r="D8962" s="43" t="s">
        <v>17679</v>
      </c>
      <c r="E8962" s="43">
        <v>45838</v>
      </c>
      <c r="F8962" s="88"/>
      <c r="P8962" s="343"/>
    </row>
    <row r="8963" spans="1:16" x14ac:dyDescent="0.25">
      <c r="A8963" s="403" t="s">
        <v>7</v>
      </c>
      <c r="B8963" s="403" t="s">
        <v>17132</v>
      </c>
      <c r="C8963" s="413">
        <v>20.239999999999998</v>
      </c>
      <c r="D8963" s="43" t="s">
        <v>17679</v>
      </c>
      <c r="E8963" s="43">
        <v>47299</v>
      </c>
      <c r="F8963" s="88"/>
      <c r="P8963" s="343"/>
    </row>
    <row r="8964" spans="1:16" x14ac:dyDescent="0.25">
      <c r="A8964" s="403" t="s">
        <v>7</v>
      </c>
      <c r="B8964" s="403" t="s">
        <v>17102</v>
      </c>
      <c r="C8964" s="413">
        <v>21.23</v>
      </c>
      <c r="D8964" s="43" t="s">
        <v>17679</v>
      </c>
      <c r="E8964" s="43">
        <v>46934</v>
      </c>
      <c r="F8964" s="88"/>
      <c r="P8964" s="343"/>
    </row>
    <row r="8965" spans="1:16" x14ac:dyDescent="0.25">
      <c r="A8965" s="44" t="s">
        <v>7</v>
      </c>
      <c r="B8965" s="44" t="s">
        <v>15259</v>
      </c>
      <c r="C8965" s="45" t="s">
        <v>11129</v>
      </c>
      <c r="D8965" s="45" t="s">
        <v>16294</v>
      </c>
      <c r="E8965" s="46">
        <v>46022</v>
      </c>
      <c r="F8965" s="338"/>
      <c r="G8965" s="44"/>
      <c r="H8965" s="44"/>
      <c r="I8965" s="44"/>
      <c r="J8965" s="44"/>
      <c r="K8965" s="44"/>
      <c r="L8965" s="31"/>
      <c r="M8965" s="31"/>
      <c r="N8965" s="337"/>
      <c r="O8965" s="337"/>
      <c r="P8965" s="343"/>
    </row>
    <row r="8966" spans="1:16" x14ac:dyDescent="0.25">
      <c r="A8966" s="1" t="s">
        <v>7</v>
      </c>
      <c r="B8966" s="432" t="s">
        <v>6242</v>
      </c>
      <c r="C8966" s="433" t="s">
        <v>6251</v>
      </c>
      <c r="D8966" s="434" t="s">
        <v>17016</v>
      </c>
      <c r="E8966" s="434">
        <v>45885</v>
      </c>
      <c r="P8966" s="343"/>
    </row>
    <row r="8967" spans="1:16" x14ac:dyDescent="0.25">
      <c r="A8967" s="1" t="s">
        <v>7</v>
      </c>
      <c r="B8967" s="432" t="s">
        <v>1815</v>
      </c>
      <c r="C8967" s="433" t="s">
        <v>8433</v>
      </c>
      <c r="D8967" s="434" t="s">
        <v>17016</v>
      </c>
      <c r="E8967" s="434">
        <v>45765</v>
      </c>
      <c r="P8967" s="343"/>
    </row>
    <row r="8968" spans="1:16" x14ac:dyDescent="0.25">
      <c r="A8968" s="1" t="s">
        <v>7</v>
      </c>
      <c r="B8968" s="432" t="s">
        <v>16406</v>
      </c>
      <c r="C8968" s="433" t="s">
        <v>18277</v>
      </c>
      <c r="D8968" s="434" t="s">
        <v>17016</v>
      </c>
      <c r="E8968" s="434">
        <v>46008</v>
      </c>
      <c r="P8968" s="343"/>
    </row>
    <row r="8969" spans="1:16" x14ac:dyDescent="0.25">
      <c r="A8969" s="44" t="s">
        <v>7</v>
      </c>
      <c r="B8969" s="353" t="s">
        <v>17063</v>
      </c>
      <c r="C8969" s="32" t="s">
        <v>17033</v>
      </c>
      <c r="D8969" s="32" t="s">
        <v>1398</v>
      </c>
      <c r="E8969" s="33">
        <v>47208</v>
      </c>
      <c r="F8969" s="32"/>
      <c r="G8969" s="32"/>
      <c r="H8969" s="32"/>
      <c r="I8969" s="31"/>
      <c r="J8969" s="31"/>
      <c r="K8969" s="31"/>
      <c r="L8969" s="31"/>
      <c r="M8969" s="31"/>
      <c r="N8969" s="31"/>
      <c r="O8969" s="337"/>
      <c r="P8969" s="343"/>
    </row>
    <row r="8970" spans="1:16" x14ac:dyDescent="0.25">
      <c r="A8970" s="102" t="s">
        <v>7</v>
      </c>
      <c r="B8970" s="92" t="s">
        <v>15819</v>
      </c>
      <c r="C8970" s="93" t="s">
        <v>15820</v>
      </c>
      <c r="D8970" s="93" t="s">
        <v>1398</v>
      </c>
      <c r="E8970" s="94">
        <v>45952</v>
      </c>
      <c r="F8970" s="93"/>
      <c r="G8970" s="93"/>
      <c r="H8970" s="93"/>
      <c r="I8970" s="99"/>
      <c r="J8970" s="99"/>
      <c r="K8970" s="99"/>
      <c r="L8970" s="31"/>
      <c r="M8970" s="31"/>
      <c r="N8970" s="337"/>
      <c r="O8970" s="337"/>
      <c r="P8970" s="343"/>
    </row>
    <row r="8971" spans="1:16" x14ac:dyDescent="0.25">
      <c r="A8971" s="44" t="s">
        <v>7</v>
      </c>
      <c r="B8971" s="44" t="s">
        <v>10175</v>
      </c>
      <c r="C8971" s="45" t="s">
        <v>10271</v>
      </c>
      <c r="D8971" s="45" t="s">
        <v>15765</v>
      </c>
      <c r="E8971" s="45" t="s">
        <v>6422</v>
      </c>
      <c r="F8971" s="328"/>
      <c r="G8971" s="328"/>
      <c r="H8971" s="328"/>
      <c r="I8971" s="329"/>
      <c r="J8971" s="329"/>
      <c r="K8971" s="329"/>
      <c r="N8971" s="337"/>
      <c r="O8971" s="337"/>
      <c r="P8971" s="343"/>
    </row>
    <row r="8972" spans="1:16" x14ac:dyDescent="0.25">
      <c r="A8972" s="346" t="s">
        <v>7</v>
      </c>
      <c r="B8972" s="346" t="s">
        <v>10175</v>
      </c>
      <c r="C8972" s="347" t="s">
        <v>10271</v>
      </c>
      <c r="D8972" s="347" t="s">
        <v>15765</v>
      </c>
      <c r="E8972" s="347" t="s">
        <v>6665</v>
      </c>
      <c r="F8972" s="346"/>
      <c r="G8972" s="346"/>
      <c r="H8972" s="346"/>
      <c r="I8972" s="346"/>
      <c r="J8972" s="346"/>
      <c r="K8972" s="346"/>
      <c r="L8972" s="346"/>
      <c r="M8972" s="346"/>
      <c r="N8972" s="337"/>
      <c r="O8972" s="337"/>
      <c r="P8972" s="343"/>
    </row>
    <row r="8973" spans="1:16" x14ac:dyDescent="0.25">
      <c r="A8973" s="264" t="s">
        <v>7</v>
      </c>
      <c r="B8973" s="264" t="s">
        <v>2751</v>
      </c>
      <c r="C8973" s="265">
        <v>230105</v>
      </c>
      <c r="D8973" s="265" t="s">
        <v>15953</v>
      </c>
      <c r="E8973" s="266" t="s">
        <v>6877</v>
      </c>
      <c r="P8973" s="343"/>
    </row>
    <row r="8974" spans="1:16" x14ac:dyDescent="0.25">
      <c r="A8974" s="264" t="s">
        <v>7</v>
      </c>
      <c r="B8974" s="264" t="s">
        <v>4181</v>
      </c>
      <c r="C8974" s="265">
        <v>230301</v>
      </c>
      <c r="D8974" s="265" t="s">
        <v>15953</v>
      </c>
      <c r="E8974" s="266" t="s">
        <v>6877</v>
      </c>
      <c r="P8974" s="343"/>
    </row>
    <row r="8975" spans="1:16" x14ac:dyDescent="0.25">
      <c r="A8975" s="264" t="s">
        <v>7</v>
      </c>
      <c r="B8975" s="264" t="s">
        <v>1066</v>
      </c>
      <c r="C8975" s="265">
        <v>230805</v>
      </c>
      <c r="D8975" s="265" t="s">
        <v>15953</v>
      </c>
      <c r="E8975" s="266" t="s">
        <v>5279</v>
      </c>
      <c r="P8975" s="343"/>
    </row>
    <row r="8976" spans="1:16" x14ac:dyDescent="0.25">
      <c r="A8976" s="264" t="s">
        <v>7</v>
      </c>
      <c r="B8976" s="264" t="s">
        <v>3587</v>
      </c>
      <c r="C8976" s="265">
        <v>230904</v>
      </c>
      <c r="D8976" s="265" t="s">
        <v>15953</v>
      </c>
      <c r="E8976" s="266" t="s">
        <v>10715</v>
      </c>
      <c r="P8976" s="343"/>
    </row>
    <row r="8977" spans="1:16" x14ac:dyDescent="0.25">
      <c r="A8977" s="264" t="s">
        <v>7</v>
      </c>
      <c r="B8977" s="264" t="s">
        <v>14575</v>
      </c>
      <c r="C8977" s="265">
        <v>240402</v>
      </c>
      <c r="D8977" s="265" t="s">
        <v>15953</v>
      </c>
      <c r="E8977" s="266" t="s">
        <v>6492</v>
      </c>
      <c r="P8977" s="343"/>
    </row>
    <row r="8978" spans="1:16" x14ac:dyDescent="0.25">
      <c r="A8978" s="264" t="s">
        <v>7</v>
      </c>
      <c r="B8978" s="264" t="s">
        <v>6669</v>
      </c>
      <c r="C8978" s="265">
        <v>240804</v>
      </c>
      <c r="D8978" s="265" t="s">
        <v>15953</v>
      </c>
      <c r="E8978" s="266" t="s">
        <v>15826</v>
      </c>
      <c r="P8978" s="343"/>
    </row>
    <row r="8979" spans="1:16" x14ac:dyDescent="0.25">
      <c r="A8979" s="264" t="s">
        <v>7</v>
      </c>
      <c r="B8979" s="264" t="s">
        <v>6725</v>
      </c>
      <c r="C8979" s="265">
        <v>24070201</v>
      </c>
      <c r="D8979" s="265" t="s">
        <v>15953</v>
      </c>
      <c r="E8979" s="266" t="s">
        <v>10069</v>
      </c>
      <c r="P8979" s="343"/>
    </row>
    <row r="8980" spans="1:16" x14ac:dyDescent="0.25">
      <c r="A8980" s="264" t="s">
        <v>7</v>
      </c>
      <c r="B8980" s="264" t="s">
        <v>3596</v>
      </c>
      <c r="C8980" s="265">
        <v>24070202</v>
      </c>
      <c r="D8980" s="265" t="s">
        <v>15953</v>
      </c>
      <c r="E8980" s="266" t="s">
        <v>5273</v>
      </c>
      <c r="P8980" s="343"/>
    </row>
    <row r="8981" spans="1:16" x14ac:dyDescent="0.25">
      <c r="A8981" s="44" t="s">
        <v>7</v>
      </c>
      <c r="B8981" s="44" t="s">
        <v>10175</v>
      </c>
      <c r="C8981" s="45" t="s">
        <v>10271</v>
      </c>
      <c r="D8981" s="45" t="s">
        <v>13812</v>
      </c>
      <c r="E8981" s="45" t="s">
        <v>6422</v>
      </c>
      <c r="F8981" s="93"/>
      <c r="G8981" s="93"/>
      <c r="H8981" s="93"/>
      <c r="I8981" s="99"/>
      <c r="J8981" s="99"/>
      <c r="K8981" s="99"/>
      <c r="N8981" s="337"/>
      <c r="O8981" s="337"/>
      <c r="P8981" s="343"/>
    </row>
    <row r="8982" spans="1:16" x14ac:dyDescent="0.25">
      <c r="A8982" s="264" t="s">
        <v>6925</v>
      </c>
      <c r="B8982" s="264" t="s">
        <v>4180</v>
      </c>
      <c r="C8982" s="265">
        <v>220605</v>
      </c>
      <c r="D8982" s="265" t="s">
        <v>15953</v>
      </c>
      <c r="E8982" s="266" t="s">
        <v>6710</v>
      </c>
      <c r="P8982" s="343"/>
    </row>
    <row r="8983" spans="1:16" x14ac:dyDescent="0.25">
      <c r="A8983" s="44" t="s">
        <v>15561</v>
      </c>
      <c r="B8983" s="44" t="s">
        <v>1353</v>
      </c>
      <c r="C8983" s="45" t="s">
        <v>15395</v>
      </c>
      <c r="D8983" s="45" t="s">
        <v>18252</v>
      </c>
      <c r="E8983" s="45" t="s">
        <v>10069</v>
      </c>
      <c r="F8983" s="45" t="s">
        <v>1384</v>
      </c>
      <c r="G8983" s="45" t="s">
        <v>1385</v>
      </c>
      <c r="P8983" s="343"/>
    </row>
    <row r="8984" spans="1:16" x14ac:dyDescent="0.25">
      <c r="A8984" s="44" t="s">
        <v>12349</v>
      </c>
      <c r="B8984" s="44" t="s">
        <v>13612</v>
      </c>
      <c r="C8984" s="45" t="s">
        <v>12859</v>
      </c>
      <c r="D8984" s="45" t="s">
        <v>4574</v>
      </c>
      <c r="E8984" s="275">
        <f>DATE(2027,12,29)</f>
        <v>46750</v>
      </c>
      <c r="N8984" s="337"/>
      <c r="O8984" s="337"/>
      <c r="P8984" s="343"/>
    </row>
    <row r="8985" spans="1:16" x14ac:dyDescent="0.25">
      <c r="A8985" s="264" t="s">
        <v>10731</v>
      </c>
      <c r="B8985" s="264" t="s">
        <v>10629</v>
      </c>
      <c r="C8985" s="265">
        <v>230804</v>
      </c>
      <c r="D8985" s="265" t="s">
        <v>15953</v>
      </c>
      <c r="E8985" s="266" t="s">
        <v>5279</v>
      </c>
      <c r="P8985" s="343"/>
    </row>
    <row r="8986" spans="1:16" x14ac:dyDescent="0.25">
      <c r="A8986" s="264" t="s">
        <v>10731</v>
      </c>
      <c r="B8986" s="264" t="s">
        <v>3590</v>
      </c>
      <c r="C8986" s="265">
        <v>230903</v>
      </c>
      <c r="D8986" s="265" t="s">
        <v>15953</v>
      </c>
      <c r="E8986" s="266" t="s">
        <v>10715</v>
      </c>
      <c r="P8986" s="343"/>
    </row>
    <row r="8987" spans="1:16" x14ac:dyDescent="0.25">
      <c r="A8987" s="264" t="s">
        <v>10731</v>
      </c>
      <c r="B8987" s="264" t="s">
        <v>12991</v>
      </c>
      <c r="C8987" s="265">
        <v>240102</v>
      </c>
      <c r="D8987" s="265" t="s">
        <v>15953</v>
      </c>
      <c r="E8987" s="266" t="s">
        <v>6677</v>
      </c>
      <c r="P8987" s="343"/>
    </row>
    <row r="8988" spans="1:16" x14ac:dyDescent="0.25">
      <c r="A8988" s="44" t="s">
        <v>11207</v>
      </c>
      <c r="B8988" s="44" t="s">
        <v>15279</v>
      </c>
      <c r="C8988" s="45" t="s">
        <v>11130</v>
      </c>
      <c r="D8988" s="45" t="s">
        <v>16294</v>
      </c>
      <c r="E8988" s="46">
        <v>46112</v>
      </c>
      <c r="F8988" s="338"/>
      <c r="G8988" s="44"/>
      <c r="H8988" s="44"/>
      <c r="I8988" s="44"/>
      <c r="J8988" s="44"/>
      <c r="K8988" s="44"/>
      <c r="N8988" s="337"/>
      <c r="O8988" s="337"/>
      <c r="P8988" s="343"/>
    </row>
    <row r="8989" spans="1:16" x14ac:dyDescent="0.25">
      <c r="A8989" s="264" t="s">
        <v>6926</v>
      </c>
      <c r="B8989" s="264" t="s">
        <v>2751</v>
      </c>
      <c r="C8989" s="265">
        <v>220105</v>
      </c>
      <c r="D8989" s="265" t="s">
        <v>15953</v>
      </c>
      <c r="E8989" s="266" t="s">
        <v>3064</v>
      </c>
      <c r="P8989" s="343"/>
    </row>
    <row r="8990" spans="1:16" x14ac:dyDescent="0.25">
      <c r="A8990" s="264" t="s">
        <v>2825</v>
      </c>
      <c r="B8990" s="264" t="s">
        <v>8832</v>
      </c>
      <c r="C8990" s="265">
        <v>230203</v>
      </c>
      <c r="D8990" s="265" t="s">
        <v>15953</v>
      </c>
      <c r="E8990" s="266" t="s">
        <v>8836</v>
      </c>
      <c r="P8990" s="343"/>
    </row>
    <row r="8991" spans="1:16" x14ac:dyDescent="0.25">
      <c r="A8991" s="264" t="s">
        <v>2825</v>
      </c>
      <c r="B8991" s="264" t="s">
        <v>8833</v>
      </c>
      <c r="C8991" s="265">
        <v>23020101</v>
      </c>
      <c r="D8991" s="265" t="s">
        <v>15953</v>
      </c>
      <c r="E8991" s="266" t="s">
        <v>8836</v>
      </c>
      <c r="P8991" s="343"/>
    </row>
    <row r="8992" spans="1:16" x14ac:dyDescent="0.25">
      <c r="A8992" s="264" t="s">
        <v>2825</v>
      </c>
      <c r="B8992" s="264" t="s">
        <v>8834</v>
      </c>
      <c r="C8992" s="265">
        <v>23020102</v>
      </c>
      <c r="D8992" s="265" t="s">
        <v>15953</v>
      </c>
      <c r="E8992" s="266" t="s">
        <v>8836</v>
      </c>
      <c r="P8992" s="343"/>
    </row>
    <row r="8993" spans="1:16" x14ac:dyDescent="0.25">
      <c r="A8993" s="403" t="s">
        <v>17401</v>
      </c>
      <c r="B8993" s="403" t="s">
        <v>17143</v>
      </c>
      <c r="C8993" s="413">
        <v>19.22</v>
      </c>
      <c r="D8993" s="43" t="s">
        <v>17679</v>
      </c>
      <c r="E8993" s="43">
        <v>45838</v>
      </c>
      <c r="F8993" s="88"/>
      <c r="P8993" s="343"/>
    </row>
    <row r="8994" spans="1:16" x14ac:dyDescent="0.25">
      <c r="A8994" s="403" t="s">
        <v>8</v>
      </c>
      <c r="B8994" s="403" t="s">
        <v>17205</v>
      </c>
      <c r="C8994" s="413">
        <v>15.23</v>
      </c>
      <c r="D8994" s="43" t="s">
        <v>17679</v>
      </c>
      <c r="E8994" s="43">
        <v>46934</v>
      </c>
      <c r="F8994" s="88" t="s">
        <v>1533</v>
      </c>
      <c r="P8994" s="343"/>
    </row>
    <row r="8995" spans="1:16" x14ac:dyDescent="0.25">
      <c r="A8995" s="403" t="s">
        <v>8</v>
      </c>
      <c r="B8995" s="403" t="s">
        <v>17206</v>
      </c>
      <c r="C8995" s="413">
        <v>16.23</v>
      </c>
      <c r="D8995" s="43" t="s">
        <v>17679</v>
      </c>
      <c r="E8995" s="43">
        <v>46934</v>
      </c>
      <c r="F8995" s="88" t="s">
        <v>1533</v>
      </c>
      <c r="P8995" s="343"/>
    </row>
    <row r="8996" spans="1:16" x14ac:dyDescent="0.25">
      <c r="A8996" s="1" t="s">
        <v>8</v>
      </c>
      <c r="B8996" s="432" t="s">
        <v>1815</v>
      </c>
      <c r="C8996" s="433" t="s">
        <v>8434</v>
      </c>
      <c r="D8996" s="434" t="s">
        <v>17016</v>
      </c>
      <c r="E8996" s="434">
        <v>46130</v>
      </c>
      <c r="P8996" s="343"/>
    </row>
    <row r="8997" spans="1:16" x14ac:dyDescent="0.25">
      <c r="A8997" s="1" t="s">
        <v>8</v>
      </c>
      <c r="B8997" s="432" t="s">
        <v>1815</v>
      </c>
      <c r="C8997" s="433" t="s">
        <v>8434</v>
      </c>
      <c r="D8997" s="434" t="s">
        <v>17016</v>
      </c>
      <c r="E8997" s="434">
        <v>46130</v>
      </c>
      <c r="P8997" s="343"/>
    </row>
    <row r="8998" spans="1:16" x14ac:dyDescent="0.25">
      <c r="A8998" s="1" t="s">
        <v>8</v>
      </c>
      <c r="B8998" s="432" t="s">
        <v>1815</v>
      </c>
      <c r="C8998" s="433" t="s">
        <v>8434</v>
      </c>
      <c r="D8998" s="434" t="s">
        <v>17016</v>
      </c>
      <c r="E8998" s="434">
        <v>46130</v>
      </c>
      <c r="P8998" s="343"/>
    </row>
    <row r="8999" spans="1:16" x14ac:dyDescent="0.25">
      <c r="A8999" s="403" t="s">
        <v>3749</v>
      </c>
      <c r="B8999" s="403" t="s">
        <v>17206</v>
      </c>
      <c r="C8999" s="413">
        <v>16.22</v>
      </c>
      <c r="D8999" s="43" t="s">
        <v>17679</v>
      </c>
      <c r="E8999" s="43">
        <v>45838</v>
      </c>
      <c r="F8999" s="88"/>
      <c r="P8999" s="343"/>
    </row>
    <row r="9000" spans="1:16" x14ac:dyDescent="0.25">
      <c r="A9000" s="403" t="s">
        <v>3749</v>
      </c>
      <c r="B9000" s="403" t="s">
        <v>17128</v>
      </c>
      <c r="C9000" s="413">
        <v>20.22</v>
      </c>
      <c r="D9000" s="43" t="s">
        <v>17679</v>
      </c>
      <c r="E9000" s="43">
        <v>45838</v>
      </c>
      <c r="F9000" s="88"/>
      <c r="P9000" s="343"/>
    </row>
    <row r="9001" spans="1:16" x14ac:dyDescent="0.25">
      <c r="A9001" s="403" t="s">
        <v>3749</v>
      </c>
      <c r="B9001" s="403" t="s">
        <v>17216</v>
      </c>
      <c r="C9001" s="413">
        <v>35.229999999999997</v>
      </c>
      <c r="D9001" s="43" t="s">
        <v>17679</v>
      </c>
      <c r="E9001" s="43">
        <v>46934</v>
      </c>
      <c r="F9001" s="88"/>
      <c r="P9001" s="343"/>
    </row>
    <row r="9002" spans="1:16" x14ac:dyDescent="0.25">
      <c r="A9002" s="264" t="s">
        <v>3749</v>
      </c>
      <c r="B9002" s="264" t="s">
        <v>4181</v>
      </c>
      <c r="C9002" s="265">
        <v>230301</v>
      </c>
      <c r="D9002" s="265" t="s">
        <v>15953</v>
      </c>
      <c r="E9002" s="266" t="s">
        <v>6877</v>
      </c>
      <c r="P9002" s="343"/>
    </row>
    <row r="9003" spans="1:16" x14ac:dyDescent="0.25">
      <c r="A9003" s="264" t="s">
        <v>3749</v>
      </c>
      <c r="B9003" s="264" t="s">
        <v>1059</v>
      </c>
      <c r="C9003" s="265">
        <v>231104</v>
      </c>
      <c r="D9003" s="265" t="s">
        <v>15953</v>
      </c>
      <c r="E9003" s="266" t="s">
        <v>11352</v>
      </c>
      <c r="P9003" s="343"/>
    </row>
    <row r="9004" spans="1:16" x14ac:dyDescent="0.25">
      <c r="A9004" s="264" t="s">
        <v>3749</v>
      </c>
      <c r="B9004" s="264" t="s">
        <v>1079</v>
      </c>
      <c r="C9004" s="265">
        <v>240904</v>
      </c>
      <c r="D9004" s="265" t="s">
        <v>15953</v>
      </c>
      <c r="E9004" s="266" t="s">
        <v>6214</v>
      </c>
      <c r="P9004" s="343"/>
    </row>
    <row r="9005" spans="1:16" x14ac:dyDescent="0.25">
      <c r="A9005" s="262" t="s">
        <v>6064</v>
      </c>
      <c r="B9005" s="262" t="s">
        <v>7349</v>
      </c>
      <c r="C9005" s="53" t="s">
        <v>11717</v>
      </c>
      <c r="D9005" s="93" t="s">
        <v>7330</v>
      </c>
      <c r="E9005" s="263">
        <v>46935</v>
      </c>
      <c r="F9005" s="93"/>
      <c r="G9005" s="93"/>
      <c r="H9005" s="93"/>
      <c r="I9005" s="99"/>
      <c r="J9005" s="99"/>
      <c r="K9005" s="99"/>
      <c r="N9005" s="337"/>
      <c r="O9005" s="337"/>
      <c r="P9005" s="343"/>
    </row>
    <row r="9006" spans="1:16" x14ac:dyDescent="0.25">
      <c r="A9006" s="44" t="s">
        <v>6064</v>
      </c>
      <c r="B9006" s="44" t="s">
        <v>1350</v>
      </c>
      <c r="C9006" s="45" t="s">
        <v>6188</v>
      </c>
      <c r="D9006" s="45" t="s">
        <v>18252</v>
      </c>
      <c r="E9006" s="45" t="s">
        <v>6211</v>
      </c>
      <c r="F9006" s="45" t="s">
        <v>1384</v>
      </c>
      <c r="G9006" s="45" t="s">
        <v>1385</v>
      </c>
      <c r="P9006" s="343"/>
    </row>
    <row r="9007" spans="1:16" x14ac:dyDescent="0.25">
      <c r="A9007" s="403" t="s">
        <v>17402</v>
      </c>
      <c r="B9007" s="403" t="s">
        <v>17156</v>
      </c>
      <c r="C9007" s="413">
        <v>30.24</v>
      </c>
      <c r="D9007" s="43" t="s">
        <v>17679</v>
      </c>
      <c r="E9007" s="43">
        <v>47299</v>
      </c>
      <c r="F9007" s="88"/>
      <c r="P9007" s="343"/>
    </row>
    <row r="9008" spans="1:16" x14ac:dyDescent="0.25">
      <c r="A9008" s="44" t="s">
        <v>5226</v>
      </c>
      <c r="B9008" s="44" t="s">
        <v>5227</v>
      </c>
      <c r="C9008" s="45" t="s">
        <v>5228</v>
      </c>
      <c r="D9008" s="45" t="s">
        <v>15765</v>
      </c>
      <c r="E9008" s="45" t="s">
        <v>6673</v>
      </c>
      <c r="F9008" s="328"/>
      <c r="G9008" s="328"/>
      <c r="H9008" s="328"/>
      <c r="I9008" s="329"/>
      <c r="J9008" s="329"/>
      <c r="K9008" s="329"/>
      <c r="N9008" s="337"/>
      <c r="O9008" s="337"/>
      <c r="P9008" s="343"/>
    </row>
    <row r="9009" spans="1:16" x14ac:dyDescent="0.25">
      <c r="A9009" s="346" t="s">
        <v>5226</v>
      </c>
      <c r="B9009" s="346" t="s">
        <v>5227</v>
      </c>
      <c r="C9009" s="347" t="s">
        <v>5228</v>
      </c>
      <c r="D9009" s="347" t="s">
        <v>15765</v>
      </c>
      <c r="E9009" s="347" t="s">
        <v>10364</v>
      </c>
      <c r="F9009" s="346"/>
      <c r="G9009" s="346"/>
      <c r="H9009" s="346"/>
      <c r="I9009" s="346"/>
      <c r="J9009" s="346"/>
      <c r="K9009" s="346"/>
      <c r="L9009" s="346"/>
      <c r="M9009" s="346"/>
      <c r="N9009" s="337"/>
      <c r="O9009" s="337"/>
      <c r="P9009" s="343"/>
    </row>
    <row r="9010" spans="1:16" x14ac:dyDescent="0.25">
      <c r="A9010" s="44" t="s">
        <v>5226</v>
      </c>
      <c r="B9010" s="44" t="s">
        <v>12351</v>
      </c>
      <c r="C9010" s="45" t="s">
        <v>4996</v>
      </c>
      <c r="D9010" s="45" t="s">
        <v>4574</v>
      </c>
      <c r="E9010" s="275">
        <f>DATE(2025,8,8)</f>
        <v>45877</v>
      </c>
      <c r="F9010" s="32"/>
      <c r="G9010" s="32"/>
      <c r="H9010" s="32"/>
      <c r="I9010" s="31"/>
      <c r="J9010" s="31"/>
      <c r="K9010" s="31"/>
      <c r="L9010" s="31"/>
      <c r="M9010" s="31"/>
      <c r="N9010" s="337"/>
      <c r="O9010" s="337"/>
      <c r="P9010" s="343"/>
    </row>
    <row r="9011" spans="1:16" x14ac:dyDescent="0.25">
      <c r="A9011" s="44" t="s">
        <v>5226</v>
      </c>
      <c r="B9011" s="44" t="s">
        <v>5227</v>
      </c>
      <c r="C9011" s="45" t="s">
        <v>5228</v>
      </c>
      <c r="D9011" s="45" t="s">
        <v>13812</v>
      </c>
      <c r="E9011" s="45" t="s">
        <v>6673</v>
      </c>
      <c r="F9011" s="93"/>
      <c r="G9011" s="93"/>
      <c r="H9011" s="93"/>
      <c r="I9011" s="99"/>
      <c r="J9011" s="99"/>
      <c r="K9011" s="99"/>
      <c r="N9011" s="337"/>
      <c r="O9011" s="337"/>
      <c r="P9011" s="343"/>
    </row>
    <row r="9012" spans="1:16" x14ac:dyDescent="0.25">
      <c r="A9012" s="44" t="s">
        <v>2697</v>
      </c>
      <c r="B9012" s="44" t="s">
        <v>9316</v>
      </c>
      <c r="C9012" s="45" t="s">
        <v>9317</v>
      </c>
      <c r="D9012" s="45" t="s">
        <v>18252</v>
      </c>
      <c r="E9012" s="45" t="s">
        <v>3754</v>
      </c>
      <c r="F9012" s="45" t="s">
        <v>1384</v>
      </c>
      <c r="G9012" s="45" t="s">
        <v>1385</v>
      </c>
      <c r="P9012" s="343"/>
    </row>
    <row r="9013" spans="1:16" x14ac:dyDescent="0.25">
      <c r="A9013" s="264" t="s">
        <v>17899</v>
      </c>
      <c r="B9013" s="264" t="s">
        <v>236</v>
      </c>
      <c r="C9013" s="265">
        <v>241001</v>
      </c>
      <c r="D9013" s="265" t="s">
        <v>15953</v>
      </c>
      <c r="E9013" s="266" t="s">
        <v>11352</v>
      </c>
      <c r="P9013" s="343"/>
    </row>
    <row r="9014" spans="1:16" x14ac:dyDescent="0.25">
      <c r="A9014" s="264" t="s">
        <v>8670</v>
      </c>
      <c r="B9014" s="264" t="s">
        <v>6966</v>
      </c>
      <c r="C9014" s="265">
        <v>23010401</v>
      </c>
      <c r="D9014" s="265" t="s">
        <v>15953</v>
      </c>
      <c r="E9014" s="266" t="s">
        <v>6967</v>
      </c>
      <c r="P9014" s="343"/>
    </row>
    <row r="9015" spans="1:16" x14ac:dyDescent="0.25">
      <c r="A9015" s="264" t="s">
        <v>9535</v>
      </c>
      <c r="B9015" s="264" t="s">
        <v>2751</v>
      </c>
      <c r="C9015" s="265">
        <v>230105</v>
      </c>
      <c r="D9015" s="265" t="s">
        <v>15953</v>
      </c>
      <c r="E9015" s="266" t="s">
        <v>6877</v>
      </c>
      <c r="P9015" s="343"/>
    </row>
    <row r="9016" spans="1:16" x14ac:dyDescent="0.25">
      <c r="A9016" s="44" t="s">
        <v>437</v>
      </c>
      <c r="B9016" s="44" t="s">
        <v>15248</v>
      </c>
      <c r="C9016" s="45" t="s">
        <v>7190</v>
      </c>
      <c r="D9016" s="45" t="s">
        <v>16294</v>
      </c>
      <c r="E9016" s="46">
        <v>45838</v>
      </c>
      <c r="F9016" s="338"/>
      <c r="G9016" s="44"/>
      <c r="H9016" s="44"/>
      <c r="I9016" s="44"/>
      <c r="J9016" s="44"/>
      <c r="K9016" s="44"/>
      <c r="L9016" s="31"/>
      <c r="M9016" s="31"/>
      <c r="N9016" s="337"/>
      <c r="O9016" s="337"/>
      <c r="P9016" s="343"/>
    </row>
    <row r="9017" spans="1:16" x14ac:dyDescent="0.25">
      <c r="A9017" s="264" t="s">
        <v>9536</v>
      </c>
      <c r="B9017" s="264" t="s">
        <v>4181</v>
      </c>
      <c r="C9017" s="265">
        <v>230301</v>
      </c>
      <c r="D9017" s="265" t="s">
        <v>15953</v>
      </c>
      <c r="E9017" s="266" t="s">
        <v>6877</v>
      </c>
      <c r="P9017" s="343"/>
    </row>
    <row r="9018" spans="1:16" x14ac:dyDescent="0.25">
      <c r="A9018" s="1" t="s">
        <v>13966</v>
      </c>
      <c r="B9018" s="432" t="s">
        <v>13878</v>
      </c>
      <c r="C9018" s="433" t="s">
        <v>13967</v>
      </c>
      <c r="D9018" s="434" t="s">
        <v>17016</v>
      </c>
      <c r="E9018" s="434">
        <v>45791</v>
      </c>
      <c r="P9018" s="343"/>
    </row>
    <row r="9019" spans="1:16" x14ac:dyDescent="0.25">
      <c r="A9019" s="264" t="s">
        <v>858</v>
      </c>
      <c r="B9019" s="264" t="s">
        <v>236</v>
      </c>
      <c r="C9019" s="265">
        <v>241001</v>
      </c>
      <c r="D9019" s="265" t="s">
        <v>15953</v>
      </c>
      <c r="E9019" s="266" t="s">
        <v>11352</v>
      </c>
      <c r="P9019" s="343"/>
    </row>
    <row r="9020" spans="1:16" x14ac:dyDescent="0.25">
      <c r="A9020" s="264" t="s">
        <v>10732</v>
      </c>
      <c r="B9020" s="264" t="s">
        <v>1056</v>
      </c>
      <c r="C9020" s="265">
        <v>230601</v>
      </c>
      <c r="D9020" s="265" t="s">
        <v>15953</v>
      </c>
      <c r="E9020" s="266" t="s">
        <v>10533</v>
      </c>
      <c r="P9020" s="343"/>
    </row>
    <row r="9021" spans="1:16" x14ac:dyDescent="0.25">
      <c r="A9021" s="264" t="s">
        <v>6927</v>
      </c>
      <c r="B9021" s="264" t="s">
        <v>1067</v>
      </c>
      <c r="C9021" s="265">
        <v>230703</v>
      </c>
      <c r="D9021" s="265" t="s">
        <v>15953</v>
      </c>
      <c r="E9021" s="266" t="s">
        <v>5273</v>
      </c>
      <c r="P9021" s="343"/>
    </row>
    <row r="9022" spans="1:16" x14ac:dyDescent="0.2">
      <c r="A9022" s="154" t="s">
        <v>1700</v>
      </c>
      <c r="B9022" s="155" t="s">
        <v>1701</v>
      </c>
      <c r="C9022" s="315" t="s">
        <v>2909</v>
      </c>
      <c r="D9022" s="146" t="s">
        <v>1616</v>
      </c>
      <c r="E9022" s="272">
        <v>45168</v>
      </c>
      <c r="F9022" s="93"/>
      <c r="G9022" s="93"/>
      <c r="H9022" s="93" t="s">
        <v>1385</v>
      </c>
      <c r="I9022" s="99"/>
      <c r="J9022" s="99"/>
      <c r="K9022" s="99"/>
      <c r="N9022" s="337"/>
      <c r="O9022" s="337"/>
      <c r="P9022" s="343"/>
    </row>
    <row r="9023" spans="1:16" x14ac:dyDescent="0.25">
      <c r="A9023" s="44" t="s">
        <v>5270</v>
      </c>
      <c r="B9023" s="44" t="s">
        <v>5271</v>
      </c>
      <c r="C9023" s="45" t="s">
        <v>5272</v>
      </c>
      <c r="D9023" s="45" t="s">
        <v>15765</v>
      </c>
      <c r="E9023" s="45" t="s">
        <v>5273</v>
      </c>
      <c r="F9023" s="328"/>
      <c r="G9023" s="328"/>
      <c r="H9023" s="328"/>
      <c r="I9023" s="329"/>
      <c r="J9023" s="329"/>
      <c r="K9023" s="329"/>
      <c r="N9023" s="337"/>
      <c r="O9023" s="337"/>
      <c r="P9023" s="343"/>
    </row>
    <row r="9024" spans="1:16" x14ac:dyDescent="0.25">
      <c r="A9024" s="346" t="s">
        <v>5270</v>
      </c>
      <c r="B9024" s="346" t="s">
        <v>5271</v>
      </c>
      <c r="C9024" s="347" t="s">
        <v>5272</v>
      </c>
      <c r="D9024" s="347" t="s">
        <v>15765</v>
      </c>
      <c r="E9024" s="347" t="s">
        <v>16813</v>
      </c>
      <c r="F9024" s="346"/>
      <c r="G9024" s="346"/>
      <c r="H9024" s="346"/>
      <c r="I9024" s="346"/>
      <c r="J9024" s="346"/>
      <c r="K9024" s="346"/>
      <c r="L9024" s="346"/>
      <c r="M9024" s="346"/>
      <c r="N9024" s="337"/>
      <c r="O9024" s="337"/>
      <c r="P9024" s="343"/>
    </row>
    <row r="9025" spans="1:16" x14ac:dyDescent="0.25">
      <c r="A9025" s="44" t="s">
        <v>5270</v>
      </c>
      <c r="B9025" s="44" t="s">
        <v>5271</v>
      </c>
      <c r="C9025" s="45" t="s">
        <v>5272</v>
      </c>
      <c r="D9025" s="45" t="s">
        <v>13812</v>
      </c>
      <c r="E9025" s="45" t="s">
        <v>5273</v>
      </c>
      <c r="F9025" s="93"/>
      <c r="G9025" s="93"/>
      <c r="H9025" s="93"/>
      <c r="I9025" s="99"/>
      <c r="J9025" s="99"/>
      <c r="K9025" s="99"/>
      <c r="N9025" s="337"/>
      <c r="O9025" s="337"/>
      <c r="P9025" s="343"/>
    </row>
    <row r="9026" spans="1:16" x14ac:dyDescent="0.25">
      <c r="A9026" s="403" t="s">
        <v>17403</v>
      </c>
      <c r="B9026" s="403" t="s">
        <v>17091</v>
      </c>
      <c r="C9026" s="413">
        <v>12.22</v>
      </c>
      <c r="D9026" s="43" t="s">
        <v>17679</v>
      </c>
      <c r="E9026" s="43">
        <v>45838</v>
      </c>
      <c r="F9026" s="88"/>
      <c r="P9026" s="343"/>
    </row>
    <row r="9027" spans="1:16" x14ac:dyDescent="0.25">
      <c r="A9027" s="44" t="s">
        <v>3415</v>
      </c>
      <c r="B9027" s="44" t="s">
        <v>1355</v>
      </c>
      <c r="C9027" s="45" t="s">
        <v>10974</v>
      </c>
      <c r="D9027" s="45" t="s">
        <v>18252</v>
      </c>
      <c r="E9027" s="45" t="s">
        <v>10715</v>
      </c>
      <c r="F9027" s="45" t="s">
        <v>1384</v>
      </c>
      <c r="G9027" s="45" t="s">
        <v>1385</v>
      </c>
      <c r="P9027" s="343"/>
    </row>
    <row r="9028" spans="1:16" x14ac:dyDescent="0.2">
      <c r="A9028" s="329" t="s">
        <v>15357</v>
      </c>
      <c r="B9028" s="330" t="s">
        <v>15362</v>
      </c>
      <c r="C9028" s="328" t="s">
        <v>15374</v>
      </c>
      <c r="D9028" s="93" t="s">
        <v>1593</v>
      </c>
      <c r="E9028" s="331">
        <v>46389</v>
      </c>
      <c r="F9028" s="328"/>
      <c r="G9028" s="328"/>
      <c r="H9028" s="328"/>
      <c r="I9028" s="329"/>
      <c r="J9028" s="329"/>
      <c r="K9028" s="329"/>
      <c r="N9028" s="337"/>
      <c r="O9028" s="337"/>
      <c r="P9028" s="343"/>
    </row>
    <row r="9029" spans="1:16" x14ac:dyDescent="0.25">
      <c r="A9029" s="44" t="s">
        <v>16647</v>
      </c>
      <c r="B9029" s="44" t="s">
        <v>12352</v>
      </c>
      <c r="C9029" s="45" t="s">
        <v>16648</v>
      </c>
      <c r="D9029" s="45" t="s">
        <v>4574</v>
      </c>
      <c r="E9029" s="275">
        <f>DATE(2028,7,9)</f>
        <v>46943</v>
      </c>
      <c r="N9029" s="337"/>
      <c r="O9029" s="337"/>
      <c r="P9029" s="343"/>
    </row>
    <row r="9030" spans="1:16" x14ac:dyDescent="0.25">
      <c r="A9030" s="1" t="s">
        <v>14472</v>
      </c>
      <c r="B9030" s="432" t="s">
        <v>14393</v>
      </c>
      <c r="C9030" s="433" t="s">
        <v>14473</v>
      </c>
      <c r="D9030" s="434" t="s">
        <v>17016</v>
      </c>
      <c r="E9030" s="434">
        <v>45889</v>
      </c>
      <c r="P9030" s="343"/>
    </row>
    <row r="9031" spans="1:16" x14ac:dyDescent="0.25">
      <c r="A9031" s="1" t="s">
        <v>14472</v>
      </c>
      <c r="B9031" s="432" t="s">
        <v>18259</v>
      </c>
      <c r="C9031" s="433" t="s">
        <v>18278</v>
      </c>
      <c r="D9031" s="434" t="s">
        <v>17016</v>
      </c>
      <c r="E9031" s="434">
        <v>46036</v>
      </c>
      <c r="P9031" s="343"/>
    </row>
    <row r="9032" spans="1:16" x14ac:dyDescent="0.25">
      <c r="A9032" s="44" t="s">
        <v>6065</v>
      </c>
      <c r="B9032" s="44" t="s">
        <v>6174</v>
      </c>
      <c r="C9032" s="45" t="s">
        <v>6186</v>
      </c>
      <c r="D9032" s="45" t="s">
        <v>18252</v>
      </c>
      <c r="E9032" s="45" t="s">
        <v>6210</v>
      </c>
      <c r="F9032" s="45" t="s">
        <v>1384</v>
      </c>
      <c r="G9032" s="45" t="s">
        <v>1385</v>
      </c>
      <c r="P9032" s="343"/>
    </row>
    <row r="9033" spans="1:16" x14ac:dyDescent="0.2">
      <c r="A9033" s="57" t="s">
        <v>4495</v>
      </c>
      <c r="B9033" s="92" t="s">
        <v>4550</v>
      </c>
      <c r="C9033" s="93" t="s">
        <v>4548</v>
      </c>
      <c r="D9033" s="93" t="s">
        <v>4549</v>
      </c>
      <c r="E9033" s="94">
        <v>46203</v>
      </c>
      <c r="F9033" s="93"/>
      <c r="G9033" s="93"/>
      <c r="H9033" s="93"/>
      <c r="I9033" s="99"/>
      <c r="J9033" s="99"/>
      <c r="K9033" s="99"/>
      <c r="N9033" s="337"/>
      <c r="O9033" s="337"/>
      <c r="P9033" s="343"/>
    </row>
    <row r="9034" spans="1:16" x14ac:dyDescent="0.25">
      <c r="A9034" s="1" t="s">
        <v>4495</v>
      </c>
      <c r="B9034" s="432" t="s">
        <v>14389</v>
      </c>
      <c r="C9034" s="433" t="s">
        <v>14474</v>
      </c>
      <c r="D9034" s="434" t="s">
        <v>17016</v>
      </c>
      <c r="E9034" s="434">
        <v>45826</v>
      </c>
      <c r="P9034" s="343"/>
    </row>
    <row r="9035" spans="1:16" x14ac:dyDescent="0.25">
      <c r="A9035" s="1" t="s">
        <v>4495</v>
      </c>
      <c r="B9035" s="432" t="s">
        <v>14389</v>
      </c>
      <c r="C9035" s="433" t="s">
        <v>14474</v>
      </c>
      <c r="D9035" s="434" t="s">
        <v>17016</v>
      </c>
      <c r="E9035" s="434">
        <v>45826</v>
      </c>
      <c r="P9035" s="343"/>
    </row>
    <row r="9036" spans="1:16" x14ac:dyDescent="0.25">
      <c r="A9036" s="264" t="s">
        <v>4495</v>
      </c>
      <c r="B9036" s="264" t="s">
        <v>2751</v>
      </c>
      <c r="C9036" s="265">
        <v>230105</v>
      </c>
      <c r="D9036" s="265" t="s">
        <v>15953</v>
      </c>
      <c r="E9036" s="266" t="s">
        <v>6877</v>
      </c>
      <c r="P9036" s="343"/>
    </row>
    <row r="9037" spans="1:16" x14ac:dyDescent="0.25">
      <c r="A9037" s="44" t="s">
        <v>7255</v>
      </c>
      <c r="B9037" s="44" t="s">
        <v>15290</v>
      </c>
      <c r="C9037" s="45" t="s">
        <v>7249</v>
      </c>
      <c r="D9037" s="45" t="s">
        <v>16294</v>
      </c>
      <c r="E9037" s="46">
        <v>45777</v>
      </c>
      <c r="F9037" s="338"/>
      <c r="G9037" s="44"/>
      <c r="H9037" s="44"/>
      <c r="I9037" s="44"/>
      <c r="J9037" s="44"/>
      <c r="K9037" s="44"/>
      <c r="L9037" s="31"/>
      <c r="M9037" s="31"/>
      <c r="N9037" s="337"/>
      <c r="O9037" s="337"/>
      <c r="P9037" s="343"/>
    </row>
    <row r="9038" spans="1:16" x14ac:dyDescent="0.25">
      <c r="A9038" s="44" t="s">
        <v>9162</v>
      </c>
      <c r="B9038" s="44" t="s">
        <v>9107</v>
      </c>
      <c r="C9038" s="45" t="s">
        <v>9108</v>
      </c>
      <c r="D9038" s="45" t="s">
        <v>18252</v>
      </c>
      <c r="E9038" s="45" t="s">
        <v>6809</v>
      </c>
      <c r="F9038" s="45" t="s">
        <v>1385</v>
      </c>
      <c r="G9038" s="45" t="s">
        <v>1385</v>
      </c>
      <c r="P9038" s="343"/>
    </row>
    <row r="9039" spans="1:16" x14ac:dyDescent="0.25">
      <c r="A9039" s="264" t="s">
        <v>6928</v>
      </c>
      <c r="B9039" s="264" t="s">
        <v>2751</v>
      </c>
      <c r="C9039" s="265">
        <v>220105</v>
      </c>
      <c r="D9039" s="265" t="s">
        <v>15953</v>
      </c>
      <c r="E9039" s="266" t="s">
        <v>3064</v>
      </c>
      <c r="P9039" s="343"/>
    </row>
    <row r="9040" spans="1:16" x14ac:dyDescent="0.25">
      <c r="A9040" s="273" t="s">
        <v>11813</v>
      </c>
      <c r="B9040" s="273" t="s">
        <v>11802</v>
      </c>
      <c r="C9040" s="274">
        <v>791202309002</v>
      </c>
      <c r="D9040" s="274" t="s">
        <v>8356</v>
      </c>
      <c r="E9040" s="276" t="s">
        <v>11829</v>
      </c>
      <c r="F9040" s="328"/>
      <c r="G9040" s="328"/>
      <c r="H9040" s="328"/>
      <c r="I9040" s="329"/>
      <c r="J9040" s="329"/>
      <c r="K9040" s="329"/>
      <c r="N9040" s="337"/>
      <c r="O9040" s="337"/>
      <c r="P9040" s="343"/>
    </row>
    <row r="9041" spans="1:16" x14ac:dyDescent="0.25">
      <c r="A9041" s="264" t="s">
        <v>14908</v>
      </c>
      <c r="B9041" s="264" t="s">
        <v>1056</v>
      </c>
      <c r="C9041" s="265">
        <v>240601</v>
      </c>
      <c r="D9041" s="265" t="s">
        <v>15953</v>
      </c>
      <c r="E9041" s="266" t="s">
        <v>13753</v>
      </c>
      <c r="P9041" s="343"/>
    </row>
    <row r="9042" spans="1:16" x14ac:dyDescent="0.25">
      <c r="A9042" s="44" t="s">
        <v>2584</v>
      </c>
      <c r="B9042" s="44" t="s">
        <v>2582</v>
      </c>
      <c r="C9042" s="45" t="s">
        <v>2585</v>
      </c>
      <c r="D9042" s="45" t="s">
        <v>15765</v>
      </c>
      <c r="E9042" s="45" t="s">
        <v>6412</v>
      </c>
      <c r="F9042" s="328"/>
      <c r="G9042" s="328"/>
      <c r="H9042" s="328"/>
      <c r="I9042" s="329"/>
      <c r="J9042" s="329"/>
      <c r="K9042" s="329"/>
      <c r="N9042" s="337"/>
      <c r="O9042" s="337"/>
      <c r="P9042" s="343"/>
    </row>
    <row r="9043" spans="1:16" x14ac:dyDescent="0.25">
      <c r="A9043" s="346" t="s">
        <v>2584</v>
      </c>
      <c r="B9043" s="346" t="s">
        <v>2582</v>
      </c>
      <c r="C9043" s="347" t="s">
        <v>2585</v>
      </c>
      <c r="D9043" s="347" t="s">
        <v>15765</v>
      </c>
      <c r="E9043" s="347" t="s">
        <v>6412</v>
      </c>
      <c r="F9043" s="346"/>
      <c r="G9043" s="346"/>
      <c r="H9043" s="346"/>
      <c r="I9043" s="346"/>
      <c r="J9043" s="346"/>
      <c r="K9043" s="346"/>
      <c r="L9043" s="346"/>
      <c r="M9043" s="346"/>
      <c r="N9043" s="337"/>
      <c r="O9043" s="337"/>
      <c r="P9043" s="343"/>
    </row>
    <row r="9044" spans="1:16" x14ac:dyDescent="0.25">
      <c r="A9044" s="44" t="s">
        <v>15562</v>
      </c>
      <c r="B9044" s="44" t="s">
        <v>1354</v>
      </c>
      <c r="C9044" s="45" t="s">
        <v>14385</v>
      </c>
      <c r="D9044" s="45" t="s">
        <v>18252</v>
      </c>
      <c r="E9044" s="45" t="s">
        <v>3064</v>
      </c>
      <c r="F9044" s="45" t="s">
        <v>1384</v>
      </c>
      <c r="G9044" s="45" t="s">
        <v>1385</v>
      </c>
      <c r="P9044" s="343"/>
    </row>
    <row r="9045" spans="1:16" x14ac:dyDescent="0.25">
      <c r="A9045" s="44" t="s">
        <v>18176</v>
      </c>
      <c r="B9045" s="44" t="s">
        <v>1358</v>
      </c>
      <c r="C9045" s="45" t="s">
        <v>6197</v>
      </c>
      <c r="D9045" s="45" t="s">
        <v>18252</v>
      </c>
      <c r="E9045" s="45" t="s">
        <v>6211</v>
      </c>
      <c r="F9045" s="45" t="s">
        <v>1384</v>
      </c>
      <c r="G9045" s="45" t="s">
        <v>1384</v>
      </c>
      <c r="P9045" s="343"/>
    </row>
    <row r="9046" spans="1:16" x14ac:dyDescent="0.25">
      <c r="A9046" s="262" t="s">
        <v>11610</v>
      </c>
      <c r="B9046" s="262" t="s">
        <v>11553</v>
      </c>
      <c r="C9046" s="53" t="s">
        <v>11718</v>
      </c>
      <c r="D9046" s="93" t="s">
        <v>7330</v>
      </c>
      <c r="E9046" s="263">
        <v>47059</v>
      </c>
      <c r="F9046" s="93"/>
      <c r="G9046" s="93"/>
      <c r="H9046" s="93"/>
      <c r="I9046" s="99"/>
      <c r="J9046" s="99"/>
      <c r="K9046" s="99"/>
      <c r="N9046" s="337"/>
      <c r="O9046" s="337"/>
      <c r="P9046" s="343"/>
    </row>
    <row r="9047" spans="1:16" x14ac:dyDescent="0.25">
      <c r="A9047" s="264" t="s">
        <v>14909</v>
      </c>
      <c r="B9047" s="264" t="s">
        <v>12996</v>
      </c>
      <c r="C9047" s="265">
        <v>24010401</v>
      </c>
      <c r="D9047" s="265" t="s">
        <v>15953</v>
      </c>
      <c r="E9047" s="266" t="s">
        <v>12997</v>
      </c>
      <c r="P9047" s="343"/>
    </row>
    <row r="9048" spans="1:16" x14ac:dyDescent="0.25">
      <c r="A9048" s="264" t="s">
        <v>14909</v>
      </c>
      <c r="B9048" s="264" t="s">
        <v>3782</v>
      </c>
      <c r="C9048" s="265">
        <v>24010402</v>
      </c>
      <c r="D9048" s="265" t="s">
        <v>15953</v>
      </c>
      <c r="E9048" s="266" t="s">
        <v>8836</v>
      </c>
      <c r="P9048" s="343"/>
    </row>
    <row r="9049" spans="1:16" x14ac:dyDescent="0.25">
      <c r="A9049" s="262" t="s">
        <v>11611</v>
      </c>
      <c r="B9049" s="262" t="s">
        <v>11553</v>
      </c>
      <c r="C9049" s="53" t="s">
        <v>11719</v>
      </c>
      <c r="D9049" s="93" t="s">
        <v>7330</v>
      </c>
      <c r="E9049" s="263">
        <v>47059</v>
      </c>
      <c r="F9049" s="93"/>
      <c r="G9049" s="93"/>
      <c r="H9049" s="93"/>
      <c r="I9049" s="99"/>
      <c r="J9049" s="99"/>
      <c r="K9049" s="99"/>
      <c r="N9049" s="337"/>
      <c r="O9049" s="337"/>
      <c r="P9049" s="343"/>
    </row>
    <row r="9050" spans="1:16" x14ac:dyDescent="0.25">
      <c r="A9050" s="264" t="s">
        <v>11442</v>
      </c>
      <c r="B9050" s="264" t="s">
        <v>1053</v>
      </c>
      <c r="C9050" s="265">
        <v>210902</v>
      </c>
      <c r="D9050" s="265" t="s">
        <v>15953</v>
      </c>
      <c r="E9050" s="266" t="s">
        <v>5195</v>
      </c>
      <c r="P9050" s="343"/>
    </row>
    <row r="9051" spans="1:16" x14ac:dyDescent="0.25">
      <c r="A9051" s="264" t="s">
        <v>11442</v>
      </c>
      <c r="B9051" s="264" t="s">
        <v>3587</v>
      </c>
      <c r="C9051" s="265">
        <v>230904</v>
      </c>
      <c r="D9051" s="265" t="s">
        <v>15953</v>
      </c>
      <c r="E9051" s="266" t="s">
        <v>10715</v>
      </c>
      <c r="P9051" s="343"/>
    </row>
    <row r="9052" spans="1:16" x14ac:dyDescent="0.2">
      <c r="A9052" s="57" t="s">
        <v>859</v>
      </c>
      <c r="B9052" s="57" t="s">
        <v>2495</v>
      </c>
      <c r="C9052" s="62">
        <v>21030</v>
      </c>
      <c r="D9052" s="62" t="s">
        <v>5966</v>
      </c>
      <c r="E9052" s="60">
        <v>45961</v>
      </c>
      <c r="F9052" s="339" t="s">
        <v>16267</v>
      </c>
      <c r="G9052" s="339" t="s">
        <v>16268</v>
      </c>
      <c r="H9052" s="57"/>
      <c r="I9052" s="57"/>
      <c r="J9052" s="57"/>
      <c r="K9052" s="57"/>
      <c r="L9052" s="31"/>
      <c r="M9052" s="31"/>
      <c r="N9052" s="337"/>
      <c r="O9052" s="337"/>
      <c r="P9052" s="343"/>
    </row>
    <row r="9053" spans="1:16" x14ac:dyDescent="0.2">
      <c r="A9053" s="57" t="s">
        <v>859</v>
      </c>
      <c r="B9053" s="92" t="s">
        <v>4550</v>
      </c>
      <c r="C9053" s="93" t="s">
        <v>4548</v>
      </c>
      <c r="D9053" s="93" t="s">
        <v>4549</v>
      </c>
      <c r="E9053" s="94">
        <v>46203</v>
      </c>
      <c r="F9053" s="93"/>
      <c r="G9053" s="93"/>
      <c r="H9053" s="93"/>
      <c r="I9053" s="99"/>
      <c r="J9053" s="99"/>
      <c r="K9053" s="99"/>
      <c r="N9053" s="337"/>
      <c r="O9053" s="337"/>
      <c r="P9053" s="343"/>
    </row>
    <row r="9054" spans="1:16" x14ac:dyDescent="0.25">
      <c r="A9054" s="44" t="s">
        <v>859</v>
      </c>
      <c r="B9054" s="44" t="s">
        <v>15259</v>
      </c>
      <c r="C9054" s="45" t="s">
        <v>11129</v>
      </c>
      <c r="D9054" s="45" t="s">
        <v>16294</v>
      </c>
      <c r="E9054" s="46">
        <v>46022</v>
      </c>
      <c r="F9054" s="338"/>
      <c r="G9054" s="44"/>
      <c r="H9054" s="44"/>
      <c r="I9054" s="44"/>
      <c r="J9054" s="44"/>
      <c r="K9054" s="44"/>
      <c r="L9054" s="31"/>
      <c r="M9054" s="31"/>
      <c r="N9054" s="337"/>
      <c r="O9054" s="337"/>
      <c r="P9054" s="343"/>
    </row>
    <row r="9055" spans="1:16" x14ac:dyDescent="0.25">
      <c r="A9055" s="44" t="s">
        <v>4943</v>
      </c>
      <c r="B9055" s="44" t="s">
        <v>15285</v>
      </c>
      <c r="C9055" s="45" t="s">
        <v>13522</v>
      </c>
      <c r="D9055" s="45" t="s">
        <v>16294</v>
      </c>
      <c r="E9055" s="46">
        <v>45838</v>
      </c>
      <c r="F9055" s="338" t="s">
        <v>2055</v>
      </c>
      <c r="G9055" s="44"/>
      <c r="H9055" s="44"/>
      <c r="I9055" s="44"/>
      <c r="J9055" s="44"/>
      <c r="K9055" s="44"/>
      <c r="L9055" s="31"/>
      <c r="M9055" s="31"/>
      <c r="N9055" s="337"/>
      <c r="O9055" s="337"/>
      <c r="P9055" s="343"/>
    </row>
    <row r="9056" spans="1:16" x14ac:dyDescent="0.25">
      <c r="A9056" s="44" t="s">
        <v>4943</v>
      </c>
      <c r="B9056" s="44" t="s">
        <v>15293</v>
      </c>
      <c r="C9056" s="45" t="s">
        <v>7263</v>
      </c>
      <c r="D9056" s="45" t="s">
        <v>16294</v>
      </c>
      <c r="E9056" s="46">
        <v>45869</v>
      </c>
      <c r="F9056" s="338" t="s">
        <v>2055</v>
      </c>
      <c r="G9056" s="44"/>
      <c r="H9056" s="44"/>
      <c r="I9056" s="44"/>
      <c r="J9056" s="44"/>
      <c r="K9056" s="44"/>
      <c r="L9056" s="31"/>
      <c r="M9056" s="31"/>
      <c r="N9056" s="337"/>
      <c r="O9056" s="337"/>
      <c r="P9056" s="343"/>
    </row>
    <row r="9057" spans="1:16" x14ac:dyDescent="0.25">
      <c r="A9057" s="264" t="s">
        <v>8671</v>
      </c>
      <c r="B9057" s="264" t="s">
        <v>3782</v>
      </c>
      <c r="C9057" s="265">
        <v>23010402</v>
      </c>
      <c r="D9057" s="265" t="s">
        <v>15953</v>
      </c>
      <c r="E9057" s="266" t="s">
        <v>8836</v>
      </c>
      <c r="P9057" s="343"/>
    </row>
    <row r="9058" spans="1:16" x14ac:dyDescent="0.25">
      <c r="A9058" s="264" t="s">
        <v>8671</v>
      </c>
      <c r="B9058" s="264" t="s">
        <v>1058</v>
      </c>
      <c r="C9058" s="265">
        <v>23060202</v>
      </c>
      <c r="D9058" s="265" t="s">
        <v>15953</v>
      </c>
      <c r="E9058" s="266" t="s">
        <v>6714</v>
      </c>
      <c r="P9058" s="343"/>
    </row>
    <row r="9059" spans="1:16" x14ac:dyDescent="0.25">
      <c r="A9059" s="44" t="s">
        <v>5734</v>
      </c>
      <c r="B9059" s="44" t="s">
        <v>5692</v>
      </c>
      <c r="C9059" s="45" t="s">
        <v>5735</v>
      </c>
      <c r="D9059" s="45" t="s">
        <v>15765</v>
      </c>
      <c r="E9059" s="45" t="s">
        <v>5246</v>
      </c>
      <c r="F9059" s="328"/>
      <c r="G9059" s="328"/>
      <c r="H9059" s="328"/>
      <c r="I9059" s="329"/>
      <c r="J9059" s="329"/>
      <c r="K9059" s="329"/>
      <c r="N9059" s="337"/>
      <c r="O9059" s="337"/>
      <c r="P9059" s="343"/>
    </row>
    <row r="9060" spans="1:16" x14ac:dyDescent="0.25">
      <c r="A9060" s="346" t="s">
        <v>5734</v>
      </c>
      <c r="B9060" s="346" t="s">
        <v>5692</v>
      </c>
      <c r="C9060" s="347" t="s">
        <v>5735</v>
      </c>
      <c r="D9060" s="347" t="s">
        <v>15765</v>
      </c>
      <c r="E9060" s="347" t="s">
        <v>2980</v>
      </c>
      <c r="F9060" s="346"/>
      <c r="G9060" s="346"/>
      <c r="H9060" s="346"/>
      <c r="I9060" s="346"/>
      <c r="J9060" s="346"/>
      <c r="K9060" s="346"/>
      <c r="L9060" s="346"/>
      <c r="M9060" s="346"/>
      <c r="N9060" s="337"/>
      <c r="O9060" s="337"/>
      <c r="P9060" s="343"/>
    </row>
    <row r="9061" spans="1:16" x14ac:dyDescent="0.25">
      <c r="A9061" s="264" t="s">
        <v>6929</v>
      </c>
      <c r="B9061" s="264" t="s">
        <v>1054</v>
      </c>
      <c r="C9061" s="265">
        <v>220303</v>
      </c>
      <c r="D9061" s="265" t="s">
        <v>15953</v>
      </c>
      <c r="E9061" s="266" t="s">
        <v>3064</v>
      </c>
      <c r="P9061" s="343"/>
    </row>
    <row r="9062" spans="1:16" x14ac:dyDescent="0.25">
      <c r="A9062" s="264" t="s">
        <v>14910</v>
      </c>
      <c r="B9062" s="264" t="s">
        <v>1076</v>
      </c>
      <c r="C9062" s="265">
        <v>240303</v>
      </c>
      <c r="D9062" s="265" t="s">
        <v>15953</v>
      </c>
      <c r="E9062" s="266" t="s">
        <v>3064</v>
      </c>
      <c r="P9062" s="343"/>
    </row>
    <row r="9063" spans="1:16" x14ac:dyDescent="0.25">
      <c r="A9063" s="264" t="s">
        <v>14910</v>
      </c>
      <c r="B9063" s="264" t="s">
        <v>14623</v>
      </c>
      <c r="C9063" s="265">
        <v>24050301</v>
      </c>
      <c r="D9063" s="265" t="s">
        <v>15953</v>
      </c>
      <c r="E9063" s="266" t="s">
        <v>6710</v>
      </c>
      <c r="P9063" s="343"/>
    </row>
    <row r="9064" spans="1:16" x14ac:dyDescent="0.25">
      <c r="A9064" s="44" t="s">
        <v>9163</v>
      </c>
      <c r="B9064" s="44" t="s">
        <v>9107</v>
      </c>
      <c r="C9064" s="45" t="s">
        <v>9108</v>
      </c>
      <c r="D9064" s="45" t="s">
        <v>18252</v>
      </c>
      <c r="E9064" s="45" t="s">
        <v>6809</v>
      </c>
      <c r="F9064" s="45" t="s">
        <v>1384</v>
      </c>
      <c r="G9064" s="45" t="s">
        <v>1385</v>
      </c>
      <c r="P9064" s="343"/>
    </row>
    <row r="9065" spans="1:16" x14ac:dyDescent="0.25">
      <c r="A9065" s="264" t="s">
        <v>9163</v>
      </c>
      <c r="B9065" s="264" t="s">
        <v>9690</v>
      </c>
      <c r="C9065" s="265">
        <v>230304</v>
      </c>
      <c r="D9065" s="265" t="s">
        <v>15953</v>
      </c>
      <c r="E9065" s="266" t="s">
        <v>3754</v>
      </c>
      <c r="P9065" s="343"/>
    </row>
    <row r="9066" spans="1:16" x14ac:dyDescent="0.25">
      <c r="A9066" s="44" t="s">
        <v>9164</v>
      </c>
      <c r="B9066" s="44" t="s">
        <v>1361</v>
      </c>
      <c r="C9066" s="45" t="s">
        <v>9087</v>
      </c>
      <c r="D9066" s="45" t="s">
        <v>18252</v>
      </c>
      <c r="E9066" s="45" t="s">
        <v>6809</v>
      </c>
      <c r="F9066" s="45" t="s">
        <v>1384</v>
      </c>
      <c r="G9066" s="45" t="s">
        <v>1385</v>
      </c>
      <c r="P9066" s="343"/>
    </row>
    <row r="9067" spans="1:16" x14ac:dyDescent="0.25">
      <c r="A9067" s="264" t="s">
        <v>6930</v>
      </c>
      <c r="B9067" s="264" t="s">
        <v>2751</v>
      </c>
      <c r="C9067" s="265">
        <v>220105</v>
      </c>
      <c r="D9067" s="265" t="s">
        <v>15953</v>
      </c>
      <c r="E9067" s="266" t="s">
        <v>3064</v>
      </c>
      <c r="P9067" s="343"/>
    </row>
    <row r="9068" spans="1:16" x14ac:dyDescent="0.25">
      <c r="A9068" s="1" t="s">
        <v>6348</v>
      </c>
      <c r="B9068" s="432" t="s">
        <v>6346</v>
      </c>
      <c r="C9068" s="433" t="s">
        <v>6349</v>
      </c>
      <c r="D9068" s="434" t="s">
        <v>17016</v>
      </c>
      <c r="E9068" s="434">
        <v>45885</v>
      </c>
      <c r="P9068" s="343"/>
    </row>
    <row r="9069" spans="1:16" x14ac:dyDescent="0.25">
      <c r="A9069" s="1" t="s">
        <v>6348</v>
      </c>
      <c r="B9069" s="432" t="s">
        <v>185</v>
      </c>
      <c r="C9069" s="433" t="s">
        <v>13968</v>
      </c>
      <c r="D9069" s="434" t="s">
        <v>17016</v>
      </c>
      <c r="E9069" s="434">
        <v>45763</v>
      </c>
      <c r="P9069" s="343"/>
    </row>
    <row r="9070" spans="1:16" x14ac:dyDescent="0.25">
      <c r="A9070" s="264" t="s">
        <v>11443</v>
      </c>
      <c r="B9070" s="264" t="s">
        <v>4181</v>
      </c>
      <c r="C9070" s="265">
        <v>230301</v>
      </c>
      <c r="D9070" s="265" t="s">
        <v>15953</v>
      </c>
      <c r="E9070" s="266" t="s">
        <v>6877</v>
      </c>
      <c r="P9070" s="343"/>
    </row>
    <row r="9071" spans="1:16" x14ac:dyDescent="0.25">
      <c r="A9071" s="264" t="s">
        <v>11443</v>
      </c>
      <c r="B9071" s="264" t="s">
        <v>1059</v>
      </c>
      <c r="C9071" s="265">
        <v>231104</v>
      </c>
      <c r="D9071" s="265" t="s">
        <v>15953</v>
      </c>
      <c r="E9071" s="266" t="s">
        <v>11352</v>
      </c>
      <c r="P9071" s="343"/>
    </row>
    <row r="9072" spans="1:16" x14ac:dyDescent="0.25">
      <c r="A9072" s="44" t="s">
        <v>16307</v>
      </c>
      <c r="B9072" s="44" t="s">
        <v>16296</v>
      </c>
      <c r="C9072" s="45" t="s">
        <v>16297</v>
      </c>
      <c r="D9072" s="45" t="s">
        <v>16294</v>
      </c>
      <c r="E9072" s="46">
        <v>46022</v>
      </c>
      <c r="F9072" s="338"/>
      <c r="G9072" s="44"/>
      <c r="H9072" s="44"/>
      <c r="I9072" s="44"/>
      <c r="J9072" s="44"/>
      <c r="K9072" s="44"/>
      <c r="L9072" s="31"/>
      <c r="M9072" s="31"/>
      <c r="N9072" s="337"/>
      <c r="O9072" s="337"/>
      <c r="P9072" s="343"/>
    </row>
    <row r="9073" spans="1:16" x14ac:dyDescent="0.25">
      <c r="A9073" s="264" t="s">
        <v>14911</v>
      </c>
      <c r="B9073" s="264" t="s">
        <v>12996</v>
      </c>
      <c r="C9073" s="265">
        <v>24010401</v>
      </c>
      <c r="D9073" s="265" t="s">
        <v>15953</v>
      </c>
      <c r="E9073" s="266" t="s">
        <v>12997</v>
      </c>
      <c r="P9073" s="343"/>
    </row>
    <row r="9074" spans="1:16" x14ac:dyDescent="0.25">
      <c r="A9074" s="264" t="s">
        <v>14911</v>
      </c>
      <c r="B9074" s="264" t="s">
        <v>3782</v>
      </c>
      <c r="C9074" s="265">
        <v>24010402</v>
      </c>
      <c r="D9074" s="265" t="s">
        <v>15953</v>
      </c>
      <c r="E9074" s="266" t="s">
        <v>8836</v>
      </c>
      <c r="P9074" s="343"/>
    </row>
    <row r="9075" spans="1:16" x14ac:dyDescent="0.25">
      <c r="A9075" s="264" t="s">
        <v>14911</v>
      </c>
      <c r="B9075" s="264" t="s">
        <v>4844</v>
      </c>
      <c r="C9075" s="265">
        <v>24060401</v>
      </c>
      <c r="D9075" s="265" t="s">
        <v>15953</v>
      </c>
      <c r="E9075" s="266" t="s">
        <v>6412</v>
      </c>
      <c r="P9075" s="343"/>
    </row>
    <row r="9076" spans="1:16" x14ac:dyDescent="0.25">
      <c r="A9076" s="264" t="s">
        <v>14911</v>
      </c>
      <c r="B9076" s="264" t="s">
        <v>1057</v>
      </c>
      <c r="C9076" s="265">
        <v>24060402</v>
      </c>
      <c r="D9076" s="265" t="s">
        <v>15953</v>
      </c>
      <c r="E9076" s="266" t="s">
        <v>5410</v>
      </c>
      <c r="P9076" s="343"/>
    </row>
    <row r="9077" spans="1:16" x14ac:dyDescent="0.25">
      <c r="A9077" s="264" t="s">
        <v>6931</v>
      </c>
      <c r="B9077" s="264" t="s">
        <v>1056</v>
      </c>
      <c r="C9077" s="265">
        <v>230601</v>
      </c>
      <c r="D9077" s="265" t="s">
        <v>15953</v>
      </c>
      <c r="E9077" s="266" t="s">
        <v>10533</v>
      </c>
      <c r="P9077" s="343"/>
    </row>
    <row r="9078" spans="1:16" x14ac:dyDescent="0.25">
      <c r="A9078" s="264" t="s">
        <v>11444</v>
      </c>
      <c r="B9078" s="264" t="s">
        <v>2448</v>
      </c>
      <c r="C9078" s="265">
        <v>220702</v>
      </c>
      <c r="D9078" s="265" t="s">
        <v>15953</v>
      </c>
      <c r="E9078" s="266" t="s">
        <v>6212</v>
      </c>
      <c r="P9078" s="343"/>
    </row>
    <row r="9079" spans="1:16" x14ac:dyDescent="0.25">
      <c r="A9079" s="264" t="s">
        <v>11444</v>
      </c>
      <c r="B9079" s="264" t="s">
        <v>6672</v>
      </c>
      <c r="C9079" s="265">
        <v>22050101</v>
      </c>
      <c r="D9079" s="265" t="s">
        <v>15953</v>
      </c>
      <c r="E9079" s="266" t="s">
        <v>6673</v>
      </c>
      <c r="P9079" s="343"/>
    </row>
    <row r="9080" spans="1:16" x14ac:dyDescent="0.25">
      <c r="A9080" s="264" t="s">
        <v>11444</v>
      </c>
      <c r="B9080" s="264" t="s">
        <v>6711</v>
      </c>
      <c r="C9080" s="265">
        <v>22050102</v>
      </c>
      <c r="D9080" s="265" t="s">
        <v>15953</v>
      </c>
      <c r="E9080" s="266" t="s">
        <v>6673</v>
      </c>
      <c r="P9080" s="343"/>
    </row>
    <row r="9081" spans="1:16" x14ac:dyDescent="0.25">
      <c r="A9081" s="264" t="s">
        <v>860</v>
      </c>
      <c r="B9081" s="264" t="s">
        <v>2751</v>
      </c>
      <c r="C9081" s="265">
        <v>230105</v>
      </c>
      <c r="D9081" s="265" t="s">
        <v>15953</v>
      </c>
      <c r="E9081" s="266" t="s">
        <v>6877</v>
      </c>
      <c r="P9081" s="343"/>
    </row>
    <row r="9082" spans="1:16" x14ac:dyDescent="0.25">
      <c r="A9082" s="44" t="s">
        <v>12353</v>
      </c>
      <c r="B9082" s="44" t="s">
        <v>177</v>
      </c>
      <c r="C9082" s="45" t="s">
        <v>12860</v>
      </c>
      <c r="D9082" s="45" t="s">
        <v>4574</v>
      </c>
      <c r="E9082" s="275">
        <f>DATE(2027,12,4)</f>
        <v>46725</v>
      </c>
      <c r="N9082" s="337"/>
      <c r="O9082" s="337"/>
      <c r="P9082" s="343"/>
    </row>
    <row r="9083" spans="1:16" x14ac:dyDescent="0.25">
      <c r="A9083" s="44" t="s">
        <v>12353</v>
      </c>
      <c r="B9083" s="44" t="s">
        <v>177</v>
      </c>
      <c r="C9083" s="45" t="s">
        <v>3082</v>
      </c>
      <c r="D9083" s="45" t="s">
        <v>4574</v>
      </c>
      <c r="E9083" s="275">
        <f>DATE(2025,2,18)</f>
        <v>45706</v>
      </c>
      <c r="F9083" s="32"/>
      <c r="G9083" s="32"/>
      <c r="H9083" s="32"/>
      <c r="I9083" s="31"/>
      <c r="J9083" s="31"/>
      <c r="K9083" s="31"/>
      <c r="L9083" s="31"/>
      <c r="M9083" s="31"/>
      <c r="N9083" s="337"/>
      <c r="O9083" s="337"/>
      <c r="P9083" s="343"/>
    </row>
    <row r="9084" spans="1:16" x14ac:dyDescent="0.25">
      <c r="A9084" s="264" t="s">
        <v>6932</v>
      </c>
      <c r="B9084" s="264" t="s">
        <v>6933</v>
      </c>
      <c r="C9084" s="265">
        <v>220602</v>
      </c>
      <c r="D9084" s="265" t="s">
        <v>15953</v>
      </c>
      <c r="E9084" s="266" t="s">
        <v>6714</v>
      </c>
      <c r="P9084" s="343"/>
    </row>
    <row r="9085" spans="1:16" x14ac:dyDescent="0.25">
      <c r="A9085" s="264" t="s">
        <v>6932</v>
      </c>
      <c r="B9085" s="264" t="s">
        <v>3597</v>
      </c>
      <c r="C9085" s="265">
        <v>230902</v>
      </c>
      <c r="D9085" s="265" t="s">
        <v>15953</v>
      </c>
      <c r="E9085" s="266" t="s">
        <v>6210</v>
      </c>
      <c r="P9085" s="343"/>
    </row>
    <row r="9086" spans="1:16" x14ac:dyDescent="0.25">
      <c r="A9086" s="264" t="s">
        <v>6932</v>
      </c>
      <c r="B9086" s="264" t="s">
        <v>3590</v>
      </c>
      <c r="C9086" s="265">
        <v>230903</v>
      </c>
      <c r="D9086" s="265" t="s">
        <v>15953</v>
      </c>
      <c r="E9086" s="266" t="s">
        <v>10715</v>
      </c>
      <c r="P9086" s="343"/>
    </row>
    <row r="9087" spans="1:16" x14ac:dyDescent="0.25">
      <c r="A9087" s="264" t="s">
        <v>6932</v>
      </c>
      <c r="B9087" s="264" t="s">
        <v>12991</v>
      </c>
      <c r="C9087" s="265">
        <v>240102</v>
      </c>
      <c r="D9087" s="265" t="s">
        <v>15953</v>
      </c>
      <c r="E9087" s="266" t="s">
        <v>6677</v>
      </c>
      <c r="P9087" s="343"/>
    </row>
    <row r="9088" spans="1:16" x14ac:dyDescent="0.25">
      <c r="A9088" s="264" t="s">
        <v>6932</v>
      </c>
      <c r="B9088" s="264" t="s">
        <v>4191</v>
      </c>
      <c r="C9088" s="265">
        <v>240401</v>
      </c>
      <c r="D9088" s="265" t="s">
        <v>15953</v>
      </c>
      <c r="E9088" s="266" t="s">
        <v>6492</v>
      </c>
      <c r="P9088" s="343"/>
    </row>
    <row r="9089" spans="1:16" x14ac:dyDescent="0.25">
      <c r="A9089" s="264" t="s">
        <v>6932</v>
      </c>
      <c r="B9089" s="264" t="s">
        <v>6672</v>
      </c>
      <c r="C9089" s="265">
        <v>22050101</v>
      </c>
      <c r="D9089" s="265" t="s">
        <v>15953</v>
      </c>
      <c r="E9089" s="266" t="s">
        <v>6673</v>
      </c>
      <c r="P9089" s="343"/>
    </row>
    <row r="9090" spans="1:16" x14ac:dyDescent="0.25">
      <c r="A9090" s="264" t="s">
        <v>6932</v>
      </c>
      <c r="B9090" s="264" t="s">
        <v>6711</v>
      </c>
      <c r="C9090" s="265">
        <v>22050102</v>
      </c>
      <c r="D9090" s="265" t="s">
        <v>15953</v>
      </c>
      <c r="E9090" s="266" t="s">
        <v>6673</v>
      </c>
      <c r="P9090" s="343"/>
    </row>
    <row r="9091" spans="1:16" x14ac:dyDescent="0.25">
      <c r="A9091" s="264" t="s">
        <v>6932</v>
      </c>
      <c r="B9091" s="264" t="s">
        <v>12996</v>
      </c>
      <c r="C9091" s="265">
        <v>24010401</v>
      </c>
      <c r="D9091" s="265" t="s">
        <v>15953</v>
      </c>
      <c r="E9091" s="266" t="s">
        <v>12997</v>
      </c>
      <c r="P9091" s="343"/>
    </row>
    <row r="9092" spans="1:16" x14ac:dyDescent="0.25">
      <c r="A9092" s="264" t="s">
        <v>6932</v>
      </c>
      <c r="B9092" s="264" t="s">
        <v>14631</v>
      </c>
      <c r="C9092" s="265">
        <v>24020201</v>
      </c>
      <c r="D9092" s="265" t="s">
        <v>15953</v>
      </c>
      <c r="E9092" s="266" t="s">
        <v>12997</v>
      </c>
      <c r="P9092" s="343"/>
    </row>
    <row r="9093" spans="1:16" x14ac:dyDescent="0.25">
      <c r="A9093" s="264" t="s">
        <v>6932</v>
      </c>
      <c r="B9093" s="264" t="s">
        <v>3598</v>
      </c>
      <c r="C9093" s="265">
        <v>24020202</v>
      </c>
      <c r="D9093" s="265" t="s">
        <v>15953</v>
      </c>
      <c r="E9093" s="266" t="s">
        <v>8836</v>
      </c>
      <c r="P9093" s="343"/>
    </row>
    <row r="9094" spans="1:16" x14ac:dyDescent="0.25">
      <c r="A9094" s="273" t="s">
        <v>11814</v>
      </c>
      <c r="B9094" s="273" t="s">
        <v>11795</v>
      </c>
      <c r="C9094" s="274">
        <v>791202303005</v>
      </c>
      <c r="D9094" s="274" t="s">
        <v>8356</v>
      </c>
      <c r="E9094" s="276" t="s">
        <v>6213</v>
      </c>
      <c r="F9094" s="328"/>
      <c r="G9094" s="328"/>
      <c r="H9094" s="328"/>
      <c r="I9094" s="329"/>
      <c r="J9094" s="329"/>
      <c r="K9094" s="329"/>
      <c r="N9094" s="337"/>
      <c r="O9094" s="337"/>
      <c r="P9094" s="343"/>
    </row>
    <row r="9095" spans="1:16" x14ac:dyDescent="0.25">
      <c r="A9095" s="44" t="s">
        <v>15563</v>
      </c>
      <c r="B9095" s="44" t="s">
        <v>3711</v>
      </c>
      <c r="C9095" s="45" t="s">
        <v>15434</v>
      </c>
      <c r="D9095" s="45" t="s">
        <v>18252</v>
      </c>
      <c r="E9095" s="45" t="s">
        <v>6677</v>
      </c>
      <c r="F9095" s="45" t="s">
        <v>1385</v>
      </c>
      <c r="G9095" s="45" t="s">
        <v>1385</v>
      </c>
      <c r="P9095" s="343"/>
    </row>
    <row r="9096" spans="1:16" x14ac:dyDescent="0.25">
      <c r="A9096" s="44" t="s">
        <v>15563</v>
      </c>
      <c r="B9096" s="44" t="s">
        <v>1349</v>
      </c>
      <c r="C9096" s="45" t="s">
        <v>15422</v>
      </c>
      <c r="D9096" s="45" t="s">
        <v>18252</v>
      </c>
      <c r="E9096" s="45" t="s">
        <v>3064</v>
      </c>
      <c r="F9096" s="45" t="s">
        <v>1385</v>
      </c>
      <c r="G9096" s="45" t="s">
        <v>1385</v>
      </c>
      <c r="P9096" s="343"/>
    </row>
    <row r="9097" spans="1:16" x14ac:dyDescent="0.25">
      <c r="A9097" s="264" t="s">
        <v>6934</v>
      </c>
      <c r="B9097" s="264" t="s">
        <v>6669</v>
      </c>
      <c r="C9097" s="265">
        <v>220802</v>
      </c>
      <c r="D9097" s="265" t="s">
        <v>15953</v>
      </c>
      <c r="E9097" s="266" t="s">
        <v>6416</v>
      </c>
      <c r="P9097" s="343"/>
    </row>
    <row r="9098" spans="1:16" x14ac:dyDescent="0.25">
      <c r="A9098" s="264" t="s">
        <v>6934</v>
      </c>
      <c r="B9098" s="264" t="s">
        <v>2751</v>
      </c>
      <c r="C9098" s="265">
        <v>230105</v>
      </c>
      <c r="D9098" s="265" t="s">
        <v>15953</v>
      </c>
      <c r="E9098" s="266" t="s">
        <v>6877</v>
      </c>
      <c r="P9098" s="343"/>
    </row>
    <row r="9099" spans="1:16" x14ac:dyDescent="0.25">
      <c r="A9099" s="264" t="s">
        <v>6935</v>
      </c>
      <c r="B9099" s="264" t="s">
        <v>6669</v>
      </c>
      <c r="C9099" s="265">
        <v>220802</v>
      </c>
      <c r="D9099" s="265" t="s">
        <v>15953</v>
      </c>
      <c r="E9099" s="266" t="s">
        <v>6416</v>
      </c>
      <c r="P9099" s="343"/>
    </row>
    <row r="9100" spans="1:16" x14ac:dyDescent="0.25">
      <c r="A9100" s="44" t="s">
        <v>9977</v>
      </c>
      <c r="B9100" s="44" t="s">
        <v>15257</v>
      </c>
      <c r="C9100" s="45" t="s">
        <v>13518</v>
      </c>
      <c r="D9100" s="45" t="s">
        <v>16294</v>
      </c>
      <c r="E9100" s="46">
        <v>46022</v>
      </c>
      <c r="F9100" s="338"/>
      <c r="G9100" s="44"/>
      <c r="H9100" s="44"/>
      <c r="I9100" s="44"/>
      <c r="J9100" s="44"/>
      <c r="K9100" s="44"/>
      <c r="L9100" s="31"/>
      <c r="M9100" s="31"/>
      <c r="N9100" s="337"/>
      <c r="O9100" s="337"/>
      <c r="P9100" s="343"/>
    </row>
    <row r="9101" spans="1:16" x14ac:dyDescent="0.25">
      <c r="A9101" s="44" t="s">
        <v>550</v>
      </c>
      <c r="B9101" s="44" t="s">
        <v>15259</v>
      </c>
      <c r="C9101" s="45" t="s">
        <v>11129</v>
      </c>
      <c r="D9101" s="45" t="s">
        <v>16294</v>
      </c>
      <c r="E9101" s="46">
        <v>46022</v>
      </c>
      <c r="F9101" s="338"/>
      <c r="G9101" s="44"/>
      <c r="H9101" s="44"/>
      <c r="I9101" s="44"/>
      <c r="J9101" s="44"/>
      <c r="K9101" s="44"/>
      <c r="L9101" s="31"/>
      <c r="M9101" s="31"/>
      <c r="N9101" s="337"/>
      <c r="O9101" s="337"/>
      <c r="P9101" s="343"/>
    </row>
    <row r="9102" spans="1:16" x14ac:dyDescent="0.25">
      <c r="A9102" s="262" t="s">
        <v>7433</v>
      </c>
      <c r="B9102" s="262" t="s">
        <v>7340</v>
      </c>
      <c r="C9102" s="53" t="s">
        <v>7434</v>
      </c>
      <c r="D9102" s="93" t="s">
        <v>7330</v>
      </c>
      <c r="E9102" s="263">
        <v>46707</v>
      </c>
      <c r="F9102" s="93"/>
      <c r="G9102" s="93"/>
      <c r="H9102" s="93"/>
      <c r="I9102" s="99"/>
      <c r="J9102" s="99"/>
      <c r="K9102" s="99"/>
      <c r="N9102" s="337"/>
      <c r="O9102" s="337"/>
      <c r="P9102" s="343"/>
    </row>
    <row r="9103" spans="1:16" x14ac:dyDescent="0.25">
      <c r="A9103" s="264" t="s">
        <v>7433</v>
      </c>
      <c r="B9103" s="264" t="s">
        <v>6725</v>
      </c>
      <c r="C9103" s="265">
        <v>24070201</v>
      </c>
      <c r="D9103" s="265" t="s">
        <v>15953</v>
      </c>
      <c r="E9103" s="266" t="s">
        <v>10069</v>
      </c>
      <c r="P9103" s="343"/>
    </row>
    <row r="9104" spans="1:16" x14ac:dyDescent="0.25">
      <c r="A9104" s="264" t="s">
        <v>7433</v>
      </c>
      <c r="B9104" s="264" t="s">
        <v>3596</v>
      </c>
      <c r="C9104" s="265">
        <v>24070202</v>
      </c>
      <c r="D9104" s="265" t="s">
        <v>15953</v>
      </c>
      <c r="E9104" s="266" t="s">
        <v>5273</v>
      </c>
      <c r="P9104" s="343"/>
    </row>
    <row r="9105" spans="1:16" x14ac:dyDescent="0.25">
      <c r="A9105" s="264" t="s">
        <v>6936</v>
      </c>
      <c r="B9105" s="264" t="s">
        <v>3782</v>
      </c>
      <c r="C9105" s="265">
        <v>23010402</v>
      </c>
      <c r="D9105" s="265" t="s">
        <v>15953</v>
      </c>
      <c r="E9105" s="266" t="s">
        <v>8836</v>
      </c>
      <c r="P9105" s="343"/>
    </row>
    <row r="9106" spans="1:16" x14ac:dyDescent="0.25">
      <c r="A9106" s="264" t="s">
        <v>11445</v>
      </c>
      <c r="B9106" s="264" t="s">
        <v>8832</v>
      </c>
      <c r="C9106" s="265">
        <v>230203</v>
      </c>
      <c r="D9106" s="265" t="s">
        <v>15953</v>
      </c>
      <c r="E9106" s="266" t="s">
        <v>8836</v>
      </c>
      <c r="P9106" s="343"/>
    </row>
    <row r="9107" spans="1:16" x14ac:dyDescent="0.25">
      <c r="A9107" s="264" t="s">
        <v>6937</v>
      </c>
      <c r="B9107" s="264" t="s">
        <v>6664</v>
      </c>
      <c r="C9107" s="265">
        <v>22010701</v>
      </c>
      <c r="D9107" s="265" t="s">
        <v>15953</v>
      </c>
      <c r="E9107" s="266" t="s">
        <v>6665</v>
      </c>
      <c r="P9107" s="343"/>
    </row>
    <row r="9108" spans="1:16" x14ac:dyDescent="0.25">
      <c r="A9108" s="264" t="s">
        <v>6937</v>
      </c>
      <c r="B9108" s="264" t="s">
        <v>1055</v>
      </c>
      <c r="C9108" s="265">
        <v>22010702</v>
      </c>
      <c r="D9108" s="265" t="s">
        <v>15953</v>
      </c>
      <c r="E9108" s="266" t="s">
        <v>8836</v>
      </c>
      <c r="P9108" s="343"/>
    </row>
    <row r="9109" spans="1:16" x14ac:dyDescent="0.25">
      <c r="A9109" s="264" t="s">
        <v>6937</v>
      </c>
      <c r="B9109" s="264" t="s">
        <v>17682</v>
      </c>
      <c r="C9109" s="265">
        <v>25010501</v>
      </c>
      <c r="D9109" s="265" t="s">
        <v>15953</v>
      </c>
      <c r="E9109" s="266" t="s">
        <v>17681</v>
      </c>
      <c r="P9109" s="343"/>
    </row>
    <row r="9110" spans="1:16" x14ac:dyDescent="0.25">
      <c r="A9110" s="74" t="s">
        <v>17404</v>
      </c>
      <c r="B9110" s="403" t="s">
        <v>17155</v>
      </c>
      <c r="C9110" s="413">
        <v>29.24</v>
      </c>
      <c r="D9110" s="43" t="s">
        <v>17679</v>
      </c>
      <c r="E9110" s="43">
        <v>47299</v>
      </c>
      <c r="F9110" s="88"/>
      <c r="P9110" s="343"/>
    </row>
    <row r="9111" spans="1:16" x14ac:dyDescent="0.25">
      <c r="A9111" s="74" t="s">
        <v>17404</v>
      </c>
      <c r="B9111" s="403" t="s">
        <v>17105</v>
      </c>
      <c r="C9111" s="413">
        <v>39.25</v>
      </c>
      <c r="D9111" s="43" t="s">
        <v>17679</v>
      </c>
      <c r="E9111" s="43">
        <v>47514</v>
      </c>
      <c r="F9111" s="88"/>
      <c r="P9111" s="343"/>
    </row>
    <row r="9112" spans="1:16" x14ac:dyDescent="0.25">
      <c r="A9112" s="44" t="s">
        <v>9165</v>
      </c>
      <c r="B9112" s="44" t="s">
        <v>9107</v>
      </c>
      <c r="C9112" s="45" t="s">
        <v>9108</v>
      </c>
      <c r="D9112" s="45" t="s">
        <v>18252</v>
      </c>
      <c r="E9112" s="45" t="s">
        <v>6809</v>
      </c>
      <c r="F9112" s="45" t="s">
        <v>1384</v>
      </c>
      <c r="G9112" s="45" t="s">
        <v>1385</v>
      </c>
      <c r="P9112" s="343"/>
    </row>
    <row r="9113" spans="1:16" x14ac:dyDescent="0.25">
      <c r="A9113" s="264" t="s">
        <v>861</v>
      </c>
      <c r="B9113" s="264" t="s">
        <v>236</v>
      </c>
      <c r="C9113" s="265">
        <v>241001</v>
      </c>
      <c r="D9113" s="265" t="s">
        <v>15953</v>
      </c>
      <c r="E9113" s="266" t="s">
        <v>11352</v>
      </c>
      <c r="P9113" s="343"/>
    </row>
    <row r="9114" spans="1:16" x14ac:dyDescent="0.25">
      <c r="A9114" s="264" t="s">
        <v>861</v>
      </c>
      <c r="B9114" s="264" t="s">
        <v>6966</v>
      </c>
      <c r="C9114" s="265">
        <v>23010401</v>
      </c>
      <c r="D9114" s="265" t="s">
        <v>15953</v>
      </c>
      <c r="E9114" s="266" t="s">
        <v>6967</v>
      </c>
      <c r="P9114" s="343"/>
    </row>
    <row r="9115" spans="1:16" x14ac:dyDescent="0.25">
      <c r="A9115" s="264" t="s">
        <v>861</v>
      </c>
      <c r="B9115" s="264" t="s">
        <v>3782</v>
      </c>
      <c r="C9115" s="265">
        <v>23010402</v>
      </c>
      <c r="D9115" s="265" t="s">
        <v>15953</v>
      </c>
      <c r="E9115" s="266" t="s">
        <v>8836</v>
      </c>
      <c r="P9115" s="343"/>
    </row>
    <row r="9116" spans="1:16" x14ac:dyDescent="0.25">
      <c r="A9116" s="264" t="s">
        <v>861</v>
      </c>
      <c r="B9116" s="264" t="s">
        <v>17682</v>
      </c>
      <c r="C9116" s="265">
        <v>25010501</v>
      </c>
      <c r="D9116" s="265" t="s">
        <v>15953</v>
      </c>
      <c r="E9116" s="266" t="s">
        <v>17681</v>
      </c>
      <c r="P9116" s="343"/>
    </row>
    <row r="9117" spans="1:16" x14ac:dyDescent="0.25">
      <c r="A9117" s="264" t="s">
        <v>861</v>
      </c>
      <c r="B9117" s="264" t="s">
        <v>6663</v>
      </c>
      <c r="C9117" s="265">
        <v>25010502</v>
      </c>
      <c r="D9117" s="265" t="s">
        <v>15953</v>
      </c>
      <c r="E9117" s="266" t="s">
        <v>6677</v>
      </c>
      <c r="P9117" s="343"/>
    </row>
    <row r="9118" spans="1:16" x14ac:dyDescent="0.25">
      <c r="A9118" s="44" t="s">
        <v>10016</v>
      </c>
      <c r="B9118" s="44" t="s">
        <v>2961</v>
      </c>
      <c r="C9118" s="45" t="s">
        <v>3034</v>
      </c>
      <c r="D9118" s="45" t="s">
        <v>15765</v>
      </c>
      <c r="E9118" s="45" t="s">
        <v>6422</v>
      </c>
      <c r="F9118" s="328"/>
      <c r="G9118" s="328"/>
      <c r="H9118" s="328"/>
      <c r="I9118" s="329"/>
      <c r="J9118" s="329"/>
      <c r="K9118" s="329"/>
      <c r="N9118" s="337"/>
      <c r="O9118" s="337"/>
      <c r="P9118" s="343"/>
    </row>
    <row r="9119" spans="1:16" x14ac:dyDescent="0.25">
      <c r="A9119" s="44" t="s">
        <v>10016</v>
      </c>
      <c r="B9119" s="44" t="s">
        <v>3003</v>
      </c>
      <c r="C9119" s="45" t="s">
        <v>3012</v>
      </c>
      <c r="D9119" s="45" t="s">
        <v>15765</v>
      </c>
      <c r="E9119" s="45" t="s">
        <v>13750</v>
      </c>
      <c r="F9119" s="328"/>
      <c r="G9119" s="328"/>
      <c r="H9119" s="328"/>
      <c r="I9119" s="329"/>
      <c r="J9119" s="329"/>
      <c r="K9119" s="329"/>
      <c r="N9119" s="337"/>
      <c r="O9119" s="337"/>
      <c r="P9119" s="343"/>
    </row>
    <row r="9120" spans="1:16" x14ac:dyDescent="0.25">
      <c r="A9120" s="346" t="s">
        <v>10016</v>
      </c>
      <c r="B9120" s="346" t="s">
        <v>2961</v>
      </c>
      <c r="C9120" s="347" t="s">
        <v>3034</v>
      </c>
      <c r="D9120" s="347" t="s">
        <v>15765</v>
      </c>
      <c r="E9120" s="347" t="s">
        <v>6422</v>
      </c>
      <c r="F9120" s="346"/>
      <c r="G9120" s="346"/>
      <c r="H9120" s="346"/>
      <c r="I9120" s="346"/>
      <c r="J9120" s="346"/>
      <c r="K9120" s="346"/>
      <c r="L9120" s="346"/>
      <c r="M9120" s="346"/>
      <c r="N9120" s="337"/>
      <c r="O9120" s="337"/>
      <c r="P9120" s="343"/>
    </row>
    <row r="9121" spans="1:16" x14ac:dyDescent="0.25">
      <c r="A9121" s="346" t="s">
        <v>10016</v>
      </c>
      <c r="B9121" s="346" t="s">
        <v>3003</v>
      </c>
      <c r="C9121" s="347" t="s">
        <v>3012</v>
      </c>
      <c r="D9121" s="347" t="s">
        <v>15765</v>
      </c>
      <c r="E9121" s="347" t="s">
        <v>12997</v>
      </c>
      <c r="F9121" s="346"/>
      <c r="G9121" s="346"/>
      <c r="H9121" s="346"/>
      <c r="I9121" s="346"/>
      <c r="J9121" s="346"/>
      <c r="K9121" s="346"/>
      <c r="L9121" s="346"/>
      <c r="M9121" s="346"/>
      <c r="N9121" s="337"/>
      <c r="O9121" s="337"/>
      <c r="P9121" s="343"/>
    </row>
    <row r="9122" spans="1:16" x14ac:dyDescent="0.25">
      <c r="A9122" s="44" t="s">
        <v>10016</v>
      </c>
      <c r="B9122" s="44" t="s">
        <v>2961</v>
      </c>
      <c r="C9122" s="45" t="s">
        <v>3034</v>
      </c>
      <c r="D9122" s="45" t="s">
        <v>13812</v>
      </c>
      <c r="E9122" s="45" t="s">
        <v>6422</v>
      </c>
      <c r="F9122" s="93"/>
      <c r="G9122" s="93"/>
      <c r="H9122" s="93"/>
      <c r="I9122" s="99"/>
      <c r="J9122" s="99"/>
      <c r="K9122" s="99"/>
      <c r="N9122" s="337"/>
      <c r="O9122" s="337"/>
      <c r="P9122" s="343"/>
    </row>
    <row r="9123" spans="1:16" x14ac:dyDescent="0.25">
      <c r="A9123" s="44" t="s">
        <v>10016</v>
      </c>
      <c r="B9123" s="44" t="s">
        <v>3003</v>
      </c>
      <c r="C9123" s="45" t="s">
        <v>3012</v>
      </c>
      <c r="D9123" s="45" t="s">
        <v>13812</v>
      </c>
      <c r="E9123" s="45" t="s">
        <v>13750</v>
      </c>
      <c r="F9123" s="93"/>
      <c r="G9123" s="93"/>
      <c r="H9123" s="93"/>
      <c r="I9123" s="99"/>
      <c r="J9123" s="99"/>
      <c r="K9123" s="99"/>
      <c r="N9123" s="337"/>
      <c r="O9123" s="337"/>
      <c r="P9123" s="343"/>
    </row>
    <row r="9124" spans="1:16" x14ac:dyDescent="0.25">
      <c r="A9124" s="262" t="s">
        <v>1215</v>
      </c>
      <c r="B9124" s="262" t="s">
        <v>7353</v>
      </c>
      <c r="C9124" s="53" t="s">
        <v>7435</v>
      </c>
      <c r="D9124" s="93" t="s">
        <v>7330</v>
      </c>
      <c r="E9124" s="263">
        <v>46488</v>
      </c>
      <c r="F9124" s="93"/>
      <c r="G9124" s="93"/>
      <c r="H9124" s="93"/>
      <c r="I9124" s="99"/>
      <c r="J9124" s="99"/>
      <c r="K9124" s="99"/>
      <c r="N9124" s="337"/>
      <c r="O9124" s="337"/>
      <c r="P9124" s="343"/>
    </row>
    <row r="9125" spans="1:16" x14ac:dyDescent="0.25">
      <c r="A9125" s="44" t="s">
        <v>1215</v>
      </c>
      <c r="B9125" s="44" t="s">
        <v>5225</v>
      </c>
      <c r="C9125" s="45" t="s">
        <v>3013</v>
      </c>
      <c r="D9125" s="45" t="s">
        <v>15765</v>
      </c>
      <c r="E9125" s="45" t="s">
        <v>6211</v>
      </c>
      <c r="F9125" s="328"/>
      <c r="G9125" s="328"/>
      <c r="H9125" s="328"/>
      <c r="I9125" s="329"/>
      <c r="J9125" s="329"/>
      <c r="K9125" s="329"/>
      <c r="N9125" s="337"/>
      <c r="O9125" s="337"/>
      <c r="P9125" s="343"/>
    </row>
    <row r="9126" spans="1:16" x14ac:dyDescent="0.25">
      <c r="A9126" s="346" t="s">
        <v>1215</v>
      </c>
      <c r="B9126" s="346" t="s">
        <v>5225</v>
      </c>
      <c r="C9126" s="347" t="s">
        <v>3013</v>
      </c>
      <c r="D9126" s="347" t="s">
        <v>15765</v>
      </c>
      <c r="E9126" s="347" t="s">
        <v>6211</v>
      </c>
      <c r="F9126" s="346"/>
      <c r="G9126" s="346"/>
      <c r="H9126" s="346"/>
      <c r="I9126" s="346"/>
      <c r="J9126" s="346"/>
      <c r="K9126" s="346"/>
      <c r="L9126" s="346"/>
      <c r="M9126" s="346"/>
      <c r="N9126" s="337"/>
      <c r="O9126" s="337"/>
      <c r="P9126" s="343"/>
    </row>
    <row r="9127" spans="1:16" x14ac:dyDescent="0.25">
      <c r="A9127" s="346" t="s">
        <v>1215</v>
      </c>
      <c r="B9127" s="346" t="s">
        <v>16898</v>
      </c>
      <c r="C9127" s="347" t="s">
        <v>16901</v>
      </c>
      <c r="D9127" s="347" t="s">
        <v>15765</v>
      </c>
      <c r="E9127" s="347" t="s">
        <v>15826</v>
      </c>
      <c r="F9127" s="346"/>
      <c r="G9127" s="346"/>
      <c r="H9127" s="346"/>
      <c r="I9127" s="346"/>
      <c r="J9127" s="346"/>
      <c r="K9127" s="346"/>
      <c r="L9127" s="346"/>
      <c r="M9127" s="346"/>
      <c r="N9127" s="337"/>
      <c r="O9127" s="337"/>
      <c r="P9127" s="343"/>
    </row>
    <row r="9128" spans="1:16" x14ac:dyDescent="0.25">
      <c r="A9128" s="44" t="s">
        <v>1215</v>
      </c>
      <c r="B9128" s="44" t="s">
        <v>5225</v>
      </c>
      <c r="C9128" s="45" t="s">
        <v>3013</v>
      </c>
      <c r="D9128" s="45" t="s">
        <v>13812</v>
      </c>
      <c r="E9128" s="45" t="s">
        <v>6211</v>
      </c>
      <c r="F9128" s="93"/>
      <c r="G9128" s="93"/>
      <c r="H9128" s="93"/>
      <c r="I9128" s="99"/>
      <c r="J9128" s="99"/>
      <c r="K9128" s="99"/>
      <c r="N9128" s="337"/>
      <c r="O9128" s="337"/>
      <c r="P9128" s="343"/>
    </row>
    <row r="9129" spans="1:16" x14ac:dyDescent="0.25">
      <c r="A9129" s="102" t="s">
        <v>7757</v>
      </c>
      <c r="B9129" s="131" t="s">
        <v>7741</v>
      </c>
      <c r="C9129" s="96" t="s">
        <v>7742</v>
      </c>
      <c r="D9129" s="96" t="s">
        <v>1398</v>
      </c>
      <c r="E9129" s="112">
        <v>45737</v>
      </c>
      <c r="F9129" s="93"/>
      <c r="G9129" s="93"/>
      <c r="H9129" s="93"/>
      <c r="I9129" s="99"/>
      <c r="J9129" s="99"/>
      <c r="K9129" s="99"/>
      <c r="L9129" s="31"/>
      <c r="M9129" s="31"/>
      <c r="N9129" s="337"/>
      <c r="O9129" s="337"/>
      <c r="P9129" s="343"/>
    </row>
    <row r="9130" spans="1:16" x14ac:dyDescent="0.25">
      <c r="A9130" s="140" t="s">
        <v>1812</v>
      </c>
      <c r="B9130" s="92" t="s">
        <v>3225</v>
      </c>
      <c r="C9130" s="146" t="s">
        <v>2052</v>
      </c>
      <c r="D9130" s="146" t="s">
        <v>1980</v>
      </c>
      <c r="E9130" s="107">
        <v>45138</v>
      </c>
      <c r="F9130" s="93"/>
      <c r="G9130" s="93"/>
      <c r="H9130" s="93"/>
      <c r="I9130" s="99"/>
      <c r="J9130" s="99"/>
      <c r="K9130" s="99"/>
      <c r="N9130" s="337"/>
      <c r="O9130" s="337"/>
      <c r="P9130" s="343"/>
    </row>
    <row r="9131" spans="1:16" x14ac:dyDescent="0.25">
      <c r="A9131" s="44" t="s">
        <v>13264</v>
      </c>
      <c r="B9131" s="92" t="s">
        <v>13392</v>
      </c>
      <c r="C9131" s="45" t="s">
        <v>13122</v>
      </c>
      <c r="D9131" s="93" t="s">
        <v>13391</v>
      </c>
      <c r="E9131" s="94">
        <v>45838</v>
      </c>
      <c r="F9131" s="93"/>
      <c r="G9131" s="93"/>
      <c r="H9131" s="93"/>
      <c r="I9131" s="99"/>
      <c r="J9131" s="99"/>
      <c r="K9131" s="99"/>
      <c r="L9131" s="31"/>
      <c r="M9131" s="31"/>
      <c r="N9131" s="337"/>
      <c r="O9131" s="337"/>
      <c r="P9131" s="343"/>
    </row>
    <row r="9132" spans="1:16" x14ac:dyDescent="0.25">
      <c r="A9132" s="44" t="s">
        <v>15564</v>
      </c>
      <c r="B9132" s="44" t="s">
        <v>15962</v>
      </c>
      <c r="C9132" s="45" t="s">
        <v>15776</v>
      </c>
      <c r="D9132" s="45" t="s">
        <v>18252</v>
      </c>
      <c r="E9132" s="45" t="s">
        <v>6416</v>
      </c>
      <c r="F9132" s="45" t="s">
        <v>1384</v>
      </c>
      <c r="G9132" s="45" t="s">
        <v>1385</v>
      </c>
      <c r="P9132" s="343"/>
    </row>
    <row r="9133" spans="1:16" x14ac:dyDescent="0.25">
      <c r="A9133" s="264" t="s">
        <v>9537</v>
      </c>
      <c r="B9133" s="264" t="s">
        <v>4181</v>
      </c>
      <c r="C9133" s="265">
        <v>230301</v>
      </c>
      <c r="D9133" s="265" t="s">
        <v>15953</v>
      </c>
      <c r="E9133" s="266" t="s">
        <v>6877</v>
      </c>
      <c r="P9133" s="343"/>
    </row>
    <row r="9134" spans="1:16" x14ac:dyDescent="0.25">
      <c r="A9134" s="264" t="s">
        <v>9537</v>
      </c>
      <c r="B9134" s="264" t="s">
        <v>6664</v>
      </c>
      <c r="C9134" s="265">
        <v>22010701</v>
      </c>
      <c r="D9134" s="265" t="s">
        <v>15953</v>
      </c>
      <c r="E9134" s="266" t="s">
        <v>6665</v>
      </c>
      <c r="P9134" s="343"/>
    </row>
    <row r="9135" spans="1:16" x14ac:dyDescent="0.25">
      <c r="A9135" s="44" t="s">
        <v>7436</v>
      </c>
      <c r="B9135" s="44" t="s">
        <v>9093</v>
      </c>
      <c r="C9135" s="45" t="s">
        <v>9094</v>
      </c>
      <c r="D9135" s="45" t="s">
        <v>18252</v>
      </c>
      <c r="E9135" s="45" t="s">
        <v>6809</v>
      </c>
      <c r="F9135" s="45" t="s">
        <v>1384</v>
      </c>
      <c r="G9135" s="45" t="s">
        <v>1385</v>
      </c>
      <c r="P9135" s="343"/>
    </row>
    <row r="9136" spans="1:16" x14ac:dyDescent="0.25">
      <c r="A9136" s="264" t="s">
        <v>4280</v>
      </c>
      <c r="B9136" s="264" t="s">
        <v>3753</v>
      </c>
      <c r="C9136" s="265">
        <v>210101</v>
      </c>
      <c r="D9136" s="265" t="s">
        <v>15953</v>
      </c>
      <c r="E9136" s="266" t="s">
        <v>3754</v>
      </c>
      <c r="P9136" s="343"/>
    </row>
    <row r="9137" spans="1:16" x14ac:dyDescent="0.2">
      <c r="A9137" s="99" t="s">
        <v>10959</v>
      </c>
      <c r="B9137" s="92" t="s">
        <v>10965</v>
      </c>
      <c r="C9137" s="93" t="s">
        <v>10966</v>
      </c>
      <c r="D9137" s="93" t="s">
        <v>1398</v>
      </c>
      <c r="E9137" s="94">
        <v>45976</v>
      </c>
      <c r="F9137" s="93"/>
      <c r="G9137" s="93"/>
      <c r="H9137" s="93"/>
      <c r="I9137" s="99"/>
      <c r="J9137" s="99"/>
      <c r="K9137" s="99"/>
      <c r="L9137" s="31"/>
      <c r="M9137" s="31"/>
      <c r="N9137" s="337"/>
      <c r="O9137" s="337"/>
      <c r="P9137" s="343"/>
    </row>
    <row r="9138" spans="1:16" x14ac:dyDescent="0.25">
      <c r="A9138" s="264" t="s">
        <v>3531</v>
      </c>
      <c r="B9138" s="264" t="s">
        <v>6669</v>
      </c>
      <c r="C9138" s="265">
        <v>230807</v>
      </c>
      <c r="D9138" s="265" t="s">
        <v>15953</v>
      </c>
      <c r="E9138" s="266" t="s">
        <v>6877</v>
      </c>
      <c r="P9138" s="343"/>
    </row>
    <row r="9139" spans="1:16" x14ac:dyDescent="0.2">
      <c r="A9139" s="57" t="s">
        <v>4496</v>
      </c>
      <c r="B9139" s="92" t="s">
        <v>4550</v>
      </c>
      <c r="C9139" s="93" t="s">
        <v>4548</v>
      </c>
      <c r="D9139" s="93" t="s">
        <v>4549</v>
      </c>
      <c r="E9139" s="94">
        <v>46203</v>
      </c>
      <c r="F9139" s="93"/>
      <c r="G9139" s="93"/>
      <c r="H9139" s="93"/>
      <c r="I9139" s="99"/>
      <c r="J9139" s="99"/>
      <c r="K9139" s="99"/>
      <c r="N9139" s="337"/>
      <c r="O9139" s="337"/>
      <c r="P9139" s="343"/>
    </row>
    <row r="9140" spans="1:16" x14ac:dyDescent="0.25">
      <c r="A9140" s="44" t="s">
        <v>3453</v>
      </c>
      <c r="B9140" s="44" t="s">
        <v>15317</v>
      </c>
      <c r="C9140" s="45" t="s">
        <v>3459</v>
      </c>
      <c r="D9140" s="45" t="s">
        <v>16294</v>
      </c>
      <c r="E9140" s="46">
        <v>45688</v>
      </c>
      <c r="F9140" s="338"/>
      <c r="G9140" s="44"/>
      <c r="H9140" s="44"/>
      <c r="I9140" s="44"/>
      <c r="J9140" s="44"/>
      <c r="K9140" s="44"/>
      <c r="L9140" s="31"/>
      <c r="M9140" s="31"/>
      <c r="N9140" s="337"/>
      <c r="O9140" s="337"/>
      <c r="P9140" s="343"/>
    </row>
    <row r="9141" spans="1:16" x14ac:dyDescent="0.25">
      <c r="A9141" s="44" t="s">
        <v>15565</v>
      </c>
      <c r="B9141" s="44" t="s">
        <v>1353</v>
      </c>
      <c r="C9141" s="45" t="s">
        <v>15395</v>
      </c>
      <c r="D9141" s="45" t="s">
        <v>18252</v>
      </c>
      <c r="E9141" s="45" t="s">
        <v>10069</v>
      </c>
      <c r="F9141" s="45" t="s">
        <v>1384</v>
      </c>
      <c r="G9141" s="45" t="s">
        <v>1385</v>
      </c>
      <c r="P9141" s="343"/>
    </row>
    <row r="9142" spans="1:16" x14ac:dyDescent="0.25">
      <c r="A9142" s="44" t="s">
        <v>10017</v>
      </c>
      <c r="B9142" s="44" t="s">
        <v>5290</v>
      </c>
      <c r="C9142" s="45" t="s">
        <v>5395</v>
      </c>
      <c r="D9142" s="45" t="s">
        <v>15765</v>
      </c>
      <c r="E9142" s="45" t="s">
        <v>6673</v>
      </c>
      <c r="F9142" s="328"/>
      <c r="G9142" s="328"/>
      <c r="H9142" s="328"/>
      <c r="I9142" s="329"/>
      <c r="J9142" s="329"/>
      <c r="K9142" s="329"/>
      <c r="N9142" s="337"/>
      <c r="O9142" s="337"/>
      <c r="P9142" s="343"/>
    </row>
    <row r="9143" spans="1:16" x14ac:dyDescent="0.25">
      <c r="A9143" s="346" t="s">
        <v>10017</v>
      </c>
      <c r="B9143" s="346" t="s">
        <v>5290</v>
      </c>
      <c r="C9143" s="347" t="s">
        <v>5395</v>
      </c>
      <c r="D9143" s="347" t="s">
        <v>15765</v>
      </c>
      <c r="E9143" s="347" t="s">
        <v>10364</v>
      </c>
      <c r="F9143" s="346"/>
      <c r="G9143" s="346"/>
      <c r="H9143" s="346"/>
      <c r="I9143" s="346"/>
      <c r="J9143" s="346"/>
      <c r="K9143" s="346"/>
      <c r="L9143" s="346"/>
      <c r="M9143" s="346"/>
      <c r="N9143" s="337"/>
      <c r="O9143" s="337"/>
      <c r="P9143" s="343"/>
    </row>
    <row r="9144" spans="1:16" x14ac:dyDescent="0.25">
      <c r="A9144" s="264" t="s">
        <v>862</v>
      </c>
      <c r="B9144" s="264" t="s">
        <v>1056</v>
      </c>
      <c r="C9144" s="265">
        <v>230601</v>
      </c>
      <c r="D9144" s="265" t="s">
        <v>15953</v>
      </c>
      <c r="E9144" s="266" t="s">
        <v>10533</v>
      </c>
      <c r="P9144" s="343"/>
    </row>
    <row r="9145" spans="1:16" x14ac:dyDescent="0.25">
      <c r="A9145" s="264" t="s">
        <v>862</v>
      </c>
      <c r="B9145" s="264" t="s">
        <v>10628</v>
      </c>
      <c r="C9145" s="265">
        <v>230701</v>
      </c>
      <c r="D9145" s="265" t="s">
        <v>15953</v>
      </c>
      <c r="E9145" s="266" t="s">
        <v>5273</v>
      </c>
      <c r="P9145" s="343"/>
    </row>
    <row r="9146" spans="1:16" x14ac:dyDescent="0.25">
      <c r="A9146" s="264" t="s">
        <v>862</v>
      </c>
      <c r="B9146" s="264" t="s">
        <v>236</v>
      </c>
      <c r="C9146" s="265">
        <v>241001</v>
      </c>
      <c r="D9146" s="265" t="s">
        <v>15953</v>
      </c>
      <c r="E9146" s="266" t="s">
        <v>11352</v>
      </c>
      <c r="P9146" s="343"/>
    </row>
    <row r="9147" spans="1:16" x14ac:dyDescent="0.25">
      <c r="A9147" s="74" t="s">
        <v>17405</v>
      </c>
      <c r="B9147" s="403" t="s">
        <v>17156</v>
      </c>
      <c r="C9147" s="413">
        <v>30.22</v>
      </c>
      <c r="D9147" s="43" t="s">
        <v>17679</v>
      </c>
      <c r="E9147" s="43">
        <v>45838</v>
      </c>
      <c r="F9147" s="88"/>
      <c r="P9147" s="343"/>
    </row>
    <row r="9148" spans="1:16" x14ac:dyDescent="0.25">
      <c r="A9148" s="44" t="s">
        <v>11043</v>
      </c>
      <c r="B9148" s="44" t="s">
        <v>6176</v>
      </c>
      <c r="C9148" s="45" t="s">
        <v>6189</v>
      </c>
      <c r="D9148" s="45" t="s">
        <v>18252</v>
      </c>
      <c r="E9148" s="45" t="s">
        <v>6210</v>
      </c>
      <c r="F9148" s="45" t="s">
        <v>1384</v>
      </c>
      <c r="G9148" s="45" t="s">
        <v>1384</v>
      </c>
      <c r="P9148" s="343"/>
    </row>
    <row r="9149" spans="1:16" x14ac:dyDescent="0.25">
      <c r="A9149" s="264" t="s">
        <v>17900</v>
      </c>
      <c r="B9149" s="264" t="s">
        <v>1921</v>
      </c>
      <c r="C9149" s="265">
        <v>250101</v>
      </c>
      <c r="D9149" s="265" t="s">
        <v>15953</v>
      </c>
      <c r="E9149" s="266" t="s">
        <v>17681</v>
      </c>
      <c r="P9149" s="343"/>
    </row>
    <row r="9150" spans="1:16" x14ac:dyDescent="0.25">
      <c r="A9150" s="44" t="s">
        <v>13265</v>
      </c>
      <c r="B9150" s="92" t="s">
        <v>13392</v>
      </c>
      <c r="C9150" s="45" t="s">
        <v>13134</v>
      </c>
      <c r="D9150" s="93" t="s">
        <v>13391</v>
      </c>
      <c r="E9150" s="94">
        <v>45838</v>
      </c>
      <c r="F9150" s="93"/>
      <c r="G9150" s="93"/>
      <c r="H9150" s="93"/>
      <c r="I9150" s="99"/>
      <c r="J9150" s="99"/>
      <c r="K9150" s="99"/>
      <c r="L9150" s="31"/>
      <c r="M9150" s="31"/>
      <c r="N9150" s="337"/>
      <c r="O9150" s="337"/>
      <c r="P9150" s="343"/>
    </row>
    <row r="9151" spans="1:16" x14ac:dyDescent="0.25">
      <c r="A9151" s="403" t="s">
        <v>17406</v>
      </c>
      <c r="B9151" s="403" t="s">
        <v>17087</v>
      </c>
      <c r="C9151" s="413">
        <v>9.2200000000000006</v>
      </c>
      <c r="D9151" s="43" t="s">
        <v>17679</v>
      </c>
      <c r="E9151" s="43">
        <v>45838</v>
      </c>
      <c r="F9151" s="88"/>
      <c r="P9151" s="343"/>
    </row>
    <row r="9152" spans="1:16" x14ac:dyDescent="0.25">
      <c r="A9152" s="403" t="s">
        <v>17406</v>
      </c>
      <c r="B9152" s="403" t="s">
        <v>17108</v>
      </c>
      <c r="C9152" s="413">
        <v>10.220000000000001</v>
      </c>
      <c r="D9152" s="43" t="s">
        <v>17679</v>
      </c>
      <c r="E9152" s="43">
        <v>45838</v>
      </c>
      <c r="F9152" s="88"/>
      <c r="P9152" s="343"/>
    </row>
    <row r="9153" spans="1:16" x14ac:dyDescent="0.25">
      <c r="A9153" s="403" t="s">
        <v>17406</v>
      </c>
      <c r="B9153" s="403" t="s">
        <v>17101</v>
      </c>
      <c r="C9153" s="413">
        <v>11.22</v>
      </c>
      <c r="D9153" s="43" t="s">
        <v>17679</v>
      </c>
      <c r="E9153" s="43">
        <v>45838</v>
      </c>
      <c r="F9153" s="88"/>
      <c r="P9153" s="343"/>
    </row>
    <row r="9154" spans="1:16" x14ac:dyDescent="0.25">
      <c r="A9154" s="403" t="s">
        <v>17406</v>
      </c>
      <c r="B9154" s="403" t="s">
        <v>17091</v>
      </c>
      <c r="C9154" s="413">
        <v>12.22</v>
      </c>
      <c r="D9154" s="43" t="s">
        <v>17679</v>
      </c>
      <c r="E9154" s="43">
        <v>45838</v>
      </c>
      <c r="F9154" s="88"/>
      <c r="P9154" s="343"/>
    </row>
    <row r="9155" spans="1:16" x14ac:dyDescent="0.25">
      <c r="A9155" s="44" t="s">
        <v>11881</v>
      </c>
      <c r="B9155" s="44" t="s">
        <v>1382</v>
      </c>
      <c r="C9155" s="45" t="s">
        <v>11833</v>
      </c>
      <c r="D9155" s="45" t="s">
        <v>18252</v>
      </c>
      <c r="E9155" s="45" t="s">
        <v>11834</v>
      </c>
      <c r="F9155" s="45" t="s">
        <v>1384</v>
      </c>
      <c r="G9155" s="45" t="s">
        <v>1385</v>
      </c>
      <c r="P9155" s="343"/>
    </row>
    <row r="9156" spans="1:16" x14ac:dyDescent="0.25">
      <c r="A9156" s="403" t="s">
        <v>17407</v>
      </c>
      <c r="B9156" s="403" t="s">
        <v>17091</v>
      </c>
      <c r="C9156" s="413">
        <v>12.22</v>
      </c>
      <c r="D9156" s="43" t="s">
        <v>17679</v>
      </c>
      <c r="E9156" s="43">
        <v>45838</v>
      </c>
      <c r="F9156" s="88"/>
      <c r="P9156" s="343"/>
    </row>
    <row r="9157" spans="1:16" x14ac:dyDescent="0.25">
      <c r="A9157" s="44" t="s">
        <v>6066</v>
      </c>
      <c r="B9157" s="44" t="s">
        <v>1370</v>
      </c>
      <c r="C9157" s="45" t="s">
        <v>6201</v>
      </c>
      <c r="D9157" s="45" t="s">
        <v>18252</v>
      </c>
      <c r="E9157" s="45" t="s">
        <v>6212</v>
      </c>
      <c r="F9157" s="45" t="s">
        <v>1384</v>
      </c>
      <c r="G9157" s="45" t="s">
        <v>1385</v>
      </c>
      <c r="P9157" s="343"/>
    </row>
    <row r="9158" spans="1:16" x14ac:dyDescent="0.25">
      <c r="A9158" s="44" t="s">
        <v>6066</v>
      </c>
      <c r="B9158" s="44" t="s">
        <v>6180</v>
      </c>
      <c r="C9158" s="45" t="s">
        <v>6202</v>
      </c>
      <c r="D9158" s="45" t="s">
        <v>18252</v>
      </c>
      <c r="E9158" s="45" t="s">
        <v>6210</v>
      </c>
      <c r="F9158" s="45" t="s">
        <v>1384</v>
      </c>
      <c r="G9158" s="45" t="s">
        <v>1385</v>
      </c>
      <c r="P9158" s="343"/>
    </row>
    <row r="9159" spans="1:16" x14ac:dyDescent="0.25">
      <c r="A9159" s="44" t="s">
        <v>6066</v>
      </c>
      <c r="B9159" s="44" t="s">
        <v>6183</v>
      </c>
      <c r="C9159" s="45" t="s">
        <v>6206</v>
      </c>
      <c r="D9159" s="45" t="s">
        <v>18252</v>
      </c>
      <c r="E9159" s="45" t="s">
        <v>6210</v>
      </c>
      <c r="F9159" s="45" t="s">
        <v>1384</v>
      </c>
      <c r="G9159" s="45" t="s">
        <v>1385</v>
      </c>
      <c r="P9159" s="343"/>
    </row>
    <row r="9160" spans="1:16" x14ac:dyDescent="0.25">
      <c r="A9160" s="44" t="s">
        <v>6066</v>
      </c>
      <c r="B9160" s="44" t="s">
        <v>6176</v>
      </c>
      <c r="C9160" s="45" t="s">
        <v>6189</v>
      </c>
      <c r="D9160" s="45" t="s">
        <v>18252</v>
      </c>
      <c r="E9160" s="45" t="s">
        <v>6210</v>
      </c>
      <c r="F9160" s="45" t="s">
        <v>1384</v>
      </c>
      <c r="G9160" s="45" t="s">
        <v>1385</v>
      </c>
      <c r="P9160" s="343"/>
    </row>
    <row r="9161" spans="1:16" x14ac:dyDescent="0.25">
      <c r="A9161" s="264" t="s">
        <v>6938</v>
      </c>
      <c r="B9161" s="264" t="s">
        <v>2757</v>
      </c>
      <c r="C9161" s="265">
        <v>221001</v>
      </c>
      <c r="D9161" s="265" t="s">
        <v>15953</v>
      </c>
      <c r="E9161" s="266" t="s">
        <v>5198</v>
      </c>
      <c r="P9161" s="343"/>
    </row>
    <row r="9162" spans="1:16" x14ac:dyDescent="0.25">
      <c r="A9162" s="264" t="s">
        <v>17901</v>
      </c>
      <c r="B9162" s="264" t="s">
        <v>17682</v>
      </c>
      <c r="C9162" s="265">
        <v>25010501</v>
      </c>
      <c r="D9162" s="265" t="s">
        <v>15953</v>
      </c>
      <c r="E9162" s="266" t="s">
        <v>17681</v>
      </c>
      <c r="P9162" s="343"/>
    </row>
    <row r="9163" spans="1:16" x14ac:dyDescent="0.25">
      <c r="A9163" s="264" t="s">
        <v>11446</v>
      </c>
      <c r="B9163" s="264" t="s">
        <v>10524</v>
      </c>
      <c r="C9163" s="265">
        <v>230401</v>
      </c>
      <c r="D9163" s="265" t="s">
        <v>15953</v>
      </c>
      <c r="E9163" s="266" t="s">
        <v>9996</v>
      </c>
      <c r="P9163" s="343"/>
    </row>
    <row r="9164" spans="1:16" x14ac:dyDescent="0.25">
      <c r="A9164" s="264" t="s">
        <v>11446</v>
      </c>
      <c r="B9164" s="264" t="s">
        <v>1059</v>
      </c>
      <c r="C9164" s="265">
        <v>231104</v>
      </c>
      <c r="D9164" s="265" t="s">
        <v>15953</v>
      </c>
      <c r="E9164" s="266" t="s">
        <v>11352</v>
      </c>
      <c r="P9164" s="343"/>
    </row>
    <row r="9165" spans="1:16" x14ac:dyDescent="0.25">
      <c r="A9165" s="44" t="s">
        <v>13266</v>
      </c>
      <c r="B9165" s="92" t="s">
        <v>13392</v>
      </c>
      <c r="C9165" s="45" t="s">
        <v>13122</v>
      </c>
      <c r="D9165" s="93" t="s">
        <v>13391</v>
      </c>
      <c r="E9165" s="94">
        <v>45838</v>
      </c>
      <c r="F9165" s="93"/>
      <c r="G9165" s="93"/>
      <c r="H9165" s="93"/>
      <c r="I9165" s="99"/>
      <c r="J9165" s="99"/>
      <c r="K9165" s="99"/>
      <c r="L9165" s="31"/>
      <c r="M9165" s="31"/>
      <c r="N9165" s="337"/>
      <c r="O9165" s="337"/>
      <c r="P9165" s="343"/>
    </row>
    <row r="9166" spans="1:16" x14ac:dyDescent="0.25">
      <c r="A9166" s="44" t="s">
        <v>6067</v>
      </c>
      <c r="B9166" s="44" t="s">
        <v>6176</v>
      </c>
      <c r="C9166" s="45" t="s">
        <v>6189</v>
      </c>
      <c r="D9166" s="45" t="s">
        <v>18252</v>
      </c>
      <c r="E9166" s="45" t="s">
        <v>6210</v>
      </c>
      <c r="F9166" s="45" t="s">
        <v>1384</v>
      </c>
      <c r="G9166" s="45" t="s">
        <v>1384</v>
      </c>
      <c r="P9166" s="343"/>
    </row>
    <row r="9167" spans="1:16" x14ac:dyDescent="0.25">
      <c r="A9167" s="44" t="s">
        <v>6067</v>
      </c>
      <c r="B9167" s="44" t="s">
        <v>6182</v>
      </c>
      <c r="C9167" s="45" t="s">
        <v>6205</v>
      </c>
      <c r="D9167" s="45" t="s">
        <v>18252</v>
      </c>
      <c r="E9167" s="45" t="s">
        <v>6210</v>
      </c>
      <c r="F9167" s="45" t="s">
        <v>1384</v>
      </c>
      <c r="G9167" s="45" t="s">
        <v>1384</v>
      </c>
      <c r="P9167" s="343"/>
    </row>
    <row r="9168" spans="1:16" x14ac:dyDescent="0.25">
      <c r="A9168" s="44" t="s">
        <v>6067</v>
      </c>
      <c r="B9168" s="44" t="s">
        <v>4865</v>
      </c>
      <c r="C9168" s="45" t="s">
        <v>15432</v>
      </c>
      <c r="D9168" s="45" t="s">
        <v>18252</v>
      </c>
      <c r="E9168" s="45" t="s">
        <v>6492</v>
      </c>
      <c r="F9168" s="45" t="s">
        <v>1384</v>
      </c>
      <c r="G9168" s="45" t="s">
        <v>1384</v>
      </c>
      <c r="P9168" s="343"/>
    </row>
    <row r="9169" spans="1:16" x14ac:dyDescent="0.25">
      <c r="A9169" s="264" t="s">
        <v>863</v>
      </c>
      <c r="B9169" s="264" t="s">
        <v>236</v>
      </c>
      <c r="C9169" s="265">
        <v>241001</v>
      </c>
      <c r="D9169" s="265" t="s">
        <v>15953</v>
      </c>
      <c r="E9169" s="266" t="s">
        <v>11352</v>
      </c>
      <c r="P9169" s="343"/>
    </row>
    <row r="9170" spans="1:16" x14ac:dyDescent="0.25">
      <c r="A9170" s="264" t="s">
        <v>2826</v>
      </c>
      <c r="B9170" s="264" t="s">
        <v>6966</v>
      </c>
      <c r="C9170" s="265">
        <v>23010401</v>
      </c>
      <c r="D9170" s="265" t="s">
        <v>15953</v>
      </c>
      <c r="E9170" s="266" t="s">
        <v>6967</v>
      </c>
      <c r="P9170" s="343"/>
    </row>
    <row r="9171" spans="1:16" x14ac:dyDescent="0.25">
      <c r="A9171" s="264" t="s">
        <v>2826</v>
      </c>
      <c r="B9171" s="264" t="s">
        <v>3782</v>
      </c>
      <c r="C9171" s="265">
        <v>23010402</v>
      </c>
      <c r="D9171" s="265" t="s">
        <v>15953</v>
      </c>
      <c r="E9171" s="266" t="s">
        <v>8836</v>
      </c>
      <c r="P9171" s="343"/>
    </row>
    <row r="9172" spans="1:16" x14ac:dyDescent="0.25">
      <c r="A9172" s="44" t="s">
        <v>2698</v>
      </c>
      <c r="B9172" s="44" t="s">
        <v>1361</v>
      </c>
      <c r="C9172" s="45" t="s">
        <v>9087</v>
      </c>
      <c r="D9172" s="45" t="s">
        <v>18252</v>
      </c>
      <c r="E9172" s="45" t="s">
        <v>6809</v>
      </c>
      <c r="F9172" s="45" t="s">
        <v>1385</v>
      </c>
      <c r="G9172" s="45" t="s">
        <v>1385</v>
      </c>
      <c r="P9172" s="343"/>
    </row>
    <row r="9173" spans="1:16" x14ac:dyDescent="0.25">
      <c r="A9173" s="403" t="s">
        <v>13427</v>
      </c>
      <c r="B9173" s="403" t="s">
        <v>17102</v>
      </c>
      <c r="C9173" s="413">
        <v>21.24</v>
      </c>
      <c r="D9173" s="43" t="s">
        <v>17679</v>
      </c>
      <c r="E9173" s="43">
        <v>47299</v>
      </c>
      <c r="F9173" s="88"/>
      <c r="P9173" s="343"/>
    </row>
    <row r="9174" spans="1:16" x14ac:dyDescent="0.25">
      <c r="A9174" s="44" t="s">
        <v>13427</v>
      </c>
      <c r="B9174" s="44" t="s">
        <v>15257</v>
      </c>
      <c r="C9174" s="45" t="s">
        <v>13518</v>
      </c>
      <c r="D9174" s="45" t="s">
        <v>16294</v>
      </c>
      <c r="E9174" s="46">
        <v>46022</v>
      </c>
      <c r="F9174" s="338" t="s">
        <v>2055</v>
      </c>
      <c r="G9174" s="44"/>
      <c r="H9174" s="44"/>
      <c r="I9174" s="44"/>
      <c r="J9174" s="44"/>
      <c r="K9174" s="44"/>
      <c r="L9174" s="31"/>
      <c r="M9174" s="31"/>
      <c r="N9174" s="337"/>
      <c r="O9174" s="337"/>
      <c r="P9174" s="343"/>
    </row>
    <row r="9175" spans="1:16" x14ac:dyDescent="0.25">
      <c r="A9175" s="102" t="s">
        <v>7758</v>
      </c>
      <c r="B9175" s="131" t="s">
        <v>7741</v>
      </c>
      <c r="C9175" s="96" t="s">
        <v>7742</v>
      </c>
      <c r="D9175" s="96" t="s">
        <v>1398</v>
      </c>
      <c r="E9175" s="112">
        <v>45737</v>
      </c>
      <c r="F9175" s="93"/>
      <c r="G9175" s="93"/>
      <c r="H9175" s="93"/>
      <c r="I9175" s="99"/>
      <c r="J9175" s="99"/>
      <c r="K9175" s="99"/>
      <c r="L9175" s="31"/>
      <c r="M9175" s="31"/>
      <c r="N9175" s="337"/>
      <c r="O9175" s="337"/>
      <c r="P9175" s="343"/>
    </row>
    <row r="9176" spans="1:16" x14ac:dyDescent="0.25">
      <c r="A9176" s="44" t="s">
        <v>16366</v>
      </c>
      <c r="B9176" s="44" t="s">
        <v>16337</v>
      </c>
      <c r="C9176" s="45" t="s">
        <v>16338</v>
      </c>
      <c r="D9176" s="45" t="s">
        <v>16294</v>
      </c>
      <c r="E9176" s="46">
        <v>46022</v>
      </c>
      <c r="F9176" s="338"/>
      <c r="G9176" s="44"/>
      <c r="H9176" s="44"/>
      <c r="I9176" s="44"/>
      <c r="J9176" s="44"/>
      <c r="K9176" s="44"/>
      <c r="L9176" s="31"/>
      <c r="M9176" s="31"/>
      <c r="N9176" s="337"/>
      <c r="O9176" s="337"/>
      <c r="P9176" s="343"/>
    </row>
    <row r="9177" spans="1:16" x14ac:dyDescent="0.25">
      <c r="A9177" s="264" t="s">
        <v>8672</v>
      </c>
      <c r="B9177" s="264" t="s">
        <v>6966</v>
      </c>
      <c r="C9177" s="265">
        <v>23010401</v>
      </c>
      <c r="D9177" s="265" t="s">
        <v>15953</v>
      </c>
      <c r="E9177" s="266" t="s">
        <v>6967</v>
      </c>
      <c r="P9177" s="343"/>
    </row>
    <row r="9178" spans="1:16" x14ac:dyDescent="0.25">
      <c r="A9178" s="264" t="s">
        <v>8672</v>
      </c>
      <c r="B9178" s="264" t="s">
        <v>3782</v>
      </c>
      <c r="C9178" s="265">
        <v>23010402</v>
      </c>
      <c r="D9178" s="265" t="s">
        <v>15953</v>
      </c>
      <c r="E9178" s="266" t="s">
        <v>8836</v>
      </c>
      <c r="P9178" s="343"/>
    </row>
    <row r="9179" spans="1:16" x14ac:dyDescent="0.25">
      <c r="A9179" s="264" t="s">
        <v>5460</v>
      </c>
      <c r="B9179" s="264" t="s">
        <v>1061</v>
      </c>
      <c r="C9179" s="265">
        <v>240803</v>
      </c>
      <c r="D9179" s="265" t="s">
        <v>15953</v>
      </c>
      <c r="E9179" s="266" t="s">
        <v>6416</v>
      </c>
      <c r="P9179" s="343"/>
    </row>
    <row r="9180" spans="1:16" x14ac:dyDescent="0.25">
      <c r="A9180" s="264" t="s">
        <v>17902</v>
      </c>
      <c r="B9180" s="264" t="s">
        <v>2751</v>
      </c>
      <c r="C9180" s="265">
        <v>220105</v>
      </c>
      <c r="D9180" s="265" t="s">
        <v>15953</v>
      </c>
      <c r="E9180" s="266" t="s">
        <v>3064</v>
      </c>
      <c r="P9180" s="343"/>
    </row>
    <row r="9181" spans="1:16" x14ac:dyDescent="0.25">
      <c r="A9181" s="264" t="s">
        <v>17902</v>
      </c>
      <c r="B9181" s="264" t="s">
        <v>1068</v>
      </c>
      <c r="C9181" s="265">
        <v>230202</v>
      </c>
      <c r="D9181" s="265" t="s">
        <v>15953</v>
      </c>
      <c r="E9181" s="266" t="s">
        <v>8836</v>
      </c>
      <c r="P9181" s="343"/>
    </row>
    <row r="9182" spans="1:16" x14ac:dyDescent="0.25">
      <c r="A9182" s="264" t="s">
        <v>17902</v>
      </c>
      <c r="B9182" s="264" t="s">
        <v>3588</v>
      </c>
      <c r="C9182" s="265">
        <v>230305</v>
      </c>
      <c r="D9182" s="265" t="s">
        <v>15953</v>
      </c>
      <c r="E9182" s="266" t="s">
        <v>3754</v>
      </c>
      <c r="P9182" s="343"/>
    </row>
    <row r="9183" spans="1:16" x14ac:dyDescent="0.25">
      <c r="A9183" s="264" t="s">
        <v>17902</v>
      </c>
      <c r="B9183" s="264" t="s">
        <v>15824</v>
      </c>
      <c r="C9183" s="265">
        <v>240801</v>
      </c>
      <c r="D9183" s="265" t="s">
        <v>15953</v>
      </c>
      <c r="E9183" s="266" t="s">
        <v>6416</v>
      </c>
      <c r="P9183" s="343"/>
    </row>
    <row r="9184" spans="1:16" x14ac:dyDescent="0.25">
      <c r="A9184" s="264" t="s">
        <v>17902</v>
      </c>
      <c r="B9184" s="264" t="s">
        <v>14580</v>
      </c>
      <c r="C9184" s="265">
        <v>24020301</v>
      </c>
      <c r="D9184" s="265" t="s">
        <v>15953</v>
      </c>
      <c r="E9184" s="266" t="s">
        <v>12997</v>
      </c>
      <c r="P9184" s="343"/>
    </row>
    <row r="9185" spans="1:16" x14ac:dyDescent="0.25">
      <c r="A9185" s="264" t="s">
        <v>17902</v>
      </c>
      <c r="B9185" s="264" t="s">
        <v>3783</v>
      </c>
      <c r="C9185" s="265">
        <v>24020302</v>
      </c>
      <c r="D9185" s="265" t="s">
        <v>15953</v>
      </c>
      <c r="E9185" s="266" t="s">
        <v>8836</v>
      </c>
      <c r="P9185" s="343"/>
    </row>
    <row r="9186" spans="1:16" x14ac:dyDescent="0.25">
      <c r="A9186" s="273" t="s">
        <v>8340</v>
      </c>
      <c r="B9186" s="273" t="s">
        <v>11788</v>
      </c>
      <c r="C9186" s="274">
        <v>791202303001</v>
      </c>
      <c r="D9186" s="274" t="s">
        <v>8356</v>
      </c>
      <c r="E9186" s="276" t="s">
        <v>3754</v>
      </c>
      <c r="F9186" s="328"/>
      <c r="G9186" s="328"/>
      <c r="H9186" s="328"/>
      <c r="I9186" s="329"/>
      <c r="J9186" s="329"/>
      <c r="K9186" s="329"/>
      <c r="N9186" s="337"/>
      <c r="O9186" s="337"/>
      <c r="P9186" s="343"/>
    </row>
    <row r="9187" spans="1:16" x14ac:dyDescent="0.25">
      <c r="A9187" s="71" t="s">
        <v>17408</v>
      </c>
      <c r="B9187" s="403" t="s">
        <v>17110</v>
      </c>
      <c r="C9187" s="413">
        <v>4.24</v>
      </c>
      <c r="D9187" s="43" t="s">
        <v>17679</v>
      </c>
      <c r="E9187" s="43">
        <v>47057</v>
      </c>
      <c r="F9187" s="88"/>
      <c r="P9187" s="343"/>
    </row>
    <row r="9188" spans="1:16" x14ac:dyDescent="0.25">
      <c r="A9188" s="44" t="s">
        <v>11882</v>
      </c>
      <c r="B9188" s="44" t="s">
        <v>15507</v>
      </c>
      <c r="C9188" s="45" t="s">
        <v>15508</v>
      </c>
      <c r="D9188" s="45" t="s">
        <v>18252</v>
      </c>
      <c r="E9188" s="45" t="s">
        <v>6677</v>
      </c>
      <c r="F9188" s="45" t="s">
        <v>1384</v>
      </c>
      <c r="G9188" s="45" t="s">
        <v>1384</v>
      </c>
      <c r="P9188" s="343"/>
    </row>
    <row r="9189" spans="1:16" x14ac:dyDescent="0.25">
      <c r="A9189" s="1" t="s">
        <v>14475</v>
      </c>
      <c r="B9189" s="432" t="s">
        <v>188</v>
      </c>
      <c r="C9189" s="433" t="s">
        <v>6237</v>
      </c>
      <c r="D9189" s="434" t="s">
        <v>17016</v>
      </c>
      <c r="E9189" s="434">
        <v>45920</v>
      </c>
      <c r="P9189" s="343"/>
    </row>
    <row r="9190" spans="1:16" x14ac:dyDescent="0.25">
      <c r="A9190" s="1" t="s">
        <v>14475</v>
      </c>
      <c r="B9190" s="432" t="s">
        <v>188</v>
      </c>
      <c r="C9190" s="433" t="s">
        <v>6237</v>
      </c>
      <c r="D9190" s="434" t="s">
        <v>17016</v>
      </c>
      <c r="E9190" s="434">
        <v>45920</v>
      </c>
      <c r="P9190" s="343"/>
    </row>
    <row r="9191" spans="1:16" x14ac:dyDescent="0.25">
      <c r="A9191" s="1" t="s">
        <v>14475</v>
      </c>
      <c r="B9191" s="432" t="s">
        <v>185</v>
      </c>
      <c r="C9191" s="433" t="s">
        <v>14476</v>
      </c>
      <c r="D9191" s="434" t="s">
        <v>17016</v>
      </c>
      <c r="E9191" s="434">
        <v>45763</v>
      </c>
      <c r="P9191" s="343"/>
    </row>
    <row r="9192" spans="1:16" x14ac:dyDescent="0.2">
      <c r="A9192" s="111" t="s">
        <v>2062</v>
      </c>
      <c r="B9192" s="92" t="s">
        <v>5001</v>
      </c>
      <c r="C9192" s="93" t="s">
        <v>5000</v>
      </c>
      <c r="D9192" s="93" t="s">
        <v>1398</v>
      </c>
      <c r="E9192" s="94">
        <v>45976</v>
      </c>
      <c r="F9192" s="142"/>
      <c r="G9192" s="142"/>
      <c r="H9192" s="93" t="s">
        <v>1385</v>
      </c>
      <c r="I9192" s="99"/>
      <c r="J9192" s="99"/>
      <c r="K9192" s="99"/>
      <c r="L9192" s="31"/>
      <c r="M9192" s="31"/>
      <c r="N9192" s="337"/>
      <c r="O9192" s="337"/>
      <c r="P9192" s="343"/>
    </row>
    <row r="9193" spans="1:16" x14ac:dyDescent="0.25">
      <c r="A9193" s="44" t="s">
        <v>9538</v>
      </c>
      <c r="B9193" s="44" t="s">
        <v>1350</v>
      </c>
      <c r="C9193" s="45" t="s">
        <v>6188</v>
      </c>
      <c r="D9193" s="45" t="s">
        <v>18252</v>
      </c>
      <c r="E9193" s="45" t="s">
        <v>6211</v>
      </c>
      <c r="F9193" s="45" t="s">
        <v>1384</v>
      </c>
      <c r="G9193" s="45" t="s">
        <v>1384</v>
      </c>
      <c r="P9193" s="343"/>
    </row>
    <row r="9194" spans="1:16" x14ac:dyDescent="0.25">
      <c r="A9194" s="403" t="s">
        <v>9538</v>
      </c>
      <c r="B9194" s="403" t="s">
        <v>17122</v>
      </c>
      <c r="C9194" s="413">
        <v>15.24</v>
      </c>
      <c r="D9194" s="43" t="s">
        <v>17679</v>
      </c>
      <c r="E9194" s="43">
        <v>47299</v>
      </c>
      <c r="F9194" s="88"/>
      <c r="P9194" s="343"/>
    </row>
    <row r="9195" spans="1:16" x14ac:dyDescent="0.25">
      <c r="A9195" s="264" t="s">
        <v>9538</v>
      </c>
      <c r="B9195" s="264" t="s">
        <v>4181</v>
      </c>
      <c r="C9195" s="265">
        <v>230301</v>
      </c>
      <c r="D9195" s="265" t="s">
        <v>15953</v>
      </c>
      <c r="E9195" s="266" t="s">
        <v>6877</v>
      </c>
      <c r="P9195" s="343"/>
    </row>
    <row r="9196" spans="1:16" x14ac:dyDescent="0.25">
      <c r="A9196" s="262" t="s">
        <v>591</v>
      </c>
      <c r="B9196" s="262" t="s">
        <v>7349</v>
      </c>
      <c r="C9196" s="53" t="s">
        <v>11720</v>
      </c>
      <c r="D9196" s="93" t="s">
        <v>7330</v>
      </c>
      <c r="E9196" s="263">
        <v>46935</v>
      </c>
      <c r="F9196" s="93"/>
      <c r="G9196" s="93"/>
      <c r="H9196" s="93"/>
      <c r="I9196" s="99"/>
      <c r="J9196" s="99"/>
      <c r="K9196" s="99"/>
      <c r="N9196" s="337"/>
      <c r="O9196" s="337"/>
      <c r="P9196" s="343"/>
    </row>
    <row r="9197" spans="1:16" x14ac:dyDescent="0.25">
      <c r="A9197" s="44" t="s">
        <v>591</v>
      </c>
      <c r="B9197" s="44" t="s">
        <v>15276</v>
      </c>
      <c r="C9197" s="45" t="s">
        <v>3874</v>
      </c>
      <c r="D9197" s="45" t="s">
        <v>16294</v>
      </c>
      <c r="E9197" s="46">
        <v>45777</v>
      </c>
      <c r="F9197" s="338"/>
      <c r="G9197" s="44"/>
      <c r="H9197" s="44"/>
      <c r="I9197" s="44"/>
      <c r="J9197" s="44"/>
      <c r="K9197" s="44"/>
      <c r="L9197" s="31"/>
      <c r="M9197" s="31"/>
      <c r="N9197" s="337"/>
      <c r="O9197" s="337"/>
      <c r="P9197" s="343"/>
    </row>
    <row r="9198" spans="1:16" x14ac:dyDescent="0.25">
      <c r="A9198" s="264" t="s">
        <v>6939</v>
      </c>
      <c r="B9198" s="264" t="s">
        <v>2751</v>
      </c>
      <c r="C9198" s="265">
        <v>220105</v>
      </c>
      <c r="D9198" s="265" t="s">
        <v>15953</v>
      </c>
      <c r="E9198" s="266" t="s">
        <v>3064</v>
      </c>
      <c r="P9198" s="343"/>
    </row>
    <row r="9199" spans="1:16" x14ac:dyDescent="0.25">
      <c r="A9199" s="44" t="s">
        <v>288</v>
      </c>
      <c r="B9199" s="44" t="s">
        <v>10240</v>
      </c>
      <c r="C9199" s="45" t="s">
        <v>6383</v>
      </c>
      <c r="D9199" s="45" t="s">
        <v>15765</v>
      </c>
      <c r="E9199" s="45" t="s">
        <v>6212</v>
      </c>
      <c r="F9199" s="328"/>
      <c r="G9199" s="328"/>
      <c r="H9199" s="328"/>
      <c r="I9199" s="329"/>
      <c r="J9199" s="329"/>
      <c r="K9199" s="329"/>
      <c r="N9199" s="337"/>
      <c r="O9199" s="337"/>
      <c r="P9199" s="343"/>
    </row>
    <row r="9200" spans="1:16" x14ac:dyDescent="0.25">
      <c r="A9200" s="346" t="s">
        <v>288</v>
      </c>
      <c r="B9200" s="346" t="s">
        <v>10240</v>
      </c>
      <c r="C9200" s="347" t="s">
        <v>6383</v>
      </c>
      <c r="D9200" s="347" t="s">
        <v>15765</v>
      </c>
      <c r="E9200" s="347" t="s">
        <v>10069</v>
      </c>
      <c r="F9200" s="346"/>
      <c r="G9200" s="346"/>
      <c r="H9200" s="346"/>
      <c r="I9200" s="346"/>
      <c r="J9200" s="346"/>
      <c r="K9200" s="346"/>
      <c r="L9200" s="346"/>
      <c r="M9200" s="346"/>
      <c r="N9200" s="337"/>
      <c r="O9200" s="337"/>
      <c r="P9200" s="343"/>
    </row>
    <row r="9201" spans="1:16" x14ac:dyDescent="0.25">
      <c r="A9201" s="44" t="s">
        <v>288</v>
      </c>
      <c r="B9201" s="44" t="s">
        <v>12126</v>
      </c>
      <c r="C9201" s="45" t="s">
        <v>6590</v>
      </c>
      <c r="D9201" s="45" t="s">
        <v>4574</v>
      </c>
      <c r="E9201" s="275">
        <f>DATE(2025,10,11)</f>
        <v>45941</v>
      </c>
      <c r="F9201" s="32"/>
      <c r="G9201" s="32"/>
      <c r="H9201" s="32"/>
      <c r="I9201" s="31"/>
      <c r="J9201" s="31"/>
      <c r="K9201" s="31"/>
      <c r="L9201" s="31"/>
      <c r="M9201" s="31"/>
      <c r="N9201" s="337"/>
      <c r="O9201" s="337"/>
      <c r="P9201" s="343"/>
    </row>
    <row r="9202" spans="1:16" x14ac:dyDescent="0.25">
      <c r="A9202" s="44" t="s">
        <v>288</v>
      </c>
      <c r="B9202" s="44" t="s">
        <v>10240</v>
      </c>
      <c r="C9202" s="45" t="s">
        <v>6383</v>
      </c>
      <c r="D9202" s="45" t="s">
        <v>13812</v>
      </c>
      <c r="E9202" s="45" t="s">
        <v>6212</v>
      </c>
      <c r="F9202" s="93"/>
      <c r="G9202" s="93"/>
      <c r="H9202" s="93"/>
      <c r="I9202" s="99"/>
      <c r="J9202" s="99"/>
      <c r="K9202" s="99"/>
      <c r="N9202" s="337"/>
      <c r="O9202" s="337"/>
      <c r="P9202" s="343"/>
    </row>
    <row r="9203" spans="1:16" x14ac:dyDescent="0.25">
      <c r="A9203" s="264" t="s">
        <v>3532</v>
      </c>
      <c r="B9203" s="264" t="s">
        <v>1056</v>
      </c>
      <c r="C9203" s="265">
        <v>230601</v>
      </c>
      <c r="D9203" s="265" t="s">
        <v>15953</v>
      </c>
      <c r="E9203" s="266" t="s">
        <v>10533</v>
      </c>
      <c r="P9203" s="343"/>
    </row>
    <row r="9204" spans="1:16" x14ac:dyDescent="0.25">
      <c r="A9204" s="44" t="s">
        <v>12354</v>
      </c>
      <c r="B9204" s="44" t="s">
        <v>12193</v>
      </c>
      <c r="C9204" s="45" t="s">
        <v>12861</v>
      </c>
      <c r="D9204" s="45" t="s">
        <v>4574</v>
      </c>
      <c r="E9204" s="275">
        <f>DATE(2026,2,10)</f>
        <v>46063</v>
      </c>
      <c r="N9204" s="337"/>
      <c r="O9204" s="337"/>
      <c r="P9204" s="343"/>
    </row>
    <row r="9205" spans="1:16" x14ac:dyDescent="0.25">
      <c r="A9205" s="264" t="s">
        <v>8673</v>
      </c>
      <c r="B9205" s="264" t="s">
        <v>8833</v>
      </c>
      <c r="C9205" s="265">
        <v>23020101</v>
      </c>
      <c r="D9205" s="265" t="s">
        <v>15953</v>
      </c>
      <c r="E9205" s="266" t="s">
        <v>8836</v>
      </c>
      <c r="P9205" s="343"/>
    </row>
    <row r="9206" spans="1:16" x14ac:dyDescent="0.25">
      <c r="A9206" s="44" t="s">
        <v>6068</v>
      </c>
      <c r="B9206" s="44" t="s">
        <v>6179</v>
      </c>
      <c r="C9206" s="45" t="s">
        <v>6199</v>
      </c>
      <c r="D9206" s="45" t="s">
        <v>18252</v>
      </c>
      <c r="E9206" s="45" t="s">
        <v>6212</v>
      </c>
      <c r="F9206" s="45" t="s">
        <v>1384</v>
      </c>
      <c r="G9206" s="45" t="s">
        <v>1385</v>
      </c>
      <c r="P9206" s="343"/>
    </row>
    <row r="9207" spans="1:16" x14ac:dyDescent="0.25">
      <c r="A9207" s="44" t="s">
        <v>6068</v>
      </c>
      <c r="B9207" s="44" t="s">
        <v>4157</v>
      </c>
      <c r="C9207" s="45" t="s">
        <v>15418</v>
      </c>
      <c r="D9207" s="45" t="s">
        <v>18252</v>
      </c>
      <c r="E9207" s="45" t="s">
        <v>3064</v>
      </c>
      <c r="F9207" s="45" t="s">
        <v>1384</v>
      </c>
      <c r="G9207" s="45" t="s">
        <v>1385</v>
      </c>
      <c r="P9207" s="343"/>
    </row>
    <row r="9208" spans="1:16" x14ac:dyDescent="0.25">
      <c r="A9208" s="264" t="s">
        <v>13028</v>
      </c>
      <c r="B9208" s="264" t="s">
        <v>6672</v>
      </c>
      <c r="C9208" s="265">
        <v>22050101</v>
      </c>
      <c r="D9208" s="265" t="s">
        <v>15953</v>
      </c>
      <c r="E9208" s="266" t="s">
        <v>6673</v>
      </c>
      <c r="P9208" s="343"/>
    </row>
    <row r="9209" spans="1:16" x14ac:dyDescent="0.25">
      <c r="A9209" s="264" t="s">
        <v>17903</v>
      </c>
      <c r="B9209" s="264" t="s">
        <v>1921</v>
      </c>
      <c r="C9209" s="265">
        <v>250101</v>
      </c>
      <c r="D9209" s="265" t="s">
        <v>15953</v>
      </c>
      <c r="E9209" s="266" t="s">
        <v>17681</v>
      </c>
      <c r="P9209" s="343"/>
    </row>
    <row r="9210" spans="1:16" x14ac:dyDescent="0.25">
      <c r="A9210" s="264" t="s">
        <v>9539</v>
      </c>
      <c r="B9210" s="264" t="s">
        <v>2751</v>
      </c>
      <c r="C9210" s="265">
        <v>230105</v>
      </c>
      <c r="D9210" s="265" t="s">
        <v>15953</v>
      </c>
      <c r="E9210" s="266" t="s">
        <v>6877</v>
      </c>
      <c r="P9210" s="343"/>
    </row>
    <row r="9211" spans="1:16" x14ac:dyDescent="0.25">
      <c r="A9211" s="264" t="s">
        <v>9539</v>
      </c>
      <c r="B9211" s="264" t="s">
        <v>3588</v>
      </c>
      <c r="C9211" s="265">
        <v>230305</v>
      </c>
      <c r="D9211" s="265" t="s">
        <v>15953</v>
      </c>
      <c r="E9211" s="266" t="s">
        <v>3754</v>
      </c>
      <c r="P9211" s="343"/>
    </row>
    <row r="9212" spans="1:16" x14ac:dyDescent="0.25">
      <c r="A9212" s="44" t="s">
        <v>5736</v>
      </c>
      <c r="B9212" s="44" t="s">
        <v>5737</v>
      </c>
      <c r="C9212" s="45" t="s">
        <v>5738</v>
      </c>
      <c r="D9212" s="45" t="s">
        <v>15765</v>
      </c>
      <c r="E9212" s="45" t="s">
        <v>6673</v>
      </c>
      <c r="F9212" s="328"/>
      <c r="G9212" s="328"/>
      <c r="H9212" s="328"/>
      <c r="I9212" s="329"/>
      <c r="J9212" s="329"/>
      <c r="K9212" s="329"/>
      <c r="N9212" s="337"/>
      <c r="O9212" s="337"/>
      <c r="P9212" s="343"/>
    </row>
    <row r="9213" spans="1:16" x14ac:dyDescent="0.25">
      <c r="A9213" s="346" t="s">
        <v>5736</v>
      </c>
      <c r="B9213" s="346" t="s">
        <v>5737</v>
      </c>
      <c r="C9213" s="347" t="s">
        <v>5738</v>
      </c>
      <c r="D9213" s="347" t="s">
        <v>15765</v>
      </c>
      <c r="E9213" s="347" t="s">
        <v>6673</v>
      </c>
      <c r="F9213" s="346"/>
      <c r="G9213" s="346"/>
      <c r="H9213" s="346"/>
      <c r="I9213" s="346"/>
      <c r="J9213" s="346"/>
      <c r="K9213" s="346"/>
      <c r="L9213" s="346"/>
      <c r="M9213" s="346"/>
      <c r="N9213" s="337"/>
      <c r="O9213" s="337"/>
      <c r="P9213" s="343"/>
    </row>
    <row r="9214" spans="1:16" x14ac:dyDescent="0.25">
      <c r="A9214" s="44" t="s">
        <v>5736</v>
      </c>
      <c r="B9214" s="44" t="s">
        <v>5737</v>
      </c>
      <c r="C9214" s="45" t="s">
        <v>5738</v>
      </c>
      <c r="D9214" s="45" t="s">
        <v>13812</v>
      </c>
      <c r="E9214" s="45" t="s">
        <v>6673</v>
      </c>
      <c r="F9214" s="93"/>
      <c r="G9214" s="93"/>
      <c r="H9214" s="93"/>
      <c r="I9214" s="99"/>
      <c r="J9214" s="99"/>
      <c r="K9214" s="99"/>
      <c r="N9214" s="337"/>
      <c r="O9214" s="337"/>
      <c r="P9214" s="343"/>
    </row>
    <row r="9215" spans="1:16" x14ac:dyDescent="0.25">
      <c r="A9215" s="71" t="s">
        <v>1216</v>
      </c>
      <c r="B9215" s="403" t="s">
        <v>17091</v>
      </c>
      <c r="C9215" s="413">
        <v>12.23</v>
      </c>
      <c r="D9215" s="43" t="s">
        <v>17679</v>
      </c>
      <c r="E9215" s="43">
        <v>46934</v>
      </c>
      <c r="F9215" s="88"/>
      <c r="P9215" s="343"/>
    </row>
    <row r="9216" spans="1:16" x14ac:dyDescent="0.25">
      <c r="A9216" s="102" t="s">
        <v>1216</v>
      </c>
      <c r="B9216" s="353" t="s">
        <v>4153</v>
      </c>
      <c r="C9216" s="32" t="s">
        <v>17085</v>
      </c>
      <c r="D9216" s="32" t="s">
        <v>1398</v>
      </c>
      <c r="E9216" s="94">
        <v>45766</v>
      </c>
      <c r="F9216" s="32"/>
      <c r="G9216" s="32"/>
      <c r="H9216" s="32"/>
      <c r="I9216" s="31"/>
      <c r="J9216" s="31"/>
      <c r="K9216" s="31"/>
      <c r="L9216" s="31"/>
      <c r="M9216" s="31"/>
      <c r="N9216" s="31"/>
      <c r="O9216" s="337"/>
      <c r="P9216" s="343"/>
    </row>
    <row r="9217" spans="1:16" x14ac:dyDescent="0.25">
      <c r="A9217" s="264" t="s">
        <v>11447</v>
      </c>
      <c r="B9217" s="264" t="s">
        <v>11360</v>
      </c>
      <c r="C9217" s="265">
        <v>231001</v>
      </c>
      <c r="D9217" s="265" t="s">
        <v>15953</v>
      </c>
      <c r="E9217" s="266" t="s">
        <v>2980</v>
      </c>
      <c r="P9217" s="343"/>
    </row>
    <row r="9218" spans="1:16" x14ac:dyDescent="0.25">
      <c r="A9218" s="264" t="s">
        <v>11447</v>
      </c>
      <c r="B9218" s="264" t="s">
        <v>1061</v>
      </c>
      <c r="C9218" s="265">
        <v>240803</v>
      </c>
      <c r="D9218" s="265" t="s">
        <v>15953</v>
      </c>
      <c r="E9218" s="266" t="s">
        <v>6416</v>
      </c>
      <c r="P9218" s="343"/>
    </row>
    <row r="9219" spans="1:16" x14ac:dyDescent="0.25">
      <c r="A9219" s="99" t="s">
        <v>1931</v>
      </c>
      <c r="B9219" s="92" t="s">
        <v>1927</v>
      </c>
      <c r="C9219" s="96" t="s">
        <v>14336</v>
      </c>
      <c r="D9219" s="97" t="s">
        <v>1971</v>
      </c>
      <c r="E9219" s="112">
        <v>46923</v>
      </c>
      <c r="F9219" s="93"/>
      <c r="G9219" s="93"/>
      <c r="H9219" s="93" t="s">
        <v>1385</v>
      </c>
      <c r="I9219" s="99"/>
      <c r="J9219" s="99"/>
      <c r="K9219" s="99"/>
      <c r="N9219" s="337"/>
      <c r="O9219" s="337"/>
      <c r="P9219" s="343"/>
    </row>
    <row r="9220" spans="1:16" x14ac:dyDescent="0.25">
      <c r="A9220" s="99" t="s">
        <v>10970</v>
      </c>
      <c r="B9220" s="92" t="s">
        <v>3085</v>
      </c>
      <c r="C9220" s="93" t="s">
        <v>10971</v>
      </c>
      <c r="D9220" s="97" t="s">
        <v>1395</v>
      </c>
      <c r="E9220" s="112">
        <v>45802</v>
      </c>
      <c r="F9220" s="93"/>
      <c r="G9220" s="93"/>
      <c r="H9220" s="93"/>
      <c r="I9220" s="99"/>
      <c r="J9220" s="99"/>
      <c r="K9220" s="99"/>
      <c r="L9220" s="31"/>
      <c r="M9220" s="31"/>
      <c r="N9220" s="337"/>
      <c r="O9220" s="337"/>
      <c r="P9220" s="343"/>
    </row>
    <row r="9221" spans="1:16" x14ac:dyDescent="0.25">
      <c r="A9221" s="102" t="s">
        <v>3379</v>
      </c>
      <c r="B9221" s="92" t="s">
        <v>4085</v>
      </c>
      <c r="C9221" s="93" t="s">
        <v>4084</v>
      </c>
      <c r="D9221" s="93" t="s">
        <v>1398</v>
      </c>
      <c r="E9221" s="94">
        <v>45794</v>
      </c>
      <c r="F9221" s="93"/>
      <c r="G9221" s="93" t="s">
        <v>1385</v>
      </c>
      <c r="H9221" s="93" t="s">
        <v>1385</v>
      </c>
      <c r="I9221" s="99"/>
      <c r="J9221" s="99"/>
      <c r="K9221" s="99"/>
      <c r="L9221" s="31"/>
      <c r="M9221" s="31"/>
      <c r="N9221" s="337"/>
      <c r="O9221" s="337"/>
      <c r="P9221" s="343"/>
    </row>
    <row r="9222" spans="1:16" x14ac:dyDescent="0.25">
      <c r="A9222" s="44" t="s">
        <v>16367</v>
      </c>
      <c r="B9222" s="44" t="s">
        <v>16337</v>
      </c>
      <c r="C9222" s="45" t="s">
        <v>16338</v>
      </c>
      <c r="D9222" s="45" t="s">
        <v>16294</v>
      </c>
      <c r="E9222" s="46">
        <v>46022</v>
      </c>
      <c r="F9222" s="338"/>
      <c r="G9222" s="44"/>
      <c r="H9222" s="44"/>
      <c r="I9222" s="44"/>
      <c r="J9222" s="44"/>
      <c r="K9222" s="44"/>
      <c r="L9222" s="31"/>
      <c r="M9222" s="31"/>
      <c r="N9222" s="337"/>
      <c r="O9222" s="337"/>
      <c r="P9222" s="343"/>
    </row>
    <row r="9223" spans="1:16" x14ac:dyDescent="0.25">
      <c r="A9223" s="44" t="s">
        <v>15566</v>
      </c>
      <c r="B9223" s="44" t="s">
        <v>1350</v>
      </c>
      <c r="C9223" s="45" t="s">
        <v>6188</v>
      </c>
      <c r="D9223" s="45" t="s">
        <v>18252</v>
      </c>
      <c r="E9223" s="45" t="s">
        <v>6211</v>
      </c>
      <c r="F9223" s="45" t="s">
        <v>1384</v>
      </c>
      <c r="G9223" s="45" t="s">
        <v>1384</v>
      </c>
      <c r="P9223" s="343"/>
    </row>
    <row r="9224" spans="1:16" x14ac:dyDescent="0.25">
      <c r="A9224" s="44" t="s">
        <v>15566</v>
      </c>
      <c r="B9224" s="44" t="s">
        <v>15962</v>
      </c>
      <c r="C9224" s="45" t="s">
        <v>15776</v>
      </c>
      <c r="D9224" s="45" t="s">
        <v>18252</v>
      </c>
      <c r="E9224" s="45" t="s">
        <v>6416</v>
      </c>
      <c r="F9224" s="45" t="s">
        <v>1384</v>
      </c>
      <c r="G9224" s="45" t="s">
        <v>1384</v>
      </c>
      <c r="P9224" s="343"/>
    </row>
    <row r="9225" spans="1:16" x14ac:dyDescent="0.25">
      <c r="A9225" s="44" t="s">
        <v>15566</v>
      </c>
      <c r="B9225" s="44" t="s">
        <v>1356</v>
      </c>
      <c r="C9225" s="45" t="s">
        <v>15958</v>
      </c>
      <c r="D9225" s="45" t="s">
        <v>18252</v>
      </c>
      <c r="E9225" s="45" t="s">
        <v>6214</v>
      </c>
      <c r="F9225" s="45" t="s">
        <v>1384</v>
      </c>
      <c r="G9225" s="45" t="s">
        <v>1384</v>
      </c>
      <c r="P9225" s="343"/>
    </row>
    <row r="9226" spans="1:16" x14ac:dyDescent="0.25">
      <c r="A9226" s="44" t="s">
        <v>17050</v>
      </c>
      <c r="B9226" s="353" t="s">
        <v>17063</v>
      </c>
      <c r="C9226" s="32" t="s">
        <v>17033</v>
      </c>
      <c r="D9226" s="32" t="s">
        <v>1398</v>
      </c>
      <c r="E9226" s="33">
        <v>47208</v>
      </c>
      <c r="F9226" s="32"/>
      <c r="G9226" s="32"/>
      <c r="H9226" s="32"/>
      <c r="I9226" s="31"/>
      <c r="J9226" s="31"/>
      <c r="K9226" s="31"/>
      <c r="L9226" s="31"/>
      <c r="M9226" s="31"/>
      <c r="N9226" s="31"/>
      <c r="O9226" s="337"/>
      <c r="P9226" s="343"/>
    </row>
    <row r="9227" spans="1:16" x14ac:dyDescent="0.25">
      <c r="A9227" s="264" t="s">
        <v>3533</v>
      </c>
      <c r="B9227" s="264" t="s">
        <v>4180</v>
      </c>
      <c r="C9227" s="265">
        <v>220605</v>
      </c>
      <c r="D9227" s="265" t="s">
        <v>15953</v>
      </c>
      <c r="E9227" s="266" t="s">
        <v>6710</v>
      </c>
      <c r="P9227" s="343"/>
    </row>
    <row r="9228" spans="1:16" x14ac:dyDescent="0.25">
      <c r="A9228" s="264" t="s">
        <v>3533</v>
      </c>
      <c r="B9228" s="264" t="s">
        <v>3590</v>
      </c>
      <c r="C9228" s="265">
        <v>230903</v>
      </c>
      <c r="D9228" s="265" t="s">
        <v>15953</v>
      </c>
      <c r="E9228" s="266" t="s">
        <v>10715</v>
      </c>
      <c r="P9228" s="343"/>
    </row>
    <row r="9229" spans="1:16" x14ac:dyDescent="0.25">
      <c r="A9229" s="44" t="s">
        <v>13267</v>
      </c>
      <c r="B9229" s="92" t="s">
        <v>13392</v>
      </c>
      <c r="C9229" s="45" t="s">
        <v>13122</v>
      </c>
      <c r="D9229" s="93" t="s">
        <v>13391</v>
      </c>
      <c r="E9229" s="94">
        <v>45838</v>
      </c>
      <c r="F9229" s="93"/>
      <c r="G9229" s="93"/>
      <c r="H9229" s="93"/>
      <c r="I9229" s="99"/>
      <c r="J9229" s="99"/>
      <c r="K9229" s="99"/>
      <c r="L9229" s="31"/>
      <c r="M9229" s="31"/>
      <c r="N9229" s="337"/>
      <c r="O9229" s="337"/>
      <c r="P9229" s="343"/>
    </row>
    <row r="9230" spans="1:16" x14ac:dyDescent="0.25">
      <c r="A9230" s="44" t="s">
        <v>9166</v>
      </c>
      <c r="B9230" s="44" t="s">
        <v>9313</v>
      </c>
      <c r="C9230" s="45" t="s">
        <v>9314</v>
      </c>
      <c r="D9230" s="45" t="s">
        <v>18252</v>
      </c>
      <c r="E9230" s="45" t="s">
        <v>3754</v>
      </c>
      <c r="F9230" s="45" t="s">
        <v>1385</v>
      </c>
      <c r="G9230" s="45" t="s">
        <v>1385</v>
      </c>
      <c r="P9230" s="343"/>
    </row>
    <row r="9231" spans="1:16" x14ac:dyDescent="0.25">
      <c r="A9231" s="44" t="s">
        <v>18177</v>
      </c>
      <c r="B9231" s="44" t="s">
        <v>18102</v>
      </c>
      <c r="C9231" s="45" t="s">
        <v>18103</v>
      </c>
      <c r="D9231" s="45" t="s">
        <v>18252</v>
      </c>
      <c r="E9231" s="45" t="s">
        <v>6985</v>
      </c>
      <c r="F9231" s="45" t="s">
        <v>1385</v>
      </c>
      <c r="G9231" s="45" t="s">
        <v>1385</v>
      </c>
      <c r="P9231" s="343"/>
    </row>
    <row r="9232" spans="1:16" x14ac:dyDescent="0.25">
      <c r="A9232" s="44" t="s">
        <v>12355</v>
      </c>
      <c r="B9232" s="44" t="s">
        <v>12098</v>
      </c>
      <c r="C9232" s="45" t="s">
        <v>8861</v>
      </c>
      <c r="D9232" s="45" t="s">
        <v>4574</v>
      </c>
      <c r="E9232" s="275">
        <f>DATE(2027,4,14)</f>
        <v>46491</v>
      </c>
      <c r="N9232" s="337"/>
      <c r="O9232" s="337"/>
      <c r="P9232" s="343"/>
    </row>
    <row r="9233" spans="1:16" x14ac:dyDescent="0.25">
      <c r="A9233" s="264" t="s">
        <v>15888</v>
      </c>
      <c r="B9233" s="264" t="s">
        <v>6669</v>
      </c>
      <c r="C9233" s="265">
        <v>240804</v>
      </c>
      <c r="D9233" s="265" t="s">
        <v>15953</v>
      </c>
      <c r="E9233" s="266" t="s">
        <v>15826</v>
      </c>
      <c r="P9233" s="343"/>
    </row>
    <row r="9234" spans="1:16" x14ac:dyDescent="0.25">
      <c r="A9234" s="44" t="s">
        <v>15735</v>
      </c>
      <c r="B9234" s="44" t="s">
        <v>15736</v>
      </c>
      <c r="C9234" s="45" t="s">
        <v>15737</v>
      </c>
      <c r="D9234" s="45" t="s">
        <v>15765</v>
      </c>
      <c r="E9234" s="45" t="s">
        <v>6492</v>
      </c>
      <c r="F9234" s="328"/>
      <c r="G9234" s="328"/>
      <c r="H9234" s="328"/>
      <c r="I9234" s="329"/>
      <c r="J9234" s="329"/>
      <c r="K9234" s="329"/>
      <c r="N9234" s="337"/>
      <c r="O9234" s="337"/>
      <c r="P9234" s="343"/>
    </row>
    <row r="9235" spans="1:16" x14ac:dyDescent="0.25">
      <c r="A9235" s="346" t="s">
        <v>15735</v>
      </c>
      <c r="B9235" s="346" t="s">
        <v>15736</v>
      </c>
      <c r="C9235" s="347" t="s">
        <v>15737</v>
      </c>
      <c r="D9235" s="347" t="s">
        <v>15765</v>
      </c>
      <c r="E9235" s="347" t="s">
        <v>15709</v>
      </c>
      <c r="F9235" s="346"/>
      <c r="G9235" s="346"/>
      <c r="H9235" s="346"/>
      <c r="I9235" s="346"/>
      <c r="J9235" s="346"/>
      <c r="K9235" s="346"/>
      <c r="L9235" s="346"/>
      <c r="M9235" s="346"/>
      <c r="N9235" s="337"/>
      <c r="O9235" s="337"/>
      <c r="P9235" s="343"/>
    </row>
    <row r="9236" spans="1:16" x14ac:dyDescent="0.25">
      <c r="A9236" s="264" t="s">
        <v>6940</v>
      </c>
      <c r="B9236" s="264" t="s">
        <v>6669</v>
      </c>
      <c r="C9236" s="265">
        <v>220802</v>
      </c>
      <c r="D9236" s="265" t="s">
        <v>15953</v>
      </c>
      <c r="E9236" s="266" t="s">
        <v>6416</v>
      </c>
      <c r="P9236" s="343"/>
    </row>
    <row r="9237" spans="1:16" x14ac:dyDescent="0.25">
      <c r="A9237" s="264" t="s">
        <v>6941</v>
      </c>
      <c r="B9237" s="264" t="s">
        <v>2751</v>
      </c>
      <c r="C9237" s="265">
        <v>220105</v>
      </c>
      <c r="D9237" s="265" t="s">
        <v>15953</v>
      </c>
      <c r="E9237" s="266" t="s">
        <v>3064</v>
      </c>
      <c r="P9237" s="343"/>
    </row>
    <row r="9238" spans="1:16" x14ac:dyDescent="0.25">
      <c r="A9238" s="262" t="s">
        <v>7437</v>
      </c>
      <c r="B9238" s="262" t="s">
        <v>11553</v>
      </c>
      <c r="C9238" s="53" t="s">
        <v>11721</v>
      </c>
      <c r="D9238" s="93" t="s">
        <v>7330</v>
      </c>
      <c r="E9238" s="263">
        <v>47059</v>
      </c>
      <c r="F9238" s="93"/>
      <c r="G9238" s="93"/>
      <c r="H9238" s="93"/>
      <c r="I9238" s="99"/>
      <c r="J9238" s="99"/>
      <c r="K9238" s="99"/>
      <c r="N9238" s="337"/>
      <c r="O9238" s="337"/>
      <c r="P9238" s="343"/>
    </row>
    <row r="9239" spans="1:16" x14ac:dyDescent="0.25">
      <c r="A9239" s="264" t="s">
        <v>14912</v>
      </c>
      <c r="B9239" s="264" t="s">
        <v>1059</v>
      </c>
      <c r="C9239" s="265">
        <v>231104</v>
      </c>
      <c r="D9239" s="265" t="s">
        <v>15953</v>
      </c>
      <c r="E9239" s="266" t="s">
        <v>11352</v>
      </c>
      <c r="P9239" s="343"/>
    </row>
    <row r="9240" spans="1:16" x14ac:dyDescent="0.25">
      <c r="A9240" s="264" t="s">
        <v>14912</v>
      </c>
      <c r="B9240" s="264" t="s">
        <v>4181</v>
      </c>
      <c r="C9240" s="265">
        <v>240301</v>
      </c>
      <c r="D9240" s="265" t="s">
        <v>15953</v>
      </c>
      <c r="E9240" s="266" t="s">
        <v>13010</v>
      </c>
      <c r="P9240" s="343"/>
    </row>
    <row r="9241" spans="1:16" x14ac:dyDescent="0.25">
      <c r="A9241" s="44" t="s">
        <v>2699</v>
      </c>
      <c r="B9241" s="44" t="s">
        <v>2667</v>
      </c>
      <c r="C9241" s="45" t="s">
        <v>9088</v>
      </c>
      <c r="D9241" s="45" t="s">
        <v>18252</v>
      </c>
      <c r="E9241" s="45" t="s">
        <v>6809</v>
      </c>
      <c r="F9241" s="45" t="s">
        <v>1384</v>
      </c>
      <c r="G9241" s="45" t="s">
        <v>1385</v>
      </c>
      <c r="P9241" s="343"/>
    </row>
    <row r="9242" spans="1:16" x14ac:dyDescent="0.25">
      <c r="A9242" s="44" t="s">
        <v>3614</v>
      </c>
      <c r="B9242" s="44" t="s">
        <v>12098</v>
      </c>
      <c r="C9242" s="45" t="s">
        <v>8862</v>
      </c>
      <c r="D9242" s="45" t="s">
        <v>4574</v>
      </c>
      <c r="E9242" s="275">
        <f>DATE(2027,4,14)</f>
        <v>46491</v>
      </c>
      <c r="N9242" s="337"/>
      <c r="O9242" s="337"/>
      <c r="P9242" s="343"/>
    </row>
    <row r="9243" spans="1:16" x14ac:dyDescent="0.25">
      <c r="A9243" s="44" t="s">
        <v>42</v>
      </c>
      <c r="B9243" s="44" t="s">
        <v>6174</v>
      </c>
      <c r="C9243" s="45" t="s">
        <v>6186</v>
      </c>
      <c r="D9243" s="45" t="s">
        <v>18252</v>
      </c>
      <c r="E9243" s="45" t="s">
        <v>6210</v>
      </c>
      <c r="F9243" s="45" t="s">
        <v>1385</v>
      </c>
      <c r="G9243" s="45" t="s">
        <v>1385</v>
      </c>
      <c r="P9243" s="343"/>
    </row>
    <row r="9244" spans="1:16" x14ac:dyDescent="0.25">
      <c r="A9244" s="1" t="s">
        <v>42</v>
      </c>
      <c r="B9244" s="432" t="s">
        <v>14391</v>
      </c>
      <c r="C9244" s="433" t="s">
        <v>13969</v>
      </c>
      <c r="D9244" s="434" t="s">
        <v>17016</v>
      </c>
      <c r="E9244" s="434">
        <v>45763</v>
      </c>
      <c r="P9244" s="343"/>
    </row>
    <row r="9245" spans="1:16" x14ac:dyDescent="0.25">
      <c r="A9245" s="1" t="s">
        <v>42</v>
      </c>
      <c r="B9245" s="432" t="s">
        <v>14391</v>
      </c>
      <c r="C9245" s="433" t="s">
        <v>13969</v>
      </c>
      <c r="D9245" s="434" t="s">
        <v>17016</v>
      </c>
      <c r="E9245" s="434">
        <v>45763</v>
      </c>
      <c r="P9245" s="343"/>
    </row>
    <row r="9246" spans="1:16" x14ac:dyDescent="0.25">
      <c r="A9246" s="264" t="s">
        <v>10464</v>
      </c>
      <c r="B9246" s="264" t="s">
        <v>10524</v>
      </c>
      <c r="C9246" s="265">
        <v>230401</v>
      </c>
      <c r="D9246" s="265" t="s">
        <v>15953</v>
      </c>
      <c r="E9246" s="266" t="s">
        <v>9996</v>
      </c>
      <c r="P9246" s="343"/>
    </row>
    <row r="9247" spans="1:16" x14ac:dyDescent="0.25">
      <c r="A9247" s="44" t="s">
        <v>8907</v>
      </c>
      <c r="B9247" s="44" t="s">
        <v>1781</v>
      </c>
      <c r="C9247" s="45" t="s">
        <v>2544</v>
      </c>
      <c r="D9247" s="45" t="s">
        <v>15765</v>
      </c>
      <c r="E9247" s="45" t="s">
        <v>9996</v>
      </c>
      <c r="F9247" s="328"/>
      <c r="G9247" s="328"/>
      <c r="H9247" s="328"/>
      <c r="I9247" s="329"/>
      <c r="J9247" s="329"/>
      <c r="K9247" s="329"/>
      <c r="N9247" s="337"/>
      <c r="O9247" s="337"/>
      <c r="P9247" s="343"/>
    </row>
    <row r="9248" spans="1:16" x14ac:dyDescent="0.25">
      <c r="A9248" s="346" t="s">
        <v>8907</v>
      </c>
      <c r="B9248" s="346" t="s">
        <v>1781</v>
      </c>
      <c r="C9248" s="347" t="s">
        <v>2544</v>
      </c>
      <c r="D9248" s="347" t="s">
        <v>15765</v>
      </c>
      <c r="E9248" s="347" t="s">
        <v>9996</v>
      </c>
      <c r="F9248" s="346"/>
      <c r="G9248" s="346"/>
      <c r="H9248" s="346"/>
      <c r="I9248" s="346"/>
      <c r="J9248" s="346"/>
      <c r="K9248" s="346"/>
      <c r="L9248" s="346"/>
      <c r="M9248" s="346"/>
      <c r="N9248" s="337"/>
      <c r="O9248" s="337"/>
      <c r="P9248" s="343"/>
    </row>
    <row r="9249" spans="1:16" x14ac:dyDescent="0.25">
      <c r="A9249" s="44" t="s">
        <v>8907</v>
      </c>
      <c r="B9249" s="44" t="s">
        <v>1781</v>
      </c>
      <c r="C9249" s="45" t="s">
        <v>2544</v>
      </c>
      <c r="D9249" s="45" t="s">
        <v>13812</v>
      </c>
      <c r="E9249" s="45" t="s">
        <v>9996</v>
      </c>
      <c r="F9249" s="93"/>
      <c r="G9249" s="93"/>
      <c r="H9249" s="93"/>
      <c r="I9249" s="99"/>
      <c r="J9249" s="99"/>
      <c r="K9249" s="99"/>
      <c r="N9249" s="337"/>
      <c r="O9249" s="337"/>
      <c r="P9249" s="343"/>
    </row>
    <row r="9250" spans="1:16" x14ac:dyDescent="0.25">
      <c r="A9250" s="264" t="s">
        <v>4281</v>
      </c>
      <c r="B9250" s="264" t="s">
        <v>3753</v>
      </c>
      <c r="C9250" s="265">
        <v>210101</v>
      </c>
      <c r="D9250" s="265" t="s">
        <v>15953</v>
      </c>
      <c r="E9250" s="266" t="s">
        <v>3754</v>
      </c>
      <c r="P9250" s="343"/>
    </row>
    <row r="9251" spans="1:16" x14ac:dyDescent="0.2">
      <c r="A9251" s="99" t="s">
        <v>9808</v>
      </c>
      <c r="B9251" s="92" t="s">
        <v>7637</v>
      </c>
      <c r="C9251" s="93" t="s">
        <v>9810</v>
      </c>
      <c r="D9251" s="93" t="s">
        <v>1398</v>
      </c>
      <c r="E9251" s="94">
        <v>45855</v>
      </c>
      <c r="F9251" s="93"/>
      <c r="G9251" s="93"/>
      <c r="H9251" s="93"/>
      <c r="I9251" s="99"/>
      <c r="J9251" s="99"/>
      <c r="K9251" s="99"/>
      <c r="L9251" s="31"/>
      <c r="M9251" s="31"/>
      <c r="N9251" s="337"/>
      <c r="O9251" s="337"/>
      <c r="P9251" s="343"/>
    </row>
    <row r="9252" spans="1:16" x14ac:dyDescent="0.25">
      <c r="A9252" s="44" t="s">
        <v>10929</v>
      </c>
      <c r="B9252" s="44" t="s">
        <v>15254</v>
      </c>
      <c r="C9252" s="45" t="s">
        <v>10924</v>
      </c>
      <c r="D9252" s="45" t="s">
        <v>16294</v>
      </c>
      <c r="E9252" s="46">
        <v>45961</v>
      </c>
      <c r="F9252" s="338"/>
      <c r="G9252" s="44"/>
      <c r="H9252" s="44"/>
      <c r="I9252" s="44"/>
      <c r="J9252" s="44"/>
      <c r="K9252" s="44"/>
      <c r="L9252" s="31"/>
      <c r="M9252" s="31"/>
      <c r="N9252" s="337"/>
      <c r="O9252" s="337"/>
      <c r="P9252" s="343"/>
    </row>
    <row r="9253" spans="1:16" x14ac:dyDescent="0.25">
      <c r="A9253" s="44" t="s">
        <v>8899</v>
      </c>
      <c r="B9253" s="44" t="s">
        <v>1782</v>
      </c>
      <c r="C9253" s="45" t="s">
        <v>2019</v>
      </c>
      <c r="D9253" s="45" t="s">
        <v>15765</v>
      </c>
      <c r="E9253" s="45" t="s">
        <v>15702</v>
      </c>
      <c r="F9253" s="328"/>
      <c r="G9253" s="328"/>
      <c r="H9253" s="328"/>
      <c r="I9253" s="329"/>
      <c r="J9253" s="329"/>
      <c r="K9253" s="329"/>
      <c r="N9253" s="337"/>
      <c r="O9253" s="337"/>
      <c r="P9253" s="343"/>
    </row>
    <row r="9254" spans="1:16" x14ac:dyDescent="0.25">
      <c r="A9254" s="44" t="s">
        <v>8899</v>
      </c>
      <c r="B9254" s="44" t="s">
        <v>2571</v>
      </c>
      <c r="C9254" s="45" t="s">
        <v>2577</v>
      </c>
      <c r="D9254" s="45" t="s">
        <v>15765</v>
      </c>
      <c r="E9254" s="45" t="s">
        <v>13753</v>
      </c>
      <c r="F9254" s="328"/>
      <c r="G9254" s="328"/>
      <c r="H9254" s="328"/>
      <c r="I9254" s="329"/>
      <c r="J9254" s="329"/>
      <c r="K9254" s="329"/>
      <c r="N9254" s="337"/>
      <c r="O9254" s="337"/>
      <c r="P9254" s="343"/>
    </row>
    <row r="9255" spans="1:16" x14ac:dyDescent="0.25">
      <c r="A9255" s="346" t="s">
        <v>8899</v>
      </c>
      <c r="B9255" s="346" t="s">
        <v>1782</v>
      </c>
      <c r="C9255" s="347" t="s">
        <v>2019</v>
      </c>
      <c r="D9255" s="347" t="s">
        <v>15765</v>
      </c>
      <c r="E9255" s="347" t="s">
        <v>15702</v>
      </c>
      <c r="F9255" s="346"/>
      <c r="G9255" s="346"/>
      <c r="H9255" s="346"/>
      <c r="I9255" s="346"/>
      <c r="J9255" s="346"/>
      <c r="K9255" s="346"/>
      <c r="L9255" s="346"/>
      <c r="M9255" s="346"/>
      <c r="N9255" s="337"/>
      <c r="O9255" s="337"/>
      <c r="P9255" s="343"/>
    </row>
    <row r="9256" spans="1:16" x14ac:dyDescent="0.25">
      <c r="A9256" s="346" t="s">
        <v>8899</v>
      </c>
      <c r="B9256" s="346" t="s">
        <v>2571</v>
      </c>
      <c r="C9256" s="347" t="s">
        <v>2577</v>
      </c>
      <c r="D9256" s="347" t="s">
        <v>15765</v>
      </c>
      <c r="E9256" s="347" t="s">
        <v>15706</v>
      </c>
      <c r="F9256" s="346"/>
      <c r="G9256" s="346"/>
      <c r="H9256" s="346"/>
      <c r="I9256" s="346"/>
      <c r="J9256" s="346"/>
      <c r="K9256" s="346"/>
      <c r="L9256" s="346"/>
      <c r="M9256" s="346"/>
      <c r="N9256" s="337"/>
      <c r="O9256" s="337"/>
      <c r="P9256" s="343"/>
    </row>
    <row r="9257" spans="1:16" x14ac:dyDescent="0.25">
      <c r="A9257" s="44" t="s">
        <v>8899</v>
      </c>
      <c r="B9257" s="44" t="s">
        <v>2571</v>
      </c>
      <c r="C9257" s="45" t="s">
        <v>2577</v>
      </c>
      <c r="D9257" s="45" t="s">
        <v>13812</v>
      </c>
      <c r="E9257" s="45" t="s">
        <v>13753</v>
      </c>
      <c r="F9257" s="93"/>
      <c r="G9257" s="93"/>
      <c r="H9257" s="93"/>
      <c r="I9257" s="99"/>
      <c r="J9257" s="99"/>
      <c r="K9257" s="99"/>
      <c r="N9257" s="337"/>
      <c r="O9257" s="337"/>
      <c r="P9257" s="343"/>
    </row>
    <row r="9258" spans="1:16" x14ac:dyDescent="0.25">
      <c r="A9258" s="44" t="s">
        <v>12357</v>
      </c>
      <c r="B9258" s="44" t="s">
        <v>12248</v>
      </c>
      <c r="C9258" s="45" t="s">
        <v>3639</v>
      </c>
      <c r="D9258" s="45" t="s">
        <v>4574</v>
      </c>
      <c r="E9258" s="275">
        <f>DATE(2025,11,2)</f>
        <v>45963</v>
      </c>
      <c r="F9258" s="32"/>
      <c r="G9258" s="32"/>
      <c r="H9258" s="32"/>
      <c r="I9258" s="31"/>
      <c r="J9258" s="31"/>
      <c r="K9258" s="31"/>
      <c r="L9258" s="31"/>
      <c r="M9258" s="31"/>
      <c r="N9258" s="337"/>
      <c r="O9258" s="337"/>
      <c r="P9258" s="343"/>
    </row>
    <row r="9259" spans="1:16" x14ac:dyDescent="0.25">
      <c r="A9259" s="44" t="s">
        <v>8911</v>
      </c>
      <c r="B9259" s="44" t="s">
        <v>1784</v>
      </c>
      <c r="C9259" s="45" t="s">
        <v>3016</v>
      </c>
      <c r="D9259" s="45" t="s">
        <v>15765</v>
      </c>
      <c r="E9259" s="45" t="s">
        <v>6213</v>
      </c>
      <c r="F9259" s="328"/>
      <c r="G9259" s="328"/>
      <c r="H9259" s="328"/>
      <c r="I9259" s="329"/>
      <c r="J9259" s="329"/>
      <c r="K9259" s="329"/>
      <c r="N9259" s="337"/>
      <c r="O9259" s="337"/>
      <c r="P9259" s="343"/>
    </row>
    <row r="9260" spans="1:16" x14ac:dyDescent="0.25">
      <c r="A9260" s="346" t="s">
        <v>8911</v>
      </c>
      <c r="B9260" s="346" t="s">
        <v>1784</v>
      </c>
      <c r="C9260" s="347" t="s">
        <v>3016</v>
      </c>
      <c r="D9260" s="347" t="s">
        <v>15765</v>
      </c>
      <c r="E9260" s="347" t="s">
        <v>6213</v>
      </c>
      <c r="F9260" s="346"/>
      <c r="G9260" s="346"/>
      <c r="H9260" s="346"/>
      <c r="I9260" s="346"/>
      <c r="J9260" s="346"/>
      <c r="K9260" s="346"/>
      <c r="L9260" s="346"/>
      <c r="M9260" s="346"/>
      <c r="N9260" s="337"/>
      <c r="O9260" s="337"/>
      <c r="P9260" s="343"/>
    </row>
    <row r="9261" spans="1:16" x14ac:dyDescent="0.25">
      <c r="A9261" s="44" t="s">
        <v>8911</v>
      </c>
      <c r="B9261" s="44" t="s">
        <v>12358</v>
      </c>
      <c r="C9261" s="45" t="s">
        <v>12862</v>
      </c>
      <c r="D9261" s="45" t="s">
        <v>4574</v>
      </c>
      <c r="E9261" s="275">
        <f>DATE(2026,4,19)</f>
        <v>46131</v>
      </c>
      <c r="N9261" s="337"/>
      <c r="O9261" s="337"/>
      <c r="P9261" s="343"/>
    </row>
    <row r="9262" spans="1:16" x14ac:dyDescent="0.25">
      <c r="A9262" s="44" t="s">
        <v>8911</v>
      </c>
      <c r="B9262" s="44" t="s">
        <v>12359</v>
      </c>
      <c r="C9262" s="45" t="s">
        <v>12863</v>
      </c>
      <c r="D9262" s="45" t="s">
        <v>4574</v>
      </c>
      <c r="E9262" s="275">
        <f>DATE(2027,12,15)</f>
        <v>46736</v>
      </c>
      <c r="N9262" s="337"/>
      <c r="O9262" s="337"/>
      <c r="P9262" s="343"/>
    </row>
    <row r="9263" spans="1:16" x14ac:dyDescent="0.25">
      <c r="A9263" s="44" t="s">
        <v>8911</v>
      </c>
      <c r="B9263" s="44" t="s">
        <v>1784</v>
      </c>
      <c r="C9263" s="45" t="s">
        <v>3016</v>
      </c>
      <c r="D9263" s="45" t="s">
        <v>13812</v>
      </c>
      <c r="E9263" s="45" t="s">
        <v>6213</v>
      </c>
      <c r="F9263" s="93"/>
      <c r="G9263" s="93"/>
      <c r="H9263" s="93"/>
      <c r="I9263" s="99"/>
      <c r="J9263" s="99"/>
      <c r="K9263" s="99"/>
      <c r="N9263" s="337"/>
      <c r="O9263" s="337"/>
      <c r="P9263" s="343"/>
    </row>
    <row r="9264" spans="1:16" x14ac:dyDescent="0.25">
      <c r="A9264" s="264" t="s">
        <v>8674</v>
      </c>
      <c r="B9264" s="264" t="s">
        <v>6966</v>
      </c>
      <c r="C9264" s="265">
        <v>23010401</v>
      </c>
      <c r="D9264" s="265" t="s">
        <v>15953</v>
      </c>
      <c r="E9264" s="266" t="s">
        <v>6967</v>
      </c>
      <c r="P9264" s="343"/>
    </row>
    <row r="9265" spans="1:16" x14ac:dyDescent="0.25">
      <c r="A9265" s="44" t="s">
        <v>18178</v>
      </c>
      <c r="B9265" s="44" t="s">
        <v>1358</v>
      </c>
      <c r="C9265" s="45" t="s">
        <v>6197</v>
      </c>
      <c r="D9265" s="45" t="s">
        <v>18252</v>
      </c>
      <c r="E9265" s="45" t="s">
        <v>6211</v>
      </c>
      <c r="F9265" s="45" t="s">
        <v>1384</v>
      </c>
      <c r="G9265" s="45" t="s">
        <v>1384</v>
      </c>
      <c r="P9265" s="343"/>
    </row>
    <row r="9266" spans="1:16" x14ac:dyDescent="0.25">
      <c r="A9266" s="100" t="s">
        <v>4119</v>
      </c>
      <c r="B9266" s="92" t="s">
        <v>4153</v>
      </c>
      <c r="C9266" s="93" t="s">
        <v>4154</v>
      </c>
      <c r="D9266" s="93" t="s">
        <v>1398</v>
      </c>
      <c r="E9266" s="94">
        <v>46131</v>
      </c>
      <c r="F9266" s="93"/>
      <c r="G9266" s="93"/>
      <c r="H9266" s="93"/>
      <c r="I9266" s="99"/>
      <c r="J9266" s="99"/>
      <c r="K9266" s="99"/>
      <c r="N9266" s="337"/>
      <c r="O9266" s="337"/>
      <c r="P9266" s="343"/>
    </row>
    <row r="9267" spans="1:16" x14ac:dyDescent="0.25">
      <c r="A9267" s="403" t="s">
        <v>6069</v>
      </c>
      <c r="B9267" s="403" t="s">
        <v>17108</v>
      </c>
      <c r="C9267" s="413">
        <v>10.220000000000001</v>
      </c>
      <c r="D9267" s="43" t="s">
        <v>17679</v>
      </c>
      <c r="E9267" s="43">
        <v>45838</v>
      </c>
      <c r="F9267" s="88"/>
      <c r="P9267" s="343"/>
    </row>
    <row r="9268" spans="1:16" x14ac:dyDescent="0.25">
      <c r="A9268" s="264" t="s">
        <v>8675</v>
      </c>
      <c r="B9268" s="264" t="s">
        <v>8832</v>
      </c>
      <c r="C9268" s="265">
        <v>230203</v>
      </c>
      <c r="D9268" s="265" t="s">
        <v>15953</v>
      </c>
      <c r="E9268" s="266" t="s">
        <v>8836</v>
      </c>
      <c r="P9268" s="343"/>
    </row>
    <row r="9269" spans="1:16" x14ac:dyDescent="0.25">
      <c r="A9269" s="76" t="s">
        <v>7533</v>
      </c>
      <c r="B9269" s="76" t="s">
        <v>1489</v>
      </c>
      <c r="C9269" s="97" t="s">
        <v>7534</v>
      </c>
      <c r="D9269" s="97" t="s">
        <v>1971</v>
      </c>
      <c r="E9269" s="64">
        <v>46255</v>
      </c>
      <c r="F9269" s="93"/>
      <c r="G9269" s="93"/>
      <c r="H9269" s="93"/>
      <c r="I9269" s="99"/>
      <c r="J9269" s="99"/>
      <c r="K9269" s="99"/>
      <c r="N9269" s="337"/>
      <c r="O9269" s="337"/>
      <c r="P9269" s="343"/>
    </row>
    <row r="9270" spans="1:16" x14ac:dyDescent="0.25">
      <c r="A9270" s="1" t="s">
        <v>13970</v>
      </c>
      <c r="B9270" s="432" t="s">
        <v>8379</v>
      </c>
      <c r="C9270" s="433" t="s">
        <v>13960</v>
      </c>
      <c r="D9270" s="434" t="s">
        <v>17016</v>
      </c>
      <c r="E9270" s="434">
        <v>45838</v>
      </c>
      <c r="P9270" s="343"/>
    </row>
    <row r="9271" spans="1:16" x14ac:dyDescent="0.25">
      <c r="A9271" s="44" t="s">
        <v>1217</v>
      </c>
      <c r="B9271" s="44" t="s">
        <v>6179</v>
      </c>
      <c r="C9271" s="45" t="s">
        <v>6199</v>
      </c>
      <c r="D9271" s="45" t="s">
        <v>18252</v>
      </c>
      <c r="E9271" s="45" t="s">
        <v>6212</v>
      </c>
      <c r="F9271" s="45" t="s">
        <v>1384</v>
      </c>
      <c r="G9271" s="45" t="s">
        <v>1385</v>
      </c>
      <c r="P9271" s="343"/>
    </row>
    <row r="9272" spans="1:16" x14ac:dyDescent="0.25">
      <c r="A9272" s="264" t="s">
        <v>8676</v>
      </c>
      <c r="B9272" s="264" t="s">
        <v>3782</v>
      </c>
      <c r="C9272" s="265">
        <v>23010402</v>
      </c>
      <c r="D9272" s="265" t="s">
        <v>15953</v>
      </c>
      <c r="E9272" s="266" t="s">
        <v>8836</v>
      </c>
      <c r="P9272" s="343"/>
    </row>
    <row r="9273" spans="1:16" x14ac:dyDescent="0.25">
      <c r="A9273" s="264" t="s">
        <v>14913</v>
      </c>
      <c r="B9273" s="264" t="s">
        <v>2751</v>
      </c>
      <c r="C9273" s="265">
        <v>220105</v>
      </c>
      <c r="D9273" s="265" t="s">
        <v>15953</v>
      </c>
      <c r="E9273" s="266" t="s">
        <v>3064</v>
      </c>
      <c r="P9273" s="343"/>
    </row>
    <row r="9274" spans="1:16" x14ac:dyDescent="0.25">
      <c r="A9274" s="264" t="s">
        <v>14913</v>
      </c>
      <c r="B9274" s="264" t="s">
        <v>8832</v>
      </c>
      <c r="C9274" s="265">
        <v>230203</v>
      </c>
      <c r="D9274" s="265" t="s">
        <v>15953</v>
      </c>
      <c r="E9274" s="266" t="s">
        <v>8836</v>
      </c>
      <c r="P9274" s="343"/>
    </row>
    <row r="9275" spans="1:16" x14ac:dyDescent="0.25">
      <c r="A9275" s="264" t="s">
        <v>14913</v>
      </c>
      <c r="B9275" s="264" t="s">
        <v>10523</v>
      </c>
      <c r="C9275" s="265">
        <v>230603</v>
      </c>
      <c r="D9275" s="265" t="s">
        <v>15953</v>
      </c>
      <c r="E9275" s="266" t="s">
        <v>5410</v>
      </c>
      <c r="P9275" s="343"/>
    </row>
    <row r="9276" spans="1:16" x14ac:dyDescent="0.25">
      <c r="A9276" s="264" t="s">
        <v>14913</v>
      </c>
      <c r="B9276" s="264" t="s">
        <v>10628</v>
      </c>
      <c r="C9276" s="265">
        <v>230701</v>
      </c>
      <c r="D9276" s="265" t="s">
        <v>15953</v>
      </c>
      <c r="E9276" s="266" t="s">
        <v>5273</v>
      </c>
      <c r="P9276" s="343"/>
    </row>
    <row r="9277" spans="1:16" x14ac:dyDescent="0.25">
      <c r="A9277" s="264" t="s">
        <v>14913</v>
      </c>
      <c r="B9277" s="264" t="s">
        <v>10629</v>
      </c>
      <c r="C9277" s="265">
        <v>230804</v>
      </c>
      <c r="D9277" s="265" t="s">
        <v>15953</v>
      </c>
      <c r="E9277" s="266" t="s">
        <v>5279</v>
      </c>
      <c r="P9277" s="343"/>
    </row>
    <row r="9278" spans="1:16" x14ac:dyDescent="0.25">
      <c r="A9278" s="264" t="s">
        <v>14913</v>
      </c>
      <c r="B9278" s="264" t="s">
        <v>6669</v>
      </c>
      <c r="C9278" s="265">
        <v>230807</v>
      </c>
      <c r="D9278" s="265" t="s">
        <v>15953</v>
      </c>
      <c r="E9278" s="266" t="s">
        <v>6877</v>
      </c>
      <c r="P9278" s="343"/>
    </row>
    <row r="9279" spans="1:16" x14ac:dyDescent="0.25">
      <c r="A9279" s="264" t="s">
        <v>14913</v>
      </c>
      <c r="B9279" s="264" t="s">
        <v>11360</v>
      </c>
      <c r="C9279" s="265">
        <v>231001</v>
      </c>
      <c r="D9279" s="265" t="s">
        <v>15953</v>
      </c>
      <c r="E9279" s="266" t="s">
        <v>2980</v>
      </c>
      <c r="P9279" s="343"/>
    </row>
    <row r="9280" spans="1:16" x14ac:dyDescent="0.25">
      <c r="A9280" s="264" t="s">
        <v>14913</v>
      </c>
      <c r="B9280" s="264" t="s">
        <v>14575</v>
      </c>
      <c r="C9280" s="265">
        <v>240402</v>
      </c>
      <c r="D9280" s="265" t="s">
        <v>15953</v>
      </c>
      <c r="E9280" s="266" t="s">
        <v>6492</v>
      </c>
      <c r="P9280" s="343"/>
    </row>
    <row r="9281" spans="1:16" x14ac:dyDescent="0.25">
      <c r="A9281" s="264" t="s">
        <v>9540</v>
      </c>
      <c r="B9281" s="264" t="s">
        <v>10524</v>
      </c>
      <c r="C9281" s="265">
        <v>230401</v>
      </c>
      <c r="D9281" s="265" t="s">
        <v>15953</v>
      </c>
      <c r="E9281" s="266" t="s">
        <v>9996</v>
      </c>
      <c r="P9281" s="343"/>
    </row>
    <row r="9282" spans="1:16" x14ac:dyDescent="0.25">
      <c r="A9282" s="264" t="s">
        <v>9540</v>
      </c>
      <c r="B9282" s="264" t="s">
        <v>1059</v>
      </c>
      <c r="C9282" s="265">
        <v>231104</v>
      </c>
      <c r="D9282" s="265" t="s">
        <v>15953</v>
      </c>
      <c r="E9282" s="266" t="s">
        <v>11352</v>
      </c>
      <c r="P9282" s="343"/>
    </row>
    <row r="9283" spans="1:16" x14ac:dyDescent="0.25">
      <c r="A9283" s="44" t="s">
        <v>5005</v>
      </c>
      <c r="B9283" s="92" t="s">
        <v>5001</v>
      </c>
      <c r="C9283" s="93" t="s">
        <v>5000</v>
      </c>
      <c r="D9283" s="93" t="s">
        <v>1398</v>
      </c>
      <c r="E9283" s="94">
        <v>45976</v>
      </c>
      <c r="F9283" s="93"/>
      <c r="G9283" s="93"/>
      <c r="H9283" s="93" t="s">
        <v>1385</v>
      </c>
      <c r="I9283" s="99"/>
      <c r="J9283" s="99"/>
      <c r="K9283" s="99"/>
      <c r="L9283" s="31"/>
      <c r="M9283" s="31"/>
      <c r="N9283" s="337"/>
      <c r="O9283" s="337"/>
      <c r="P9283" s="343"/>
    </row>
    <row r="9284" spans="1:16" x14ac:dyDescent="0.25">
      <c r="A9284" s="44" t="s">
        <v>1731</v>
      </c>
      <c r="B9284" s="44" t="s">
        <v>2961</v>
      </c>
      <c r="C9284" s="45" t="s">
        <v>3018</v>
      </c>
      <c r="D9284" s="45" t="s">
        <v>15765</v>
      </c>
      <c r="E9284" s="45" t="s">
        <v>6422</v>
      </c>
      <c r="F9284" s="328"/>
      <c r="G9284" s="328"/>
      <c r="H9284" s="328"/>
      <c r="I9284" s="329"/>
      <c r="J9284" s="329"/>
      <c r="K9284" s="329"/>
      <c r="N9284" s="337"/>
      <c r="O9284" s="337"/>
      <c r="P9284" s="343"/>
    </row>
    <row r="9285" spans="1:16" x14ac:dyDescent="0.25">
      <c r="A9285" s="44" t="s">
        <v>1731</v>
      </c>
      <c r="B9285" s="44" t="s">
        <v>6465</v>
      </c>
      <c r="C9285" s="45" t="s">
        <v>6480</v>
      </c>
      <c r="D9285" s="45" t="s">
        <v>15765</v>
      </c>
      <c r="E9285" s="45" t="s">
        <v>5246</v>
      </c>
      <c r="F9285" s="328"/>
      <c r="G9285" s="328"/>
      <c r="H9285" s="328"/>
      <c r="I9285" s="329"/>
      <c r="J9285" s="329"/>
      <c r="K9285" s="329"/>
      <c r="N9285" s="337"/>
      <c r="O9285" s="337"/>
      <c r="P9285" s="343"/>
    </row>
    <row r="9286" spans="1:16" x14ac:dyDescent="0.25">
      <c r="A9286" s="44" t="s">
        <v>1731</v>
      </c>
      <c r="B9286" s="44" t="s">
        <v>6458</v>
      </c>
      <c r="C9286" s="45" t="s">
        <v>6479</v>
      </c>
      <c r="D9286" s="45" t="s">
        <v>15765</v>
      </c>
      <c r="E9286" s="45" t="s">
        <v>5246</v>
      </c>
      <c r="F9286" s="328"/>
      <c r="G9286" s="328"/>
      <c r="H9286" s="328"/>
      <c r="I9286" s="329"/>
      <c r="J9286" s="329"/>
      <c r="K9286" s="329"/>
      <c r="N9286" s="337"/>
      <c r="O9286" s="337"/>
      <c r="P9286" s="343"/>
    </row>
    <row r="9287" spans="1:16" x14ac:dyDescent="0.25">
      <c r="A9287" s="346" t="s">
        <v>1731</v>
      </c>
      <c r="B9287" s="346" t="s">
        <v>2961</v>
      </c>
      <c r="C9287" s="347" t="s">
        <v>3018</v>
      </c>
      <c r="D9287" s="347" t="s">
        <v>15765</v>
      </c>
      <c r="E9287" s="347" t="s">
        <v>6422</v>
      </c>
      <c r="F9287" s="346"/>
      <c r="G9287" s="346"/>
      <c r="H9287" s="346"/>
      <c r="I9287" s="346"/>
      <c r="J9287" s="346"/>
      <c r="K9287" s="346"/>
      <c r="L9287" s="346"/>
      <c r="M9287" s="346"/>
      <c r="N9287" s="337"/>
      <c r="O9287" s="337"/>
      <c r="P9287" s="343"/>
    </row>
    <row r="9288" spans="1:16" x14ac:dyDescent="0.25">
      <c r="A9288" s="346" t="s">
        <v>1731</v>
      </c>
      <c r="B9288" s="346" t="s">
        <v>6465</v>
      </c>
      <c r="C9288" s="347" t="s">
        <v>6480</v>
      </c>
      <c r="D9288" s="347" t="s">
        <v>15765</v>
      </c>
      <c r="E9288" s="347" t="s">
        <v>8946</v>
      </c>
      <c r="F9288" s="346"/>
      <c r="G9288" s="346"/>
      <c r="H9288" s="346"/>
      <c r="I9288" s="346"/>
      <c r="J9288" s="346"/>
      <c r="K9288" s="346"/>
      <c r="L9288" s="346"/>
      <c r="M9288" s="346"/>
      <c r="N9288" s="337"/>
      <c r="O9288" s="337"/>
      <c r="P9288" s="343"/>
    </row>
    <row r="9289" spans="1:16" x14ac:dyDescent="0.25">
      <c r="A9289" s="346" t="s">
        <v>1731</v>
      </c>
      <c r="B9289" s="346" t="s">
        <v>6458</v>
      </c>
      <c r="C9289" s="347" t="s">
        <v>6479</v>
      </c>
      <c r="D9289" s="347" t="s">
        <v>15765</v>
      </c>
      <c r="E9289" s="347" t="s">
        <v>8946</v>
      </c>
      <c r="F9289" s="346"/>
      <c r="G9289" s="346"/>
      <c r="H9289" s="346"/>
      <c r="I9289" s="346"/>
      <c r="J9289" s="346"/>
      <c r="K9289" s="346"/>
      <c r="L9289" s="346"/>
      <c r="M9289" s="346"/>
      <c r="N9289" s="337"/>
      <c r="O9289" s="337"/>
      <c r="P9289" s="343"/>
    </row>
    <row r="9290" spans="1:16" x14ac:dyDescent="0.25">
      <c r="A9290" s="44" t="s">
        <v>1731</v>
      </c>
      <c r="B9290" s="44" t="s">
        <v>2961</v>
      </c>
      <c r="C9290" s="45" t="s">
        <v>3018</v>
      </c>
      <c r="D9290" s="45" t="s">
        <v>13812</v>
      </c>
      <c r="E9290" s="45" t="s">
        <v>6422</v>
      </c>
      <c r="F9290" s="93"/>
      <c r="G9290" s="93"/>
      <c r="H9290" s="93"/>
      <c r="I9290" s="99"/>
      <c r="J9290" s="99"/>
      <c r="K9290" s="99"/>
      <c r="N9290" s="337"/>
      <c r="O9290" s="337"/>
      <c r="P9290" s="343"/>
    </row>
    <row r="9291" spans="1:16" x14ac:dyDescent="0.25">
      <c r="A9291" s="44" t="s">
        <v>1731</v>
      </c>
      <c r="B9291" s="44" t="s">
        <v>6465</v>
      </c>
      <c r="C9291" s="45" t="s">
        <v>6480</v>
      </c>
      <c r="D9291" s="45" t="s">
        <v>13812</v>
      </c>
      <c r="E9291" s="45" t="s">
        <v>5246</v>
      </c>
      <c r="F9291" s="93"/>
      <c r="G9291" s="93"/>
      <c r="H9291" s="93"/>
      <c r="I9291" s="99"/>
      <c r="J9291" s="99"/>
      <c r="K9291" s="99"/>
      <c r="N9291" s="337"/>
      <c r="O9291" s="337"/>
      <c r="P9291" s="343"/>
    </row>
    <row r="9292" spans="1:16" x14ac:dyDescent="0.25">
      <c r="A9292" s="44" t="s">
        <v>1731</v>
      </c>
      <c r="B9292" s="44" t="s">
        <v>6458</v>
      </c>
      <c r="C9292" s="45" t="s">
        <v>6479</v>
      </c>
      <c r="D9292" s="45" t="s">
        <v>13812</v>
      </c>
      <c r="E9292" s="45" t="s">
        <v>5246</v>
      </c>
      <c r="F9292" s="93"/>
      <c r="G9292" s="93"/>
      <c r="H9292" s="93"/>
      <c r="I9292" s="99"/>
      <c r="J9292" s="99"/>
      <c r="K9292" s="99"/>
      <c r="N9292" s="337"/>
      <c r="O9292" s="337"/>
      <c r="P9292" s="343"/>
    </row>
    <row r="9293" spans="1:16" x14ac:dyDescent="0.25">
      <c r="A9293" s="264" t="s">
        <v>1887</v>
      </c>
      <c r="B9293" s="264" t="s">
        <v>4181</v>
      </c>
      <c r="C9293" s="265">
        <v>230301</v>
      </c>
      <c r="D9293" s="265" t="s">
        <v>15953</v>
      </c>
      <c r="E9293" s="266" t="s">
        <v>6877</v>
      </c>
      <c r="P9293" s="343"/>
    </row>
    <row r="9294" spans="1:16" x14ac:dyDescent="0.25">
      <c r="A9294" s="44" t="s">
        <v>1888</v>
      </c>
      <c r="B9294" s="44" t="s">
        <v>1350</v>
      </c>
      <c r="C9294" s="45" t="s">
        <v>6188</v>
      </c>
      <c r="D9294" s="45" t="s">
        <v>18252</v>
      </c>
      <c r="E9294" s="45" t="s">
        <v>6211</v>
      </c>
      <c r="F9294" s="45" t="s">
        <v>1384</v>
      </c>
      <c r="G9294" s="45" t="s">
        <v>1384</v>
      </c>
      <c r="P9294" s="343"/>
    </row>
    <row r="9295" spans="1:16" x14ac:dyDescent="0.25">
      <c r="A9295" s="264" t="s">
        <v>1888</v>
      </c>
      <c r="B9295" s="264" t="s">
        <v>4181</v>
      </c>
      <c r="C9295" s="265">
        <v>230301</v>
      </c>
      <c r="D9295" s="265" t="s">
        <v>15953</v>
      </c>
      <c r="E9295" s="266" t="s">
        <v>6877</v>
      </c>
      <c r="P9295" s="343"/>
    </row>
    <row r="9296" spans="1:16" x14ac:dyDescent="0.25">
      <c r="A9296" s="264" t="s">
        <v>6942</v>
      </c>
      <c r="B9296" s="264" t="s">
        <v>1067</v>
      </c>
      <c r="C9296" s="265">
        <v>230703</v>
      </c>
      <c r="D9296" s="265" t="s">
        <v>15953</v>
      </c>
      <c r="E9296" s="266" t="s">
        <v>5273</v>
      </c>
      <c r="P9296" s="343"/>
    </row>
    <row r="9297" spans="1:16" x14ac:dyDescent="0.25">
      <c r="A9297" s="264" t="s">
        <v>6943</v>
      </c>
      <c r="B9297" s="264" t="s">
        <v>2751</v>
      </c>
      <c r="C9297" s="265">
        <v>220105</v>
      </c>
      <c r="D9297" s="265" t="s">
        <v>15953</v>
      </c>
      <c r="E9297" s="266" t="s">
        <v>3064</v>
      </c>
      <c r="P9297" s="343"/>
    </row>
    <row r="9298" spans="1:16" x14ac:dyDescent="0.25">
      <c r="A9298" s="264" t="s">
        <v>16959</v>
      </c>
      <c r="B9298" s="264" t="s">
        <v>5412</v>
      </c>
      <c r="C9298" s="265">
        <v>241002</v>
      </c>
      <c r="D9298" s="265" t="s">
        <v>15953</v>
      </c>
      <c r="E9298" s="266" t="s">
        <v>6985</v>
      </c>
      <c r="P9298" s="343"/>
    </row>
    <row r="9299" spans="1:16" x14ac:dyDescent="0.25">
      <c r="A9299" s="44" t="s">
        <v>12360</v>
      </c>
      <c r="B9299" s="44" t="s">
        <v>11983</v>
      </c>
      <c r="C9299" s="45" t="s">
        <v>12864</v>
      </c>
      <c r="D9299" s="45" t="s">
        <v>4574</v>
      </c>
      <c r="E9299" s="275">
        <f>DATE(2027,10,11)</f>
        <v>46671</v>
      </c>
      <c r="N9299" s="337"/>
      <c r="O9299" s="337"/>
      <c r="P9299" s="343"/>
    </row>
    <row r="9300" spans="1:16" x14ac:dyDescent="0.25">
      <c r="A9300" s="44" t="s">
        <v>12360</v>
      </c>
      <c r="B9300" s="44" t="s">
        <v>12151</v>
      </c>
      <c r="C9300" s="45" t="s">
        <v>4777</v>
      </c>
      <c r="D9300" s="45" t="s">
        <v>4574</v>
      </c>
      <c r="E9300" s="275">
        <f>DATE(2025,4,30)</f>
        <v>45777</v>
      </c>
      <c r="F9300" s="32"/>
      <c r="G9300" s="32"/>
      <c r="H9300" s="32"/>
      <c r="I9300" s="31"/>
      <c r="J9300" s="31"/>
      <c r="K9300" s="31"/>
      <c r="L9300" s="31"/>
      <c r="M9300" s="31"/>
      <c r="N9300" s="337"/>
      <c r="O9300" s="337"/>
      <c r="P9300" s="343"/>
    </row>
    <row r="9301" spans="1:16" x14ac:dyDescent="0.25">
      <c r="A9301" s="44" t="s">
        <v>12360</v>
      </c>
      <c r="B9301" s="44" t="s">
        <v>12361</v>
      </c>
      <c r="C9301" s="45" t="s">
        <v>4778</v>
      </c>
      <c r="D9301" s="45" t="s">
        <v>4574</v>
      </c>
      <c r="E9301" s="275">
        <f>DATE(2025,1,29)</f>
        <v>45686</v>
      </c>
      <c r="F9301" s="32"/>
      <c r="G9301" s="32"/>
      <c r="H9301" s="32"/>
      <c r="I9301" s="31"/>
      <c r="J9301" s="31"/>
      <c r="K9301" s="31"/>
      <c r="L9301" s="31"/>
      <c r="M9301" s="31"/>
      <c r="N9301" s="337"/>
      <c r="O9301" s="337"/>
      <c r="P9301" s="343"/>
    </row>
    <row r="9302" spans="1:16" x14ac:dyDescent="0.25">
      <c r="A9302" s="44" t="s">
        <v>6070</v>
      </c>
      <c r="B9302" s="44" t="s">
        <v>6176</v>
      </c>
      <c r="C9302" s="45" t="s">
        <v>6189</v>
      </c>
      <c r="D9302" s="45" t="s">
        <v>18252</v>
      </c>
      <c r="E9302" s="45" t="s">
        <v>6210</v>
      </c>
      <c r="F9302" s="45" t="s">
        <v>1384</v>
      </c>
      <c r="G9302" s="45" t="s">
        <v>1385</v>
      </c>
      <c r="P9302" s="343"/>
    </row>
    <row r="9303" spans="1:16" x14ac:dyDescent="0.25">
      <c r="A9303" s="44" t="s">
        <v>6070</v>
      </c>
      <c r="B9303" s="44" t="s">
        <v>9313</v>
      </c>
      <c r="C9303" s="45" t="s">
        <v>9314</v>
      </c>
      <c r="D9303" s="45" t="s">
        <v>18252</v>
      </c>
      <c r="E9303" s="45" t="s">
        <v>3754</v>
      </c>
      <c r="F9303" s="45" t="s">
        <v>1384</v>
      </c>
      <c r="G9303" s="45" t="s">
        <v>1385</v>
      </c>
      <c r="P9303" s="343"/>
    </row>
    <row r="9304" spans="1:16" x14ac:dyDescent="0.25">
      <c r="A9304" s="44" t="s">
        <v>12362</v>
      </c>
      <c r="B9304" s="44" t="s">
        <v>12014</v>
      </c>
      <c r="C9304" s="45" t="s">
        <v>6592</v>
      </c>
      <c r="D9304" s="45" t="s">
        <v>4574</v>
      </c>
      <c r="E9304" s="275">
        <f>DATE(2026,8,15)</f>
        <v>46249</v>
      </c>
      <c r="N9304" s="337"/>
      <c r="O9304" s="337"/>
      <c r="P9304" s="343"/>
    </row>
    <row r="9305" spans="1:16" x14ac:dyDescent="0.25">
      <c r="A9305" s="264" t="s">
        <v>10733</v>
      </c>
      <c r="B9305" s="264" t="s">
        <v>6669</v>
      </c>
      <c r="C9305" s="265">
        <v>230807</v>
      </c>
      <c r="D9305" s="265" t="s">
        <v>15953</v>
      </c>
      <c r="E9305" s="266" t="s">
        <v>6877</v>
      </c>
      <c r="P9305" s="343"/>
    </row>
    <row r="9306" spans="1:16" x14ac:dyDescent="0.25">
      <c r="A9306" s="44" t="s">
        <v>15783</v>
      </c>
      <c r="B9306" s="44" t="s">
        <v>15962</v>
      </c>
      <c r="C9306" s="45" t="s">
        <v>15776</v>
      </c>
      <c r="D9306" s="45" t="s">
        <v>18252</v>
      </c>
      <c r="E9306" s="45" t="s">
        <v>6416</v>
      </c>
      <c r="F9306" s="45" t="s">
        <v>1384</v>
      </c>
      <c r="G9306" s="45" t="s">
        <v>1385</v>
      </c>
      <c r="P9306" s="343"/>
    </row>
    <row r="9307" spans="1:16" x14ac:dyDescent="0.25">
      <c r="A9307" s="44" t="s">
        <v>1218</v>
      </c>
      <c r="B9307" s="44" t="s">
        <v>1368</v>
      </c>
      <c r="C9307" s="45" t="s">
        <v>9312</v>
      </c>
      <c r="D9307" s="45" t="s">
        <v>18252</v>
      </c>
      <c r="E9307" s="45" t="s">
        <v>3754</v>
      </c>
      <c r="F9307" s="45" t="s">
        <v>1384</v>
      </c>
      <c r="G9307" s="45" t="s">
        <v>1385</v>
      </c>
      <c r="P9307" s="343"/>
    </row>
    <row r="9308" spans="1:16" x14ac:dyDescent="0.25">
      <c r="A9308" s="44" t="s">
        <v>16308</v>
      </c>
      <c r="B9308" s="44" t="s">
        <v>16296</v>
      </c>
      <c r="C9308" s="45" t="s">
        <v>16297</v>
      </c>
      <c r="D9308" s="45" t="s">
        <v>16294</v>
      </c>
      <c r="E9308" s="46">
        <v>46022</v>
      </c>
      <c r="F9308" s="338"/>
      <c r="G9308" s="44"/>
      <c r="H9308" s="44"/>
      <c r="I9308" s="44"/>
      <c r="J9308" s="44"/>
      <c r="K9308" s="44"/>
      <c r="L9308" s="31"/>
      <c r="M9308" s="31"/>
      <c r="N9308" s="337"/>
      <c r="O9308" s="337"/>
      <c r="P9308" s="343"/>
    </row>
    <row r="9309" spans="1:16" x14ac:dyDescent="0.25">
      <c r="A9309" s="264" t="s">
        <v>6944</v>
      </c>
      <c r="B9309" s="264" t="s">
        <v>1054</v>
      </c>
      <c r="C9309" s="265">
        <v>220303</v>
      </c>
      <c r="D9309" s="265" t="s">
        <v>15953</v>
      </c>
      <c r="E9309" s="266" t="s">
        <v>3064</v>
      </c>
      <c r="P9309" s="343"/>
    </row>
    <row r="9310" spans="1:16" x14ac:dyDescent="0.2">
      <c r="A9310" s="135" t="s">
        <v>7719</v>
      </c>
      <c r="B9310" s="131" t="s">
        <v>1399</v>
      </c>
      <c r="C9310" s="96" t="s">
        <v>7695</v>
      </c>
      <c r="D9310" s="96" t="s">
        <v>1398</v>
      </c>
      <c r="E9310" s="112">
        <v>45863</v>
      </c>
      <c r="F9310" s="93"/>
      <c r="G9310" s="93"/>
      <c r="H9310" s="93"/>
      <c r="I9310" s="99"/>
      <c r="J9310" s="99"/>
      <c r="K9310" s="99"/>
      <c r="L9310" s="31"/>
      <c r="M9310" s="31"/>
      <c r="N9310" s="337"/>
      <c r="O9310" s="337"/>
      <c r="P9310" s="343"/>
    </row>
    <row r="9311" spans="1:16" x14ac:dyDescent="0.25">
      <c r="A9311" s="44" t="s">
        <v>2517</v>
      </c>
      <c r="B9311" s="44" t="s">
        <v>6179</v>
      </c>
      <c r="C9311" s="45" t="s">
        <v>6199</v>
      </c>
      <c r="D9311" s="45" t="s">
        <v>18252</v>
      </c>
      <c r="E9311" s="45" t="s">
        <v>6212</v>
      </c>
      <c r="F9311" s="45" t="s">
        <v>1384</v>
      </c>
      <c r="G9311" s="45" t="s">
        <v>1385</v>
      </c>
      <c r="P9311" s="343"/>
    </row>
    <row r="9312" spans="1:16" x14ac:dyDescent="0.25">
      <c r="A9312" s="44" t="s">
        <v>2517</v>
      </c>
      <c r="B9312" s="44" t="s">
        <v>4157</v>
      </c>
      <c r="C9312" s="45" t="s">
        <v>15418</v>
      </c>
      <c r="D9312" s="45" t="s">
        <v>18252</v>
      </c>
      <c r="E9312" s="45" t="s">
        <v>3064</v>
      </c>
      <c r="F9312" s="45" t="s">
        <v>1384</v>
      </c>
      <c r="G9312" s="45" t="s">
        <v>1385</v>
      </c>
      <c r="P9312" s="343"/>
    </row>
    <row r="9313" spans="1:16" x14ac:dyDescent="0.25">
      <c r="A9313" s="264" t="s">
        <v>2517</v>
      </c>
      <c r="B9313" s="264" t="s">
        <v>6966</v>
      </c>
      <c r="C9313" s="265">
        <v>23010401</v>
      </c>
      <c r="D9313" s="265" t="s">
        <v>15953</v>
      </c>
      <c r="E9313" s="266" t="s">
        <v>6967</v>
      </c>
      <c r="P9313" s="343"/>
    </row>
    <row r="9314" spans="1:16" x14ac:dyDescent="0.25">
      <c r="A9314" s="264" t="s">
        <v>2517</v>
      </c>
      <c r="B9314" s="264" t="s">
        <v>3782</v>
      </c>
      <c r="C9314" s="265">
        <v>23010402</v>
      </c>
      <c r="D9314" s="265" t="s">
        <v>15953</v>
      </c>
      <c r="E9314" s="266" t="s">
        <v>8836</v>
      </c>
      <c r="P9314" s="343"/>
    </row>
    <row r="9315" spans="1:16" x14ac:dyDescent="0.25">
      <c r="A9315" s="264" t="s">
        <v>2517</v>
      </c>
      <c r="B9315" s="264" t="s">
        <v>8833</v>
      </c>
      <c r="C9315" s="265">
        <v>23020101</v>
      </c>
      <c r="D9315" s="265" t="s">
        <v>15953</v>
      </c>
      <c r="E9315" s="266" t="s">
        <v>8836</v>
      </c>
      <c r="P9315" s="343"/>
    </row>
    <row r="9316" spans="1:16" x14ac:dyDescent="0.25">
      <c r="A9316" s="264" t="s">
        <v>2517</v>
      </c>
      <c r="B9316" s="264" t="s">
        <v>8834</v>
      </c>
      <c r="C9316" s="265">
        <v>23020102</v>
      </c>
      <c r="D9316" s="265" t="s">
        <v>15953</v>
      </c>
      <c r="E9316" s="266" t="s">
        <v>8836</v>
      </c>
      <c r="P9316" s="343"/>
    </row>
    <row r="9317" spans="1:16" x14ac:dyDescent="0.25">
      <c r="A9317" s="264" t="s">
        <v>2517</v>
      </c>
      <c r="B9317" s="264" t="s">
        <v>6725</v>
      </c>
      <c r="C9317" s="265">
        <v>24070201</v>
      </c>
      <c r="D9317" s="265" t="s">
        <v>15953</v>
      </c>
      <c r="E9317" s="266" t="s">
        <v>10069</v>
      </c>
      <c r="P9317" s="343"/>
    </row>
    <row r="9318" spans="1:16" x14ac:dyDescent="0.25">
      <c r="A9318" s="264" t="s">
        <v>2517</v>
      </c>
      <c r="B9318" s="264" t="s">
        <v>3596</v>
      </c>
      <c r="C9318" s="265">
        <v>24070202</v>
      </c>
      <c r="D9318" s="265" t="s">
        <v>15953</v>
      </c>
      <c r="E9318" s="266" t="s">
        <v>5273</v>
      </c>
      <c r="P9318" s="343"/>
    </row>
    <row r="9319" spans="1:16" x14ac:dyDescent="0.25">
      <c r="A9319" s="44" t="s">
        <v>9364</v>
      </c>
      <c r="B9319" s="44" t="s">
        <v>9316</v>
      </c>
      <c r="C9319" s="45" t="s">
        <v>9317</v>
      </c>
      <c r="D9319" s="45" t="s">
        <v>18252</v>
      </c>
      <c r="E9319" s="45" t="s">
        <v>3754</v>
      </c>
      <c r="F9319" s="45" t="s">
        <v>1385</v>
      </c>
      <c r="G9319" s="45" t="s">
        <v>1385</v>
      </c>
      <c r="P9319" s="343"/>
    </row>
    <row r="9320" spans="1:16" x14ac:dyDescent="0.25">
      <c r="A9320" s="44" t="s">
        <v>9364</v>
      </c>
      <c r="B9320" s="44" t="s">
        <v>1382</v>
      </c>
      <c r="C9320" s="45" t="s">
        <v>11833</v>
      </c>
      <c r="D9320" s="45" t="s">
        <v>18252</v>
      </c>
      <c r="E9320" s="45" t="s">
        <v>11834</v>
      </c>
      <c r="F9320" s="45" t="s">
        <v>1385</v>
      </c>
      <c r="G9320" s="45" t="s">
        <v>1385</v>
      </c>
      <c r="P9320" s="343"/>
    </row>
    <row r="9321" spans="1:16" x14ac:dyDescent="0.25">
      <c r="A9321" s="264" t="s">
        <v>6945</v>
      </c>
      <c r="B9321" s="264" t="s">
        <v>1074</v>
      </c>
      <c r="C9321" s="265">
        <v>220701</v>
      </c>
      <c r="D9321" s="265" t="s">
        <v>15953</v>
      </c>
      <c r="E9321" s="266" t="s">
        <v>6212</v>
      </c>
      <c r="P9321" s="343"/>
    </row>
    <row r="9322" spans="1:16" x14ac:dyDescent="0.25">
      <c r="A9322" s="264" t="s">
        <v>6945</v>
      </c>
      <c r="B9322" s="264" t="s">
        <v>2751</v>
      </c>
      <c r="C9322" s="265">
        <v>230105</v>
      </c>
      <c r="D9322" s="265" t="s">
        <v>15953</v>
      </c>
      <c r="E9322" s="266" t="s">
        <v>6877</v>
      </c>
      <c r="P9322" s="343"/>
    </row>
    <row r="9323" spans="1:16" x14ac:dyDescent="0.25">
      <c r="A9323" s="264" t="s">
        <v>3534</v>
      </c>
      <c r="B9323" s="264" t="s">
        <v>2751</v>
      </c>
      <c r="C9323" s="265">
        <v>230105</v>
      </c>
      <c r="D9323" s="265" t="s">
        <v>15953</v>
      </c>
      <c r="E9323" s="266" t="s">
        <v>6877</v>
      </c>
      <c r="P9323" s="343"/>
    </row>
    <row r="9324" spans="1:16" x14ac:dyDescent="0.25">
      <c r="A9324" s="44" t="s">
        <v>8926</v>
      </c>
      <c r="B9324" s="44" t="s">
        <v>1784</v>
      </c>
      <c r="C9324" s="45" t="s">
        <v>3019</v>
      </c>
      <c r="D9324" s="45" t="s">
        <v>15765</v>
      </c>
      <c r="E9324" s="45" t="s">
        <v>6213</v>
      </c>
      <c r="F9324" s="328"/>
      <c r="G9324" s="328"/>
      <c r="H9324" s="328"/>
      <c r="I9324" s="329"/>
      <c r="J9324" s="329"/>
      <c r="K9324" s="329"/>
      <c r="N9324" s="337"/>
      <c r="O9324" s="337"/>
      <c r="P9324" s="343"/>
    </row>
    <row r="9325" spans="1:16" x14ac:dyDescent="0.25">
      <c r="A9325" s="346" t="s">
        <v>8926</v>
      </c>
      <c r="B9325" s="346" t="s">
        <v>1784</v>
      </c>
      <c r="C9325" s="347" t="s">
        <v>3019</v>
      </c>
      <c r="D9325" s="347" t="s">
        <v>15765</v>
      </c>
      <c r="E9325" s="347" t="s">
        <v>6213</v>
      </c>
      <c r="F9325" s="346"/>
      <c r="G9325" s="346"/>
      <c r="H9325" s="346"/>
      <c r="I9325" s="346"/>
      <c r="J9325" s="346"/>
      <c r="K9325" s="346"/>
      <c r="L9325" s="346"/>
      <c r="M9325" s="346"/>
      <c r="N9325" s="337"/>
      <c r="O9325" s="337"/>
      <c r="P9325" s="343"/>
    </row>
    <row r="9326" spans="1:16" x14ac:dyDescent="0.25">
      <c r="A9326" s="44" t="s">
        <v>8926</v>
      </c>
      <c r="B9326" s="44" t="s">
        <v>1784</v>
      </c>
      <c r="C9326" s="45" t="s">
        <v>3019</v>
      </c>
      <c r="D9326" s="45" t="s">
        <v>13812</v>
      </c>
      <c r="E9326" s="45" t="s">
        <v>6213</v>
      </c>
      <c r="F9326" s="93"/>
      <c r="G9326" s="93"/>
      <c r="H9326" s="93"/>
      <c r="I9326" s="99"/>
      <c r="J9326" s="99"/>
      <c r="K9326" s="99"/>
      <c r="N9326" s="337"/>
      <c r="O9326" s="337"/>
      <c r="P9326" s="343"/>
    </row>
    <row r="9327" spans="1:16" x14ac:dyDescent="0.25">
      <c r="A9327" s="264" t="s">
        <v>5461</v>
      </c>
      <c r="B9327" s="264" t="s">
        <v>1053</v>
      </c>
      <c r="C9327" s="265">
        <v>210902</v>
      </c>
      <c r="D9327" s="265" t="s">
        <v>15953</v>
      </c>
      <c r="E9327" s="266" t="s">
        <v>5195</v>
      </c>
      <c r="P9327" s="343"/>
    </row>
    <row r="9328" spans="1:16" x14ac:dyDescent="0.25">
      <c r="A9328" s="44" t="s">
        <v>13268</v>
      </c>
      <c r="B9328" s="92" t="s">
        <v>13392</v>
      </c>
      <c r="C9328" s="45" t="s">
        <v>13122</v>
      </c>
      <c r="D9328" s="93" t="s">
        <v>13391</v>
      </c>
      <c r="E9328" s="94">
        <v>45838</v>
      </c>
      <c r="F9328" s="93"/>
      <c r="G9328" s="93"/>
      <c r="H9328" s="93"/>
      <c r="I9328" s="99"/>
      <c r="J9328" s="99"/>
      <c r="K9328" s="99"/>
      <c r="L9328" s="31"/>
      <c r="M9328" s="31"/>
      <c r="N9328" s="337"/>
      <c r="O9328" s="337"/>
      <c r="P9328" s="343"/>
    </row>
    <row r="9329" spans="1:16" x14ac:dyDescent="0.25">
      <c r="A9329" s="44" t="s">
        <v>4924</v>
      </c>
      <c r="B9329" s="44" t="s">
        <v>13515</v>
      </c>
      <c r="C9329" s="45" t="s">
        <v>13516</v>
      </c>
      <c r="D9329" s="45" t="s">
        <v>16294</v>
      </c>
      <c r="E9329" s="46">
        <v>45808</v>
      </c>
      <c r="F9329" s="338"/>
      <c r="G9329" s="44"/>
      <c r="H9329" s="44"/>
      <c r="I9329" s="44"/>
      <c r="J9329" s="44"/>
      <c r="K9329" s="44"/>
      <c r="L9329" s="31"/>
      <c r="M9329" s="31"/>
      <c r="N9329" s="337"/>
      <c r="O9329" s="337"/>
      <c r="P9329" s="343"/>
    </row>
    <row r="9330" spans="1:16" x14ac:dyDescent="0.25">
      <c r="A9330" s="264" t="s">
        <v>6946</v>
      </c>
      <c r="B9330" s="264" t="s">
        <v>6845</v>
      </c>
      <c r="C9330" s="265">
        <v>220703</v>
      </c>
      <c r="D9330" s="265" t="s">
        <v>15953</v>
      </c>
      <c r="E9330" s="266" t="s">
        <v>6212</v>
      </c>
      <c r="P9330" s="343"/>
    </row>
    <row r="9331" spans="1:16" x14ac:dyDescent="0.25">
      <c r="A9331" s="273" t="s">
        <v>8341</v>
      </c>
      <c r="B9331" s="273" t="s">
        <v>11788</v>
      </c>
      <c r="C9331" s="274">
        <v>791202303001</v>
      </c>
      <c r="D9331" s="274" t="s">
        <v>8356</v>
      </c>
      <c r="E9331" s="276" t="s">
        <v>3754</v>
      </c>
      <c r="F9331" s="328"/>
      <c r="G9331" s="328"/>
      <c r="H9331" s="328"/>
      <c r="I9331" s="329"/>
      <c r="J9331" s="329"/>
      <c r="K9331" s="329"/>
      <c r="N9331" s="337"/>
      <c r="O9331" s="337"/>
      <c r="P9331" s="343"/>
    </row>
    <row r="9332" spans="1:16" x14ac:dyDescent="0.25">
      <c r="A9332" s="273" t="s">
        <v>8341</v>
      </c>
      <c r="B9332" s="273" t="s">
        <v>11791</v>
      </c>
      <c r="C9332" s="274">
        <v>791202303002</v>
      </c>
      <c r="D9332" s="274" t="s">
        <v>8356</v>
      </c>
      <c r="E9332" s="276" t="s">
        <v>3754</v>
      </c>
      <c r="F9332" s="328"/>
      <c r="G9332" s="328"/>
      <c r="H9332" s="328"/>
      <c r="I9332" s="329"/>
      <c r="J9332" s="329"/>
      <c r="K9332" s="329"/>
      <c r="N9332" s="337"/>
      <c r="O9332" s="337"/>
      <c r="P9332" s="343"/>
    </row>
    <row r="9333" spans="1:16" x14ac:dyDescent="0.25">
      <c r="A9333" s="273" t="s">
        <v>8341</v>
      </c>
      <c r="B9333" s="273" t="s">
        <v>8303</v>
      </c>
      <c r="C9333" s="274">
        <v>791202107001</v>
      </c>
      <c r="D9333" s="274" t="s">
        <v>8356</v>
      </c>
      <c r="E9333" s="276" t="s">
        <v>9226</v>
      </c>
      <c r="F9333" s="328"/>
      <c r="G9333" s="328"/>
      <c r="H9333" s="328"/>
      <c r="I9333" s="329"/>
      <c r="J9333" s="329"/>
      <c r="K9333" s="329"/>
      <c r="N9333" s="337"/>
      <c r="O9333" s="337"/>
      <c r="P9333" s="343"/>
    </row>
    <row r="9334" spans="1:16" x14ac:dyDescent="0.25">
      <c r="A9334" s="264" t="s">
        <v>14914</v>
      </c>
      <c r="B9334" s="264" t="s">
        <v>4844</v>
      </c>
      <c r="C9334" s="265">
        <v>24060401</v>
      </c>
      <c r="D9334" s="265" t="s">
        <v>15953</v>
      </c>
      <c r="E9334" s="266" t="s">
        <v>6412</v>
      </c>
      <c r="P9334" s="343"/>
    </row>
    <row r="9335" spans="1:16" x14ac:dyDescent="0.25">
      <c r="A9335" s="264" t="s">
        <v>14914</v>
      </c>
      <c r="B9335" s="264" t="s">
        <v>1057</v>
      </c>
      <c r="C9335" s="265">
        <v>24060402</v>
      </c>
      <c r="D9335" s="265" t="s">
        <v>15953</v>
      </c>
      <c r="E9335" s="266" t="s">
        <v>5410</v>
      </c>
      <c r="P9335" s="343"/>
    </row>
    <row r="9336" spans="1:16" x14ac:dyDescent="0.25">
      <c r="A9336" s="71" t="s">
        <v>17409</v>
      </c>
      <c r="B9336" s="403" t="s">
        <v>17108</v>
      </c>
      <c r="C9336" s="413">
        <v>10.23</v>
      </c>
      <c r="D9336" s="43" t="s">
        <v>17679</v>
      </c>
      <c r="E9336" s="43">
        <v>46934</v>
      </c>
      <c r="F9336" s="88"/>
      <c r="P9336" s="343"/>
    </row>
    <row r="9337" spans="1:16" x14ac:dyDescent="0.25">
      <c r="A9337" s="71" t="s">
        <v>17409</v>
      </c>
      <c r="B9337" s="403" t="s">
        <v>17091</v>
      </c>
      <c r="C9337" s="413">
        <v>12.23</v>
      </c>
      <c r="D9337" s="43" t="s">
        <v>17679</v>
      </c>
      <c r="E9337" s="43">
        <v>46934</v>
      </c>
      <c r="F9337" s="88"/>
      <c r="P9337" s="343"/>
    </row>
    <row r="9338" spans="1:16" x14ac:dyDescent="0.25">
      <c r="A9338" s="264" t="s">
        <v>6947</v>
      </c>
      <c r="B9338" s="264" t="s">
        <v>3782</v>
      </c>
      <c r="C9338" s="265">
        <v>210205</v>
      </c>
      <c r="D9338" s="265" t="s">
        <v>15953</v>
      </c>
      <c r="E9338" s="266" t="s">
        <v>8836</v>
      </c>
      <c r="P9338" s="343"/>
    </row>
    <row r="9339" spans="1:16" x14ac:dyDescent="0.25">
      <c r="A9339" s="44" t="s">
        <v>12363</v>
      </c>
      <c r="B9339" s="44" t="s">
        <v>13614</v>
      </c>
      <c r="C9339" s="45" t="s">
        <v>13707</v>
      </c>
      <c r="D9339" s="45" t="s">
        <v>4574</v>
      </c>
      <c r="E9339" s="275">
        <f>DATE(2028,4,4)</f>
        <v>46847</v>
      </c>
      <c r="N9339" s="337"/>
      <c r="O9339" s="337"/>
      <c r="P9339" s="343"/>
    </row>
    <row r="9340" spans="1:16" x14ac:dyDescent="0.25">
      <c r="A9340" s="44" t="s">
        <v>12363</v>
      </c>
      <c r="B9340" s="44" t="s">
        <v>13613</v>
      </c>
      <c r="C9340" s="45" t="s">
        <v>13705</v>
      </c>
      <c r="D9340" s="45" t="s">
        <v>4574</v>
      </c>
      <c r="E9340" s="275">
        <f>DATE(2028,3,29)</f>
        <v>46841</v>
      </c>
      <c r="N9340" s="337"/>
      <c r="O9340" s="337"/>
      <c r="P9340" s="343"/>
    </row>
    <row r="9341" spans="1:16" x14ac:dyDescent="0.25">
      <c r="A9341" s="44" t="s">
        <v>12363</v>
      </c>
      <c r="B9341" s="44" t="s">
        <v>13615</v>
      </c>
      <c r="C9341" s="45" t="s">
        <v>13706</v>
      </c>
      <c r="D9341" s="45" t="s">
        <v>4574</v>
      </c>
      <c r="E9341" s="275">
        <f>DATE(2028,3,27)</f>
        <v>46839</v>
      </c>
      <c r="N9341" s="337"/>
      <c r="O9341" s="337"/>
      <c r="P9341" s="343"/>
    </row>
    <row r="9342" spans="1:16" x14ac:dyDescent="0.25">
      <c r="A9342" s="44" t="s">
        <v>12364</v>
      </c>
      <c r="B9342" s="44" t="s">
        <v>12316</v>
      </c>
      <c r="C9342" s="45" t="s">
        <v>4779</v>
      </c>
      <c r="D9342" s="45" t="s">
        <v>4574</v>
      </c>
      <c r="E9342" s="275">
        <f>DATE(2025,6,23)</f>
        <v>45831</v>
      </c>
      <c r="F9342" s="32"/>
      <c r="G9342" s="32"/>
      <c r="H9342" s="32"/>
      <c r="I9342" s="31"/>
      <c r="J9342" s="31"/>
      <c r="K9342" s="31"/>
      <c r="L9342" s="31"/>
      <c r="M9342" s="31"/>
      <c r="N9342" s="337"/>
      <c r="O9342" s="337"/>
      <c r="P9342" s="343"/>
    </row>
    <row r="9343" spans="1:16" x14ac:dyDescent="0.25">
      <c r="A9343" s="1" t="s">
        <v>2166</v>
      </c>
      <c r="B9343" s="432" t="s">
        <v>2165</v>
      </c>
      <c r="C9343" s="433" t="s">
        <v>4586</v>
      </c>
      <c r="D9343" s="434" t="s">
        <v>17016</v>
      </c>
      <c r="E9343" s="434">
        <v>45869</v>
      </c>
      <c r="P9343" s="343"/>
    </row>
    <row r="9344" spans="1:16" x14ac:dyDescent="0.25">
      <c r="A9344" s="1" t="s">
        <v>2166</v>
      </c>
      <c r="B9344" s="432" t="s">
        <v>2165</v>
      </c>
      <c r="C9344" s="433" t="s">
        <v>4586</v>
      </c>
      <c r="D9344" s="434" t="s">
        <v>17016</v>
      </c>
      <c r="E9344" s="434">
        <v>45869</v>
      </c>
      <c r="P9344" s="343"/>
    </row>
    <row r="9345" spans="1:16" x14ac:dyDescent="0.25">
      <c r="A9345" s="44" t="s">
        <v>16393</v>
      </c>
      <c r="B9345" s="44" t="s">
        <v>15302</v>
      </c>
      <c r="C9345" s="45" t="s">
        <v>4964</v>
      </c>
      <c r="D9345" s="45" t="s">
        <v>16294</v>
      </c>
      <c r="E9345" s="46">
        <v>45900</v>
      </c>
      <c r="F9345" s="338"/>
      <c r="G9345" s="44"/>
      <c r="H9345" s="44"/>
      <c r="I9345" s="44"/>
      <c r="J9345" s="44"/>
      <c r="K9345" s="44"/>
      <c r="L9345" s="31"/>
      <c r="M9345" s="31"/>
      <c r="N9345" s="337"/>
      <c r="O9345" s="337"/>
      <c r="P9345" s="343"/>
    </row>
    <row r="9346" spans="1:16" x14ac:dyDescent="0.25">
      <c r="A9346" s="44" t="s">
        <v>16393</v>
      </c>
      <c r="B9346" s="44" t="s">
        <v>16400</v>
      </c>
      <c r="C9346" s="45" t="s">
        <v>16401</v>
      </c>
      <c r="D9346" s="45" t="s">
        <v>16294</v>
      </c>
      <c r="E9346" s="46">
        <v>45961</v>
      </c>
      <c r="F9346" s="338"/>
      <c r="G9346" s="44"/>
      <c r="H9346" s="44"/>
      <c r="I9346" s="44"/>
      <c r="J9346" s="44"/>
      <c r="K9346" s="44"/>
      <c r="L9346" s="31"/>
      <c r="M9346" s="31"/>
      <c r="N9346" s="337"/>
      <c r="O9346" s="337"/>
      <c r="P9346" s="343"/>
    </row>
    <row r="9347" spans="1:16" x14ac:dyDescent="0.25">
      <c r="A9347" s="44" t="s">
        <v>16404</v>
      </c>
      <c r="B9347" s="44" t="s">
        <v>16400</v>
      </c>
      <c r="C9347" s="45" t="s">
        <v>16401</v>
      </c>
      <c r="D9347" s="45" t="s">
        <v>16294</v>
      </c>
      <c r="E9347" s="46">
        <v>45961</v>
      </c>
      <c r="F9347" s="338"/>
      <c r="G9347" s="44"/>
      <c r="H9347" s="44"/>
      <c r="I9347" s="44"/>
      <c r="J9347" s="44"/>
      <c r="K9347" s="44"/>
      <c r="L9347" s="31"/>
      <c r="M9347" s="31"/>
      <c r="N9347" s="337"/>
      <c r="O9347" s="337"/>
      <c r="P9347" s="343"/>
    </row>
    <row r="9348" spans="1:16" x14ac:dyDescent="0.25">
      <c r="A9348" s="99" t="s">
        <v>3266</v>
      </c>
      <c r="B9348" s="111" t="s">
        <v>1363</v>
      </c>
      <c r="C9348" s="56" t="s">
        <v>3258</v>
      </c>
      <c r="D9348" s="146" t="s">
        <v>2528</v>
      </c>
      <c r="E9348" s="69">
        <v>45227</v>
      </c>
      <c r="F9348" s="93"/>
      <c r="G9348" s="93"/>
      <c r="H9348" s="93"/>
      <c r="I9348" s="99"/>
      <c r="J9348" s="99"/>
      <c r="K9348" s="99"/>
      <c r="N9348" s="337"/>
      <c r="O9348" s="337"/>
      <c r="P9348" s="343"/>
    </row>
    <row r="9349" spans="1:16" x14ac:dyDescent="0.25">
      <c r="A9349" s="264" t="s">
        <v>10734</v>
      </c>
      <c r="B9349" s="264" t="s">
        <v>1056</v>
      </c>
      <c r="C9349" s="265">
        <v>230601</v>
      </c>
      <c r="D9349" s="265" t="s">
        <v>15953</v>
      </c>
      <c r="E9349" s="266" t="s">
        <v>10533</v>
      </c>
      <c r="P9349" s="343"/>
    </row>
    <row r="9350" spans="1:16" x14ac:dyDescent="0.25">
      <c r="A9350" s="264" t="s">
        <v>9541</v>
      </c>
      <c r="B9350" s="264" t="s">
        <v>1074</v>
      </c>
      <c r="C9350" s="265">
        <v>220701</v>
      </c>
      <c r="D9350" s="265" t="s">
        <v>15953</v>
      </c>
      <c r="E9350" s="266" t="s">
        <v>6212</v>
      </c>
      <c r="P9350" s="343"/>
    </row>
    <row r="9351" spans="1:16" x14ac:dyDescent="0.25">
      <c r="A9351" s="264" t="s">
        <v>9541</v>
      </c>
      <c r="B9351" s="264" t="s">
        <v>2751</v>
      </c>
      <c r="C9351" s="265">
        <v>230105</v>
      </c>
      <c r="D9351" s="265" t="s">
        <v>15953</v>
      </c>
      <c r="E9351" s="266" t="s">
        <v>6877</v>
      </c>
      <c r="P9351" s="343"/>
    </row>
    <row r="9352" spans="1:16" x14ac:dyDescent="0.25">
      <c r="A9352" s="264" t="s">
        <v>9541</v>
      </c>
      <c r="B9352" s="264" t="s">
        <v>9691</v>
      </c>
      <c r="C9352" s="265">
        <v>230302</v>
      </c>
      <c r="D9352" s="265" t="s">
        <v>15953</v>
      </c>
      <c r="E9352" s="266" t="s">
        <v>3754</v>
      </c>
      <c r="P9352" s="343"/>
    </row>
    <row r="9353" spans="1:16" x14ac:dyDescent="0.25">
      <c r="A9353" s="264" t="s">
        <v>9541</v>
      </c>
      <c r="B9353" s="264" t="s">
        <v>1056</v>
      </c>
      <c r="C9353" s="265">
        <v>230601</v>
      </c>
      <c r="D9353" s="265" t="s">
        <v>15953</v>
      </c>
      <c r="E9353" s="266" t="s">
        <v>10533</v>
      </c>
      <c r="P9353" s="343"/>
    </row>
    <row r="9354" spans="1:16" x14ac:dyDescent="0.25">
      <c r="A9354" s="264" t="s">
        <v>11448</v>
      </c>
      <c r="B9354" s="264" t="s">
        <v>11355</v>
      </c>
      <c r="C9354" s="265">
        <v>230905</v>
      </c>
      <c r="D9354" s="265" t="s">
        <v>15953</v>
      </c>
      <c r="E9354" s="266" t="s">
        <v>10715</v>
      </c>
      <c r="P9354" s="343"/>
    </row>
    <row r="9355" spans="1:16" x14ac:dyDescent="0.25">
      <c r="A9355" s="1" t="s">
        <v>131</v>
      </c>
      <c r="B9355" s="432" t="s">
        <v>6242</v>
      </c>
      <c r="C9355" s="433" t="s">
        <v>6252</v>
      </c>
      <c r="D9355" s="434" t="s">
        <v>17016</v>
      </c>
      <c r="E9355" s="434">
        <v>45885</v>
      </c>
      <c r="P9355" s="343"/>
    </row>
    <row r="9356" spans="1:16" x14ac:dyDescent="0.25">
      <c r="A9356" s="1" t="s">
        <v>131</v>
      </c>
      <c r="B9356" s="432" t="s">
        <v>2183</v>
      </c>
      <c r="C9356" s="433" t="s">
        <v>9759</v>
      </c>
      <c r="D9356" s="434" t="s">
        <v>17016</v>
      </c>
      <c r="E9356" s="434">
        <v>45828</v>
      </c>
      <c r="P9356" s="343"/>
    </row>
    <row r="9357" spans="1:16" x14ac:dyDescent="0.25">
      <c r="A9357" s="44" t="s">
        <v>3981</v>
      </c>
      <c r="B9357" s="44" t="s">
        <v>15962</v>
      </c>
      <c r="C9357" s="45" t="s">
        <v>15776</v>
      </c>
      <c r="D9357" s="45" t="s">
        <v>18252</v>
      </c>
      <c r="E9357" s="45" t="s">
        <v>6416</v>
      </c>
      <c r="F9357" s="45" t="s">
        <v>1385</v>
      </c>
      <c r="G9357" s="45" t="s">
        <v>1385</v>
      </c>
      <c r="P9357" s="343"/>
    </row>
    <row r="9358" spans="1:16" x14ac:dyDescent="0.25">
      <c r="A9358" s="44" t="s">
        <v>3981</v>
      </c>
      <c r="B9358" s="44" t="s">
        <v>15970</v>
      </c>
      <c r="C9358" s="45" t="s">
        <v>15775</v>
      </c>
      <c r="D9358" s="45" t="s">
        <v>18252</v>
      </c>
      <c r="E9358" s="45" t="s">
        <v>6416</v>
      </c>
      <c r="F9358" s="45" t="s">
        <v>1385</v>
      </c>
      <c r="G9358" s="45" t="s">
        <v>1385</v>
      </c>
      <c r="P9358" s="343"/>
    </row>
    <row r="9359" spans="1:16" x14ac:dyDescent="0.25">
      <c r="A9359" s="44" t="s">
        <v>3981</v>
      </c>
      <c r="B9359" s="44" t="s">
        <v>15779</v>
      </c>
      <c r="C9359" s="45" t="s">
        <v>15780</v>
      </c>
      <c r="D9359" s="45" t="s">
        <v>18252</v>
      </c>
      <c r="E9359" s="45" t="s">
        <v>6416</v>
      </c>
      <c r="F9359" s="45" t="s">
        <v>1385</v>
      </c>
      <c r="G9359" s="45" t="s">
        <v>1385</v>
      </c>
      <c r="P9359" s="343"/>
    </row>
    <row r="9360" spans="1:16" x14ac:dyDescent="0.2">
      <c r="A9360" s="57" t="s">
        <v>3981</v>
      </c>
      <c r="B9360" s="92" t="s">
        <v>4550</v>
      </c>
      <c r="C9360" s="93" t="s">
        <v>4548</v>
      </c>
      <c r="D9360" s="93" t="s">
        <v>4549</v>
      </c>
      <c r="E9360" s="94">
        <v>46203</v>
      </c>
      <c r="F9360" s="93"/>
      <c r="G9360" s="93"/>
      <c r="H9360" s="93"/>
      <c r="I9360" s="99"/>
      <c r="J9360" s="99"/>
      <c r="K9360" s="99"/>
      <c r="N9360" s="337"/>
      <c r="O9360" s="337"/>
      <c r="P9360" s="343"/>
    </row>
    <row r="9361" spans="1:16" x14ac:dyDescent="0.25">
      <c r="A9361" s="403" t="s">
        <v>3981</v>
      </c>
      <c r="B9361" s="403" t="s">
        <v>17114</v>
      </c>
      <c r="C9361" s="413">
        <v>13.24</v>
      </c>
      <c r="D9361" s="43" t="s">
        <v>17679</v>
      </c>
      <c r="E9361" s="43">
        <v>47299</v>
      </c>
      <c r="F9361" s="88" t="s">
        <v>1533</v>
      </c>
      <c r="P9361" s="343"/>
    </row>
    <row r="9362" spans="1:16" x14ac:dyDescent="0.25">
      <c r="A9362" s="403" t="s">
        <v>3981</v>
      </c>
      <c r="B9362" s="403" t="s">
        <v>17102</v>
      </c>
      <c r="C9362" s="413">
        <v>21.24</v>
      </c>
      <c r="D9362" s="43" t="s">
        <v>17679</v>
      </c>
      <c r="E9362" s="43">
        <v>47299</v>
      </c>
      <c r="F9362" s="88" t="s">
        <v>1533</v>
      </c>
      <c r="P9362" s="343"/>
    </row>
    <row r="9363" spans="1:16" x14ac:dyDescent="0.25">
      <c r="A9363" s="102" t="s">
        <v>3981</v>
      </c>
      <c r="B9363" s="92" t="s">
        <v>4085</v>
      </c>
      <c r="C9363" s="93" t="s">
        <v>4084</v>
      </c>
      <c r="D9363" s="93" t="s">
        <v>1398</v>
      </c>
      <c r="E9363" s="94">
        <v>45794</v>
      </c>
      <c r="F9363" s="93"/>
      <c r="G9363" s="93" t="s">
        <v>1385</v>
      </c>
      <c r="H9363" s="93" t="s">
        <v>1385</v>
      </c>
      <c r="I9363" s="99"/>
      <c r="J9363" s="99"/>
      <c r="K9363" s="99"/>
      <c r="L9363" s="31"/>
      <c r="M9363" s="31"/>
      <c r="N9363" s="337"/>
      <c r="O9363" s="337"/>
      <c r="P9363" s="343"/>
    </row>
    <row r="9364" spans="1:16" x14ac:dyDescent="0.25">
      <c r="A9364" s="403" t="s">
        <v>17410</v>
      </c>
      <c r="B9364" s="403" t="s">
        <v>17099</v>
      </c>
      <c r="C9364" s="413">
        <v>8.24</v>
      </c>
      <c r="D9364" s="43" t="s">
        <v>17679</v>
      </c>
      <c r="E9364" s="43">
        <v>47057</v>
      </c>
      <c r="F9364" s="88" t="s">
        <v>1533</v>
      </c>
      <c r="P9364" s="343"/>
    </row>
    <row r="9365" spans="1:16" x14ac:dyDescent="0.25">
      <c r="A9365" s="1" t="s">
        <v>51</v>
      </c>
      <c r="B9365" s="432" t="s">
        <v>180</v>
      </c>
      <c r="C9365" s="433" t="s">
        <v>14477</v>
      </c>
      <c r="D9365" s="434" t="s">
        <v>17016</v>
      </c>
      <c r="E9365" s="434">
        <v>45869</v>
      </c>
      <c r="P9365" s="343"/>
    </row>
    <row r="9366" spans="1:16" x14ac:dyDescent="0.25">
      <c r="A9366" s="264" t="s">
        <v>10735</v>
      </c>
      <c r="B9366" s="264" t="s">
        <v>1067</v>
      </c>
      <c r="C9366" s="265">
        <v>230703</v>
      </c>
      <c r="D9366" s="265" t="s">
        <v>15953</v>
      </c>
      <c r="E9366" s="266" t="s">
        <v>5273</v>
      </c>
      <c r="P9366" s="343"/>
    </row>
    <row r="9367" spans="1:16" x14ac:dyDescent="0.2">
      <c r="A9367" s="117" t="s">
        <v>2355</v>
      </c>
      <c r="B9367" s="117" t="s">
        <v>2292</v>
      </c>
      <c r="C9367" s="106" t="s">
        <v>2293</v>
      </c>
      <c r="D9367" s="93" t="s">
        <v>1593</v>
      </c>
      <c r="E9367" s="119">
        <v>46418</v>
      </c>
      <c r="F9367" s="93"/>
      <c r="G9367" s="93"/>
      <c r="H9367" s="93"/>
      <c r="I9367" s="99"/>
      <c r="J9367" s="99"/>
      <c r="K9367" s="99"/>
      <c r="N9367" s="337"/>
      <c r="O9367" s="337"/>
      <c r="P9367" s="343"/>
    </row>
    <row r="9368" spans="1:16" x14ac:dyDescent="0.2">
      <c r="A9368" s="117" t="s">
        <v>2355</v>
      </c>
      <c r="B9368" s="117" t="s">
        <v>2292</v>
      </c>
      <c r="C9368" s="106" t="s">
        <v>2293</v>
      </c>
      <c r="D9368" s="93" t="s">
        <v>1593</v>
      </c>
      <c r="E9368" s="119">
        <v>46418</v>
      </c>
      <c r="F9368" s="93"/>
      <c r="G9368" s="93"/>
      <c r="H9368" s="93"/>
      <c r="I9368" s="99"/>
      <c r="J9368" s="99"/>
      <c r="K9368" s="99"/>
      <c r="N9368" s="337"/>
      <c r="O9368" s="337"/>
      <c r="P9368" s="343"/>
    </row>
    <row r="9369" spans="1:16" x14ac:dyDescent="0.25">
      <c r="A9369" s="44" t="s">
        <v>12365</v>
      </c>
      <c r="B9369" s="44" t="s">
        <v>12366</v>
      </c>
      <c r="C9369" s="45" t="s">
        <v>12865</v>
      </c>
      <c r="D9369" s="45" t="s">
        <v>4574</v>
      </c>
      <c r="E9369" s="275">
        <f>DATE(2027,12,28)</f>
        <v>46749</v>
      </c>
      <c r="N9369" s="337"/>
      <c r="O9369" s="337"/>
      <c r="P9369" s="343"/>
    </row>
    <row r="9370" spans="1:16" x14ac:dyDescent="0.25">
      <c r="A9370" s="264" t="s">
        <v>8677</v>
      </c>
      <c r="B9370" s="264" t="s">
        <v>4181</v>
      </c>
      <c r="C9370" s="265">
        <v>230301</v>
      </c>
      <c r="D9370" s="265" t="s">
        <v>15953</v>
      </c>
      <c r="E9370" s="266" t="s">
        <v>6877</v>
      </c>
      <c r="P9370" s="343"/>
    </row>
    <row r="9371" spans="1:16" x14ac:dyDescent="0.25">
      <c r="A9371" s="264" t="s">
        <v>8677</v>
      </c>
      <c r="B9371" s="264" t="s">
        <v>1066</v>
      </c>
      <c r="C9371" s="265">
        <v>230805</v>
      </c>
      <c r="D9371" s="265" t="s">
        <v>15953</v>
      </c>
      <c r="E9371" s="266" t="s">
        <v>5279</v>
      </c>
      <c r="P9371" s="343"/>
    </row>
    <row r="9372" spans="1:16" x14ac:dyDescent="0.25">
      <c r="A9372" s="264" t="s">
        <v>2827</v>
      </c>
      <c r="B9372" s="264" t="s">
        <v>1069</v>
      </c>
      <c r="C9372" s="265">
        <v>230103</v>
      </c>
      <c r="D9372" s="265" t="s">
        <v>15953</v>
      </c>
      <c r="E9372" s="266" t="s">
        <v>6809</v>
      </c>
      <c r="P9372" s="343"/>
    </row>
    <row r="9373" spans="1:16" x14ac:dyDescent="0.25">
      <c r="A9373" s="264" t="s">
        <v>6948</v>
      </c>
      <c r="B9373" s="264" t="s">
        <v>2770</v>
      </c>
      <c r="C9373" s="265">
        <v>221004</v>
      </c>
      <c r="D9373" s="265" t="s">
        <v>15953</v>
      </c>
      <c r="E9373" s="266" t="s">
        <v>5198</v>
      </c>
      <c r="P9373" s="343"/>
    </row>
    <row r="9374" spans="1:16" x14ac:dyDescent="0.25">
      <c r="A9374" s="264" t="s">
        <v>864</v>
      </c>
      <c r="B9374" s="264" t="s">
        <v>3782</v>
      </c>
      <c r="C9374" s="265">
        <v>23010402</v>
      </c>
      <c r="D9374" s="265" t="s">
        <v>15953</v>
      </c>
      <c r="E9374" s="266" t="s">
        <v>8836</v>
      </c>
      <c r="P9374" s="343"/>
    </row>
    <row r="9375" spans="1:16" x14ac:dyDescent="0.25">
      <c r="A9375" s="44" t="s">
        <v>12367</v>
      </c>
      <c r="B9375" s="44" t="s">
        <v>11977</v>
      </c>
      <c r="C9375" s="45" t="s">
        <v>6594</v>
      </c>
      <c r="D9375" s="45" t="s">
        <v>4574</v>
      </c>
      <c r="E9375" s="275">
        <f>DATE(2026,3,23)</f>
        <v>46104</v>
      </c>
      <c r="N9375" s="337"/>
      <c r="O9375" s="337"/>
      <c r="P9375" s="343"/>
    </row>
    <row r="9376" spans="1:16" x14ac:dyDescent="0.25">
      <c r="A9376" s="44" t="s">
        <v>1219</v>
      </c>
      <c r="B9376" s="44" t="s">
        <v>1362</v>
      </c>
      <c r="C9376" s="45" t="s">
        <v>9308</v>
      </c>
      <c r="D9376" s="45" t="s">
        <v>18252</v>
      </c>
      <c r="E9376" s="45" t="s">
        <v>3754</v>
      </c>
      <c r="F9376" s="45" t="s">
        <v>1384</v>
      </c>
      <c r="G9376" s="45" t="s">
        <v>1385</v>
      </c>
      <c r="P9376" s="343"/>
    </row>
    <row r="9377" spans="1:16" x14ac:dyDescent="0.25">
      <c r="A9377" s="264" t="s">
        <v>10736</v>
      </c>
      <c r="B9377" s="264" t="s">
        <v>6669</v>
      </c>
      <c r="C9377" s="265">
        <v>230807</v>
      </c>
      <c r="D9377" s="265" t="s">
        <v>15953</v>
      </c>
      <c r="E9377" s="266" t="s">
        <v>6877</v>
      </c>
      <c r="P9377" s="343"/>
    </row>
    <row r="9378" spans="1:16" x14ac:dyDescent="0.25">
      <c r="A9378" s="44" t="s">
        <v>13269</v>
      </c>
      <c r="B9378" s="92" t="s">
        <v>13392</v>
      </c>
      <c r="C9378" s="45" t="s">
        <v>13126</v>
      </c>
      <c r="D9378" s="93" t="s">
        <v>13391</v>
      </c>
      <c r="E9378" s="94">
        <v>45838</v>
      </c>
      <c r="F9378" s="93"/>
      <c r="G9378" s="93"/>
      <c r="H9378" s="93"/>
      <c r="I9378" s="99"/>
      <c r="J9378" s="99"/>
      <c r="K9378" s="99"/>
      <c r="L9378" s="31"/>
      <c r="M9378" s="31"/>
      <c r="N9378" s="337"/>
      <c r="O9378" s="337"/>
      <c r="P9378" s="343"/>
    </row>
    <row r="9379" spans="1:16" x14ac:dyDescent="0.25">
      <c r="A9379" s="273" t="s">
        <v>11815</v>
      </c>
      <c r="B9379" s="273" t="s">
        <v>11792</v>
      </c>
      <c r="C9379" s="274">
        <v>791202303004</v>
      </c>
      <c r="D9379" s="274" t="s">
        <v>8356</v>
      </c>
      <c r="E9379" s="276" t="s">
        <v>3754</v>
      </c>
      <c r="F9379" s="328"/>
      <c r="G9379" s="328"/>
      <c r="H9379" s="328"/>
      <c r="I9379" s="329"/>
      <c r="J9379" s="329"/>
      <c r="K9379" s="329"/>
      <c r="N9379" s="337"/>
      <c r="O9379" s="337"/>
      <c r="P9379" s="343"/>
    </row>
    <row r="9380" spans="1:16" x14ac:dyDescent="0.25">
      <c r="A9380" s="264" t="s">
        <v>9542</v>
      </c>
      <c r="B9380" s="264" t="s">
        <v>4181</v>
      </c>
      <c r="C9380" s="265">
        <v>230301</v>
      </c>
      <c r="D9380" s="265" t="s">
        <v>15953</v>
      </c>
      <c r="E9380" s="266" t="s">
        <v>6877</v>
      </c>
      <c r="P9380" s="343"/>
    </row>
    <row r="9381" spans="1:16" x14ac:dyDescent="0.25">
      <c r="A9381" s="44" t="s">
        <v>1220</v>
      </c>
      <c r="B9381" s="44" t="s">
        <v>11004</v>
      </c>
      <c r="C9381" s="45" t="s">
        <v>11005</v>
      </c>
      <c r="D9381" s="45" t="s">
        <v>18252</v>
      </c>
      <c r="E9381" s="45" t="s">
        <v>10715</v>
      </c>
      <c r="F9381" s="45" t="s">
        <v>1384</v>
      </c>
      <c r="G9381" s="45" t="s">
        <v>1385</v>
      </c>
      <c r="P9381" s="343"/>
    </row>
    <row r="9382" spans="1:16" x14ac:dyDescent="0.25">
      <c r="A9382" s="264" t="s">
        <v>6949</v>
      </c>
      <c r="B9382" s="264" t="s">
        <v>10527</v>
      </c>
      <c r="C9382" s="265">
        <v>230505</v>
      </c>
      <c r="D9382" s="265" t="s">
        <v>15953</v>
      </c>
      <c r="E9382" s="266" t="s">
        <v>9689</v>
      </c>
      <c r="P9382" s="343"/>
    </row>
    <row r="9383" spans="1:16" x14ac:dyDescent="0.25">
      <c r="A9383" s="264" t="s">
        <v>6949</v>
      </c>
      <c r="B9383" s="264" t="s">
        <v>6664</v>
      </c>
      <c r="C9383" s="265">
        <v>22010701</v>
      </c>
      <c r="D9383" s="265" t="s">
        <v>15953</v>
      </c>
      <c r="E9383" s="266" t="s">
        <v>6665</v>
      </c>
      <c r="P9383" s="343"/>
    </row>
    <row r="9384" spans="1:16" x14ac:dyDescent="0.25">
      <c r="A9384" s="273" t="s">
        <v>11816</v>
      </c>
      <c r="B9384" s="273" t="s">
        <v>11791</v>
      </c>
      <c r="C9384" s="274">
        <v>791202303002</v>
      </c>
      <c r="D9384" s="274" t="s">
        <v>8356</v>
      </c>
      <c r="E9384" s="276" t="s">
        <v>3754</v>
      </c>
      <c r="F9384" s="328"/>
      <c r="G9384" s="328"/>
      <c r="H9384" s="328"/>
      <c r="I9384" s="329"/>
      <c r="J9384" s="329"/>
      <c r="K9384" s="329"/>
      <c r="N9384" s="337"/>
      <c r="O9384" s="337"/>
      <c r="P9384" s="343"/>
    </row>
    <row r="9385" spans="1:16" x14ac:dyDescent="0.25">
      <c r="A9385" s="264" t="s">
        <v>4282</v>
      </c>
      <c r="B9385" s="264" t="s">
        <v>2751</v>
      </c>
      <c r="C9385" s="265">
        <v>230105</v>
      </c>
      <c r="D9385" s="265" t="s">
        <v>15953</v>
      </c>
      <c r="E9385" s="266" t="s">
        <v>6877</v>
      </c>
      <c r="P9385" s="343"/>
    </row>
    <row r="9386" spans="1:16" x14ac:dyDescent="0.25">
      <c r="A9386" s="403" t="s">
        <v>17411</v>
      </c>
      <c r="B9386" s="403" t="s">
        <v>17102</v>
      </c>
      <c r="C9386" s="413">
        <v>21.23</v>
      </c>
      <c r="D9386" s="43" t="s">
        <v>17679</v>
      </c>
      <c r="E9386" s="43">
        <v>46934</v>
      </c>
      <c r="F9386" s="88"/>
      <c r="P9386" s="343"/>
    </row>
    <row r="9387" spans="1:16" x14ac:dyDescent="0.25">
      <c r="A9387" s="403" t="s">
        <v>17411</v>
      </c>
      <c r="B9387" s="403" t="s">
        <v>17103</v>
      </c>
      <c r="C9387" s="413">
        <v>22.23</v>
      </c>
      <c r="D9387" s="43" t="s">
        <v>17679</v>
      </c>
      <c r="E9387" s="43">
        <v>46934</v>
      </c>
      <c r="F9387" s="88"/>
      <c r="P9387" s="343"/>
    </row>
    <row r="9388" spans="1:16" x14ac:dyDescent="0.25">
      <c r="A9388" s="44" t="s">
        <v>2012</v>
      </c>
      <c r="B9388" s="44" t="s">
        <v>15317</v>
      </c>
      <c r="C9388" s="45" t="s">
        <v>3459</v>
      </c>
      <c r="D9388" s="45" t="s">
        <v>16294</v>
      </c>
      <c r="E9388" s="46">
        <v>45688</v>
      </c>
      <c r="F9388" s="338"/>
      <c r="G9388" s="44"/>
      <c r="H9388" s="44"/>
      <c r="I9388" s="44"/>
      <c r="J9388" s="44"/>
      <c r="K9388" s="44"/>
      <c r="L9388" s="31"/>
      <c r="M9388" s="31"/>
      <c r="N9388" s="337"/>
      <c r="O9388" s="337"/>
      <c r="P9388" s="343"/>
    </row>
    <row r="9389" spans="1:16" x14ac:dyDescent="0.25">
      <c r="A9389" s="44" t="s">
        <v>290</v>
      </c>
      <c r="B9389" s="44" t="s">
        <v>229</v>
      </c>
      <c r="C9389" s="45" t="s">
        <v>9989</v>
      </c>
      <c r="D9389" s="45" t="s">
        <v>15765</v>
      </c>
      <c r="E9389" s="45" t="s">
        <v>8836</v>
      </c>
      <c r="F9389" s="328"/>
      <c r="G9389" s="328"/>
      <c r="H9389" s="328"/>
      <c r="I9389" s="329"/>
      <c r="J9389" s="329"/>
      <c r="K9389" s="329"/>
      <c r="N9389" s="337"/>
      <c r="O9389" s="337"/>
      <c r="P9389" s="343"/>
    </row>
    <row r="9390" spans="1:16" x14ac:dyDescent="0.25">
      <c r="A9390" s="44" t="s">
        <v>290</v>
      </c>
      <c r="B9390" s="44" t="s">
        <v>11317</v>
      </c>
      <c r="C9390" s="45" t="s">
        <v>11320</v>
      </c>
      <c r="D9390" s="45" t="s">
        <v>15765</v>
      </c>
      <c r="E9390" s="45" t="s">
        <v>2980</v>
      </c>
      <c r="F9390" s="328"/>
      <c r="G9390" s="328"/>
      <c r="H9390" s="328"/>
      <c r="I9390" s="329"/>
      <c r="J9390" s="329"/>
      <c r="K9390" s="329"/>
      <c r="N9390" s="337"/>
      <c r="O9390" s="337"/>
      <c r="P9390" s="343"/>
    </row>
    <row r="9391" spans="1:16" x14ac:dyDescent="0.25">
      <c r="A9391" s="346" t="s">
        <v>290</v>
      </c>
      <c r="B9391" s="346" t="s">
        <v>229</v>
      </c>
      <c r="C9391" s="347" t="s">
        <v>9989</v>
      </c>
      <c r="D9391" s="347" t="s">
        <v>15765</v>
      </c>
      <c r="E9391" s="347" t="s">
        <v>6967</v>
      </c>
      <c r="F9391" s="346"/>
      <c r="G9391" s="346"/>
      <c r="H9391" s="346"/>
      <c r="I9391" s="346"/>
      <c r="J9391" s="346"/>
      <c r="K9391" s="346"/>
      <c r="L9391" s="346"/>
      <c r="M9391" s="346"/>
      <c r="N9391" s="337"/>
      <c r="O9391" s="337"/>
      <c r="P9391" s="343"/>
    </row>
    <row r="9392" spans="1:16" x14ac:dyDescent="0.25">
      <c r="A9392" s="346" t="s">
        <v>290</v>
      </c>
      <c r="B9392" s="346" t="s">
        <v>11317</v>
      </c>
      <c r="C9392" s="347" t="s">
        <v>11320</v>
      </c>
      <c r="D9392" s="347" t="s">
        <v>15765</v>
      </c>
      <c r="E9392" s="347" t="s">
        <v>6430</v>
      </c>
      <c r="F9392" s="346"/>
      <c r="G9392" s="346"/>
      <c r="H9392" s="346"/>
      <c r="I9392" s="346"/>
      <c r="J9392" s="346"/>
      <c r="K9392" s="346"/>
      <c r="L9392" s="346"/>
      <c r="M9392" s="346"/>
      <c r="N9392" s="337"/>
      <c r="O9392" s="337"/>
      <c r="P9392" s="343"/>
    </row>
    <row r="9393" spans="1:16" x14ac:dyDescent="0.25">
      <c r="A9393" s="44" t="s">
        <v>290</v>
      </c>
      <c r="B9393" s="44" t="s">
        <v>12368</v>
      </c>
      <c r="C9393" s="45" t="s">
        <v>12866</v>
      </c>
      <c r="D9393" s="45" t="s">
        <v>4574</v>
      </c>
      <c r="E9393" s="275">
        <f>DATE(2027,12,4)</f>
        <v>46725</v>
      </c>
      <c r="N9393" s="337"/>
      <c r="O9393" s="337"/>
      <c r="P9393" s="343"/>
    </row>
    <row r="9394" spans="1:16" x14ac:dyDescent="0.25">
      <c r="A9394" s="44" t="s">
        <v>290</v>
      </c>
      <c r="B9394" s="44" t="s">
        <v>12369</v>
      </c>
      <c r="C9394" s="45" t="s">
        <v>4780</v>
      </c>
      <c r="D9394" s="45" t="s">
        <v>4574</v>
      </c>
      <c r="E9394" s="275">
        <f>DATE(2025,6,1)</f>
        <v>45809</v>
      </c>
      <c r="F9394" s="32"/>
      <c r="G9394" s="32"/>
      <c r="H9394" s="32"/>
      <c r="I9394" s="31"/>
      <c r="J9394" s="31"/>
      <c r="K9394" s="31"/>
      <c r="L9394" s="31"/>
      <c r="M9394" s="31"/>
      <c r="N9394" s="337"/>
      <c r="O9394" s="337"/>
      <c r="P9394" s="343"/>
    </row>
    <row r="9395" spans="1:16" x14ac:dyDescent="0.25">
      <c r="A9395" s="44" t="s">
        <v>290</v>
      </c>
      <c r="B9395" s="44" t="s">
        <v>229</v>
      </c>
      <c r="C9395" s="45" t="s">
        <v>9989</v>
      </c>
      <c r="D9395" s="45" t="s">
        <v>13812</v>
      </c>
      <c r="E9395" s="45" t="s">
        <v>8836</v>
      </c>
      <c r="F9395" s="93"/>
      <c r="G9395" s="93"/>
      <c r="H9395" s="93"/>
      <c r="I9395" s="99"/>
      <c r="J9395" s="99"/>
      <c r="K9395" s="99"/>
      <c r="N9395" s="337"/>
      <c r="O9395" s="337"/>
      <c r="P9395" s="343"/>
    </row>
    <row r="9396" spans="1:16" x14ac:dyDescent="0.25">
      <c r="A9396" s="44" t="s">
        <v>290</v>
      </c>
      <c r="B9396" s="44" t="s">
        <v>11317</v>
      </c>
      <c r="C9396" s="45" t="s">
        <v>11320</v>
      </c>
      <c r="D9396" s="45" t="s">
        <v>13812</v>
      </c>
      <c r="E9396" s="45" t="s">
        <v>2980</v>
      </c>
      <c r="F9396" s="93"/>
      <c r="G9396" s="93"/>
      <c r="H9396" s="93"/>
      <c r="I9396" s="99"/>
      <c r="J9396" s="99"/>
      <c r="K9396" s="99"/>
      <c r="N9396" s="337"/>
      <c r="O9396" s="337"/>
      <c r="P9396" s="343"/>
    </row>
    <row r="9397" spans="1:16" ht="14.4" x14ac:dyDescent="0.2">
      <c r="A9397" s="57" t="s">
        <v>9</v>
      </c>
      <c r="B9397" s="57" t="s">
        <v>1511</v>
      </c>
      <c r="C9397" s="62" t="s">
        <v>5959</v>
      </c>
      <c r="D9397" s="62" t="s">
        <v>5966</v>
      </c>
      <c r="E9397" s="341" t="s">
        <v>13531</v>
      </c>
      <c r="F9397" s="339"/>
      <c r="G9397" s="339"/>
      <c r="H9397" s="57"/>
      <c r="I9397" s="57"/>
      <c r="J9397" s="57"/>
      <c r="K9397" s="57"/>
      <c r="N9397" s="337"/>
      <c r="O9397" s="337"/>
      <c r="P9397" s="343"/>
    </row>
    <row r="9398" spans="1:16" x14ac:dyDescent="0.2">
      <c r="A9398" s="57" t="s">
        <v>9</v>
      </c>
      <c r="B9398" s="57" t="s">
        <v>1488</v>
      </c>
      <c r="C9398" s="62">
        <v>21027</v>
      </c>
      <c r="D9398" s="62" t="s">
        <v>5966</v>
      </c>
      <c r="E9398" s="60">
        <v>45777</v>
      </c>
      <c r="F9398" s="339" t="s">
        <v>16267</v>
      </c>
      <c r="G9398" s="339" t="s">
        <v>16268</v>
      </c>
      <c r="H9398" s="57"/>
      <c r="I9398" s="57"/>
      <c r="J9398" s="57"/>
      <c r="K9398" s="57"/>
      <c r="L9398" s="31"/>
      <c r="M9398" s="31"/>
      <c r="N9398" s="337"/>
      <c r="O9398" s="337"/>
      <c r="P9398" s="343"/>
    </row>
    <row r="9399" spans="1:16" x14ac:dyDescent="0.2">
      <c r="A9399" s="57" t="s">
        <v>9</v>
      </c>
      <c r="B9399" s="57" t="s">
        <v>2495</v>
      </c>
      <c r="C9399" s="62">
        <v>21030</v>
      </c>
      <c r="D9399" s="62" t="s">
        <v>5966</v>
      </c>
      <c r="E9399" s="60">
        <v>45961</v>
      </c>
      <c r="F9399" s="339" t="s">
        <v>16267</v>
      </c>
      <c r="G9399" s="339" t="s">
        <v>16268</v>
      </c>
      <c r="H9399" s="57"/>
      <c r="I9399" s="57"/>
      <c r="J9399" s="57"/>
      <c r="K9399" s="57"/>
      <c r="L9399" s="31"/>
      <c r="M9399" s="31"/>
      <c r="N9399" s="337"/>
      <c r="O9399" s="337"/>
      <c r="P9399" s="343"/>
    </row>
    <row r="9400" spans="1:16" x14ac:dyDescent="0.25">
      <c r="A9400" s="273" t="s">
        <v>9</v>
      </c>
      <c r="B9400" s="273" t="s">
        <v>11792</v>
      </c>
      <c r="C9400" s="274">
        <v>791202303004</v>
      </c>
      <c r="D9400" s="274" t="s">
        <v>8356</v>
      </c>
      <c r="E9400" s="276" t="s">
        <v>3754</v>
      </c>
      <c r="F9400" s="328"/>
      <c r="G9400" s="328"/>
      <c r="H9400" s="328"/>
      <c r="I9400" s="329"/>
      <c r="J9400" s="329"/>
      <c r="K9400" s="329"/>
      <c r="N9400" s="337"/>
      <c r="O9400" s="337"/>
      <c r="P9400" s="343"/>
    </row>
    <row r="9401" spans="1:16" x14ac:dyDescent="0.2">
      <c r="A9401" s="57" t="s">
        <v>9</v>
      </c>
      <c r="B9401" s="92" t="s">
        <v>4550</v>
      </c>
      <c r="C9401" s="93" t="s">
        <v>4548</v>
      </c>
      <c r="D9401" s="93" t="s">
        <v>4549</v>
      </c>
      <c r="E9401" s="94">
        <v>46203</v>
      </c>
      <c r="F9401" s="93"/>
      <c r="G9401" s="93"/>
      <c r="H9401" s="93"/>
      <c r="I9401" s="99"/>
      <c r="J9401" s="99"/>
      <c r="K9401" s="99"/>
      <c r="N9401" s="337"/>
      <c r="O9401" s="337"/>
      <c r="P9401" s="343"/>
    </row>
    <row r="9402" spans="1:16" x14ac:dyDescent="0.25">
      <c r="A9402" s="403" t="s">
        <v>9</v>
      </c>
      <c r="B9402" s="403" t="s">
        <v>17099</v>
      </c>
      <c r="C9402" s="413">
        <v>8.23</v>
      </c>
      <c r="D9402" s="43" t="s">
        <v>17679</v>
      </c>
      <c r="E9402" s="43">
        <v>45961</v>
      </c>
      <c r="F9402" s="88"/>
      <c r="P9402" s="343"/>
    </row>
    <row r="9403" spans="1:16" x14ac:dyDescent="0.25">
      <c r="A9403" s="403" t="s">
        <v>9</v>
      </c>
      <c r="B9403" s="403" t="s">
        <v>17114</v>
      </c>
      <c r="C9403" s="413">
        <v>13.24</v>
      </c>
      <c r="D9403" s="43" t="s">
        <v>17679</v>
      </c>
      <c r="E9403" s="43">
        <v>47299</v>
      </c>
      <c r="F9403" s="88"/>
      <c r="P9403" s="343"/>
    </row>
    <row r="9404" spans="1:16" x14ac:dyDescent="0.25">
      <c r="A9404" s="403" t="s">
        <v>9</v>
      </c>
      <c r="B9404" s="403" t="s">
        <v>17113</v>
      </c>
      <c r="C9404" s="413">
        <v>14.24</v>
      </c>
      <c r="D9404" s="43" t="s">
        <v>17679</v>
      </c>
      <c r="E9404" s="43">
        <v>47299</v>
      </c>
      <c r="F9404" s="88"/>
      <c r="P9404" s="343"/>
    </row>
    <row r="9405" spans="1:16" x14ac:dyDescent="0.25">
      <c r="A9405" s="403" t="s">
        <v>9</v>
      </c>
      <c r="B9405" s="403" t="s">
        <v>17205</v>
      </c>
      <c r="C9405" s="413">
        <v>15.23</v>
      </c>
      <c r="D9405" s="43" t="s">
        <v>17679</v>
      </c>
      <c r="E9405" s="43">
        <v>46934</v>
      </c>
      <c r="F9405" s="88"/>
      <c r="P9405" s="343"/>
    </row>
    <row r="9406" spans="1:16" x14ac:dyDescent="0.25">
      <c r="A9406" s="403" t="s">
        <v>9</v>
      </c>
      <c r="B9406" s="403" t="s">
        <v>17124</v>
      </c>
      <c r="C9406" s="413">
        <v>16.239999999999998</v>
      </c>
      <c r="D9406" s="43" t="s">
        <v>17679</v>
      </c>
      <c r="E9406" s="43">
        <v>47299</v>
      </c>
      <c r="F9406" s="88"/>
      <c r="P9406" s="343"/>
    </row>
    <row r="9407" spans="1:16" x14ac:dyDescent="0.25">
      <c r="A9407" s="403" t="s">
        <v>9</v>
      </c>
      <c r="B9407" s="403" t="s">
        <v>17132</v>
      </c>
      <c r="C9407" s="413">
        <v>20.239999999999998</v>
      </c>
      <c r="D9407" s="43" t="s">
        <v>17679</v>
      </c>
      <c r="E9407" s="43">
        <v>47299</v>
      </c>
      <c r="F9407" s="88"/>
      <c r="P9407" s="343"/>
    </row>
    <row r="9408" spans="1:16" x14ac:dyDescent="0.25">
      <c r="A9408" s="403" t="s">
        <v>9</v>
      </c>
      <c r="B9408" s="403" t="s">
        <v>17093</v>
      </c>
      <c r="C9408" s="413">
        <v>33.24</v>
      </c>
      <c r="D9408" s="43" t="s">
        <v>17679</v>
      </c>
      <c r="E9408" s="43">
        <v>47299</v>
      </c>
      <c r="F9408" s="88"/>
      <c r="P9408" s="343"/>
    </row>
    <row r="9409" spans="1:16" x14ac:dyDescent="0.25">
      <c r="A9409" s="1" t="s">
        <v>9</v>
      </c>
      <c r="B9409" s="432" t="s">
        <v>6242</v>
      </c>
      <c r="C9409" s="433" t="s">
        <v>6253</v>
      </c>
      <c r="D9409" s="434" t="s">
        <v>17016</v>
      </c>
      <c r="E9409" s="434">
        <v>45885</v>
      </c>
      <c r="P9409" s="343"/>
    </row>
    <row r="9410" spans="1:16" x14ac:dyDescent="0.25">
      <c r="A9410" s="1" t="s">
        <v>9</v>
      </c>
      <c r="B9410" s="432" t="s">
        <v>1815</v>
      </c>
      <c r="C9410" s="433" t="s">
        <v>8435</v>
      </c>
      <c r="D9410" s="434" t="s">
        <v>17016</v>
      </c>
      <c r="E9410" s="434">
        <v>46130</v>
      </c>
      <c r="P9410" s="343"/>
    </row>
    <row r="9411" spans="1:16" x14ac:dyDescent="0.2">
      <c r="A9411" s="135" t="s">
        <v>9</v>
      </c>
      <c r="B9411" s="131" t="s">
        <v>7673</v>
      </c>
      <c r="C9411" s="96" t="s">
        <v>7674</v>
      </c>
      <c r="D9411" s="96" t="s">
        <v>1398</v>
      </c>
      <c r="E9411" s="112">
        <v>45976</v>
      </c>
      <c r="F9411" s="93"/>
      <c r="G9411" s="93"/>
      <c r="H9411" s="93"/>
      <c r="I9411" s="99"/>
      <c r="J9411" s="99"/>
      <c r="K9411" s="99"/>
      <c r="L9411" s="31"/>
      <c r="M9411" s="31"/>
      <c r="N9411" s="337"/>
      <c r="O9411" s="337"/>
      <c r="P9411" s="343"/>
    </row>
    <row r="9412" spans="1:16" x14ac:dyDescent="0.25">
      <c r="A9412" s="102" t="s">
        <v>9</v>
      </c>
      <c r="B9412" s="102" t="s">
        <v>7778</v>
      </c>
      <c r="C9412" s="97" t="s">
        <v>7779</v>
      </c>
      <c r="D9412" s="96" t="s">
        <v>1398</v>
      </c>
      <c r="E9412" s="64">
        <v>45975</v>
      </c>
      <c r="F9412" s="93"/>
      <c r="G9412" s="93"/>
      <c r="H9412" s="93"/>
      <c r="I9412" s="99"/>
      <c r="J9412" s="99"/>
      <c r="K9412" s="99"/>
      <c r="L9412" s="31"/>
      <c r="M9412" s="31"/>
      <c r="N9412" s="337"/>
      <c r="O9412" s="337"/>
      <c r="P9412" s="343"/>
    </row>
    <row r="9413" spans="1:16" x14ac:dyDescent="0.25">
      <c r="A9413" s="262" t="s">
        <v>9246</v>
      </c>
      <c r="B9413" s="262" t="s">
        <v>7349</v>
      </c>
      <c r="C9413" s="53" t="s">
        <v>11722</v>
      </c>
      <c r="D9413" s="93" t="s">
        <v>7330</v>
      </c>
      <c r="E9413" s="263">
        <v>46935</v>
      </c>
      <c r="F9413" s="93"/>
      <c r="G9413" s="93"/>
      <c r="H9413" s="93"/>
      <c r="I9413" s="99"/>
      <c r="J9413" s="99"/>
      <c r="K9413" s="99"/>
      <c r="N9413" s="337"/>
      <c r="O9413" s="337"/>
      <c r="P9413" s="343"/>
    </row>
    <row r="9414" spans="1:16" x14ac:dyDescent="0.25">
      <c r="A9414" s="262" t="s">
        <v>9246</v>
      </c>
      <c r="B9414" s="262" t="s">
        <v>9229</v>
      </c>
      <c r="C9414" s="53" t="s">
        <v>9278</v>
      </c>
      <c r="D9414" s="93" t="s">
        <v>7330</v>
      </c>
      <c r="E9414" s="263">
        <v>46824</v>
      </c>
      <c r="F9414" s="93"/>
      <c r="G9414" s="93"/>
      <c r="H9414" s="93"/>
      <c r="I9414" s="99"/>
      <c r="J9414" s="99"/>
      <c r="K9414" s="99"/>
      <c r="N9414" s="337"/>
      <c r="O9414" s="337"/>
      <c r="P9414" s="343"/>
    </row>
    <row r="9415" spans="1:16" x14ac:dyDescent="0.25">
      <c r="A9415" s="44" t="s">
        <v>9246</v>
      </c>
      <c r="B9415" s="353" t="s">
        <v>17063</v>
      </c>
      <c r="C9415" s="32" t="s">
        <v>17033</v>
      </c>
      <c r="D9415" s="32" t="s">
        <v>1398</v>
      </c>
      <c r="E9415" s="33">
        <v>47208</v>
      </c>
      <c r="F9415" s="32"/>
      <c r="G9415" s="32"/>
      <c r="H9415" s="32"/>
      <c r="I9415" s="31"/>
      <c r="J9415" s="31"/>
      <c r="K9415" s="31"/>
      <c r="L9415" s="31"/>
      <c r="M9415" s="31"/>
      <c r="N9415" s="31"/>
      <c r="O9415" s="337"/>
      <c r="P9415" s="343"/>
    </row>
    <row r="9416" spans="1:16" x14ac:dyDescent="0.25">
      <c r="A9416" s="264" t="s">
        <v>9246</v>
      </c>
      <c r="B9416" s="264" t="s">
        <v>4181</v>
      </c>
      <c r="C9416" s="265">
        <v>230301</v>
      </c>
      <c r="D9416" s="265" t="s">
        <v>15953</v>
      </c>
      <c r="E9416" s="266" t="s">
        <v>6877</v>
      </c>
      <c r="P9416" s="343"/>
    </row>
    <row r="9417" spans="1:16" x14ac:dyDescent="0.25">
      <c r="A9417" s="264" t="s">
        <v>9246</v>
      </c>
      <c r="B9417" s="264" t="s">
        <v>1056</v>
      </c>
      <c r="C9417" s="265">
        <v>230601</v>
      </c>
      <c r="D9417" s="265" t="s">
        <v>15953</v>
      </c>
      <c r="E9417" s="266" t="s">
        <v>10533</v>
      </c>
      <c r="P9417" s="343"/>
    </row>
    <row r="9418" spans="1:16" x14ac:dyDescent="0.25">
      <c r="A9418" s="264" t="s">
        <v>9246</v>
      </c>
      <c r="B9418" s="264" t="s">
        <v>1066</v>
      </c>
      <c r="C9418" s="265">
        <v>230805</v>
      </c>
      <c r="D9418" s="265" t="s">
        <v>15953</v>
      </c>
      <c r="E9418" s="266" t="s">
        <v>5279</v>
      </c>
      <c r="P9418" s="343"/>
    </row>
    <row r="9419" spans="1:16" x14ac:dyDescent="0.25">
      <c r="A9419" s="264" t="s">
        <v>9246</v>
      </c>
      <c r="B9419" s="264" t="s">
        <v>3591</v>
      </c>
      <c r="C9419" s="265">
        <v>230901</v>
      </c>
      <c r="D9419" s="265" t="s">
        <v>15953</v>
      </c>
      <c r="E9419" s="266" t="s">
        <v>10715</v>
      </c>
      <c r="P9419" s="343"/>
    </row>
    <row r="9420" spans="1:16" x14ac:dyDescent="0.25">
      <c r="A9420" s="264" t="s">
        <v>9246</v>
      </c>
      <c r="B9420" s="264" t="s">
        <v>3587</v>
      </c>
      <c r="C9420" s="265">
        <v>230904</v>
      </c>
      <c r="D9420" s="265" t="s">
        <v>15953</v>
      </c>
      <c r="E9420" s="266" t="s">
        <v>10715</v>
      </c>
      <c r="P9420" s="343"/>
    </row>
    <row r="9421" spans="1:16" x14ac:dyDescent="0.25">
      <c r="A9421" s="264" t="s">
        <v>9246</v>
      </c>
      <c r="B9421" s="264" t="s">
        <v>14575</v>
      </c>
      <c r="C9421" s="265">
        <v>240402</v>
      </c>
      <c r="D9421" s="265" t="s">
        <v>15953</v>
      </c>
      <c r="E9421" s="266" t="s">
        <v>6492</v>
      </c>
      <c r="P9421" s="343"/>
    </row>
    <row r="9422" spans="1:16" x14ac:dyDescent="0.25">
      <c r="A9422" s="264" t="s">
        <v>9246</v>
      </c>
      <c r="B9422" s="264" t="s">
        <v>6669</v>
      </c>
      <c r="C9422" s="265">
        <v>240804</v>
      </c>
      <c r="D9422" s="265" t="s">
        <v>15953</v>
      </c>
      <c r="E9422" s="266" t="s">
        <v>15826</v>
      </c>
      <c r="P9422" s="343"/>
    </row>
    <row r="9423" spans="1:16" x14ac:dyDescent="0.25">
      <c r="A9423" s="102" t="s">
        <v>15801</v>
      </c>
      <c r="B9423" s="92" t="s">
        <v>15809</v>
      </c>
      <c r="C9423" s="93" t="s">
        <v>15813</v>
      </c>
      <c r="D9423" s="93" t="s">
        <v>1398</v>
      </c>
      <c r="E9423" s="94">
        <v>45952</v>
      </c>
      <c r="F9423" s="93"/>
      <c r="G9423" s="93"/>
      <c r="H9423" s="93"/>
      <c r="I9423" s="99"/>
      <c r="J9423" s="99"/>
      <c r="K9423" s="99"/>
      <c r="L9423" s="31"/>
      <c r="M9423" s="31"/>
      <c r="N9423" s="337"/>
      <c r="O9423" s="337"/>
      <c r="P9423" s="343"/>
    </row>
    <row r="9424" spans="1:16" x14ac:dyDescent="0.25">
      <c r="A9424" s="102" t="s">
        <v>15801</v>
      </c>
      <c r="B9424" s="92" t="s">
        <v>15819</v>
      </c>
      <c r="C9424" s="93" t="s">
        <v>15820</v>
      </c>
      <c r="D9424" s="93" t="s">
        <v>1398</v>
      </c>
      <c r="E9424" s="94">
        <v>45952</v>
      </c>
      <c r="F9424" s="93"/>
      <c r="G9424" s="93"/>
      <c r="H9424" s="93"/>
      <c r="I9424" s="99"/>
      <c r="J9424" s="99"/>
      <c r="K9424" s="99"/>
      <c r="L9424" s="31"/>
      <c r="M9424" s="31"/>
      <c r="N9424" s="337"/>
      <c r="O9424" s="337"/>
      <c r="P9424" s="343"/>
    </row>
    <row r="9425" spans="1:16" x14ac:dyDescent="0.25">
      <c r="A9425" s="262" t="s">
        <v>5032</v>
      </c>
      <c r="B9425" s="262" t="s">
        <v>11553</v>
      </c>
      <c r="C9425" s="53" t="s">
        <v>11723</v>
      </c>
      <c r="D9425" s="93" t="s">
        <v>7330</v>
      </c>
      <c r="E9425" s="263">
        <v>47059</v>
      </c>
      <c r="F9425" s="93"/>
      <c r="G9425" s="93"/>
      <c r="H9425" s="93"/>
      <c r="I9425" s="99"/>
      <c r="J9425" s="99"/>
      <c r="K9425" s="99"/>
      <c r="N9425" s="337"/>
      <c r="O9425" s="337"/>
      <c r="P9425" s="343"/>
    </row>
    <row r="9426" spans="1:16" x14ac:dyDescent="0.25">
      <c r="A9426" s="44" t="s">
        <v>11176</v>
      </c>
      <c r="B9426" s="44" t="s">
        <v>15259</v>
      </c>
      <c r="C9426" s="45" t="s">
        <v>11129</v>
      </c>
      <c r="D9426" s="45" t="s">
        <v>16294</v>
      </c>
      <c r="E9426" s="46">
        <v>46022</v>
      </c>
      <c r="F9426" s="338"/>
      <c r="G9426" s="44"/>
      <c r="H9426" s="44"/>
      <c r="I9426" s="44"/>
      <c r="J9426" s="44"/>
      <c r="K9426" s="44"/>
      <c r="L9426" s="31"/>
      <c r="M9426" s="31"/>
      <c r="N9426" s="337"/>
      <c r="O9426" s="337"/>
      <c r="P9426" s="343"/>
    </row>
    <row r="9427" spans="1:16" x14ac:dyDescent="0.25">
      <c r="A9427" s="44" t="s">
        <v>11176</v>
      </c>
      <c r="B9427" s="44" t="s">
        <v>15275</v>
      </c>
      <c r="C9427" s="45" t="s">
        <v>13521</v>
      </c>
      <c r="D9427" s="45" t="s">
        <v>16294</v>
      </c>
      <c r="E9427" s="46">
        <v>45777</v>
      </c>
      <c r="F9427" s="338"/>
      <c r="G9427" s="44"/>
      <c r="H9427" s="44"/>
      <c r="I9427" s="44"/>
      <c r="J9427" s="44"/>
      <c r="K9427" s="44"/>
      <c r="L9427" s="31"/>
      <c r="M9427" s="31"/>
      <c r="N9427" s="337"/>
      <c r="O9427" s="337"/>
      <c r="P9427" s="343"/>
    </row>
    <row r="9428" spans="1:16" x14ac:dyDescent="0.25">
      <c r="A9428" s="44" t="s">
        <v>18179</v>
      </c>
      <c r="B9428" s="44" t="s">
        <v>1350</v>
      </c>
      <c r="C9428" s="45" t="s">
        <v>6188</v>
      </c>
      <c r="D9428" s="45" t="s">
        <v>18252</v>
      </c>
      <c r="E9428" s="45" t="s">
        <v>6211</v>
      </c>
      <c r="F9428" s="45" t="s">
        <v>1384</v>
      </c>
      <c r="G9428" s="45" t="s">
        <v>1384</v>
      </c>
      <c r="P9428" s="343"/>
    </row>
    <row r="9429" spans="1:16" x14ac:dyDescent="0.25">
      <c r="A9429" s="44" t="s">
        <v>18179</v>
      </c>
      <c r="B9429" s="44" t="s">
        <v>15962</v>
      </c>
      <c r="C9429" s="45" t="s">
        <v>15776</v>
      </c>
      <c r="D9429" s="45" t="s">
        <v>18252</v>
      </c>
      <c r="E9429" s="45" t="s">
        <v>6416</v>
      </c>
      <c r="F9429" s="45" t="s">
        <v>1384</v>
      </c>
      <c r="G9429" s="45" t="s">
        <v>1384</v>
      </c>
      <c r="P9429" s="343"/>
    </row>
    <row r="9430" spans="1:16" x14ac:dyDescent="0.25">
      <c r="A9430" s="403" t="s">
        <v>17412</v>
      </c>
      <c r="B9430" s="403" t="s">
        <v>17113</v>
      </c>
      <c r="C9430" s="413">
        <v>14.23</v>
      </c>
      <c r="D9430" s="43" t="s">
        <v>17679</v>
      </c>
      <c r="E9430" s="43">
        <v>46934</v>
      </c>
      <c r="F9430" s="88"/>
      <c r="P9430" s="343"/>
    </row>
    <row r="9431" spans="1:16" x14ac:dyDescent="0.25">
      <c r="A9431" s="264" t="s">
        <v>14915</v>
      </c>
      <c r="B9431" s="264" t="s">
        <v>12996</v>
      </c>
      <c r="C9431" s="265">
        <v>24010401</v>
      </c>
      <c r="D9431" s="265" t="s">
        <v>15953</v>
      </c>
      <c r="E9431" s="266" t="s">
        <v>12997</v>
      </c>
      <c r="P9431" s="343"/>
    </row>
    <row r="9432" spans="1:16" x14ac:dyDescent="0.25">
      <c r="A9432" s="264" t="s">
        <v>14915</v>
      </c>
      <c r="B9432" s="264" t="s">
        <v>3782</v>
      </c>
      <c r="C9432" s="265">
        <v>24010402</v>
      </c>
      <c r="D9432" s="265" t="s">
        <v>15953</v>
      </c>
      <c r="E9432" s="266" t="s">
        <v>8836</v>
      </c>
      <c r="P9432" s="343"/>
    </row>
    <row r="9433" spans="1:16" x14ac:dyDescent="0.2">
      <c r="A9433" s="57" t="s">
        <v>4497</v>
      </c>
      <c r="B9433" s="92" t="s">
        <v>4550</v>
      </c>
      <c r="C9433" s="93" t="s">
        <v>4548</v>
      </c>
      <c r="D9433" s="93" t="s">
        <v>4549</v>
      </c>
      <c r="E9433" s="94">
        <v>46203</v>
      </c>
      <c r="F9433" s="93"/>
      <c r="G9433" s="93"/>
      <c r="H9433" s="93"/>
      <c r="I9433" s="99"/>
      <c r="J9433" s="99"/>
      <c r="K9433" s="99"/>
      <c r="N9433" s="337"/>
      <c r="O9433" s="337"/>
      <c r="P9433" s="343"/>
    </row>
    <row r="9434" spans="1:16" x14ac:dyDescent="0.2">
      <c r="A9434" s="329" t="s">
        <v>15358</v>
      </c>
      <c r="B9434" s="330" t="s">
        <v>15362</v>
      </c>
      <c r="C9434" s="328" t="s">
        <v>15375</v>
      </c>
      <c r="D9434" s="93" t="s">
        <v>1593</v>
      </c>
      <c r="E9434" s="331">
        <v>46389</v>
      </c>
      <c r="F9434" s="328"/>
      <c r="G9434" s="328"/>
      <c r="H9434" s="328"/>
      <c r="I9434" s="329"/>
      <c r="J9434" s="329"/>
      <c r="K9434" s="329"/>
      <c r="N9434" s="337"/>
      <c r="O9434" s="337"/>
      <c r="P9434" s="343"/>
    </row>
    <row r="9435" spans="1:16" x14ac:dyDescent="0.25">
      <c r="A9435" s="44" t="s">
        <v>7320</v>
      </c>
      <c r="B9435" s="44" t="s">
        <v>15319</v>
      </c>
      <c r="C9435" s="45" t="s">
        <v>7314</v>
      </c>
      <c r="D9435" s="45" t="s">
        <v>16294</v>
      </c>
      <c r="E9435" s="46">
        <v>45930</v>
      </c>
      <c r="F9435" s="338"/>
      <c r="G9435" s="44"/>
      <c r="H9435" s="44"/>
      <c r="I9435" s="44"/>
      <c r="J9435" s="44"/>
      <c r="K9435" s="44"/>
      <c r="L9435" s="31"/>
      <c r="M9435" s="31"/>
      <c r="N9435" s="337"/>
      <c r="O9435" s="337"/>
      <c r="P9435" s="343"/>
    </row>
    <row r="9436" spans="1:16" x14ac:dyDescent="0.25">
      <c r="A9436" s="44" t="s">
        <v>7320</v>
      </c>
      <c r="B9436" s="44" t="s">
        <v>16649</v>
      </c>
      <c r="C9436" s="45" t="s">
        <v>13708</v>
      </c>
      <c r="D9436" s="45" t="s">
        <v>4574</v>
      </c>
      <c r="E9436" s="275">
        <f>DATE(2028,5,7)</f>
        <v>46880</v>
      </c>
      <c r="N9436" s="337"/>
      <c r="O9436" s="337"/>
      <c r="P9436" s="343"/>
    </row>
    <row r="9437" spans="1:16" x14ac:dyDescent="0.25">
      <c r="A9437" s="1" t="s">
        <v>13972</v>
      </c>
      <c r="B9437" s="432" t="s">
        <v>8379</v>
      </c>
      <c r="C9437" s="433" t="s">
        <v>13965</v>
      </c>
      <c r="D9437" s="434" t="s">
        <v>17016</v>
      </c>
      <c r="E9437" s="434">
        <v>45838</v>
      </c>
      <c r="P9437" s="343"/>
    </row>
    <row r="9438" spans="1:16" x14ac:dyDescent="0.25">
      <c r="A9438" s="346" t="s">
        <v>5340</v>
      </c>
      <c r="B9438" s="346" t="s">
        <v>5341</v>
      </c>
      <c r="C9438" s="347" t="s">
        <v>5342</v>
      </c>
      <c r="D9438" s="347" t="s">
        <v>15765</v>
      </c>
      <c r="E9438" s="347" t="s">
        <v>16805</v>
      </c>
      <c r="F9438" s="346"/>
      <c r="G9438" s="346"/>
      <c r="H9438" s="346"/>
      <c r="I9438" s="346"/>
      <c r="J9438" s="346"/>
      <c r="K9438" s="346"/>
      <c r="L9438" s="346"/>
      <c r="M9438" s="346"/>
      <c r="N9438" s="337"/>
      <c r="O9438" s="337"/>
      <c r="P9438" s="343"/>
    </row>
    <row r="9439" spans="1:16" x14ac:dyDescent="0.25">
      <c r="A9439" s="44" t="s">
        <v>5340</v>
      </c>
      <c r="B9439" s="44" t="s">
        <v>11989</v>
      </c>
      <c r="C9439" s="45" t="s">
        <v>4978</v>
      </c>
      <c r="D9439" s="45" t="s">
        <v>4574</v>
      </c>
      <c r="E9439" s="275">
        <f>DATE(2025,8,9)</f>
        <v>45878</v>
      </c>
      <c r="F9439" s="32"/>
      <c r="G9439" s="32"/>
      <c r="H9439" s="32"/>
      <c r="I9439" s="31"/>
      <c r="J9439" s="31"/>
      <c r="K9439" s="31"/>
      <c r="L9439" s="31"/>
      <c r="M9439" s="31"/>
      <c r="N9439" s="337"/>
      <c r="O9439" s="337"/>
      <c r="P9439" s="343"/>
    </row>
    <row r="9440" spans="1:16" x14ac:dyDescent="0.25">
      <c r="A9440" s="44" t="s">
        <v>2700</v>
      </c>
      <c r="B9440" s="44" t="s">
        <v>9313</v>
      </c>
      <c r="C9440" s="45" t="s">
        <v>9314</v>
      </c>
      <c r="D9440" s="45" t="s">
        <v>18252</v>
      </c>
      <c r="E9440" s="45" t="s">
        <v>3754</v>
      </c>
      <c r="F9440" s="45" t="s">
        <v>1384</v>
      </c>
      <c r="G9440" s="45" t="s">
        <v>1385</v>
      </c>
      <c r="P9440" s="343"/>
    </row>
    <row r="9441" spans="1:16" x14ac:dyDescent="0.25">
      <c r="A9441" s="264" t="s">
        <v>8678</v>
      </c>
      <c r="B9441" s="264" t="s">
        <v>8833</v>
      </c>
      <c r="C9441" s="265">
        <v>23020101</v>
      </c>
      <c r="D9441" s="265" t="s">
        <v>15953</v>
      </c>
      <c r="E9441" s="266" t="s">
        <v>8836</v>
      </c>
      <c r="P9441" s="343"/>
    </row>
    <row r="9442" spans="1:16" x14ac:dyDescent="0.25">
      <c r="A9442" s="264" t="s">
        <v>8678</v>
      </c>
      <c r="B9442" s="264" t="s">
        <v>8834</v>
      </c>
      <c r="C9442" s="265">
        <v>23020102</v>
      </c>
      <c r="D9442" s="265" t="s">
        <v>15953</v>
      </c>
      <c r="E9442" s="266" t="s">
        <v>8836</v>
      </c>
      <c r="P9442" s="343"/>
    </row>
    <row r="9443" spans="1:16" x14ac:dyDescent="0.25">
      <c r="A9443" s="264" t="s">
        <v>17904</v>
      </c>
      <c r="B9443" s="264" t="s">
        <v>3782</v>
      </c>
      <c r="C9443" s="265">
        <v>210205</v>
      </c>
      <c r="D9443" s="265" t="s">
        <v>15953</v>
      </c>
      <c r="E9443" s="266" t="s">
        <v>8836</v>
      </c>
      <c r="P9443" s="343"/>
    </row>
    <row r="9444" spans="1:16" x14ac:dyDescent="0.25">
      <c r="A9444" s="44" t="s">
        <v>6071</v>
      </c>
      <c r="B9444" s="44" t="s">
        <v>6176</v>
      </c>
      <c r="C9444" s="45" t="s">
        <v>6189</v>
      </c>
      <c r="D9444" s="45" t="s">
        <v>18252</v>
      </c>
      <c r="E9444" s="45" t="s">
        <v>6210</v>
      </c>
      <c r="F9444" s="45" t="s">
        <v>1384</v>
      </c>
      <c r="G9444" s="45" t="s">
        <v>1385</v>
      </c>
      <c r="P9444" s="343"/>
    </row>
    <row r="9445" spans="1:16" x14ac:dyDescent="0.25">
      <c r="A9445" s="44" t="s">
        <v>10955</v>
      </c>
      <c r="B9445" s="131" t="s">
        <v>7666</v>
      </c>
      <c r="C9445" s="45" t="s">
        <v>10954</v>
      </c>
      <c r="D9445" s="45" t="s">
        <v>1398</v>
      </c>
      <c r="E9445" s="112">
        <v>45976</v>
      </c>
      <c r="F9445" s="45"/>
      <c r="G9445" s="45"/>
      <c r="H9445" s="93"/>
      <c r="I9445" s="99"/>
      <c r="J9445" s="99"/>
      <c r="K9445" s="99"/>
      <c r="L9445" s="31"/>
      <c r="M9445" s="31"/>
      <c r="N9445" s="337"/>
      <c r="O9445" s="337"/>
      <c r="P9445" s="343"/>
    </row>
    <row r="9446" spans="1:16" x14ac:dyDescent="0.25">
      <c r="A9446" s="44" t="s">
        <v>291</v>
      </c>
      <c r="B9446" s="44" t="s">
        <v>177</v>
      </c>
      <c r="C9446" s="45" t="s">
        <v>6384</v>
      </c>
      <c r="D9446" s="45" t="s">
        <v>15765</v>
      </c>
      <c r="E9446" s="45" t="s">
        <v>6212</v>
      </c>
      <c r="F9446" s="328"/>
      <c r="G9446" s="328"/>
      <c r="H9446" s="328"/>
      <c r="I9446" s="329"/>
      <c r="J9446" s="329"/>
      <c r="K9446" s="329"/>
      <c r="N9446" s="337"/>
      <c r="O9446" s="337"/>
      <c r="P9446" s="343"/>
    </row>
    <row r="9447" spans="1:16" x14ac:dyDescent="0.25">
      <c r="A9447" s="346" t="s">
        <v>291</v>
      </c>
      <c r="B9447" s="346" t="s">
        <v>177</v>
      </c>
      <c r="C9447" s="347" t="s">
        <v>6384</v>
      </c>
      <c r="D9447" s="347" t="s">
        <v>15765</v>
      </c>
      <c r="E9447" s="347" t="s">
        <v>16792</v>
      </c>
      <c r="F9447" s="346"/>
      <c r="G9447" s="346"/>
      <c r="H9447" s="346"/>
      <c r="I9447" s="346"/>
      <c r="J9447" s="346"/>
      <c r="K9447" s="346"/>
      <c r="L9447" s="346"/>
      <c r="M9447" s="346"/>
      <c r="N9447" s="337"/>
      <c r="O9447" s="337"/>
      <c r="P9447" s="343"/>
    </row>
    <row r="9448" spans="1:16" x14ac:dyDescent="0.25">
      <c r="A9448" s="44" t="s">
        <v>291</v>
      </c>
      <c r="B9448" s="44" t="s">
        <v>177</v>
      </c>
      <c r="C9448" s="45" t="s">
        <v>6384</v>
      </c>
      <c r="D9448" s="45" t="s">
        <v>13812</v>
      </c>
      <c r="E9448" s="45" t="s">
        <v>6212</v>
      </c>
      <c r="F9448" s="93"/>
      <c r="G9448" s="93"/>
      <c r="H9448" s="93"/>
      <c r="I9448" s="99"/>
      <c r="J9448" s="99"/>
      <c r="K9448" s="99"/>
      <c r="N9448" s="337"/>
      <c r="O9448" s="337"/>
      <c r="P9448" s="343"/>
    </row>
    <row r="9449" spans="1:16" x14ac:dyDescent="0.25">
      <c r="A9449" s="44" t="s">
        <v>292</v>
      </c>
      <c r="B9449" s="44" t="s">
        <v>5692</v>
      </c>
      <c r="C9449" s="45" t="s">
        <v>399</v>
      </c>
      <c r="D9449" s="45" t="s">
        <v>15765</v>
      </c>
      <c r="E9449" s="45" t="s">
        <v>6213</v>
      </c>
      <c r="F9449" s="328"/>
      <c r="G9449" s="328"/>
      <c r="H9449" s="328"/>
      <c r="I9449" s="329"/>
      <c r="J9449" s="329"/>
      <c r="K9449" s="329"/>
      <c r="N9449" s="337"/>
      <c r="O9449" s="337"/>
      <c r="P9449" s="343"/>
    </row>
    <row r="9450" spans="1:16" x14ac:dyDescent="0.25">
      <c r="A9450" s="346" t="s">
        <v>292</v>
      </c>
      <c r="B9450" s="346" t="s">
        <v>5692</v>
      </c>
      <c r="C9450" s="347" t="s">
        <v>399</v>
      </c>
      <c r="D9450" s="347" t="s">
        <v>15765</v>
      </c>
      <c r="E9450" s="347" t="s">
        <v>6213</v>
      </c>
      <c r="F9450" s="346"/>
      <c r="G9450" s="346"/>
      <c r="H9450" s="346"/>
      <c r="I9450" s="346"/>
      <c r="J9450" s="346"/>
      <c r="K9450" s="346"/>
      <c r="L9450" s="346"/>
      <c r="M9450" s="346"/>
      <c r="N9450" s="337"/>
      <c r="O9450" s="337"/>
      <c r="P9450" s="343"/>
    </row>
    <row r="9451" spans="1:16" x14ac:dyDescent="0.25">
      <c r="A9451" s="44" t="s">
        <v>292</v>
      </c>
      <c r="B9451" s="44" t="s">
        <v>5692</v>
      </c>
      <c r="C9451" s="45" t="s">
        <v>399</v>
      </c>
      <c r="D9451" s="45" t="s">
        <v>13812</v>
      </c>
      <c r="E9451" s="45" t="s">
        <v>6213</v>
      </c>
      <c r="F9451" s="93"/>
      <c r="G9451" s="93"/>
      <c r="H9451" s="93"/>
      <c r="I9451" s="99"/>
      <c r="J9451" s="99"/>
      <c r="K9451" s="99"/>
      <c r="N9451" s="337"/>
      <c r="O9451" s="337"/>
      <c r="P9451" s="343"/>
    </row>
    <row r="9452" spans="1:16" x14ac:dyDescent="0.25">
      <c r="A9452" s="264" t="s">
        <v>14916</v>
      </c>
      <c r="B9452" s="264" t="s">
        <v>6725</v>
      </c>
      <c r="C9452" s="265">
        <v>24070201</v>
      </c>
      <c r="D9452" s="265" t="s">
        <v>15953</v>
      </c>
      <c r="E9452" s="266" t="s">
        <v>10069</v>
      </c>
      <c r="P9452" s="343"/>
    </row>
    <row r="9453" spans="1:16" x14ac:dyDescent="0.25">
      <c r="A9453" s="44" t="s">
        <v>12370</v>
      </c>
      <c r="B9453" s="44" t="s">
        <v>12372</v>
      </c>
      <c r="C9453" s="45" t="s">
        <v>3787</v>
      </c>
      <c r="D9453" s="45" t="s">
        <v>4574</v>
      </c>
      <c r="E9453" s="275">
        <f>DATE(2026,2,5)</f>
        <v>46058</v>
      </c>
      <c r="N9453" s="337"/>
      <c r="O9453" s="337"/>
      <c r="P9453" s="343"/>
    </row>
    <row r="9454" spans="1:16" x14ac:dyDescent="0.25">
      <c r="A9454" s="44" t="s">
        <v>12370</v>
      </c>
      <c r="B9454" s="44" t="s">
        <v>12371</v>
      </c>
      <c r="C9454" s="45" t="s">
        <v>4781</v>
      </c>
      <c r="D9454" s="45" t="s">
        <v>4574</v>
      </c>
      <c r="E9454" s="275">
        <f>DATE(2026,2,17)</f>
        <v>46070</v>
      </c>
      <c r="N9454" s="337"/>
      <c r="O9454" s="337"/>
      <c r="P9454" s="343"/>
    </row>
    <row r="9455" spans="1:16" x14ac:dyDescent="0.25">
      <c r="A9455" s="264" t="s">
        <v>865</v>
      </c>
      <c r="B9455" s="264" t="s">
        <v>3782</v>
      </c>
      <c r="C9455" s="265">
        <v>23010402</v>
      </c>
      <c r="D9455" s="265" t="s">
        <v>15953</v>
      </c>
      <c r="E9455" s="266" t="s">
        <v>8836</v>
      </c>
      <c r="P9455" s="343"/>
    </row>
    <row r="9456" spans="1:16" x14ac:dyDescent="0.25">
      <c r="A9456" s="264" t="s">
        <v>865</v>
      </c>
      <c r="B9456" s="264" t="s">
        <v>8834</v>
      </c>
      <c r="C9456" s="265">
        <v>23020102</v>
      </c>
      <c r="D9456" s="265" t="s">
        <v>15953</v>
      </c>
      <c r="E9456" s="266" t="s">
        <v>8836</v>
      </c>
      <c r="P9456" s="343"/>
    </row>
    <row r="9457" spans="1:16" x14ac:dyDescent="0.25">
      <c r="A9457" s="264" t="s">
        <v>2828</v>
      </c>
      <c r="B9457" s="264" t="s">
        <v>17682</v>
      </c>
      <c r="C9457" s="265">
        <v>25010501</v>
      </c>
      <c r="D9457" s="265" t="s">
        <v>15953</v>
      </c>
      <c r="E9457" s="266" t="s">
        <v>17681</v>
      </c>
      <c r="P9457" s="343"/>
    </row>
    <row r="9458" spans="1:16" x14ac:dyDescent="0.25">
      <c r="A9458" s="264" t="s">
        <v>2828</v>
      </c>
      <c r="B9458" s="264" t="s">
        <v>6663</v>
      </c>
      <c r="C9458" s="265">
        <v>25010502</v>
      </c>
      <c r="D9458" s="265" t="s">
        <v>15953</v>
      </c>
      <c r="E9458" s="266" t="s">
        <v>6677</v>
      </c>
      <c r="P9458" s="343"/>
    </row>
    <row r="9459" spans="1:16" x14ac:dyDescent="0.25">
      <c r="A9459" s="264" t="s">
        <v>17905</v>
      </c>
      <c r="B9459" s="264" t="s">
        <v>5412</v>
      </c>
      <c r="C9459" s="265">
        <v>241002</v>
      </c>
      <c r="D9459" s="265" t="s">
        <v>15953</v>
      </c>
      <c r="E9459" s="266" t="s">
        <v>6985</v>
      </c>
      <c r="P9459" s="343"/>
    </row>
    <row r="9460" spans="1:16" x14ac:dyDescent="0.25">
      <c r="A9460" s="44" t="s">
        <v>1732</v>
      </c>
      <c r="B9460" s="44" t="s">
        <v>5296</v>
      </c>
      <c r="C9460" s="45" t="s">
        <v>5343</v>
      </c>
      <c r="D9460" s="45" t="s">
        <v>15765</v>
      </c>
      <c r="E9460" s="45" t="s">
        <v>5246</v>
      </c>
      <c r="F9460" s="328"/>
      <c r="G9460" s="328"/>
      <c r="H9460" s="328"/>
      <c r="I9460" s="329"/>
      <c r="J9460" s="329"/>
      <c r="K9460" s="329"/>
      <c r="N9460" s="337"/>
      <c r="O9460" s="337"/>
      <c r="P9460" s="343"/>
    </row>
    <row r="9461" spans="1:16" x14ac:dyDescent="0.25">
      <c r="A9461" s="346" t="s">
        <v>1732</v>
      </c>
      <c r="B9461" s="346" t="s">
        <v>5296</v>
      </c>
      <c r="C9461" s="347" t="s">
        <v>5343</v>
      </c>
      <c r="D9461" s="347" t="s">
        <v>15765</v>
      </c>
      <c r="E9461" s="347" t="s">
        <v>2980</v>
      </c>
      <c r="F9461" s="346"/>
      <c r="G9461" s="346"/>
      <c r="H9461" s="346"/>
      <c r="I9461" s="346"/>
      <c r="J9461" s="346"/>
      <c r="K9461" s="346"/>
      <c r="L9461" s="346"/>
      <c r="M9461" s="346"/>
      <c r="N9461" s="337"/>
      <c r="O9461" s="337"/>
      <c r="P9461" s="343"/>
    </row>
    <row r="9462" spans="1:16" x14ac:dyDescent="0.25">
      <c r="A9462" s="44" t="s">
        <v>16117</v>
      </c>
      <c r="B9462" s="44" t="s">
        <v>15970</v>
      </c>
      <c r="C9462" s="45" t="s">
        <v>15775</v>
      </c>
      <c r="D9462" s="45" t="s">
        <v>18252</v>
      </c>
      <c r="E9462" s="45" t="s">
        <v>6416</v>
      </c>
      <c r="F9462" s="45" t="s">
        <v>1385</v>
      </c>
      <c r="G9462" s="45" t="s">
        <v>1385</v>
      </c>
      <c r="P9462" s="343"/>
    </row>
    <row r="9463" spans="1:16" x14ac:dyDescent="0.25">
      <c r="A9463" s="264" t="s">
        <v>16960</v>
      </c>
      <c r="B9463" s="264" t="s">
        <v>6669</v>
      </c>
      <c r="C9463" s="265">
        <v>240804</v>
      </c>
      <c r="D9463" s="265" t="s">
        <v>15953</v>
      </c>
      <c r="E9463" s="266" t="s">
        <v>15826</v>
      </c>
      <c r="P9463" s="343"/>
    </row>
    <row r="9464" spans="1:16" x14ac:dyDescent="0.25">
      <c r="A9464" s="264" t="s">
        <v>2935</v>
      </c>
      <c r="B9464" s="264" t="s">
        <v>5412</v>
      </c>
      <c r="C9464" s="265">
        <v>241002</v>
      </c>
      <c r="D9464" s="265" t="s">
        <v>15953</v>
      </c>
      <c r="E9464" s="266" t="s">
        <v>6985</v>
      </c>
      <c r="P9464" s="343"/>
    </row>
    <row r="9465" spans="1:16" x14ac:dyDescent="0.25">
      <c r="A9465" s="264" t="s">
        <v>17906</v>
      </c>
      <c r="B9465" s="264" t="s">
        <v>2751</v>
      </c>
      <c r="C9465" s="265">
        <v>250106</v>
      </c>
      <c r="D9465" s="265" t="s">
        <v>15953</v>
      </c>
      <c r="E9465" s="266" t="s">
        <v>16784</v>
      </c>
      <c r="P9465" s="343"/>
    </row>
    <row r="9466" spans="1:16" x14ac:dyDescent="0.25">
      <c r="A9466" s="403" t="s">
        <v>17413</v>
      </c>
      <c r="B9466" s="403" t="s">
        <v>17347</v>
      </c>
      <c r="C9466" s="413">
        <v>5.25</v>
      </c>
      <c r="D9466" s="43" t="s">
        <v>17679</v>
      </c>
      <c r="E9466" s="43">
        <v>47422</v>
      </c>
      <c r="F9466" s="88"/>
      <c r="P9466" s="343"/>
    </row>
    <row r="9467" spans="1:16" x14ac:dyDescent="0.25">
      <c r="A9467" s="403" t="s">
        <v>17413</v>
      </c>
      <c r="B9467" s="403" t="s">
        <v>17156</v>
      </c>
      <c r="C9467" s="413">
        <v>30.23</v>
      </c>
      <c r="D9467" s="43" t="s">
        <v>17679</v>
      </c>
      <c r="E9467" s="43">
        <v>46934</v>
      </c>
      <c r="F9467" s="88"/>
      <c r="P9467" s="343"/>
    </row>
    <row r="9468" spans="1:16" x14ac:dyDescent="0.25">
      <c r="A9468" s="264" t="s">
        <v>11449</v>
      </c>
      <c r="B9468" s="264" t="s">
        <v>3591</v>
      </c>
      <c r="C9468" s="265">
        <v>230901</v>
      </c>
      <c r="D9468" s="265" t="s">
        <v>15953</v>
      </c>
      <c r="E9468" s="266" t="s">
        <v>10715</v>
      </c>
      <c r="P9468" s="343"/>
    </row>
    <row r="9469" spans="1:16" x14ac:dyDescent="0.25">
      <c r="A9469" s="44" t="s">
        <v>15567</v>
      </c>
      <c r="B9469" s="44" t="s">
        <v>1354</v>
      </c>
      <c r="C9469" s="45" t="s">
        <v>14385</v>
      </c>
      <c r="D9469" s="45" t="s">
        <v>18252</v>
      </c>
      <c r="E9469" s="45" t="s">
        <v>3064</v>
      </c>
      <c r="F9469" s="45" t="s">
        <v>1385</v>
      </c>
      <c r="G9469" s="45" t="s">
        <v>1385</v>
      </c>
      <c r="P9469" s="343"/>
    </row>
    <row r="9470" spans="1:16" x14ac:dyDescent="0.25">
      <c r="A9470" s="264" t="s">
        <v>10737</v>
      </c>
      <c r="B9470" s="264" t="s">
        <v>1056</v>
      </c>
      <c r="C9470" s="265">
        <v>230601</v>
      </c>
      <c r="D9470" s="265" t="s">
        <v>15953</v>
      </c>
      <c r="E9470" s="266" t="s">
        <v>10533</v>
      </c>
      <c r="P9470" s="343"/>
    </row>
    <row r="9471" spans="1:16" x14ac:dyDescent="0.25">
      <c r="A9471" s="264" t="s">
        <v>10737</v>
      </c>
      <c r="B9471" s="264" t="s">
        <v>6669</v>
      </c>
      <c r="C9471" s="265">
        <v>230807</v>
      </c>
      <c r="D9471" s="265" t="s">
        <v>15953</v>
      </c>
      <c r="E9471" s="266" t="s">
        <v>6877</v>
      </c>
      <c r="P9471" s="343"/>
    </row>
    <row r="9472" spans="1:16" x14ac:dyDescent="0.25">
      <c r="A9472" s="264" t="s">
        <v>10737</v>
      </c>
      <c r="B9472" s="264" t="s">
        <v>3587</v>
      </c>
      <c r="C9472" s="265">
        <v>230904</v>
      </c>
      <c r="D9472" s="265" t="s">
        <v>15953</v>
      </c>
      <c r="E9472" s="266" t="s">
        <v>10715</v>
      </c>
      <c r="P9472" s="343"/>
    </row>
    <row r="9473" spans="1:16" x14ac:dyDescent="0.25">
      <c r="A9473" s="264" t="s">
        <v>866</v>
      </c>
      <c r="B9473" s="264" t="s">
        <v>1053</v>
      </c>
      <c r="C9473" s="265">
        <v>210902</v>
      </c>
      <c r="D9473" s="265" t="s">
        <v>15953</v>
      </c>
      <c r="E9473" s="266" t="s">
        <v>5195</v>
      </c>
      <c r="P9473" s="343"/>
    </row>
    <row r="9474" spans="1:16" x14ac:dyDescent="0.25">
      <c r="A9474" s="264" t="s">
        <v>866</v>
      </c>
      <c r="B9474" s="264" t="s">
        <v>13009</v>
      </c>
      <c r="C9474" s="265">
        <v>240101</v>
      </c>
      <c r="D9474" s="265" t="s">
        <v>15953</v>
      </c>
      <c r="E9474" s="266" t="s">
        <v>13010</v>
      </c>
      <c r="P9474" s="343"/>
    </row>
    <row r="9475" spans="1:16" x14ac:dyDescent="0.25">
      <c r="A9475" s="44" t="s">
        <v>294</v>
      </c>
      <c r="B9475" s="44" t="s">
        <v>231</v>
      </c>
      <c r="C9475" s="45" t="s">
        <v>8955</v>
      </c>
      <c r="D9475" s="45" t="s">
        <v>15765</v>
      </c>
      <c r="E9475" s="45" t="s">
        <v>6210</v>
      </c>
      <c r="F9475" s="328"/>
      <c r="G9475" s="328"/>
      <c r="H9475" s="328"/>
      <c r="I9475" s="329"/>
      <c r="J9475" s="329"/>
      <c r="K9475" s="329"/>
      <c r="N9475" s="337"/>
      <c r="O9475" s="337"/>
      <c r="P9475" s="343"/>
    </row>
    <row r="9476" spans="1:16" x14ac:dyDescent="0.25">
      <c r="A9476" s="346" t="s">
        <v>294</v>
      </c>
      <c r="B9476" s="346" t="s">
        <v>231</v>
      </c>
      <c r="C9476" s="347" t="s">
        <v>8955</v>
      </c>
      <c r="D9476" s="347" t="s">
        <v>15765</v>
      </c>
      <c r="E9476" s="347" t="s">
        <v>6214</v>
      </c>
      <c r="F9476" s="346"/>
      <c r="G9476" s="346"/>
      <c r="H9476" s="346"/>
      <c r="I9476" s="346"/>
      <c r="J9476" s="346"/>
      <c r="K9476" s="346"/>
      <c r="L9476" s="346"/>
      <c r="M9476" s="346"/>
      <c r="N9476" s="337"/>
      <c r="O9476" s="337"/>
      <c r="P9476" s="343"/>
    </row>
    <row r="9477" spans="1:16" x14ac:dyDescent="0.25">
      <c r="A9477" s="44" t="s">
        <v>294</v>
      </c>
      <c r="B9477" s="44" t="s">
        <v>231</v>
      </c>
      <c r="C9477" s="45" t="s">
        <v>8955</v>
      </c>
      <c r="D9477" s="45" t="s">
        <v>13812</v>
      </c>
      <c r="E9477" s="45" t="s">
        <v>6210</v>
      </c>
      <c r="F9477" s="93"/>
      <c r="G9477" s="93"/>
      <c r="H9477" s="93"/>
      <c r="I9477" s="99"/>
      <c r="J9477" s="99"/>
      <c r="K9477" s="99"/>
      <c r="N9477" s="337"/>
      <c r="O9477" s="337"/>
      <c r="P9477" s="343"/>
    </row>
    <row r="9478" spans="1:16" x14ac:dyDescent="0.2">
      <c r="A9478" s="99" t="s">
        <v>14152</v>
      </c>
      <c r="B9478" s="92" t="s">
        <v>1532</v>
      </c>
      <c r="C9478" s="93" t="s">
        <v>14151</v>
      </c>
      <c r="D9478" s="93" t="s">
        <v>1398</v>
      </c>
      <c r="E9478" s="94">
        <v>45860</v>
      </c>
      <c r="F9478" s="93" t="s">
        <v>1534</v>
      </c>
      <c r="G9478" s="93"/>
      <c r="H9478" s="93" t="s">
        <v>1533</v>
      </c>
      <c r="I9478" s="99"/>
      <c r="J9478" s="99"/>
      <c r="K9478" s="99"/>
      <c r="L9478" s="31"/>
      <c r="M9478" s="31"/>
      <c r="N9478" s="337"/>
      <c r="O9478" s="337"/>
      <c r="P9478" s="343"/>
    </row>
    <row r="9479" spans="1:16" x14ac:dyDescent="0.25">
      <c r="A9479" s="264" t="s">
        <v>14917</v>
      </c>
      <c r="B9479" s="264" t="s">
        <v>1056</v>
      </c>
      <c r="C9479" s="265">
        <v>240601</v>
      </c>
      <c r="D9479" s="265" t="s">
        <v>15953</v>
      </c>
      <c r="E9479" s="266" t="s">
        <v>13753</v>
      </c>
      <c r="P9479" s="343"/>
    </row>
    <row r="9480" spans="1:16" x14ac:dyDescent="0.25">
      <c r="A9480" s="264" t="s">
        <v>14917</v>
      </c>
      <c r="B9480" s="264" t="s">
        <v>14580</v>
      </c>
      <c r="C9480" s="265">
        <v>24020301</v>
      </c>
      <c r="D9480" s="265" t="s">
        <v>15953</v>
      </c>
      <c r="E9480" s="266" t="s">
        <v>12997</v>
      </c>
      <c r="P9480" s="343"/>
    </row>
    <row r="9481" spans="1:16" x14ac:dyDescent="0.25">
      <c r="A9481" s="44" t="s">
        <v>13089</v>
      </c>
      <c r="B9481" s="44" t="s">
        <v>13525</v>
      </c>
      <c r="C9481" s="45" t="s">
        <v>13084</v>
      </c>
      <c r="D9481" s="45" t="s">
        <v>16294</v>
      </c>
      <c r="E9481" s="46">
        <v>45777</v>
      </c>
      <c r="F9481" s="338"/>
      <c r="G9481" s="44"/>
      <c r="H9481" s="44"/>
      <c r="I9481" s="44"/>
      <c r="J9481" s="44"/>
      <c r="K9481" s="44"/>
      <c r="L9481" s="31"/>
      <c r="M9481" s="31"/>
      <c r="N9481" s="337"/>
      <c r="O9481" s="337"/>
      <c r="P9481" s="343"/>
    </row>
    <row r="9482" spans="1:16" x14ac:dyDescent="0.25">
      <c r="A9482" s="264" t="s">
        <v>16961</v>
      </c>
      <c r="B9482" s="264" t="s">
        <v>5412</v>
      </c>
      <c r="C9482" s="265">
        <v>241002</v>
      </c>
      <c r="D9482" s="265" t="s">
        <v>15953</v>
      </c>
      <c r="E9482" s="266" t="s">
        <v>6985</v>
      </c>
      <c r="P9482" s="343"/>
    </row>
    <row r="9483" spans="1:16" x14ac:dyDescent="0.25">
      <c r="A9483" s="264" t="s">
        <v>14918</v>
      </c>
      <c r="B9483" s="264" t="s">
        <v>4181</v>
      </c>
      <c r="C9483" s="265">
        <v>230301</v>
      </c>
      <c r="D9483" s="265" t="s">
        <v>15953</v>
      </c>
      <c r="E9483" s="266" t="s">
        <v>6877</v>
      </c>
      <c r="P9483" s="343"/>
    </row>
    <row r="9484" spans="1:16" x14ac:dyDescent="0.25">
      <c r="A9484" s="264" t="s">
        <v>14918</v>
      </c>
      <c r="B9484" s="264" t="s">
        <v>14575</v>
      </c>
      <c r="C9484" s="265">
        <v>240402</v>
      </c>
      <c r="D9484" s="265" t="s">
        <v>15953</v>
      </c>
      <c r="E9484" s="266" t="s">
        <v>6492</v>
      </c>
      <c r="P9484" s="343"/>
    </row>
    <row r="9485" spans="1:16" x14ac:dyDescent="0.25">
      <c r="A9485" s="44" t="s">
        <v>3445</v>
      </c>
      <c r="B9485" s="44" t="s">
        <v>15263</v>
      </c>
      <c r="C9485" s="45" t="s">
        <v>3458</v>
      </c>
      <c r="D9485" s="45" t="s">
        <v>16294</v>
      </c>
      <c r="E9485" s="46">
        <v>46053</v>
      </c>
      <c r="F9485" s="338"/>
      <c r="G9485" s="44"/>
      <c r="H9485" s="44"/>
      <c r="I9485" s="44"/>
      <c r="J9485" s="44"/>
      <c r="K9485" s="44"/>
      <c r="N9485" s="337"/>
      <c r="O9485" s="337"/>
      <c r="P9485" s="343"/>
    </row>
    <row r="9486" spans="1:16" x14ac:dyDescent="0.25">
      <c r="A9486" s="264" t="s">
        <v>17907</v>
      </c>
      <c r="B9486" s="264" t="s">
        <v>17811</v>
      </c>
      <c r="C9486" s="265">
        <v>250103</v>
      </c>
      <c r="D9486" s="265" t="s">
        <v>15953</v>
      </c>
      <c r="E9486" s="266" t="s">
        <v>17681</v>
      </c>
      <c r="P9486" s="343"/>
    </row>
    <row r="9487" spans="1:16" x14ac:dyDescent="0.25">
      <c r="A9487" s="44" t="s">
        <v>18180</v>
      </c>
      <c r="B9487" s="44" t="s">
        <v>1350</v>
      </c>
      <c r="C9487" s="45" t="s">
        <v>6188</v>
      </c>
      <c r="D9487" s="45" t="s">
        <v>18252</v>
      </c>
      <c r="E9487" s="45" t="s">
        <v>6211</v>
      </c>
      <c r="F9487" s="45" t="s">
        <v>1385</v>
      </c>
      <c r="G9487" s="45" t="s">
        <v>1384</v>
      </c>
      <c r="P9487" s="343"/>
    </row>
    <row r="9488" spans="1:16" x14ac:dyDescent="0.25">
      <c r="A9488" s="44" t="s">
        <v>18180</v>
      </c>
      <c r="B9488" s="44" t="s">
        <v>1356</v>
      </c>
      <c r="C9488" s="45" t="s">
        <v>15958</v>
      </c>
      <c r="D9488" s="45" t="s">
        <v>18252</v>
      </c>
      <c r="E9488" s="45" t="s">
        <v>6214</v>
      </c>
      <c r="F9488" s="45" t="s">
        <v>1385</v>
      </c>
      <c r="G9488" s="45" t="s">
        <v>1384</v>
      </c>
      <c r="P9488" s="343"/>
    </row>
    <row r="9489" spans="1:16" x14ac:dyDescent="0.25">
      <c r="A9489" s="44" t="s">
        <v>13270</v>
      </c>
      <c r="B9489" s="92" t="s">
        <v>13392</v>
      </c>
      <c r="C9489" s="45" t="s">
        <v>13134</v>
      </c>
      <c r="D9489" s="93" t="s">
        <v>13391</v>
      </c>
      <c r="E9489" s="94">
        <v>45838</v>
      </c>
      <c r="F9489" s="93"/>
      <c r="G9489" s="93"/>
      <c r="H9489" s="93"/>
      <c r="I9489" s="99"/>
      <c r="J9489" s="99"/>
      <c r="K9489" s="99"/>
      <c r="L9489" s="31"/>
      <c r="M9489" s="31"/>
      <c r="N9489" s="337"/>
      <c r="O9489" s="337"/>
      <c r="P9489" s="343"/>
    </row>
    <row r="9490" spans="1:16" x14ac:dyDescent="0.25">
      <c r="A9490" s="44" t="s">
        <v>8912</v>
      </c>
      <c r="B9490" s="44" t="s">
        <v>5225</v>
      </c>
      <c r="C9490" s="45" t="s">
        <v>3020</v>
      </c>
      <c r="D9490" s="45" t="s">
        <v>15765</v>
      </c>
      <c r="E9490" s="45" t="s">
        <v>6211</v>
      </c>
      <c r="F9490" s="328"/>
      <c r="G9490" s="328"/>
      <c r="H9490" s="328"/>
      <c r="I9490" s="329"/>
      <c r="J9490" s="329"/>
      <c r="K9490" s="329"/>
      <c r="N9490" s="337"/>
      <c r="O9490" s="337"/>
      <c r="P9490" s="343"/>
    </row>
    <row r="9491" spans="1:16" x14ac:dyDescent="0.25">
      <c r="A9491" s="44" t="s">
        <v>8912</v>
      </c>
      <c r="B9491" s="44" t="s">
        <v>1767</v>
      </c>
      <c r="C9491" s="45" t="s">
        <v>5339</v>
      </c>
      <c r="D9491" s="45" t="s">
        <v>15765</v>
      </c>
      <c r="E9491" s="45" t="s">
        <v>5246</v>
      </c>
      <c r="F9491" s="328"/>
      <c r="G9491" s="328"/>
      <c r="H9491" s="328"/>
      <c r="I9491" s="329"/>
      <c r="J9491" s="329"/>
      <c r="K9491" s="329"/>
      <c r="N9491" s="337"/>
      <c r="O9491" s="337"/>
      <c r="P9491" s="343"/>
    </row>
    <row r="9492" spans="1:16" x14ac:dyDescent="0.25">
      <c r="A9492" s="346" t="s">
        <v>8912</v>
      </c>
      <c r="B9492" s="346" t="s">
        <v>5225</v>
      </c>
      <c r="C9492" s="347" t="s">
        <v>3020</v>
      </c>
      <c r="D9492" s="347" t="s">
        <v>15765</v>
      </c>
      <c r="E9492" s="347" t="s">
        <v>6211</v>
      </c>
      <c r="F9492" s="346"/>
      <c r="G9492" s="346"/>
      <c r="H9492" s="346"/>
      <c r="I9492" s="346"/>
      <c r="J9492" s="346"/>
      <c r="K9492" s="346"/>
      <c r="L9492" s="346"/>
      <c r="M9492" s="346"/>
      <c r="N9492" s="337"/>
      <c r="O9492" s="337"/>
      <c r="P9492" s="343"/>
    </row>
    <row r="9493" spans="1:16" x14ac:dyDescent="0.25">
      <c r="A9493" s="346" t="s">
        <v>8912</v>
      </c>
      <c r="B9493" s="346" t="s">
        <v>1767</v>
      </c>
      <c r="C9493" s="347" t="s">
        <v>5339</v>
      </c>
      <c r="D9493" s="347" t="s">
        <v>15765</v>
      </c>
      <c r="E9493" s="347" t="s">
        <v>2980</v>
      </c>
      <c r="F9493" s="346"/>
      <c r="G9493" s="346"/>
      <c r="H9493" s="346"/>
      <c r="I9493" s="346"/>
      <c r="J9493" s="346"/>
      <c r="K9493" s="346"/>
      <c r="L9493" s="346"/>
      <c r="M9493" s="346"/>
      <c r="N9493" s="337"/>
      <c r="O9493" s="337"/>
      <c r="P9493" s="343"/>
    </row>
    <row r="9494" spans="1:16" x14ac:dyDescent="0.25">
      <c r="A9494" s="346" t="s">
        <v>8912</v>
      </c>
      <c r="B9494" s="346" t="s">
        <v>16898</v>
      </c>
      <c r="C9494" s="347" t="s">
        <v>16900</v>
      </c>
      <c r="D9494" s="347" t="s">
        <v>15765</v>
      </c>
      <c r="E9494" s="347" t="s">
        <v>15826</v>
      </c>
      <c r="F9494" s="346"/>
      <c r="G9494" s="346"/>
      <c r="H9494" s="346"/>
      <c r="I9494" s="346"/>
      <c r="J9494" s="346"/>
      <c r="K9494" s="346"/>
      <c r="L9494" s="346"/>
      <c r="M9494" s="346"/>
      <c r="N9494" s="337"/>
      <c r="O9494" s="337"/>
      <c r="P9494" s="343"/>
    </row>
    <row r="9495" spans="1:16" x14ac:dyDescent="0.25">
      <c r="A9495" s="44" t="s">
        <v>8912</v>
      </c>
      <c r="B9495" s="44" t="s">
        <v>5225</v>
      </c>
      <c r="C9495" s="45" t="s">
        <v>3020</v>
      </c>
      <c r="D9495" s="45" t="s">
        <v>13812</v>
      </c>
      <c r="E9495" s="45" t="s">
        <v>6211</v>
      </c>
      <c r="F9495" s="93"/>
      <c r="G9495" s="93"/>
      <c r="H9495" s="93"/>
      <c r="I9495" s="99"/>
      <c r="J9495" s="99"/>
      <c r="K9495" s="99"/>
      <c r="N9495" s="337"/>
      <c r="O9495" s="337"/>
      <c r="P9495" s="343"/>
    </row>
    <row r="9496" spans="1:16" x14ac:dyDescent="0.25">
      <c r="A9496" s="44" t="s">
        <v>4283</v>
      </c>
      <c r="B9496" s="44" t="s">
        <v>15965</v>
      </c>
      <c r="C9496" s="45" t="s">
        <v>15966</v>
      </c>
      <c r="D9496" s="45" t="s">
        <v>18252</v>
      </c>
      <c r="E9496" s="45" t="s">
        <v>6214</v>
      </c>
      <c r="F9496" s="45" t="s">
        <v>1384</v>
      </c>
      <c r="G9496" s="45" t="s">
        <v>1385</v>
      </c>
      <c r="P9496" s="343"/>
    </row>
    <row r="9497" spans="1:16" x14ac:dyDescent="0.25">
      <c r="A9497" s="264" t="s">
        <v>4283</v>
      </c>
      <c r="B9497" s="264" t="s">
        <v>14577</v>
      </c>
      <c r="C9497" s="265">
        <v>240501</v>
      </c>
      <c r="D9497" s="265" t="s">
        <v>15953</v>
      </c>
      <c r="E9497" s="266" t="s">
        <v>14578</v>
      </c>
      <c r="P9497" s="343"/>
    </row>
    <row r="9498" spans="1:16" x14ac:dyDescent="0.25">
      <c r="A9498" s="346" t="s">
        <v>17414</v>
      </c>
      <c r="B9498" s="403" t="s">
        <v>17159</v>
      </c>
      <c r="C9498" s="413">
        <v>38.24</v>
      </c>
      <c r="D9498" s="43" t="s">
        <v>17679</v>
      </c>
      <c r="E9498" s="43">
        <v>47299</v>
      </c>
      <c r="F9498" s="88"/>
      <c r="P9498" s="343"/>
    </row>
    <row r="9499" spans="1:16" x14ac:dyDescent="0.25">
      <c r="A9499" s="262" t="s">
        <v>1733</v>
      </c>
      <c r="B9499" s="262" t="s">
        <v>11576</v>
      </c>
      <c r="C9499" s="53" t="s">
        <v>11724</v>
      </c>
      <c r="D9499" s="93" t="s">
        <v>7330</v>
      </c>
      <c r="E9499" s="263">
        <v>47031</v>
      </c>
      <c r="F9499" s="93"/>
      <c r="G9499" s="93"/>
      <c r="H9499" s="93"/>
      <c r="I9499" s="99"/>
      <c r="J9499" s="99"/>
      <c r="K9499" s="99"/>
      <c r="N9499" s="337"/>
      <c r="O9499" s="337"/>
      <c r="P9499" s="343"/>
    </row>
    <row r="9500" spans="1:16" x14ac:dyDescent="0.25">
      <c r="A9500" s="44" t="s">
        <v>1733</v>
      </c>
      <c r="B9500" s="92" t="s">
        <v>13392</v>
      </c>
      <c r="C9500" s="45" t="s">
        <v>13126</v>
      </c>
      <c r="D9500" s="93" t="s">
        <v>13391</v>
      </c>
      <c r="E9500" s="94">
        <v>45838</v>
      </c>
      <c r="F9500" s="93"/>
      <c r="G9500" s="93"/>
      <c r="H9500" s="93"/>
      <c r="I9500" s="99"/>
      <c r="J9500" s="99"/>
      <c r="K9500" s="99"/>
      <c r="L9500" s="31"/>
      <c r="M9500" s="31"/>
      <c r="N9500" s="337"/>
      <c r="O9500" s="337"/>
      <c r="P9500" s="343"/>
    </row>
    <row r="9501" spans="1:16" x14ac:dyDescent="0.25">
      <c r="A9501" s="44" t="s">
        <v>1733</v>
      </c>
      <c r="B9501" s="44" t="s">
        <v>15290</v>
      </c>
      <c r="C9501" s="45" t="s">
        <v>7249</v>
      </c>
      <c r="D9501" s="45" t="s">
        <v>16294</v>
      </c>
      <c r="E9501" s="46">
        <v>45777</v>
      </c>
      <c r="F9501" s="338"/>
      <c r="G9501" s="44"/>
      <c r="H9501" s="44"/>
      <c r="I9501" s="44"/>
      <c r="J9501" s="44"/>
      <c r="K9501" s="44"/>
      <c r="L9501" s="31"/>
      <c r="M9501" s="31"/>
      <c r="N9501" s="337"/>
      <c r="O9501" s="337"/>
      <c r="P9501" s="343"/>
    </row>
    <row r="9502" spans="1:16" x14ac:dyDescent="0.25">
      <c r="A9502" s="1" t="s">
        <v>1733</v>
      </c>
      <c r="B9502" s="432" t="s">
        <v>185</v>
      </c>
      <c r="C9502" s="433" t="s">
        <v>13974</v>
      </c>
      <c r="D9502" s="434" t="s">
        <v>17016</v>
      </c>
      <c r="E9502" s="434">
        <v>45763</v>
      </c>
      <c r="P9502" s="343"/>
    </row>
    <row r="9503" spans="1:16" x14ac:dyDescent="0.25">
      <c r="A9503" s="1" t="s">
        <v>1733</v>
      </c>
      <c r="B9503" s="432" t="s">
        <v>185</v>
      </c>
      <c r="C9503" s="433" t="s">
        <v>13974</v>
      </c>
      <c r="D9503" s="434" t="s">
        <v>17016</v>
      </c>
      <c r="E9503" s="434">
        <v>45763</v>
      </c>
      <c r="P9503" s="343"/>
    </row>
    <row r="9504" spans="1:16" x14ac:dyDescent="0.25">
      <c r="A9504" s="44" t="s">
        <v>295</v>
      </c>
      <c r="B9504" s="44" t="s">
        <v>264</v>
      </c>
      <c r="C9504" s="45" t="s">
        <v>8956</v>
      </c>
      <c r="D9504" s="45" t="s">
        <v>15765</v>
      </c>
      <c r="E9504" s="45" t="s">
        <v>6210</v>
      </c>
      <c r="F9504" s="328"/>
      <c r="G9504" s="328"/>
      <c r="H9504" s="328"/>
      <c r="I9504" s="329"/>
      <c r="J9504" s="329"/>
      <c r="K9504" s="329"/>
      <c r="N9504" s="337"/>
      <c r="O9504" s="337"/>
      <c r="P9504" s="343"/>
    </row>
    <row r="9505" spans="1:16" x14ac:dyDescent="0.25">
      <c r="A9505" s="346" t="s">
        <v>295</v>
      </c>
      <c r="B9505" s="346" t="s">
        <v>264</v>
      </c>
      <c r="C9505" s="347" t="s">
        <v>8956</v>
      </c>
      <c r="D9505" s="347" t="s">
        <v>15765</v>
      </c>
      <c r="E9505" s="347" t="s">
        <v>6214</v>
      </c>
      <c r="F9505" s="346"/>
      <c r="G9505" s="346"/>
      <c r="H9505" s="346"/>
      <c r="I9505" s="346"/>
      <c r="J9505" s="346"/>
      <c r="K9505" s="346"/>
      <c r="L9505" s="346"/>
      <c r="M9505" s="346"/>
      <c r="N9505" s="337"/>
      <c r="O9505" s="337"/>
      <c r="P9505" s="343"/>
    </row>
    <row r="9506" spans="1:16" x14ac:dyDescent="0.25">
      <c r="A9506" s="44" t="s">
        <v>295</v>
      </c>
      <c r="B9506" s="44" t="s">
        <v>264</v>
      </c>
      <c r="C9506" s="45" t="s">
        <v>8956</v>
      </c>
      <c r="D9506" s="45" t="s">
        <v>13812</v>
      </c>
      <c r="E9506" s="45" t="s">
        <v>6210</v>
      </c>
      <c r="F9506" s="93"/>
      <c r="G9506" s="93"/>
      <c r="H9506" s="93"/>
      <c r="I9506" s="99"/>
      <c r="J9506" s="99"/>
      <c r="K9506" s="99"/>
      <c r="N9506" s="337"/>
      <c r="O9506" s="337"/>
      <c r="P9506" s="343"/>
    </row>
    <row r="9507" spans="1:16" x14ac:dyDescent="0.25">
      <c r="A9507" s="264" t="s">
        <v>2829</v>
      </c>
      <c r="B9507" s="264" t="s">
        <v>2751</v>
      </c>
      <c r="C9507" s="265">
        <v>230105</v>
      </c>
      <c r="D9507" s="265" t="s">
        <v>15953</v>
      </c>
      <c r="E9507" s="266" t="s">
        <v>6877</v>
      </c>
      <c r="P9507" s="343"/>
    </row>
    <row r="9508" spans="1:16" x14ac:dyDescent="0.25">
      <c r="A9508" s="44" t="s">
        <v>5741</v>
      </c>
      <c r="B9508" s="44" t="s">
        <v>5742</v>
      </c>
      <c r="C9508" s="45" t="s">
        <v>5743</v>
      </c>
      <c r="D9508" s="45" t="s">
        <v>15765</v>
      </c>
      <c r="E9508" s="45" t="s">
        <v>6673</v>
      </c>
      <c r="F9508" s="328"/>
      <c r="G9508" s="328"/>
      <c r="H9508" s="328"/>
      <c r="I9508" s="329"/>
      <c r="J9508" s="329"/>
      <c r="K9508" s="329"/>
      <c r="N9508" s="337"/>
      <c r="O9508" s="337"/>
      <c r="P9508" s="343"/>
    </row>
    <row r="9509" spans="1:16" x14ac:dyDescent="0.25">
      <c r="A9509" s="346" t="s">
        <v>5741</v>
      </c>
      <c r="B9509" s="346" t="s">
        <v>5742</v>
      </c>
      <c r="C9509" s="347" t="s">
        <v>5743</v>
      </c>
      <c r="D9509" s="347" t="s">
        <v>15765</v>
      </c>
      <c r="E9509" s="347" t="s">
        <v>10364</v>
      </c>
      <c r="F9509" s="346"/>
      <c r="G9509" s="346"/>
      <c r="H9509" s="346"/>
      <c r="I9509" s="346"/>
      <c r="J9509" s="346"/>
      <c r="K9509" s="346"/>
      <c r="L9509" s="346"/>
      <c r="M9509" s="346"/>
      <c r="N9509" s="337"/>
      <c r="O9509" s="337"/>
      <c r="P9509" s="343"/>
    </row>
    <row r="9510" spans="1:16" x14ac:dyDescent="0.25">
      <c r="A9510" s="44" t="s">
        <v>5741</v>
      </c>
      <c r="B9510" s="44" t="s">
        <v>5742</v>
      </c>
      <c r="C9510" s="45" t="s">
        <v>5743</v>
      </c>
      <c r="D9510" s="45" t="s">
        <v>13812</v>
      </c>
      <c r="E9510" s="45" t="s">
        <v>6673</v>
      </c>
      <c r="F9510" s="93"/>
      <c r="G9510" s="93"/>
      <c r="H9510" s="93"/>
      <c r="I9510" s="99"/>
      <c r="J9510" s="99"/>
      <c r="K9510" s="99"/>
      <c r="N9510" s="337"/>
      <c r="O9510" s="337"/>
      <c r="P9510" s="343"/>
    </row>
    <row r="9511" spans="1:16" x14ac:dyDescent="0.25">
      <c r="A9511" s="273" t="s">
        <v>8342</v>
      </c>
      <c r="B9511" s="273" t="s">
        <v>8313</v>
      </c>
      <c r="C9511" s="274">
        <v>791202103009</v>
      </c>
      <c r="D9511" s="274" t="s">
        <v>8356</v>
      </c>
      <c r="E9511" s="276" t="s">
        <v>3754</v>
      </c>
      <c r="F9511" s="328"/>
      <c r="G9511" s="328"/>
      <c r="H9511" s="328"/>
      <c r="I9511" s="329"/>
      <c r="J9511" s="329"/>
      <c r="K9511" s="329"/>
      <c r="N9511" s="337"/>
      <c r="O9511" s="337"/>
      <c r="P9511" s="343"/>
    </row>
    <row r="9512" spans="1:16" x14ac:dyDescent="0.25">
      <c r="A9512" s="264" t="s">
        <v>6950</v>
      </c>
      <c r="B9512" s="264" t="s">
        <v>6664</v>
      </c>
      <c r="C9512" s="265">
        <v>22010701</v>
      </c>
      <c r="D9512" s="265" t="s">
        <v>15953</v>
      </c>
      <c r="E9512" s="266" t="s">
        <v>6665</v>
      </c>
      <c r="P9512" s="343"/>
    </row>
    <row r="9513" spans="1:16" x14ac:dyDescent="0.25">
      <c r="A9513" s="264" t="s">
        <v>14919</v>
      </c>
      <c r="B9513" s="264" t="s">
        <v>12996</v>
      </c>
      <c r="C9513" s="265">
        <v>24010401</v>
      </c>
      <c r="D9513" s="265" t="s">
        <v>15953</v>
      </c>
      <c r="E9513" s="266" t="s">
        <v>12997</v>
      </c>
      <c r="P9513" s="343"/>
    </row>
    <row r="9514" spans="1:16" x14ac:dyDescent="0.25">
      <c r="A9514" s="264" t="s">
        <v>14919</v>
      </c>
      <c r="B9514" s="264" t="s">
        <v>3782</v>
      </c>
      <c r="C9514" s="265">
        <v>24010402</v>
      </c>
      <c r="D9514" s="265" t="s">
        <v>15953</v>
      </c>
      <c r="E9514" s="266" t="s">
        <v>8836</v>
      </c>
      <c r="P9514" s="343"/>
    </row>
    <row r="9515" spans="1:16" x14ac:dyDescent="0.25">
      <c r="A9515" s="44" t="s">
        <v>867</v>
      </c>
      <c r="B9515" s="44" t="s">
        <v>1360</v>
      </c>
      <c r="C9515" s="45" t="s">
        <v>9307</v>
      </c>
      <c r="D9515" s="45" t="s">
        <v>18252</v>
      </c>
      <c r="E9515" s="45" t="s">
        <v>3754</v>
      </c>
      <c r="F9515" s="45" t="s">
        <v>1385</v>
      </c>
      <c r="G9515" s="45" t="s">
        <v>1385</v>
      </c>
      <c r="P9515" s="343"/>
    </row>
    <row r="9516" spans="1:16" x14ac:dyDescent="0.25">
      <c r="A9516" s="264" t="s">
        <v>867</v>
      </c>
      <c r="B9516" s="264" t="s">
        <v>14575</v>
      </c>
      <c r="C9516" s="265">
        <v>240402</v>
      </c>
      <c r="D9516" s="265" t="s">
        <v>15953</v>
      </c>
      <c r="E9516" s="266" t="s">
        <v>6492</v>
      </c>
      <c r="P9516" s="343"/>
    </row>
    <row r="9517" spans="1:16" x14ac:dyDescent="0.25">
      <c r="A9517" s="264" t="s">
        <v>1889</v>
      </c>
      <c r="B9517" s="264" t="s">
        <v>2751</v>
      </c>
      <c r="C9517" s="265">
        <v>230105</v>
      </c>
      <c r="D9517" s="265" t="s">
        <v>15953</v>
      </c>
      <c r="E9517" s="266" t="s">
        <v>6877</v>
      </c>
      <c r="P9517" s="343"/>
    </row>
    <row r="9518" spans="1:16" x14ac:dyDescent="0.25">
      <c r="A9518" s="264" t="s">
        <v>14920</v>
      </c>
      <c r="B9518" s="264" t="s">
        <v>4844</v>
      </c>
      <c r="C9518" s="265">
        <v>24060401</v>
      </c>
      <c r="D9518" s="265" t="s">
        <v>15953</v>
      </c>
      <c r="E9518" s="266" t="s">
        <v>6412</v>
      </c>
      <c r="P9518" s="343"/>
    </row>
    <row r="9519" spans="1:16" x14ac:dyDescent="0.25">
      <c r="A9519" s="264" t="s">
        <v>14920</v>
      </c>
      <c r="B9519" s="264" t="s">
        <v>1057</v>
      </c>
      <c r="C9519" s="265">
        <v>24060402</v>
      </c>
      <c r="D9519" s="265" t="s">
        <v>15953</v>
      </c>
      <c r="E9519" s="266" t="s">
        <v>5410</v>
      </c>
      <c r="P9519" s="343"/>
    </row>
    <row r="9520" spans="1:16" x14ac:dyDescent="0.25">
      <c r="A9520" s="44" t="s">
        <v>15759</v>
      </c>
      <c r="B9520" s="44" t="s">
        <v>15756</v>
      </c>
      <c r="C9520" s="45" t="s">
        <v>15760</v>
      </c>
      <c r="D9520" s="45" t="s">
        <v>15765</v>
      </c>
      <c r="E9520" s="45" t="s">
        <v>15761</v>
      </c>
      <c r="F9520" s="328"/>
      <c r="G9520" s="328"/>
      <c r="H9520" s="328"/>
      <c r="I9520" s="329"/>
      <c r="J9520" s="329"/>
      <c r="K9520" s="329"/>
      <c r="N9520" s="337"/>
      <c r="O9520" s="337"/>
      <c r="P9520" s="343"/>
    </row>
    <row r="9521" spans="1:16" x14ac:dyDescent="0.25">
      <c r="A9521" s="346" t="s">
        <v>15759</v>
      </c>
      <c r="B9521" s="346" t="s">
        <v>15756</v>
      </c>
      <c r="C9521" s="347" t="s">
        <v>15760</v>
      </c>
      <c r="D9521" s="347" t="s">
        <v>15765</v>
      </c>
      <c r="E9521" s="347" t="s">
        <v>16855</v>
      </c>
      <c r="F9521" s="346"/>
      <c r="G9521" s="346"/>
      <c r="H9521" s="346"/>
      <c r="I9521" s="346"/>
      <c r="J9521" s="346"/>
      <c r="K9521" s="346"/>
      <c r="L9521" s="346"/>
      <c r="M9521" s="346"/>
      <c r="N9521" s="337"/>
      <c r="O9521" s="337"/>
      <c r="P9521" s="343"/>
    </row>
    <row r="9522" spans="1:16" x14ac:dyDescent="0.25">
      <c r="A9522" s="44" t="s">
        <v>3198</v>
      </c>
      <c r="B9522" s="44" t="s">
        <v>3191</v>
      </c>
      <c r="C9522" s="45" t="s">
        <v>10561</v>
      </c>
      <c r="D9522" s="45" t="s">
        <v>18252</v>
      </c>
      <c r="E9522" s="45" t="s">
        <v>5410</v>
      </c>
      <c r="F9522" s="45" t="s">
        <v>1384</v>
      </c>
      <c r="G9522" s="45" t="s">
        <v>1385</v>
      </c>
      <c r="P9522" s="343"/>
    </row>
    <row r="9523" spans="1:16" x14ac:dyDescent="0.25">
      <c r="A9523" s="44" t="s">
        <v>13271</v>
      </c>
      <c r="B9523" s="92" t="s">
        <v>13392</v>
      </c>
      <c r="C9523" s="77" t="s">
        <v>13124</v>
      </c>
      <c r="D9523" s="93" t="s">
        <v>13391</v>
      </c>
      <c r="E9523" s="94">
        <v>45838</v>
      </c>
      <c r="F9523" s="93"/>
      <c r="G9523" s="93"/>
      <c r="H9523" s="93"/>
      <c r="I9523" s="99"/>
      <c r="J9523" s="99"/>
      <c r="K9523" s="99"/>
      <c r="L9523" s="31"/>
      <c r="M9523" s="31"/>
      <c r="N9523" s="337"/>
      <c r="O9523" s="337"/>
      <c r="P9523" s="343"/>
    </row>
    <row r="9524" spans="1:16" x14ac:dyDescent="0.25">
      <c r="A9524" s="44" t="s">
        <v>6072</v>
      </c>
      <c r="B9524" s="44" t="s">
        <v>6179</v>
      </c>
      <c r="C9524" s="45" t="s">
        <v>6199</v>
      </c>
      <c r="D9524" s="45" t="s">
        <v>18252</v>
      </c>
      <c r="E9524" s="45" t="s">
        <v>6212</v>
      </c>
      <c r="F9524" s="45" t="s">
        <v>1384</v>
      </c>
      <c r="G9524" s="45" t="s">
        <v>1385</v>
      </c>
      <c r="P9524" s="343"/>
    </row>
    <row r="9525" spans="1:16" x14ac:dyDescent="0.25">
      <c r="A9525" s="99" t="s">
        <v>3790</v>
      </c>
      <c r="B9525" s="92" t="s">
        <v>3791</v>
      </c>
      <c r="C9525" s="96" t="s">
        <v>3792</v>
      </c>
      <c r="D9525" s="97" t="s">
        <v>1971</v>
      </c>
      <c r="E9525" s="112">
        <v>45774</v>
      </c>
      <c r="F9525" s="93"/>
      <c r="G9525" s="93"/>
      <c r="H9525" s="93"/>
      <c r="I9525" s="99"/>
      <c r="J9525" s="99"/>
      <c r="K9525" s="99"/>
      <c r="L9525" s="31"/>
      <c r="M9525" s="31"/>
      <c r="N9525" s="337"/>
      <c r="O9525" s="337"/>
      <c r="P9525" s="343"/>
    </row>
    <row r="9526" spans="1:16" x14ac:dyDescent="0.2">
      <c r="A9526" s="57" t="s">
        <v>3830</v>
      </c>
      <c r="B9526" s="92" t="s">
        <v>4550</v>
      </c>
      <c r="C9526" s="93" t="s">
        <v>4548</v>
      </c>
      <c r="D9526" s="93" t="s">
        <v>4549</v>
      </c>
      <c r="E9526" s="94">
        <v>46203</v>
      </c>
      <c r="F9526" s="93"/>
      <c r="G9526" s="93"/>
      <c r="H9526" s="93"/>
      <c r="I9526" s="99"/>
      <c r="J9526" s="99"/>
      <c r="K9526" s="99"/>
      <c r="N9526" s="337"/>
      <c r="O9526" s="337"/>
      <c r="P9526" s="343"/>
    </row>
    <row r="9527" spans="1:16" x14ac:dyDescent="0.25">
      <c r="A9527" s="44" t="s">
        <v>3830</v>
      </c>
      <c r="B9527" s="44" t="s">
        <v>15259</v>
      </c>
      <c r="C9527" s="45" t="s">
        <v>11129</v>
      </c>
      <c r="D9527" s="45" t="s">
        <v>16294</v>
      </c>
      <c r="E9527" s="46">
        <v>46022</v>
      </c>
      <c r="F9527" s="338"/>
      <c r="G9527" s="44"/>
      <c r="H9527" s="44"/>
      <c r="I9527" s="44"/>
      <c r="J9527" s="44"/>
      <c r="K9527" s="44"/>
      <c r="L9527" s="31"/>
      <c r="M9527" s="31"/>
      <c r="N9527" s="31"/>
      <c r="O9527" s="337"/>
      <c r="P9527" s="343"/>
    </row>
    <row r="9528" spans="1:16" x14ac:dyDescent="0.25">
      <c r="A9528" s="44" t="s">
        <v>3830</v>
      </c>
      <c r="B9528" s="353" t="s">
        <v>17063</v>
      </c>
      <c r="C9528" s="32" t="s">
        <v>17033</v>
      </c>
      <c r="D9528" s="32" t="s">
        <v>1398</v>
      </c>
      <c r="E9528" s="33">
        <v>47208</v>
      </c>
      <c r="F9528" s="32"/>
      <c r="G9528" s="32"/>
      <c r="H9528" s="32"/>
      <c r="I9528" s="31"/>
      <c r="J9528" s="31"/>
      <c r="K9528" s="31"/>
      <c r="L9528" s="31"/>
      <c r="M9528" s="31"/>
      <c r="N9528" s="31"/>
      <c r="O9528" s="337"/>
      <c r="P9528" s="343"/>
    </row>
    <row r="9529" spans="1:16" x14ac:dyDescent="0.25">
      <c r="A9529" s="44" t="s">
        <v>13616</v>
      </c>
      <c r="B9529" s="44" t="s">
        <v>16650</v>
      </c>
      <c r="C9529" s="45" t="s">
        <v>13709</v>
      </c>
      <c r="D9529" s="45" t="s">
        <v>4574</v>
      </c>
      <c r="E9529" s="275">
        <f>DATE(2028,2,28)</f>
        <v>46811</v>
      </c>
      <c r="N9529" s="337"/>
      <c r="O9529" s="337"/>
      <c r="P9529" s="343"/>
    </row>
    <row r="9530" spans="1:16" x14ac:dyDescent="0.25">
      <c r="A9530" s="44" t="s">
        <v>6073</v>
      </c>
      <c r="B9530" s="44" t="s">
        <v>1840</v>
      </c>
      <c r="C9530" s="45" t="s">
        <v>6194</v>
      </c>
      <c r="D9530" s="45" t="s">
        <v>18252</v>
      </c>
      <c r="E9530" s="45" t="s">
        <v>6213</v>
      </c>
      <c r="F9530" s="45" t="s">
        <v>1384</v>
      </c>
      <c r="G9530" s="45" t="s">
        <v>1385</v>
      </c>
      <c r="P9530" s="343"/>
    </row>
    <row r="9531" spans="1:16" x14ac:dyDescent="0.25">
      <c r="A9531" s="92" t="s">
        <v>4620</v>
      </c>
      <c r="B9531" s="92" t="s">
        <v>1583</v>
      </c>
      <c r="C9531" s="93" t="s">
        <v>4627</v>
      </c>
      <c r="D9531" s="93" t="s">
        <v>1398</v>
      </c>
      <c r="E9531" s="94">
        <v>45886</v>
      </c>
      <c r="F9531" s="93"/>
      <c r="G9531" s="93" t="s">
        <v>1385</v>
      </c>
      <c r="H9531" s="45" t="s">
        <v>1534</v>
      </c>
      <c r="I9531" s="99"/>
      <c r="J9531" s="99"/>
      <c r="K9531" s="99"/>
      <c r="L9531" s="31"/>
      <c r="M9531" s="31"/>
      <c r="N9531" s="337"/>
      <c r="O9531" s="337"/>
      <c r="P9531" s="343"/>
    </row>
    <row r="9532" spans="1:16" x14ac:dyDescent="0.25">
      <c r="A9532" s="346" t="s">
        <v>17415</v>
      </c>
      <c r="B9532" s="403" t="s">
        <v>17187</v>
      </c>
      <c r="C9532" s="413">
        <v>10.24</v>
      </c>
      <c r="D9532" s="43" t="s">
        <v>17679</v>
      </c>
      <c r="E9532" s="43">
        <v>47299</v>
      </c>
      <c r="F9532" s="88"/>
      <c r="P9532" s="343"/>
    </row>
    <row r="9533" spans="1:16" x14ac:dyDescent="0.25">
      <c r="A9533" s="346" t="s">
        <v>17415</v>
      </c>
      <c r="B9533" s="403" t="s">
        <v>17101</v>
      </c>
      <c r="C9533" s="413">
        <v>11.24</v>
      </c>
      <c r="D9533" s="43" t="s">
        <v>17679</v>
      </c>
      <c r="E9533" s="43">
        <v>47299</v>
      </c>
      <c r="F9533" s="88"/>
      <c r="P9533" s="343"/>
    </row>
    <row r="9534" spans="1:16" x14ac:dyDescent="0.25">
      <c r="A9534" s="346" t="s">
        <v>17415</v>
      </c>
      <c r="B9534" s="403" t="s">
        <v>17189</v>
      </c>
      <c r="C9534" s="413">
        <v>35.24</v>
      </c>
      <c r="D9534" s="43" t="s">
        <v>17679</v>
      </c>
      <c r="E9534" s="43">
        <v>47299</v>
      </c>
      <c r="F9534" s="88"/>
      <c r="P9534" s="343"/>
    </row>
    <row r="9535" spans="1:16" x14ac:dyDescent="0.25">
      <c r="A9535" s="100" t="s">
        <v>4139</v>
      </c>
      <c r="B9535" s="92" t="s">
        <v>4153</v>
      </c>
      <c r="C9535" s="93" t="s">
        <v>4154</v>
      </c>
      <c r="D9535" s="93" t="s">
        <v>1398</v>
      </c>
      <c r="E9535" s="94">
        <v>46131</v>
      </c>
      <c r="F9535" s="93"/>
      <c r="G9535" s="93"/>
      <c r="H9535" s="93"/>
      <c r="I9535" s="99"/>
      <c r="J9535" s="99"/>
      <c r="K9535" s="99"/>
      <c r="N9535" s="337"/>
      <c r="O9535" s="337"/>
      <c r="P9535" s="343"/>
    </row>
    <row r="9536" spans="1:16" x14ac:dyDescent="0.25">
      <c r="A9536" s="264" t="s">
        <v>15889</v>
      </c>
      <c r="B9536" s="264" t="s">
        <v>6669</v>
      </c>
      <c r="C9536" s="265">
        <v>240804</v>
      </c>
      <c r="D9536" s="265" t="s">
        <v>15953</v>
      </c>
      <c r="E9536" s="266" t="s">
        <v>15826</v>
      </c>
      <c r="P9536" s="343"/>
    </row>
    <row r="9537" spans="1:16" x14ac:dyDescent="0.2">
      <c r="A9537" s="57" t="s">
        <v>16286</v>
      </c>
      <c r="B9537" s="57" t="s">
        <v>2495</v>
      </c>
      <c r="C9537" s="62" t="s">
        <v>14563</v>
      </c>
      <c r="D9537" s="62" t="s">
        <v>5966</v>
      </c>
      <c r="E9537" s="60">
        <v>45961</v>
      </c>
      <c r="F9537" s="339" t="s">
        <v>16267</v>
      </c>
      <c r="G9537" s="339" t="s">
        <v>16268</v>
      </c>
      <c r="H9537" s="57"/>
      <c r="I9537" s="57"/>
      <c r="J9537" s="57"/>
      <c r="K9537" s="57"/>
      <c r="L9537" s="31"/>
      <c r="M9537" s="31"/>
      <c r="N9537" s="337"/>
      <c r="O9537" s="337"/>
      <c r="P9537" s="343"/>
    </row>
    <row r="9538" spans="1:16" x14ac:dyDescent="0.25">
      <c r="A9538" s="44" t="s">
        <v>16286</v>
      </c>
      <c r="B9538" s="44" t="s">
        <v>16337</v>
      </c>
      <c r="C9538" s="45" t="s">
        <v>16338</v>
      </c>
      <c r="D9538" s="45" t="s">
        <v>16294</v>
      </c>
      <c r="E9538" s="46">
        <v>46022</v>
      </c>
      <c r="F9538" s="338"/>
      <c r="G9538" s="44"/>
      <c r="H9538" s="44"/>
      <c r="I9538" s="44"/>
      <c r="J9538" s="44"/>
      <c r="K9538" s="44"/>
      <c r="L9538" s="31"/>
      <c r="M9538" s="31"/>
      <c r="N9538" s="337"/>
      <c r="O9538" s="337"/>
      <c r="P9538" s="343"/>
    </row>
    <row r="9539" spans="1:16" x14ac:dyDescent="0.2">
      <c r="A9539" s="92" t="s">
        <v>14355</v>
      </c>
      <c r="B9539" s="92" t="s">
        <v>14372</v>
      </c>
      <c r="C9539" s="93" t="s">
        <v>14373</v>
      </c>
      <c r="D9539" s="93" t="s">
        <v>1398</v>
      </c>
      <c r="E9539" s="94">
        <v>45916</v>
      </c>
      <c r="F9539" s="93"/>
      <c r="G9539" s="93"/>
      <c r="H9539" s="93"/>
      <c r="I9539" s="99"/>
      <c r="J9539" s="99"/>
      <c r="K9539" s="99"/>
      <c r="L9539" s="31"/>
      <c r="M9539" s="31"/>
      <c r="N9539" s="337"/>
      <c r="O9539" s="337"/>
      <c r="P9539" s="343"/>
    </row>
    <row r="9540" spans="1:16" x14ac:dyDescent="0.25">
      <c r="A9540" s="1" t="s">
        <v>6341</v>
      </c>
      <c r="B9540" s="432" t="s">
        <v>6338</v>
      </c>
      <c r="C9540" s="433" t="s">
        <v>6342</v>
      </c>
      <c r="D9540" s="434" t="s">
        <v>17016</v>
      </c>
      <c r="E9540" s="434">
        <v>45885</v>
      </c>
      <c r="P9540" s="343"/>
    </row>
    <row r="9541" spans="1:16" x14ac:dyDescent="0.25">
      <c r="A9541" s="44" t="s">
        <v>15568</v>
      </c>
      <c r="B9541" s="44" t="s">
        <v>15970</v>
      </c>
      <c r="C9541" s="45" t="s">
        <v>15775</v>
      </c>
      <c r="D9541" s="45" t="s">
        <v>18252</v>
      </c>
      <c r="E9541" s="45" t="s">
        <v>6416</v>
      </c>
      <c r="F9541" s="45" t="s">
        <v>1384</v>
      </c>
      <c r="G9541" s="45" t="s">
        <v>1385</v>
      </c>
      <c r="P9541" s="343"/>
    </row>
    <row r="9542" spans="1:16" x14ac:dyDescent="0.25">
      <c r="A9542" s="44" t="s">
        <v>11177</v>
      </c>
      <c r="B9542" s="44" t="s">
        <v>15259</v>
      </c>
      <c r="C9542" s="45" t="s">
        <v>11129</v>
      </c>
      <c r="D9542" s="45" t="s">
        <v>16294</v>
      </c>
      <c r="E9542" s="46">
        <v>46022</v>
      </c>
      <c r="F9542" s="338"/>
      <c r="G9542" s="44"/>
      <c r="H9542" s="44"/>
      <c r="I9542" s="44"/>
      <c r="J9542" s="44"/>
      <c r="K9542" s="44"/>
      <c r="L9542" s="31"/>
      <c r="M9542" s="31"/>
      <c r="N9542" s="337"/>
      <c r="O9542" s="337"/>
      <c r="P9542" s="343"/>
    </row>
    <row r="9543" spans="1:16" x14ac:dyDescent="0.25">
      <c r="A9543" s="264" t="s">
        <v>10738</v>
      </c>
      <c r="B9543" s="264" t="s">
        <v>6669</v>
      </c>
      <c r="C9543" s="265">
        <v>230807</v>
      </c>
      <c r="D9543" s="265" t="s">
        <v>15953</v>
      </c>
      <c r="E9543" s="266" t="s">
        <v>6877</v>
      </c>
      <c r="P9543" s="343"/>
    </row>
    <row r="9544" spans="1:16" x14ac:dyDescent="0.2">
      <c r="A9544" s="92" t="s">
        <v>14356</v>
      </c>
      <c r="B9544" s="92" t="s">
        <v>14372</v>
      </c>
      <c r="C9544" s="93" t="s">
        <v>14373</v>
      </c>
      <c r="D9544" s="93" t="s">
        <v>1398</v>
      </c>
      <c r="E9544" s="94">
        <v>45916</v>
      </c>
      <c r="F9544" s="93"/>
      <c r="G9544" s="93"/>
      <c r="H9544" s="93"/>
      <c r="I9544" s="99"/>
      <c r="J9544" s="99"/>
      <c r="K9544" s="99"/>
      <c r="L9544" s="31"/>
      <c r="M9544" s="31"/>
      <c r="N9544" s="337"/>
      <c r="O9544" s="337"/>
      <c r="P9544" s="343"/>
    </row>
    <row r="9545" spans="1:16" x14ac:dyDescent="0.2">
      <c r="A9545" s="57" t="s">
        <v>2483</v>
      </c>
      <c r="B9545" s="57" t="s">
        <v>2495</v>
      </c>
      <c r="C9545" s="62">
        <v>21030</v>
      </c>
      <c r="D9545" s="62" t="s">
        <v>5966</v>
      </c>
      <c r="E9545" s="60">
        <v>45961</v>
      </c>
      <c r="F9545" s="339" t="s">
        <v>16267</v>
      </c>
      <c r="G9545" s="339" t="s">
        <v>16268</v>
      </c>
      <c r="H9545" s="57"/>
      <c r="I9545" s="57"/>
      <c r="J9545" s="57"/>
      <c r="K9545" s="57"/>
      <c r="L9545" s="31"/>
      <c r="M9545" s="31"/>
      <c r="N9545" s="337"/>
      <c r="O9545" s="337"/>
      <c r="P9545" s="343"/>
    </row>
    <row r="9546" spans="1:16" x14ac:dyDescent="0.2">
      <c r="A9546" s="57" t="s">
        <v>472</v>
      </c>
      <c r="B9546" s="92" t="s">
        <v>4550</v>
      </c>
      <c r="C9546" s="93" t="s">
        <v>4548</v>
      </c>
      <c r="D9546" s="93" t="s">
        <v>4549</v>
      </c>
      <c r="E9546" s="94">
        <v>46203</v>
      </c>
      <c r="F9546" s="93"/>
      <c r="G9546" s="93"/>
      <c r="H9546" s="93"/>
      <c r="I9546" s="99"/>
      <c r="J9546" s="99"/>
      <c r="K9546" s="99"/>
      <c r="N9546" s="337"/>
      <c r="O9546" s="337"/>
      <c r="P9546" s="343"/>
    </row>
    <row r="9547" spans="1:16" x14ac:dyDescent="0.25">
      <c r="A9547" s="44" t="s">
        <v>472</v>
      </c>
      <c r="B9547" s="44" t="s">
        <v>15256</v>
      </c>
      <c r="C9547" s="45" t="s">
        <v>5038</v>
      </c>
      <c r="D9547" s="45" t="s">
        <v>16294</v>
      </c>
      <c r="E9547" s="46">
        <v>45838</v>
      </c>
      <c r="F9547" s="338"/>
      <c r="G9547" s="44"/>
      <c r="H9547" s="44"/>
      <c r="I9547" s="44"/>
      <c r="J9547" s="44"/>
      <c r="K9547" s="44"/>
      <c r="L9547" s="31"/>
      <c r="M9547" s="31"/>
      <c r="N9547" s="337"/>
      <c r="O9547" s="337"/>
      <c r="P9547" s="343"/>
    </row>
    <row r="9548" spans="1:16" x14ac:dyDescent="0.25">
      <c r="A9548" s="264" t="s">
        <v>9543</v>
      </c>
      <c r="B9548" s="264" t="s">
        <v>2751</v>
      </c>
      <c r="C9548" s="265">
        <v>230105</v>
      </c>
      <c r="D9548" s="265" t="s">
        <v>15953</v>
      </c>
      <c r="E9548" s="266" t="s">
        <v>6877</v>
      </c>
      <c r="P9548" s="343"/>
    </row>
    <row r="9549" spans="1:16" x14ac:dyDescent="0.25">
      <c r="A9549" s="1" t="s">
        <v>16412</v>
      </c>
      <c r="B9549" s="432" t="s">
        <v>16406</v>
      </c>
      <c r="C9549" s="433" t="s">
        <v>16413</v>
      </c>
      <c r="D9549" s="434" t="s">
        <v>17016</v>
      </c>
      <c r="E9549" s="434">
        <v>46008</v>
      </c>
      <c r="P9549" s="343"/>
    </row>
    <row r="9550" spans="1:16" x14ac:dyDescent="0.25">
      <c r="A9550" s="403" t="s">
        <v>17416</v>
      </c>
      <c r="B9550" s="403" t="s">
        <v>17099</v>
      </c>
      <c r="C9550" s="413">
        <v>8.23</v>
      </c>
      <c r="D9550" s="43" t="s">
        <v>17679</v>
      </c>
      <c r="E9550" s="43">
        <v>45961</v>
      </c>
      <c r="F9550" s="88" t="s">
        <v>1533</v>
      </c>
      <c r="P9550" s="343"/>
    </row>
    <row r="9551" spans="1:16" x14ac:dyDescent="0.25">
      <c r="A9551" s="403" t="s">
        <v>17416</v>
      </c>
      <c r="B9551" s="403" t="s">
        <v>17205</v>
      </c>
      <c r="C9551" s="413">
        <v>15.23</v>
      </c>
      <c r="D9551" s="43" t="s">
        <v>17679</v>
      </c>
      <c r="E9551" s="43">
        <v>46934</v>
      </c>
      <c r="F9551" s="88" t="s">
        <v>1533</v>
      </c>
      <c r="P9551" s="343"/>
    </row>
    <row r="9552" spans="1:16" x14ac:dyDescent="0.25">
      <c r="A9552" s="403" t="s">
        <v>17416</v>
      </c>
      <c r="B9552" s="403" t="s">
        <v>17206</v>
      </c>
      <c r="C9552" s="413">
        <v>16.23</v>
      </c>
      <c r="D9552" s="43" t="s">
        <v>17679</v>
      </c>
      <c r="E9552" s="43">
        <v>46934</v>
      </c>
      <c r="F9552" s="88" t="s">
        <v>1533</v>
      </c>
      <c r="P9552" s="343"/>
    </row>
    <row r="9553" spans="1:16" x14ac:dyDescent="0.2">
      <c r="A9553" s="135" t="s">
        <v>7680</v>
      </c>
      <c r="B9553" s="131" t="s">
        <v>7673</v>
      </c>
      <c r="C9553" s="96" t="s">
        <v>7674</v>
      </c>
      <c r="D9553" s="96" t="s">
        <v>1398</v>
      </c>
      <c r="E9553" s="112">
        <v>45976</v>
      </c>
      <c r="F9553" s="93"/>
      <c r="G9553" s="93"/>
      <c r="H9553" s="93"/>
      <c r="I9553" s="99"/>
      <c r="J9553" s="99"/>
      <c r="K9553" s="99"/>
      <c r="L9553" s="31"/>
      <c r="M9553" s="31"/>
      <c r="N9553" s="337"/>
      <c r="O9553" s="337"/>
      <c r="P9553" s="343"/>
    </row>
    <row r="9554" spans="1:16" x14ac:dyDescent="0.25">
      <c r="A9554" s="264" t="s">
        <v>6951</v>
      </c>
      <c r="B9554" s="264" t="s">
        <v>1054</v>
      </c>
      <c r="C9554" s="265">
        <v>220303</v>
      </c>
      <c r="D9554" s="265" t="s">
        <v>15953</v>
      </c>
      <c r="E9554" s="266" t="s">
        <v>3064</v>
      </c>
      <c r="P9554" s="343"/>
    </row>
    <row r="9555" spans="1:16" x14ac:dyDescent="0.25">
      <c r="A9555" s="1" t="s">
        <v>7853</v>
      </c>
      <c r="B9555" s="432" t="s">
        <v>1815</v>
      </c>
      <c r="C9555" s="433" t="s">
        <v>14478</v>
      </c>
      <c r="D9555" s="434" t="s">
        <v>17016</v>
      </c>
      <c r="E9555" s="434">
        <v>46130</v>
      </c>
      <c r="P9555" s="343"/>
    </row>
    <row r="9556" spans="1:16" x14ac:dyDescent="0.2">
      <c r="A9556" s="92" t="s">
        <v>14357</v>
      </c>
      <c r="B9556" s="92" t="s">
        <v>14372</v>
      </c>
      <c r="C9556" s="93" t="s">
        <v>14373</v>
      </c>
      <c r="D9556" s="93" t="s">
        <v>1398</v>
      </c>
      <c r="E9556" s="94">
        <v>45916</v>
      </c>
      <c r="F9556" s="93"/>
      <c r="G9556" s="93"/>
      <c r="H9556" s="93"/>
      <c r="I9556" s="99"/>
      <c r="J9556" s="99"/>
      <c r="K9556" s="99"/>
      <c r="L9556" s="31"/>
      <c r="M9556" s="31"/>
      <c r="N9556" s="337"/>
      <c r="O9556" s="337"/>
      <c r="P9556" s="343"/>
    </row>
    <row r="9557" spans="1:16" x14ac:dyDescent="0.25">
      <c r="A9557" s="264" t="s">
        <v>10739</v>
      </c>
      <c r="B9557" s="264" t="s">
        <v>6669</v>
      </c>
      <c r="C9557" s="265">
        <v>230807</v>
      </c>
      <c r="D9557" s="265" t="s">
        <v>15953</v>
      </c>
      <c r="E9557" s="266" t="s">
        <v>6877</v>
      </c>
      <c r="P9557" s="343"/>
    </row>
    <row r="9558" spans="1:16" x14ac:dyDescent="0.25">
      <c r="A9558" s="44" t="s">
        <v>11178</v>
      </c>
      <c r="B9558" s="44" t="s">
        <v>15259</v>
      </c>
      <c r="C9558" s="45" t="s">
        <v>11129</v>
      </c>
      <c r="D9558" s="45" t="s">
        <v>16294</v>
      </c>
      <c r="E9558" s="46">
        <v>46022</v>
      </c>
      <c r="F9558" s="338"/>
      <c r="G9558" s="44"/>
      <c r="H9558" s="44"/>
      <c r="I9558" s="44"/>
      <c r="J9558" s="44"/>
      <c r="K9558" s="44"/>
      <c r="L9558" s="31"/>
      <c r="M9558" s="31"/>
      <c r="N9558" s="337"/>
      <c r="O9558" s="337"/>
      <c r="P9558" s="343"/>
    </row>
    <row r="9559" spans="1:16" x14ac:dyDescent="0.25">
      <c r="A9559" s="44" t="s">
        <v>1221</v>
      </c>
      <c r="B9559" s="44" t="s">
        <v>15779</v>
      </c>
      <c r="C9559" s="45" t="s">
        <v>15780</v>
      </c>
      <c r="D9559" s="45" t="s">
        <v>18252</v>
      </c>
      <c r="E9559" s="45" t="s">
        <v>6416</v>
      </c>
      <c r="F9559" s="45" t="s">
        <v>1384</v>
      </c>
      <c r="G9559" s="45" t="s">
        <v>1385</v>
      </c>
      <c r="P9559" s="343"/>
    </row>
    <row r="9560" spans="1:16" x14ac:dyDescent="0.25">
      <c r="A9560" s="44" t="s">
        <v>3831</v>
      </c>
      <c r="B9560" s="44" t="s">
        <v>15257</v>
      </c>
      <c r="C9560" s="45" t="s">
        <v>13518</v>
      </c>
      <c r="D9560" s="45" t="s">
        <v>16294</v>
      </c>
      <c r="E9560" s="46">
        <v>46022</v>
      </c>
      <c r="F9560" s="338"/>
      <c r="G9560" s="44"/>
      <c r="H9560" s="44"/>
      <c r="I9560" s="44"/>
      <c r="J9560" s="44"/>
      <c r="K9560" s="44"/>
      <c r="L9560" s="31"/>
      <c r="M9560" s="31"/>
      <c r="N9560" s="31"/>
      <c r="O9560" s="337"/>
      <c r="P9560" s="343"/>
    </row>
    <row r="9561" spans="1:16" x14ac:dyDescent="0.25">
      <c r="A9561" s="44" t="s">
        <v>3831</v>
      </c>
      <c r="B9561" s="353" t="s">
        <v>17063</v>
      </c>
      <c r="C9561" s="32" t="s">
        <v>17033</v>
      </c>
      <c r="D9561" s="32" t="s">
        <v>1398</v>
      </c>
      <c r="E9561" s="33">
        <v>47208</v>
      </c>
      <c r="F9561" s="32"/>
      <c r="G9561" s="32"/>
      <c r="H9561" s="32"/>
      <c r="I9561" s="31"/>
      <c r="J9561" s="31"/>
      <c r="K9561" s="31"/>
      <c r="L9561" s="31"/>
      <c r="M9561" s="31"/>
      <c r="N9561" s="31"/>
      <c r="O9561" s="337"/>
      <c r="P9561" s="343"/>
    </row>
    <row r="9562" spans="1:16" x14ac:dyDescent="0.25">
      <c r="A9562" s="264" t="s">
        <v>3831</v>
      </c>
      <c r="B9562" s="264" t="s">
        <v>5409</v>
      </c>
      <c r="C9562" s="265">
        <v>210602</v>
      </c>
      <c r="D9562" s="265" t="s">
        <v>15953</v>
      </c>
      <c r="E9562" s="266" t="s">
        <v>5410</v>
      </c>
      <c r="P9562" s="343"/>
    </row>
    <row r="9563" spans="1:16" x14ac:dyDescent="0.25">
      <c r="A9563" s="264" t="s">
        <v>3831</v>
      </c>
      <c r="B9563" s="264" t="s">
        <v>6669</v>
      </c>
      <c r="C9563" s="265">
        <v>230807</v>
      </c>
      <c r="D9563" s="265" t="s">
        <v>15953</v>
      </c>
      <c r="E9563" s="266" t="s">
        <v>6877</v>
      </c>
      <c r="P9563" s="343"/>
    </row>
    <row r="9564" spans="1:16" x14ac:dyDescent="0.25">
      <c r="A9564" s="44" t="s">
        <v>2641</v>
      </c>
      <c r="B9564" s="44" t="s">
        <v>15256</v>
      </c>
      <c r="C9564" s="45" t="s">
        <v>2664</v>
      </c>
      <c r="D9564" s="45" t="s">
        <v>16294</v>
      </c>
      <c r="E9564" s="46">
        <v>45838</v>
      </c>
      <c r="F9564" s="338"/>
      <c r="G9564" s="44"/>
      <c r="H9564" s="44"/>
      <c r="I9564" s="44"/>
      <c r="J9564" s="44"/>
      <c r="K9564" s="44"/>
      <c r="L9564" s="31"/>
      <c r="M9564" s="31"/>
      <c r="N9564" s="337"/>
      <c r="O9564" s="337"/>
      <c r="P9564" s="343"/>
    </row>
    <row r="9565" spans="1:16" x14ac:dyDescent="0.25">
      <c r="A9565" s="264" t="s">
        <v>6952</v>
      </c>
      <c r="B9565" s="264" t="s">
        <v>1056</v>
      </c>
      <c r="C9565" s="265">
        <v>230601</v>
      </c>
      <c r="D9565" s="265" t="s">
        <v>15953</v>
      </c>
      <c r="E9565" s="266" t="s">
        <v>10533</v>
      </c>
      <c r="P9565" s="343"/>
    </row>
    <row r="9566" spans="1:16" x14ac:dyDescent="0.25">
      <c r="A9566" s="44" t="s">
        <v>16118</v>
      </c>
      <c r="B9566" s="44" t="s">
        <v>15962</v>
      </c>
      <c r="C9566" s="45" t="s">
        <v>15776</v>
      </c>
      <c r="D9566" s="45" t="s">
        <v>18252</v>
      </c>
      <c r="E9566" s="45" t="s">
        <v>6416</v>
      </c>
      <c r="F9566" s="45" t="s">
        <v>1384</v>
      </c>
      <c r="G9566" s="45" t="s">
        <v>1385</v>
      </c>
      <c r="P9566" s="343"/>
    </row>
    <row r="9567" spans="1:16" x14ac:dyDescent="0.25">
      <c r="A9567" s="44" t="s">
        <v>671</v>
      </c>
      <c r="B9567" s="44" t="s">
        <v>9963</v>
      </c>
      <c r="C9567" s="45" t="s">
        <v>11131</v>
      </c>
      <c r="D9567" s="45" t="s">
        <v>16294</v>
      </c>
      <c r="E9567" s="46">
        <v>46053</v>
      </c>
      <c r="F9567" s="338" t="s">
        <v>2055</v>
      </c>
      <c r="G9567" s="44"/>
      <c r="H9567" s="44"/>
      <c r="I9567" s="44"/>
      <c r="J9567" s="44"/>
      <c r="K9567" s="44"/>
      <c r="N9567" s="337"/>
      <c r="O9567" s="337"/>
      <c r="P9567" s="343"/>
    </row>
    <row r="9568" spans="1:16" x14ac:dyDescent="0.25">
      <c r="A9568" s="44" t="s">
        <v>2116</v>
      </c>
      <c r="B9568" s="44" t="s">
        <v>15257</v>
      </c>
      <c r="C9568" s="45" t="s">
        <v>13518</v>
      </c>
      <c r="D9568" s="45" t="s">
        <v>16294</v>
      </c>
      <c r="E9568" s="46">
        <v>46022</v>
      </c>
      <c r="F9568" s="338"/>
      <c r="G9568" s="44"/>
      <c r="H9568" s="44"/>
      <c r="I9568" s="44"/>
      <c r="J9568" s="44"/>
      <c r="K9568" s="44"/>
      <c r="L9568" s="31"/>
      <c r="M9568" s="31"/>
      <c r="N9568" s="337"/>
      <c r="O9568" s="337"/>
      <c r="P9568" s="343"/>
    </row>
    <row r="9569" spans="1:16" x14ac:dyDescent="0.25">
      <c r="A9569" s="264" t="s">
        <v>6953</v>
      </c>
      <c r="B9569" s="264" t="s">
        <v>2751</v>
      </c>
      <c r="C9569" s="265">
        <v>220105</v>
      </c>
      <c r="D9569" s="265" t="s">
        <v>15953</v>
      </c>
      <c r="E9569" s="266" t="s">
        <v>3064</v>
      </c>
      <c r="P9569" s="343"/>
    </row>
    <row r="9570" spans="1:16" x14ac:dyDescent="0.25">
      <c r="A9570" s="44" t="s">
        <v>16119</v>
      </c>
      <c r="B9570" s="44" t="s">
        <v>15970</v>
      </c>
      <c r="C9570" s="45" t="s">
        <v>15775</v>
      </c>
      <c r="D9570" s="45" t="s">
        <v>18252</v>
      </c>
      <c r="E9570" s="45" t="s">
        <v>6416</v>
      </c>
      <c r="F9570" s="45" t="s">
        <v>1384</v>
      </c>
      <c r="G9570" s="45" t="s">
        <v>1385</v>
      </c>
      <c r="P9570" s="343"/>
    </row>
    <row r="9571" spans="1:16" x14ac:dyDescent="0.2">
      <c r="A9571" s="57" t="s">
        <v>1223</v>
      </c>
      <c r="B9571" s="92" t="s">
        <v>4550</v>
      </c>
      <c r="C9571" s="93" t="s">
        <v>4548</v>
      </c>
      <c r="D9571" s="93" t="s">
        <v>4549</v>
      </c>
      <c r="E9571" s="94">
        <v>46203</v>
      </c>
      <c r="F9571" s="93"/>
      <c r="G9571" s="93"/>
      <c r="H9571" s="93"/>
      <c r="I9571" s="99"/>
      <c r="J9571" s="99"/>
      <c r="K9571" s="99"/>
      <c r="N9571" s="337"/>
      <c r="O9571" s="337"/>
      <c r="P9571" s="343"/>
    </row>
    <row r="9572" spans="1:16" x14ac:dyDescent="0.25">
      <c r="A9572" s="403" t="s">
        <v>1223</v>
      </c>
      <c r="B9572" s="403" t="s">
        <v>17114</v>
      </c>
      <c r="C9572" s="413">
        <v>13.24</v>
      </c>
      <c r="D9572" s="43" t="s">
        <v>17679</v>
      </c>
      <c r="E9572" s="43">
        <v>47299</v>
      </c>
      <c r="F9572" s="88"/>
      <c r="P9572" s="343"/>
    </row>
    <row r="9573" spans="1:16" x14ac:dyDescent="0.25">
      <c r="A9573" s="403" t="s">
        <v>1223</v>
      </c>
      <c r="B9573" s="403" t="s">
        <v>17132</v>
      </c>
      <c r="C9573" s="413">
        <v>20.239999999999998</v>
      </c>
      <c r="D9573" s="43" t="s">
        <v>17679</v>
      </c>
      <c r="E9573" s="43">
        <v>47299</v>
      </c>
      <c r="F9573" s="88"/>
      <c r="P9573" s="343"/>
    </row>
    <row r="9574" spans="1:16" x14ac:dyDescent="0.25">
      <c r="A9574" s="44" t="s">
        <v>1223</v>
      </c>
      <c r="B9574" s="44" t="s">
        <v>15290</v>
      </c>
      <c r="C9574" s="45" t="s">
        <v>7249</v>
      </c>
      <c r="D9574" s="45" t="s">
        <v>16294</v>
      </c>
      <c r="E9574" s="46">
        <v>45777</v>
      </c>
      <c r="F9574" s="338"/>
      <c r="G9574" s="44"/>
      <c r="H9574" s="44"/>
      <c r="I9574" s="44"/>
      <c r="J9574" s="44"/>
      <c r="K9574" s="44"/>
      <c r="L9574" s="31"/>
      <c r="M9574" s="31"/>
      <c r="N9574" s="31"/>
      <c r="O9574" s="337"/>
      <c r="P9574" s="343"/>
    </row>
    <row r="9575" spans="1:16" x14ac:dyDescent="0.25">
      <c r="A9575" s="1" t="s">
        <v>1223</v>
      </c>
      <c r="B9575" s="432" t="s">
        <v>6242</v>
      </c>
      <c r="C9575" s="433" t="s">
        <v>6254</v>
      </c>
      <c r="D9575" s="434" t="s">
        <v>17016</v>
      </c>
      <c r="E9575" s="434">
        <v>45885</v>
      </c>
      <c r="P9575" s="343"/>
    </row>
    <row r="9576" spans="1:16" x14ac:dyDescent="0.25">
      <c r="A9576" s="44" t="s">
        <v>1223</v>
      </c>
      <c r="B9576" s="353" t="s">
        <v>17063</v>
      </c>
      <c r="C9576" s="32" t="s">
        <v>17033</v>
      </c>
      <c r="D9576" s="32" t="s">
        <v>1398</v>
      </c>
      <c r="E9576" s="33">
        <v>47208</v>
      </c>
      <c r="F9576" s="32"/>
      <c r="G9576" s="32"/>
      <c r="H9576" s="32"/>
      <c r="I9576" s="31"/>
      <c r="J9576" s="31"/>
      <c r="K9576" s="31"/>
      <c r="L9576" s="31"/>
      <c r="M9576" s="31"/>
      <c r="N9576" s="31"/>
      <c r="O9576" s="337"/>
      <c r="P9576" s="343"/>
    </row>
    <row r="9577" spans="1:16" x14ac:dyDescent="0.25">
      <c r="A9577" s="102" t="s">
        <v>7780</v>
      </c>
      <c r="B9577" s="102" t="s">
        <v>7778</v>
      </c>
      <c r="C9577" s="97" t="s">
        <v>7779</v>
      </c>
      <c r="D9577" s="96" t="s">
        <v>1398</v>
      </c>
      <c r="E9577" s="64">
        <v>45975</v>
      </c>
      <c r="F9577" s="93"/>
      <c r="G9577" s="93"/>
      <c r="H9577" s="93"/>
      <c r="I9577" s="99"/>
      <c r="J9577" s="99"/>
      <c r="K9577" s="99"/>
      <c r="L9577" s="31"/>
      <c r="M9577" s="31"/>
      <c r="N9577" s="337"/>
      <c r="O9577" s="337"/>
      <c r="P9577" s="343"/>
    </row>
    <row r="9578" spans="1:16" x14ac:dyDescent="0.2">
      <c r="A9578" s="92" t="s">
        <v>1223</v>
      </c>
      <c r="B9578" s="92" t="s">
        <v>14372</v>
      </c>
      <c r="C9578" s="93" t="s">
        <v>14373</v>
      </c>
      <c r="D9578" s="93" t="s">
        <v>1398</v>
      </c>
      <c r="E9578" s="94">
        <v>45916</v>
      </c>
      <c r="F9578" s="93"/>
      <c r="G9578" s="93"/>
      <c r="H9578" s="93"/>
      <c r="I9578" s="99"/>
      <c r="J9578" s="99"/>
      <c r="K9578" s="99"/>
      <c r="L9578" s="31"/>
      <c r="M9578" s="31"/>
      <c r="N9578" s="337"/>
      <c r="O9578" s="337"/>
      <c r="P9578" s="343"/>
    </row>
    <row r="9579" spans="1:16" x14ac:dyDescent="0.25">
      <c r="A9579" s="102" t="s">
        <v>15806</v>
      </c>
      <c r="B9579" s="92" t="s">
        <v>15809</v>
      </c>
      <c r="C9579" s="93" t="s">
        <v>15813</v>
      </c>
      <c r="D9579" s="93" t="s">
        <v>1398</v>
      </c>
      <c r="E9579" s="94">
        <v>45952</v>
      </c>
      <c r="F9579" s="93"/>
      <c r="G9579" s="93"/>
      <c r="H9579" s="93"/>
      <c r="I9579" s="99"/>
      <c r="J9579" s="99"/>
      <c r="K9579" s="99"/>
      <c r="L9579" s="31"/>
      <c r="M9579" s="31"/>
      <c r="N9579" s="337"/>
      <c r="O9579" s="337"/>
      <c r="P9579" s="343"/>
    </row>
    <row r="9580" spans="1:16" x14ac:dyDescent="0.25">
      <c r="A9580" s="102" t="s">
        <v>15806</v>
      </c>
      <c r="B9580" s="92" t="s">
        <v>15819</v>
      </c>
      <c r="C9580" s="93" t="s">
        <v>15820</v>
      </c>
      <c r="D9580" s="93" t="s">
        <v>1398</v>
      </c>
      <c r="E9580" s="94">
        <v>45952</v>
      </c>
      <c r="F9580" s="93"/>
      <c r="G9580" s="93"/>
      <c r="H9580" s="93"/>
      <c r="I9580" s="99"/>
      <c r="J9580" s="99"/>
      <c r="K9580" s="99"/>
      <c r="L9580" s="31"/>
      <c r="M9580" s="31"/>
      <c r="N9580" s="337"/>
      <c r="O9580" s="337"/>
      <c r="P9580" s="343"/>
    </row>
    <row r="9581" spans="1:16" x14ac:dyDescent="0.25">
      <c r="A9581" s="44" t="s">
        <v>4559</v>
      </c>
      <c r="B9581" s="44" t="s">
        <v>15259</v>
      </c>
      <c r="C9581" s="45" t="s">
        <v>11129</v>
      </c>
      <c r="D9581" s="45" t="s">
        <v>16294</v>
      </c>
      <c r="E9581" s="46">
        <v>46022</v>
      </c>
      <c r="F9581" s="338"/>
      <c r="G9581" s="44"/>
      <c r="H9581" s="44"/>
      <c r="I9581" s="44"/>
      <c r="J9581" s="44"/>
      <c r="K9581" s="44"/>
      <c r="L9581" s="31"/>
      <c r="M9581" s="31"/>
      <c r="N9581" s="337"/>
      <c r="O9581" s="337"/>
      <c r="P9581" s="343"/>
    </row>
    <row r="9582" spans="1:16" x14ac:dyDescent="0.2">
      <c r="A9582" s="57" t="s">
        <v>868</v>
      </c>
      <c r="B9582" s="57" t="s">
        <v>2495</v>
      </c>
      <c r="C9582" s="62">
        <v>21030</v>
      </c>
      <c r="D9582" s="62" t="s">
        <v>5966</v>
      </c>
      <c r="E9582" s="60">
        <v>45961</v>
      </c>
      <c r="F9582" s="339" t="s">
        <v>16267</v>
      </c>
      <c r="G9582" s="339" t="s">
        <v>16268</v>
      </c>
      <c r="H9582" s="57"/>
      <c r="I9582" s="57"/>
      <c r="J9582" s="57"/>
      <c r="K9582" s="57"/>
      <c r="L9582" s="31"/>
      <c r="M9582" s="31"/>
      <c r="N9582" s="337"/>
      <c r="O9582" s="337"/>
      <c r="P9582" s="343"/>
    </row>
    <row r="9583" spans="1:16" x14ac:dyDescent="0.2">
      <c r="A9583" s="57" t="s">
        <v>868</v>
      </c>
      <c r="B9583" s="92" t="s">
        <v>4550</v>
      </c>
      <c r="C9583" s="93" t="s">
        <v>4548</v>
      </c>
      <c r="D9583" s="93" t="s">
        <v>4549</v>
      </c>
      <c r="E9583" s="94">
        <v>46203</v>
      </c>
      <c r="F9583" s="93"/>
      <c r="G9583" s="93"/>
      <c r="H9583" s="93"/>
      <c r="I9583" s="99"/>
      <c r="J9583" s="99"/>
      <c r="K9583" s="99"/>
      <c r="N9583" s="337"/>
      <c r="O9583" s="337"/>
      <c r="P9583" s="343"/>
    </row>
    <row r="9584" spans="1:16" x14ac:dyDescent="0.25">
      <c r="A9584" s="44" t="s">
        <v>3101</v>
      </c>
      <c r="B9584" s="44" t="s">
        <v>15257</v>
      </c>
      <c r="C9584" s="45" t="s">
        <v>13518</v>
      </c>
      <c r="D9584" s="45" t="s">
        <v>16294</v>
      </c>
      <c r="E9584" s="46">
        <v>46022</v>
      </c>
      <c r="F9584" s="338"/>
      <c r="G9584" s="44"/>
      <c r="H9584" s="44"/>
      <c r="I9584" s="44"/>
      <c r="J9584" s="44"/>
      <c r="K9584" s="44"/>
      <c r="L9584" s="31"/>
      <c r="M9584" s="31"/>
      <c r="N9584" s="337"/>
      <c r="O9584" s="337"/>
      <c r="P9584" s="343"/>
    </row>
    <row r="9585" spans="1:16" x14ac:dyDescent="0.25">
      <c r="A9585" s="403" t="s">
        <v>17417</v>
      </c>
      <c r="B9585" s="403" t="s">
        <v>17175</v>
      </c>
      <c r="C9585" s="413">
        <v>13.22</v>
      </c>
      <c r="D9585" s="43" t="s">
        <v>17679</v>
      </c>
      <c r="E9585" s="43">
        <v>45838</v>
      </c>
      <c r="F9585" s="88"/>
      <c r="P9585" s="343"/>
    </row>
    <row r="9586" spans="1:16" x14ac:dyDescent="0.25">
      <c r="A9586" s="264" t="s">
        <v>6954</v>
      </c>
      <c r="B9586" s="264" t="s">
        <v>3753</v>
      </c>
      <c r="C9586" s="265">
        <v>210101</v>
      </c>
      <c r="D9586" s="265" t="s">
        <v>15953</v>
      </c>
      <c r="E9586" s="266" t="s">
        <v>3754</v>
      </c>
      <c r="P9586" s="343"/>
    </row>
    <row r="9587" spans="1:16" x14ac:dyDescent="0.25">
      <c r="A9587" s="44" t="s">
        <v>16368</v>
      </c>
      <c r="B9587" s="44" t="s">
        <v>16337</v>
      </c>
      <c r="C9587" s="45" t="s">
        <v>16338</v>
      </c>
      <c r="D9587" s="45" t="s">
        <v>16294</v>
      </c>
      <c r="E9587" s="46">
        <v>46022</v>
      </c>
      <c r="F9587" s="338"/>
      <c r="G9587" s="44"/>
      <c r="H9587" s="44"/>
      <c r="I9587" s="44"/>
      <c r="J9587" s="44"/>
      <c r="K9587" s="44"/>
      <c r="L9587" s="31"/>
      <c r="M9587" s="31"/>
      <c r="N9587" s="337"/>
      <c r="O9587" s="337"/>
      <c r="P9587" s="343"/>
    </row>
    <row r="9588" spans="1:16" x14ac:dyDescent="0.25">
      <c r="A9588" s="403" t="s">
        <v>17418</v>
      </c>
      <c r="B9588" s="403" t="s">
        <v>17103</v>
      </c>
      <c r="C9588" s="413">
        <v>22.23</v>
      </c>
      <c r="D9588" s="43" t="s">
        <v>17679</v>
      </c>
      <c r="E9588" s="43">
        <v>46934</v>
      </c>
      <c r="F9588" s="88"/>
      <c r="P9588" s="343"/>
    </row>
    <row r="9589" spans="1:16" x14ac:dyDescent="0.25">
      <c r="A9589" s="1" t="s">
        <v>9760</v>
      </c>
      <c r="B9589" s="432" t="s">
        <v>190</v>
      </c>
      <c r="C9589" s="433" t="s">
        <v>9761</v>
      </c>
      <c r="D9589" s="434" t="s">
        <v>17016</v>
      </c>
      <c r="E9589" s="434">
        <v>45849</v>
      </c>
      <c r="P9589" s="343"/>
    </row>
    <row r="9590" spans="1:16" x14ac:dyDescent="0.25">
      <c r="A9590" s="1" t="s">
        <v>9760</v>
      </c>
      <c r="B9590" s="432" t="s">
        <v>190</v>
      </c>
      <c r="C9590" s="433" t="s">
        <v>9761</v>
      </c>
      <c r="D9590" s="434" t="s">
        <v>17016</v>
      </c>
      <c r="E9590" s="434">
        <v>45849</v>
      </c>
      <c r="P9590" s="343"/>
    </row>
    <row r="9591" spans="1:16" x14ac:dyDescent="0.25">
      <c r="A9591" s="1" t="s">
        <v>9760</v>
      </c>
      <c r="B9591" s="432" t="s">
        <v>190</v>
      </c>
      <c r="C9591" s="433" t="s">
        <v>9761</v>
      </c>
      <c r="D9591" s="434" t="s">
        <v>17016</v>
      </c>
      <c r="E9591" s="434">
        <v>45849</v>
      </c>
      <c r="P9591" s="343"/>
    </row>
    <row r="9592" spans="1:16" x14ac:dyDescent="0.25">
      <c r="A9592" s="1" t="s">
        <v>9760</v>
      </c>
      <c r="B9592" s="432" t="s">
        <v>190</v>
      </c>
      <c r="C9592" s="433" t="s">
        <v>9761</v>
      </c>
      <c r="D9592" s="434" t="s">
        <v>17016</v>
      </c>
      <c r="E9592" s="434">
        <v>45849</v>
      </c>
      <c r="P9592" s="343"/>
    </row>
    <row r="9593" spans="1:16" x14ac:dyDescent="0.25">
      <c r="A9593" s="264" t="s">
        <v>3535</v>
      </c>
      <c r="B9593" s="264" t="s">
        <v>6669</v>
      </c>
      <c r="C9593" s="265">
        <v>230807</v>
      </c>
      <c r="D9593" s="265" t="s">
        <v>15953</v>
      </c>
      <c r="E9593" s="266" t="s">
        <v>6877</v>
      </c>
      <c r="P9593" s="343"/>
    </row>
    <row r="9594" spans="1:16" x14ac:dyDescent="0.25">
      <c r="A9594" s="264" t="s">
        <v>3535</v>
      </c>
      <c r="B9594" s="264" t="s">
        <v>3587</v>
      </c>
      <c r="C9594" s="265">
        <v>230904</v>
      </c>
      <c r="D9594" s="265" t="s">
        <v>15953</v>
      </c>
      <c r="E9594" s="266" t="s">
        <v>10715</v>
      </c>
      <c r="P9594" s="343"/>
    </row>
    <row r="9595" spans="1:16" x14ac:dyDescent="0.25">
      <c r="A9595" s="44" t="s">
        <v>486</v>
      </c>
      <c r="B9595" s="44" t="s">
        <v>15257</v>
      </c>
      <c r="C9595" s="45" t="s">
        <v>13518</v>
      </c>
      <c r="D9595" s="45" t="s">
        <v>16294</v>
      </c>
      <c r="E9595" s="46">
        <v>46022</v>
      </c>
      <c r="F9595" s="338"/>
      <c r="G9595" s="44"/>
      <c r="H9595" s="44"/>
      <c r="I9595" s="44"/>
      <c r="J9595" s="44"/>
      <c r="K9595" s="44"/>
      <c r="L9595" s="31"/>
      <c r="M9595" s="31"/>
      <c r="N9595" s="337"/>
      <c r="O9595" s="337"/>
      <c r="P9595" s="343"/>
    </row>
    <row r="9596" spans="1:16" x14ac:dyDescent="0.25">
      <c r="A9596" s="44" t="s">
        <v>1551</v>
      </c>
      <c r="B9596" s="44" t="s">
        <v>1352</v>
      </c>
      <c r="C9596" s="45" t="s">
        <v>9319</v>
      </c>
      <c r="D9596" s="45" t="s">
        <v>18252</v>
      </c>
      <c r="E9596" s="45" t="s">
        <v>3754</v>
      </c>
      <c r="F9596" s="45" t="s">
        <v>1385</v>
      </c>
      <c r="G9596" s="45" t="s">
        <v>1385</v>
      </c>
      <c r="P9596" s="343"/>
    </row>
    <row r="9597" spans="1:16" x14ac:dyDescent="0.25">
      <c r="A9597" s="403" t="s">
        <v>1551</v>
      </c>
      <c r="B9597" s="403" t="s">
        <v>17113</v>
      </c>
      <c r="C9597" s="413">
        <v>14.22</v>
      </c>
      <c r="D9597" s="43" t="s">
        <v>17679</v>
      </c>
      <c r="E9597" s="43">
        <v>45838</v>
      </c>
      <c r="F9597" s="88" t="s">
        <v>1533</v>
      </c>
      <c r="P9597" s="343"/>
    </row>
    <row r="9598" spans="1:16" x14ac:dyDescent="0.25">
      <c r="A9598" s="44" t="s">
        <v>11337</v>
      </c>
      <c r="B9598" s="44" t="s">
        <v>11332</v>
      </c>
      <c r="C9598" s="45" t="s">
        <v>11338</v>
      </c>
      <c r="D9598" s="45" t="s">
        <v>15765</v>
      </c>
      <c r="E9598" s="45" t="s">
        <v>11334</v>
      </c>
      <c r="F9598" s="328"/>
      <c r="G9598" s="328"/>
      <c r="H9598" s="328"/>
      <c r="I9598" s="329"/>
      <c r="J9598" s="329"/>
      <c r="K9598" s="329"/>
      <c r="N9598" s="337"/>
      <c r="O9598" s="337"/>
      <c r="P9598" s="343"/>
    </row>
    <row r="9599" spans="1:16" x14ac:dyDescent="0.25">
      <c r="A9599" s="346" t="s">
        <v>11337</v>
      </c>
      <c r="B9599" s="346" t="s">
        <v>11332</v>
      </c>
      <c r="C9599" s="347" t="s">
        <v>11338</v>
      </c>
      <c r="D9599" s="347" t="s">
        <v>15765</v>
      </c>
      <c r="E9599" s="347" t="s">
        <v>11334</v>
      </c>
      <c r="F9599" s="346"/>
      <c r="G9599" s="346"/>
      <c r="H9599" s="346"/>
      <c r="I9599" s="346"/>
      <c r="J9599" s="346"/>
      <c r="K9599" s="346"/>
      <c r="L9599" s="346"/>
      <c r="M9599" s="346"/>
      <c r="N9599" s="337"/>
      <c r="O9599" s="337"/>
      <c r="P9599" s="343"/>
    </row>
    <row r="9600" spans="1:16" x14ac:dyDescent="0.25">
      <c r="A9600" s="44" t="s">
        <v>11337</v>
      </c>
      <c r="B9600" s="44" t="s">
        <v>11332</v>
      </c>
      <c r="C9600" s="45" t="s">
        <v>11338</v>
      </c>
      <c r="D9600" s="45" t="s">
        <v>13812</v>
      </c>
      <c r="E9600" s="45" t="s">
        <v>11334</v>
      </c>
      <c r="F9600" s="93"/>
      <c r="G9600" s="93"/>
      <c r="H9600" s="93"/>
      <c r="I9600" s="99"/>
      <c r="J9600" s="99"/>
      <c r="K9600" s="99"/>
      <c r="N9600" s="337"/>
      <c r="O9600" s="337"/>
      <c r="P9600" s="343"/>
    </row>
    <row r="9601" spans="1:16" x14ac:dyDescent="0.2">
      <c r="A9601" s="57" t="s">
        <v>4498</v>
      </c>
      <c r="B9601" s="92" t="s">
        <v>4550</v>
      </c>
      <c r="C9601" s="93" t="s">
        <v>4548</v>
      </c>
      <c r="D9601" s="93" t="s">
        <v>4549</v>
      </c>
      <c r="E9601" s="94">
        <v>46203</v>
      </c>
      <c r="F9601" s="93"/>
      <c r="G9601" s="93"/>
      <c r="H9601" s="93"/>
      <c r="I9601" s="99"/>
      <c r="J9601" s="99"/>
      <c r="K9601" s="99"/>
      <c r="N9601" s="337"/>
      <c r="O9601" s="337"/>
      <c r="P9601" s="343"/>
    </row>
    <row r="9602" spans="1:16" x14ac:dyDescent="0.25">
      <c r="A9602" s="264" t="s">
        <v>6955</v>
      </c>
      <c r="B9602" s="264" t="s">
        <v>6664</v>
      </c>
      <c r="C9602" s="265">
        <v>22010701</v>
      </c>
      <c r="D9602" s="265" t="s">
        <v>15953</v>
      </c>
      <c r="E9602" s="266" t="s">
        <v>6665</v>
      </c>
      <c r="P9602" s="343"/>
    </row>
    <row r="9603" spans="1:16" x14ac:dyDescent="0.25">
      <c r="A9603" s="264" t="s">
        <v>6955</v>
      </c>
      <c r="B9603" s="264" t="s">
        <v>1055</v>
      </c>
      <c r="C9603" s="265">
        <v>22010702</v>
      </c>
      <c r="D9603" s="265" t="s">
        <v>15953</v>
      </c>
      <c r="E9603" s="266" t="s">
        <v>8836</v>
      </c>
      <c r="P9603" s="343"/>
    </row>
    <row r="9604" spans="1:16" x14ac:dyDescent="0.25">
      <c r="A9604" s="44" t="s">
        <v>9167</v>
      </c>
      <c r="B9604" s="44" t="s">
        <v>1372</v>
      </c>
      <c r="C9604" s="45" t="s">
        <v>9092</v>
      </c>
      <c r="D9604" s="45" t="s">
        <v>18252</v>
      </c>
      <c r="E9604" s="45" t="s">
        <v>6809</v>
      </c>
      <c r="F9604" s="45" t="s">
        <v>1385</v>
      </c>
      <c r="G9604" s="45" t="s">
        <v>1385</v>
      </c>
      <c r="P9604" s="343"/>
    </row>
    <row r="9605" spans="1:16" x14ac:dyDescent="0.25">
      <c r="A9605" s="264" t="s">
        <v>4284</v>
      </c>
      <c r="B9605" s="264" t="s">
        <v>3782</v>
      </c>
      <c r="C9605" s="265">
        <v>210205</v>
      </c>
      <c r="D9605" s="265" t="s">
        <v>15953</v>
      </c>
      <c r="E9605" s="266" t="s">
        <v>8836</v>
      </c>
      <c r="P9605" s="343"/>
    </row>
    <row r="9606" spans="1:16" x14ac:dyDescent="0.25">
      <c r="A9606" s="264" t="s">
        <v>17908</v>
      </c>
      <c r="B9606" s="264" t="s">
        <v>1065</v>
      </c>
      <c r="C9606" s="265">
        <v>25010201</v>
      </c>
      <c r="D9606" s="265" t="s">
        <v>15953</v>
      </c>
      <c r="E9606" s="266" t="s">
        <v>17681</v>
      </c>
      <c r="P9606" s="343"/>
    </row>
    <row r="9607" spans="1:16" x14ac:dyDescent="0.25">
      <c r="A9607" s="264" t="s">
        <v>17908</v>
      </c>
      <c r="B9607" s="264" t="s">
        <v>6682</v>
      </c>
      <c r="C9607" s="265">
        <v>25010202</v>
      </c>
      <c r="D9607" s="265" t="s">
        <v>15953</v>
      </c>
      <c r="E9607" s="266" t="s">
        <v>6677</v>
      </c>
      <c r="P9607" s="343"/>
    </row>
    <row r="9608" spans="1:16" x14ac:dyDescent="0.25">
      <c r="A9608" s="44" t="s">
        <v>4396</v>
      </c>
      <c r="B9608" s="44" t="s">
        <v>6178</v>
      </c>
      <c r="C9608" s="45" t="s">
        <v>6193</v>
      </c>
      <c r="D9608" s="45" t="s">
        <v>18252</v>
      </c>
      <c r="E9608" s="45" t="s">
        <v>6212</v>
      </c>
      <c r="F9608" s="45" t="s">
        <v>1385</v>
      </c>
      <c r="G9608" s="45" t="s">
        <v>1385</v>
      </c>
      <c r="P9608" s="343"/>
    </row>
    <row r="9609" spans="1:16" x14ac:dyDescent="0.25">
      <c r="A9609" s="264" t="s">
        <v>4285</v>
      </c>
      <c r="B9609" s="264" t="s">
        <v>3782</v>
      </c>
      <c r="C9609" s="265">
        <v>210205</v>
      </c>
      <c r="D9609" s="265" t="s">
        <v>15953</v>
      </c>
      <c r="E9609" s="266" t="s">
        <v>8836</v>
      </c>
      <c r="P9609" s="343"/>
    </row>
    <row r="9610" spans="1:16" x14ac:dyDescent="0.25">
      <c r="A9610" s="264" t="s">
        <v>4285</v>
      </c>
      <c r="B9610" s="264" t="s">
        <v>2515</v>
      </c>
      <c r="C9610" s="265">
        <v>22090101</v>
      </c>
      <c r="D9610" s="265" t="s">
        <v>15953</v>
      </c>
      <c r="E9610" s="266" t="s">
        <v>6210</v>
      </c>
      <c r="P9610" s="343"/>
    </row>
    <row r="9611" spans="1:16" x14ac:dyDescent="0.25">
      <c r="A9611" s="264" t="s">
        <v>4285</v>
      </c>
      <c r="B9611" s="264" t="s">
        <v>3592</v>
      </c>
      <c r="C9611" s="265">
        <v>22090102</v>
      </c>
      <c r="D9611" s="265" t="s">
        <v>15953</v>
      </c>
      <c r="E9611" s="266" t="s">
        <v>6210</v>
      </c>
      <c r="P9611" s="343"/>
    </row>
    <row r="9612" spans="1:16" x14ac:dyDescent="0.25">
      <c r="A9612" s="264" t="s">
        <v>17909</v>
      </c>
      <c r="B9612" s="264" t="s">
        <v>4181</v>
      </c>
      <c r="C9612" s="265">
        <v>230301</v>
      </c>
      <c r="D9612" s="265" t="s">
        <v>15953</v>
      </c>
      <c r="E9612" s="266" t="s">
        <v>6877</v>
      </c>
      <c r="P9612" s="343"/>
    </row>
    <row r="9613" spans="1:16" x14ac:dyDescent="0.25">
      <c r="A9613" s="264" t="s">
        <v>17909</v>
      </c>
      <c r="B9613" s="264" t="s">
        <v>3590</v>
      </c>
      <c r="C9613" s="265">
        <v>230903</v>
      </c>
      <c r="D9613" s="265" t="s">
        <v>15953</v>
      </c>
      <c r="E9613" s="266" t="s">
        <v>10715</v>
      </c>
      <c r="P9613" s="343"/>
    </row>
    <row r="9614" spans="1:16" x14ac:dyDescent="0.25">
      <c r="A9614" s="264" t="s">
        <v>17909</v>
      </c>
      <c r="B9614" s="264" t="s">
        <v>1070</v>
      </c>
      <c r="C9614" s="265">
        <v>241202</v>
      </c>
      <c r="D9614" s="265" t="s">
        <v>15953</v>
      </c>
      <c r="E9614" s="266" t="s">
        <v>17687</v>
      </c>
      <c r="P9614" s="343"/>
    </row>
    <row r="9615" spans="1:16" x14ac:dyDescent="0.25">
      <c r="A9615" s="264" t="s">
        <v>14921</v>
      </c>
      <c r="B9615" s="264" t="s">
        <v>1056</v>
      </c>
      <c r="C9615" s="265">
        <v>240601</v>
      </c>
      <c r="D9615" s="265" t="s">
        <v>15953</v>
      </c>
      <c r="E9615" s="266" t="s">
        <v>13753</v>
      </c>
      <c r="P9615" s="343"/>
    </row>
    <row r="9616" spans="1:16" x14ac:dyDescent="0.25">
      <c r="A9616" s="44" t="s">
        <v>12373</v>
      </c>
      <c r="B9616" s="44" t="s">
        <v>12067</v>
      </c>
      <c r="C9616" s="45" t="s">
        <v>6595</v>
      </c>
      <c r="D9616" s="45" t="s">
        <v>4574</v>
      </c>
      <c r="E9616" s="275">
        <f>DATE(2026,8,1)</f>
        <v>46235</v>
      </c>
      <c r="N9616" s="337"/>
      <c r="O9616" s="337"/>
      <c r="P9616" s="343"/>
    </row>
    <row r="9617" spans="1:16" x14ac:dyDescent="0.25">
      <c r="A9617" s="264" t="s">
        <v>6956</v>
      </c>
      <c r="B9617" s="264" t="s">
        <v>4181</v>
      </c>
      <c r="C9617" s="265">
        <v>210305</v>
      </c>
      <c r="D9617" s="265" t="s">
        <v>15953</v>
      </c>
      <c r="E9617" s="266" t="s">
        <v>3754</v>
      </c>
      <c r="P9617" s="343"/>
    </row>
    <row r="9618" spans="1:16" x14ac:dyDescent="0.25">
      <c r="A9618" s="264" t="s">
        <v>14922</v>
      </c>
      <c r="B9618" s="264" t="s">
        <v>3782</v>
      </c>
      <c r="C9618" s="265">
        <v>23010402</v>
      </c>
      <c r="D9618" s="265" t="s">
        <v>15953</v>
      </c>
      <c r="E9618" s="266" t="s">
        <v>8836</v>
      </c>
      <c r="P9618" s="343"/>
    </row>
    <row r="9619" spans="1:16" x14ac:dyDescent="0.2">
      <c r="A9619" s="57" t="s">
        <v>1552</v>
      </c>
      <c r="B9619" s="92" t="s">
        <v>4550</v>
      </c>
      <c r="C9619" s="93" t="s">
        <v>4548</v>
      </c>
      <c r="D9619" s="93" t="s">
        <v>4549</v>
      </c>
      <c r="E9619" s="94">
        <v>46203</v>
      </c>
      <c r="F9619" s="93"/>
      <c r="G9619" s="93"/>
      <c r="H9619" s="93"/>
      <c r="I9619" s="99"/>
      <c r="J9619" s="99"/>
      <c r="K9619" s="99"/>
      <c r="N9619" s="337"/>
      <c r="O9619" s="337"/>
      <c r="P9619" s="343"/>
    </row>
    <row r="9620" spans="1:16" x14ac:dyDescent="0.25">
      <c r="A9620" s="403" t="s">
        <v>1552</v>
      </c>
      <c r="B9620" s="403" t="s">
        <v>17100</v>
      </c>
      <c r="C9620" s="413">
        <v>3.23</v>
      </c>
      <c r="D9620" s="43" t="s">
        <v>17679</v>
      </c>
      <c r="E9620" s="43">
        <v>45961</v>
      </c>
      <c r="F9620" s="88"/>
      <c r="P9620" s="343"/>
    </row>
    <row r="9621" spans="1:16" x14ac:dyDescent="0.25">
      <c r="A9621" s="403" t="s">
        <v>1552</v>
      </c>
      <c r="B9621" s="403" t="s">
        <v>17121</v>
      </c>
      <c r="C9621" s="413">
        <v>13.23</v>
      </c>
      <c r="D9621" s="43" t="s">
        <v>17679</v>
      </c>
      <c r="E9621" s="43">
        <v>46934</v>
      </c>
      <c r="F9621" s="88"/>
      <c r="P9621" s="343"/>
    </row>
    <row r="9622" spans="1:16" x14ac:dyDescent="0.25">
      <c r="A9622" s="264" t="s">
        <v>8679</v>
      </c>
      <c r="B9622" s="264" t="s">
        <v>1068</v>
      </c>
      <c r="C9622" s="265">
        <v>230202</v>
      </c>
      <c r="D9622" s="265" t="s">
        <v>15953</v>
      </c>
      <c r="E9622" s="266" t="s">
        <v>8836</v>
      </c>
      <c r="P9622" s="343"/>
    </row>
    <row r="9623" spans="1:16" x14ac:dyDescent="0.25">
      <c r="A9623" s="44" t="s">
        <v>13481</v>
      </c>
      <c r="B9623" s="44" t="s">
        <v>15288</v>
      </c>
      <c r="C9623" s="45" t="s">
        <v>13104</v>
      </c>
      <c r="D9623" s="45" t="s">
        <v>16294</v>
      </c>
      <c r="E9623" s="46">
        <v>45777</v>
      </c>
      <c r="F9623" s="338"/>
      <c r="G9623" s="44"/>
      <c r="H9623" s="44"/>
      <c r="I9623" s="44"/>
      <c r="J9623" s="44"/>
      <c r="K9623" s="44"/>
      <c r="L9623" s="31"/>
      <c r="M9623" s="31"/>
      <c r="N9623" s="337"/>
      <c r="O9623" s="337"/>
      <c r="P9623" s="343"/>
    </row>
    <row r="9624" spans="1:16" x14ac:dyDescent="0.25">
      <c r="A9624" s="44" t="s">
        <v>10740</v>
      </c>
      <c r="B9624" s="44" t="s">
        <v>1347</v>
      </c>
      <c r="C9624" s="45" t="s">
        <v>14267</v>
      </c>
      <c r="D9624" s="45" t="s">
        <v>18252</v>
      </c>
      <c r="E9624" s="45" t="s">
        <v>6677</v>
      </c>
      <c r="F9624" s="45" t="s">
        <v>1384</v>
      </c>
      <c r="G9624" s="45" t="s">
        <v>1384</v>
      </c>
      <c r="P9624" s="343"/>
    </row>
    <row r="9625" spans="1:16" x14ac:dyDescent="0.25">
      <c r="A9625" s="264" t="s">
        <v>10740</v>
      </c>
      <c r="B9625" s="264" t="s">
        <v>1073</v>
      </c>
      <c r="C9625" s="265">
        <v>230806</v>
      </c>
      <c r="D9625" s="265" t="s">
        <v>15953</v>
      </c>
      <c r="E9625" s="266" t="s">
        <v>5279</v>
      </c>
      <c r="P9625" s="343"/>
    </row>
    <row r="9626" spans="1:16" x14ac:dyDescent="0.25">
      <c r="A9626" s="264" t="s">
        <v>8680</v>
      </c>
      <c r="B9626" s="264" t="s">
        <v>3782</v>
      </c>
      <c r="C9626" s="265">
        <v>23010402</v>
      </c>
      <c r="D9626" s="265" t="s">
        <v>15953</v>
      </c>
      <c r="E9626" s="266" t="s">
        <v>8836</v>
      </c>
      <c r="P9626" s="343"/>
    </row>
    <row r="9627" spans="1:16" x14ac:dyDescent="0.25">
      <c r="A9627" s="264" t="s">
        <v>14923</v>
      </c>
      <c r="B9627" s="264" t="s">
        <v>6966</v>
      </c>
      <c r="C9627" s="265">
        <v>23010401</v>
      </c>
      <c r="D9627" s="265" t="s">
        <v>15953</v>
      </c>
      <c r="E9627" s="266" t="s">
        <v>6967</v>
      </c>
      <c r="P9627" s="343"/>
    </row>
    <row r="9628" spans="1:16" x14ac:dyDescent="0.25">
      <c r="A9628" s="264" t="s">
        <v>14923</v>
      </c>
      <c r="B9628" s="264" t="s">
        <v>3782</v>
      </c>
      <c r="C9628" s="265">
        <v>23010402</v>
      </c>
      <c r="D9628" s="265" t="s">
        <v>15953</v>
      </c>
      <c r="E9628" s="266" t="s">
        <v>8836</v>
      </c>
      <c r="P9628" s="343"/>
    </row>
    <row r="9629" spans="1:16" x14ac:dyDescent="0.25">
      <c r="A9629" s="264" t="s">
        <v>17910</v>
      </c>
      <c r="B9629" s="264" t="s">
        <v>6966</v>
      </c>
      <c r="C9629" s="265">
        <v>25010401</v>
      </c>
      <c r="D9629" s="265" t="s">
        <v>15953</v>
      </c>
      <c r="E9629" s="266" t="s">
        <v>17700</v>
      </c>
      <c r="P9629" s="343"/>
    </row>
    <row r="9630" spans="1:16" x14ac:dyDescent="0.25">
      <c r="A9630" s="264" t="s">
        <v>17910</v>
      </c>
      <c r="B9630" s="264" t="s">
        <v>3782</v>
      </c>
      <c r="C9630" s="265">
        <v>25010402</v>
      </c>
      <c r="D9630" s="265" t="s">
        <v>15953</v>
      </c>
      <c r="E9630" s="266" t="s">
        <v>6665</v>
      </c>
      <c r="P9630" s="343"/>
    </row>
    <row r="9631" spans="1:16" x14ac:dyDescent="0.25">
      <c r="A9631" s="264" t="s">
        <v>869</v>
      </c>
      <c r="B9631" s="264" t="s">
        <v>8832</v>
      </c>
      <c r="C9631" s="265">
        <v>230203</v>
      </c>
      <c r="D9631" s="265" t="s">
        <v>15953</v>
      </c>
      <c r="E9631" s="266" t="s">
        <v>8836</v>
      </c>
      <c r="P9631" s="343"/>
    </row>
    <row r="9632" spans="1:16" x14ac:dyDescent="0.25">
      <c r="A9632" s="271" t="s">
        <v>7733</v>
      </c>
      <c r="B9632" s="412" t="s">
        <v>2066</v>
      </c>
      <c r="C9632" s="96" t="s">
        <v>7732</v>
      </c>
      <c r="D9632" s="96" t="s">
        <v>1398</v>
      </c>
      <c r="E9632" s="112">
        <v>46159</v>
      </c>
      <c r="F9632" s="93"/>
      <c r="G9632" s="93"/>
      <c r="H9632" s="93"/>
      <c r="I9632" s="99"/>
      <c r="J9632" s="99"/>
      <c r="K9632" s="99"/>
      <c r="N9632" s="337"/>
      <c r="O9632" s="337"/>
      <c r="P9632" s="343"/>
    </row>
    <row r="9633" spans="1:16" x14ac:dyDescent="0.25">
      <c r="A9633" s="264" t="s">
        <v>15890</v>
      </c>
      <c r="B9633" s="264" t="s">
        <v>6669</v>
      </c>
      <c r="C9633" s="265">
        <v>240804</v>
      </c>
      <c r="D9633" s="265" t="s">
        <v>15953</v>
      </c>
      <c r="E9633" s="266" t="s">
        <v>15826</v>
      </c>
      <c r="P9633" s="343"/>
    </row>
    <row r="9634" spans="1:16" x14ac:dyDescent="0.25">
      <c r="A9634" s="1" t="s">
        <v>6255</v>
      </c>
      <c r="B9634" s="432" t="s">
        <v>6242</v>
      </c>
      <c r="C9634" s="433" t="s">
        <v>6256</v>
      </c>
      <c r="D9634" s="434" t="s">
        <v>17016</v>
      </c>
      <c r="E9634" s="434">
        <v>45885</v>
      </c>
      <c r="P9634" s="343"/>
    </row>
    <row r="9635" spans="1:16" x14ac:dyDescent="0.25">
      <c r="A9635" s="1" t="s">
        <v>6255</v>
      </c>
      <c r="B9635" s="432" t="s">
        <v>6242</v>
      </c>
      <c r="C9635" s="433" t="s">
        <v>6256</v>
      </c>
      <c r="D9635" s="434" t="s">
        <v>17016</v>
      </c>
      <c r="E9635" s="434">
        <v>45885</v>
      </c>
      <c r="P9635" s="343"/>
    </row>
    <row r="9636" spans="1:16" x14ac:dyDescent="0.25">
      <c r="A9636" s="44" t="s">
        <v>473</v>
      </c>
      <c r="B9636" s="44" t="s">
        <v>9963</v>
      </c>
      <c r="C9636" s="45" t="s">
        <v>7283</v>
      </c>
      <c r="D9636" s="45" t="s">
        <v>16294</v>
      </c>
      <c r="E9636" s="46">
        <v>46053</v>
      </c>
      <c r="F9636" s="338"/>
      <c r="G9636" s="44"/>
      <c r="H9636" s="44"/>
      <c r="I9636" s="44"/>
      <c r="J9636" s="44"/>
      <c r="K9636" s="44"/>
      <c r="N9636" s="337"/>
      <c r="O9636" s="337"/>
      <c r="P9636" s="343"/>
    </row>
    <row r="9637" spans="1:16" x14ac:dyDescent="0.25">
      <c r="A9637" s="44" t="s">
        <v>16120</v>
      </c>
      <c r="B9637" s="44" t="s">
        <v>15970</v>
      </c>
      <c r="C9637" s="45" t="s">
        <v>15775</v>
      </c>
      <c r="D9637" s="45" t="s">
        <v>18252</v>
      </c>
      <c r="E9637" s="45" t="s">
        <v>6416</v>
      </c>
      <c r="F9637" s="45" t="s">
        <v>1385</v>
      </c>
      <c r="G9637" s="45" t="s">
        <v>1385</v>
      </c>
      <c r="P9637" s="343"/>
    </row>
    <row r="9638" spans="1:16" x14ac:dyDescent="0.2">
      <c r="A9638" s="99" t="s">
        <v>10960</v>
      </c>
      <c r="B9638" s="92" t="s">
        <v>10965</v>
      </c>
      <c r="C9638" s="93" t="s">
        <v>10966</v>
      </c>
      <c r="D9638" s="93" t="s">
        <v>1398</v>
      </c>
      <c r="E9638" s="94">
        <v>45976</v>
      </c>
      <c r="F9638" s="93"/>
      <c r="G9638" s="93"/>
      <c r="H9638" s="93"/>
      <c r="I9638" s="99"/>
      <c r="J9638" s="99"/>
      <c r="K9638" s="99"/>
      <c r="L9638" s="31"/>
      <c r="M9638" s="31"/>
      <c r="N9638" s="337"/>
      <c r="O9638" s="337"/>
      <c r="P9638" s="343"/>
    </row>
    <row r="9639" spans="1:16" x14ac:dyDescent="0.25">
      <c r="A9639" s="264" t="s">
        <v>5462</v>
      </c>
      <c r="B9639" s="264" t="s">
        <v>1053</v>
      </c>
      <c r="C9639" s="265">
        <v>210902</v>
      </c>
      <c r="D9639" s="265" t="s">
        <v>15953</v>
      </c>
      <c r="E9639" s="266" t="s">
        <v>5195</v>
      </c>
      <c r="P9639" s="343"/>
    </row>
    <row r="9640" spans="1:16" x14ac:dyDescent="0.25">
      <c r="A9640" s="403" t="s">
        <v>17419</v>
      </c>
      <c r="B9640" s="403" t="s">
        <v>17099</v>
      </c>
      <c r="C9640" s="413">
        <v>8.23</v>
      </c>
      <c r="D9640" s="43" t="s">
        <v>17679</v>
      </c>
      <c r="E9640" s="43">
        <v>45961</v>
      </c>
      <c r="F9640" s="88"/>
      <c r="P9640" s="343"/>
    </row>
    <row r="9641" spans="1:16" x14ac:dyDescent="0.25">
      <c r="A9641" s="264" t="s">
        <v>15891</v>
      </c>
      <c r="B9641" s="264" t="s">
        <v>6669</v>
      </c>
      <c r="C9641" s="265">
        <v>240804</v>
      </c>
      <c r="D9641" s="265" t="s">
        <v>15953</v>
      </c>
      <c r="E9641" s="266" t="s">
        <v>15826</v>
      </c>
      <c r="P9641" s="343"/>
    </row>
    <row r="9642" spans="1:16" x14ac:dyDescent="0.25">
      <c r="A9642" s="403" t="s">
        <v>17420</v>
      </c>
      <c r="B9642" s="403" t="s">
        <v>17113</v>
      </c>
      <c r="C9642" s="413">
        <v>14.24</v>
      </c>
      <c r="D9642" s="43" t="s">
        <v>17679</v>
      </c>
      <c r="E9642" s="43">
        <v>47299</v>
      </c>
      <c r="F9642" s="88"/>
      <c r="P9642" s="343"/>
    </row>
    <row r="9643" spans="1:16" x14ac:dyDescent="0.25">
      <c r="A9643" s="403" t="s">
        <v>17421</v>
      </c>
      <c r="B9643" s="403" t="s">
        <v>17113</v>
      </c>
      <c r="C9643" s="413">
        <v>14.22</v>
      </c>
      <c r="D9643" s="43" t="s">
        <v>17679</v>
      </c>
      <c r="E9643" s="43">
        <v>45838</v>
      </c>
      <c r="F9643" s="88" t="s">
        <v>1533</v>
      </c>
      <c r="P9643" s="343"/>
    </row>
    <row r="9644" spans="1:16" x14ac:dyDescent="0.2">
      <c r="A9644" s="57" t="s">
        <v>5901</v>
      </c>
      <c r="B9644" s="57" t="s">
        <v>2495</v>
      </c>
      <c r="C9644" s="62">
        <v>21030</v>
      </c>
      <c r="D9644" s="62" t="s">
        <v>5966</v>
      </c>
      <c r="E9644" s="60">
        <v>45961</v>
      </c>
      <c r="F9644" s="339" t="s">
        <v>16267</v>
      </c>
      <c r="G9644" s="339" t="s">
        <v>16268</v>
      </c>
      <c r="H9644" s="57"/>
      <c r="I9644" s="57"/>
      <c r="J9644" s="57"/>
      <c r="K9644" s="57"/>
      <c r="L9644" s="31"/>
      <c r="M9644" s="31"/>
      <c r="N9644" s="337"/>
      <c r="O9644" s="337"/>
      <c r="P9644" s="343"/>
    </row>
    <row r="9645" spans="1:16" x14ac:dyDescent="0.25">
      <c r="A9645" s="44" t="s">
        <v>10178</v>
      </c>
      <c r="B9645" s="44" t="s">
        <v>177</v>
      </c>
      <c r="C9645" s="45" t="s">
        <v>10179</v>
      </c>
      <c r="D9645" s="45" t="s">
        <v>15765</v>
      </c>
      <c r="E9645" s="45" t="s">
        <v>6212</v>
      </c>
      <c r="F9645" s="328"/>
      <c r="G9645" s="328"/>
      <c r="H9645" s="328"/>
      <c r="I9645" s="329"/>
      <c r="J9645" s="329"/>
      <c r="K9645" s="329"/>
      <c r="N9645" s="337"/>
      <c r="O9645" s="337"/>
      <c r="P9645" s="343"/>
    </row>
    <row r="9646" spans="1:16" x14ac:dyDescent="0.25">
      <c r="A9646" s="346" t="s">
        <v>10178</v>
      </c>
      <c r="B9646" s="346" t="s">
        <v>177</v>
      </c>
      <c r="C9646" s="347" t="s">
        <v>10179</v>
      </c>
      <c r="D9646" s="347" t="s">
        <v>15765</v>
      </c>
      <c r="E9646" s="347" t="s">
        <v>16792</v>
      </c>
      <c r="F9646" s="346"/>
      <c r="G9646" s="346"/>
      <c r="H9646" s="346"/>
      <c r="I9646" s="346"/>
      <c r="J9646" s="346"/>
      <c r="K9646" s="346"/>
      <c r="L9646" s="346"/>
      <c r="M9646" s="346"/>
      <c r="N9646" s="337"/>
      <c r="O9646" s="337"/>
      <c r="P9646" s="343"/>
    </row>
    <row r="9647" spans="1:16" x14ac:dyDescent="0.25">
      <c r="A9647" s="44" t="s">
        <v>10178</v>
      </c>
      <c r="B9647" s="44" t="s">
        <v>177</v>
      </c>
      <c r="C9647" s="45" t="s">
        <v>10179</v>
      </c>
      <c r="D9647" s="45" t="s">
        <v>13812</v>
      </c>
      <c r="E9647" s="45" t="s">
        <v>6212</v>
      </c>
      <c r="F9647" s="93"/>
      <c r="G9647" s="93"/>
      <c r="H9647" s="93"/>
      <c r="I9647" s="99"/>
      <c r="J9647" s="99"/>
      <c r="K9647" s="99"/>
      <c r="N9647" s="337"/>
      <c r="O9647" s="337"/>
      <c r="P9647" s="343"/>
    </row>
    <row r="9648" spans="1:16" x14ac:dyDescent="0.25">
      <c r="A9648" s="264" t="s">
        <v>6957</v>
      </c>
      <c r="B9648" s="264" t="s">
        <v>4181</v>
      </c>
      <c r="C9648" s="265">
        <v>210305</v>
      </c>
      <c r="D9648" s="265" t="s">
        <v>15953</v>
      </c>
      <c r="E9648" s="266" t="s">
        <v>3754</v>
      </c>
      <c r="P9648" s="343"/>
    </row>
    <row r="9649" spans="1:16" x14ac:dyDescent="0.25">
      <c r="A9649" s="44" t="s">
        <v>15569</v>
      </c>
      <c r="B9649" s="44" t="s">
        <v>1365</v>
      </c>
      <c r="C9649" s="45" t="s">
        <v>15417</v>
      </c>
      <c r="D9649" s="45" t="s">
        <v>18252</v>
      </c>
      <c r="E9649" s="45" t="s">
        <v>11309</v>
      </c>
      <c r="F9649" s="45" t="s">
        <v>1385</v>
      </c>
      <c r="G9649" s="45" t="s">
        <v>1385</v>
      </c>
      <c r="P9649" s="343"/>
    </row>
    <row r="9650" spans="1:16" x14ac:dyDescent="0.25">
      <c r="A9650" s="44" t="s">
        <v>10003</v>
      </c>
      <c r="B9650" s="44" t="s">
        <v>2555</v>
      </c>
      <c r="C9650" s="45" t="s">
        <v>2556</v>
      </c>
      <c r="D9650" s="45" t="s">
        <v>15765</v>
      </c>
      <c r="E9650" s="45" t="s">
        <v>5191</v>
      </c>
      <c r="F9650" s="328"/>
      <c r="G9650" s="328"/>
      <c r="H9650" s="328"/>
      <c r="I9650" s="329"/>
      <c r="J9650" s="329"/>
      <c r="K9650" s="329"/>
      <c r="N9650" s="337"/>
      <c r="O9650" s="337"/>
      <c r="P9650" s="343"/>
    </row>
    <row r="9651" spans="1:16" x14ac:dyDescent="0.25">
      <c r="A9651" s="346" t="s">
        <v>10003</v>
      </c>
      <c r="B9651" s="346" t="s">
        <v>2555</v>
      </c>
      <c r="C9651" s="347" t="s">
        <v>2556</v>
      </c>
      <c r="D9651" s="347" t="s">
        <v>15765</v>
      </c>
      <c r="E9651" s="347" t="s">
        <v>5191</v>
      </c>
      <c r="F9651" s="346"/>
      <c r="G9651" s="346"/>
      <c r="H9651" s="346"/>
      <c r="I9651" s="346"/>
      <c r="J9651" s="346"/>
      <c r="K9651" s="346"/>
      <c r="L9651" s="346"/>
      <c r="M9651" s="346"/>
      <c r="N9651" s="337"/>
      <c r="O9651" s="337"/>
      <c r="P9651" s="343"/>
    </row>
    <row r="9652" spans="1:16" x14ac:dyDescent="0.25">
      <c r="A9652" s="44" t="s">
        <v>10003</v>
      </c>
      <c r="B9652" s="44" t="s">
        <v>2555</v>
      </c>
      <c r="C9652" s="45" t="s">
        <v>2556</v>
      </c>
      <c r="D9652" s="45" t="s">
        <v>13812</v>
      </c>
      <c r="E9652" s="45" t="s">
        <v>5191</v>
      </c>
      <c r="F9652" s="93"/>
      <c r="G9652" s="93"/>
      <c r="H9652" s="93"/>
      <c r="I9652" s="99"/>
      <c r="J9652" s="99"/>
      <c r="K9652" s="99"/>
      <c r="N9652" s="337"/>
      <c r="O9652" s="337"/>
      <c r="P9652" s="343"/>
    </row>
    <row r="9653" spans="1:16" x14ac:dyDescent="0.25">
      <c r="A9653" s="264" t="s">
        <v>6958</v>
      </c>
      <c r="B9653" s="264" t="s">
        <v>6701</v>
      </c>
      <c r="C9653" s="265">
        <v>220801</v>
      </c>
      <c r="D9653" s="265" t="s">
        <v>15953</v>
      </c>
      <c r="E9653" s="266" t="s">
        <v>5195</v>
      </c>
      <c r="P9653" s="343"/>
    </row>
    <row r="9654" spans="1:16" x14ac:dyDescent="0.25">
      <c r="A9654" s="1" t="s">
        <v>11936</v>
      </c>
      <c r="B9654" s="432" t="s">
        <v>2529</v>
      </c>
      <c r="C9654" s="433" t="s">
        <v>11937</v>
      </c>
      <c r="D9654" s="434" t="s">
        <v>17016</v>
      </c>
      <c r="E9654" s="434">
        <v>45975</v>
      </c>
      <c r="P9654" s="343"/>
    </row>
    <row r="9655" spans="1:16" x14ac:dyDescent="0.25">
      <c r="A9655" s="1" t="s">
        <v>11936</v>
      </c>
      <c r="B9655" s="432" t="s">
        <v>2529</v>
      </c>
      <c r="C9655" s="433" t="s">
        <v>11937</v>
      </c>
      <c r="D9655" s="434" t="s">
        <v>17016</v>
      </c>
      <c r="E9655" s="434">
        <v>45975</v>
      </c>
      <c r="P9655" s="343"/>
    </row>
    <row r="9656" spans="1:16" x14ac:dyDescent="0.25">
      <c r="A9656" s="44" t="s">
        <v>10575</v>
      </c>
      <c r="B9656" s="44" t="s">
        <v>284</v>
      </c>
      <c r="C9656" s="45" t="s">
        <v>10556</v>
      </c>
      <c r="D9656" s="45" t="s">
        <v>18252</v>
      </c>
      <c r="E9656" s="45" t="s">
        <v>5410</v>
      </c>
      <c r="F9656" s="45" t="s">
        <v>1384</v>
      </c>
      <c r="G9656" s="45" t="s">
        <v>1385</v>
      </c>
      <c r="P9656" s="343"/>
    </row>
    <row r="9657" spans="1:16" x14ac:dyDescent="0.25">
      <c r="A9657" s="92" t="s">
        <v>2043</v>
      </c>
      <c r="B9657" s="92" t="s">
        <v>1583</v>
      </c>
      <c r="C9657" s="93" t="s">
        <v>4627</v>
      </c>
      <c r="D9657" s="93" t="s">
        <v>1398</v>
      </c>
      <c r="E9657" s="94">
        <v>45886</v>
      </c>
      <c r="F9657" s="93"/>
      <c r="G9657" s="93" t="s">
        <v>1385</v>
      </c>
      <c r="H9657" s="45" t="s">
        <v>1533</v>
      </c>
      <c r="I9657" s="99"/>
      <c r="J9657" s="99"/>
      <c r="K9657" s="99"/>
      <c r="L9657" s="31"/>
      <c r="M9657" s="31"/>
      <c r="N9657" s="337"/>
      <c r="O9657" s="337"/>
      <c r="P9657" s="343"/>
    </row>
    <row r="9658" spans="1:16" x14ac:dyDescent="0.2">
      <c r="A9658" s="99" t="s">
        <v>2043</v>
      </c>
      <c r="B9658" s="92" t="s">
        <v>15799</v>
      </c>
      <c r="C9658" s="93" t="s">
        <v>15798</v>
      </c>
      <c r="D9658" s="93" t="s">
        <v>1398</v>
      </c>
      <c r="E9658" s="94">
        <v>45952</v>
      </c>
      <c r="F9658" s="93"/>
      <c r="G9658" s="93"/>
      <c r="H9658" s="93"/>
      <c r="I9658" s="99"/>
      <c r="J9658" s="99"/>
      <c r="K9658" s="99"/>
      <c r="L9658" s="31"/>
      <c r="M9658" s="31"/>
      <c r="N9658" s="337"/>
      <c r="O9658" s="337"/>
      <c r="P9658" s="343"/>
    </row>
    <row r="9659" spans="1:16" ht="14.4" x14ac:dyDescent="0.2">
      <c r="A9659" s="57" t="s">
        <v>1442</v>
      </c>
      <c r="B9659" s="57" t="s">
        <v>1512</v>
      </c>
      <c r="C9659" s="62" t="s">
        <v>5960</v>
      </c>
      <c r="D9659" s="62" t="s">
        <v>5966</v>
      </c>
      <c r="E9659" s="341" t="s">
        <v>13531</v>
      </c>
      <c r="F9659" s="339"/>
      <c r="G9659" s="339"/>
      <c r="H9659" s="57"/>
      <c r="I9659" s="57"/>
      <c r="J9659" s="57"/>
      <c r="K9659" s="57"/>
      <c r="N9659" s="337"/>
      <c r="O9659" s="337"/>
      <c r="P9659" s="343"/>
    </row>
    <row r="9660" spans="1:16" x14ac:dyDescent="0.25">
      <c r="A9660" s="264" t="s">
        <v>6959</v>
      </c>
      <c r="B9660" s="264" t="s">
        <v>6662</v>
      </c>
      <c r="C9660" s="265">
        <v>22010601</v>
      </c>
      <c r="D9660" s="265" t="s">
        <v>15953</v>
      </c>
      <c r="E9660" s="266" t="s">
        <v>6211</v>
      </c>
      <c r="P9660" s="343"/>
    </row>
    <row r="9661" spans="1:16" x14ac:dyDescent="0.25">
      <c r="A9661" s="44" t="s">
        <v>13272</v>
      </c>
      <c r="B9661" s="92" t="s">
        <v>13392</v>
      </c>
      <c r="C9661" s="45" t="s">
        <v>13131</v>
      </c>
      <c r="D9661" s="93" t="s">
        <v>13391</v>
      </c>
      <c r="E9661" s="94">
        <v>45838</v>
      </c>
      <c r="F9661" s="93"/>
      <c r="G9661" s="93"/>
      <c r="H9661" s="93"/>
      <c r="I9661" s="99"/>
      <c r="J9661" s="99"/>
      <c r="K9661" s="99"/>
      <c r="L9661" s="31"/>
      <c r="M9661" s="31"/>
      <c r="N9661" s="337"/>
      <c r="O9661" s="337"/>
      <c r="P9661" s="343"/>
    </row>
    <row r="9662" spans="1:16" x14ac:dyDescent="0.25">
      <c r="A9662" s="44" t="s">
        <v>1224</v>
      </c>
      <c r="B9662" s="44" t="s">
        <v>1355</v>
      </c>
      <c r="C9662" s="45" t="s">
        <v>10974</v>
      </c>
      <c r="D9662" s="45" t="s">
        <v>18252</v>
      </c>
      <c r="E9662" s="45" t="s">
        <v>10715</v>
      </c>
      <c r="F9662" s="45" t="s">
        <v>1384</v>
      </c>
      <c r="G9662" s="45" t="s">
        <v>1385</v>
      </c>
      <c r="P9662" s="343"/>
    </row>
    <row r="9663" spans="1:16" x14ac:dyDescent="0.25">
      <c r="A9663" s="44" t="s">
        <v>297</v>
      </c>
      <c r="B9663" s="44" t="s">
        <v>3753</v>
      </c>
      <c r="C9663" s="45" t="s">
        <v>10079</v>
      </c>
      <c r="D9663" s="45" t="s">
        <v>15765</v>
      </c>
      <c r="E9663" s="45" t="s">
        <v>6210</v>
      </c>
      <c r="F9663" s="328"/>
      <c r="G9663" s="328"/>
      <c r="H9663" s="328"/>
      <c r="I9663" s="329"/>
      <c r="J9663" s="329"/>
      <c r="K9663" s="329"/>
      <c r="N9663" s="337"/>
      <c r="O9663" s="337"/>
      <c r="P9663" s="343"/>
    </row>
    <row r="9664" spans="1:16" x14ac:dyDescent="0.25">
      <c r="A9664" s="346" t="s">
        <v>297</v>
      </c>
      <c r="B9664" s="346" t="s">
        <v>3753</v>
      </c>
      <c r="C9664" s="347" t="s">
        <v>10079</v>
      </c>
      <c r="D9664" s="347" t="s">
        <v>15765</v>
      </c>
      <c r="E9664" s="347" t="s">
        <v>16794</v>
      </c>
      <c r="F9664" s="346"/>
      <c r="G9664" s="346"/>
      <c r="H9664" s="346"/>
      <c r="I9664" s="346"/>
      <c r="J9664" s="346"/>
      <c r="K9664" s="346"/>
      <c r="L9664" s="346"/>
      <c r="M9664" s="346"/>
      <c r="N9664" s="337"/>
      <c r="O9664" s="337"/>
      <c r="P9664" s="343"/>
    </row>
    <row r="9665" spans="1:16" x14ac:dyDescent="0.25">
      <c r="A9665" s="44" t="s">
        <v>297</v>
      </c>
      <c r="B9665" s="44" t="s">
        <v>3753</v>
      </c>
      <c r="C9665" s="45" t="s">
        <v>10079</v>
      </c>
      <c r="D9665" s="45" t="s">
        <v>13812</v>
      </c>
      <c r="E9665" s="45" t="s">
        <v>6210</v>
      </c>
      <c r="F9665" s="93"/>
      <c r="G9665" s="93"/>
      <c r="H9665" s="93"/>
      <c r="I9665" s="99"/>
      <c r="J9665" s="99"/>
      <c r="K9665" s="99"/>
      <c r="N9665" s="337"/>
      <c r="O9665" s="337"/>
      <c r="P9665" s="343"/>
    </row>
    <row r="9666" spans="1:16" x14ac:dyDescent="0.25">
      <c r="A9666" s="44" t="s">
        <v>298</v>
      </c>
      <c r="B9666" s="44" t="s">
        <v>3753</v>
      </c>
      <c r="C9666" s="45" t="s">
        <v>10080</v>
      </c>
      <c r="D9666" s="45" t="s">
        <v>15765</v>
      </c>
      <c r="E9666" s="45" t="s">
        <v>6210</v>
      </c>
      <c r="F9666" s="328"/>
      <c r="G9666" s="328"/>
      <c r="H9666" s="328"/>
      <c r="I9666" s="329"/>
      <c r="J9666" s="329"/>
      <c r="K9666" s="329"/>
      <c r="N9666" s="337"/>
      <c r="O9666" s="337"/>
      <c r="P9666" s="343"/>
    </row>
    <row r="9667" spans="1:16" x14ac:dyDescent="0.25">
      <c r="A9667" s="346" t="s">
        <v>298</v>
      </c>
      <c r="B9667" s="346" t="s">
        <v>3753</v>
      </c>
      <c r="C9667" s="347" t="s">
        <v>10080</v>
      </c>
      <c r="D9667" s="347" t="s">
        <v>15765</v>
      </c>
      <c r="E9667" s="347" t="s">
        <v>16794</v>
      </c>
      <c r="F9667" s="346"/>
      <c r="G9667" s="346"/>
      <c r="H9667" s="346"/>
      <c r="I9667" s="346"/>
      <c r="J9667" s="346"/>
      <c r="K9667" s="346"/>
      <c r="L9667" s="346"/>
      <c r="M9667" s="346"/>
      <c r="N9667" s="337"/>
      <c r="O9667" s="337"/>
      <c r="P9667" s="343"/>
    </row>
    <row r="9668" spans="1:16" x14ac:dyDescent="0.25">
      <c r="A9668" s="44" t="s">
        <v>298</v>
      </c>
      <c r="B9668" s="44" t="s">
        <v>3753</v>
      </c>
      <c r="C9668" s="45" t="s">
        <v>10080</v>
      </c>
      <c r="D9668" s="45" t="s">
        <v>13812</v>
      </c>
      <c r="E9668" s="45" t="s">
        <v>6210</v>
      </c>
      <c r="F9668" s="93"/>
      <c r="G9668" s="93"/>
      <c r="H9668" s="93"/>
      <c r="I9668" s="99"/>
      <c r="J9668" s="99"/>
      <c r="K9668" s="99"/>
      <c r="N9668" s="337"/>
      <c r="O9668" s="337"/>
      <c r="P9668" s="343"/>
    </row>
    <row r="9669" spans="1:16" x14ac:dyDescent="0.25">
      <c r="A9669" s="264" t="s">
        <v>17911</v>
      </c>
      <c r="B9669" s="264" t="s">
        <v>236</v>
      </c>
      <c r="C9669" s="265">
        <v>241001</v>
      </c>
      <c r="D9669" s="265" t="s">
        <v>15953</v>
      </c>
      <c r="E9669" s="266" t="s">
        <v>11352</v>
      </c>
      <c r="P9669" s="343"/>
    </row>
    <row r="9670" spans="1:16" x14ac:dyDescent="0.25">
      <c r="A9670" s="44" t="s">
        <v>15713</v>
      </c>
      <c r="B9670" s="44" t="s">
        <v>10245</v>
      </c>
      <c r="C9670" s="45" t="s">
        <v>10250</v>
      </c>
      <c r="D9670" s="45" t="s">
        <v>15765</v>
      </c>
      <c r="E9670" s="45" t="s">
        <v>6422</v>
      </c>
      <c r="F9670" s="328"/>
      <c r="G9670" s="328"/>
      <c r="H9670" s="328"/>
      <c r="I9670" s="329"/>
      <c r="J9670" s="329"/>
      <c r="K9670" s="329"/>
      <c r="N9670" s="337"/>
      <c r="O9670" s="337"/>
      <c r="P9670" s="343"/>
    </row>
    <row r="9671" spans="1:16" x14ac:dyDescent="0.25">
      <c r="A9671" s="346" t="s">
        <v>15713</v>
      </c>
      <c r="B9671" s="346" t="s">
        <v>10245</v>
      </c>
      <c r="C9671" s="347" t="s">
        <v>10250</v>
      </c>
      <c r="D9671" s="347" t="s">
        <v>15765</v>
      </c>
      <c r="E9671" s="347" t="s">
        <v>6665</v>
      </c>
      <c r="F9671" s="346"/>
      <c r="G9671" s="346"/>
      <c r="H9671" s="346"/>
      <c r="I9671" s="346"/>
      <c r="J9671" s="346"/>
      <c r="K9671" s="346"/>
      <c r="L9671" s="346"/>
      <c r="M9671" s="346"/>
      <c r="N9671" s="337"/>
      <c r="O9671" s="337"/>
      <c r="P9671" s="343"/>
    </row>
    <row r="9672" spans="1:16" x14ac:dyDescent="0.25">
      <c r="A9672" s="44" t="s">
        <v>13273</v>
      </c>
      <c r="B9672" s="92" t="s">
        <v>13392</v>
      </c>
      <c r="C9672" s="77" t="s">
        <v>13124</v>
      </c>
      <c r="D9672" s="93" t="s">
        <v>13391</v>
      </c>
      <c r="E9672" s="94">
        <v>45838</v>
      </c>
      <c r="F9672" s="93"/>
      <c r="G9672" s="93"/>
      <c r="H9672" s="93"/>
      <c r="I9672" s="99"/>
      <c r="J9672" s="99"/>
      <c r="K9672" s="99"/>
      <c r="L9672" s="31"/>
      <c r="M9672" s="31"/>
      <c r="N9672" s="337"/>
      <c r="O9672" s="337"/>
      <c r="P9672" s="343"/>
    </row>
    <row r="9673" spans="1:16" x14ac:dyDescent="0.25">
      <c r="A9673" s="1" t="s">
        <v>11938</v>
      </c>
      <c r="B9673" s="432" t="s">
        <v>179</v>
      </c>
      <c r="C9673" s="433" t="s">
        <v>11939</v>
      </c>
      <c r="D9673" s="434" t="s">
        <v>17016</v>
      </c>
      <c r="E9673" s="434">
        <v>46038</v>
      </c>
      <c r="P9673" s="343"/>
    </row>
    <row r="9674" spans="1:16" x14ac:dyDescent="0.25">
      <c r="A9674" s="264" t="s">
        <v>10741</v>
      </c>
      <c r="B9674" s="264" t="s">
        <v>1056</v>
      </c>
      <c r="C9674" s="265">
        <v>230601</v>
      </c>
      <c r="D9674" s="265" t="s">
        <v>15953</v>
      </c>
      <c r="E9674" s="266" t="s">
        <v>10533</v>
      </c>
      <c r="P9674" s="343"/>
    </row>
    <row r="9675" spans="1:16" x14ac:dyDescent="0.25">
      <c r="A9675" s="44" t="s">
        <v>2574</v>
      </c>
      <c r="B9675" s="44" t="s">
        <v>2575</v>
      </c>
      <c r="C9675" s="45" t="s">
        <v>2576</v>
      </c>
      <c r="D9675" s="45" t="s">
        <v>15765</v>
      </c>
      <c r="E9675" s="45" t="s">
        <v>15706</v>
      </c>
      <c r="F9675" s="328"/>
      <c r="G9675" s="328"/>
      <c r="H9675" s="328"/>
      <c r="I9675" s="329"/>
      <c r="J9675" s="329"/>
      <c r="K9675" s="329"/>
      <c r="N9675" s="337"/>
      <c r="O9675" s="337"/>
      <c r="P9675" s="343"/>
    </row>
    <row r="9676" spans="1:16" x14ac:dyDescent="0.25">
      <c r="A9676" s="346" t="s">
        <v>2574</v>
      </c>
      <c r="B9676" s="346" t="s">
        <v>2575</v>
      </c>
      <c r="C9676" s="347" t="s">
        <v>2576</v>
      </c>
      <c r="D9676" s="347" t="s">
        <v>15765</v>
      </c>
      <c r="E9676" s="347" t="s">
        <v>15706</v>
      </c>
      <c r="F9676" s="346"/>
      <c r="G9676" s="346"/>
      <c r="H9676" s="346"/>
      <c r="I9676" s="346"/>
      <c r="J9676" s="346"/>
      <c r="K9676" s="346"/>
      <c r="L9676" s="346"/>
      <c r="M9676" s="346"/>
      <c r="N9676" s="337"/>
      <c r="O9676" s="337"/>
      <c r="P9676" s="343"/>
    </row>
    <row r="9677" spans="1:16" x14ac:dyDescent="0.25">
      <c r="A9677" s="44" t="s">
        <v>870</v>
      </c>
      <c r="B9677" s="44" t="s">
        <v>1352</v>
      </c>
      <c r="C9677" s="45" t="s">
        <v>9319</v>
      </c>
      <c r="D9677" s="45" t="s">
        <v>18252</v>
      </c>
      <c r="E9677" s="45" t="s">
        <v>3754</v>
      </c>
      <c r="F9677" s="45" t="s">
        <v>1384</v>
      </c>
      <c r="G9677" s="45" t="s">
        <v>1385</v>
      </c>
      <c r="P9677" s="343"/>
    </row>
    <row r="9678" spans="1:16" x14ac:dyDescent="0.25">
      <c r="A9678" s="403" t="s">
        <v>870</v>
      </c>
      <c r="B9678" s="403" t="s">
        <v>17113</v>
      </c>
      <c r="C9678" s="413">
        <v>14.24</v>
      </c>
      <c r="D9678" s="43" t="s">
        <v>17679</v>
      </c>
      <c r="E9678" s="43">
        <v>47299</v>
      </c>
      <c r="F9678" s="88"/>
      <c r="P9678" s="343"/>
    </row>
    <row r="9679" spans="1:16" x14ac:dyDescent="0.25">
      <c r="A9679" s="1" t="s">
        <v>870</v>
      </c>
      <c r="B9679" s="432" t="s">
        <v>14430</v>
      </c>
      <c r="C9679" s="433" t="s">
        <v>14280</v>
      </c>
      <c r="D9679" s="434" t="s">
        <v>17016</v>
      </c>
      <c r="E9679" s="434">
        <v>45826</v>
      </c>
      <c r="P9679" s="343"/>
    </row>
    <row r="9680" spans="1:16" x14ac:dyDescent="0.25">
      <c r="A9680" s="1" t="s">
        <v>870</v>
      </c>
      <c r="B9680" s="432" t="s">
        <v>14430</v>
      </c>
      <c r="C9680" s="433" t="s">
        <v>14280</v>
      </c>
      <c r="D9680" s="434" t="s">
        <v>17016</v>
      </c>
      <c r="E9680" s="434">
        <v>45826</v>
      </c>
      <c r="P9680" s="343"/>
    </row>
    <row r="9681" spans="1:16" x14ac:dyDescent="0.25">
      <c r="A9681" s="264" t="s">
        <v>870</v>
      </c>
      <c r="B9681" s="264" t="s">
        <v>3587</v>
      </c>
      <c r="C9681" s="265">
        <v>230904</v>
      </c>
      <c r="D9681" s="265" t="s">
        <v>15953</v>
      </c>
      <c r="E9681" s="266" t="s">
        <v>10715</v>
      </c>
      <c r="P9681" s="343"/>
    </row>
    <row r="9682" spans="1:16" x14ac:dyDescent="0.25">
      <c r="A9682" s="264" t="s">
        <v>870</v>
      </c>
      <c r="B9682" s="264" t="s">
        <v>6669</v>
      </c>
      <c r="C9682" s="265">
        <v>240804</v>
      </c>
      <c r="D9682" s="265" t="s">
        <v>15953</v>
      </c>
      <c r="E9682" s="266" t="s">
        <v>15826</v>
      </c>
      <c r="P9682" s="343"/>
    </row>
    <row r="9683" spans="1:16" x14ac:dyDescent="0.2">
      <c r="A9683" s="57" t="s">
        <v>5902</v>
      </c>
      <c r="B9683" s="57" t="s">
        <v>2495</v>
      </c>
      <c r="C9683" s="62">
        <v>21030</v>
      </c>
      <c r="D9683" s="62" t="s">
        <v>5966</v>
      </c>
      <c r="E9683" s="60">
        <v>45961</v>
      </c>
      <c r="F9683" s="339" t="s">
        <v>16267</v>
      </c>
      <c r="G9683" s="339" t="s">
        <v>16268</v>
      </c>
      <c r="H9683" s="57"/>
      <c r="I9683" s="57"/>
      <c r="J9683" s="57"/>
      <c r="K9683" s="57"/>
      <c r="L9683" s="31"/>
      <c r="M9683" s="31"/>
      <c r="N9683" s="337"/>
      <c r="P9683" s="343"/>
    </row>
    <row r="9684" spans="1:16" x14ac:dyDescent="0.25">
      <c r="A9684" s="264" t="s">
        <v>2830</v>
      </c>
      <c r="B9684" s="264" t="s">
        <v>4181</v>
      </c>
      <c r="C9684" s="265">
        <v>230301</v>
      </c>
      <c r="D9684" s="265" t="s">
        <v>15953</v>
      </c>
      <c r="E9684" s="266" t="s">
        <v>6877</v>
      </c>
      <c r="P9684" s="343"/>
    </row>
    <row r="9685" spans="1:16" x14ac:dyDescent="0.25">
      <c r="A9685" s="264" t="s">
        <v>2830</v>
      </c>
      <c r="B9685" s="264" t="s">
        <v>1059</v>
      </c>
      <c r="C9685" s="265">
        <v>231104</v>
      </c>
      <c r="D9685" s="265" t="s">
        <v>15953</v>
      </c>
      <c r="E9685" s="266" t="s">
        <v>11352</v>
      </c>
      <c r="P9685" s="343"/>
    </row>
    <row r="9686" spans="1:16" x14ac:dyDescent="0.25">
      <c r="A9686" s="346" t="s">
        <v>17422</v>
      </c>
      <c r="B9686" s="403" t="s">
        <v>17158</v>
      </c>
      <c r="C9686" s="413">
        <v>32.24</v>
      </c>
      <c r="D9686" s="43" t="s">
        <v>17679</v>
      </c>
      <c r="E9686" s="43">
        <v>47299</v>
      </c>
      <c r="F9686" s="88"/>
      <c r="P9686" s="343"/>
    </row>
    <row r="9687" spans="1:16" x14ac:dyDescent="0.25">
      <c r="A9687" s="80" t="s">
        <v>8366</v>
      </c>
      <c r="B9687" s="80" t="s">
        <v>2074</v>
      </c>
      <c r="C9687" s="367" t="s">
        <v>8367</v>
      </c>
      <c r="D9687" s="367" t="s">
        <v>1971</v>
      </c>
      <c r="E9687" s="370">
        <v>45412</v>
      </c>
      <c r="F9687" s="93"/>
      <c r="G9687" s="93"/>
      <c r="H9687" s="93"/>
      <c r="I9687" s="99"/>
      <c r="J9687" s="99"/>
      <c r="K9687" s="99"/>
      <c r="N9687" s="337"/>
      <c r="O9687" s="337"/>
      <c r="P9687" s="343"/>
    </row>
    <row r="9688" spans="1:16" x14ac:dyDescent="0.25">
      <c r="A9688" s="1" t="s">
        <v>9762</v>
      </c>
      <c r="B9688" s="432" t="s">
        <v>190</v>
      </c>
      <c r="C9688" s="433" t="s">
        <v>9763</v>
      </c>
      <c r="D9688" s="434" t="s">
        <v>17016</v>
      </c>
      <c r="E9688" s="434">
        <v>45849</v>
      </c>
      <c r="P9688" s="343"/>
    </row>
    <row r="9689" spans="1:16" x14ac:dyDescent="0.25">
      <c r="A9689" s="1" t="s">
        <v>9762</v>
      </c>
      <c r="B9689" s="432" t="s">
        <v>190</v>
      </c>
      <c r="C9689" s="433" t="s">
        <v>9763</v>
      </c>
      <c r="D9689" s="434" t="s">
        <v>17016</v>
      </c>
      <c r="E9689" s="434">
        <v>45849</v>
      </c>
      <c r="P9689" s="343"/>
    </row>
    <row r="9690" spans="1:16" x14ac:dyDescent="0.25">
      <c r="A9690" s="1" t="s">
        <v>9762</v>
      </c>
      <c r="B9690" s="432" t="s">
        <v>190</v>
      </c>
      <c r="C9690" s="433" t="s">
        <v>9763</v>
      </c>
      <c r="D9690" s="434" t="s">
        <v>17016</v>
      </c>
      <c r="E9690" s="434">
        <v>45849</v>
      </c>
      <c r="P9690" s="343"/>
    </row>
    <row r="9691" spans="1:16" x14ac:dyDescent="0.25">
      <c r="A9691" s="1" t="s">
        <v>9762</v>
      </c>
      <c r="B9691" s="432" t="s">
        <v>190</v>
      </c>
      <c r="C9691" s="433" t="s">
        <v>9763</v>
      </c>
      <c r="D9691" s="434" t="s">
        <v>17016</v>
      </c>
      <c r="E9691" s="434">
        <v>45849</v>
      </c>
      <c r="P9691" s="343"/>
    </row>
    <row r="9692" spans="1:16" x14ac:dyDescent="0.25">
      <c r="A9692" s="264" t="s">
        <v>17912</v>
      </c>
      <c r="B9692" s="264" t="s">
        <v>5412</v>
      </c>
      <c r="C9692" s="265">
        <v>241002</v>
      </c>
      <c r="D9692" s="265" t="s">
        <v>15953</v>
      </c>
      <c r="E9692" s="266" t="s">
        <v>6985</v>
      </c>
      <c r="P9692" s="343"/>
    </row>
    <row r="9693" spans="1:16" x14ac:dyDescent="0.25">
      <c r="A9693" s="264" t="s">
        <v>17913</v>
      </c>
      <c r="B9693" s="264" t="s">
        <v>2751</v>
      </c>
      <c r="C9693" s="265">
        <v>250106</v>
      </c>
      <c r="D9693" s="265" t="s">
        <v>15953</v>
      </c>
      <c r="E9693" s="266" t="s">
        <v>16784</v>
      </c>
      <c r="P9693" s="343"/>
    </row>
    <row r="9694" spans="1:16" x14ac:dyDescent="0.25">
      <c r="A9694" s="264" t="s">
        <v>11450</v>
      </c>
      <c r="B9694" s="264" t="s">
        <v>11360</v>
      </c>
      <c r="C9694" s="265">
        <v>231001</v>
      </c>
      <c r="D9694" s="265" t="s">
        <v>15953</v>
      </c>
      <c r="E9694" s="266" t="s">
        <v>2980</v>
      </c>
      <c r="P9694" s="343"/>
    </row>
    <row r="9695" spans="1:16" x14ac:dyDescent="0.25">
      <c r="A9695" s="264" t="s">
        <v>11450</v>
      </c>
      <c r="B9695" s="264" t="s">
        <v>1061</v>
      </c>
      <c r="C9695" s="265">
        <v>240803</v>
      </c>
      <c r="D9695" s="265" t="s">
        <v>15953</v>
      </c>
      <c r="E9695" s="266" t="s">
        <v>6416</v>
      </c>
      <c r="P9695" s="343"/>
    </row>
    <row r="9696" spans="1:16" x14ac:dyDescent="0.2">
      <c r="A9696" s="135" t="s">
        <v>1610</v>
      </c>
      <c r="B9696" s="131" t="s">
        <v>1612</v>
      </c>
      <c r="C9696" s="96" t="s">
        <v>7735</v>
      </c>
      <c r="D9696" s="96" t="s">
        <v>1398</v>
      </c>
      <c r="E9696" s="112">
        <v>46166</v>
      </c>
      <c r="F9696" s="93"/>
      <c r="G9696" s="93"/>
      <c r="H9696" s="93"/>
      <c r="I9696" s="99"/>
      <c r="J9696" s="99"/>
      <c r="K9696" s="99"/>
      <c r="N9696" s="337"/>
      <c r="O9696" s="337"/>
      <c r="P9696" s="343"/>
    </row>
    <row r="9697" spans="1:16" x14ac:dyDescent="0.2">
      <c r="A9697" s="135" t="s">
        <v>1610</v>
      </c>
      <c r="B9697" s="135" t="s">
        <v>7649</v>
      </c>
      <c r="C9697" s="96" t="s">
        <v>14155</v>
      </c>
      <c r="D9697" s="96" t="s">
        <v>1398</v>
      </c>
      <c r="E9697" s="112">
        <v>45919</v>
      </c>
      <c r="F9697" s="93"/>
      <c r="G9697" s="93"/>
      <c r="H9697" s="93"/>
      <c r="I9697" s="99"/>
      <c r="J9697" s="99"/>
      <c r="K9697" s="99"/>
      <c r="L9697" s="31"/>
      <c r="M9697" s="31"/>
      <c r="N9697" s="337"/>
      <c r="P9697" s="343"/>
    </row>
    <row r="9698" spans="1:16" x14ac:dyDescent="0.25">
      <c r="A9698" s="264" t="s">
        <v>11451</v>
      </c>
      <c r="B9698" s="264" t="s">
        <v>11360</v>
      </c>
      <c r="C9698" s="265">
        <v>231001</v>
      </c>
      <c r="D9698" s="265" t="s">
        <v>15953</v>
      </c>
      <c r="E9698" s="266" t="s">
        <v>2980</v>
      </c>
      <c r="P9698" s="343"/>
    </row>
    <row r="9699" spans="1:16" x14ac:dyDescent="0.25">
      <c r="A9699" s="264" t="s">
        <v>3779</v>
      </c>
      <c r="B9699" s="264" t="s">
        <v>3782</v>
      </c>
      <c r="C9699" s="265">
        <v>210205</v>
      </c>
      <c r="D9699" s="265" t="s">
        <v>15953</v>
      </c>
      <c r="E9699" s="266" t="s">
        <v>8836</v>
      </c>
      <c r="P9699" s="343"/>
    </row>
    <row r="9700" spans="1:16" x14ac:dyDescent="0.25">
      <c r="A9700" s="403" t="s">
        <v>17423</v>
      </c>
      <c r="B9700" s="403" t="s">
        <v>17093</v>
      </c>
      <c r="C9700" s="413">
        <v>33.22</v>
      </c>
      <c r="D9700" s="43" t="s">
        <v>17679</v>
      </c>
      <c r="E9700" s="43">
        <v>45838</v>
      </c>
      <c r="F9700" s="88" t="s">
        <v>1533</v>
      </c>
      <c r="P9700" s="343"/>
    </row>
    <row r="9701" spans="1:16" x14ac:dyDescent="0.25">
      <c r="A9701" s="44" t="s">
        <v>6074</v>
      </c>
      <c r="B9701" s="44" t="s">
        <v>2040</v>
      </c>
      <c r="C9701" s="45" t="s">
        <v>6198</v>
      </c>
      <c r="D9701" s="45" t="s">
        <v>18252</v>
      </c>
      <c r="E9701" s="45" t="s">
        <v>5183</v>
      </c>
      <c r="F9701" s="45" t="s">
        <v>1384</v>
      </c>
      <c r="G9701" s="45" t="s">
        <v>1385</v>
      </c>
      <c r="P9701" s="343"/>
    </row>
    <row r="9702" spans="1:16" x14ac:dyDescent="0.2">
      <c r="A9702" s="92" t="s">
        <v>14358</v>
      </c>
      <c r="B9702" s="92" t="s">
        <v>14372</v>
      </c>
      <c r="C9702" s="93" t="s">
        <v>14373</v>
      </c>
      <c r="D9702" s="93" t="s">
        <v>1398</v>
      </c>
      <c r="E9702" s="94">
        <v>45916</v>
      </c>
      <c r="F9702" s="93"/>
      <c r="G9702" s="93"/>
      <c r="H9702" s="93"/>
      <c r="I9702" s="99"/>
      <c r="J9702" s="99"/>
      <c r="K9702" s="99"/>
      <c r="L9702" s="31"/>
      <c r="M9702" s="31"/>
      <c r="N9702" s="337"/>
      <c r="P9702" s="343"/>
    </row>
    <row r="9703" spans="1:16" x14ac:dyDescent="0.25">
      <c r="A9703" s="262" t="s">
        <v>551</v>
      </c>
      <c r="B9703" s="262" t="s">
        <v>9229</v>
      </c>
      <c r="C9703" s="53" t="s">
        <v>9279</v>
      </c>
      <c r="D9703" s="93" t="s">
        <v>7330</v>
      </c>
      <c r="E9703" s="263">
        <v>46824</v>
      </c>
      <c r="F9703" s="93"/>
      <c r="G9703" s="93"/>
      <c r="H9703" s="93"/>
      <c r="I9703" s="99"/>
      <c r="J9703" s="99"/>
      <c r="K9703" s="99"/>
      <c r="N9703" s="337"/>
      <c r="O9703" s="337"/>
      <c r="P9703" s="343"/>
    </row>
    <row r="9704" spans="1:16" x14ac:dyDescent="0.25">
      <c r="A9704" s="262" t="s">
        <v>551</v>
      </c>
      <c r="B9704" s="262" t="s">
        <v>11553</v>
      </c>
      <c r="C9704" s="53" t="s">
        <v>11725</v>
      </c>
      <c r="D9704" s="93" t="s">
        <v>7330</v>
      </c>
      <c r="E9704" s="263">
        <v>47059</v>
      </c>
      <c r="F9704" s="93"/>
      <c r="G9704" s="93"/>
      <c r="H9704" s="93"/>
      <c r="I9704" s="99"/>
      <c r="J9704" s="99"/>
      <c r="K9704" s="99"/>
      <c r="N9704" s="337"/>
      <c r="O9704" s="337"/>
      <c r="P9704" s="343"/>
    </row>
    <row r="9705" spans="1:16" x14ac:dyDescent="0.2">
      <c r="A9705" s="57" t="s">
        <v>551</v>
      </c>
      <c r="B9705" s="92" t="s">
        <v>4550</v>
      </c>
      <c r="C9705" s="93" t="s">
        <v>4548</v>
      </c>
      <c r="D9705" s="93" t="s">
        <v>4549</v>
      </c>
      <c r="E9705" s="94">
        <v>46203</v>
      </c>
      <c r="F9705" s="93"/>
      <c r="G9705" s="93"/>
      <c r="H9705" s="93"/>
      <c r="I9705" s="99"/>
      <c r="J9705" s="99"/>
      <c r="K9705" s="99"/>
      <c r="N9705" s="337"/>
      <c r="O9705" s="337"/>
      <c r="P9705" s="343"/>
    </row>
    <row r="9706" spans="1:16" x14ac:dyDescent="0.25">
      <c r="A9706" s="264" t="s">
        <v>551</v>
      </c>
      <c r="B9706" s="264" t="s">
        <v>6669</v>
      </c>
      <c r="C9706" s="265">
        <v>240804</v>
      </c>
      <c r="D9706" s="265" t="s">
        <v>15953</v>
      </c>
      <c r="E9706" s="266" t="s">
        <v>15826</v>
      </c>
      <c r="P9706" s="343"/>
    </row>
    <row r="9707" spans="1:16" x14ac:dyDescent="0.2">
      <c r="A9707" s="57" t="s">
        <v>5903</v>
      </c>
      <c r="B9707" s="57" t="s">
        <v>2495</v>
      </c>
      <c r="C9707" s="62">
        <v>21030</v>
      </c>
      <c r="D9707" s="62" t="s">
        <v>5966</v>
      </c>
      <c r="E9707" s="60">
        <v>45961</v>
      </c>
      <c r="F9707" s="339" t="s">
        <v>16267</v>
      </c>
      <c r="G9707" s="339" t="s">
        <v>16268</v>
      </c>
      <c r="H9707" s="57"/>
      <c r="I9707" s="57"/>
      <c r="J9707" s="57"/>
      <c r="K9707" s="57"/>
      <c r="L9707" s="31"/>
      <c r="M9707" s="31"/>
      <c r="N9707" s="337"/>
      <c r="P9707" s="343"/>
    </row>
    <row r="9708" spans="1:16" x14ac:dyDescent="0.25">
      <c r="A9708" s="44" t="s">
        <v>15570</v>
      </c>
      <c r="B9708" s="44" t="s">
        <v>15970</v>
      </c>
      <c r="C9708" s="45" t="s">
        <v>15775</v>
      </c>
      <c r="D9708" s="45" t="s">
        <v>18252</v>
      </c>
      <c r="E9708" s="45" t="s">
        <v>6416</v>
      </c>
      <c r="F9708" s="45" t="s">
        <v>1384</v>
      </c>
      <c r="G9708" s="45" t="s">
        <v>1385</v>
      </c>
      <c r="P9708" s="343"/>
    </row>
    <row r="9709" spans="1:16" x14ac:dyDescent="0.25">
      <c r="A9709" s="44" t="s">
        <v>15571</v>
      </c>
      <c r="B9709" s="44" t="s">
        <v>15970</v>
      </c>
      <c r="C9709" s="45" t="s">
        <v>15775</v>
      </c>
      <c r="D9709" s="45" t="s">
        <v>18252</v>
      </c>
      <c r="E9709" s="45" t="s">
        <v>6416</v>
      </c>
      <c r="F9709" s="45" t="s">
        <v>1384</v>
      </c>
      <c r="G9709" s="45" t="s">
        <v>1385</v>
      </c>
      <c r="P9709" s="343"/>
    </row>
    <row r="9710" spans="1:16" x14ac:dyDescent="0.25">
      <c r="A9710" s="264" t="s">
        <v>5463</v>
      </c>
      <c r="B9710" s="264" t="s">
        <v>1053</v>
      </c>
      <c r="C9710" s="265">
        <v>210902</v>
      </c>
      <c r="D9710" s="265" t="s">
        <v>15953</v>
      </c>
      <c r="E9710" s="266" t="s">
        <v>5195</v>
      </c>
      <c r="P9710" s="343"/>
    </row>
    <row r="9711" spans="1:16" x14ac:dyDescent="0.25">
      <c r="A9711" s="264" t="s">
        <v>5463</v>
      </c>
      <c r="B9711" s="264" t="s">
        <v>2751</v>
      </c>
      <c r="C9711" s="265">
        <v>220105</v>
      </c>
      <c r="D9711" s="265" t="s">
        <v>15953</v>
      </c>
      <c r="E9711" s="266" t="s">
        <v>3064</v>
      </c>
      <c r="P9711" s="343"/>
    </row>
    <row r="9712" spans="1:16" x14ac:dyDescent="0.25">
      <c r="A9712" s="44" t="s">
        <v>11044</v>
      </c>
      <c r="B9712" s="44" t="s">
        <v>10985</v>
      </c>
      <c r="C9712" s="45" t="s">
        <v>10986</v>
      </c>
      <c r="D9712" s="45" t="s">
        <v>18252</v>
      </c>
      <c r="E9712" s="45" t="s">
        <v>10715</v>
      </c>
      <c r="F9712" s="45" t="s">
        <v>1384</v>
      </c>
      <c r="G9712" s="45" t="s">
        <v>1385</v>
      </c>
      <c r="P9712" s="343"/>
    </row>
    <row r="9713" spans="1:16" x14ac:dyDescent="0.25">
      <c r="A9713" s="264" t="s">
        <v>15892</v>
      </c>
      <c r="B9713" s="264" t="s">
        <v>2751</v>
      </c>
      <c r="C9713" s="265">
        <v>230105</v>
      </c>
      <c r="D9713" s="265" t="s">
        <v>15953</v>
      </c>
      <c r="E9713" s="266" t="s">
        <v>6877</v>
      </c>
      <c r="P9713" s="343"/>
    </row>
    <row r="9714" spans="1:16" x14ac:dyDescent="0.25">
      <c r="A9714" s="264" t="s">
        <v>15892</v>
      </c>
      <c r="B9714" s="264" t="s">
        <v>1068</v>
      </c>
      <c r="C9714" s="265">
        <v>230202</v>
      </c>
      <c r="D9714" s="265" t="s">
        <v>15953</v>
      </c>
      <c r="E9714" s="266" t="s">
        <v>8836</v>
      </c>
      <c r="P9714" s="343"/>
    </row>
    <row r="9715" spans="1:16" x14ac:dyDescent="0.25">
      <c r="A9715" s="264" t="s">
        <v>15892</v>
      </c>
      <c r="B9715" s="264" t="s">
        <v>3588</v>
      </c>
      <c r="C9715" s="265">
        <v>230305</v>
      </c>
      <c r="D9715" s="265" t="s">
        <v>15953</v>
      </c>
      <c r="E9715" s="266" t="s">
        <v>3754</v>
      </c>
      <c r="P9715" s="343"/>
    </row>
    <row r="9716" spans="1:16" x14ac:dyDescent="0.25">
      <c r="A9716" s="264" t="s">
        <v>15892</v>
      </c>
      <c r="B9716" s="264" t="s">
        <v>1076</v>
      </c>
      <c r="C9716" s="265">
        <v>240303</v>
      </c>
      <c r="D9716" s="265" t="s">
        <v>15953</v>
      </c>
      <c r="E9716" s="266" t="s">
        <v>3064</v>
      </c>
      <c r="P9716" s="343"/>
    </row>
    <row r="9717" spans="1:16" x14ac:dyDescent="0.25">
      <c r="A9717" s="264" t="s">
        <v>15892</v>
      </c>
      <c r="B9717" s="264" t="s">
        <v>15824</v>
      </c>
      <c r="C9717" s="265">
        <v>240801</v>
      </c>
      <c r="D9717" s="265" t="s">
        <v>15953</v>
      </c>
      <c r="E9717" s="266" t="s">
        <v>6416</v>
      </c>
      <c r="P9717" s="343"/>
    </row>
    <row r="9718" spans="1:16" x14ac:dyDescent="0.25">
      <c r="A9718" s="264" t="s">
        <v>15892</v>
      </c>
      <c r="B9718" s="264" t="s">
        <v>6966</v>
      </c>
      <c r="C9718" s="265">
        <v>23010401</v>
      </c>
      <c r="D9718" s="265" t="s">
        <v>15953</v>
      </c>
      <c r="E9718" s="266" t="s">
        <v>6967</v>
      </c>
      <c r="P9718" s="343"/>
    </row>
    <row r="9719" spans="1:16" x14ac:dyDescent="0.25">
      <c r="A9719" s="264" t="s">
        <v>15892</v>
      </c>
      <c r="B9719" s="264" t="s">
        <v>14591</v>
      </c>
      <c r="C9719" s="265">
        <v>24020101</v>
      </c>
      <c r="D9719" s="265" t="s">
        <v>15953</v>
      </c>
      <c r="E9719" s="266" t="s">
        <v>12997</v>
      </c>
      <c r="P9719" s="343"/>
    </row>
    <row r="9720" spans="1:16" x14ac:dyDescent="0.25">
      <c r="A9720" s="264" t="s">
        <v>15892</v>
      </c>
      <c r="B9720" s="264" t="s">
        <v>14580</v>
      </c>
      <c r="C9720" s="265">
        <v>24020301</v>
      </c>
      <c r="D9720" s="265" t="s">
        <v>15953</v>
      </c>
      <c r="E9720" s="266" t="s">
        <v>12997</v>
      </c>
      <c r="P9720" s="343"/>
    </row>
    <row r="9721" spans="1:16" x14ac:dyDescent="0.25">
      <c r="A9721" s="264" t="s">
        <v>15892</v>
      </c>
      <c r="B9721" s="264" t="s">
        <v>14623</v>
      </c>
      <c r="C9721" s="265">
        <v>24050301</v>
      </c>
      <c r="D9721" s="265" t="s">
        <v>15953</v>
      </c>
      <c r="E9721" s="266" t="s">
        <v>6710</v>
      </c>
      <c r="P9721" s="343"/>
    </row>
    <row r="9722" spans="1:16" x14ac:dyDescent="0.25">
      <c r="A9722" s="264" t="s">
        <v>15892</v>
      </c>
      <c r="B9722" s="264" t="s">
        <v>14593</v>
      </c>
      <c r="C9722" s="265">
        <v>24060301</v>
      </c>
      <c r="D9722" s="265" t="s">
        <v>15953</v>
      </c>
      <c r="E9722" s="266" t="s">
        <v>6412</v>
      </c>
      <c r="P9722" s="343"/>
    </row>
    <row r="9723" spans="1:16" x14ac:dyDescent="0.25">
      <c r="A9723" s="44" t="s">
        <v>4939</v>
      </c>
      <c r="B9723" s="44" t="s">
        <v>11977</v>
      </c>
      <c r="C9723" s="45" t="s">
        <v>6596</v>
      </c>
      <c r="D9723" s="45" t="s">
        <v>4574</v>
      </c>
      <c r="E9723" s="275">
        <f>DATE(2026,3,23)</f>
        <v>46104</v>
      </c>
      <c r="N9723" s="337"/>
      <c r="O9723" s="337"/>
      <c r="P9723" s="343"/>
    </row>
    <row r="9724" spans="1:16" x14ac:dyDescent="0.25">
      <c r="A9724" s="264" t="s">
        <v>871</v>
      </c>
      <c r="B9724" s="264" t="s">
        <v>3753</v>
      </c>
      <c r="C9724" s="265">
        <v>210101</v>
      </c>
      <c r="D9724" s="265" t="s">
        <v>15953</v>
      </c>
      <c r="E9724" s="266" t="s">
        <v>3754</v>
      </c>
      <c r="P9724" s="343"/>
    </row>
    <row r="9725" spans="1:16" x14ac:dyDescent="0.25">
      <c r="A9725" s="264" t="s">
        <v>871</v>
      </c>
      <c r="B9725" s="264" t="s">
        <v>12989</v>
      </c>
      <c r="C9725" s="265">
        <v>240103</v>
      </c>
      <c r="D9725" s="265" t="s">
        <v>15953</v>
      </c>
      <c r="E9725" s="266" t="s">
        <v>6677</v>
      </c>
      <c r="P9725" s="343"/>
    </row>
    <row r="9726" spans="1:16" x14ac:dyDescent="0.25">
      <c r="A9726" s="264" t="s">
        <v>14924</v>
      </c>
      <c r="B9726" s="264" t="s">
        <v>3782</v>
      </c>
      <c r="C9726" s="265">
        <v>24010402</v>
      </c>
      <c r="D9726" s="265" t="s">
        <v>15953</v>
      </c>
      <c r="E9726" s="266" t="s">
        <v>8836</v>
      </c>
      <c r="P9726" s="343"/>
    </row>
    <row r="9727" spans="1:16" x14ac:dyDescent="0.25">
      <c r="A9727" s="264" t="s">
        <v>872</v>
      </c>
      <c r="B9727" s="264" t="s">
        <v>4181</v>
      </c>
      <c r="C9727" s="265">
        <v>230301</v>
      </c>
      <c r="D9727" s="265" t="s">
        <v>15953</v>
      </c>
      <c r="E9727" s="266" t="s">
        <v>6877</v>
      </c>
      <c r="P9727" s="343"/>
    </row>
    <row r="9728" spans="1:16" x14ac:dyDescent="0.25">
      <c r="A9728" s="44" t="s">
        <v>9067</v>
      </c>
      <c r="B9728" s="44" t="s">
        <v>15288</v>
      </c>
      <c r="C9728" s="45" t="s">
        <v>9052</v>
      </c>
      <c r="D9728" s="45" t="s">
        <v>16294</v>
      </c>
      <c r="E9728" s="46">
        <v>45777</v>
      </c>
      <c r="F9728" s="338" t="s">
        <v>2055</v>
      </c>
      <c r="G9728" s="44"/>
      <c r="H9728" s="44"/>
      <c r="I9728" s="44"/>
      <c r="J9728" s="44"/>
      <c r="K9728" s="44"/>
      <c r="L9728" s="31"/>
      <c r="M9728" s="31"/>
      <c r="N9728" s="337"/>
      <c r="P9728" s="343"/>
    </row>
    <row r="9729" spans="1:16" x14ac:dyDescent="0.25">
      <c r="A9729" s="1" t="s">
        <v>2630</v>
      </c>
      <c r="B9729" s="432" t="s">
        <v>2628</v>
      </c>
      <c r="C9729" s="433" t="s">
        <v>11940</v>
      </c>
      <c r="D9729" s="434" t="s">
        <v>17016</v>
      </c>
      <c r="E9729" s="434">
        <v>46038</v>
      </c>
      <c r="P9729" s="343"/>
    </row>
    <row r="9730" spans="1:16" x14ac:dyDescent="0.25">
      <c r="A9730" s="1" t="s">
        <v>2630</v>
      </c>
      <c r="B9730" s="432" t="s">
        <v>2628</v>
      </c>
      <c r="C9730" s="433" t="s">
        <v>11940</v>
      </c>
      <c r="D9730" s="434" t="s">
        <v>17016</v>
      </c>
      <c r="E9730" s="434">
        <v>46038</v>
      </c>
      <c r="P9730" s="343"/>
    </row>
    <row r="9731" spans="1:16" x14ac:dyDescent="0.25">
      <c r="A9731" s="346" t="s">
        <v>17424</v>
      </c>
      <c r="B9731" s="403" t="s">
        <v>17091</v>
      </c>
      <c r="C9731" s="413">
        <v>12.24</v>
      </c>
      <c r="D9731" s="43" t="s">
        <v>17679</v>
      </c>
      <c r="E9731" s="43">
        <v>47299</v>
      </c>
      <c r="F9731" s="88"/>
      <c r="P9731" s="343"/>
    </row>
    <row r="9732" spans="1:16" x14ac:dyDescent="0.25">
      <c r="A9732" s="403" t="s">
        <v>17424</v>
      </c>
      <c r="B9732" s="403" t="s">
        <v>17122</v>
      </c>
      <c r="C9732" s="413">
        <v>15.24</v>
      </c>
      <c r="D9732" s="43" t="s">
        <v>17679</v>
      </c>
      <c r="E9732" s="43">
        <v>47299</v>
      </c>
      <c r="F9732" s="88"/>
      <c r="P9732" s="343"/>
    </row>
    <row r="9733" spans="1:16" x14ac:dyDescent="0.25">
      <c r="A9733" s="403" t="s">
        <v>17424</v>
      </c>
      <c r="B9733" s="403" t="s">
        <v>17124</v>
      </c>
      <c r="C9733" s="413">
        <v>16.239999999999998</v>
      </c>
      <c r="D9733" s="43" t="s">
        <v>17679</v>
      </c>
      <c r="E9733" s="43">
        <v>47299</v>
      </c>
      <c r="F9733" s="88"/>
      <c r="P9733" s="343"/>
    </row>
    <row r="9734" spans="1:16" x14ac:dyDescent="0.25">
      <c r="A9734" s="346" t="s">
        <v>17424</v>
      </c>
      <c r="B9734" s="403" t="s">
        <v>17131</v>
      </c>
      <c r="C9734" s="413">
        <v>17.239999999999998</v>
      </c>
      <c r="D9734" s="43" t="s">
        <v>17679</v>
      </c>
      <c r="E9734" s="43">
        <v>47299</v>
      </c>
      <c r="F9734" s="88"/>
      <c r="P9734" s="343"/>
    </row>
    <row r="9735" spans="1:16" x14ac:dyDescent="0.25">
      <c r="A9735" s="403" t="s">
        <v>17424</v>
      </c>
      <c r="B9735" s="403" t="s">
        <v>17146</v>
      </c>
      <c r="C9735" s="413">
        <v>18.239999999999998</v>
      </c>
      <c r="D9735" s="43" t="s">
        <v>17679</v>
      </c>
      <c r="E9735" s="43">
        <v>47299</v>
      </c>
      <c r="F9735" s="88"/>
      <c r="P9735" s="343"/>
    </row>
    <row r="9736" spans="1:16" x14ac:dyDescent="0.25">
      <c r="A9736" s="403" t="s">
        <v>17424</v>
      </c>
      <c r="B9736" s="403" t="s">
        <v>17102</v>
      </c>
      <c r="C9736" s="413">
        <v>21.24</v>
      </c>
      <c r="D9736" s="43" t="s">
        <v>17679</v>
      </c>
      <c r="E9736" s="43">
        <v>47299</v>
      </c>
      <c r="F9736" s="88"/>
      <c r="P9736" s="343"/>
    </row>
    <row r="9737" spans="1:16" x14ac:dyDescent="0.25">
      <c r="A9737" s="403" t="s">
        <v>17424</v>
      </c>
      <c r="B9737" s="403" t="s">
        <v>17103</v>
      </c>
      <c r="C9737" s="413">
        <v>22.24</v>
      </c>
      <c r="D9737" s="43" t="s">
        <v>17679</v>
      </c>
      <c r="E9737" s="43">
        <v>47299</v>
      </c>
      <c r="F9737" s="88"/>
      <c r="P9737" s="343"/>
    </row>
    <row r="9738" spans="1:16" x14ac:dyDescent="0.25">
      <c r="A9738" s="403" t="s">
        <v>17424</v>
      </c>
      <c r="B9738" s="403" t="s">
        <v>17217</v>
      </c>
      <c r="C9738" s="413">
        <v>25.24</v>
      </c>
      <c r="D9738" s="43" t="s">
        <v>17679</v>
      </c>
      <c r="E9738" s="43">
        <v>47299</v>
      </c>
      <c r="F9738" s="88"/>
      <c r="P9738" s="343"/>
    </row>
    <row r="9739" spans="1:16" x14ac:dyDescent="0.25">
      <c r="A9739" s="264" t="s">
        <v>11452</v>
      </c>
      <c r="B9739" s="264" t="s">
        <v>1059</v>
      </c>
      <c r="C9739" s="265">
        <v>231104</v>
      </c>
      <c r="D9739" s="265" t="s">
        <v>15953</v>
      </c>
      <c r="E9739" s="266" t="s">
        <v>11352</v>
      </c>
      <c r="P9739" s="343"/>
    </row>
    <row r="9740" spans="1:16" x14ac:dyDescent="0.25">
      <c r="A9740" s="102" t="s">
        <v>7759</v>
      </c>
      <c r="B9740" s="131" t="s">
        <v>7741</v>
      </c>
      <c r="C9740" s="96" t="s">
        <v>7742</v>
      </c>
      <c r="D9740" s="96" t="s">
        <v>1398</v>
      </c>
      <c r="E9740" s="112">
        <v>45737</v>
      </c>
      <c r="F9740" s="93"/>
      <c r="G9740" s="93"/>
      <c r="H9740" s="93"/>
      <c r="I9740" s="99"/>
      <c r="J9740" s="99"/>
      <c r="K9740" s="99"/>
      <c r="L9740" s="31"/>
      <c r="M9740" s="31"/>
      <c r="N9740" s="337"/>
      <c r="P9740" s="343"/>
    </row>
    <row r="9741" spans="1:16" x14ac:dyDescent="0.25">
      <c r="A9741" s="1" t="s">
        <v>16489</v>
      </c>
      <c r="B9741" s="432" t="s">
        <v>4589</v>
      </c>
      <c r="C9741" s="433" t="s">
        <v>18279</v>
      </c>
      <c r="D9741" s="434" t="s">
        <v>17016</v>
      </c>
      <c r="E9741" s="434">
        <v>45858</v>
      </c>
      <c r="P9741" s="343"/>
    </row>
    <row r="9742" spans="1:16" x14ac:dyDescent="0.25">
      <c r="A9742" s="1" t="s">
        <v>16489</v>
      </c>
      <c r="B9742" s="432" t="s">
        <v>189</v>
      </c>
      <c r="C9742" s="433" t="s">
        <v>8436</v>
      </c>
      <c r="D9742" s="434" t="s">
        <v>17016</v>
      </c>
      <c r="E9742" s="434">
        <v>46076</v>
      </c>
      <c r="P9742" s="343"/>
    </row>
    <row r="9743" spans="1:16" x14ac:dyDescent="0.25">
      <c r="A9743" s="1" t="s">
        <v>16489</v>
      </c>
      <c r="B9743" s="432" t="s">
        <v>1815</v>
      </c>
      <c r="C9743" s="433" t="s">
        <v>8437</v>
      </c>
      <c r="D9743" s="434" t="s">
        <v>17016</v>
      </c>
      <c r="E9743" s="434">
        <v>46130</v>
      </c>
      <c r="P9743" s="343"/>
    </row>
    <row r="9744" spans="1:16" x14ac:dyDescent="0.25">
      <c r="A9744" s="1" t="s">
        <v>16489</v>
      </c>
      <c r="B9744" s="432" t="s">
        <v>2158</v>
      </c>
      <c r="C9744" s="433" t="s">
        <v>14479</v>
      </c>
      <c r="D9744" s="434" t="s">
        <v>17016</v>
      </c>
      <c r="E9744" s="434">
        <v>45869</v>
      </c>
      <c r="P9744" s="343"/>
    </row>
    <row r="9745" spans="1:16" x14ac:dyDescent="0.25">
      <c r="A9745" s="1" t="s">
        <v>16489</v>
      </c>
      <c r="B9745" s="432" t="s">
        <v>14391</v>
      </c>
      <c r="C9745" s="433" t="s">
        <v>18280</v>
      </c>
      <c r="D9745" s="434" t="s">
        <v>17016</v>
      </c>
      <c r="E9745" s="434">
        <v>45763</v>
      </c>
      <c r="P9745" s="343"/>
    </row>
    <row r="9746" spans="1:16" x14ac:dyDescent="0.25">
      <c r="A9746" s="44" t="s">
        <v>1225</v>
      </c>
      <c r="B9746" s="44" t="s">
        <v>1360</v>
      </c>
      <c r="C9746" s="45" t="s">
        <v>9307</v>
      </c>
      <c r="D9746" s="45" t="s">
        <v>18252</v>
      </c>
      <c r="E9746" s="45" t="s">
        <v>3754</v>
      </c>
      <c r="F9746" s="45" t="s">
        <v>1385</v>
      </c>
      <c r="G9746" s="45" t="s">
        <v>1385</v>
      </c>
      <c r="P9746" s="343"/>
    </row>
    <row r="9747" spans="1:16" x14ac:dyDescent="0.25">
      <c r="A9747" s="403" t="s">
        <v>17425</v>
      </c>
      <c r="B9747" s="403" t="s">
        <v>17426</v>
      </c>
      <c r="C9747" s="413">
        <v>25.23</v>
      </c>
      <c r="D9747" s="43" t="s">
        <v>17679</v>
      </c>
      <c r="E9747" s="43">
        <v>46934</v>
      </c>
      <c r="F9747" s="88" t="s">
        <v>1533</v>
      </c>
      <c r="P9747" s="343"/>
    </row>
    <row r="9748" spans="1:16" x14ac:dyDescent="0.25">
      <c r="A9748" s="264" t="s">
        <v>14925</v>
      </c>
      <c r="B9748" s="264" t="s">
        <v>14575</v>
      </c>
      <c r="C9748" s="265">
        <v>240402</v>
      </c>
      <c r="D9748" s="265" t="s">
        <v>15953</v>
      </c>
      <c r="E9748" s="266" t="s">
        <v>6492</v>
      </c>
      <c r="P9748" s="343"/>
    </row>
    <row r="9749" spans="1:16" x14ac:dyDescent="0.25">
      <c r="A9749" s="264" t="s">
        <v>9544</v>
      </c>
      <c r="B9749" s="264" t="s">
        <v>2751</v>
      </c>
      <c r="C9749" s="265">
        <v>230105</v>
      </c>
      <c r="D9749" s="265" t="s">
        <v>15953</v>
      </c>
      <c r="E9749" s="266" t="s">
        <v>6877</v>
      </c>
      <c r="P9749" s="343"/>
    </row>
    <row r="9750" spans="1:16" x14ac:dyDescent="0.2">
      <c r="A9750" s="57" t="s">
        <v>4499</v>
      </c>
      <c r="B9750" s="92" t="s">
        <v>4550</v>
      </c>
      <c r="C9750" s="93" t="s">
        <v>4548</v>
      </c>
      <c r="D9750" s="93" t="s">
        <v>4549</v>
      </c>
      <c r="E9750" s="94">
        <v>46203</v>
      </c>
      <c r="F9750" s="93"/>
      <c r="G9750" s="93"/>
      <c r="H9750" s="93"/>
      <c r="I9750" s="99"/>
      <c r="J9750" s="99"/>
      <c r="K9750" s="99"/>
      <c r="N9750" s="337"/>
      <c r="O9750" s="337"/>
      <c r="P9750" s="343"/>
    </row>
    <row r="9751" spans="1:16" x14ac:dyDescent="0.25">
      <c r="A9751" s="44" t="s">
        <v>11125</v>
      </c>
      <c r="B9751" s="44" t="s">
        <v>15779</v>
      </c>
      <c r="C9751" s="45" t="s">
        <v>15780</v>
      </c>
      <c r="D9751" s="45" t="s">
        <v>18252</v>
      </c>
      <c r="E9751" s="45" t="s">
        <v>6416</v>
      </c>
      <c r="F9751" s="45" t="s">
        <v>1384</v>
      </c>
      <c r="G9751" s="45" t="s">
        <v>1385</v>
      </c>
      <c r="P9751" s="343"/>
    </row>
    <row r="9752" spans="1:16" x14ac:dyDescent="0.25">
      <c r="A9752" s="44" t="s">
        <v>11125</v>
      </c>
      <c r="B9752" s="44" t="s">
        <v>1345</v>
      </c>
      <c r="C9752" s="45" t="s">
        <v>18105</v>
      </c>
      <c r="D9752" s="45" t="s">
        <v>18252</v>
      </c>
      <c r="E9752" s="45" t="s">
        <v>6985</v>
      </c>
      <c r="F9752" s="45" t="s">
        <v>1384</v>
      </c>
      <c r="G9752" s="45" t="s">
        <v>1385</v>
      </c>
      <c r="P9752" s="343"/>
    </row>
    <row r="9753" spans="1:16" x14ac:dyDescent="0.25">
      <c r="A9753" s="71" t="s">
        <v>17427</v>
      </c>
      <c r="B9753" s="403" t="s">
        <v>17121</v>
      </c>
      <c r="C9753" s="413">
        <v>13.23</v>
      </c>
      <c r="D9753" s="43" t="s">
        <v>17679</v>
      </c>
      <c r="E9753" s="43">
        <v>46934</v>
      </c>
      <c r="F9753" s="88"/>
      <c r="P9753" s="343"/>
    </row>
    <row r="9754" spans="1:16" x14ac:dyDescent="0.25">
      <c r="A9754" s="264" t="s">
        <v>873</v>
      </c>
      <c r="B9754" s="264" t="s">
        <v>3591</v>
      </c>
      <c r="C9754" s="265">
        <v>230901</v>
      </c>
      <c r="D9754" s="265" t="s">
        <v>15953</v>
      </c>
      <c r="E9754" s="266" t="s">
        <v>10715</v>
      </c>
      <c r="P9754" s="343"/>
    </row>
    <row r="9755" spans="1:16" x14ac:dyDescent="0.25">
      <c r="A9755" s="264" t="s">
        <v>17914</v>
      </c>
      <c r="B9755" s="264" t="s">
        <v>1053</v>
      </c>
      <c r="C9755" s="265">
        <v>210902</v>
      </c>
      <c r="D9755" s="265" t="s">
        <v>15953</v>
      </c>
      <c r="E9755" s="266" t="s">
        <v>5195</v>
      </c>
      <c r="P9755" s="343"/>
    </row>
    <row r="9756" spans="1:16" x14ac:dyDescent="0.25">
      <c r="A9756" s="264" t="s">
        <v>17914</v>
      </c>
      <c r="B9756" s="264" t="s">
        <v>3587</v>
      </c>
      <c r="C9756" s="265">
        <v>230904</v>
      </c>
      <c r="D9756" s="265" t="s">
        <v>15953</v>
      </c>
      <c r="E9756" s="266" t="s">
        <v>10715</v>
      </c>
      <c r="P9756" s="343"/>
    </row>
    <row r="9757" spans="1:16" x14ac:dyDescent="0.25">
      <c r="A9757" s="44" t="s">
        <v>18181</v>
      </c>
      <c r="B9757" s="44" t="s">
        <v>1350</v>
      </c>
      <c r="C9757" s="45" t="s">
        <v>6188</v>
      </c>
      <c r="D9757" s="45" t="s">
        <v>18252</v>
      </c>
      <c r="E9757" s="45" t="s">
        <v>6211</v>
      </c>
      <c r="F9757" s="45" t="s">
        <v>1384</v>
      </c>
      <c r="G9757" s="45" t="s">
        <v>1384</v>
      </c>
      <c r="P9757" s="343"/>
    </row>
    <row r="9758" spans="1:16" x14ac:dyDescent="0.25">
      <c r="A9758" s="44" t="s">
        <v>18181</v>
      </c>
      <c r="B9758" s="44" t="s">
        <v>1349</v>
      </c>
      <c r="C9758" s="45" t="s">
        <v>15422</v>
      </c>
      <c r="D9758" s="45" t="s">
        <v>18252</v>
      </c>
      <c r="E9758" s="45" t="s">
        <v>3064</v>
      </c>
      <c r="F9758" s="45" t="s">
        <v>1384</v>
      </c>
      <c r="G9758" s="45" t="s">
        <v>1384</v>
      </c>
      <c r="P9758" s="343"/>
    </row>
    <row r="9759" spans="1:16" x14ac:dyDescent="0.25">
      <c r="A9759" s="264" t="s">
        <v>5464</v>
      </c>
      <c r="B9759" s="264" t="s">
        <v>4181</v>
      </c>
      <c r="C9759" s="265">
        <v>230301</v>
      </c>
      <c r="D9759" s="265" t="s">
        <v>15953</v>
      </c>
      <c r="E9759" s="266" t="s">
        <v>6877</v>
      </c>
      <c r="P9759" s="343"/>
    </row>
    <row r="9760" spans="1:16" x14ac:dyDescent="0.25">
      <c r="A9760" s="1" t="s">
        <v>10</v>
      </c>
      <c r="B9760" s="432" t="s">
        <v>1815</v>
      </c>
      <c r="C9760" s="433" t="s">
        <v>8438</v>
      </c>
      <c r="D9760" s="434" t="s">
        <v>17016</v>
      </c>
      <c r="E9760" s="434">
        <v>46130</v>
      </c>
      <c r="P9760" s="343"/>
    </row>
    <row r="9761" spans="1:16" x14ac:dyDescent="0.25">
      <c r="A9761" s="1" t="s">
        <v>10</v>
      </c>
      <c r="B9761" s="432" t="s">
        <v>1815</v>
      </c>
      <c r="C9761" s="433" t="s">
        <v>8438</v>
      </c>
      <c r="D9761" s="434" t="s">
        <v>17016</v>
      </c>
      <c r="E9761" s="434">
        <v>46130</v>
      </c>
      <c r="P9761" s="343"/>
    </row>
    <row r="9762" spans="1:16" x14ac:dyDescent="0.25">
      <c r="A9762" s="1" t="s">
        <v>10</v>
      </c>
      <c r="B9762" s="432" t="s">
        <v>1815</v>
      </c>
      <c r="C9762" s="433" t="s">
        <v>8438</v>
      </c>
      <c r="D9762" s="434" t="s">
        <v>17016</v>
      </c>
      <c r="E9762" s="434">
        <v>46130</v>
      </c>
      <c r="P9762" s="343"/>
    </row>
    <row r="9763" spans="1:16" x14ac:dyDescent="0.25">
      <c r="A9763" s="264" t="s">
        <v>6960</v>
      </c>
      <c r="B9763" s="264" t="s">
        <v>1054</v>
      </c>
      <c r="C9763" s="265">
        <v>220303</v>
      </c>
      <c r="D9763" s="265" t="s">
        <v>15953</v>
      </c>
      <c r="E9763" s="266" t="s">
        <v>3064</v>
      </c>
      <c r="P9763" s="343"/>
    </row>
    <row r="9764" spans="1:16" x14ac:dyDescent="0.25">
      <c r="A9764" s="44" t="s">
        <v>1226</v>
      </c>
      <c r="B9764" s="44" t="s">
        <v>1350</v>
      </c>
      <c r="C9764" s="45" t="s">
        <v>6188</v>
      </c>
      <c r="D9764" s="45" t="s">
        <v>18252</v>
      </c>
      <c r="E9764" s="45" t="s">
        <v>6211</v>
      </c>
      <c r="F9764" s="45" t="s">
        <v>1384</v>
      </c>
      <c r="G9764" s="45" t="s">
        <v>1384</v>
      </c>
      <c r="P9764" s="343"/>
    </row>
    <row r="9765" spans="1:16" x14ac:dyDescent="0.25">
      <c r="A9765" s="44" t="s">
        <v>9978</v>
      </c>
      <c r="B9765" s="44" t="s">
        <v>15257</v>
      </c>
      <c r="C9765" s="45" t="s">
        <v>13518</v>
      </c>
      <c r="D9765" s="45" t="s">
        <v>16294</v>
      </c>
      <c r="E9765" s="46">
        <v>46022</v>
      </c>
      <c r="F9765" s="338"/>
      <c r="G9765" s="44"/>
      <c r="H9765" s="44"/>
      <c r="I9765" s="44"/>
      <c r="J9765" s="44"/>
      <c r="K9765" s="44"/>
      <c r="L9765" s="31"/>
      <c r="M9765" s="31"/>
      <c r="N9765" s="337"/>
      <c r="P9765" s="343"/>
    </row>
    <row r="9766" spans="1:16" x14ac:dyDescent="0.25">
      <c r="A9766" s="44" t="s">
        <v>15572</v>
      </c>
      <c r="B9766" s="44" t="s">
        <v>15779</v>
      </c>
      <c r="C9766" s="45" t="s">
        <v>15780</v>
      </c>
      <c r="D9766" s="45" t="s">
        <v>18252</v>
      </c>
      <c r="E9766" s="45" t="s">
        <v>6416</v>
      </c>
      <c r="F9766" s="45" t="s">
        <v>1384</v>
      </c>
      <c r="G9766" s="45" t="s">
        <v>1385</v>
      </c>
      <c r="P9766" s="343"/>
    </row>
    <row r="9767" spans="1:16" x14ac:dyDescent="0.25">
      <c r="A9767" s="44" t="s">
        <v>15572</v>
      </c>
      <c r="B9767" s="44" t="s">
        <v>15970</v>
      </c>
      <c r="C9767" s="45" t="s">
        <v>15775</v>
      </c>
      <c r="D9767" s="45" t="s">
        <v>18252</v>
      </c>
      <c r="E9767" s="45" t="s">
        <v>6416</v>
      </c>
      <c r="F9767" s="45" t="s">
        <v>1384</v>
      </c>
      <c r="G9767" s="45" t="s">
        <v>1385</v>
      </c>
      <c r="P9767" s="343"/>
    </row>
    <row r="9768" spans="1:16" x14ac:dyDescent="0.25">
      <c r="A9768" s="264" t="s">
        <v>11453</v>
      </c>
      <c r="B9768" s="264" t="s">
        <v>3587</v>
      </c>
      <c r="C9768" s="265">
        <v>230904</v>
      </c>
      <c r="D9768" s="265" t="s">
        <v>15953</v>
      </c>
      <c r="E9768" s="266" t="s">
        <v>10715</v>
      </c>
      <c r="P9768" s="343"/>
    </row>
    <row r="9769" spans="1:16" x14ac:dyDescent="0.25">
      <c r="A9769" s="44" t="s">
        <v>7291</v>
      </c>
      <c r="B9769" s="44" t="s">
        <v>9963</v>
      </c>
      <c r="C9769" s="45" t="s">
        <v>7283</v>
      </c>
      <c r="D9769" s="45" t="s">
        <v>16294</v>
      </c>
      <c r="E9769" s="46">
        <v>46053</v>
      </c>
      <c r="F9769" s="338"/>
      <c r="G9769" s="44"/>
      <c r="H9769" s="44"/>
      <c r="I9769" s="44"/>
      <c r="J9769" s="44"/>
      <c r="K9769" s="44"/>
      <c r="N9769" s="337"/>
      <c r="O9769" s="337"/>
      <c r="P9769" s="343"/>
    </row>
    <row r="9770" spans="1:16" x14ac:dyDescent="0.25">
      <c r="A9770" s="44" t="s">
        <v>7291</v>
      </c>
      <c r="B9770" s="44" t="s">
        <v>9963</v>
      </c>
      <c r="C9770" s="45" t="s">
        <v>11131</v>
      </c>
      <c r="D9770" s="45" t="s">
        <v>16294</v>
      </c>
      <c r="E9770" s="46">
        <v>46053</v>
      </c>
      <c r="F9770" s="338"/>
      <c r="G9770" s="44"/>
      <c r="H9770" s="44"/>
      <c r="I9770" s="44"/>
      <c r="J9770" s="44"/>
      <c r="K9770" s="44"/>
      <c r="N9770" s="337"/>
      <c r="O9770" s="337"/>
      <c r="P9770" s="343"/>
    </row>
    <row r="9771" spans="1:16" x14ac:dyDescent="0.25">
      <c r="A9771" s="264" t="s">
        <v>9545</v>
      </c>
      <c r="B9771" s="264" t="s">
        <v>4181</v>
      </c>
      <c r="C9771" s="265">
        <v>230301</v>
      </c>
      <c r="D9771" s="265" t="s">
        <v>15953</v>
      </c>
      <c r="E9771" s="266" t="s">
        <v>6877</v>
      </c>
      <c r="P9771" s="343"/>
    </row>
    <row r="9772" spans="1:16" x14ac:dyDescent="0.25">
      <c r="A9772" s="44" t="s">
        <v>12374</v>
      </c>
      <c r="B9772" s="44" t="s">
        <v>12098</v>
      </c>
      <c r="C9772" s="45" t="s">
        <v>12867</v>
      </c>
      <c r="D9772" s="45" t="s">
        <v>4574</v>
      </c>
      <c r="E9772" s="275">
        <f>DATE(2027,4,14)</f>
        <v>46491</v>
      </c>
      <c r="N9772" s="337"/>
      <c r="O9772" s="337"/>
      <c r="P9772" s="343"/>
    </row>
    <row r="9773" spans="1:16" x14ac:dyDescent="0.25">
      <c r="A9773" s="44" t="s">
        <v>6481</v>
      </c>
      <c r="B9773" s="44" t="s">
        <v>5044</v>
      </c>
      <c r="C9773" s="45" t="s">
        <v>6482</v>
      </c>
      <c r="D9773" s="45" t="s">
        <v>15765</v>
      </c>
      <c r="E9773" s="45" t="s">
        <v>6474</v>
      </c>
      <c r="F9773" s="328"/>
      <c r="G9773" s="328"/>
      <c r="H9773" s="328"/>
      <c r="I9773" s="329"/>
      <c r="J9773" s="329"/>
      <c r="K9773" s="329"/>
      <c r="N9773" s="337"/>
      <c r="O9773" s="337"/>
      <c r="P9773" s="343"/>
    </row>
    <row r="9774" spans="1:16" x14ac:dyDescent="0.25">
      <c r="A9774" s="346" t="s">
        <v>6481</v>
      </c>
      <c r="B9774" s="346" t="s">
        <v>5044</v>
      </c>
      <c r="C9774" s="347" t="s">
        <v>6482</v>
      </c>
      <c r="D9774" s="347" t="s">
        <v>15765</v>
      </c>
      <c r="E9774" s="347" t="s">
        <v>16819</v>
      </c>
      <c r="F9774" s="346"/>
      <c r="G9774" s="346"/>
      <c r="H9774" s="346"/>
      <c r="I9774" s="346"/>
      <c r="J9774" s="346"/>
      <c r="K9774" s="346"/>
      <c r="L9774" s="346"/>
      <c r="M9774" s="346"/>
      <c r="N9774" s="337"/>
      <c r="O9774" s="337"/>
      <c r="P9774" s="343"/>
    </row>
    <row r="9775" spans="1:16" x14ac:dyDescent="0.25">
      <c r="A9775" s="44" t="s">
        <v>6481</v>
      </c>
      <c r="B9775" s="44" t="s">
        <v>5044</v>
      </c>
      <c r="C9775" s="45" t="s">
        <v>6482</v>
      </c>
      <c r="D9775" s="45" t="s">
        <v>13812</v>
      </c>
      <c r="E9775" s="45" t="s">
        <v>6474</v>
      </c>
      <c r="F9775" s="93"/>
      <c r="G9775" s="93"/>
      <c r="H9775" s="93"/>
      <c r="I9775" s="99"/>
      <c r="J9775" s="99"/>
      <c r="K9775" s="99"/>
      <c r="N9775" s="337"/>
      <c r="O9775" s="337"/>
      <c r="P9775" s="343"/>
    </row>
    <row r="9776" spans="1:16" x14ac:dyDescent="0.25">
      <c r="A9776" s="44" t="s">
        <v>12375</v>
      </c>
      <c r="B9776" s="44" t="s">
        <v>16651</v>
      </c>
      <c r="C9776" s="45" t="s">
        <v>16652</v>
      </c>
      <c r="D9776" s="45" t="s">
        <v>4574</v>
      </c>
      <c r="E9776" s="275">
        <f>DATE(2028,7,29)</f>
        <v>46963</v>
      </c>
      <c r="N9776" s="337"/>
      <c r="O9776" s="337"/>
      <c r="P9776" s="343"/>
    </row>
    <row r="9777" spans="1:16" x14ac:dyDescent="0.25">
      <c r="A9777" s="44" t="s">
        <v>12376</v>
      </c>
      <c r="B9777" s="44" t="s">
        <v>12377</v>
      </c>
      <c r="C9777" s="45" t="s">
        <v>12868</v>
      </c>
      <c r="D9777" s="45" t="s">
        <v>4574</v>
      </c>
      <c r="E9777" s="275">
        <f>DATE(2025,8,8)</f>
        <v>45877</v>
      </c>
      <c r="F9777" s="32"/>
      <c r="G9777" s="32"/>
      <c r="H9777" s="32"/>
      <c r="I9777" s="31"/>
      <c r="J9777" s="31"/>
      <c r="K9777" s="31"/>
      <c r="L9777" s="31"/>
      <c r="M9777" s="31"/>
      <c r="N9777" s="337"/>
      <c r="P9777" s="343"/>
    </row>
    <row r="9778" spans="1:16" x14ac:dyDescent="0.25">
      <c r="A9778" s="44" t="s">
        <v>2701</v>
      </c>
      <c r="B9778" s="44" t="s">
        <v>1361</v>
      </c>
      <c r="C9778" s="45" t="s">
        <v>9087</v>
      </c>
      <c r="D9778" s="45" t="s">
        <v>18252</v>
      </c>
      <c r="E9778" s="45" t="s">
        <v>6809</v>
      </c>
      <c r="F9778" s="45" t="s">
        <v>1384</v>
      </c>
      <c r="G9778" s="45" t="s">
        <v>1385</v>
      </c>
      <c r="P9778" s="343"/>
    </row>
    <row r="9779" spans="1:16" x14ac:dyDescent="0.25">
      <c r="A9779" s="44" t="s">
        <v>2701</v>
      </c>
      <c r="B9779" s="44" t="s">
        <v>1362</v>
      </c>
      <c r="C9779" s="45" t="s">
        <v>9308</v>
      </c>
      <c r="D9779" s="45" t="s">
        <v>18252</v>
      </c>
      <c r="E9779" s="45" t="s">
        <v>3754</v>
      </c>
      <c r="F9779" s="45" t="s">
        <v>1384</v>
      </c>
      <c r="G9779" s="45" t="s">
        <v>1385</v>
      </c>
      <c r="P9779" s="343"/>
    </row>
    <row r="9780" spans="1:16" x14ac:dyDescent="0.25">
      <c r="A9780" s="44" t="s">
        <v>12378</v>
      </c>
      <c r="B9780" s="44" t="s">
        <v>11980</v>
      </c>
      <c r="C9780" s="45" t="s">
        <v>6597</v>
      </c>
      <c r="D9780" s="45" t="s">
        <v>4574</v>
      </c>
      <c r="E9780" s="275">
        <f>DATE(2026,7,8)</f>
        <v>46211</v>
      </c>
      <c r="N9780" s="337"/>
      <c r="O9780" s="337"/>
      <c r="P9780" s="343"/>
    </row>
    <row r="9781" spans="1:16" x14ac:dyDescent="0.25">
      <c r="A9781" s="44" t="s">
        <v>13274</v>
      </c>
      <c r="B9781" s="92" t="s">
        <v>13392</v>
      </c>
      <c r="C9781" s="45" t="s">
        <v>13134</v>
      </c>
      <c r="D9781" s="93" t="s">
        <v>13391</v>
      </c>
      <c r="E9781" s="94">
        <v>45838</v>
      </c>
      <c r="F9781" s="93"/>
      <c r="G9781" s="93"/>
      <c r="H9781" s="93"/>
      <c r="I9781" s="99"/>
      <c r="J9781" s="99"/>
      <c r="K9781" s="99"/>
      <c r="L9781" s="31"/>
      <c r="M9781" s="31"/>
      <c r="N9781" s="337"/>
      <c r="P9781" s="343"/>
    </row>
    <row r="9782" spans="1:16" x14ac:dyDescent="0.25">
      <c r="A9782" s="44" t="s">
        <v>5748</v>
      </c>
      <c r="B9782" s="44" t="s">
        <v>5749</v>
      </c>
      <c r="C9782" s="45" t="s">
        <v>5750</v>
      </c>
      <c r="D9782" s="45" t="s">
        <v>15765</v>
      </c>
      <c r="E9782" s="45" t="s">
        <v>6673</v>
      </c>
      <c r="F9782" s="328"/>
      <c r="G9782" s="328"/>
      <c r="H9782" s="328"/>
      <c r="I9782" s="329"/>
      <c r="J9782" s="329"/>
      <c r="K9782" s="329"/>
      <c r="N9782" s="337"/>
      <c r="O9782" s="337"/>
      <c r="P9782" s="343"/>
    </row>
    <row r="9783" spans="1:16" x14ac:dyDescent="0.25">
      <c r="A9783" s="346" t="s">
        <v>5748</v>
      </c>
      <c r="B9783" s="346" t="s">
        <v>5749</v>
      </c>
      <c r="C9783" s="347" t="s">
        <v>5750</v>
      </c>
      <c r="D9783" s="347" t="s">
        <v>15765</v>
      </c>
      <c r="E9783" s="347" t="s">
        <v>6673</v>
      </c>
      <c r="F9783" s="346"/>
      <c r="G9783" s="346"/>
      <c r="H9783" s="346"/>
      <c r="I9783" s="346"/>
      <c r="J9783" s="346"/>
      <c r="K9783" s="346"/>
      <c r="L9783" s="346"/>
      <c r="M9783" s="346"/>
      <c r="N9783" s="337"/>
      <c r="O9783" s="337"/>
      <c r="P9783" s="343"/>
    </row>
    <row r="9784" spans="1:16" x14ac:dyDescent="0.25">
      <c r="A9784" s="44" t="s">
        <v>5748</v>
      </c>
      <c r="B9784" s="44" t="s">
        <v>5749</v>
      </c>
      <c r="C9784" s="45" t="s">
        <v>5750</v>
      </c>
      <c r="D9784" s="45" t="s">
        <v>13812</v>
      </c>
      <c r="E9784" s="45" t="s">
        <v>6673</v>
      </c>
      <c r="F9784" s="93"/>
      <c r="G9784" s="93"/>
      <c r="H9784" s="93"/>
      <c r="I9784" s="99"/>
      <c r="J9784" s="99"/>
      <c r="K9784" s="99"/>
      <c r="N9784" s="337"/>
      <c r="O9784" s="337"/>
      <c r="P9784" s="343"/>
    </row>
    <row r="9785" spans="1:16" x14ac:dyDescent="0.25">
      <c r="A9785" s="91" t="s">
        <v>13275</v>
      </c>
      <c r="B9785" s="92" t="s">
        <v>13392</v>
      </c>
      <c r="C9785" s="45" t="s">
        <v>13137</v>
      </c>
      <c r="D9785" s="93" t="s">
        <v>13391</v>
      </c>
      <c r="E9785" s="94">
        <v>45838</v>
      </c>
      <c r="F9785" s="93"/>
      <c r="G9785" s="93"/>
      <c r="H9785" s="93"/>
      <c r="I9785" s="99"/>
      <c r="J9785" s="99"/>
      <c r="K9785" s="99"/>
      <c r="L9785" s="31"/>
      <c r="M9785" s="31"/>
      <c r="N9785" s="337"/>
      <c r="P9785" s="343"/>
    </row>
    <row r="9786" spans="1:16" x14ac:dyDescent="0.25">
      <c r="A9786" s="91" t="s">
        <v>13276</v>
      </c>
      <c r="B9786" s="92" t="s">
        <v>13392</v>
      </c>
      <c r="C9786" s="45" t="s">
        <v>13137</v>
      </c>
      <c r="D9786" s="93" t="s">
        <v>13391</v>
      </c>
      <c r="E9786" s="94">
        <v>45838</v>
      </c>
      <c r="F9786" s="93"/>
      <c r="G9786" s="93"/>
      <c r="H9786" s="93"/>
      <c r="I9786" s="99"/>
      <c r="J9786" s="99"/>
      <c r="K9786" s="99"/>
      <c r="L9786" s="31"/>
      <c r="M9786" s="31"/>
      <c r="N9786" s="337"/>
      <c r="P9786" s="343"/>
    </row>
    <row r="9787" spans="1:16" x14ac:dyDescent="0.25">
      <c r="A9787" s="44" t="s">
        <v>6510</v>
      </c>
      <c r="B9787" s="44" t="s">
        <v>5565</v>
      </c>
      <c r="C9787" s="45" t="s">
        <v>5752</v>
      </c>
      <c r="D9787" s="45" t="s">
        <v>15765</v>
      </c>
      <c r="E9787" s="45" t="s">
        <v>6673</v>
      </c>
      <c r="F9787" s="328"/>
      <c r="G9787" s="328"/>
      <c r="H9787" s="328"/>
      <c r="I9787" s="329"/>
      <c r="J9787" s="329"/>
      <c r="K9787" s="329"/>
      <c r="N9787" s="337"/>
      <c r="O9787" s="337"/>
      <c r="P9787" s="343"/>
    </row>
    <row r="9788" spans="1:16" x14ac:dyDescent="0.25">
      <c r="A9788" s="346" t="s">
        <v>6510</v>
      </c>
      <c r="B9788" s="346" t="s">
        <v>5565</v>
      </c>
      <c r="C9788" s="347" t="s">
        <v>5752</v>
      </c>
      <c r="D9788" s="347" t="s">
        <v>15765</v>
      </c>
      <c r="E9788" s="347" t="s">
        <v>10364</v>
      </c>
      <c r="F9788" s="346"/>
      <c r="G9788" s="346"/>
      <c r="H9788" s="346"/>
      <c r="I9788" s="346"/>
      <c r="J9788" s="346"/>
      <c r="K9788" s="346"/>
      <c r="L9788" s="346"/>
      <c r="M9788" s="346"/>
      <c r="N9788" s="337"/>
      <c r="O9788" s="337"/>
      <c r="P9788" s="343"/>
    </row>
    <row r="9789" spans="1:16" x14ac:dyDescent="0.25">
      <c r="A9789" s="44" t="s">
        <v>12379</v>
      </c>
      <c r="B9789" s="44" t="s">
        <v>13617</v>
      </c>
      <c r="C9789" s="45" t="s">
        <v>13710</v>
      </c>
      <c r="D9789" s="45" t="s">
        <v>4574</v>
      </c>
      <c r="E9789" s="275">
        <f>DATE(2028,2,12)</f>
        <v>46795</v>
      </c>
      <c r="N9789" s="337"/>
      <c r="O9789" s="337"/>
      <c r="P9789" s="343"/>
    </row>
    <row r="9790" spans="1:16" x14ac:dyDescent="0.25">
      <c r="A9790" s="44" t="s">
        <v>6510</v>
      </c>
      <c r="B9790" s="44" t="s">
        <v>5565</v>
      </c>
      <c r="C9790" s="45" t="s">
        <v>5752</v>
      </c>
      <c r="D9790" s="45" t="s">
        <v>13812</v>
      </c>
      <c r="E9790" s="45" t="s">
        <v>6673</v>
      </c>
      <c r="F9790" s="93"/>
      <c r="G9790" s="93"/>
      <c r="H9790" s="93"/>
      <c r="I9790" s="99"/>
      <c r="J9790" s="99"/>
      <c r="K9790" s="99"/>
      <c r="N9790" s="337"/>
      <c r="O9790" s="337"/>
      <c r="P9790" s="343"/>
    </row>
    <row r="9791" spans="1:16" x14ac:dyDescent="0.25">
      <c r="A9791" s="264" t="s">
        <v>8681</v>
      </c>
      <c r="B9791" s="264" t="s">
        <v>4181</v>
      </c>
      <c r="C9791" s="265">
        <v>230301</v>
      </c>
      <c r="D9791" s="265" t="s">
        <v>15953</v>
      </c>
      <c r="E9791" s="266" t="s">
        <v>6877</v>
      </c>
      <c r="P9791" s="343"/>
    </row>
    <row r="9792" spans="1:16" x14ac:dyDescent="0.25">
      <c r="A9792" s="264" t="s">
        <v>8682</v>
      </c>
      <c r="B9792" s="264" t="s">
        <v>8832</v>
      </c>
      <c r="C9792" s="265">
        <v>230203</v>
      </c>
      <c r="D9792" s="265" t="s">
        <v>15953</v>
      </c>
      <c r="E9792" s="266" t="s">
        <v>8836</v>
      </c>
      <c r="P9792" s="343"/>
    </row>
    <row r="9793" spans="1:16" x14ac:dyDescent="0.25">
      <c r="A9793" s="102" t="s">
        <v>15804</v>
      </c>
      <c r="B9793" s="92" t="s">
        <v>15809</v>
      </c>
      <c r="C9793" s="93" t="s">
        <v>15813</v>
      </c>
      <c r="D9793" s="93" t="s">
        <v>1398</v>
      </c>
      <c r="E9793" s="94">
        <v>45952</v>
      </c>
      <c r="F9793" s="93"/>
      <c r="G9793" s="93"/>
      <c r="H9793" s="93"/>
      <c r="I9793" s="99"/>
      <c r="J9793" s="99"/>
      <c r="K9793" s="99"/>
      <c r="L9793" s="31"/>
      <c r="M9793" s="31"/>
      <c r="N9793" s="337"/>
      <c r="P9793" s="343"/>
    </row>
    <row r="9794" spans="1:16" x14ac:dyDescent="0.25">
      <c r="A9794" s="44" t="s">
        <v>9365</v>
      </c>
      <c r="B9794" s="44" t="s">
        <v>1352</v>
      </c>
      <c r="C9794" s="45" t="s">
        <v>9319</v>
      </c>
      <c r="D9794" s="45" t="s">
        <v>18252</v>
      </c>
      <c r="E9794" s="45" t="s">
        <v>3754</v>
      </c>
      <c r="F9794" s="45" t="s">
        <v>1384</v>
      </c>
      <c r="G9794" s="45" t="s">
        <v>1385</v>
      </c>
      <c r="P9794" s="343"/>
    </row>
    <row r="9795" spans="1:16" x14ac:dyDescent="0.25">
      <c r="A9795" s="44" t="s">
        <v>7233</v>
      </c>
      <c r="B9795" s="44" t="s">
        <v>15279</v>
      </c>
      <c r="C9795" s="45" t="s">
        <v>11130</v>
      </c>
      <c r="D9795" s="45" t="s">
        <v>16294</v>
      </c>
      <c r="E9795" s="46">
        <v>46112</v>
      </c>
      <c r="F9795" s="338"/>
      <c r="G9795" s="44"/>
      <c r="H9795" s="44"/>
      <c r="I9795" s="44"/>
      <c r="J9795" s="44"/>
      <c r="K9795" s="44"/>
      <c r="N9795" s="337"/>
      <c r="O9795" s="337"/>
      <c r="P9795" s="343"/>
    </row>
    <row r="9796" spans="1:16" x14ac:dyDescent="0.25">
      <c r="A9796" s="264" t="s">
        <v>5465</v>
      </c>
      <c r="B9796" s="264" t="s">
        <v>1053</v>
      </c>
      <c r="C9796" s="265">
        <v>210902</v>
      </c>
      <c r="D9796" s="265" t="s">
        <v>15953</v>
      </c>
      <c r="E9796" s="266" t="s">
        <v>5195</v>
      </c>
      <c r="P9796" s="343"/>
    </row>
    <row r="9797" spans="1:16" x14ac:dyDescent="0.25">
      <c r="A9797" s="264" t="s">
        <v>675</v>
      </c>
      <c r="B9797" s="264" t="s">
        <v>3753</v>
      </c>
      <c r="C9797" s="265">
        <v>210101</v>
      </c>
      <c r="D9797" s="265" t="s">
        <v>15953</v>
      </c>
      <c r="E9797" s="266" t="s">
        <v>3754</v>
      </c>
      <c r="P9797" s="343"/>
    </row>
    <row r="9798" spans="1:16" x14ac:dyDescent="0.25">
      <c r="A9798" s="44" t="s">
        <v>874</v>
      </c>
      <c r="B9798" s="44" t="s">
        <v>15779</v>
      </c>
      <c r="C9798" s="45" t="s">
        <v>15780</v>
      </c>
      <c r="D9798" s="45" t="s">
        <v>18252</v>
      </c>
      <c r="E9798" s="45" t="s">
        <v>6416</v>
      </c>
      <c r="F9798" s="45" t="s">
        <v>1384</v>
      </c>
      <c r="G9798" s="45" t="s">
        <v>1385</v>
      </c>
      <c r="P9798" s="343"/>
    </row>
    <row r="9799" spans="1:16" x14ac:dyDescent="0.25">
      <c r="A9799" s="264" t="s">
        <v>874</v>
      </c>
      <c r="B9799" s="264" t="s">
        <v>3753</v>
      </c>
      <c r="C9799" s="265">
        <v>210101</v>
      </c>
      <c r="D9799" s="265" t="s">
        <v>15953</v>
      </c>
      <c r="E9799" s="266" t="s">
        <v>3754</v>
      </c>
      <c r="P9799" s="343"/>
    </row>
    <row r="9800" spans="1:16" x14ac:dyDescent="0.25">
      <c r="A9800" s="262" t="s">
        <v>7438</v>
      </c>
      <c r="B9800" s="262" t="s">
        <v>7350</v>
      </c>
      <c r="C9800" s="53" t="s">
        <v>7439</v>
      </c>
      <c r="D9800" s="93" t="s">
        <v>7330</v>
      </c>
      <c r="E9800" s="263">
        <v>46364</v>
      </c>
      <c r="F9800" s="93"/>
      <c r="G9800" s="93"/>
      <c r="H9800" s="93"/>
      <c r="I9800" s="99"/>
      <c r="J9800" s="99"/>
      <c r="K9800" s="99"/>
      <c r="N9800" s="337"/>
      <c r="O9800" s="337"/>
      <c r="P9800" s="343"/>
    </row>
    <row r="9801" spans="1:16" x14ac:dyDescent="0.25">
      <c r="A9801" s="264" t="s">
        <v>14926</v>
      </c>
      <c r="B9801" s="264" t="s">
        <v>1076</v>
      </c>
      <c r="C9801" s="265">
        <v>240303</v>
      </c>
      <c r="D9801" s="265" t="s">
        <v>15953</v>
      </c>
      <c r="E9801" s="266" t="s">
        <v>3064</v>
      </c>
      <c r="P9801" s="343"/>
    </row>
    <row r="9802" spans="1:16" x14ac:dyDescent="0.25">
      <c r="A9802" s="44" t="s">
        <v>7216</v>
      </c>
      <c r="B9802" s="44" t="s">
        <v>13523</v>
      </c>
      <c r="C9802" s="45" t="s">
        <v>13524</v>
      </c>
      <c r="D9802" s="45" t="s">
        <v>16294</v>
      </c>
      <c r="E9802" s="46">
        <v>45808</v>
      </c>
      <c r="F9802" s="338"/>
      <c r="G9802" s="44"/>
      <c r="H9802" s="44"/>
      <c r="I9802" s="44"/>
      <c r="J9802" s="44"/>
      <c r="K9802" s="44"/>
      <c r="L9802" s="31"/>
      <c r="M9802" s="31"/>
      <c r="N9802" s="337"/>
      <c r="P9802" s="343"/>
    </row>
    <row r="9803" spans="1:16" x14ac:dyDescent="0.25">
      <c r="A9803" s="102" t="s">
        <v>7216</v>
      </c>
      <c r="B9803" s="92" t="s">
        <v>15819</v>
      </c>
      <c r="C9803" s="93" t="s">
        <v>15820</v>
      </c>
      <c r="D9803" s="93" t="s">
        <v>1398</v>
      </c>
      <c r="E9803" s="94">
        <v>45952</v>
      </c>
      <c r="F9803" s="93"/>
      <c r="G9803" s="93"/>
      <c r="H9803" s="93"/>
      <c r="I9803" s="99"/>
      <c r="J9803" s="99"/>
      <c r="K9803" s="99"/>
      <c r="L9803" s="31"/>
      <c r="M9803" s="31"/>
      <c r="N9803" s="337"/>
      <c r="P9803" s="343"/>
    </row>
    <row r="9804" spans="1:16" x14ac:dyDescent="0.25">
      <c r="A9804" s="113" t="s">
        <v>14054</v>
      </c>
      <c r="B9804" s="278" t="s">
        <v>7637</v>
      </c>
      <c r="C9804" s="59" t="s">
        <v>14084</v>
      </c>
      <c r="D9804" s="93" t="s">
        <v>1398</v>
      </c>
      <c r="E9804" s="94">
        <v>45860</v>
      </c>
      <c r="F9804" s="93"/>
      <c r="G9804" s="93"/>
      <c r="H9804" s="93"/>
      <c r="I9804" s="99"/>
      <c r="J9804" s="99"/>
      <c r="K9804" s="99"/>
      <c r="L9804" s="31"/>
      <c r="M9804" s="31"/>
      <c r="N9804" s="337"/>
      <c r="P9804" s="343"/>
    </row>
    <row r="9805" spans="1:16" x14ac:dyDescent="0.25">
      <c r="A9805" s="264" t="s">
        <v>15893</v>
      </c>
      <c r="B9805" s="264" t="s">
        <v>4181</v>
      </c>
      <c r="C9805" s="265">
        <v>210305</v>
      </c>
      <c r="D9805" s="265" t="s">
        <v>15953</v>
      </c>
      <c r="E9805" s="266" t="s">
        <v>3754</v>
      </c>
      <c r="P9805" s="343"/>
    </row>
    <row r="9806" spans="1:16" x14ac:dyDescent="0.25">
      <c r="A9806" s="264" t="s">
        <v>15893</v>
      </c>
      <c r="B9806" s="264" t="s">
        <v>2751</v>
      </c>
      <c r="C9806" s="265">
        <v>230105</v>
      </c>
      <c r="D9806" s="265" t="s">
        <v>15953</v>
      </c>
      <c r="E9806" s="266" t="s">
        <v>6877</v>
      </c>
      <c r="P9806" s="343"/>
    </row>
    <row r="9807" spans="1:16" x14ac:dyDescent="0.25">
      <c r="A9807" s="264" t="s">
        <v>15893</v>
      </c>
      <c r="B9807" s="264" t="s">
        <v>14575</v>
      </c>
      <c r="C9807" s="265">
        <v>240402</v>
      </c>
      <c r="D9807" s="265" t="s">
        <v>15953</v>
      </c>
      <c r="E9807" s="266" t="s">
        <v>6492</v>
      </c>
      <c r="P9807" s="343"/>
    </row>
    <row r="9808" spans="1:16" x14ac:dyDescent="0.25">
      <c r="A9808" s="264" t="s">
        <v>15893</v>
      </c>
      <c r="B9808" s="264" t="s">
        <v>6669</v>
      </c>
      <c r="C9808" s="265">
        <v>240804</v>
      </c>
      <c r="D9808" s="265" t="s">
        <v>15953</v>
      </c>
      <c r="E9808" s="266" t="s">
        <v>15826</v>
      </c>
      <c r="P9808" s="343"/>
    </row>
    <row r="9809" spans="1:16" x14ac:dyDescent="0.25">
      <c r="A9809" s="44" t="s">
        <v>16121</v>
      </c>
      <c r="B9809" s="44" t="s">
        <v>1360</v>
      </c>
      <c r="C9809" s="45" t="s">
        <v>9307</v>
      </c>
      <c r="D9809" s="45" t="s">
        <v>18252</v>
      </c>
      <c r="E9809" s="45" t="s">
        <v>3754</v>
      </c>
      <c r="F9809" s="45" t="s">
        <v>1385</v>
      </c>
      <c r="G9809" s="45" t="s">
        <v>1385</v>
      </c>
      <c r="P9809" s="343"/>
    </row>
    <row r="9810" spans="1:16" x14ac:dyDescent="0.25">
      <c r="A9810" s="44" t="s">
        <v>16121</v>
      </c>
      <c r="B9810" s="44" t="s">
        <v>1356</v>
      </c>
      <c r="C9810" s="45" t="s">
        <v>15958</v>
      </c>
      <c r="D9810" s="45" t="s">
        <v>18252</v>
      </c>
      <c r="E9810" s="45" t="s">
        <v>6214</v>
      </c>
      <c r="F9810" s="45" t="s">
        <v>1385</v>
      </c>
      <c r="G9810" s="45" t="s">
        <v>1385</v>
      </c>
      <c r="P9810" s="343"/>
    </row>
    <row r="9811" spans="1:16" x14ac:dyDescent="0.25">
      <c r="A9811" s="44" t="s">
        <v>11101</v>
      </c>
      <c r="B9811" s="44" t="s">
        <v>11104</v>
      </c>
      <c r="C9811" s="45" t="s">
        <v>11102</v>
      </c>
      <c r="D9811" s="45" t="s">
        <v>11103</v>
      </c>
      <c r="E9811" s="46">
        <v>46402</v>
      </c>
      <c r="F9811" s="93"/>
      <c r="G9811" s="93"/>
      <c r="H9811" s="93" t="s">
        <v>1533</v>
      </c>
      <c r="I9811" s="99"/>
      <c r="J9811" s="99"/>
      <c r="K9811" s="99"/>
      <c r="N9811" s="337"/>
      <c r="O9811" s="337"/>
      <c r="P9811" s="343"/>
    </row>
    <row r="9812" spans="1:16" x14ac:dyDescent="0.25">
      <c r="A9812" s="44" t="s">
        <v>12380</v>
      </c>
      <c r="B9812" s="44" t="s">
        <v>12115</v>
      </c>
      <c r="C9812" s="45" t="s">
        <v>12869</v>
      </c>
      <c r="D9812" s="45" t="s">
        <v>4574</v>
      </c>
      <c r="E9812" s="275">
        <f>DATE(2027,7,19)</f>
        <v>46587</v>
      </c>
      <c r="N9812" s="337"/>
      <c r="O9812" s="337"/>
      <c r="P9812" s="343"/>
    </row>
    <row r="9813" spans="1:16" x14ac:dyDescent="0.25">
      <c r="A9813" s="403" t="s">
        <v>17428</v>
      </c>
      <c r="B9813" s="403" t="s">
        <v>17175</v>
      </c>
      <c r="C9813" s="413">
        <v>13.22</v>
      </c>
      <c r="D9813" s="43" t="s">
        <v>17679</v>
      </c>
      <c r="E9813" s="43">
        <v>45838</v>
      </c>
      <c r="F9813" s="88"/>
      <c r="P9813" s="343"/>
    </row>
    <row r="9814" spans="1:16" x14ac:dyDescent="0.25">
      <c r="A9814" s="262" t="s">
        <v>11612</v>
      </c>
      <c r="B9814" s="262" t="s">
        <v>11553</v>
      </c>
      <c r="C9814" s="53" t="s">
        <v>11726</v>
      </c>
      <c r="D9814" s="93" t="s">
        <v>7330</v>
      </c>
      <c r="E9814" s="263">
        <v>47059</v>
      </c>
      <c r="F9814" s="93"/>
      <c r="G9814" s="93"/>
      <c r="H9814" s="93"/>
      <c r="I9814" s="99"/>
      <c r="J9814" s="99"/>
      <c r="K9814" s="99"/>
      <c r="N9814" s="337"/>
      <c r="O9814" s="337"/>
      <c r="P9814" s="343"/>
    </row>
    <row r="9815" spans="1:16" x14ac:dyDescent="0.25">
      <c r="A9815" s="264" t="s">
        <v>8683</v>
      </c>
      <c r="B9815" s="264" t="s">
        <v>1068</v>
      </c>
      <c r="C9815" s="265">
        <v>230202</v>
      </c>
      <c r="D9815" s="265" t="s">
        <v>15953</v>
      </c>
      <c r="E9815" s="266" t="s">
        <v>8836</v>
      </c>
      <c r="P9815" s="343"/>
    </row>
    <row r="9816" spans="1:16" x14ac:dyDescent="0.25">
      <c r="A9816" s="44" t="s">
        <v>9168</v>
      </c>
      <c r="B9816" s="44" t="s">
        <v>1841</v>
      </c>
      <c r="C9816" s="45" t="s">
        <v>6196</v>
      </c>
      <c r="D9816" s="45" t="s">
        <v>18252</v>
      </c>
      <c r="E9816" s="45" t="s">
        <v>6213</v>
      </c>
      <c r="F9816" s="45" t="s">
        <v>1384</v>
      </c>
      <c r="G9816" s="45" t="s">
        <v>1385</v>
      </c>
      <c r="P9816" s="343"/>
    </row>
    <row r="9817" spans="1:16" x14ac:dyDescent="0.25">
      <c r="A9817" s="264" t="s">
        <v>11454</v>
      </c>
      <c r="B9817" s="264" t="s">
        <v>3591</v>
      </c>
      <c r="C9817" s="265">
        <v>230901</v>
      </c>
      <c r="D9817" s="265" t="s">
        <v>15953</v>
      </c>
      <c r="E9817" s="266" t="s">
        <v>10715</v>
      </c>
      <c r="P9817" s="343"/>
    </row>
    <row r="9818" spans="1:16" x14ac:dyDescent="0.25">
      <c r="A9818" s="44" t="s">
        <v>9169</v>
      </c>
      <c r="B9818" s="44" t="s">
        <v>2668</v>
      </c>
      <c r="C9818" s="45" t="s">
        <v>9091</v>
      </c>
      <c r="D9818" s="45" t="s">
        <v>18252</v>
      </c>
      <c r="E9818" s="45" t="s">
        <v>6809</v>
      </c>
      <c r="F9818" s="45" t="s">
        <v>1385</v>
      </c>
      <c r="G9818" s="45" t="s">
        <v>1385</v>
      </c>
      <c r="P9818" s="343"/>
    </row>
    <row r="9819" spans="1:16" x14ac:dyDescent="0.25">
      <c r="A9819" s="264" t="s">
        <v>9169</v>
      </c>
      <c r="B9819" s="264" t="s">
        <v>9688</v>
      </c>
      <c r="C9819" s="265">
        <v>230504</v>
      </c>
      <c r="D9819" s="265" t="s">
        <v>15953</v>
      </c>
      <c r="E9819" s="266" t="s">
        <v>9689</v>
      </c>
      <c r="P9819" s="343"/>
    </row>
    <row r="9820" spans="1:16" x14ac:dyDescent="0.25">
      <c r="A9820" s="264" t="s">
        <v>10465</v>
      </c>
      <c r="B9820" s="264" t="s">
        <v>9688</v>
      </c>
      <c r="C9820" s="265">
        <v>230504</v>
      </c>
      <c r="D9820" s="265" t="s">
        <v>15953</v>
      </c>
      <c r="E9820" s="266" t="s">
        <v>9689</v>
      </c>
      <c r="P9820" s="343"/>
    </row>
    <row r="9821" spans="1:16" x14ac:dyDescent="0.25">
      <c r="A9821" s="44" t="s">
        <v>16396</v>
      </c>
      <c r="B9821" s="44" t="s">
        <v>9963</v>
      </c>
      <c r="C9821" s="45" t="s">
        <v>11131</v>
      </c>
      <c r="D9821" s="45" t="s">
        <v>16294</v>
      </c>
      <c r="E9821" s="46">
        <v>46053</v>
      </c>
      <c r="F9821" s="338"/>
      <c r="G9821" s="44"/>
      <c r="H9821" s="44"/>
      <c r="I9821" s="44"/>
      <c r="J9821" s="44"/>
      <c r="K9821" s="44"/>
      <c r="N9821" s="337"/>
      <c r="O9821" s="337"/>
      <c r="P9821" s="343"/>
    </row>
    <row r="9822" spans="1:16" x14ac:dyDescent="0.25">
      <c r="A9822" s="44" t="s">
        <v>3615</v>
      </c>
      <c r="B9822" s="44" t="s">
        <v>12098</v>
      </c>
      <c r="C9822" s="45" t="s">
        <v>8863</v>
      </c>
      <c r="D9822" s="45" t="s">
        <v>4574</v>
      </c>
      <c r="E9822" s="275">
        <f>DATE(2027,4,14)</f>
        <v>46491</v>
      </c>
      <c r="N9822" s="337"/>
      <c r="O9822" s="337"/>
      <c r="P9822" s="343"/>
    </row>
    <row r="9823" spans="1:16" x14ac:dyDescent="0.25">
      <c r="A9823" s="44" t="s">
        <v>10081</v>
      </c>
      <c r="B9823" s="44" t="s">
        <v>10067</v>
      </c>
      <c r="C9823" s="45" t="s">
        <v>10082</v>
      </c>
      <c r="D9823" s="45" t="s">
        <v>15765</v>
      </c>
      <c r="E9823" s="45" t="s">
        <v>6212</v>
      </c>
      <c r="F9823" s="328"/>
      <c r="G9823" s="328"/>
      <c r="H9823" s="328"/>
      <c r="I9823" s="329"/>
      <c r="J9823" s="329"/>
      <c r="K9823" s="329"/>
      <c r="N9823" s="337"/>
      <c r="O9823" s="337"/>
      <c r="P9823" s="343"/>
    </row>
    <row r="9824" spans="1:16" x14ac:dyDescent="0.25">
      <c r="A9824" s="346" t="s">
        <v>10081</v>
      </c>
      <c r="B9824" s="346" t="s">
        <v>10067</v>
      </c>
      <c r="C9824" s="347" t="s">
        <v>10082</v>
      </c>
      <c r="D9824" s="347" t="s">
        <v>15765</v>
      </c>
      <c r="E9824" s="347" t="s">
        <v>10069</v>
      </c>
      <c r="F9824" s="346"/>
      <c r="G9824" s="346"/>
      <c r="H9824" s="346"/>
      <c r="I9824" s="346"/>
      <c r="J9824" s="346"/>
      <c r="K9824" s="346"/>
      <c r="L9824" s="346"/>
      <c r="M9824" s="346"/>
      <c r="N9824" s="337"/>
      <c r="O9824" s="337"/>
      <c r="P9824" s="343"/>
    </row>
    <row r="9825" spans="1:16" x14ac:dyDescent="0.25">
      <c r="A9825" s="44" t="s">
        <v>10081</v>
      </c>
      <c r="B9825" s="44" t="s">
        <v>10067</v>
      </c>
      <c r="C9825" s="45" t="s">
        <v>10082</v>
      </c>
      <c r="D9825" s="45" t="s">
        <v>13812</v>
      </c>
      <c r="E9825" s="45" t="s">
        <v>6212</v>
      </c>
      <c r="F9825" s="93"/>
      <c r="G9825" s="93"/>
      <c r="H9825" s="93"/>
      <c r="I9825" s="99"/>
      <c r="J9825" s="99"/>
      <c r="K9825" s="99"/>
      <c r="N9825" s="337"/>
      <c r="O9825" s="337"/>
      <c r="P9825" s="343"/>
    </row>
    <row r="9826" spans="1:16" x14ac:dyDescent="0.25">
      <c r="A9826" s="44" t="s">
        <v>12381</v>
      </c>
      <c r="B9826" s="44" t="s">
        <v>12382</v>
      </c>
      <c r="C9826" s="45" t="s">
        <v>6598</v>
      </c>
      <c r="D9826" s="45" t="s">
        <v>4574</v>
      </c>
      <c r="E9826" s="275">
        <f>DATE(2026,3,23)</f>
        <v>46104</v>
      </c>
      <c r="N9826" s="337"/>
      <c r="O9826" s="337"/>
      <c r="P9826" s="343"/>
    </row>
    <row r="9827" spans="1:16" x14ac:dyDescent="0.25">
      <c r="A9827" s="44" t="s">
        <v>12381</v>
      </c>
      <c r="B9827" s="44" t="s">
        <v>12167</v>
      </c>
      <c r="C9827" s="45" t="s">
        <v>13711</v>
      </c>
      <c r="D9827" s="45" t="s">
        <v>4574</v>
      </c>
      <c r="E9827" s="275">
        <f>DATE(2028,3,27)</f>
        <v>46839</v>
      </c>
      <c r="N9827" s="337"/>
      <c r="O9827" s="337"/>
      <c r="P9827" s="343"/>
    </row>
    <row r="9828" spans="1:16" x14ac:dyDescent="0.25">
      <c r="A9828" s="44" t="s">
        <v>12381</v>
      </c>
      <c r="B9828" s="44" t="s">
        <v>16653</v>
      </c>
      <c r="C9828" s="45" t="s">
        <v>13712</v>
      </c>
      <c r="D9828" s="45" t="s">
        <v>4574</v>
      </c>
      <c r="E9828" s="275">
        <f>DATE(2028,3,25)</f>
        <v>46837</v>
      </c>
      <c r="N9828" s="337"/>
      <c r="O9828" s="337"/>
      <c r="P9828" s="343"/>
    </row>
    <row r="9829" spans="1:16" x14ac:dyDescent="0.25">
      <c r="A9829" s="44" t="s">
        <v>11275</v>
      </c>
      <c r="B9829" s="44" t="s">
        <v>10083</v>
      </c>
      <c r="C9829" s="45" t="s">
        <v>10084</v>
      </c>
      <c r="D9829" s="45" t="s">
        <v>15765</v>
      </c>
      <c r="E9829" s="45" t="s">
        <v>6212</v>
      </c>
      <c r="F9829" s="328"/>
      <c r="G9829" s="328"/>
      <c r="H9829" s="328"/>
      <c r="I9829" s="329"/>
      <c r="J9829" s="329"/>
      <c r="K9829" s="329"/>
      <c r="N9829" s="337"/>
      <c r="O9829" s="337"/>
      <c r="P9829" s="343"/>
    </row>
    <row r="9830" spans="1:16" x14ac:dyDescent="0.25">
      <c r="A9830" s="346" t="s">
        <v>11275</v>
      </c>
      <c r="B9830" s="346" t="s">
        <v>10083</v>
      </c>
      <c r="C9830" s="347" t="s">
        <v>10084</v>
      </c>
      <c r="D9830" s="347" t="s">
        <v>15765</v>
      </c>
      <c r="E9830" s="347" t="s">
        <v>10069</v>
      </c>
      <c r="F9830" s="346"/>
      <c r="G9830" s="346"/>
      <c r="H9830" s="346"/>
      <c r="I9830" s="346"/>
      <c r="J9830" s="346"/>
      <c r="K9830" s="346"/>
      <c r="L9830" s="346"/>
      <c r="M9830" s="346"/>
      <c r="N9830" s="337"/>
      <c r="O9830" s="337"/>
      <c r="P9830" s="343"/>
    </row>
    <row r="9831" spans="1:16" x14ac:dyDescent="0.25">
      <c r="A9831" s="44" t="s">
        <v>11275</v>
      </c>
      <c r="B9831" s="44" t="s">
        <v>10083</v>
      </c>
      <c r="C9831" s="45" t="s">
        <v>10084</v>
      </c>
      <c r="D9831" s="45" t="s">
        <v>13812</v>
      </c>
      <c r="E9831" s="45" t="s">
        <v>6212</v>
      </c>
      <c r="F9831" s="93"/>
      <c r="G9831" s="93"/>
      <c r="H9831" s="93"/>
      <c r="I9831" s="99"/>
      <c r="J9831" s="99"/>
      <c r="K9831" s="99"/>
      <c r="N9831" s="337"/>
      <c r="O9831" s="337"/>
      <c r="P9831" s="343"/>
    </row>
    <row r="9832" spans="1:16" x14ac:dyDescent="0.25">
      <c r="A9832" s="44" t="s">
        <v>1734</v>
      </c>
      <c r="B9832" s="44" t="s">
        <v>5296</v>
      </c>
      <c r="C9832" s="45" t="s">
        <v>5344</v>
      </c>
      <c r="D9832" s="45" t="s">
        <v>15765</v>
      </c>
      <c r="E9832" s="45" t="s">
        <v>5246</v>
      </c>
      <c r="F9832" s="328"/>
      <c r="G9832" s="328"/>
      <c r="H9832" s="328"/>
      <c r="I9832" s="329"/>
      <c r="J9832" s="329"/>
      <c r="K9832" s="329"/>
      <c r="N9832" s="337"/>
      <c r="O9832" s="337"/>
      <c r="P9832" s="343"/>
    </row>
    <row r="9833" spans="1:16" x14ac:dyDescent="0.25">
      <c r="A9833" s="346" t="s">
        <v>1734</v>
      </c>
      <c r="B9833" s="346" t="s">
        <v>5296</v>
      </c>
      <c r="C9833" s="347" t="s">
        <v>5344</v>
      </c>
      <c r="D9833" s="347" t="s">
        <v>15765</v>
      </c>
      <c r="E9833" s="347" t="s">
        <v>2980</v>
      </c>
      <c r="F9833" s="346"/>
      <c r="G9833" s="346"/>
      <c r="H9833" s="346"/>
      <c r="I9833" s="346"/>
      <c r="J9833" s="346"/>
      <c r="K9833" s="346"/>
      <c r="L9833" s="346"/>
      <c r="M9833" s="346"/>
      <c r="N9833" s="337"/>
      <c r="O9833" s="337"/>
      <c r="P9833" s="343"/>
    </row>
    <row r="9834" spans="1:16" x14ac:dyDescent="0.25">
      <c r="A9834" s="264" t="s">
        <v>17915</v>
      </c>
      <c r="B9834" s="264" t="s">
        <v>236</v>
      </c>
      <c r="C9834" s="265">
        <v>241001</v>
      </c>
      <c r="D9834" s="265" t="s">
        <v>15953</v>
      </c>
      <c r="E9834" s="266" t="s">
        <v>11352</v>
      </c>
      <c r="P9834" s="343"/>
    </row>
    <row r="9835" spans="1:16" x14ac:dyDescent="0.25">
      <c r="A9835" s="264" t="s">
        <v>6961</v>
      </c>
      <c r="B9835" s="264" t="s">
        <v>1054</v>
      </c>
      <c r="C9835" s="265">
        <v>220303</v>
      </c>
      <c r="D9835" s="265" t="s">
        <v>15953</v>
      </c>
      <c r="E9835" s="266" t="s">
        <v>3064</v>
      </c>
      <c r="P9835" s="343"/>
    </row>
    <row r="9836" spans="1:16" x14ac:dyDescent="0.25">
      <c r="A9836" s="403" t="s">
        <v>93</v>
      </c>
      <c r="B9836" s="403" t="s">
        <v>17158</v>
      </c>
      <c r="C9836" s="413">
        <v>32.229999999999997</v>
      </c>
      <c r="D9836" s="43" t="s">
        <v>17679</v>
      </c>
      <c r="E9836" s="43">
        <v>46934</v>
      </c>
      <c r="F9836" s="88"/>
      <c r="P9836" s="343"/>
    </row>
    <row r="9837" spans="1:16" x14ac:dyDescent="0.25">
      <c r="A9837" s="1" t="s">
        <v>93</v>
      </c>
      <c r="B9837" s="432" t="s">
        <v>9746</v>
      </c>
      <c r="C9837" s="433" t="s">
        <v>16494</v>
      </c>
      <c r="D9837" s="434" t="s">
        <v>17016</v>
      </c>
      <c r="E9837" s="434">
        <v>46131</v>
      </c>
      <c r="P9837" s="343"/>
    </row>
    <row r="9838" spans="1:16" x14ac:dyDescent="0.25">
      <c r="A9838" s="1" t="s">
        <v>93</v>
      </c>
      <c r="B9838" s="432" t="s">
        <v>9746</v>
      </c>
      <c r="C9838" s="433" t="s">
        <v>16494</v>
      </c>
      <c r="D9838" s="434" t="s">
        <v>17016</v>
      </c>
      <c r="E9838" s="434">
        <v>46131</v>
      </c>
      <c r="P9838" s="343"/>
    </row>
    <row r="9839" spans="1:16" x14ac:dyDescent="0.25">
      <c r="A9839" s="1" t="s">
        <v>93</v>
      </c>
      <c r="B9839" s="432" t="s">
        <v>9746</v>
      </c>
      <c r="C9839" s="433" t="s">
        <v>16494</v>
      </c>
      <c r="D9839" s="434" t="s">
        <v>17016</v>
      </c>
      <c r="E9839" s="434">
        <v>46131</v>
      </c>
      <c r="P9839" s="343"/>
    </row>
    <row r="9840" spans="1:16" x14ac:dyDescent="0.25">
      <c r="A9840" s="1" t="s">
        <v>93</v>
      </c>
      <c r="B9840" s="432" t="s">
        <v>2179</v>
      </c>
      <c r="C9840" s="433" t="s">
        <v>9952</v>
      </c>
      <c r="D9840" s="434" t="s">
        <v>17016</v>
      </c>
      <c r="E9840" s="434">
        <v>45884</v>
      </c>
      <c r="P9840" s="343"/>
    </row>
    <row r="9841" spans="1:16" x14ac:dyDescent="0.25">
      <c r="A9841" s="1" t="s">
        <v>93</v>
      </c>
      <c r="B9841" s="432" t="s">
        <v>2179</v>
      </c>
      <c r="C9841" s="433" t="s">
        <v>9952</v>
      </c>
      <c r="D9841" s="434" t="s">
        <v>17016</v>
      </c>
      <c r="E9841" s="434">
        <v>45884</v>
      </c>
      <c r="P9841" s="343"/>
    </row>
    <row r="9842" spans="1:16" x14ac:dyDescent="0.25">
      <c r="A9842" s="1" t="s">
        <v>93</v>
      </c>
      <c r="B9842" s="432" t="s">
        <v>2179</v>
      </c>
      <c r="C9842" s="433" t="s">
        <v>9952</v>
      </c>
      <c r="D9842" s="434" t="s">
        <v>17016</v>
      </c>
      <c r="E9842" s="434">
        <v>45884</v>
      </c>
      <c r="P9842" s="343"/>
    </row>
    <row r="9843" spans="1:16" x14ac:dyDescent="0.25">
      <c r="A9843" s="264" t="s">
        <v>6962</v>
      </c>
      <c r="B9843" s="264" t="s">
        <v>6701</v>
      </c>
      <c r="C9843" s="265">
        <v>220801</v>
      </c>
      <c r="D9843" s="265" t="s">
        <v>15953</v>
      </c>
      <c r="E9843" s="266" t="s">
        <v>5195</v>
      </c>
      <c r="P9843" s="343"/>
    </row>
    <row r="9844" spans="1:16" x14ac:dyDescent="0.25">
      <c r="A9844" s="403" t="s">
        <v>17429</v>
      </c>
      <c r="B9844" s="403" t="s">
        <v>17347</v>
      </c>
      <c r="C9844" s="413">
        <v>5.25</v>
      </c>
      <c r="D9844" s="43" t="s">
        <v>17679</v>
      </c>
      <c r="E9844" s="43">
        <v>47422</v>
      </c>
      <c r="F9844" s="88"/>
      <c r="P9844" s="343"/>
    </row>
    <row r="9845" spans="1:16" x14ac:dyDescent="0.25">
      <c r="A9845" s="403" t="s">
        <v>17429</v>
      </c>
      <c r="B9845" s="403" t="s">
        <v>17087</v>
      </c>
      <c r="C9845" s="413">
        <v>9.2200000000000006</v>
      </c>
      <c r="D9845" s="43" t="s">
        <v>17679</v>
      </c>
      <c r="E9845" s="43">
        <v>45838</v>
      </c>
      <c r="F9845" s="88" t="s">
        <v>1533</v>
      </c>
      <c r="P9845" s="343"/>
    </row>
    <row r="9846" spans="1:16" x14ac:dyDescent="0.25">
      <c r="A9846" s="264" t="s">
        <v>875</v>
      </c>
      <c r="B9846" s="264" t="s">
        <v>8832</v>
      </c>
      <c r="C9846" s="265">
        <v>230203</v>
      </c>
      <c r="D9846" s="265" t="s">
        <v>15953</v>
      </c>
      <c r="E9846" s="266" t="s">
        <v>8836</v>
      </c>
      <c r="P9846" s="343"/>
    </row>
    <row r="9847" spans="1:16" x14ac:dyDescent="0.25">
      <c r="A9847" s="264" t="s">
        <v>875</v>
      </c>
      <c r="B9847" s="264" t="s">
        <v>1061</v>
      </c>
      <c r="C9847" s="265">
        <v>240803</v>
      </c>
      <c r="D9847" s="265" t="s">
        <v>15953</v>
      </c>
      <c r="E9847" s="266" t="s">
        <v>6416</v>
      </c>
      <c r="P9847" s="343"/>
    </row>
    <row r="9848" spans="1:16" x14ac:dyDescent="0.25">
      <c r="A9848" s="44" t="s">
        <v>18182</v>
      </c>
      <c r="B9848" s="44" t="s">
        <v>1358</v>
      </c>
      <c r="C9848" s="45" t="s">
        <v>6197</v>
      </c>
      <c r="D9848" s="45" t="s">
        <v>18252</v>
      </c>
      <c r="E9848" s="45" t="s">
        <v>6211</v>
      </c>
      <c r="F9848" s="45" t="s">
        <v>1384</v>
      </c>
      <c r="G9848" s="45" t="s">
        <v>1384</v>
      </c>
      <c r="P9848" s="343"/>
    </row>
    <row r="9849" spans="1:16" x14ac:dyDescent="0.25">
      <c r="A9849" s="44" t="s">
        <v>6075</v>
      </c>
      <c r="B9849" s="92" t="s">
        <v>4153</v>
      </c>
      <c r="C9849" s="93" t="s">
        <v>10622</v>
      </c>
      <c r="D9849" s="93" t="s">
        <v>1398</v>
      </c>
      <c r="E9849" s="94">
        <v>46510</v>
      </c>
      <c r="F9849" s="93"/>
      <c r="G9849" s="93"/>
      <c r="H9849" s="93"/>
      <c r="I9849" s="99"/>
      <c r="J9849" s="99"/>
      <c r="K9849" s="99"/>
      <c r="N9849" s="337"/>
      <c r="O9849" s="337"/>
      <c r="P9849" s="343"/>
    </row>
    <row r="9850" spans="1:16" x14ac:dyDescent="0.25">
      <c r="A9850" s="44" t="s">
        <v>10576</v>
      </c>
      <c r="B9850" s="44" t="s">
        <v>3186</v>
      </c>
      <c r="C9850" s="45" t="s">
        <v>10544</v>
      </c>
      <c r="D9850" s="45" t="s">
        <v>18252</v>
      </c>
      <c r="E9850" s="45" t="s">
        <v>5410</v>
      </c>
      <c r="F9850" s="45" t="s">
        <v>1384</v>
      </c>
      <c r="G9850" s="45" t="s">
        <v>1385</v>
      </c>
      <c r="P9850" s="343"/>
    </row>
    <row r="9851" spans="1:16" x14ac:dyDescent="0.25">
      <c r="A9851" s="403" t="s">
        <v>17430</v>
      </c>
      <c r="B9851" s="403" t="s">
        <v>17143</v>
      </c>
      <c r="C9851" s="413">
        <v>19.23</v>
      </c>
      <c r="D9851" s="43" t="s">
        <v>17679</v>
      </c>
      <c r="E9851" s="43">
        <v>46934</v>
      </c>
      <c r="F9851" s="88"/>
      <c r="P9851" s="343"/>
    </row>
    <row r="9852" spans="1:16" x14ac:dyDescent="0.25">
      <c r="A9852" s="403" t="s">
        <v>17430</v>
      </c>
      <c r="B9852" s="403" t="s">
        <v>17216</v>
      </c>
      <c r="C9852" s="413">
        <v>35.229999999999997</v>
      </c>
      <c r="D9852" s="43" t="s">
        <v>17679</v>
      </c>
      <c r="E9852" s="43">
        <v>46934</v>
      </c>
      <c r="F9852" s="88"/>
      <c r="P9852" s="343"/>
    </row>
    <row r="9853" spans="1:16" x14ac:dyDescent="0.25">
      <c r="A9853" s="264" t="s">
        <v>16962</v>
      </c>
      <c r="B9853" s="264" t="s">
        <v>6669</v>
      </c>
      <c r="C9853" s="265">
        <v>240804</v>
      </c>
      <c r="D9853" s="265" t="s">
        <v>15953</v>
      </c>
      <c r="E9853" s="266" t="s">
        <v>15826</v>
      </c>
      <c r="P9853" s="343"/>
    </row>
    <row r="9854" spans="1:16" x14ac:dyDescent="0.25">
      <c r="A9854" s="264" t="s">
        <v>1890</v>
      </c>
      <c r="B9854" s="264" t="s">
        <v>2751</v>
      </c>
      <c r="C9854" s="265">
        <v>230105</v>
      </c>
      <c r="D9854" s="265" t="s">
        <v>15953</v>
      </c>
      <c r="E9854" s="266" t="s">
        <v>6877</v>
      </c>
      <c r="P9854" s="343"/>
    </row>
    <row r="9855" spans="1:16" x14ac:dyDescent="0.25">
      <c r="A9855" s="44" t="s">
        <v>6076</v>
      </c>
      <c r="B9855" s="44" t="s">
        <v>6179</v>
      </c>
      <c r="C9855" s="45" t="s">
        <v>6199</v>
      </c>
      <c r="D9855" s="45" t="s">
        <v>18252</v>
      </c>
      <c r="E9855" s="45" t="s">
        <v>6212</v>
      </c>
      <c r="F9855" s="45" t="s">
        <v>1384</v>
      </c>
      <c r="G9855" s="45" t="s">
        <v>1385</v>
      </c>
      <c r="P9855" s="343"/>
    </row>
    <row r="9856" spans="1:16" x14ac:dyDescent="0.2">
      <c r="A9856" s="99" t="s">
        <v>1992</v>
      </c>
      <c r="B9856" s="92" t="s">
        <v>9723</v>
      </c>
      <c r="C9856" s="93" t="s">
        <v>9724</v>
      </c>
      <c r="D9856" s="93" t="s">
        <v>9722</v>
      </c>
      <c r="E9856" s="94">
        <v>45900</v>
      </c>
      <c r="F9856" s="93"/>
      <c r="G9856" s="93" t="s">
        <v>1533</v>
      </c>
      <c r="H9856" s="93" t="s">
        <v>1533</v>
      </c>
      <c r="I9856" s="99"/>
      <c r="J9856" s="99"/>
      <c r="K9856" s="99"/>
      <c r="L9856" s="31"/>
      <c r="M9856" s="31"/>
      <c r="N9856" s="337"/>
      <c r="P9856" s="343"/>
    </row>
    <row r="9857" spans="1:16" x14ac:dyDescent="0.25">
      <c r="A9857" s="264" t="s">
        <v>6963</v>
      </c>
      <c r="B9857" s="264" t="s">
        <v>6784</v>
      </c>
      <c r="C9857" s="265">
        <v>220302</v>
      </c>
      <c r="D9857" s="265" t="s">
        <v>15953</v>
      </c>
      <c r="E9857" s="266" t="s">
        <v>6213</v>
      </c>
      <c r="P9857" s="343"/>
    </row>
    <row r="9858" spans="1:16" x14ac:dyDescent="0.25">
      <c r="A9858" s="44" t="s">
        <v>6483</v>
      </c>
      <c r="B9858" s="44" t="s">
        <v>6420</v>
      </c>
      <c r="C9858" s="45" t="s">
        <v>6484</v>
      </c>
      <c r="D9858" s="45" t="s">
        <v>15765</v>
      </c>
      <c r="E9858" s="45" t="s">
        <v>6422</v>
      </c>
      <c r="F9858" s="328"/>
      <c r="G9858" s="328"/>
      <c r="H9858" s="328"/>
      <c r="I9858" s="329"/>
      <c r="J9858" s="329"/>
      <c r="K9858" s="329"/>
      <c r="N9858" s="337"/>
      <c r="O9858" s="337"/>
      <c r="P9858" s="343"/>
    </row>
    <row r="9859" spans="1:16" x14ac:dyDescent="0.25">
      <c r="A9859" s="346" t="s">
        <v>6483</v>
      </c>
      <c r="B9859" s="346" t="s">
        <v>6420</v>
      </c>
      <c r="C9859" s="347" t="s">
        <v>6484</v>
      </c>
      <c r="D9859" s="347" t="s">
        <v>15765</v>
      </c>
      <c r="E9859" s="347" t="s">
        <v>6665</v>
      </c>
      <c r="F9859" s="346"/>
      <c r="G9859" s="346"/>
      <c r="H9859" s="346"/>
      <c r="I9859" s="346"/>
      <c r="J9859" s="346"/>
      <c r="K9859" s="346"/>
      <c r="L9859" s="346"/>
      <c r="M9859" s="346"/>
      <c r="N9859" s="337"/>
      <c r="O9859" s="337"/>
      <c r="P9859" s="343"/>
    </row>
    <row r="9860" spans="1:16" x14ac:dyDescent="0.25">
      <c r="A9860" s="44" t="s">
        <v>6483</v>
      </c>
      <c r="B9860" s="44" t="s">
        <v>6420</v>
      </c>
      <c r="C9860" s="45" t="s">
        <v>6484</v>
      </c>
      <c r="D9860" s="45" t="s">
        <v>13812</v>
      </c>
      <c r="E9860" s="45" t="s">
        <v>6422</v>
      </c>
      <c r="F9860" s="93"/>
      <c r="G9860" s="93"/>
      <c r="H9860" s="93"/>
      <c r="I9860" s="99"/>
      <c r="J9860" s="99"/>
      <c r="K9860" s="99"/>
      <c r="N9860" s="337"/>
      <c r="O9860" s="337"/>
      <c r="P9860" s="343"/>
    </row>
    <row r="9861" spans="1:16" x14ac:dyDescent="0.25">
      <c r="A9861" s="44" t="s">
        <v>9366</v>
      </c>
      <c r="B9861" s="44" t="s">
        <v>9328</v>
      </c>
      <c r="C9861" s="45" t="s">
        <v>9329</v>
      </c>
      <c r="D9861" s="45" t="s">
        <v>18252</v>
      </c>
      <c r="E9861" s="45" t="s">
        <v>3754</v>
      </c>
      <c r="F9861" s="45" t="s">
        <v>1384</v>
      </c>
      <c r="G9861" s="45" t="s">
        <v>1385</v>
      </c>
      <c r="P9861" s="343"/>
    </row>
    <row r="9862" spans="1:16" x14ac:dyDescent="0.2">
      <c r="A9862" s="57" t="s">
        <v>10871</v>
      </c>
      <c r="B9862" s="57" t="s">
        <v>1488</v>
      </c>
      <c r="C9862" s="62" t="s">
        <v>10855</v>
      </c>
      <c r="D9862" s="62" t="s">
        <v>5966</v>
      </c>
      <c r="E9862" s="60">
        <v>45777</v>
      </c>
      <c r="F9862" s="339" t="s">
        <v>16267</v>
      </c>
      <c r="G9862" s="339" t="s">
        <v>16268</v>
      </c>
      <c r="H9862" s="57"/>
      <c r="I9862" s="57"/>
      <c r="J9862" s="57"/>
      <c r="K9862" s="57"/>
      <c r="L9862" s="31"/>
      <c r="M9862" s="31"/>
      <c r="N9862" s="337"/>
      <c r="P9862" s="343"/>
    </row>
    <row r="9863" spans="1:16" x14ac:dyDescent="0.25">
      <c r="A9863" s="44" t="s">
        <v>7304</v>
      </c>
      <c r="B9863" s="44" t="s">
        <v>15317</v>
      </c>
      <c r="C9863" s="45" t="s">
        <v>7299</v>
      </c>
      <c r="D9863" s="45" t="s">
        <v>16294</v>
      </c>
      <c r="E9863" s="46">
        <v>45688</v>
      </c>
      <c r="F9863" s="338"/>
      <c r="G9863" s="44"/>
      <c r="H9863" s="44"/>
      <c r="I9863" s="44"/>
      <c r="J9863" s="44"/>
      <c r="K9863" s="44"/>
      <c r="L9863" s="31"/>
      <c r="M9863" s="31"/>
      <c r="N9863" s="337"/>
      <c r="P9863" s="343"/>
    </row>
    <row r="9864" spans="1:16" x14ac:dyDescent="0.25">
      <c r="A9864" s="44" t="s">
        <v>16334</v>
      </c>
      <c r="B9864" s="44" t="s">
        <v>16332</v>
      </c>
      <c r="C9864" s="45" t="s">
        <v>16333</v>
      </c>
      <c r="D9864" s="45" t="s">
        <v>16294</v>
      </c>
      <c r="E9864" s="46">
        <v>45961</v>
      </c>
      <c r="F9864" s="338"/>
      <c r="G9864" s="44"/>
      <c r="H9864" s="44"/>
      <c r="I9864" s="44"/>
      <c r="J9864" s="44"/>
      <c r="K9864" s="44"/>
      <c r="L9864" s="31"/>
      <c r="M9864" s="31"/>
      <c r="N9864" s="31"/>
      <c r="P9864" s="343"/>
    </row>
    <row r="9865" spans="1:16" x14ac:dyDescent="0.25">
      <c r="A9865" s="44" t="s">
        <v>12383</v>
      </c>
      <c r="B9865" s="44" t="s">
        <v>12014</v>
      </c>
      <c r="C9865" s="45" t="s">
        <v>6599</v>
      </c>
      <c r="D9865" s="45" t="s">
        <v>4574</v>
      </c>
      <c r="E9865" s="275">
        <f>DATE(2026,8,15)</f>
        <v>46249</v>
      </c>
      <c r="O9865" s="337"/>
      <c r="P9865" s="343"/>
    </row>
    <row r="9866" spans="1:16" x14ac:dyDescent="0.25">
      <c r="A9866" s="264" t="s">
        <v>10742</v>
      </c>
      <c r="B9866" s="264" t="s">
        <v>10528</v>
      </c>
      <c r="C9866" s="265">
        <v>23060201</v>
      </c>
      <c r="D9866" s="265" t="s">
        <v>15953</v>
      </c>
      <c r="E9866" s="266" t="s">
        <v>5410</v>
      </c>
      <c r="P9866" s="343"/>
    </row>
    <row r="9867" spans="1:16" x14ac:dyDescent="0.25">
      <c r="A9867" s="264" t="s">
        <v>10742</v>
      </c>
      <c r="B9867" s="264" t="s">
        <v>1058</v>
      </c>
      <c r="C9867" s="265">
        <v>23060202</v>
      </c>
      <c r="D9867" s="265" t="s">
        <v>15953</v>
      </c>
      <c r="E9867" s="266" t="s">
        <v>6714</v>
      </c>
      <c r="P9867" s="343"/>
    </row>
    <row r="9868" spans="1:16" x14ac:dyDescent="0.25">
      <c r="A9868" s="264" t="s">
        <v>17916</v>
      </c>
      <c r="B9868" s="264" t="s">
        <v>17682</v>
      </c>
      <c r="C9868" s="265">
        <v>25010501</v>
      </c>
      <c r="D9868" s="265" t="s">
        <v>15953</v>
      </c>
      <c r="E9868" s="266" t="s">
        <v>17681</v>
      </c>
      <c r="P9868" s="343"/>
    </row>
    <row r="9869" spans="1:16" x14ac:dyDescent="0.25">
      <c r="A9869" s="264" t="s">
        <v>876</v>
      </c>
      <c r="B9869" s="264" t="s">
        <v>3753</v>
      </c>
      <c r="C9869" s="265">
        <v>210101</v>
      </c>
      <c r="D9869" s="265" t="s">
        <v>15953</v>
      </c>
      <c r="E9869" s="266" t="s">
        <v>3754</v>
      </c>
      <c r="P9869" s="343"/>
    </row>
    <row r="9870" spans="1:16" x14ac:dyDescent="0.25">
      <c r="A9870" s="264" t="s">
        <v>876</v>
      </c>
      <c r="B9870" s="264" t="s">
        <v>6669</v>
      </c>
      <c r="C9870" s="265">
        <v>240804</v>
      </c>
      <c r="D9870" s="265" t="s">
        <v>15953</v>
      </c>
      <c r="E9870" s="266" t="s">
        <v>15826</v>
      </c>
      <c r="P9870" s="343"/>
    </row>
    <row r="9871" spans="1:16" x14ac:dyDescent="0.25">
      <c r="A9871" s="1" t="s">
        <v>14480</v>
      </c>
      <c r="B9871" s="432" t="s">
        <v>14389</v>
      </c>
      <c r="C9871" s="433" t="s">
        <v>14481</v>
      </c>
      <c r="D9871" s="434" t="s">
        <v>17016</v>
      </c>
      <c r="E9871" s="434">
        <v>45826</v>
      </c>
      <c r="P9871" s="343"/>
    </row>
    <row r="9872" spans="1:16" x14ac:dyDescent="0.25">
      <c r="A9872" s="44" t="s">
        <v>12384</v>
      </c>
      <c r="B9872" s="44" t="s">
        <v>12385</v>
      </c>
      <c r="C9872" s="45" t="s">
        <v>12870</v>
      </c>
      <c r="D9872" s="45" t="s">
        <v>4574</v>
      </c>
      <c r="E9872" s="275">
        <f>DATE(2026,2,17)</f>
        <v>46070</v>
      </c>
      <c r="O9872" s="337"/>
      <c r="P9872" s="343"/>
    </row>
    <row r="9873" spans="1:16" x14ac:dyDescent="0.3">
      <c r="A9873" s="135" t="s">
        <v>7681</v>
      </c>
      <c r="B9873" s="131" t="s">
        <v>7673</v>
      </c>
      <c r="C9873" s="96" t="s">
        <v>7674</v>
      </c>
      <c r="D9873" s="96" t="s">
        <v>1398</v>
      </c>
      <c r="E9873" s="112">
        <v>45976</v>
      </c>
      <c r="F9873" s="93"/>
      <c r="G9873" s="93"/>
      <c r="H9873" s="93"/>
      <c r="I9873" s="99"/>
      <c r="J9873" s="99"/>
      <c r="K9873" s="99"/>
      <c r="L9873" s="31"/>
      <c r="M9873" s="31"/>
      <c r="N9873" s="31"/>
      <c r="P9873" s="343"/>
    </row>
    <row r="9874" spans="1:16" x14ac:dyDescent="0.25">
      <c r="A9874" s="44" t="s">
        <v>12386</v>
      </c>
      <c r="B9874" s="44" t="s">
        <v>12098</v>
      </c>
      <c r="C9874" s="45" t="s">
        <v>8864</v>
      </c>
      <c r="D9874" s="45" t="s">
        <v>4574</v>
      </c>
      <c r="E9874" s="275">
        <f>DATE(2027,4,14)</f>
        <v>46491</v>
      </c>
      <c r="O9874" s="337"/>
      <c r="P9874" s="343"/>
    </row>
    <row r="9875" spans="1:16" x14ac:dyDescent="0.25">
      <c r="A9875" s="44" t="s">
        <v>17051</v>
      </c>
      <c r="B9875" s="353" t="s">
        <v>17063</v>
      </c>
      <c r="C9875" s="32" t="s">
        <v>17033</v>
      </c>
      <c r="D9875" s="32" t="s">
        <v>1398</v>
      </c>
      <c r="E9875" s="33">
        <v>47208</v>
      </c>
      <c r="F9875" s="32"/>
      <c r="G9875" s="32"/>
      <c r="H9875" s="32"/>
      <c r="I9875" s="31"/>
      <c r="J9875" s="31"/>
      <c r="K9875" s="31"/>
      <c r="L9875" s="31"/>
      <c r="M9875" s="31"/>
      <c r="N9875" s="31"/>
      <c r="O9875" s="337"/>
      <c r="P9875" s="343"/>
    </row>
    <row r="9876" spans="1:16" ht="14.4" x14ac:dyDescent="0.3">
      <c r="A9876" s="25" t="s">
        <v>17051</v>
      </c>
      <c r="B9876" s="44" t="s">
        <v>13765</v>
      </c>
      <c r="C9876" s="45" t="s">
        <v>13800</v>
      </c>
      <c r="D9876" s="45" t="s">
        <v>15765</v>
      </c>
      <c r="E9876" s="45" t="s">
        <v>11352</v>
      </c>
      <c r="F9876" s="328"/>
      <c r="G9876" s="328"/>
      <c r="H9876" s="328"/>
      <c r="I9876" s="329"/>
      <c r="J9876" s="329"/>
      <c r="K9876" s="329"/>
      <c r="O9876" s="337"/>
      <c r="P9876" s="343"/>
    </row>
    <row r="9877" spans="1:16" x14ac:dyDescent="0.25">
      <c r="A9877" s="264" t="s">
        <v>877</v>
      </c>
      <c r="B9877" s="264" t="s">
        <v>236</v>
      </c>
      <c r="C9877" s="265">
        <v>241001</v>
      </c>
      <c r="D9877" s="265" t="s">
        <v>15953</v>
      </c>
      <c r="E9877" s="266" t="s">
        <v>11352</v>
      </c>
      <c r="P9877" s="343"/>
    </row>
    <row r="9878" spans="1:16" x14ac:dyDescent="0.25">
      <c r="A9878" s="44" t="s">
        <v>9170</v>
      </c>
      <c r="B9878" s="44" t="s">
        <v>6179</v>
      </c>
      <c r="C9878" s="45" t="s">
        <v>6199</v>
      </c>
      <c r="D9878" s="45" t="s">
        <v>18252</v>
      </c>
      <c r="E9878" s="45" t="s">
        <v>6212</v>
      </c>
      <c r="F9878" s="45" t="s">
        <v>1384</v>
      </c>
      <c r="G9878" s="45" t="s">
        <v>1385</v>
      </c>
      <c r="P9878" s="343"/>
    </row>
    <row r="9879" spans="1:16" x14ac:dyDescent="0.25">
      <c r="A9879" s="44" t="s">
        <v>9170</v>
      </c>
      <c r="B9879" s="44" t="s">
        <v>9313</v>
      </c>
      <c r="C9879" s="45" t="s">
        <v>9314</v>
      </c>
      <c r="D9879" s="45" t="s">
        <v>18252</v>
      </c>
      <c r="E9879" s="45" t="s">
        <v>3754</v>
      </c>
      <c r="F9879" s="45" t="s">
        <v>1384</v>
      </c>
      <c r="G9879" s="45" t="s">
        <v>1385</v>
      </c>
      <c r="P9879" s="343"/>
    </row>
    <row r="9880" spans="1:16" x14ac:dyDescent="0.25">
      <c r="A9880" s="44" t="s">
        <v>9170</v>
      </c>
      <c r="B9880" s="92" t="s">
        <v>13392</v>
      </c>
      <c r="C9880" s="45" t="s">
        <v>13126</v>
      </c>
      <c r="D9880" s="93" t="s">
        <v>13391</v>
      </c>
      <c r="E9880" s="94">
        <v>45838</v>
      </c>
      <c r="F9880" s="93"/>
      <c r="G9880" s="93"/>
      <c r="H9880" s="93"/>
      <c r="I9880" s="99"/>
      <c r="J9880" s="99"/>
      <c r="K9880" s="99"/>
      <c r="L9880" s="31"/>
      <c r="M9880" s="31"/>
      <c r="N9880" s="31"/>
      <c r="P9880" s="343"/>
    </row>
    <row r="9881" spans="1:16" x14ac:dyDescent="0.25">
      <c r="A9881" s="264" t="s">
        <v>6077</v>
      </c>
      <c r="B9881" s="264" t="s">
        <v>6692</v>
      </c>
      <c r="C9881" s="265">
        <v>220902</v>
      </c>
      <c r="D9881" s="265" t="s">
        <v>15953</v>
      </c>
      <c r="E9881" s="266" t="s">
        <v>6210</v>
      </c>
      <c r="P9881" s="343"/>
    </row>
    <row r="9882" spans="1:16" x14ac:dyDescent="0.25">
      <c r="A9882" s="264" t="s">
        <v>6077</v>
      </c>
      <c r="B9882" s="264" t="s">
        <v>6725</v>
      </c>
      <c r="C9882" s="265">
        <v>24070201</v>
      </c>
      <c r="D9882" s="265" t="s">
        <v>15953</v>
      </c>
      <c r="E9882" s="266" t="s">
        <v>10069</v>
      </c>
      <c r="P9882" s="343"/>
    </row>
    <row r="9883" spans="1:16" x14ac:dyDescent="0.3">
      <c r="A9883" s="135" t="s">
        <v>7690</v>
      </c>
      <c r="B9883" s="131" t="s">
        <v>1604</v>
      </c>
      <c r="C9883" s="96" t="s">
        <v>9728</v>
      </c>
      <c r="D9883" s="96" t="s">
        <v>1398</v>
      </c>
      <c r="E9883" s="112">
        <v>45901</v>
      </c>
      <c r="F9883" s="93"/>
      <c r="G9883" s="93"/>
      <c r="H9883" s="93"/>
      <c r="I9883" s="99"/>
      <c r="J9883" s="99"/>
      <c r="K9883" s="99"/>
      <c r="L9883" s="31"/>
      <c r="M9883" s="31"/>
      <c r="N9883" s="31"/>
      <c r="P9883" s="343"/>
    </row>
    <row r="9884" spans="1:16" x14ac:dyDescent="0.25">
      <c r="A9884" s="44" t="s">
        <v>11045</v>
      </c>
      <c r="B9884" s="44" t="s">
        <v>10985</v>
      </c>
      <c r="C9884" s="45" t="s">
        <v>10986</v>
      </c>
      <c r="D9884" s="45" t="s">
        <v>18252</v>
      </c>
      <c r="E9884" s="45" t="s">
        <v>10715</v>
      </c>
      <c r="F9884" s="45" t="s">
        <v>1384</v>
      </c>
      <c r="G9884" s="45" t="s">
        <v>1385</v>
      </c>
      <c r="P9884" s="343"/>
    </row>
    <row r="9885" spans="1:16" x14ac:dyDescent="0.25">
      <c r="A9885" s="44" t="s">
        <v>16122</v>
      </c>
      <c r="B9885" s="44" t="s">
        <v>15963</v>
      </c>
      <c r="C9885" s="45" t="s">
        <v>15964</v>
      </c>
      <c r="D9885" s="45" t="s">
        <v>18252</v>
      </c>
      <c r="E9885" s="45" t="s">
        <v>6214</v>
      </c>
      <c r="F9885" s="45" t="s">
        <v>1385</v>
      </c>
      <c r="G9885" s="45" t="s">
        <v>1385</v>
      </c>
      <c r="P9885" s="343"/>
    </row>
    <row r="9886" spans="1:16" x14ac:dyDescent="0.25">
      <c r="A9886" s="121" t="s">
        <v>1805</v>
      </c>
      <c r="B9886" s="122" t="s">
        <v>1808</v>
      </c>
      <c r="C9886" s="146">
        <v>1580</v>
      </c>
      <c r="D9886" s="146" t="s">
        <v>4549</v>
      </c>
      <c r="E9886" s="107">
        <v>45269</v>
      </c>
      <c r="F9886" s="93"/>
      <c r="G9886" s="93"/>
      <c r="H9886" s="93"/>
      <c r="I9886" s="99"/>
      <c r="J9886" s="99"/>
      <c r="K9886" s="99"/>
      <c r="P9886" s="343"/>
    </row>
    <row r="9887" spans="1:16" x14ac:dyDescent="0.25">
      <c r="A9887" s="264" t="s">
        <v>14927</v>
      </c>
      <c r="B9887" s="264" t="s">
        <v>1056</v>
      </c>
      <c r="C9887" s="265">
        <v>240601</v>
      </c>
      <c r="D9887" s="265" t="s">
        <v>15953</v>
      </c>
      <c r="E9887" s="266" t="s">
        <v>13753</v>
      </c>
      <c r="P9887" s="343"/>
    </row>
    <row r="9888" spans="1:16" x14ac:dyDescent="0.25">
      <c r="A9888" s="262" t="s">
        <v>61</v>
      </c>
      <c r="B9888" s="262" t="s">
        <v>11566</v>
      </c>
      <c r="C9888" s="53" t="s">
        <v>11727</v>
      </c>
      <c r="D9888" s="93" t="s">
        <v>7330</v>
      </c>
      <c r="E9888" s="263">
        <v>47104</v>
      </c>
      <c r="F9888" s="93"/>
      <c r="G9888" s="93"/>
      <c r="H9888" s="93"/>
      <c r="I9888" s="99"/>
      <c r="J9888" s="99"/>
      <c r="K9888" s="99"/>
      <c r="P9888" s="343"/>
    </row>
    <row r="9889" spans="1:16" ht="14.4" x14ac:dyDescent="0.3">
      <c r="A9889" s="57" t="s">
        <v>61</v>
      </c>
      <c r="B9889" s="57" t="s">
        <v>236</v>
      </c>
      <c r="C9889" s="62" t="s">
        <v>5957</v>
      </c>
      <c r="D9889" s="62" t="s">
        <v>5966</v>
      </c>
      <c r="E9889" s="341" t="s">
        <v>13531</v>
      </c>
      <c r="F9889" s="339"/>
      <c r="G9889" s="339"/>
      <c r="H9889" s="57"/>
      <c r="I9889" s="57"/>
      <c r="J9889" s="57"/>
      <c r="K9889" s="57"/>
      <c r="P9889" s="343"/>
    </row>
    <row r="9890" spans="1:16" x14ac:dyDescent="0.25">
      <c r="A9890" s="44" t="s">
        <v>61</v>
      </c>
      <c r="B9890" s="44" t="s">
        <v>11838</v>
      </c>
      <c r="C9890" s="45" t="s">
        <v>11839</v>
      </c>
      <c r="D9890" s="45" t="s">
        <v>18252</v>
      </c>
      <c r="E9890" s="45" t="s">
        <v>10715</v>
      </c>
      <c r="F9890" s="45" t="s">
        <v>1385</v>
      </c>
      <c r="G9890" s="45" t="s">
        <v>1384</v>
      </c>
      <c r="P9890" s="343"/>
    </row>
    <row r="9891" spans="1:16" x14ac:dyDescent="0.25">
      <c r="A9891" s="44" t="s">
        <v>61</v>
      </c>
      <c r="B9891" s="44" t="s">
        <v>1347</v>
      </c>
      <c r="C9891" s="45" t="s">
        <v>14267</v>
      </c>
      <c r="D9891" s="45" t="s">
        <v>18252</v>
      </c>
      <c r="E9891" s="45" t="s">
        <v>6677</v>
      </c>
      <c r="F9891" s="45" t="s">
        <v>1385</v>
      </c>
      <c r="G9891" s="45" t="s">
        <v>1384</v>
      </c>
      <c r="P9891" s="343"/>
    </row>
    <row r="9892" spans="1:16" x14ac:dyDescent="0.25">
      <c r="A9892" s="44" t="s">
        <v>61</v>
      </c>
      <c r="B9892" s="44" t="s">
        <v>1365</v>
      </c>
      <c r="C9892" s="45" t="s">
        <v>15417</v>
      </c>
      <c r="D9892" s="45" t="s">
        <v>18252</v>
      </c>
      <c r="E9892" s="45" t="s">
        <v>11309</v>
      </c>
      <c r="F9892" s="45" t="s">
        <v>1385</v>
      </c>
      <c r="G9892" s="45" t="s">
        <v>1384</v>
      </c>
      <c r="P9892" s="343"/>
    </row>
    <row r="9893" spans="1:16" x14ac:dyDescent="0.25">
      <c r="A9893" s="1" t="s">
        <v>61</v>
      </c>
      <c r="B9893" s="432" t="s">
        <v>179</v>
      </c>
      <c r="C9893" s="433" t="s">
        <v>8439</v>
      </c>
      <c r="D9893" s="434" t="s">
        <v>17016</v>
      </c>
      <c r="E9893" s="434">
        <v>46076</v>
      </c>
      <c r="P9893" s="343"/>
    </row>
    <row r="9894" spans="1:16" x14ac:dyDescent="0.25">
      <c r="A9894" s="1" t="s">
        <v>61</v>
      </c>
      <c r="B9894" s="432" t="s">
        <v>179</v>
      </c>
      <c r="C9894" s="433" t="s">
        <v>8439</v>
      </c>
      <c r="D9894" s="434" t="s">
        <v>17016</v>
      </c>
      <c r="E9894" s="434">
        <v>46076</v>
      </c>
      <c r="P9894" s="343"/>
    </row>
    <row r="9895" spans="1:16" x14ac:dyDescent="0.25">
      <c r="A9895" s="1" t="s">
        <v>61</v>
      </c>
      <c r="B9895" s="432" t="s">
        <v>179</v>
      </c>
      <c r="C9895" s="433" t="s">
        <v>8439</v>
      </c>
      <c r="D9895" s="434" t="s">
        <v>17016</v>
      </c>
      <c r="E9895" s="434">
        <v>46076</v>
      </c>
      <c r="P9895" s="343"/>
    </row>
    <row r="9896" spans="1:16" x14ac:dyDescent="0.25">
      <c r="A9896" s="1" t="s">
        <v>61</v>
      </c>
      <c r="B9896" s="432" t="s">
        <v>179</v>
      </c>
      <c r="C9896" s="433" t="s">
        <v>8439</v>
      </c>
      <c r="D9896" s="434" t="s">
        <v>17016</v>
      </c>
      <c r="E9896" s="434">
        <v>46076</v>
      </c>
      <c r="P9896" s="343"/>
    </row>
    <row r="9897" spans="1:16" x14ac:dyDescent="0.25">
      <c r="A9897" s="264" t="s">
        <v>6964</v>
      </c>
      <c r="B9897" s="264" t="s">
        <v>3782</v>
      </c>
      <c r="C9897" s="265">
        <v>23010402</v>
      </c>
      <c r="D9897" s="265" t="s">
        <v>15953</v>
      </c>
      <c r="E9897" s="266" t="s">
        <v>8836</v>
      </c>
      <c r="P9897" s="343"/>
    </row>
    <row r="9898" spans="1:16" x14ac:dyDescent="0.25">
      <c r="A9898" s="264" t="s">
        <v>6965</v>
      </c>
      <c r="B9898" s="264" t="s">
        <v>6966</v>
      </c>
      <c r="C9898" s="265">
        <v>23010401</v>
      </c>
      <c r="D9898" s="265" t="s">
        <v>15953</v>
      </c>
      <c r="E9898" s="266" t="s">
        <v>6967</v>
      </c>
      <c r="P9898" s="343"/>
    </row>
    <row r="9899" spans="1:16" x14ac:dyDescent="0.25">
      <c r="A9899" s="264" t="s">
        <v>16963</v>
      </c>
      <c r="B9899" s="264" t="s">
        <v>5481</v>
      </c>
      <c r="C9899" s="265">
        <v>241003</v>
      </c>
      <c r="D9899" s="265" t="s">
        <v>15953</v>
      </c>
      <c r="E9899" s="266" t="s">
        <v>6985</v>
      </c>
      <c r="P9899" s="343"/>
    </row>
    <row r="9900" spans="1:16" x14ac:dyDescent="0.25">
      <c r="A9900" s="264" t="s">
        <v>10466</v>
      </c>
      <c r="B9900" s="264" t="s">
        <v>6678</v>
      </c>
      <c r="C9900" s="265">
        <v>22020201</v>
      </c>
      <c r="D9900" s="265" t="s">
        <v>15953</v>
      </c>
      <c r="E9900" s="266" t="s">
        <v>5195</v>
      </c>
      <c r="P9900" s="343"/>
    </row>
    <row r="9901" spans="1:16" x14ac:dyDescent="0.25">
      <c r="A9901" s="264" t="s">
        <v>878</v>
      </c>
      <c r="B9901" s="264" t="s">
        <v>3753</v>
      </c>
      <c r="C9901" s="265">
        <v>210101</v>
      </c>
      <c r="D9901" s="265" t="s">
        <v>15953</v>
      </c>
      <c r="E9901" s="266" t="s">
        <v>3754</v>
      </c>
      <c r="P9901" s="343"/>
    </row>
    <row r="9902" spans="1:16" x14ac:dyDescent="0.25">
      <c r="A9902" s="44" t="s">
        <v>13504</v>
      </c>
      <c r="B9902" s="44" t="s">
        <v>15296</v>
      </c>
      <c r="C9902" s="45" t="s">
        <v>13526</v>
      </c>
      <c r="D9902" s="45" t="s">
        <v>16294</v>
      </c>
      <c r="E9902" s="46">
        <v>45808</v>
      </c>
      <c r="F9902" s="338"/>
      <c r="G9902" s="44"/>
      <c r="H9902" s="44"/>
      <c r="I9902" s="44"/>
      <c r="J9902" s="44"/>
      <c r="K9902" s="44"/>
      <c r="L9902" s="31"/>
      <c r="M9902" s="31"/>
      <c r="N9902" s="31"/>
      <c r="P9902" s="343"/>
    </row>
    <row r="9903" spans="1:16" x14ac:dyDescent="0.25">
      <c r="A9903" s="44" t="s">
        <v>11883</v>
      </c>
      <c r="B9903" s="44" t="s">
        <v>1347</v>
      </c>
      <c r="C9903" s="45" t="s">
        <v>14267</v>
      </c>
      <c r="D9903" s="45" t="s">
        <v>18252</v>
      </c>
      <c r="E9903" s="45" t="s">
        <v>6677</v>
      </c>
      <c r="F9903" s="45" t="s">
        <v>1384</v>
      </c>
      <c r="G9903" s="45" t="s">
        <v>1384</v>
      </c>
      <c r="P9903" s="343"/>
    </row>
    <row r="9904" spans="1:16" x14ac:dyDescent="0.25">
      <c r="A9904" s="91" t="s">
        <v>6968</v>
      </c>
      <c r="B9904" s="92" t="s">
        <v>13392</v>
      </c>
      <c r="C9904" s="45" t="s">
        <v>13137</v>
      </c>
      <c r="D9904" s="93" t="s">
        <v>13391</v>
      </c>
      <c r="E9904" s="94">
        <v>45838</v>
      </c>
      <c r="F9904" s="93"/>
      <c r="G9904" s="93"/>
      <c r="H9904" s="93"/>
      <c r="I9904" s="99"/>
      <c r="J9904" s="99"/>
      <c r="K9904" s="99"/>
      <c r="L9904" s="31"/>
      <c r="M9904" s="31"/>
      <c r="N9904" s="31"/>
      <c r="P9904" s="343"/>
    </row>
    <row r="9905" spans="1:16" x14ac:dyDescent="0.25">
      <c r="A9905" s="264" t="s">
        <v>6968</v>
      </c>
      <c r="B9905" s="264" t="s">
        <v>6664</v>
      </c>
      <c r="C9905" s="265">
        <v>22010701</v>
      </c>
      <c r="D9905" s="265" t="s">
        <v>15953</v>
      </c>
      <c r="E9905" s="266" t="s">
        <v>6665</v>
      </c>
      <c r="P9905" s="343"/>
    </row>
    <row r="9906" spans="1:16" x14ac:dyDescent="0.25">
      <c r="A9906" s="264" t="s">
        <v>6968</v>
      </c>
      <c r="B9906" s="264" t="s">
        <v>1055</v>
      </c>
      <c r="C9906" s="265">
        <v>22010702</v>
      </c>
      <c r="D9906" s="265" t="s">
        <v>15953</v>
      </c>
      <c r="E9906" s="266" t="s">
        <v>8836</v>
      </c>
      <c r="P9906" s="343"/>
    </row>
    <row r="9907" spans="1:16" x14ac:dyDescent="0.25">
      <c r="A9907" s="264" t="s">
        <v>8684</v>
      </c>
      <c r="B9907" s="264" t="s">
        <v>6966</v>
      </c>
      <c r="C9907" s="265">
        <v>23010401</v>
      </c>
      <c r="D9907" s="265" t="s">
        <v>15953</v>
      </c>
      <c r="E9907" s="266" t="s">
        <v>6967</v>
      </c>
      <c r="P9907" s="343"/>
    </row>
    <row r="9908" spans="1:16" x14ac:dyDescent="0.25">
      <c r="A9908" s="264" t="s">
        <v>8684</v>
      </c>
      <c r="B9908" s="264" t="s">
        <v>3782</v>
      </c>
      <c r="C9908" s="265">
        <v>23010402</v>
      </c>
      <c r="D9908" s="265" t="s">
        <v>15953</v>
      </c>
      <c r="E9908" s="266" t="s">
        <v>8836</v>
      </c>
      <c r="P9908" s="343"/>
    </row>
    <row r="9909" spans="1:16" x14ac:dyDescent="0.3">
      <c r="A9909" s="57" t="s">
        <v>10872</v>
      </c>
      <c r="B9909" s="57" t="s">
        <v>1488</v>
      </c>
      <c r="C9909" s="62" t="s">
        <v>10855</v>
      </c>
      <c r="D9909" s="62" t="s">
        <v>5966</v>
      </c>
      <c r="E9909" s="60">
        <v>45777</v>
      </c>
      <c r="F9909" s="339" t="s">
        <v>16267</v>
      </c>
      <c r="G9909" s="339" t="s">
        <v>16268</v>
      </c>
      <c r="H9909" s="57"/>
      <c r="I9909" s="57"/>
      <c r="J9909" s="57"/>
      <c r="K9909" s="57"/>
      <c r="L9909" s="31"/>
      <c r="M9909" s="31"/>
      <c r="N9909" s="31"/>
      <c r="P9909" s="343"/>
    </row>
    <row r="9910" spans="1:16" x14ac:dyDescent="0.25">
      <c r="A9910" s="44" t="s">
        <v>9034</v>
      </c>
      <c r="B9910" s="44" t="s">
        <v>10298</v>
      </c>
      <c r="C9910" s="45" t="s">
        <v>10299</v>
      </c>
      <c r="D9910" s="45" t="s">
        <v>13812</v>
      </c>
      <c r="E9910" s="45" t="s">
        <v>6422</v>
      </c>
      <c r="F9910" s="93"/>
      <c r="G9910" s="93"/>
      <c r="H9910" s="93"/>
      <c r="I9910" s="99"/>
      <c r="J9910" s="99"/>
      <c r="K9910" s="99"/>
      <c r="P9910" s="343"/>
    </row>
    <row r="9911" spans="1:16" x14ac:dyDescent="0.25">
      <c r="A9911" s="264" t="s">
        <v>16964</v>
      </c>
      <c r="B9911" s="264" t="s">
        <v>17689</v>
      </c>
      <c r="C9911" s="265">
        <v>241101</v>
      </c>
      <c r="D9911" s="265" t="s">
        <v>15953</v>
      </c>
      <c r="E9911" s="266" t="s">
        <v>6985</v>
      </c>
      <c r="P9911" s="343"/>
    </row>
    <row r="9912" spans="1:16" x14ac:dyDescent="0.25">
      <c r="A9912" s="264" t="s">
        <v>13029</v>
      </c>
      <c r="B9912" s="264" t="s">
        <v>12991</v>
      </c>
      <c r="C9912" s="265">
        <v>240102</v>
      </c>
      <c r="D9912" s="265" t="s">
        <v>15953</v>
      </c>
      <c r="E9912" s="266" t="s">
        <v>6677</v>
      </c>
      <c r="P9912" s="343"/>
    </row>
    <row r="9913" spans="1:16" x14ac:dyDescent="0.25">
      <c r="A9913" s="44" t="s">
        <v>5104</v>
      </c>
      <c r="B9913" s="44" t="s">
        <v>15963</v>
      </c>
      <c r="C9913" s="45" t="s">
        <v>15964</v>
      </c>
      <c r="D9913" s="45" t="s">
        <v>18252</v>
      </c>
      <c r="E9913" s="45" t="s">
        <v>6214</v>
      </c>
      <c r="F9913" s="45" t="s">
        <v>1384</v>
      </c>
      <c r="G9913" s="45" t="s">
        <v>1385</v>
      </c>
      <c r="P9913" s="343"/>
    </row>
    <row r="9914" spans="1:16" x14ac:dyDescent="0.25">
      <c r="A9914" s="44" t="s">
        <v>299</v>
      </c>
      <c r="B9914" s="44" t="s">
        <v>6458</v>
      </c>
      <c r="C9914" s="45" t="s">
        <v>6485</v>
      </c>
      <c r="D9914" s="45" t="s">
        <v>15765</v>
      </c>
      <c r="E9914" s="45" t="s">
        <v>5246</v>
      </c>
      <c r="F9914" s="328"/>
      <c r="G9914" s="328"/>
      <c r="H9914" s="328"/>
      <c r="I9914" s="329"/>
      <c r="J9914" s="329"/>
      <c r="K9914" s="329"/>
      <c r="P9914" s="343"/>
    </row>
    <row r="9915" spans="1:16" x14ac:dyDescent="0.25">
      <c r="A9915" s="44" t="s">
        <v>299</v>
      </c>
      <c r="B9915" s="44" t="s">
        <v>177</v>
      </c>
      <c r="C9915" s="45" t="s">
        <v>8957</v>
      </c>
      <c r="D9915" s="45" t="s">
        <v>15765</v>
      </c>
      <c r="E9915" s="45" t="s">
        <v>6212</v>
      </c>
      <c r="F9915" s="328"/>
      <c r="G9915" s="328"/>
      <c r="H9915" s="328"/>
      <c r="I9915" s="329"/>
      <c r="J9915" s="329"/>
      <c r="K9915" s="329"/>
      <c r="P9915" s="343"/>
    </row>
    <row r="9916" spans="1:16" x14ac:dyDescent="0.25">
      <c r="A9916" s="346" t="s">
        <v>299</v>
      </c>
      <c r="B9916" s="346" t="s">
        <v>6458</v>
      </c>
      <c r="C9916" s="347" t="s">
        <v>6485</v>
      </c>
      <c r="D9916" s="347" t="s">
        <v>15765</v>
      </c>
      <c r="E9916" s="347" t="s">
        <v>8946</v>
      </c>
      <c r="F9916" s="346"/>
      <c r="G9916" s="346"/>
      <c r="H9916" s="346"/>
      <c r="I9916" s="346"/>
      <c r="J9916" s="346"/>
      <c r="K9916" s="346"/>
      <c r="L9916" s="346"/>
      <c r="M9916" s="346"/>
      <c r="P9916" s="343"/>
    </row>
    <row r="9917" spans="1:16" x14ac:dyDescent="0.25">
      <c r="A9917" s="346" t="s">
        <v>299</v>
      </c>
      <c r="B9917" s="346" t="s">
        <v>177</v>
      </c>
      <c r="C9917" s="347" t="s">
        <v>8957</v>
      </c>
      <c r="D9917" s="347" t="s">
        <v>15765</v>
      </c>
      <c r="E9917" s="347" t="s">
        <v>16792</v>
      </c>
      <c r="F9917" s="346"/>
      <c r="G9917" s="346"/>
      <c r="H9917" s="346"/>
      <c r="I9917" s="346"/>
      <c r="J9917" s="346"/>
      <c r="K9917" s="346"/>
      <c r="L9917" s="346"/>
      <c r="M9917" s="346"/>
      <c r="P9917" s="343"/>
    </row>
    <row r="9918" spans="1:16" x14ac:dyDescent="0.25">
      <c r="A9918" s="44" t="s">
        <v>299</v>
      </c>
      <c r="B9918" s="44" t="s">
        <v>6458</v>
      </c>
      <c r="C9918" s="45" t="s">
        <v>6485</v>
      </c>
      <c r="D9918" s="45" t="s">
        <v>13812</v>
      </c>
      <c r="E9918" s="45" t="s">
        <v>5246</v>
      </c>
      <c r="F9918" s="93"/>
      <c r="G9918" s="93"/>
      <c r="H9918" s="93"/>
      <c r="I9918" s="99"/>
      <c r="J9918" s="99"/>
      <c r="K9918" s="99"/>
      <c r="P9918" s="343"/>
    </row>
    <row r="9919" spans="1:16" x14ac:dyDescent="0.25">
      <c r="A9919" s="44" t="s">
        <v>299</v>
      </c>
      <c r="B9919" s="44" t="s">
        <v>177</v>
      </c>
      <c r="C9919" s="45" t="s">
        <v>8957</v>
      </c>
      <c r="D9919" s="45" t="s">
        <v>13812</v>
      </c>
      <c r="E9919" s="45" t="s">
        <v>6212</v>
      </c>
      <c r="F9919" s="93"/>
      <c r="G9919" s="93"/>
      <c r="H9919" s="93"/>
      <c r="I9919" s="99"/>
      <c r="J9919" s="99"/>
      <c r="K9919" s="99"/>
      <c r="P9919" s="343"/>
    </row>
    <row r="9920" spans="1:16" x14ac:dyDescent="0.25">
      <c r="A9920" s="264" t="s">
        <v>9546</v>
      </c>
      <c r="B9920" s="264" t="s">
        <v>4181</v>
      </c>
      <c r="C9920" s="265">
        <v>230301</v>
      </c>
      <c r="D9920" s="265" t="s">
        <v>15953</v>
      </c>
      <c r="E9920" s="266" t="s">
        <v>6877</v>
      </c>
      <c r="P9920" s="343"/>
    </row>
    <row r="9921" spans="1:16" x14ac:dyDescent="0.3">
      <c r="A9921" s="99" t="s">
        <v>1961</v>
      </c>
      <c r="B9921" s="92" t="s">
        <v>1962</v>
      </c>
      <c r="C9921" s="93" t="s">
        <v>9905</v>
      </c>
      <c r="D9921" s="93" t="s">
        <v>1814</v>
      </c>
      <c r="E9921" s="94">
        <v>46203</v>
      </c>
      <c r="F9921" s="93"/>
      <c r="G9921" s="93"/>
      <c r="H9921" s="93" t="s">
        <v>1385</v>
      </c>
      <c r="I9921" s="99"/>
      <c r="J9921" s="99"/>
      <c r="K9921" s="99"/>
      <c r="P9921" s="343"/>
    </row>
    <row r="9922" spans="1:16" x14ac:dyDescent="0.25">
      <c r="A9922" s="264" t="s">
        <v>14928</v>
      </c>
      <c r="B9922" s="264" t="s">
        <v>12996</v>
      </c>
      <c r="C9922" s="265">
        <v>24010401</v>
      </c>
      <c r="D9922" s="265" t="s">
        <v>15953</v>
      </c>
      <c r="E9922" s="266" t="s">
        <v>12997</v>
      </c>
      <c r="P9922" s="343"/>
    </row>
    <row r="9923" spans="1:16" x14ac:dyDescent="0.25">
      <c r="A9923" s="264" t="s">
        <v>14928</v>
      </c>
      <c r="B9923" s="264" t="s">
        <v>3782</v>
      </c>
      <c r="C9923" s="265">
        <v>24010402</v>
      </c>
      <c r="D9923" s="265" t="s">
        <v>15953</v>
      </c>
      <c r="E9923" s="266" t="s">
        <v>8836</v>
      </c>
      <c r="P9923" s="343"/>
    </row>
    <row r="9924" spans="1:16" x14ac:dyDescent="0.25">
      <c r="A9924" s="264" t="s">
        <v>879</v>
      </c>
      <c r="B9924" s="264" t="s">
        <v>9691</v>
      </c>
      <c r="C9924" s="265">
        <v>230302</v>
      </c>
      <c r="D9924" s="265" t="s">
        <v>15953</v>
      </c>
      <c r="E9924" s="266" t="s">
        <v>3754</v>
      </c>
      <c r="P9924" s="343"/>
    </row>
    <row r="9925" spans="1:16" x14ac:dyDescent="0.25">
      <c r="A9925" s="264" t="s">
        <v>879</v>
      </c>
      <c r="B9925" s="264" t="s">
        <v>13009</v>
      </c>
      <c r="C9925" s="265">
        <v>240101</v>
      </c>
      <c r="D9925" s="265" t="s">
        <v>15953</v>
      </c>
      <c r="E9925" s="266" t="s">
        <v>13010</v>
      </c>
      <c r="P9925" s="343"/>
    </row>
    <row r="9926" spans="1:16" x14ac:dyDescent="0.25">
      <c r="A9926" s="264" t="s">
        <v>1891</v>
      </c>
      <c r="B9926" s="264" t="s">
        <v>236</v>
      </c>
      <c r="C9926" s="265">
        <v>241001</v>
      </c>
      <c r="D9926" s="265" t="s">
        <v>15953</v>
      </c>
      <c r="E9926" s="266" t="s">
        <v>11352</v>
      </c>
      <c r="P9926" s="343"/>
    </row>
    <row r="9927" spans="1:16" x14ac:dyDescent="0.25">
      <c r="A9927" s="264" t="s">
        <v>1891</v>
      </c>
      <c r="B9927" s="264" t="s">
        <v>6966</v>
      </c>
      <c r="C9927" s="265">
        <v>23010401</v>
      </c>
      <c r="D9927" s="265" t="s">
        <v>15953</v>
      </c>
      <c r="E9927" s="266" t="s">
        <v>6967</v>
      </c>
      <c r="P9927" s="343"/>
    </row>
    <row r="9928" spans="1:16" x14ac:dyDescent="0.25">
      <c r="A9928" s="264" t="s">
        <v>1891</v>
      </c>
      <c r="B9928" s="264" t="s">
        <v>3782</v>
      </c>
      <c r="C9928" s="265">
        <v>23010402</v>
      </c>
      <c r="D9928" s="265" t="s">
        <v>15953</v>
      </c>
      <c r="E9928" s="266" t="s">
        <v>8836</v>
      </c>
      <c r="P9928" s="343"/>
    </row>
    <row r="9929" spans="1:16" x14ac:dyDescent="0.3">
      <c r="A9929" s="278" t="s">
        <v>14081</v>
      </c>
      <c r="B9929" s="278" t="s">
        <v>1399</v>
      </c>
      <c r="C9929" s="59" t="s">
        <v>14156</v>
      </c>
      <c r="D9929" s="93" t="s">
        <v>1398</v>
      </c>
      <c r="E9929" s="94">
        <v>45863</v>
      </c>
      <c r="F9929" s="93"/>
      <c r="G9929" s="93"/>
      <c r="H9929" s="93"/>
      <c r="I9929" s="99"/>
      <c r="J9929" s="99"/>
      <c r="K9929" s="99"/>
      <c r="L9929" s="31"/>
      <c r="M9929" s="31"/>
      <c r="N9929" s="31"/>
      <c r="P9929" s="343"/>
    </row>
    <row r="9930" spans="1:16" x14ac:dyDescent="0.25">
      <c r="A9930" s="44" t="s">
        <v>13277</v>
      </c>
      <c r="B9930" s="92" t="s">
        <v>13392</v>
      </c>
      <c r="C9930" s="45" t="s">
        <v>13131</v>
      </c>
      <c r="D9930" s="93" t="s">
        <v>13391</v>
      </c>
      <c r="E9930" s="94">
        <v>45838</v>
      </c>
      <c r="F9930" s="93"/>
      <c r="G9930" s="93"/>
      <c r="H9930" s="93"/>
      <c r="I9930" s="99"/>
      <c r="J9930" s="99"/>
      <c r="K9930" s="99"/>
      <c r="L9930" s="31"/>
      <c r="M9930" s="31"/>
      <c r="N9930" s="31"/>
      <c r="P9930" s="343"/>
    </row>
    <row r="9931" spans="1:16" x14ac:dyDescent="0.25">
      <c r="A9931" s="44" t="s">
        <v>13618</v>
      </c>
      <c r="B9931" s="44" t="s">
        <v>13619</v>
      </c>
      <c r="C9931" s="45" t="s">
        <v>13713</v>
      </c>
      <c r="D9931" s="45" t="s">
        <v>4574</v>
      </c>
      <c r="E9931" s="275">
        <f>DATE(2028,5,7)</f>
        <v>46880</v>
      </c>
      <c r="P9931" s="343"/>
    </row>
    <row r="9932" spans="1:16" x14ac:dyDescent="0.25">
      <c r="A9932" s="262" t="s">
        <v>7440</v>
      </c>
      <c r="B9932" s="262" t="s">
        <v>7343</v>
      </c>
      <c r="C9932" s="53" t="s">
        <v>7441</v>
      </c>
      <c r="D9932" s="93" t="s">
        <v>7330</v>
      </c>
      <c r="E9932" s="263">
        <v>46143</v>
      </c>
      <c r="F9932" s="93"/>
      <c r="G9932" s="93"/>
      <c r="H9932" s="93"/>
      <c r="I9932" s="99"/>
      <c r="J9932" s="99"/>
      <c r="K9932" s="99"/>
      <c r="P9932" s="343"/>
    </row>
    <row r="9933" spans="1:16" x14ac:dyDescent="0.25">
      <c r="A9933" s="262" t="s">
        <v>7440</v>
      </c>
      <c r="B9933" s="262" t="s">
        <v>7350</v>
      </c>
      <c r="C9933" s="53" t="s">
        <v>7442</v>
      </c>
      <c r="D9933" s="93" t="s">
        <v>7330</v>
      </c>
      <c r="E9933" s="263">
        <v>46364</v>
      </c>
      <c r="F9933" s="93"/>
      <c r="G9933" s="93"/>
      <c r="H9933" s="93"/>
      <c r="I9933" s="99"/>
      <c r="J9933" s="99"/>
      <c r="K9933" s="99"/>
      <c r="P9933" s="343"/>
    </row>
    <row r="9934" spans="1:16" x14ac:dyDescent="0.25">
      <c r="A9934" s="264" t="s">
        <v>9547</v>
      </c>
      <c r="B9934" s="264" t="s">
        <v>2751</v>
      </c>
      <c r="C9934" s="265">
        <v>230105</v>
      </c>
      <c r="D9934" s="265" t="s">
        <v>15953</v>
      </c>
      <c r="E9934" s="266" t="s">
        <v>6877</v>
      </c>
      <c r="P9934" s="343"/>
    </row>
    <row r="9935" spans="1:16" x14ac:dyDescent="0.25">
      <c r="A9935" s="264" t="s">
        <v>4286</v>
      </c>
      <c r="B9935" s="264" t="s">
        <v>4181</v>
      </c>
      <c r="C9935" s="265">
        <v>210305</v>
      </c>
      <c r="D9935" s="265" t="s">
        <v>15953</v>
      </c>
      <c r="E9935" s="266" t="s">
        <v>3754</v>
      </c>
      <c r="P9935" s="343"/>
    </row>
    <row r="9936" spans="1:16" x14ac:dyDescent="0.25">
      <c r="A9936" s="264" t="s">
        <v>3536</v>
      </c>
      <c r="B9936" s="264" t="s">
        <v>3753</v>
      </c>
      <c r="C9936" s="265">
        <v>210101</v>
      </c>
      <c r="D9936" s="265" t="s">
        <v>15953</v>
      </c>
      <c r="E9936" s="266" t="s">
        <v>3754</v>
      </c>
      <c r="P9936" s="343"/>
    </row>
    <row r="9937" spans="1:16" x14ac:dyDescent="0.25">
      <c r="A9937" s="264" t="s">
        <v>10467</v>
      </c>
      <c r="B9937" s="264" t="s">
        <v>2751</v>
      </c>
      <c r="C9937" s="265">
        <v>220105</v>
      </c>
      <c r="D9937" s="265" t="s">
        <v>15953</v>
      </c>
      <c r="E9937" s="266" t="s">
        <v>3064</v>
      </c>
      <c r="P9937" s="343"/>
    </row>
    <row r="9938" spans="1:16" x14ac:dyDescent="0.25">
      <c r="A9938" s="264" t="s">
        <v>10467</v>
      </c>
      <c r="B9938" s="264" t="s">
        <v>8835</v>
      </c>
      <c r="C9938" s="265">
        <v>230204</v>
      </c>
      <c r="D9938" s="265" t="s">
        <v>15953</v>
      </c>
      <c r="E9938" s="266" t="s">
        <v>8836</v>
      </c>
      <c r="P9938" s="343"/>
    </row>
    <row r="9939" spans="1:16" x14ac:dyDescent="0.25">
      <c r="A9939" s="264" t="s">
        <v>10467</v>
      </c>
      <c r="B9939" s="264" t="s">
        <v>10530</v>
      </c>
      <c r="C9939" s="265">
        <v>230404</v>
      </c>
      <c r="D9939" s="265" t="s">
        <v>15953</v>
      </c>
      <c r="E9939" s="266" t="s">
        <v>9996</v>
      </c>
      <c r="P9939" s="343"/>
    </row>
    <row r="9940" spans="1:16" x14ac:dyDescent="0.25">
      <c r="A9940" s="264" t="s">
        <v>9548</v>
      </c>
      <c r="B9940" s="264" t="s">
        <v>2751</v>
      </c>
      <c r="C9940" s="265">
        <v>230105</v>
      </c>
      <c r="D9940" s="265" t="s">
        <v>15953</v>
      </c>
      <c r="E9940" s="266" t="s">
        <v>6877</v>
      </c>
      <c r="P9940" s="343"/>
    </row>
    <row r="9941" spans="1:16" x14ac:dyDescent="0.25">
      <c r="A9941" s="264" t="s">
        <v>9548</v>
      </c>
      <c r="B9941" s="264" t="s">
        <v>9691</v>
      </c>
      <c r="C9941" s="265">
        <v>230302</v>
      </c>
      <c r="D9941" s="265" t="s">
        <v>15953</v>
      </c>
      <c r="E9941" s="266" t="s">
        <v>3754</v>
      </c>
      <c r="P9941" s="343"/>
    </row>
    <row r="9942" spans="1:16" x14ac:dyDescent="0.25">
      <c r="A9942" s="44" t="s">
        <v>12387</v>
      </c>
      <c r="B9942" s="44" t="s">
        <v>11989</v>
      </c>
      <c r="C9942" s="45" t="s">
        <v>5070</v>
      </c>
      <c r="D9942" s="45" t="s">
        <v>4574</v>
      </c>
      <c r="E9942" s="275">
        <f>DATE(2025,8,9)</f>
        <v>45878</v>
      </c>
      <c r="F9942" s="32"/>
      <c r="G9942" s="32"/>
      <c r="H9942" s="32"/>
      <c r="I9942" s="31"/>
      <c r="J9942" s="31"/>
      <c r="K9942" s="31"/>
      <c r="L9942" s="31"/>
      <c r="M9942" s="31"/>
      <c r="N9942" s="31"/>
      <c r="P9942" s="343"/>
    </row>
    <row r="9943" spans="1:16" x14ac:dyDescent="0.25">
      <c r="A9943" s="264" t="s">
        <v>14929</v>
      </c>
      <c r="B9943" s="264" t="s">
        <v>13009</v>
      </c>
      <c r="C9943" s="265">
        <v>240101</v>
      </c>
      <c r="D9943" s="265" t="s">
        <v>15953</v>
      </c>
      <c r="E9943" s="266" t="s">
        <v>13010</v>
      </c>
      <c r="P9943" s="343"/>
    </row>
    <row r="9944" spans="1:16" x14ac:dyDescent="0.25">
      <c r="A9944" s="44" t="s">
        <v>10180</v>
      </c>
      <c r="B9944" s="44" t="s">
        <v>177</v>
      </c>
      <c r="C9944" s="45" t="s">
        <v>10181</v>
      </c>
      <c r="D9944" s="45" t="s">
        <v>15765</v>
      </c>
      <c r="E9944" s="45" t="s">
        <v>6212</v>
      </c>
      <c r="F9944" s="328"/>
      <c r="G9944" s="328"/>
      <c r="H9944" s="328"/>
      <c r="I9944" s="329"/>
      <c r="J9944" s="329"/>
      <c r="K9944" s="329"/>
      <c r="P9944" s="343"/>
    </row>
    <row r="9945" spans="1:16" x14ac:dyDescent="0.25">
      <c r="A9945" s="346" t="s">
        <v>10180</v>
      </c>
      <c r="B9945" s="346" t="s">
        <v>177</v>
      </c>
      <c r="C9945" s="347" t="s">
        <v>10181</v>
      </c>
      <c r="D9945" s="347" t="s">
        <v>15765</v>
      </c>
      <c r="E9945" s="347" t="s">
        <v>16792</v>
      </c>
      <c r="F9945" s="346"/>
      <c r="G9945" s="346"/>
      <c r="H9945" s="346"/>
      <c r="I9945" s="346"/>
      <c r="J9945" s="346"/>
      <c r="K9945" s="346"/>
      <c r="L9945" s="346"/>
      <c r="M9945" s="346"/>
      <c r="P9945" s="343"/>
    </row>
    <row r="9946" spans="1:16" x14ac:dyDescent="0.25">
      <c r="A9946" s="44" t="s">
        <v>10180</v>
      </c>
      <c r="B9946" s="44" t="s">
        <v>177</v>
      </c>
      <c r="C9946" s="45" t="s">
        <v>10181</v>
      </c>
      <c r="D9946" s="45" t="s">
        <v>13812</v>
      </c>
      <c r="E9946" s="45" t="s">
        <v>6212</v>
      </c>
      <c r="F9946" s="93"/>
      <c r="G9946" s="93"/>
      <c r="H9946" s="93"/>
      <c r="I9946" s="99"/>
      <c r="J9946" s="99"/>
      <c r="K9946" s="99"/>
      <c r="P9946" s="343"/>
    </row>
    <row r="9947" spans="1:16" x14ac:dyDescent="0.25">
      <c r="A9947" s="403" t="s">
        <v>17431</v>
      </c>
      <c r="B9947" s="403" t="s">
        <v>17089</v>
      </c>
      <c r="C9947" s="413">
        <v>7.25</v>
      </c>
      <c r="D9947" s="43" t="s">
        <v>17679</v>
      </c>
      <c r="E9947" s="43">
        <v>47422</v>
      </c>
      <c r="F9947" s="88"/>
      <c r="P9947" s="343"/>
    </row>
    <row r="9948" spans="1:16" x14ac:dyDescent="0.25">
      <c r="A9948" s="74" t="s">
        <v>17431</v>
      </c>
      <c r="B9948" s="403" t="s">
        <v>17155</v>
      </c>
      <c r="C9948" s="413">
        <v>29.24</v>
      </c>
      <c r="D9948" s="43" t="s">
        <v>17679</v>
      </c>
      <c r="E9948" s="43">
        <v>47299</v>
      </c>
      <c r="F9948" s="88"/>
      <c r="P9948" s="343"/>
    </row>
    <row r="9949" spans="1:16" x14ac:dyDescent="0.25">
      <c r="A9949" s="100" t="s">
        <v>4112</v>
      </c>
      <c r="B9949" s="92" t="s">
        <v>4153</v>
      </c>
      <c r="C9949" s="93" t="s">
        <v>4154</v>
      </c>
      <c r="D9949" s="93" t="s">
        <v>1398</v>
      </c>
      <c r="E9949" s="94">
        <v>46131</v>
      </c>
      <c r="F9949" s="93"/>
      <c r="G9949" s="93"/>
      <c r="H9949" s="93"/>
      <c r="I9949" s="99"/>
      <c r="J9949" s="99"/>
      <c r="K9949" s="99"/>
      <c r="P9949" s="343"/>
    </row>
    <row r="9950" spans="1:16" x14ac:dyDescent="0.25">
      <c r="A9950" s="92" t="s">
        <v>4621</v>
      </c>
      <c r="B9950" s="92" t="s">
        <v>1583</v>
      </c>
      <c r="C9950" s="93" t="s">
        <v>4627</v>
      </c>
      <c r="D9950" s="93" t="s">
        <v>1398</v>
      </c>
      <c r="E9950" s="94">
        <v>45886</v>
      </c>
      <c r="F9950" s="93"/>
      <c r="G9950" s="93" t="s">
        <v>1385</v>
      </c>
      <c r="H9950" s="45" t="s">
        <v>1533</v>
      </c>
      <c r="I9950" s="99"/>
      <c r="J9950" s="99"/>
      <c r="K9950" s="99"/>
      <c r="L9950" s="31"/>
      <c r="M9950" s="31"/>
      <c r="N9950" s="31"/>
      <c r="P9950" s="343"/>
    </row>
    <row r="9951" spans="1:16" x14ac:dyDescent="0.25">
      <c r="A9951" s="264" t="s">
        <v>880</v>
      </c>
      <c r="B9951" s="264" t="s">
        <v>6701</v>
      </c>
      <c r="C9951" s="265">
        <v>220801</v>
      </c>
      <c r="D9951" s="265" t="s">
        <v>15953</v>
      </c>
      <c r="E9951" s="266" t="s">
        <v>5195</v>
      </c>
      <c r="P9951" s="343"/>
    </row>
    <row r="9952" spans="1:16" x14ac:dyDescent="0.25">
      <c r="A9952" s="44" t="s">
        <v>1735</v>
      </c>
      <c r="B9952" s="44" t="s">
        <v>284</v>
      </c>
      <c r="C9952" s="45" t="s">
        <v>10556</v>
      </c>
      <c r="D9952" s="45" t="s">
        <v>18252</v>
      </c>
      <c r="E9952" s="45" t="s">
        <v>5410</v>
      </c>
      <c r="F9952" s="45" t="s">
        <v>1384</v>
      </c>
      <c r="G9952" s="45" t="s">
        <v>1385</v>
      </c>
      <c r="P9952" s="343"/>
    </row>
    <row r="9953" spans="1:16" x14ac:dyDescent="0.25">
      <c r="A9953" s="44" t="s">
        <v>1735</v>
      </c>
      <c r="B9953" s="44" t="s">
        <v>2555</v>
      </c>
      <c r="C9953" s="45" t="s">
        <v>2557</v>
      </c>
      <c r="D9953" s="45" t="s">
        <v>15765</v>
      </c>
      <c r="E9953" s="45" t="s">
        <v>5191</v>
      </c>
      <c r="F9953" s="328"/>
      <c r="G9953" s="328"/>
      <c r="H9953" s="328"/>
      <c r="I9953" s="329"/>
      <c r="J9953" s="329"/>
      <c r="K9953" s="329"/>
      <c r="P9953" s="343"/>
    </row>
    <row r="9954" spans="1:16" x14ac:dyDescent="0.25">
      <c r="A9954" s="346" t="s">
        <v>1735</v>
      </c>
      <c r="B9954" s="346" t="s">
        <v>2555</v>
      </c>
      <c r="C9954" s="347" t="s">
        <v>2557</v>
      </c>
      <c r="D9954" s="347" t="s">
        <v>15765</v>
      </c>
      <c r="E9954" s="347" t="s">
        <v>5191</v>
      </c>
      <c r="F9954" s="346"/>
      <c r="G9954" s="346"/>
      <c r="H9954" s="346"/>
      <c r="I9954" s="346"/>
      <c r="J9954" s="346"/>
      <c r="K9954" s="346"/>
      <c r="L9954" s="346"/>
      <c r="M9954" s="346"/>
      <c r="P9954" s="343"/>
    </row>
    <row r="9955" spans="1:16" x14ac:dyDescent="0.25">
      <c r="A9955" s="44" t="s">
        <v>1735</v>
      </c>
      <c r="B9955" s="44" t="s">
        <v>2555</v>
      </c>
      <c r="C9955" s="45" t="s">
        <v>2557</v>
      </c>
      <c r="D9955" s="45" t="s">
        <v>13812</v>
      </c>
      <c r="E9955" s="45" t="s">
        <v>5191</v>
      </c>
      <c r="F9955" s="93"/>
      <c r="G9955" s="93"/>
      <c r="H9955" s="93"/>
      <c r="I9955" s="99"/>
      <c r="J9955" s="99"/>
      <c r="K9955" s="99"/>
      <c r="P9955" s="343"/>
    </row>
    <row r="9956" spans="1:16" x14ac:dyDescent="0.25">
      <c r="A9956" s="44" t="s">
        <v>11884</v>
      </c>
      <c r="B9956" s="44" t="s">
        <v>1347</v>
      </c>
      <c r="C9956" s="45" t="s">
        <v>14267</v>
      </c>
      <c r="D9956" s="45" t="s">
        <v>18252</v>
      </c>
      <c r="E9956" s="45" t="s">
        <v>6677</v>
      </c>
      <c r="F9956" s="45" t="s">
        <v>1385</v>
      </c>
      <c r="G9956" s="45" t="s">
        <v>1384</v>
      </c>
      <c r="P9956" s="343"/>
    </row>
    <row r="9957" spans="1:16" x14ac:dyDescent="0.25">
      <c r="A9957" s="264" t="s">
        <v>881</v>
      </c>
      <c r="B9957" s="264" t="s">
        <v>2751</v>
      </c>
      <c r="C9957" s="265">
        <v>230105</v>
      </c>
      <c r="D9957" s="265" t="s">
        <v>15953</v>
      </c>
      <c r="E9957" s="266" t="s">
        <v>6877</v>
      </c>
      <c r="P9957" s="343"/>
    </row>
    <row r="9958" spans="1:16" x14ac:dyDescent="0.25">
      <c r="A9958" s="44" t="s">
        <v>1227</v>
      </c>
      <c r="B9958" s="44" t="s">
        <v>1346</v>
      </c>
      <c r="C9958" s="45" t="s">
        <v>15960</v>
      </c>
      <c r="D9958" s="45" t="s">
        <v>18252</v>
      </c>
      <c r="E9958" s="45" t="s">
        <v>6214</v>
      </c>
      <c r="F9958" s="45" t="s">
        <v>1384</v>
      </c>
      <c r="G9958" s="45" t="s">
        <v>1385</v>
      </c>
      <c r="P9958" s="343"/>
    </row>
    <row r="9959" spans="1:16" x14ac:dyDescent="0.25">
      <c r="A9959" s="44" t="s">
        <v>1227</v>
      </c>
      <c r="B9959" s="44" t="s">
        <v>18102</v>
      </c>
      <c r="C9959" s="45" t="s">
        <v>18103</v>
      </c>
      <c r="D9959" s="45" t="s">
        <v>18252</v>
      </c>
      <c r="E9959" s="45" t="s">
        <v>6985</v>
      </c>
      <c r="F9959" s="45" t="s">
        <v>1384</v>
      </c>
      <c r="G9959" s="45" t="s">
        <v>1385</v>
      </c>
      <c r="P9959" s="343"/>
    </row>
    <row r="9960" spans="1:16" x14ac:dyDescent="0.3">
      <c r="A9960" s="57" t="s">
        <v>5466</v>
      </c>
      <c r="B9960" s="57" t="s">
        <v>2495</v>
      </c>
      <c r="C9960" s="62">
        <v>21030</v>
      </c>
      <c r="D9960" s="62" t="s">
        <v>5966</v>
      </c>
      <c r="E9960" s="60">
        <v>45961</v>
      </c>
      <c r="F9960" s="339" t="s">
        <v>16267</v>
      </c>
      <c r="G9960" s="339" t="s">
        <v>16268</v>
      </c>
      <c r="H9960" s="57"/>
      <c r="I9960" s="57"/>
      <c r="J9960" s="57"/>
      <c r="K9960" s="57"/>
      <c r="L9960" s="31"/>
      <c r="M9960" s="31"/>
      <c r="N9960" s="31"/>
      <c r="P9960" s="343"/>
    </row>
    <row r="9961" spans="1:16" x14ac:dyDescent="0.25">
      <c r="A9961" s="264" t="s">
        <v>5466</v>
      </c>
      <c r="B9961" s="264" t="s">
        <v>1053</v>
      </c>
      <c r="C9961" s="265">
        <v>210902</v>
      </c>
      <c r="D9961" s="265" t="s">
        <v>15953</v>
      </c>
      <c r="E9961" s="266" t="s">
        <v>5195</v>
      </c>
      <c r="P9961" s="343"/>
    </row>
    <row r="9962" spans="1:16" x14ac:dyDescent="0.25">
      <c r="A9962" s="1" t="s">
        <v>13975</v>
      </c>
      <c r="B9962" s="432" t="s">
        <v>185</v>
      </c>
      <c r="C9962" s="433" t="s">
        <v>13976</v>
      </c>
      <c r="D9962" s="434" t="s">
        <v>17016</v>
      </c>
      <c r="E9962" s="434">
        <v>45763</v>
      </c>
      <c r="P9962" s="343"/>
    </row>
    <row r="9963" spans="1:16" x14ac:dyDescent="0.25">
      <c r="A9963" s="264" t="s">
        <v>6969</v>
      </c>
      <c r="B9963" s="264" t="s">
        <v>6692</v>
      </c>
      <c r="C9963" s="265">
        <v>220902</v>
      </c>
      <c r="D9963" s="265" t="s">
        <v>15953</v>
      </c>
      <c r="E9963" s="266" t="s">
        <v>6210</v>
      </c>
      <c r="P9963" s="343"/>
    </row>
    <row r="9964" spans="1:16" x14ac:dyDescent="0.25">
      <c r="A9964" s="44" t="s">
        <v>9367</v>
      </c>
      <c r="B9964" s="44" t="s">
        <v>9313</v>
      </c>
      <c r="C9964" s="45" t="s">
        <v>9314</v>
      </c>
      <c r="D9964" s="45" t="s">
        <v>18252</v>
      </c>
      <c r="E9964" s="45" t="s">
        <v>3754</v>
      </c>
      <c r="F9964" s="45" t="s">
        <v>1384</v>
      </c>
      <c r="G9964" s="45" t="s">
        <v>1385</v>
      </c>
      <c r="P9964" s="343"/>
    </row>
    <row r="9965" spans="1:16" x14ac:dyDescent="0.25">
      <c r="A9965" s="44" t="s">
        <v>882</v>
      </c>
      <c r="B9965" s="44" t="s">
        <v>1350</v>
      </c>
      <c r="C9965" s="45" t="s">
        <v>6188</v>
      </c>
      <c r="D9965" s="45" t="s">
        <v>18252</v>
      </c>
      <c r="E9965" s="45" t="s">
        <v>6211</v>
      </c>
      <c r="F9965" s="45" t="s">
        <v>1384</v>
      </c>
      <c r="G9965" s="45" t="s">
        <v>1384</v>
      </c>
      <c r="P9965" s="343"/>
    </row>
    <row r="9966" spans="1:16" x14ac:dyDescent="0.25">
      <c r="A9966" s="264" t="s">
        <v>882</v>
      </c>
      <c r="B9966" s="264" t="s">
        <v>4181</v>
      </c>
      <c r="C9966" s="265">
        <v>240301</v>
      </c>
      <c r="D9966" s="265" t="s">
        <v>15953</v>
      </c>
      <c r="E9966" s="266" t="s">
        <v>13010</v>
      </c>
      <c r="P9966" s="343"/>
    </row>
    <row r="9967" spans="1:16" x14ac:dyDescent="0.25">
      <c r="A9967" s="403" t="s">
        <v>1228</v>
      </c>
      <c r="B9967" s="403" t="s">
        <v>17122</v>
      </c>
      <c r="C9967" s="413">
        <v>15.24</v>
      </c>
      <c r="D9967" s="43" t="s">
        <v>17679</v>
      </c>
      <c r="E9967" s="43">
        <v>47299</v>
      </c>
      <c r="F9967" s="88"/>
      <c r="P9967" s="343"/>
    </row>
    <row r="9968" spans="1:16" x14ac:dyDescent="0.25">
      <c r="A9968" s="403" t="s">
        <v>1228</v>
      </c>
      <c r="B9968" s="403" t="s">
        <v>17124</v>
      </c>
      <c r="C9968" s="413">
        <v>16.239999999999998</v>
      </c>
      <c r="D9968" s="43" t="s">
        <v>17679</v>
      </c>
      <c r="E9968" s="43">
        <v>47299</v>
      </c>
      <c r="F9968" s="88"/>
      <c r="P9968" s="343"/>
    </row>
    <row r="9969" spans="1:16" x14ac:dyDescent="0.25">
      <c r="A9969" s="264" t="s">
        <v>14930</v>
      </c>
      <c r="B9969" s="264" t="s">
        <v>12996</v>
      </c>
      <c r="C9969" s="265">
        <v>24010401</v>
      </c>
      <c r="D9969" s="265" t="s">
        <v>15953</v>
      </c>
      <c r="E9969" s="266" t="s">
        <v>12997</v>
      </c>
      <c r="P9969" s="343"/>
    </row>
    <row r="9970" spans="1:16" x14ac:dyDescent="0.25">
      <c r="A9970" s="264" t="s">
        <v>14930</v>
      </c>
      <c r="B9970" s="264" t="s">
        <v>3782</v>
      </c>
      <c r="C9970" s="265">
        <v>24010402</v>
      </c>
      <c r="D9970" s="265" t="s">
        <v>15953</v>
      </c>
      <c r="E9970" s="266" t="s">
        <v>8836</v>
      </c>
      <c r="P9970" s="343"/>
    </row>
    <row r="9971" spans="1:16" x14ac:dyDescent="0.3">
      <c r="A9971" s="57" t="s">
        <v>1443</v>
      </c>
      <c r="B9971" s="57" t="s">
        <v>2495</v>
      </c>
      <c r="C9971" s="62">
        <v>21030</v>
      </c>
      <c r="D9971" s="62" t="s">
        <v>5966</v>
      </c>
      <c r="E9971" s="60">
        <v>45961</v>
      </c>
      <c r="F9971" s="339" t="s">
        <v>16267</v>
      </c>
      <c r="G9971" s="339" t="s">
        <v>16268</v>
      </c>
      <c r="H9971" s="57"/>
      <c r="I9971" s="57"/>
      <c r="J9971" s="57"/>
      <c r="K9971" s="57"/>
      <c r="L9971" s="31"/>
      <c r="M9971" s="31"/>
      <c r="N9971" s="31"/>
      <c r="P9971" s="343"/>
    </row>
    <row r="9972" spans="1:16" x14ac:dyDescent="0.3">
      <c r="A9972" s="57" t="s">
        <v>1443</v>
      </c>
      <c r="B9972" s="92" t="s">
        <v>4550</v>
      </c>
      <c r="C9972" s="93" t="s">
        <v>4548</v>
      </c>
      <c r="D9972" s="93" t="s">
        <v>4549</v>
      </c>
      <c r="E9972" s="94">
        <v>46203</v>
      </c>
      <c r="F9972" s="93"/>
      <c r="G9972" s="93"/>
      <c r="H9972" s="93"/>
      <c r="I9972" s="99"/>
      <c r="J9972" s="99"/>
      <c r="K9972" s="99"/>
      <c r="P9972" s="343"/>
    </row>
    <row r="9973" spans="1:16" x14ac:dyDescent="0.25">
      <c r="A9973" s="403" t="s">
        <v>1443</v>
      </c>
      <c r="B9973" s="403" t="s">
        <v>17114</v>
      </c>
      <c r="C9973" s="413">
        <v>13.24</v>
      </c>
      <c r="D9973" s="43" t="s">
        <v>17679</v>
      </c>
      <c r="E9973" s="43">
        <v>47299</v>
      </c>
      <c r="F9973" s="88" t="s">
        <v>1533</v>
      </c>
      <c r="P9973" s="343"/>
    </row>
    <row r="9974" spans="1:16" x14ac:dyDescent="0.25">
      <c r="A9974" s="273" t="s">
        <v>11817</v>
      </c>
      <c r="B9974" s="273" t="s">
        <v>11791</v>
      </c>
      <c r="C9974" s="274">
        <v>791202303002</v>
      </c>
      <c r="D9974" s="274" t="s">
        <v>8356</v>
      </c>
      <c r="E9974" s="276" t="s">
        <v>3754</v>
      </c>
      <c r="F9974" s="328"/>
      <c r="G9974" s="328"/>
      <c r="H9974" s="328"/>
      <c r="I9974" s="329"/>
      <c r="J9974" s="329"/>
      <c r="K9974" s="329"/>
      <c r="P9974" s="343"/>
    </row>
    <row r="9975" spans="1:16" x14ac:dyDescent="0.25">
      <c r="A9975" s="264" t="s">
        <v>5467</v>
      </c>
      <c r="B9975" s="264" t="s">
        <v>1053</v>
      </c>
      <c r="C9975" s="265">
        <v>210902</v>
      </c>
      <c r="D9975" s="265" t="s">
        <v>15953</v>
      </c>
      <c r="E9975" s="266" t="s">
        <v>5195</v>
      </c>
      <c r="P9975" s="343"/>
    </row>
    <row r="9976" spans="1:16" x14ac:dyDescent="0.25">
      <c r="A9976" s="99" t="s">
        <v>3267</v>
      </c>
      <c r="B9976" s="111" t="s">
        <v>1363</v>
      </c>
      <c r="C9976" s="56" t="s">
        <v>3258</v>
      </c>
      <c r="D9976" s="146" t="s">
        <v>2528</v>
      </c>
      <c r="E9976" s="69">
        <v>45227</v>
      </c>
      <c r="F9976" s="93"/>
      <c r="G9976" s="93"/>
      <c r="H9976" s="93"/>
      <c r="I9976" s="99"/>
      <c r="J9976" s="99"/>
      <c r="K9976" s="99"/>
      <c r="P9976" s="343"/>
    </row>
    <row r="9977" spans="1:16" x14ac:dyDescent="0.25">
      <c r="A9977" s="44" t="s">
        <v>9171</v>
      </c>
      <c r="B9977" s="44" t="s">
        <v>6179</v>
      </c>
      <c r="C9977" s="45" t="s">
        <v>6199</v>
      </c>
      <c r="D9977" s="45" t="s">
        <v>18252</v>
      </c>
      <c r="E9977" s="45" t="s">
        <v>6212</v>
      </c>
      <c r="F9977" s="45" t="s">
        <v>1384</v>
      </c>
      <c r="G9977" s="45" t="s">
        <v>1385</v>
      </c>
      <c r="P9977" s="343"/>
    </row>
    <row r="9978" spans="1:16" x14ac:dyDescent="0.25">
      <c r="A9978" s="264" t="s">
        <v>3537</v>
      </c>
      <c r="B9978" s="264" t="s">
        <v>3590</v>
      </c>
      <c r="C9978" s="265">
        <v>230903</v>
      </c>
      <c r="D9978" s="265" t="s">
        <v>15953</v>
      </c>
      <c r="E9978" s="266" t="s">
        <v>10715</v>
      </c>
      <c r="P9978" s="343"/>
    </row>
    <row r="9979" spans="1:16" x14ac:dyDescent="0.25">
      <c r="A9979" s="264" t="s">
        <v>6970</v>
      </c>
      <c r="B9979" s="264" t="s">
        <v>6662</v>
      </c>
      <c r="C9979" s="265">
        <v>22010601</v>
      </c>
      <c r="D9979" s="265" t="s">
        <v>15953</v>
      </c>
      <c r="E9979" s="266" t="s">
        <v>6211</v>
      </c>
      <c r="P9979" s="343"/>
    </row>
    <row r="9980" spans="1:16" x14ac:dyDescent="0.25">
      <c r="A9980" s="264" t="s">
        <v>6970</v>
      </c>
      <c r="B9980" s="264" t="s">
        <v>6663</v>
      </c>
      <c r="C9980" s="265">
        <v>22010602</v>
      </c>
      <c r="D9980" s="265" t="s">
        <v>15953</v>
      </c>
      <c r="E9980" s="266" t="s">
        <v>6211</v>
      </c>
      <c r="P9980" s="343"/>
    </row>
    <row r="9981" spans="1:16" x14ac:dyDescent="0.25">
      <c r="A9981" s="264" t="s">
        <v>6970</v>
      </c>
      <c r="B9981" s="264" t="s">
        <v>6664</v>
      </c>
      <c r="C9981" s="265">
        <v>22010701</v>
      </c>
      <c r="D9981" s="265" t="s">
        <v>15953</v>
      </c>
      <c r="E9981" s="266" t="s">
        <v>6665</v>
      </c>
      <c r="P9981" s="343"/>
    </row>
    <row r="9982" spans="1:16" x14ac:dyDescent="0.25">
      <c r="A9982" s="264" t="s">
        <v>6970</v>
      </c>
      <c r="B9982" s="264" t="s">
        <v>1055</v>
      </c>
      <c r="C9982" s="265">
        <v>22010702</v>
      </c>
      <c r="D9982" s="265" t="s">
        <v>15953</v>
      </c>
      <c r="E9982" s="266" t="s">
        <v>8836</v>
      </c>
      <c r="P9982" s="343"/>
    </row>
    <row r="9983" spans="1:16" x14ac:dyDescent="0.3">
      <c r="A9983" s="57" t="s">
        <v>1444</v>
      </c>
      <c r="B9983" s="57" t="s">
        <v>1488</v>
      </c>
      <c r="C9983" s="62">
        <v>21027</v>
      </c>
      <c r="D9983" s="62" t="s">
        <v>5966</v>
      </c>
      <c r="E9983" s="60">
        <v>45777</v>
      </c>
      <c r="F9983" s="339" t="s">
        <v>16267</v>
      </c>
      <c r="G9983" s="339" t="s">
        <v>16268</v>
      </c>
      <c r="H9983" s="57"/>
      <c r="I9983" s="57"/>
      <c r="J9983" s="57"/>
      <c r="K9983" s="57"/>
      <c r="L9983" s="31"/>
      <c r="M9983" s="31"/>
      <c r="N9983" s="31"/>
      <c r="P9983" s="343"/>
    </row>
    <row r="9984" spans="1:16" x14ac:dyDescent="0.25">
      <c r="A9984" s="403" t="s">
        <v>1444</v>
      </c>
      <c r="B9984" s="403" t="s">
        <v>17205</v>
      </c>
      <c r="C9984" s="413">
        <v>15.23</v>
      </c>
      <c r="D9984" s="43" t="s">
        <v>17679</v>
      </c>
      <c r="E9984" s="43">
        <v>46934</v>
      </c>
      <c r="F9984" s="88"/>
      <c r="P9984" s="343"/>
    </row>
    <row r="9985" spans="1:16" x14ac:dyDescent="0.25">
      <c r="A9985" s="403" t="s">
        <v>1444</v>
      </c>
      <c r="B9985" s="403" t="s">
        <v>17103</v>
      </c>
      <c r="C9985" s="413">
        <v>22.23</v>
      </c>
      <c r="D9985" s="43" t="s">
        <v>17679</v>
      </c>
      <c r="E9985" s="43">
        <v>46934</v>
      </c>
      <c r="F9985" s="88"/>
      <c r="P9985" s="343"/>
    </row>
    <row r="9986" spans="1:16" x14ac:dyDescent="0.25">
      <c r="A9986" s="403" t="s">
        <v>1444</v>
      </c>
      <c r="B9986" s="403" t="s">
        <v>17096</v>
      </c>
      <c r="C9986" s="413">
        <v>24.22</v>
      </c>
      <c r="D9986" s="43" t="s">
        <v>17679</v>
      </c>
      <c r="E9986" s="43">
        <v>45838</v>
      </c>
      <c r="F9986" s="88"/>
      <c r="P9986" s="343"/>
    </row>
    <row r="9987" spans="1:16" x14ac:dyDescent="0.25">
      <c r="A9987" s="264" t="s">
        <v>1229</v>
      </c>
      <c r="B9987" s="264" t="s">
        <v>2757</v>
      </c>
      <c r="C9987" s="265">
        <v>221001</v>
      </c>
      <c r="D9987" s="265" t="s">
        <v>15953</v>
      </c>
      <c r="E9987" s="266" t="s">
        <v>5198</v>
      </c>
      <c r="P9987" s="343"/>
    </row>
    <row r="9988" spans="1:16" x14ac:dyDescent="0.25">
      <c r="A9988" s="44" t="s">
        <v>11046</v>
      </c>
      <c r="B9988" s="44" t="s">
        <v>10985</v>
      </c>
      <c r="C9988" s="45" t="s">
        <v>10986</v>
      </c>
      <c r="D9988" s="45" t="s">
        <v>18252</v>
      </c>
      <c r="E9988" s="45" t="s">
        <v>10715</v>
      </c>
      <c r="F9988" s="45" t="s">
        <v>1384</v>
      </c>
      <c r="G9988" s="45" t="s">
        <v>1385</v>
      </c>
      <c r="P9988" s="343"/>
    </row>
    <row r="9989" spans="1:16" x14ac:dyDescent="0.25">
      <c r="A9989" s="44" t="s">
        <v>2432</v>
      </c>
      <c r="B9989" s="44" t="s">
        <v>1370</v>
      </c>
      <c r="C9989" s="45" t="s">
        <v>6201</v>
      </c>
      <c r="D9989" s="45" t="s">
        <v>18252</v>
      </c>
      <c r="E9989" s="45" t="s">
        <v>6212</v>
      </c>
      <c r="F9989" s="45" t="s">
        <v>1384</v>
      </c>
      <c r="G9989" s="45" t="s">
        <v>1385</v>
      </c>
      <c r="P9989" s="343"/>
    </row>
    <row r="9990" spans="1:16" x14ac:dyDescent="0.25">
      <c r="A9990" s="264" t="s">
        <v>17917</v>
      </c>
      <c r="B9990" s="264" t="s">
        <v>1921</v>
      </c>
      <c r="C9990" s="265">
        <v>250101</v>
      </c>
      <c r="D9990" s="265" t="s">
        <v>15953</v>
      </c>
      <c r="E9990" s="266" t="s">
        <v>17681</v>
      </c>
      <c r="P9990" s="343"/>
    </row>
    <row r="9991" spans="1:16" x14ac:dyDescent="0.25">
      <c r="A9991" s="264" t="s">
        <v>6971</v>
      </c>
      <c r="B9991" s="264" t="s">
        <v>6664</v>
      </c>
      <c r="C9991" s="265">
        <v>22010701</v>
      </c>
      <c r="D9991" s="265" t="s">
        <v>15953</v>
      </c>
      <c r="E9991" s="266" t="s">
        <v>6665</v>
      </c>
      <c r="P9991" s="343"/>
    </row>
    <row r="9992" spans="1:16" x14ac:dyDescent="0.25">
      <c r="A9992" s="264" t="s">
        <v>6971</v>
      </c>
      <c r="B9992" s="264" t="s">
        <v>1055</v>
      </c>
      <c r="C9992" s="265">
        <v>22010702</v>
      </c>
      <c r="D9992" s="265" t="s">
        <v>15953</v>
      </c>
      <c r="E9992" s="266" t="s">
        <v>8836</v>
      </c>
      <c r="P9992" s="343"/>
    </row>
    <row r="9993" spans="1:16" x14ac:dyDescent="0.25">
      <c r="A9993" s="264" t="s">
        <v>6971</v>
      </c>
      <c r="B9993" s="264" t="s">
        <v>4844</v>
      </c>
      <c r="C9993" s="265">
        <v>24060401</v>
      </c>
      <c r="D9993" s="265" t="s">
        <v>15953</v>
      </c>
      <c r="E9993" s="266" t="s">
        <v>6412</v>
      </c>
      <c r="P9993" s="343"/>
    </row>
    <row r="9994" spans="1:16" x14ac:dyDescent="0.25">
      <c r="A9994" s="264" t="s">
        <v>6971</v>
      </c>
      <c r="B9994" s="264" t="s">
        <v>1057</v>
      </c>
      <c r="C9994" s="265">
        <v>24060402</v>
      </c>
      <c r="D9994" s="265" t="s">
        <v>15953</v>
      </c>
      <c r="E9994" s="266" t="s">
        <v>5410</v>
      </c>
      <c r="P9994" s="343"/>
    </row>
    <row r="9995" spans="1:16" x14ac:dyDescent="0.25">
      <c r="A9995" s="44" t="s">
        <v>13482</v>
      </c>
      <c r="B9995" s="44" t="s">
        <v>15288</v>
      </c>
      <c r="C9995" s="45" t="s">
        <v>13104</v>
      </c>
      <c r="D9995" s="45" t="s">
        <v>16294</v>
      </c>
      <c r="E9995" s="46">
        <v>45777</v>
      </c>
      <c r="F9995" s="338"/>
      <c r="G9995" s="44"/>
      <c r="H9995" s="44"/>
      <c r="I9995" s="44"/>
      <c r="J9995" s="44"/>
      <c r="K9995" s="44"/>
      <c r="L9995" s="31"/>
      <c r="M9995" s="31"/>
      <c r="N9995" s="31"/>
      <c r="P9995" s="343"/>
    </row>
    <row r="9996" spans="1:16" x14ac:dyDescent="0.25">
      <c r="A9996" s="44" t="s">
        <v>16123</v>
      </c>
      <c r="B9996" s="44" t="s">
        <v>15965</v>
      </c>
      <c r="C9996" s="45" t="s">
        <v>15966</v>
      </c>
      <c r="D9996" s="45" t="s">
        <v>18252</v>
      </c>
      <c r="E9996" s="45" t="s">
        <v>6214</v>
      </c>
      <c r="F9996" s="45" t="s">
        <v>1385</v>
      </c>
      <c r="G9996" s="45" t="s">
        <v>1385</v>
      </c>
      <c r="P9996" s="343"/>
    </row>
    <row r="9997" spans="1:16" x14ac:dyDescent="0.25">
      <c r="A9997" s="44" t="s">
        <v>563</v>
      </c>
      <c r="B9997" s="44" t="s">
        <v>15288</v>
      </c>
      <c r="C9997" s="45" t="s">
        <v>9052</v>
      </c>
      <c r="D9997" s="45" t="s">
        <v>16294</v>
      </c>
      <c r="E9997" s="46">
        <v>45777</v>
      </c>
      <c r="F9997" s="338" t="s">
        <v>2055</v>
      </c>
      <c r="G9997" s="44"/>
      <c r="H9997" s="44"/>
      <c r="I9997" s="44"/>
      <c r="J9997" s="44"/>
      <c r="K9997" s="44"/>
      <c r="L9997" s="31"/>
      <c r="M9997" s="31"/>
      <c r="N9997" s="31"/>
      <c r="P9997" s="343"/>
    </row>
    <row r="9998" spans="1:16" x14ac:dyDescent="0.25">
      <c r="A9998" s="44" t="s">
        <v>2506</v>
      </c>
      <c r="B9998" s="44" t="s">
        <v>11004</v>
      </c>
      <c r="C9998" s="45" t="s">
        <v>11005</v>
      </c>
      <c r="D9998" s="45" t="s">
        <v>18252</v>
      </c>
      <c r="E9998" s="45" t="s">
        <v>10715</v>
      </c>
      <c r="F9998" s="45" t="s">
        <v>1384</v>
      </c>
      <c r="G9998" s="45" t="s">
        <v>1385</v>
      </c>
      <c r="P9998" s="343"/>
    </row>
    <row r="9999" spans="1:16" x14ac:dyDescent="0.25">
      <c r="A9999" s="44" t="s">
        <v>13278</v>
      </c>
      <c r="B9999" s="92" t="s">
        <v>13392</v>
      </c>
      <c r="C9999" s="45" t="s">
        <v>13122</v>
      </c>
      <c r="D9999" s="93" t="s">
        <v>13391</v>
      </c>
      <c r="E9999" s="94">
        <v>45838</v>
      </c>
      <c r="F9999" s="93"/>
      <c r="G9999" s="93"/>
      <c r="H9999" s="93"/>
      <c r="I9999" s="99"/>
      <c r="J9999" s="99"/>
      <c r="K9999" s="99"/>
      <c r="L9999" s="31"/>
      <c r="M9999" s="31"/>
      <c r="N9999" s="31"/>
      <c r="P9999" s="343"/>
    </row>
    <row r="10000" spans="1:16" x14ac:dyDescent="0.25">
      <c r="A10000" s="44" t="s">
        <v>1230</v>
      </c>
      <c r="B10000" s="44" t="s">
        <v>9313</v>
      </c>
      <c r="C10000" s="45" t="s">
        <v>9314</v>
      </c>
      <c r="D10000" s="45" t="s">
        <v>18252</v>
      </c>
      <c r="E10000" s="45" t="s">
        <v>3754</v>
      </c>
      <c r="F10000" s="45" t="s">
        <v>1384</v>
      </c>
      <c r="G10000" s="45" t="s">
        <v>1385</v>
      </c>
      <c r="P10000" s="343"/>
    </row>
    <row r="10001" spans="1:16" x14ac:dyDescent="0.25">
      <c r="A10001" s="44" t="s">
        <v>1230</v>
      </c>
      <c r="B10001" s="44" t="s">
        <v>9316</v>
      </c>
      <c r="C10001" s="45" t="s">
        <v>9317</v>
      </c>
      <c r="D10001" s="45" t="s">
        <v>18252</v>
      </c>
      <c r="E10001" s="45" t="s">
        <v>3754</v>
      </c>
      <c r="F10001" s="45" t="s">
        <v>1384</v>
      </c>
      <c r="G10001" s="45" t="s">
        <v>1385</v>
      </c>
      <c r="P10001" s="343"/>
    </row>
    <row r="10002" spans="1:16" x14ac:dyDescent="0.25">
      <c r="A10002" s="264" t="s">
        <v>11455</v>
      </c>
      <c r="B10002" s="264" t="s">
        <v>1060</v>
      </c>
      <c r="C10002" s="265">
        <v>23110301</v>
      </c>
      <c r="D10002" s="265" t="s">
        <v>15953</v>
      </c>
      <c r="E10002" s="266" t="s">
        <v>11352</v>
      </c>
      <c r="P10002" s="343"/>
    </row>
    <row r="10003" spans="1:16" x14ac:dyDescent="0.25">
      <c r="A10003" s="264" t="s">
        <v>11455</v>
      </c>
      <c r="B10003" s="264" t="s">
        <v>6972</v>
      </c>
      <c r="C10003" s="265">
        <v>23110302</v>
      </c>
      <c r="D10003" s="265" t="s">
        <v>15953</v>
      </c>
      <c r="E10003" s="266" t="s">
        <v>5198</v>
      </c>
      <c r="P10003" s="343"/>
    </row>
    <row r="10004" spans="1:16" x14ac:dyDescent="0.25">
      <c r="A10004" s="264" t="s">
        <v>10743</v>
      </c>
      <c r="B10004" s="264" t="s">
        <v>1073</v>
      </c>
      <c r="C10004" s="265">
        <v>230806</v>
      </c>
      <c r="D10004" s="265" t="s">
        <v>15953</v>
      </c>
      <c r="E10004" s="266" t="s">
        <v>5279</v>
      </c>
      <c r="P10004" s="343"/>
    </row>
    <row r="10005" spans="1:16" x14ac:dyDescent="0.25">
      <c r="A10005" s="264" t="s">
        <v>5468</v>
      </c>
      <c r="B10005" s="264" t="s">
        <v>4844</v>
      </c>
      <c r="C10005" s="265">
        <v>24060401</v>
      </c>
      <c r="D10005" s="265" t="s">
        <v>15953</v>
      </c>
      <c r="E10005" s="266" t="s">
        <v>6412</v>
      </c>
      <c r="P10005" s="343"/>
    </row>
    <row r="10006" spans="1:16" x14ac:dyDescent="0.25">
      <c r="A10006" s="264" t="s">
        <v>5468</v>
      </c>
      <c r="B10006" s="264" t="s">
        <v>1057</v>
      </c>
      <c r="C10006" s="265">
        <v>24060402</v>
      </c>
      <c r="D10006" s="265" t="s">
        <v>15953</v>
      </c>
      <c r="E10006" s="266" t="s">
        <v>5410</v>
      </c>
      <c r="P10006" s="343"/>
    </row>
    <row r="10007" spans="1:16" x14ac:dyDescent="0.25">
      <c r="A10007" s="44" t="s">
        <v>11179</v>
      </c>
      <c r="B10007" s="44" t="s">
        <v>15259</v>
      </c>
      <c r="C10007" s="45" t="s">
        <v>11129</v>
      </c>
      <c r="D10007" s="45" t="s">
        <v>16294</v>
      </c>
      <c r="E10007" s="46">
        <v>46022</v>
      </c>
      <c r="F10007" s="338" t="s">
        <v>2055</v>
      </c>
      <c r="G10007" s="44"/>
      <c r="H10007" s="44"/>
      <c r="I10007" s="44"/>
      <c r="J10007" s="44"/>
      <c r="K10007" s="44"/>
      <c r="L10007" s="31"/>
      <c r="M10007" s="31"/>
      <c r="N10007" s="31"/>
      <c r="P10007" s="343"/>
    </row>
    <row r="10008" spans="1:16" x14ac:dyDescent="0.25">
      <c r="A10008" s="44" t="s">
        <v>11179</v>
      </c>
      <c r="B10008" s="44" t="s">
        <v>13525</v>
      </c>
      <c r="C10008" s="45" t="s">
        <v>13084</v>
      </c>
      <c r="D10008" s="45" t="s">
        <v>16294</v>
      </c>
      <c r="E10008" s="46">
        <v>45777</v>
      </c>
      <c r="F10008" s="338" t="s">
        <v>2055</v>
      </c>
      <c r="G10008" s="44"/>
      <c r="H10008" s="44"/>
      <c r="I10008" s="44"/>
      <c r="J10008" s="44"/>
      <c r="K10008" s="44"/>
      <c r="L10008" s="31"/>
      <c r="M10008" s="31"/>
      <c r="N10008" s="31"/>
      <c r="P10008" s="343"/>
    </row>
    <row r="10009" spans="1:16" x14ac:dyDescent="0.25">
      <c r="A10009" s="264" t="s">
        <v>10744</v>
      </c>
      <c r="B10009" s="264" t="s">
        <v>6669</v>
      </c>
      <c r="C10009" s="265">
        <v>230807</v>
      </c>
      <c r="D10009" s="265" t="s">
        <v>15953</v>
      </c>
      <c r="E10009" s="266" t="s">
        <v>6877</v>
      </c>
      <c r="P10009" s="343"/>
    </row>
    <row r="10010" spans="1:16" x14ac:dyDescent="0.25">
      <c r="A10010" s="44" t="s">
        <v>15573</v>
      </c>
      <c r="B10010" s="44" t="s">
        <v>1349</v>
      </c>
      <c r="C10010" s="45" t="s">
        <v>15422</v>
      </c>
      <c r="D10010" s="45" t="s">
        <v>18252</v>
      </c>
      <c r="E10010" s="45" t="s">
        <v>3064</v>
      </c>
      <c r="F10010" s="45" t="s">
        <v>1384</v>
      </c>
      <c r="G10010" s="45" t="s">
        <v>1385</v>
      </c>
      <c r="P10010" s="343"/>
    </row>
    <row r="10011" spans="1:16" x14ac:dyDescent="0.25">
      <c r="A10011" s="1" t="s">
        <v>2145</v>
      </c>
      <c r="B10011" s="432" t="s">
        <v>9744</v>
      </c>
      <c r="C10011" s="433" t="s">
        <v>9764</v>
      </c>
      <c r="D10011" s="434" t="s">
        <v>17016</v>
      </c>
      <c r="E10011" s="434">
        <v>45849</v>
      </c>
      <c r="P10011" s="343"/>
    </row>
    <row r="10012" spans="1:16" x14ac:dyDescent="0.25">
      <c r="A10012" s="44" t="s">
        <v>11180</v>
      </c>
      <c r="B10012" s="44" t="s">
        <v>15259</v>
      </c>
      <c r="C10012" s="45" t="s">
        <v>11129</v>
      </c>
      <c r="D10012" s="45" t="s">
        <v>16294</v>
      </c>
      <c r="E10012" s="46">
        <v>46022</v>
      </c>
      <c r="F10012" s="338"/>
      <c r="G10012" s="44"/>
      <c r="H10012" s="44"/>
      <c r="I10012" s="44"/>
      <c r="J10012" s="44"/>
      <c r="K10012" s="44"/>
      <c r="L10012" s="31"/>
      <c r="M10012" s="31"/>
      <c r="N10012" s="31"/>
      <c r="P10012" s="343"/>
    </row>
    <row r="10013" spans="1:16" x14ac:dyDescent="0.25">
      <c r="A10013" s="264" t="s">
        <v>14931</v>
      </c>
      <c r="B10013" s="264" t="s">
        <v>14575</v>
      </c>
      <c r="C10013" s="265">
        <v>240402</v>
      </c>
      <c r="D10013" s="265" t="s">
        <v>15953</v>
      </c>
      <c r="E10013" s="266" t="s">
        <v>6492</v>
      </c>
      <c r="P10013" s="343"/>
    </row>
    <row r="10014" spans="1:16" x14ac:dyDescent="0.25">
      <c r="A10014" s="44" t="s">
        <v>13279</v>
      </c>
      <c r="B10014" s="92" t="s">
        <v>13392</v>
      </c>
      <c r="C10014" s="77" t="s">
        <v>13124</v>
      </c>
      <c r="D10014" s="93" t="s">
        <v>13391</v>
      </c>
      <c r="E10014" s="94">
        <v>45838</v>
      </c>
      <c r="F10014" s="93"/>
      <c r="G10014" s="93"/>
      <c r="H10014" s="93"/>
      <c r="I10014" s="99"/>
      <c r="J10014" s="99"/>
      <c r="K10014" s="99"/>
      <c r="L10014" s="31"/>
      <c r="M10014" s="31"/>
      <c r="N10014" s="31"/>
      <c r="P10014" s="343"/>
    </row>
    <row r="10015" spans="1:16" x14ac:dyDescent="0.25">
      <c r="A10015" s="44" t="s">
        <v>8906</v>
      </c>
      <c r="B10015" s="44" t="s">
        <v>5187</v>
      </c>
      <c r="C10015" s="45" t="s">
        <v>3021</v>
      </c>
      <c r="D10015" s="45" t="s">
        <v>15765</v>
      </c>
      <c r="E10015" s="45" t="s">
        <v>6211</v>
      </c>
      <c r="F10015" s="328"/>
      <c r="G10015" s="328"/>
      <c r="H10015" s="328"/>
      <c r="I10015" s="329"/>
      <c r="J10015" s="329"/>
      <c r="K10015" s="329"/>
      <c r="P10015" s="343"/>
    </row>
    <row r="10016" spans="1:16" x14ac:dyDescent="0.25">
      <c r="A10016" s="346" t="s">
        <v>8906</v>
      </c>
      <c r="B10016" s="346" t="s">
        <v>5187</v>
      </c>
      <c r="C10016" s="347" t="s">
        <v>3021</v>
      </c>
      <c r="D10016" s="347" t="s">
        <v>15765</v>
      </c>
      <c r="E10016" s="347" t="s">
        <v>6211</v>
      </c>
      <c r="F10016" s="346"/>
      <c r="G10016" s="346"/>
      <c r="H10016" s="346"/>
      <c r="I10016" s="346"/>
      <c r="J10016" s="346"/>
      <c r="K10016" s="346"/>
      <c r="L10016" s="346"/>
      <c r="M10016" s="346"/>
      <c r="P10016" s="343"/>
    </row>
    <row r="10017" spans="1:16" x14ac:dyDescent="0.25">
      <c r="A10017" s="346" t="s">
        <v>8906</v>
      </c>
      <c r="B10017" s="346" t="s">
        <v>16898</v>
      </c>
      <c r="C10017" s="347" t="s">
        <v>16905</v>
      </c>
      <c r="D10017" s="347" t="s">
        <v>15765</v>
      </c>
      <c r="E10017" s="347" t="s">
        <v>15826</v>
      </c>
      <c r="F10017" s="346"/>
      <c r="G10017" s="346"/>
      <c r="H10017" s="346"/>
      <c r="I10017" s="346"/>
      <c r="J10017" s="346"/>
      <c r="K10017" s="346"/>
      <c r="L10017" s="346"/>
      <c r="M10017" s="346"/>
      <c r="P10017" s="343"/>
    </row>
    <row r="10018" spans="1:16" x14ac:dyDescent="0.25">
      <c r="A10018" s="44" t="s">
        <v>8906</v>
      </c>
      <c r="B10018" s="44" t="s">
        <v>5187</v>
      </c>
      <c r="C10018" s="45" t="s">
        <v>3021</v>
      </c>
      <c r="D10018" s="45" t="s">
        <v>13812</v>
      </c>
      <c r="E10018" s="45" t="s">
        <v>6211</v>
      </c>
      <c r="F10018" s="93"/>
      <c r="G10018" s="93"/>
      <c r="H10018" s="93"/>
      <c r="I10018" s="99"/>
      <c r="J10018" s="99"/>
      <c r="K10018" s="99"/>
      <c r="P10018" s="343"/>
    </row>
    <row r="10019" spans="1:16" x14ac:dyDescent="0.25">
      <c r="A10019" s="114" t="s">
        <v>2356</v>
      </c>
      <c r="B10019" s="114" t="s">
        <v>2294</v>
      </c>
      <c r="C10019" s="106" t="s">
        <v>2295</v>
      </c>
      <c r="D10019" s="93" t="s">
        <v>1593</v>
      </c>
      <c r="E10019" s="115">
        <v>45838</v>
      </c>
      <c r="F10019" s="93"/>
      <c r="G10019" s="93"/>
      <c r="H10019" s="93"/>
      <c r="I10019" s="99"/>
      <c r="J10019" s="99"/>
      <c r="K10019" s="99"/>
      <c r="L10019" s="31"/>
      <c r="M10019" s="31"/>
      <c r="N10019" s="31"/>
      <c r="P10019" s="343"/>
    </row>
    <row r="10020" spans="1:16" x14ac:dyDescent="0.25">
      <c r="A10020" s="114" t="s">
        <v>2356</v>
      </c>
      <c r="B10020" s="114" t="s">
        <v>2294</v>
      </c>
      <c r="C10020" s="106" t="s">
        <v>2295</v>
      </c>
      <c r="D10020" s="93" t="s">
        <v>1593</v>
      </c>
      <c r="E10020" s="115">
        <v>45838</v>
      </c>
      <c r="F10020" s="93"/>
      <c r="G10020" s="93"/>
      <c r="H10020" s="93"/>
      <c r="I10020" s="99"/>
      <c r="J10020" s="99"/>
      <c r="K10020" s="99"/>
      <c r="L10020" s="31"/>
      <c r="M10020" s="31"/>
      <c r="N10020" s="31"/>
      <c r="P10020" s="343"/>
    </row>
    <row r="10021" spans="1:16" x14ac:dyDescent="0.25">
      <c r="A10021" s="403" t="s">
        <v>17432</v>
      </c>
      <c r="B10021" s="403" t="s">
        <v>17175</v>
      </c>
      <c r="C10021" s="413">
        <v>13.22</v>
      </c>
      <c r="D10021" s="43" t="s">
        <v>17679</v>
      </c>
      <c r="E10021" s="43">
        <v>45838</v>
      </c>
      <c r="F10021" s="88"/>
      <c r="P10021" s="343"/>
    </row>
    <row r="10022" spans="1:16" x14ac:dyDescent="0.25">
      <c r="A10022" s="403" t="s">
        <v>17432</v>
      </c>
      <c r="B10022" s="403" t="s">
        <v>17093</v>
      </c>
      <c r="C10022" s="413">
        <v>33.22</v>
      </c>
      <c r="D10022" s="43" t="s">
        <v>17679</v>
      </c>
      <c r="E10022" s="43">
        <v>45838</v>
      </c>
      <c r="F10022" s="88"/>
      <c r="P10022" s="343"/>
    </row>
    <row r="10023" spans="1:16" x14ac:dyDescent="0.25">
      <c r="A10023" s="44" t="s">
        <v>13080</v>
      </c>
      <c r="B10023" s="44" t="s">
        <v>15257</v>
      </c>
      <c r="C10023" s="45" t="s">
        <v>13518</v>
      </c>
      <c r="D10023" s="45" t="s">
        <v>16294</v>
      </c>
      <c r="E10023" s="46">
        <v>46022</v>
      </c>
      <c r="F10023" s="338"/>
      <c r="G10023" s="44"/>
      <c r="H10023" s="44"/>
      <c r="I10023" s="44"/>
      <c r="J10023" s="44"/>
      <c r="K10023" s="44"/>
      <c r="L10023" s="31"/>
      <c r="M10023" s="31"/>
      <c r="N10023" s="31"/>
      <c r="P10023" s="343"/>
    </row>
    <row r="10024" spans="1:16" x14ac:dyDescent="0.25">
      <c r="A10024" s="44" t="s">
        <v>10950</v>
      </c>
      <c r="B10024" s="44" t="s">
        <v>15279</v>
      </c>
      <c r="C10024" s="45" t="s">
        <v>11130</v>
      </c>
      <c r="D10024" s="45" t="s">
        <v>16294</v>
      </c>
      <c r="E10024" s="46">
        <v>46112</v>
      </c>
      <c r="F10024" s="338"/>
      <c r="G10024" s="44"/>
      <c r="H10024" s="44"/>
      <c r="I10024" s="44"/>
      <c r="J10024" s="44"/>
      <c r="K10024" s="44"/>
      <c r="P10024" s="343"/>
    </row>
    <row r="10025" spans="1:16" x14ac:dyDescent="0.25">
      <c r="A10025" s="44" t="s">
        <v>10950</v>
      </c>
      <c r="B10025" s="44" t="s">
        <v>15318</v>
      </c>
      <c r="C10025" s="45" t="s">
        <v>10944</v>
      </c>
      <c r="D10025" s="45" t="s">
        <v>16294</v>
      </c>
      <c r="E10025" s="46">
        <v>45930</v>
      </c>
      <c r="F10025" s="338"/>
      <c r="G10025" s="44"/>
      <c r="H10025" s="44"/>
      <c r="I10025" s="44"/>
      <c r="J10025" s="44"/>
      <c r="K10025" s="44"/>
      <c r="L10025" s="31"/>
      <c r="M10025" s="31"/>
      <c r="N10025" s="31"/>
      <c r="P10025" s="343"/>
    </row>
    <row r="10026" spans="1:16" x14ac:dyDescent="0.25">
      <c r="A10026" s="1" t="s">
        <v>11941</v>
      </c>
      <c r="B10026" s="432" t="s">
        <v>1962</v>
      </c>
      <c r="C10026" s="433" t="s">
        <v>11942</v>
      </c>
      <c r="D10026" s="434" t="s">
        <v>17016</v>
      </c>
      <c r="E10026" s="434">
        <v>45949</v>
      </c>
      <c r="P10026" s="343"/>
    </row>
    <row r="10027" spans="1:16" x14ac:dyDescent="0.25">
      <c r="A10027" s="1" t="s">
        <v>11941</v>
      </c>
      <c r="B10027" s="432" t="s">
        <v>1962</v>
      </c>
      <c r="C10027" s="433" t="s">
        <v>11942</v>
      </c>
      <c r="D10027" s="434" t="s">
        <v>17016</v>
      </c>
      <c r="E10027" s="434">
        <v>45949</v>
      </c>
      <c r="P10027" s="343"/>
    </row>
    <row r="10028" spans="1:16" x14ac:dyDescent="0.25">
      <c r="A10028" s="1" t="s">
        <v>11941</v>
      </c>
      <c r="B10028" s="432" t="s">
        <v>1962</v>
      </c>
      <c r="C10028" s="433" t="s">
        <v>11942</v>
      </c>
      <c r="D10028" s="434" t="s">
        <v>17016</v>
      </c>
      <c r="E10028" s="434">
        <v>45949</v>
      </c>
      <c r="P10028" s="343"/>
    </row>
    <row r="10029" spans="1:16" x14ac:dyDescent="0.25">
      <c r="A10029" s="264" t="s">
        <v>8685</v>
      </c>
      <c r="B10029" s="264" t="s">
        <v>3600</v>
      </c>
      <c r="C10029" s="265">
        <v>230502</v>
      </c>
      <c r="D10029" s="265" t="s">
        <v>15953</v>
      </c>
      <c r="E10029" s="266" t="s">
        <v>10364</v>
      </c>
      <c r="P10029" s="343"/>
    </row>
    <row r="10030" spans="1:16" x14ac:dyDescent="0.25">
      <c r="A10030" s="264" t="s">
        <v>8685</v>
      </c>
      <c r="B10030" s="264" t="s">
        <v>6966</v>
      </c>
      <c r="C10030" s="265">
        <v>23010401</v>
      </c>
      <c r="D10030" s="265" t="s">
        <v>15953</v>
      </c>
      <c r="E10030" s="266" t="s">
        <v>6967</v>
      </c>
      <c r="P10030" s="343"/>
    </row>
    <row r="10031" spans="1:16" x14ac:dyDescent="0.25">
      <c r="A10031" s="264" t="s">
        <v>8686</v>
      </c>
      <c r="B10031" s="264" t="s">
        <v>1069</v>
      </c>
      <c r="C10031" s="265">
        <v>230103</v>
      </c>
      <c r="D10031" s="265" t="s">
        <v>15953</v>
      </c>
      <c r="E10031" s="266" t="s">
        <v>6809</v>
      </c>
      <c r="P10031" s="343"/>
    </row>
    <row r="10032" spans="1:16" x14ac:dyDescent="0.25">
      <c r="A10032" s="44" t="s">
        <v>4981</v>
      </c>
      <c r="B10032" s="44" t="s">
        <v>1488</v>
      </c>
      <c r="C10032" s="45" t="s">
        <v>4982</v>
      </c>
      <c r="D10032" s="93" t="s">
        <v>1971</v>
      </c>
      <c r="E10032" s="46">
        <v>45955</v>
      </c>
      <c r="F10032" s="93"/>
      <c r="G10032" s="93"/>
      <c r="H10032" s="93"/>
      <c r="I10032" s="99"/>
      <c r="J10032" s="99"/>
      <c r="K10032" s="99"/>
      <c r="L10032" s="31"/>
      <c r="M10032" s="31"/>
      <c r="N10032" s="31"/>
      <c r="P10032" s="343"/>
    </row>
    <row r="10033" spans="1:16" x14ac:dyDescent="0.25">
      <c r="A10033" s="44" t="s">
        <v>7207</v>
      </c>
      <c r="B10033" s="44" t="s">
        <v>15275</v>
      </c>
      <c r="C10033" s="45" t="s">
        <v>13521</v>
      </c>
      <c r="D10033" s="45" t="s">
        <v>16294</v>
      </c>
      <c r="E10033" s="46">
        <v>45777</v>
      </c>
      <c r="F10033" s="338"/>
      <c r="G10033" s="44"/>
      <c r="H10033" s="44"/>
      <c r="I10033" s="44"/>
      <c r="J10033" s="44"/>
      <c r="K10033" s="44"/>
      <c r="L10033" s="31"/>
      <c r="M10033" s="31"/>
      <c r="N10033" s="31"/>
      <c r="P10033" s="343"/>
    </row>
    <row r="10034" spans="1:16" x14ac:dyDescent="0.25">
      <c r="A10034" s="44" t="s">
        <v>13280</v>
      </c>
      <c r="B10034" s="92" t="s">
        <v>13392</v>
      </c>
      <c r="C10034" s="45" t="s">
        <v>13122</v>
      </c>
      <c r="D10034" s="93" t="s">
        <v>13391</v>
      </c>
      <c r="E10034" s="94">
        <v>45838</v>
      </c>
      <c r="F10034" s="93"/>
      <c r="G10034" s="93"/>
      <c r="H10034" s="93"/>
      <c r="I10034" s="99"/>
      <c r="J10034" s="99"/>
      <c r="K10034" s="99"/>
      <c r="L10034" s="31"/>
      <c r="M10034" s="31"/>
      <c r="N10034" s="31"/>
      <c r="P10034" s="343"/>
    </row>
    <row r="10035" spans="1:16" x14ac:dyDescent="0.25">
      <c r="A10035" s="44" t="s">
        <v>5755</v>
      </c>
      <c r="B10035" s="44" t="s">
        <v>5562</v>
      </c>
      <c r="C10035" s="45" t="s">
        <v>5756</v>
      </c>
      <c r="D10035" s="45" t="s">
        <v>15765</v>
      </c>
      <c r="E10035" s="45" t="s">
        <v>6422</v>
      </c>
      <c r="F10035" s="328"/>
      <c r="G10035" s="328"/>
      <c r="H10035" s="328"/>
      <c r="I10035" s="329"/>
      <c r="J10035" s="329"/>
      <c r="K10035" s="329"/>
      <c r="P10035" s="343"/>
    </row>
    <row r="10036" spans="1:16" x14ac:dyDescent="0.25">
      <c r="A10036" s="346" t="s">
        <v>5755</v>
      </c>
      <c r="B10036" s="346" t="s">
        <v>5562</v>
      </c>
      <c r="C10036" s="347" t="s">
        <v>5756</v>
      </c>
      <c r="D10036" s="347" t="s">
        <v>15765</v>
      </c>
      <c r="E10036" s="347" t="s">
        <v>8836</v>
      </c>
      <c r="F10036" s="346"/>
      <c r="G10036" s="346"/>
      <c r="H10036" s="346"/>
      <c r="I10036" s="346"/>
      <c r="J10036" s="346"/>
      <c r="K10036" s="346"/>
      <c r="L10036" s="346"/>
      <c r="M10036" s="346"/>
      <c r="P10036" s="343"/>
    </row>
    <row r="10037" spans="1:16" x14ac:dyDescent="0.25">
      <c r="A10037" s="44" t="s">
        <v>5755</v>
      </c>
      <c r="B10037" s="44" t="s">
        <v>5562</v>
      </c>
      <c r="C10037" s="45" t="s">
        <v>5756</v>
      </c>
      <c r="D10037" s="45" t="s">
        <v>13812</v>
      </c>
      <c r="E10037" s="45" t="s">
        <v>6422</v>
      </c>
      <c r="F10037" s="93"/>
      <c r="G10037" s="93"/>
      <c r="H10037" s="93"/>
      <c r="I10037" s="99"/>
      <c r="J10037" s="99"/>
      <c r="K10037" s="99"/>
      <c r="P10037" s="343"/>
    </row>
    <row r="10038" spans="1:16" x14ac:dyDescent="0.25">
      <c r="A10038" s="264" t="s">
        <v>6973</v>
      </c>
      <c r="B10038" s="264" t="s">
        <v>6845</v>
      </c>
      <c r="C10038" s="265">
        <v>220703</v>
      </c>
      <c r="D10038" s="265" t="s">
        <v>15953</v>
      </c>
      <c r="E10038" s="266" t="s">
        <v>6212</v>
      </c>
      <c r="P10038" s="343"/>
    </row>
    <row r="10039" spans="1:16" x14ac:dyDescent="0.25">
      <c r="A10039" s="264" t="s">
        <v>3538</v>
      </c>
      <c r="B10039" s="264" t="s">
        <v>3591</v>
      </c>
      <c r="C10039" s="265">
        <v>230901</v>
      </c>
      <c r="D10039" s="265" t="s">
        <v>15953</v>
      </c>
      <c r="E10039" s="266" t="s">
        <v>10715</v>
      </c>
      <c r="P10039" s="343"/>
    </row>
    <row r="10040" spans="1:16" x14ac:dyDescent="0.25">
      <c r="A10040" s="102" t="s">
        <v>7760</v>
      </c>
      <c r="B10040" s="131" t="s">
        <v>7741</v>
      </c>
      <c r="C10040" s="96" t="s">
        <v>7742</v>
      </c>
      <c r="D10040" s="96" t="s">
        <v>1398</v>
      </c>
      <c r="E10040" s="112">
        <v>45737</v>
      </c>
      <c r="F10040" s="93"/>
      <c r="G10040" s="93"/>
      <c r="H10040" s="93"/>
      <c r="I10040" s="99"/>
      <c r="J10040" s="99"/>
      <c r="K10040" s="99"/>
      <c r="L10040" s="31"/>
      <c r="M10040" s="31"/>
      <c r="N10040" s="31"/>
      <c r="P10040" s="343"/>
    </row>
    <row r="10041" spans="1:16" x14ac:dyDescent="0.25">
      <c r="A10041" s="44" t="s">
        <v>1231</v>
      </c>
      <c r="B10041" s="44" t="s">
        <v>9313</v>
      </c>
      <c r="C10041" s="45" t="s">
        <v>9314</v>
      </c>
      <c r="D10041" s="45" t="s">
        <v>18252</v>
      </c>
      <c r="E10041" s="45" t="s">
        <v>3754</v>
      </c>
      <c r="F10041" s="45" t="s">
        <v>1384</v>
      </c>
      <c r="G10041" s="45" t="s">
        <v>1385</v>
      </c>
      <c r="P10041" s="343"/>
    </row>
    <row r="10042" spans="1:16" x14ac:dyDescent="0.25">
      <c r="A10042" s="44" t="s">
        <v>13620</v>
      </c>
      <c r="B10042" s="44" t="s">
        <v>16654</v>
      </c>
      <c r="C10042" s="45" t="s">
        <v>13714</v>
      </c>
      <c r="D10042" s="45" t="s">
        <v>4574</v>
      </c>
      <c r="E10042" s="275">
        <f>DATE(2028,5,13)</f>
        <v>46886</v>
      </c>
      <c r="P10042" s="343"/>
    </row>
    <row r="10043" spans="1:16" x14ac:dyDescent="0.25">
      <c r="A10043" s="44" t="s">
        <v>11885</v>
      </c>
      <c r="B10043" s="44" t="s">
        <v>10976</v>
      </c>
      <c r="C10043" s="45" t="s">
        <v>10977</v>
      </c>
      <c r="D10043" s="45" t="s">
        <v>18252</v>
      </c>
      <c r="E10043" s="45" t="s">
        <v>10715</v>
      </c>
      <c r="F10043" s="45" t="s">
        <v>1385</v>
      </c>
      <c r="G10043" s="45" t="s">
        <v>1385</v>
      </c>
      <c r="P10043" s="343"/>
    </row>
    <row r="10044" spans="1:16" x14ac:dyDescent="0.25">
      <c r="A10044" s="44" t="s">
        <v>3199</v>
      </c>
      <c r="B10044" s="44" t="s">
        <v>3186</v>
      </c>
      <c r="C10044" s="45" t="s">
        <v>10544</v>
      </c>
      <c r="D10044" s="45" t="s">
        <v>18252</v>
      </c>
      <c r="E10044" s="45" t="s">
        <v>5410</v>
      </c>
      <c r="F10044" s="45" t="s">
        <v>1384</v>
      </c>
      <c r="G10044" s="45" t="s">
        <v>1385</v>
      </c>
      <c r="P10044" s="343"/>
    </row>
    <row r="10045" spans="1:16" x14ac:dyDescent="0.25">
      <c r="A10045" s="99" t="s">
        <v>3199</v>
      </c>
      <c r="B10045" s="111" t="s">
        <v>1363</v>
      </c>
      <c r="C10045" s="56" t="s">
        <v>3258</v>
      </c>
      <c r="D10045" s="146" t="s">
        <v>2528</v>
      </c>
      <c r="E10045" s="69">
        <v>45227</v>
      </c>
      <c r="F10045" s="93"/>
      <c r="G10045" s="93"/>
      <c r="H10045" s="93"/>
      <c r="I10045" s="99"/>
      <c r="J10045" s="99"/>
      <c r="K10045" s="99"/>
      <c r="P10045" s="343"/>
    </row>
    <row r="10046" spans="1:16" x14ac:dyDescent="0.25">
      <c r="A10046" s="403" t="s">
        <v>3199</v>
      </c>
      <c r="B10046" s="403" t="s">
        <v>17143</v>
      </c>
      <c r="C10046" s="413">
        <v>19.23</v>
      </c>
      <c r="D10046" s="43" t="s">
        <v>17679</v>
      </c>
      <c r="E10046" s="43">
        <v>46934</v>
      </c>
      <c r="F10046" s="88"/>
      <c r="P10046" s="343"/>
    </row>
    <row r="10047" spans="1:16" x14ac:dyDescent="0.25">
      <c r="A10047" s="264" t="s">
        <v>3199</v>
      </c>
      <c r="B10047" s="264" t="s">
        <v>14597</v>
      </c>
      <c r="C10047" s="265">
        <v>240302</v>
      </c>
      <c r="D10047" s="265" t="s">
        <v>15953</v>
      </c>
      <c r="E10047" s="266" t="s">
        <v>3064</v>
      </c>
      <c r="P10047" s="343"/>
    </row>
    <row r="10048" spans="1:16" x14ac:dyDescent="0.3">
      <c r="A10048" s="57" t="s">
        <v>1445</v>
      </c>
      <c r="B10048" s="57" t="s">
        <v>1488</v>
      </c>
      <c r="C10048" s="62">
        <v>21027</v>
      </c>
      <c r="D10048" s="62" t="s">
        <v>5966</v>
      </c>
      <c r="E10048" s="60">
        <v>45777</v>
      </c>
      <c r="F10048" s="339" t="s">
        <v>16267</v>
      </c>
      <c r="G10048" s="339" t="s">
        <v>16268</v>
      </c>
      <c r="H10048" s="57"/>
      <c r="I10048" s="57"/>
      <c r="J10048" s="57"/>
      <c r="K10048" s="57"/>
      <c r="L10048" s="31"/>
      <c r="M10048" s="31"/>
      <c r="N10048" s="31"/>
      <c r="P10048" s="343"/>
    </row>
    <row r="10049" spans="1:16" x14ac:dyDescent="0.25">
      <c r="A10049" s="44" t="s">
        <v>3200</v>
      </c>
      <c r="B10049" s="44" t="s">
        <v>1378</v>
      </c>
      <c r="C10049" s="45" t="s">
        <v>10549</v>
      </c>
      <c r="D10049" s="45" t="s">
        <v>18252</v>
      </c>
      <c r="E10049" s="45" t="s">
        <v>5410</v>
      </c>
      <c r="F10049" s="45" t="s">
        <v>1384</v>
      </c>
      <c r="G10049" s="45" t="s">
        <v>1385</v>
      </c>
      <c r="P10049" s="343"/>
    </row>
    <row r="10050" spans="1:16" x14ac:dyDescent="0.25">
      <c r="A10050" s="44" t="s">
        <v>10085</v>
      </c>
      <c r="B10050" s="44" t="s">
        <v>264</v>
      </c>
      <c r="C10050" s="45" t="s">
        <v>10086</v>
      </c>
      <c r="D10050" s="45" t="s">
        <v>15765</v>
      </c>
      <c r="E10050" s="45" t="s">
        <v>6210</v>
      </c>
      <c r="F10050" s="328"/>
      <c r="G10050" s="328"/>
      <c r="H10050" s="328"/>
      <c r="I10050" s="329"/>
      <c r="J10050" s="329"/>
      <c r="K10050" s="329"/>
      <c r="P10050" s="343"/>
    </row>
    <row r="10051" spans="1:16" x14ac:dyDescent="0.25">
      <c r="A10051" s="346" t="s">
        <v>10085</v>
      </c>
      <c r="B10051" s="346" t="s">
        <v>264</v>
      </c>
      <c r="C10051" s="347" t="s">
        <v>10086</v>
      </c>
      <c r="D10051" s="347" t="s">
        <v>15765</v>
      </c>
      <c r="E10051" s="347" t="s">
        <v>6214</v>
      </c>
      <c r="F10051" s="346"/>
      <c r="G10051" s="346"/>
      <c r="H10051" s="346"/>
      <c r="I10051" s="346"/>
      <c r="J10051" s="346"/>
      <c r="K10051" s="346"/>
      <c r="L10051" s="346"/>
      <c r="M10051" s="346"/>
      <c r="P10051" s="343"/>
    </row>
    <row r="10052" spans="1:16" x14ac:dyDescent="0.25">
      <c r="A10052" s="44" t="s">
        <v>10085</v>
      </c>
      <c r="B10052" s="44" t="s">
        <v>264</v>
      </c>
      <c r="C10052" s="45" t="s">
        <v>10086</v>
      </c>
      <c r="D10052" s="45" t="s">
        <v>13812</v>
      </c>
      <c r="E10052" s="45" t="s">
        <v>6210</v>
      </c>
      <c r="F10052" s="93"/>
      <c r="G10052" s="93"/>
      <c r="H10052" s="93"/>
      <c r="I10052" s="99"/>
      <c r="J10052" s="99"/>
      <c r="K10052" s="99"/>
      <c r="P10052" s="343"/>
    </row>
    <row r="10053" spans="1:16" x14ac:dyDescent="0.25">
      <c r="A10053" s="44" t="s">
        <v>12388</v>
      </c>
      <c r="B10053" s="44" t="s">
        <v>12389</v>
      </c>
      <c r="C10053" s="45" t="s">
        <v>12871</v>
      </c>
      <c r="D10053" s="45" t="s">
        <v>4574</v>
      </c>
      <c r="E10053" s="275">
        <f>DATE(2026,9,30)</f>
        <v>46295</v>
      </c>
      <c r="P10053" s="343"/>
    </row>
    <row r="10054" spans="1:16" x14ac:dyDescent="0.25">
      <c r="A10054" s="44" t="s">
        <v>9979</v>
      </c>
      <c r="B10054" s="44" t="s">
        <v>15259</v>
      </c>
      <c r="C10054" s="45" t="s">
        <v>11129</v>
      </c>
      <c r="D10054" s="45" t="s">
        <v>16294</v>
      </c>
      <c r="E10054" s="46">
        <v>46022</v>
      </c>
      <c r="F10054" s="338"/>
      <c r="G10054" s="44"/>
      <c r="H10054" s="44"/>
      <c r="I10054" s="44"/>
      <c r="J10054" s="44"/>
      <c r="K10054" s="44"/>
      <c r="L10054" s="31"/>
      <c r="M10054" s="31"/>
      <c r="N10054" s="31"/>
      <c r="P10054" s="343"/>
    </row>
    <row r="10055" spans="1:16" x14ac:dyDescent="0.25">
      <c r="A10055" s="264" t="s">
        <v>9549</v>
      </c>
      <c r="B10055" s="264" t="s">
        <v>2751</v>
      </c>
      <c r="C10055" s="265">
        <v>230105</v>
      </c>
      <c r="D10055" s="265" t="s">
        <v>15953</v>
      </c>
      <c r="E10055" s="266" t="s">
        <v>6877</v>
      </c>
      <c r="P10055" s="343"/>
    </row>
    <row r="10056" spans="1:16" x14ac:dyDescent="0.25">
      <c r="A10056" s="264" t="s">
        <v>2740</v>
      </c>
      <c r="B10056" s="264" t="s">
        <v>6966</v>
      </c>
      <c r="C10056" s="265">
        <v>23010401</v>
      </c>
      <c r="D10056" s="265" t="s">
        <v>15953</v>
      </c>
      <c r="E10056" s="266" t="s">
        <v>6967</v>
      </c>
      <c r="P10056" s="343"/>
    </row>
    <row r="10057" spans="1:16" x14ac:dyDescent="0.25">
      <c r="A10057" s="264" t="s">
        <v>2740</v>
      </c>
      <c r="B10057" s="264" t="s">
        <v>3782</v>
      </c>
      <c r="C10057" s="265">
        <v>23010402</v>
      </c>
      <c r="D10057" s="265" t="s">
        <v>15953</v>
      </c>
      <c r="E10057" s="266" t="s">
        <v>8836</v>
      </c>
      <c r="P10057" s="343"/>
    </row>
    <row r="10058" spans="1:16" x14ac:dyDescent="0.25">
      <c r="A10058" s="44" t="s">
        <v>16309</v>
      </c>
      <c r="B10058" s="44" t="s">
        <v>16296</v>
      </c>
      <c r="C10058" s="45" t="s">
        <v>16297</v>
      </c>
      <c r="D10058" s="45" t="s">
        <v>16294</v>
      </c>
      <c r="E10058" s="46">
        <v>46022</v>
      </c>
      <c r="F10058" s="338" t="s">
        <v>2055</v>
      </c>
      <c r="G10058" s="44"/>
      <c r="H10058" s="44"/>
      <c r="I10058" s="44"/>
      <c r="J10058" s="44"/>
      <c r="K10058" s="44"/>
      <c r="L10058" s="31"/>
      <c r="M10058" s="31"/>
      <c r="N10058" s="31"/>
      <c r="P10058" s="343"/>
    </row>
    <row r="10059" spans="1:16" x14ac:dyDescent="0.25">
      <c r="A10059" s="264" t="s">
        <v>3539</v>
      </c>
      <c r="B10059" s="264" t="s">
        <v>1056</v>
      </c>
      <c r="C10059" s="265">
        <v>230601</v>
      </c>
      <c r="D10059" s="265" t="s">
        <v>15953</v>
      </c>
      <c r="E10059" s="266" t="s">
        <v>10533</v>
      </c>
      <c r="P10059" s="343"/>
    </row>
    <row r="10060" spans="1:16" x14ac:dyDescent="0.25">
      <c r="A10060" s="264" t="s">
        <v>3539</v>
      </c>
      <c r="B10060" s="264" t="s">
        <v>1067</v>
      </c>
      <c r="C10060" s="265">
        <v>230703</v>
      </c>
      <c r="D10060" s="265" t="s">
        <v>15953</v>
      </c>
      <c r="E10060" s="266" t="s">
        <v>5273</v>
      </c>
      <c r="P10060" s="343"/>
    </row>
    <row r="10061" spans="1:16" x14ac:dyDescent="0.25">
      <c r="A10061" s="91" t="s">
        <v>13281</v>
      </c>
      <c r="B10061" s="92" t="s">
        <v>13392</v>
      </c>
      <c r="C10061" s="45" t="s">
        <v>13137</v>
      </c>
      <c r="D10061" s="93" t="s">
        <v>13391</v>
      </c>
      <c r="E10061" s="94">
        <v>45838</v>
      </c>
      <c r="F10061" s="93"/>
      <c r="G10061" s="93"/>
      <c r="H10061" s="93"/>
      <c r="I10061" s="99"/>
      <c r="J10061" s="99"/>
      <c r="K10061" s="99"/>
      <c r="L10061" s="31"/>
      <c r="M10061" s="31"/>
      <c r="N10061" s="31"/>
      <c r="P10061" s="343"/>
    </row>
    <row r="10062" spans="1:16" x14ac:dyDescent="0.25">
      <c r="A10062" s="44" t="s">
        <v>15574</v>
      </c>
      <c r="B10062" s="44" t="s">
        <v>4156</v>
      </c>
      <c r="C10062" s="45" t="s">
        <v>15413</v>
      </c>
      <c r="D10062" s="45" t="s">
        <v>18252</v>
      </c>
      <c r="E10062" s="45" t="s">
        <v>3064</v>
      </c>
      <c r="F10062" s="45" t="s">
        <v>1384</v>
      </c>
      <c r="G10062" s="45" t="s">
        <v>1385</v>
      </c>
      <c r="P10062" s="343"/>
    </row>
    <row r="10063" spans="1:16" x14ac:dyDescent="0.25">
      <c r="A10063" s="44" t="s">
        <v>15252</v>
      </c>
      <c r="B10063" s="44" t="s">
        <v>13517</v>
      </c>
      <c r="C10063" s="45" t="s">
        <v>11128</v>
      </c>
      <c r="D10063" s="45" t="s">
        <v>16294</v>
      </c>
      <c r="E10063" s="46">
        <v>46022</v>
      </c>
      <c r="F10063" s="338"/>
      <c r="G10063" s="44"/>
      <c r="H10063" s="44"/>
      <c r="I10063" s="44"/>
      <c r="J10063" s="44"/>
      <c r="K10063" s="44"/>
      <c r="L10063" s="31"/>
      <c r="M10063" s="31"/>
      <c r="N10063" s="31"/>
      <c r="P10063" s="343"/>
    </row>
    <row r="10064" spans="1:16" x14ac:dyDescent="0.25">
      <c r="A10064" s="264" t="s">
        <v>5469</v>
      </c>
      <c r="B10064" s="264" t="s">
        <v>1057</v>
      </c>
      <c r="C10064" s="265">
        <v>24060402</v>
      </c>
      <c r="D10064" s="265" t="s">
        <v>15953</v>
      </c>
      <c r="E10064" s="266" t="s">
        <v>5410</v>
      </c>
      <c r="P10064" s="343"/>
    </row>
    <row r="10065" spans="1:16" x14ac:dyDescent="0.25">
      <c r="A10065" s="1" t="s">
        <v>148</v>
      </c>
      <c r="B10065" s="432" t="s">
        <v>2954</v>
      </c>
      <c r="C10065" s="433" t="s">
        <v>4397</v>
      </c>
      <c r="D10065" s="434" t="s">
        <v>17016</v>
      </c>
      <c r="E10065" s="434">
        <v>45823</v>
      </c>
      <c r="P10065" s="343"/>
    </row>
    <row r="10066" spans="1:16" x14ac:dyDescent="0.25">
      <c r="A10066" s="1" t="s">
        <v>148</v>
      </c>
      <c r="B10066" s="432" t="s">
        <v>2954</v>
      </c>
      <c r="C10066" s="433" t="s">
        <v>4397</v>
      </c>
      <c r="D10066" s="434" t="s">
        <v>17016</v>
      </c>
      <c r="E10066" s="434">
        <v>45823</v>
      </c>
      <c r="P10066" s="343"/>
    </row>
    <row r="10067" spans="1:16" x14ac:dyDescent="0.25">
      <c r="A10067" s="1" t="s">
        <v>148</v>
      </c>
      <c r="B10067" s="432" t="s">
        <v>9694</v>
      </c>
      <c r="C10067" s="433" t="s">
        <v>9708</v>
      </c>
      <c r="D10067" s="434" t="s">
        <v>17016</v>
      </c>
      <c r="E10067" s="434">
        <v>46158</v>
      </c>
      <c r="P10067" s="343"/>
    </row>
    <row r="10068" spans="1:16" x14ac:dyDescent="0.25">
      <c r="A10068" s="1" t="s">
        <v>148</v>
      </c>
      <c r="B10068" s="432" t="s">
        <v>9694</v>
      </c>
      <c r="C10068" s="433" t="s">
        <v>9708</v>
      </c>
      <c r="D10068" s="434" t="s">
        <v>17016</v>
      </c>
      <c r="E10068" s="434">
        <v>46158</v>
      </c>
      <c r="P10068" s="343"/>
    </row>
    <row r="10069" spans="1:16" x14ac:dyDescent="0.25">
      <c r="A10069" s="1" t="s">
        <v>148</v>
      </c>
      <c r="B10069" s="432" t="s">
        <v>185</v>
      </c>
      <c r="C10069" s="433" t="s">
        <v>13977</v>
      </c>
      <c r="D10069" s="434" t="s">
        <v>17016</v>
      </c>
      <c r="E10069" s="434">
        <v>45763</v>
      </c>
      <c r="P10069" s="343"/>
    </row>
    <row r="10070" spans="1:16" x14ac:dyDescent="0.25">
      <c r="A10070" s="264" t="s">
        <v>148</v>
      </c>
      <c r="B10070" s="264" t="s">
        <v>2751</v>
      </c>
      <c r="C10070" s="265">
        <v>230105</v>
      </c>
      <c r="D10070" s="265" t="s">
        <v>15953</v>
      </c>
      <c r="E10070" s="266" t="s">
        <v>6877</v>
      </c>
      <c r="P10070" s="343"/>
    </row>
    <row r="10071" spans="1:16" x14ac:dyDescent="0.25">
      <c r="A10071" s="264" t="s">
        <v>148</v>
      </c>
      <c r="B10071" s="264" t="s">
        <v>3591</v>
      </c>
      <c r="C10071" s="265">
        <v>230901</v>
      </c>
      <c r="D10071" s="265" t="s">
        <v>15953</v>
      </c>
      <c r="E10071" s="266" t="s">
        <v>10715</v>
      </c>
      <c r="P10071" s="343"/>
    </row>
    <row r="10072" spans="1:16" x14ac:dyDescent="0.25">
      <c r="A10072" s="264" t="s">
        <v>148</v>
      </c>
      <c r="B10072" s="264" t="s">
        <v>12996</v>
      </c>
      <c r="C10072" s="265">
        <v>24010401</v>
      </c>
      <c r="D10072" s="265" t="s">
        <v>15953</v>
      </c>
      <c r="E10072" s="266" t="s">
        <v>12997</v>
      </c>
      <c r="P10072" s="343"/>
    </row>
    <row r="10073" spans="1:16" x14ac:dyDescent="0.25">
      <c r="A10073" s="264" t="s">
        <v>148</v>
      </c>
      <c r="B10073" s="264" t="s">
        <v>3782</v>
      </c>
      <c r="C10073" s="265">
        <v>24010402</v>
      </c>
      <c r="D10073" s="265" t="s">
        <v>15953</v>
      </c>
      <c r="E10073" s="266" t="s">
        <v>8836</v>
      </c>
      <c r="P10073" s="343"/>
    </row>
    <row r="10074" spans="1:16" x14ac:dyDescent="0.25">
      <c r="A10074" s="264" t="s">
        <v>14932</v>
      </c>
      <c r="B10074" s="264" t="s">
        <v>1076</v>
      </c>
      <c r="C10074" s="265">
        <v>240303</v>
      </c>
      <c r="D10074" s="265" t="s">
        <v>15953</v>
      </c>
      <c r="E10074" s="266" t="s">
        <v>3064</v>
      </c>
      <c r="P10074" s="343"/>
    </row>
    <row r="10075" spans="1:16" x14ac:dyDescent="0.25">
      <c r="A10075" s="264" t="s">
        <v>14933</v>
      </c>
      <c r="B10075" s="264" t="s">
        <v>3753</v>
      </c>
      <c r="C10075" s="265">
        <v>210101</v>
      </c>
      <c r="D10075" s="265" t="s">
        <v>15953</v>
      </c>
      <c r="E10075" s="266" t="s">
        <v>3754</v>
      </c>
      <c r="P10075" s="343"/>
    </row>
    <row r="10076" spans="1:16" x14ac:dyDescent="0.25">
      <c r="A10076" s="264" t="s">
        <v>14933</v>
      </c>
      <c r="B10076" s="264" t="s">
        <v>6678</v>
      </c>
      <c r="C10076" s="265">
        <v>22020201</v>
      </c>
      <c r="D10076" s="265" t="s">
        <v>15953</v>
      </c>
      <c r="E10076" s="266" t="s">
        <v>5195</v>
      </c>
      <c r="P10076" s="343"/>
    </row>
    <row r="10077" spans="1:16" x14ac:dyDescent="0.25">
      <c r="A10077" s="264" t="s">
        <v>14933</v>
      </c>
      <c r="B10077" s="264" t="s">
        <v>6679</v>
      </c>
      <c r="C10077" s="265">
        <v>22020202</v>
      </c>
      <c r="D10077" s="265" t="s">
        <v>15953</v>
      </c>
      <c r="E10077" s="266" t="s">
        <v>5195</v>
      </c>
      <c r="P10077" s="343"/>
    </row>
    <row r="10078" spans="1:16" x14ac:dyDescent="0.25">
      <c r="A10078" s="44" t="s">
        <v>16655</v>
      </c>
      <c r="B10078" s="44" t="s">
        <v>12053</v>
      </c>
      <c r="C10078" s="45" t="s">
        <v>4782</v>
      </c>
      <c r="D10078" s="45" t="s">
        <v>4574</v>
      </c>
      <c r="E10078" s="275">
        <f>DATE(2026,7,20)</f>
        <v>46223</v>
      </c>
      <c r="P10078" s="343"/>
    </row>
    <row r="10079" spans="1:16" x14ac:dyDescent="0.25">
      <c r="A10079" s="264" t="s">
        <v>4287</v>
      </c>
      <c r="B10079" s="264" t="s">
        <v>3782</v>
      </c>
      <c r="C10079" s="265">
        <v>210205</v>
      </c>
      <c r="D10079" s="265" t="s">
        <v>15953</v>
      </c>
      <c r="E10079" s="266" t="s">
        <v>8836</v>
      </c>
      <c r="P10079" s="343"/>
    </row>
    <row r="10080" spans="1:16" x14ac:dyDescent="0.25">
      <c r="A10080" s="44" t="s">
        <v>12390</v>
      </c>
      <c r="B10080" s="44" t="s">
        <v>11985</v>
      </c>
      <c r="C10080" s="45" t="s">
        <v>4570</v>
      </c>
      <c r="D10080" s="45" t="s">
        <v>4574</v>
      </c>
      <c r="E10080" s="275">
        <f>DATE(2025,3,26)</f>
        <v>45742</v>
      </c>
      <c r="F10080" s="32"/>
      <c r="G10080" s="32"/>
      <c r="H10080" s="32"/>
      <c r="I10080" s="31"/>
      <c r="J10080" s="31"/>
      <c r="K10080" s="31"/>
      <c r="L10080" s="31"/>
      <c r="M10080" s="31"/>
      <c r="N10080" s="31"/>
      <c r="P10080" s="343"/>
    </row>
    <row r="10081" spans="1:16" x14ac:dyDescent="0.25">
      <c r="A10081" s="264" t="s">
        <v>883</v>
      </c>
      <c r="B10081" s="264" t="s">
        <v>2751</v>
      </c>
      <c r="C10081" s="265">
        <v>230105</v>
      </c>
      <c r="D10081" s="265" t="s">
        <v>15953</v>
      </c>
      <c r="E10081" s="266" t="s">
        <v>6877</v>
      </c>
      <c r="P10081" s="343"/>
    </row>
    <row r="10082" spans="1:16" x14ac:dyDescent="0.25">
      <c r="A10082" s="264" t="s">
        <v>883</v>
      </c>
      <c r="B10082" s="264" t="s">
        <v>9691</v>
      </c>
      <c r="C10082" s="265">
        <v>230302</v>
      </c>
      <c r="D10082" s="265" t="s">
        <v>15953</v>
      </c>
      <c r="E10082" s="266" t="s">
        <v>3754</v>
      </c>
      <c r="P10082" s="343"/>
    </row>
    <row r="10083" spans="1:16" x14ac:dyDescent="0.25">
      <c r="A10083" s="264" t="s">
        <v>883</v>
      </c>
      <c r="B10083" s="264" t="s">
        <v>3591</v>
      </c>
      <c r="C10083" s="265">
        <v>230901</v>
      </c>
      <c r="D10083" s="265" t="s">
        <v>15953</v>
      </c>
      <c r="E10083" s="266" t="s">
        <v>10715</v>
      </c>
      <c r="P10083" s="343"/>
    </row>
    <row r="10084" spans="1:16" x14ac:dyDescent="0.25">
      <c r="A10084" s="264" t="s">
        <v>883</v>
      </c>
      <c r="B10084" s="264" t="s">
        <v>12989</v>
      </c>
      <c r="C10084" s="265">
        <v>240103</v>
      </c>
      <c r="D10084" s="265" t="s">
        <v>15953</v>
      </c>
      <c r="E10084" s="266" t="s">
        <v>6677</v>
      </c>
      <c r="P10084" s="343"/>
    </row>
    <row r="10085" spans="1:16" x14ac:dyDescent="0.25">
      <c r="A10085" s="264" t="s">
        <v>883</v>
      </c>
      <c r="B10085" s="264" t="s">
        <v>14623</v>
      </c>
      <c r="C10085" s="265">
        <v>24050301</v>
      </c>
      <c r="D10085" s="265" t="s">
        <v>15953</v>
      </c>
      <c r="E10085" s="266" t="s">
        <v>6710</v>
      </c>
      <c r="P10085" s="343"/>
    </row>
    <row r="10086" spans="1:16" x14ac:dyDescent="0.25">
      <c r="A10086" s="264" t="s">
        <v>9550</v>
      </c>
      <c r="B10086" s="264" t="s">
        <v>2751</v>
      </c>
      <c r="C10086" s="265">
        <v>230105</v>
      </c>
      <c r="D10086" s="265" t="s">
        <v>15953</v>
      </c>
      <c r="E10086" s="266" t="s">
        <v>6877</v>
      </c>
      <c r="P10086" s="343"/>
    </row>
    <row r="10087" spans="1:16" x14ac:dyDescent="0.25">
      <c r="A10087" s="264" t="s">
        <v>2831</v>
      </c>
      <c r="B10087" s="264" t="s">
        <v>6966</v>
      </c>
      <c r="C10087" s="265">
        <v>23010401</v>
      </c>
      <c r="D10087" s="265" t="s">
        <v>15953</v>
      </c>
      <c r="E10087" s="266" t="s">
        <v>6967</v>
      </c>
      <c r="P10087" s="343"/>
    </row>
    <row r="10088" spans="1:16" x14ac:dyDescent="0.25">
      <c r="A10088" s="264" t="s">
        <v>2831</v>
      </c>
      <c r="B10088" s="264" t="s">
        <v>3782</v>
      </c>
      <c r="C10088" s="265">
        <v>23010402</v>
      </c>
      <c r="D10088" s="265" t="s">
        <v>15953</v>
      </c>
      <c r="E10088" s="266" t="s">
        <v>8836</v>
      </c>
      <c r="P10088" s="343"/>
    </row>
    <row r="10089" spans="1:16" x14ac:dyDescent="0.25">
      <c r="A10089" s="264" t="s">
        <v>2831</v>
      </c>
      <c r="B10089" s="264" t="s">
        <v>4844</v>
      </c>
      <c r="C10089" s="265">
        <v>24060401</v>
      </c>
      <c r="D10089" s="265" t="s">
        <v>15953</v>
      </c>
      <c r="E10089" s="266" t="s">
        <v>6412</v>
      </c>
      <c r="P10089" s="343"/>
    </row>
    <row r="10090" spans="1:16" x14ac:dyDescent="0.25">
      <c r="A10090" s="264" t="s">
        <v>2831</v>
      </c>
      <c r="B10090" s="264" t="s">
        <v>1057</v>
      </c>
      <c r="C10090" s="265">
        <v>24060402</v>
      </c>
      <c r="D10090" s="265" t="s">
        <v>15953</v>
      </c>
      <c r="E10090" s="266" t="s">
        <v>5410</v>
      </c>
      <c r="P10090" s="343"/>
    </row>
    <row r="10091" spans="1:16" x14ac:dyDescent="0.25">
      <c r="A10091" s="44" t="s">
        <v>7256</v>
      </c>
      <c r="B10091" s="44" t="s">
        <v>15290</v>
      </c>
      <c r="C10091" s="45" t="s">
        <v>7249</v>
      </c>
      <c r="D10091" s="45" t="s">
        <v>16294</v>
      </c>
      <c r="E10091" s="46">
        <v>45777</v>
      </c>
      <c r="F10091" s="338"/>
      <c r="G10091" s="44"/>
      <c r="H10091" s="44"/>
      <c r="I10091" s="44"/>
      <c r="J10091" s="44"/>
      <c r="K10091" s="44"/>
      <c r="L10091" s="31"/>
      <c r="M10091" s="31"/>
      <c r="N10091" s="31"/>
      <c r="P10091" s="343"/>
    </row>
    <row r="10092" spans="1:16" x14ac:dyDescent="0.3">
      <c r="A10092" s="58" t="s">
        <v>1446</v>
      </c>
      <c r="B10092" s="58" t="s">
        <v>4914</v>
      </c>
      <c r="C10092" s="62">
        <v>23022</v>
      </c>
      <c r="D10092" s="62" t="s">
        <v>5966</v>
      </c>
      <c r="E10092" s="60">
        <v>46630</v>
      </c>
      <c r="F10092" s="339" t="s">
        <v>16268</v>
      </c>
      <c r="G10092" s="339" t="s">
        <v>16268</v>
      </c>
      <c r="H10092" s="57"/>
      <c r="I10092" s="57"/>
      <c r="J10092" s="57"/>
      <c r="K10092" s="57"/>
      <c r="P10092" s="343"/>
    </row>
    <row r="10093" spans="1:16" x14ac:dyDescent="0.3">
      <c r="A10093" s="57" t="s">
        <v>1446</v>
      </c>
      <c r="B10093" s="57" t="s">
        <v>10846</v>
      </c>
      <c r="C10093" s="62">
        <v>2221</v>
      </c>
      <c r="D10093" s="62" t="s">
        <v>5966</v>
      </c>
      <c r="E10093" s="60">
        <v>45777</v>
      </c>
      <c r="F10093" s="339" t="s">
        <v>16268</v>
      </c>
      <c r="G10093" s="339" t="s">
        <v>16268</v>
      </c>
      <c r="H10093" s="57"/>
      <c r="I10093" s="57"/>
      <c r="J10093" s="57"/>
      <c r="K10093" s="57"/>
      <c r="L10093" s="31"/>
      <c r="M10093" s="31"/>
      <c r="N10093" s="31"/>
      <c r="P10093" s="343"/>
    </row>
    <row r="10094" spans="1:16" x14ac:dyDescent="0.25">
      <c r="A10094" s="44" t="s">
        <v>16124</v>
      </c>
      <c r="B10094" s="44" t="s">
        <v>18102</v>
      </c>
      <c r="C10094" s="45" t="s">
        <v>18103</v>
      </c>
      <c r="D10094" s="45" t="s">
        <v>18252</v>
      </c>
      <c r="E10094" s="45" t="s">
        <v>6985</v>
      </c>
      <c r="F10094" s="45" t="s">
        <v>1385</v>
      </c>
      <c r="G10094" s="45" t="s">
        <v>1385</v>
      </c>
      <c r="P10094" s="343"/>
    </row>
    <row r="10095" spans="1:16" x14ac:dyDescent="0.25">
      <c r="A10095" s="403" t="s">
        <v>17433</v>
      </c>
      <c r="B10095" s="403" t="s">
        <v>17205</v>
      </c>
      <c r="C10095" s="413">
        <v>15.23</v>
      </c>
      <c r="D10095" s="43" t="s">
        <v>17679</v>
      </c>
      <c r="E10095" s="43">
        <v>46934</v>
      </c>
      <c r="F10095" s="88" t="s">
        <v>1533</v>
      </c>
      <c r="P10095" s="343"/>
    </row>
    <row r="10096" spans="1:16" x14ac:dyDescent="0.25">
      <c r="A10096" s="403" t="s">
        <v>17433</v>
      </c>
      <c r="B10096" s="403" t="s">
        <v>17102</v>
      </c>
      <c r="C10096" s="413">
        <v>21.23</v>
      </c>
      <c r="D10096" s="43" t="s">
        <v>17679</v>
      </c>
      <c r="E10096" s="43">
        <v>46934</v>
      </c>
      <c r="F10096" s="88" t="s">
        <v>1533</v>
      </c>
      <c r="P10096" s="343"/>
    </row>
    <row r="10097" spans="1:16" x14ac:dyDescent="0.25">
      <c r="A10097" s="403" t="s">
        <v>17433</v>
      </c>
      <c r="B10097" s="403" t="s">
        <v>17103</v>
      </c>
      <c r="C10097" s="413">
        <v>22.23</v>
      </c>
      <c r="D10097" s="43" t="s">
        <v>17679</v>
      </c>
      <c r="E10097" s="43">
        <v>46934</v>
      </c>
      <c r="F10097" s="88" t="s">
        <v>1533</v>
      </c>
      <c r="P10097" s="343"/>
    </row>
    <row r="10098" spans="1:16" x14ac:dyDescent="0.25">
      <c r="A10098" s="44" t="s">
        <v>11047</v>
      </c>
      <c r="B10098" s="44" t="s">
        <v>10976</v>
      </c>
      <c r="C10098" s="45" t="s">
        <v>10977</v>
      </c>
      <c r="D10098" s="45" t="s">
        <v>18252</v>
      </c>
      <c r="E10098" s="45" t="s">
        <v>10715</v>
      </c>
      <c r="F10098" s="45" t="s">
        <v>1384</v>
      </c>
      <c r="G10098" s="45" t="s">
        <v>1385</v>
      </c>
      <c r="P10098" s="343"/>
    </row>
    <row r="10099" spans="1:16" x14ac:dyDescent="0.25">
      <c r="A10099" s="44" t="s">
        <v>11047</v>
      </c>
      <c r="B10099" s="44" t="s">
        <v>1367</v>
      </c>
      <c r="C10099" s="45" t="s">
        <v>10990</v>
      </c>
      <c r="D10099" s="45" t="s">
        <v>18252</v>
      </c>
      <c r="E10099" s="45" t="s">
        <v>10715</v>
      </c>
      <c r="F10099" s="45" t="s">
        <v>1384</v>
      </c>
      <c r="G10099" s="45" t="s">
        <v>1385</v>
      </c>
      <c r="P10099" s="343"/>
    </row>
    <row r="10100" spans="1:16" x14ac:dyDescent="0.25">
      <c r="A10100" s="44" t="s">
        <v>11047</v>
      </c>
      <c r="B10100" s="44" t="s">
        <v>11000</v>
      </c>
      <c r="C10100" s="45" t="s">
        <v>11001</v>
      </c>
      <c r="D10100" s="45" t="s">
        <v>18252</v>
      </c>
      <c r="E10100" s="45" t="s">
        <v>10715</v>
      </c>
      <c r="F10100" s="45" t="s">
        <v>1384</v>
      </c>
      <c r="G10100" s="45" t="s">
        <v>1385</v>
      </c>
      <c r="P10100" s="343"/>
    </row>
    <row r="10101" spans="1:16" x14ac:dyDescent="0.3">
      <c r="A10101" s="278" t="s">
        <v>14082</v>
      </c>
      <c r="B10101" s="278" t="s">
        <v>1399</v>
      </c>
      <c r="C10101" s="59" t="s">
        <v>14156</v>
      </c>
      <c r="D10101" s="93" t="s">
        <v>1398</v>
      </c>
      <c r="E10101" s="94">
        <v>45863</v>
      </c>
      <c r="F10101" s="93"/>
      <c r="G10101" s="93"/>
      <c r="H10101" s="93"/>
      <c r="I10101" s="99"/>
      <c r="J10101" s="99"/>
      <c r="K10101" s="99"/>
      <c r="L10101" s="31"/>
      <c r="M10101" s="31"/>
      <c r="N10101" s="31"/>
      <c r="P10101" s="343"/>
    </row>
    <row r="10102" spans="1:16" x14ac:dyDescent="0.25">
      <c r="A10102" s="264" t="s">
        <v>14082</v>
      </c>
      <c r="B10102" s="264" t="s">
        <v>236</v>
      </c>
      <c r="C10102" s="265">
        <v>241001</v>
      </c>
      <c r="D10102" s="265" t="s">
        <v>15953</v>
      </c>
      <c r="E10102" s="266" t="s">
        <v>11352</v>
      </c>
      <c r="P10102" s="343"/>
    </row>
    <row r="10103" spans="1:16" x14ac:dyDescent="0.25">
      <c r="A10103" s="264" t="s">
        <v>14082</v>
      </c>
      <c r="B10103" s="264" t="s">
        <v>1921</v>
      </c>
      <c r="C10103" s="265">
        <v>250101</v>
      </c>
      <c r="D10103" s="265" t="s">
        <v>15953</v>
      </c>
      <c r="E10103" s="266" t="s">
        <v>17681</v>
      </c>
      <c r="P10103" s="343"/>
    </row>
    <row r="10104" spans="1:16" x14ac:dyDescent="0.25">
      <c r="A10104" s="264" t="s">
        <v>13030</v>
      </c>
      <c r="B10104" s="264" t="s">
        <v>12996</v>
      </c>
      <c r="C10104" s="265">
        <v>24010401</v>
      </c>
      <c r="D10104" s="265" t="s">
        <v>15953</v>
      </c>
      <c r="E10104" s="266" t="s">
        <v>12997</v>
      </c>
      <c r="P10104" s="343"/>
    </row>
    <row r="10105" spans="1:16" x14ac:dyDescent="0.25">
      <c r="A10105" s="264" t="s">
        <v>14934</v>
      </c>
      <c r="B10105" s="264" t="s">
        <v>12996</v>
      </c>
      <c r="C10105" s="265">
        <v>24010401</v>
      </c>
      <c r="D10105" s="265" t="s">
        <v>15953</v>
      </c>
      <c r="E10105" s="266" t="s">
        <v>12997</v>
      </c>
      <c r="P10105" s="343"/>
    </row>
    <row r="10106" spans="1:16" x14ac:dyDescent="0.25">
      <c r="A10106" s="44" t="s">
        <v>162</v>
      </c>
      <c r="B10106" s="44" t="s">
        <v>1353</v>
      </c>
      <c r="C10106" s="45" t="s">
        <v>15395</v>
      </c>
      <c r="D10106" s="45" t="s">
        <v>18252</v>
      </c>
      <c r="E10106" s="45" t="s">
        <v>10069</v>
      </c>
      <c r="F10106" s="45" t="s">
        <v>1385</v>
      </c>
      <c r="G10106" s="45" t="s">
        <v>1385</v>
      </c>
      <c r="P10106" s="343"/>
    </row>
    <row r="10107" spans="1:16" x14ac:dyDescent="0.25">
      <c r="A10107" s="44" t="s">
        <v>13282</v>
      </c>
      <c r="B10107" s="92" t="s">
        <v>13392</v>
      </c>
      <c r="C10107" s="45" t="s">
        <v>13134</v>
      </c>
      <c r="D10107" s="93" t="s">
        <v>13391</v>
      </c>
      <c r="E10107" s="94">
        <v>45838</v>
      </c>
      <c r="F10107" s="93"/>
      <c r="G10107" s="93"/>
      <c r="H10107" s="93"/>
      <c r="I10107" s="99"/>
      <c r="J10107" s="99"/>
      <c r="K10107" s="99"/>
      <c r="L10107" s="31"/>
      <c r="M10107" s="31"/>
      <c r="N10107" s="31"/>
      <c r="P10107" s="343"/>
    </row>
    <row r="10108" spans="1:16" x14ac:dyDescent="0.25">
      <c r="A10108" s="1" t="s">
        <v>13978</v>
      </c>
      <c r="B10108" s="432" t="s">
        <v>8379</v>
      </c>
      <c r="C10108" s="433" t="s">
        <v>13973</v>
      </c>
      <c r="D10108" s="434" t="s">
        <v>17016</v>
      </c>
      <c r="E10108" s="434">
        <v>45838</v>
      </c>
      <c r="P10108" s="343"/>
    </row>
    <row r="10109" spans="1:16" x14ac:dyDescent="0.25">
      <c r="A10109" s="44" t="s">
        <v>3726</v>
      </c>
      <c r="B10109" s="44" t="s">
        <v>15255</v>
      </c>
      <c r="C10109" s="45" t="s">
        <v>3736</v>
      </c>
      <c r="D10109" s="45" t="s">
        <v>16294</v>
      </c>
      <c r="E10109" s="46">
        <v>46081</v>
      </c>
      <c r="F10109" s="338"/>
      <c r="G10109" s="44"/>
      <c r="H10109" s="44"/>
      <c r="I10109" s="44"/>
      <c r="J10109" s="44"/>
      <c r="K10109" s="44"/>
      <c r="P10109" s="343"/>
    </row>
    <row r="10110" spans="1:16" x14ac:dyDescent="0.25">
      <c r="A10110" s="44" t="s">
        <v>3416</v>
      </c>
      <c r="B10110" s="44" t="s">
        <v>11004</v>
      </c>
      <c r="C10110" s="45" t="s">
        <v>11005</v>
      </c>
      <c r="D10110" s="45" t="s">
        <v>18252</v>
      </c>
      <c r="E10110" s="45" t="s">
        <v>10715</v>
      </c>
      <c r="F10110" s="45" t="s">
        <v>1384</v>
      </c>
      <c r="G10110" s="45" t="s">
        <v>1385</v>
      </c>
      <c r="P10110" s="343"/>
    </row>
    <row r="10111" spans="1:16" x14ac:dyDescent="0.25">
      <c r="A10111" s="44" t="s">
        <v>3416</v>
      </c>
      <c r="B10111" s="44" t="s">
        <v>10976</v>
      </c>
      <c r="C10111" s="45" t="s">
        <v>10977</v>
      </c>
      <c r="D10111" s="45" t="s">
        <v>18252</v>
      </c>
      <c r="E10111" s="45" t="s">
        <v>10715</v>
      </c>
      <c r="F10111" s="45" t="s">
        <v>1384</v>
      </c>
      <c r="G10111" s="45" t="s">
        <v>1385</v>
      </c>
      <c r="P10111" s="343"/>
    </row>
    <row r="10112" spans="1:16" x14ac:dyDescent="0.25">
      <c r="A10112" s="1" t="s">
        <v>2178</v>
      </c>
      <c r="B10112" s="432" t="s">
        <v>2177</v>
      </c>
      <c r="C10112" s="433" t="s">
        <v>6316</v>
      </c>
      <c r="D10112" s="434" t="s">
        <v>17016</v>
      </c>
      <c r="E10112" s="434">
        <v>45869</v>
      </c>
      <c r="P10112" s="343"/>
    </row>
    <row r="10113" spans="1:16" x14ac:dyDescent="0.25">
      <c r="A10113" s="1" t="s">
        <v>2178</v>
      </c>
      <c r="B10113" s="432" t="s">
        <v>2177</v>
      </c>
      <c r="C10113" s="433" t="s">
        <v>6316</v>
      </c>
      <c r="D10113" s="434" t="s">
        <v>17016</v>
      </c>
      <c r="E10113" s="434">
        <v>45869</v>
      </c>
      <c r="P10113" s="343"/>
    </row>
    <row r="10114" spans="1:16" x14ac:dyDescent="0.25">
      <c r="A10114" s="44" t="s">
        <v>12391</v>
      </c>
      <c r="B10114" s="44" t="s">
        <v>5042</v>
      </c>
      <c r="C10114" s="45" t="s">
        <v>6600</v>
      </c>
      <c r="D10114" s="45" t="s">
        <v>4574</v>
      </c>
      <c r="E10114" s="275">
        <f>DATE(2026,12,20)</f>
        <v>46376</v>
      </c>
      <c r="P10114" s="343"/>
    </row>
    <row r="10115" spans="1:16" x14ac:dyDescent="0.3">
      <c r="A10115" s="99" t="s">
        <v>8260</v>
      </c>
      <c r="B10115" s="99" t="s">
        <v>8259</v>
      </c>
      <c r="C10115" s="93" t="s">
        <v>8267</v>
      </c>
      <c r="D10115" s="93" t="s">
        <v>1398</v>
      </c>
      <c r="E10115" s="94">
        <v>46074</v>
      </c>
      <c r="F10115" s="93"/>
      <c r="G10115" s="93"/>
      <c r="H10115" s="93" t="s">
        <v>2055</v>
      </c>
      <c r="I10115" s="99"/>
      <c r="J10115" s="99"/>
      <c r="K10115" s="99"/>
      <c r="P10115" s="343"/>
    </row>
    <row r="10116" spans="1:16" x14ac:dyDescent="0.25">
      <c r="A10116" s="44" t="s">
        <v>13283</v>
      </c>
      <c r="B10116" s="92" t="s">
        <v>13392</v>
      </c>
      <c r="C10116" s="77" t="s">
        <v>13124</v>
      </c>
      <c r="D10116" s="93" t="s">
        <v>13391</v>
      </c>
      <c r="E10116" s="94">
        <v>45838</v>
      </c>
      <c r="F10116" s="93"/>
      <c r="G10116" s="93"/>
      <c r="H10116" s="93"/>
      <c r="I10116" s="99"/>
      <c r="J10116" s="99"/>
      <c r="K10116" s="99"/>
      <c r="L10116" s="31"/>
      <c r="M10116" s="31"/>
      <c r="N10116" s="31"/>
      <c r="P10116" s="343"/>
    </row>
    <row r="10117" spans="1:16" x14ac:dyDescent="0.25">
      <c r="A10117" s="264" t="s">
        <v>15894</v>
      </c>
      <c r="B10117" s="264" t="s">
        <v>6669</v>
      </c>
      <c r="C10117" s="265">
        <v>240804</v>
      </c>
      <c r="D10117" s="265" t="s">
        <v>15953</v>
      </c>
      <c r="E10117" s="266" t="s">
        <v>15826</v>
      </c>
      <c r="P10117" s="343"/>
    </row>
    <row r="10118" spans="1:16" x14ac:dyDescent="0.25">
      <c r="A10118" s="264" t="s">
        <v>13031</v>
      </c>
      <c r="B10118" s="264" t="s">
        <v>13009</v>
      </c>
      <c r="C10118" s="265">
        <v>240101</v>
      </c>
      <c r="D10118" s="265" t="s">
        <v>15953</v>
      </c>
      <c r="E10118" s="266" t="s">
        <v>13010</v>
      </c>
      <c r="P10118" s="343"/>
    </row>
    <row r="10119" spans="1:16" x14ac:dyDescent="0.25">
      <c r="A10119" s="44" t="s">
        <v>9368</v>
      </c>
      <c r="B10119" s="44" t="s">
        <v>1362</v>
      </c>
      <c r="C10119" s="45" t="s">
        <v>9308</v>
      </c>
      <c r="D10119" s="45" t="s">
        <v>18252</v>
      </c>
      <c r="E10119" s="45" t="s">
        <v>3754</v>
      </c>
      <c r="F10119" s="45" t="s">
        <v>1384</v>
      </c>
      <c r="G10119" s="45" t="s">
        <v>1385</v>
      </c>
      <c r="P10119" s="343"/>
    </row>
    <row r="10120" spans="1:16" x14ac:dyDescent="0.25">
      <c r="A10120" s="44" t="s">
        <v>16125</v>
      </c>
      <c r="B10120" s="44" t="s">
        <v>1345</v>
      </c>
      <c r="C10120" s="45" t="s">
        <v>18105</v>
      </c>
      <c r="D10120" s="45" t="s">
        <v>18252</v>
      </c>
      <c r="E10120" s="45" t="s">
        <v>6985</v>
      </c>
      <c r="F10120" s="45" t="s">
        <v>1384</v>
      </c>
      <c r="G10120" s="45" t="s">
        <v>1385</v>
      </c>
      <c r="P10120" s="343"/>
    </row>
    <row r="10121" spans="1:16" x14ac:dyDescent="0.3">
      <c r="A10121" s="57" t="s">
        <v>474</v>
      </c>
      <c r="B10121" s="92" t="s">
        <v>4550</v>
      </c>
      <c r="C10121" s="93" t="s">
        <v>4548</v>
      </c>
      <c r="D10121" s="93" t="s">
        <v>4549</v>
      </c>
      <c r="E10121" s="94">
        <v>46203</v>
      </c>
      <c r="F10121" s="93"/>
      <c r="G10121" s="93"/>
      <c r="H10121" s="93"/>
      <c r="I10121" s="99"/>
      <c r="J10121" s="99"/>
      <c r="K10121" s="99"/>
      <c r="P10121" s="343"/>
    </row>
    <row r="10122" spans="1:16" x14ac:dyDescent="0.25">
      <c r="A10122" s="403" t="s">
        <v>474</v>
      </c>
      <c r="B10122" s="403" t="s">
        <v>17175</v>
      </c>
      <c r="C10122" s="413">
        <v>13.22</v>
      </c>
      <c r="D10122" s="43" t="s">
        <v>17679</v>
      </c>
      <c r="E10122" s="43">
        <v>45838</v>
      </c>
      <c r="F10122" s="88"/>
      <c r="P10122" s="343"/>
    </row>
    <row r="10123" spans="1:16" x14ac:dyDescent="0.25">
      <c r="A10123" s="403" t="s">
        <v>474</v>
      </c>
      <c r="B10123" s="403" t="s">
        <v>17143</v>
      </c>
      <c r="C10123" s="413">
        <v>19.22</v>
      </c>
      <c r="D10123" s="43" t="s">
        <v>17679</v>
      </c>
      <c r="E10123" s="43">
        <v>45838</v>
      </c>
      <c r="F10123" s="88"/>
      <c r="P10123" s="343"/>
    </row>
    <row r="10124" spans="1:16" x14ac:dyDescent="0.25">
      <c r="A10124" s="264" t="s">
        <v>474</v>
      </c>
      <c r="B10124" s="264" t="s">
        <v>6669</v>
      </c>
      <c r="C10124" s="265">
        <v>230807</v>
      </c>
      <c r="D10124" s="265" t="s">
        <v>15953</v>
      </c>
      <c r="E10124" s="266" t="s">
        <v>6877</v>
      </c>
      <c r="P10124" s="343"/>
    </row>
    <row r="10125" spans="1:16" x14ac:dyDescent="0.25">
      <c r="A10125" s="264" t="s">
        <v>474</v>
      </c>
      <c r="B10125" s="264" t="s">
        <v>14597</v>
      </c>
      <c r="C10125" s="265">
        <v>240302</v>
      </c>
      <c r="D10125" s="265" t="s">
        <v>15953</v>
      </c>
      <c r="E10125" s="266" t="s">
        <v>3064</v>
      </c>
      <c r="P10125" s="343"/>
    </row>
    <row r="10126" spans="1:16" x14ac:dyDescent="0.25">
      <c r="A10126" s="44" t="s">
        <v>3616</v>
      </c>
      <c r="B10126" s="44" t="s">
        <v>16656</v>
      </c>
      <c r="C10126" s="45" t="s">
        <v>16657</v>
      </c>
      <c r="D10126" s="45" t="s">
        <v>4574</v>
      </c>
      <c r="E10126" s="275">
        <f>DATE(2028,7,9)</f>
        <v>46943</v>
      </c>
      <c r="P10126" s="343"/>
    </row>
    <row r="10127" spans="1:16" x14ac:dyDescent="0.25">
      <c r="A10127" s="346" t="s">
        <v>5757</v>
      </c>
      <c r="B10127" s="346" t="s">
        <v>16892</v>
      </c>
      <c r="C10127" s="347" t="s">
        <v>16893</v>
      </c>
      <c r="D10127" s="347" t="s">
        <v>15765</v>
      </c>
      <c r="E10127" s="347" t="s">
        <v>16890</v>
      </c>
      <c r="F10127" s="346"/>
      <c r="G10127" s="346"/>
      <c r="H10127" s="346"/>
      <c r="I10127" s="346"/>
      <c r="J10127" s="346"/>
      <c r="K10127" s="346"/>
      <c r="L10127" s="346"/>
      <c r="M10127" s="346"/>
      <c r="P10127" s="343"/>
    </row>
    <row r="10128" spans="1:16" x14ac:dyDescent="0.25">
      <c r="A10128" s="264" t="s">
        <v>17918</v>
      </c>
      <c r="B10128" s="264" t="s">
        <v>1065</v>
      </c>
      <c r="C10128" s="265">
        <v>25010201</v>
      </c>
      <c r="D10128" s="265" t="s">
        <v>15953</v>
      </c>
      <c r="E10128" s="266" t="s">
        <v>17681</v>
      </c>
      <c r="P10128" s="343"/>
    </row>
    <row r="10129" spans="1:16" x14ac:dyDescent="0.25">
      <c r="A10129" s="264" t="s">
        <v>17918</v>
      </c>
      <c r="B10129" s="264" t="s">
        <v>6682</v>
      </c>
      <c r="C10129" s="265">
        <v>25010202</v>
      </c>
      <c r="D10129" s="265" t="s">
        <v>15953</v>
      </c>
      <c r="E10129" s="266" t="s">
        <v>6677</v>
      </c>
      <c r="P10129" s="343"/>
    </row>
    <row r="10130" spans="1:16" x14ac:dyDescent="0.25">
      <c r="A10130" s="264" t="s">
        <v>17918</v>
      </c>
      <c r="B10130" s="264" t="s">
        <v>17682</v>
      </c>
      <c r="C10130" s="265">
        <v>25010501</v>
      </c>
      <c r="D10130" s="265" t="s">
        <v>15953</v>
      </c>
      <c r="E10130" s="266" t="s">
        <v>17681</v>
      </c>
      <c r="P10130" s="343"/>
    </row>
    <row r="10131" spans="1:16" x14ac:dyDescent="0.25">
      <c r="A10131" s="264" t="s">
        <v>17918</v>
      </c>
      <c r="B10131" s="264" t="s">
        <v>6663</v>
      </c>
      <c r="C10131" s="265">
        <v>25010502</v>
      </c>
      <c r="D10131" s="265" t="s">
        <v>15953</v>
      </c>
      <c r="E10131" s="266" t="s">
        <v>6677</v>
      </c>
      <c r="P10131" s="343"/>
    </row>
    <row r="10132" spans="1:16" x14ac:dyDescent="0.3">
      <c r="A10132" s="57" t="s">
        <v>564</v>
      </c>
      <c r="B10132" s="57" t="s">
        <v>2495</v>
      </c>
      <c r="C10132" s="62">
        <v>21030</v>
      </c>
      <c r="D10132" s="62" t="s">
        <v>5966</v>
      </c>
      <c r="E10132" s="60">
        <v>45961</v>
      </c>
      <c r="F10132" s="339" t="s">
        <v>16267</v>
      </c>
      <c r="G10132" s="339" t="s">
        <v>16268</v>
      </c>
      <c r="H10132" s="57"/>
      <c r="I10132" s="57"/>
      <c r="J10132" s="57"/>
      <c r="K10132" s="57"/>
      <c r="L10132" s="31"/>
      <c r="M10132" s="31"/>
      <c r="N10132" s="31"/>
      <c r="P10132" s="343"/>
    </row>
    <row r="10133" spans="1:16" x14ac:dyDescent="0.25">
      <c r="A10133" s="44" t="s">
        <v>564</v>
      </c>
      <c r="B10133" s="44" t="s">
        <v>1352</v>
      </c>
      <c r="C10133" s="45" t="s">
        <v>9319</v>
      </c>
      <c r="D10133" s="45" t="s">
        <v>18252</v>
      </c>
      <c r="E10133" s="45" t="s">
        <v>3754</v>
      </c>
      <c r="F10133" s="45" t="s">
        <v>1385</v>
      </c>
      <c r="G10133" s="45" t="s">
        <v>1385</v>
      </c>
      <c r="P10133" s="343"/>
    </row>
    <row r="10134" spans="1:16" x14ac:dyDescent="0.3">
      <c r="A10134" s="57" t="s">
        <v>564</v>
      </c>
      <c r="B10134" s="92" t="s">
        <v>4550</v>
      </c>
      <c r="C10134" s="93" t="s">
        <v>4548</v>
      </c>
      <c r="D10134" s="93" t="s">
        <v>4549</v>
      </c>
      <c r="E10134" s="94">
        <v>46203</v>
      </c>
      <c r="F10134" s="93"/>
      <c r="G10134" s="93"/>
      <c r="H10134" s="93"/>
      <c r="I10134" s="99"/>
      <c r="J10134" s="99"/>
      <c r="K10134" s="99"/>
      <c r="P10134" s="343"/>
    </row>
    <row r="10135" spans="1:16" x14ac:dyDescent="0.25">
      <c r="A10135" s="403" t="s">
        <v>564</v>
      </c>
      <c r="B10135" s="403" t="s">
        <v>17121</v>
      </c>
      <c r="C10135" s="413">
        <v>13.23</v>
      </c>
      <c r="D10135" s="43" t="s">
        <v>17679</v>
      </c>
      <c r="E10135" s="43">
        <v>46934</v>
      </c>
      <c r="F10135" s="88" t="s">
        <v>1533</v>
      </c>
      <c r="P10135" s="343"/>
    </row>
    <row r="10136" spans="1:16" x14ac:dyDescent="0.25">
      <c r="A10136" s="403" t="s">
        <v>564</v>
      </c>
      <c r="B10136" s="403" t="s">
        <v>17113</v>
      </c>
      <c r="C10136" s="413">
        <v>14.23</v>
      </c>
      <c r="D10136" s="43" t="s">
        <v>17679</v>
      </c>
      <c r="E10136" s="43">
        <v>46934</v>
      </c>
      <c r="F10136" s="88" t="s">
        <v>1533</v>
      </c>
      <c r="P10136" s="343"/>
    </row>
    <row r="10137" spans="1:16" x14ac:dyDescent="0.25">
      <c r="A10137" s="44" t="s">
        <v>564</v>
      </c>
      <c r="B10137" s="44" t="s">
        <v>229</v>
      </c>
      <c r="C10137" s="45" t="s">
        <v>10315</v>
      </c>
      <c r="D10137" s="45" t="s">
        <v>15765</v>
      </c>
      <c r="E10137" s="45" t="s">
        <v>8836</v>
      </c>
      <c r="F10137" s="328"/>
      <c r="G10137" s="328"/>
      <c r="H10137" s="328"/>
      <c r="I10137" s="329"/>
      <c r="J10137" s="329"/>
      <c r="K10137" s="329"/>
      <c r="P10137" s="343"/>
    </row>
    <row r="10138" spans="1:16" x14ac:dyDescent="0.25">
      <c r="A10138" s="346" t="s">
        <v>564</v>
      </c>
      <c r="B10138" s="346" t="s">
        <v>229</v>
      </c>
      <c r="C10138" s="347" t="s">
        <v>10315</v>
      </c>
      <c r="D10138" s="347" t="s">
        <v>15765</v>
      </c>
      <c r="E10138" s="347" t="s">
        <v>6967</v>
      </c>
      <c r="F10138" s="346"/>
      <c r="G10138" s="346"/>
      <c r="H10138" s="346"/>
      <c r="I10138" s="346"/>
      <c r="J10138" s="346"/>
      <c r="K10138" s="346"/>
      <c r="L10138" s="346"/>
      <c r="M10138" s="346"/>
      <c r="P10138" s="343"/>
    </row>
    <row r="10139" spans="1:16" x14ac:dyDescent="0.25">
      <c r="A10139" s="264" t="s">
        <v>564</v>
      </c>
      <c r="B10139" s="264" t="s">
        <v>6669</v>
      </c>
      <c r="C10139" s="265">
        <v>240804</v>
      </c>
      <c r="D10139" s="265" t="s">
        <v>15953</v>
      </c>
      <c r="E10139" s="266" t="s">
        <v>15826</v>
      </c>
      <c r="P10139" s="343"/>
    </row>
    <row r="10140" spans="1:16" x14ac:dyDescent="0.25">
      <c r="A10140" s="44" t="s">
        <v>564</v>
      </c>
      <c r="B10140" s="44" t="s">
        <v>229</v>
      </c>
      <c r="C10140" s="45" t="s">
        <v>10315</v>
      </c>
      <c r="D10140" s="45" t="s">
        <v>13812</v>
      </c>
      <c r="E10140" s="45" t="s">
        <v>8836</v>
      </c>
      <c r="F10140" s="93"/>
      <c r="G10140" s="93"/>
      <c r="H10140" s="93"/>
      <c r="I10140" s="99"/>
      <c r="J10140" s="99"/>
      <c r="K10140" s="99"/>
      <c r="P10140" s="343"/>
    </row>
    <row r="10141" spans="1:16" x14ac:dyDescent="0.25">
      <c r="A10141" s="44" t="s">
        <v>7217</v>
      </c>
      <c r="B10141" s="44" t="s">
        <v>15257</v>
      </c>
      <c r="C10141" s="45" t="s">
        <v>13518</v>
      </c>
      <c r="D10141" s="45" t="s">
        <v>16294</v>
      </c>
      <c r="E10141" s="46">
        <v>46022</v>
      </c>
      <c r="F10141" s="338"/>
      <c r="G10141" s="44"/>
      <c r="H10141" s="44"/>
      <c r="I10141" s="44"/>
      <c r="J10141" s="44"/>
      <c r="K10141" s="44"/>
      <c r="L10141" s="31"/>
      <c r="M10141" s="31"/>
      <c r="N10141" s="31"/>
      <c r="P10141" s="343"/>
    </row>
    <row r="10142" spans="1:16" x14ac:dyDescent="0.25">
      <c r="A10142" s="44" t="s">
        <v>16126</v>
      </c>
      <c r="B10142" s="44" t="s">
        <v>15962</v>
      </c>
      <c r="C10142" s="45" t="s">
        <v>15776</v>
      </c>
      <c r="D10142" s="45" t="s">
        <v>18252</v>
      </c>
      <c r="E10142" s="45" t="s">
        <v>6416</v>
      </c>
      <c r="F10142" s="45" t="s">
        <v>1384</v>
      </c>
      <c r="G10142" s="45" t="s">
        <v>1385</v>
      </c>
      <c r="P10142" s="343"/>
    </row>
    <row r="10143" spans="1:16" x14ac:dyDescent="0.25">
      <c r="A10143" s="44" t="s">
        <v>16126</v>
      </c>
      <c r="B10143" s="44" t="s">
        <v>1345</v>
      </c>
      <c r="C10143" s="45" t="s">
        <v>18105</v>
      </c>
      <c r="D10143" s="45" t="s">
        <v>18252</v>
      </c>
      <c r="E10143" s="45" t="s">
        <v>6985</v>
      </c>
      <c r="F10143" s="45" t="s">
        <v>1384</v>
      </c>
      <c r="G10143" s="45" t="s">
        <v>1385</v>
      </c>
      <c r="P10143" s="343"/>
    </row>
    <row r="10144" spans="1:16" x14ac:dyDescent="0.25">
      <c r="A10144" s="264" t="s">
        <v>11456</v>
      </c>
      <c r="B10144" s="264" t="s">
        <v>11360</v>
      </c>
      <c r="C10144" s="265">
        <v>231001</v>
      </c>
      <c r="D10144" s="265" t="s">
        <v>15953</v>
      </c>
      <c r="E10144" s="266" t="s">
        <v>2980</v>
      </c>
      <c r="P10144" s="343"/>
    </row>
    <row r="10145" spans="1:16" x14ac:dyDescent="0.25">
      <c r="A10145" s="44" t="s">
        <v>2702</v>
      </c>
      <c r="B10145" s="44" t="s">
        <v>9313</v>
      </c>
      <c r="C10145" s="45" t="s">
        <v>9314</v>
      </c>
      <c r="D10145" s="45" t="s">
        <v>18252</v>
      </c>
      <c r="E10145" s="45" t="s">
        <v>3754</v>
      </c>
      <c r="F10145" s="45" t="s">
        <v>1384</v>
      </c>
      <c r="G10145" s="45" t="s">
        <v>1385</v>
      </c>
      <c r="P10145" s="343"/>
    </row>
    <row r="10146" spans="1:16" x14ac:dyDescent="0.25">
      <c r="A10146" s="264" t="s">
        <v>14935</v>
      </c>
      <c r="B10146" s="264" t="s">
        <v>1056</v>
      </c>
      <c r="C10146" s="265">
        <v>240601</v>
      </c>
      <c r="D10146" s="265" t="s">
        <v>15953</v>
      </c>
      <c r="E10146" s="266" t="s">
        <v>13753</v>
      </c>
      <c r="P10146" s="343"/>
    </row>
    <row r="10147" spans="1:16" x14ac:dyDescent="0.25">
      <c r="A10147" s="403" t="s">
        <v>17434</v>
      </c>
      <c r="B10147" s="403" t="s">
        <v>17113</v>
      </c>
      <c r="C10147" s="413">
        <v>14.23</v>
      </c>
      <c r="D10147" s="43" t="s">
        <v>17679</v>
      </c>
      <c r="E10147" s="43">
        <v>46934</v>
      </c>
      <c r="F10147" s="88"/>
      <c r="P10147" s="343"/>
    </row>
    <row r="10148" spans="1:16" x14ac:dyDescent="0.25">
      <c r="A10148" s="403" t="s">
        <v>17435</v>
      </c>
      <c r="B10148" s="403" t="s">
        <v>17114</v>
      </c>
      <c r="C10148" s="413">
        <v>13.24</v>
      </c>
      <c r="D10148" s="43" t="s">
        <v>17679</v>
      </c>
      <c r="E10148" s="43">
        <v>47299</v>
      </c>
      <c r="F10148" s="88"/>
      <c r="P10148" s="343"/>
    </row>
    <row r="10149" spans="1:16" x14ac:dyDescent="0.25">
      <c r="A10149" s="403" t="s">
        <v>17435</v>
      </c>
      <c r="B10149" s="403" t="s">
        <v>17113</v>
      </c>
      <c r="C10149" s="413">
        <v>14.22</v>
      </c>
      <c r="D10149" s="43" t="s">
        <v>17679</v>
      </c>
      <c r="E10149" s="43">
        <v>45838</v>
      </c>
      <c r="F10149" s="88"/>
      <c r="P10149" s="343"/>
    </row>
    <row r="10150" spans="1:16" x14ac:dyDescent="0.25">
      <c r="A10150" s="264" t="s">
        <v>8343</v>
      </c>
      <c r="B10150" s="264" t="s">
        <v>6669</v>
      </c>
      <c r="C10150" s="265">
        <v>230807</v>
      </c>
      <c r="D10150" s="265" t="s">
        <v>15953</v>
      </c>
      <c r="E10150" s="266" t="s">
        <v>6877</v>
      </c>
      <c r="P10150" s="343"/>
    </row>
    <row r="10151" spans="1:16" x14ac:dyDescent="0.25">
      <c r="A10151" s="264" t="s">
        <v>8343</v>
      </c>
      <c r="B10151" s="264" t="s">
        <v>3587</v>
      </c>
      <c r="C10151" s="265">
        <v>230904</v>
      </c>
      <c r="D10151" s="265" t="s">
        <v>15953</v>
      </c>
      <c r="E10151" s="266" t="s">
        <v>10715</v>
      </c>
      <c r="P10151" s="343"/>
    </row>
    <row r="10152" spans="1:16" x14ac:dyDescent="0.3">
      <c r="A10152" s="57" t="s">
        <v>884</v>
      </c>
      <c r="B10152" s="57" t="s">
        <v>2495</v>
      </c>
      <c r="C10152" s="62">
        <v>21030</v>
      </c>
      <c r="D10152" s="62" t="s">
        <v>5966</v>
      </c>
      <c r="E10152" s="60">
        <v>45961</v>
      </c>
      <c r="F10152" s="339" t="s">
        <v>16267</v>
      </c>
      <c r="G10152" s="339" t="s">
        <v>16268</v>
      </c>
      <c r="H10152" s="57"/>
      <c r="I10152" s="57"/>
      <c r="J10152" s="57"/>
      <c r="K10152" s="57"/>
      <c r="L10152" s="31"/>
      <c r="M10152" s="31"/>
      <c r="N10152" s="31"/>
      <c r="P10152" s="343"/>
    </row>
    <row r="10153" spans="1:16" x14ac:dyDescent="0.25">
      <c r="A10153" s="44" t="s">
        <v>884</v>
      </c>
      <c r="B10153" s="44" t="s">
        <v>1352</v>
      </c>
      <c r="C10153" s="45" t="s">
        <v>9319</v>
      </c>
      <c r="D10153" s="45" t="s">
        <v>18252</v>
      </c>
      <c r="E10153" s="45" t="s">
        <v>3754</v>
      </c>
      <c r="F10153" s="45" t="s">
        <v>1384</v>
      </c>
      <c r="G10153" s="45" t="s">
        <v>1385</v>
      </c>
      <c r="P10153" s="343"/>
    </row>
    <row r="10154" spans="1:16" x14ac:dyDescent="0.3">
      <c r="A10154" s="57" t="s">
        <v>884</v>
      </c>
      <c r="B10154" s="92" t="s">
        <v>4550</v>
      </c>
      <c r="C10154" s="93" t="s">
        <v>4548</v>
      </c>
      <c r="D10154" s="93" t="s">
        <v>4549</v>
      </c>
      <c r="E10154" s="94">
        <v>46203</v>
      </c>
      <c r="F10154" s="93"/>
      <c r="G10154" s="93"/>
      <c r="H10154" s="93"/>
      <c r="I10154" s="99"/>
      <c r="J10154" s="99"/>
      <c r="K10154" s="99"/>
      <c r="P10154" s="343"/>
    </row>
    <row r="10155" spans="1:16" x14ac:dyDescent="0.25">
      <c r="A10155" s="264" t="s">
        <v>884</v>
      </c>
      <c r="B10155" s="264" t="s">
        <v>3587</v>
      </c>
      <c r="C10155" s="265">
        <v>230904</v>
      </c>
      <c r="D10155" s="265" t="s">
        <v>15953</v>
      </c>
      <c r="E10155" s="266" t="s">
        <v>10715</v>
      </c>
      <c r="P10155" s="343"/>
    </row>
    <row r="10156" spans="1:16" x14ac:dyDescent="0.25">
      <c r="A10156" s="264" t="s">
        <v>884</v>
      </c>
      <c r="B10156" s="264" t="s">
        <v>6669</v>
      </c>
      <c r="C10156" s="265">
        <v>240804</v>
      </c>
      <c r="D10156" s="265" t="s">
        <v>15953</v>
      </c>
      <c r="E10156" s="266" t="s">
        <v>15826</v>
      </c>
      <c r="P10156" s="343"/>
    </row>
    <row r="10157" spans="1:16" x14ac:dyDescent="0.25">
      <c r="A10157" s="403" t="s">
        <v>17436</v>
      </c>
      <c r="B10157" s="403" t="s">
        <v>17114</v>
      </c>
      <c r="C10157" s="413">
        <v>13.24</v>
      </c>
      <c r="D10157" s="43" t="s">
        <v>17679</v>
      </c>
      <c r="E10157" s="43">
        <v>47299</v>
      </c>
      <c r="F10157" s="88"/>
      <c r="P10157" s="343"/>
    </row>
    <row r="10158" spans="1:16" x14ac:dyDescent="0.25">
      <c r="A10158" s="44" t="s">
        <v>16127</v>
      </c>
      <c r="B10158" s="44" t="s">
        <v>15779</v>
      </c>
      <c r="C10158" s="45" t="s">
        <v>15780</v>
      </c>
      <c r="D10158" s="45" t="s">
        <v>18252</v>
      </c>
      <c r="E10158" s="45" t="s">
        <v>6416</v>
      </c>
      <c r="F10158" s="45" t="s">
        <v>1384</v>
      </c>
      <c r="G10158" s="45" t="s">
        <v>1385</v>
      </c>
      <c r="P10158" s="343"/>
    </row>
    <row r="10159" spans="1:16" x14ac:dyDescent="0.25">
      <c r="A10159" s="44" t="s">
        <v>13078</v>
      </c>
      <c r="B10159" s="411"/>
      <c r="C10159" s="56" t="s">
        <v>13079</v>
      </c>
      <c r="D10159" s="56" t="s">
        <v>1980</v>
      </c>
      <c r="E10159" s="56"/>
      <c r="F10159" s="45"/>
      <c r="G10159" s="45"/>
      <c r="H10159" s="93"/>
      <c r="I10159" s="99"/>
      <c r="J10159" s="99"/>
      <c r="K10159" s="99"/>
      <c r="P10159" s="343"/>
    </row>
    <row r="10160" spans="1:16" x14ac:dyDescent="0.25">
      <c r="A10160" s="403" t="s">
        <v>17437</v>
      </c>
      <c r="B10160" s="403" t="s">
        <v>17101</v>
      </c>
      <c r="C10160" s="413">
        <v>11.22</v>
      </c>
      <c r="D10160" s="43" t="s">
        <v>17679</v>
      </c>
      <c r="E10160" s="43">
        <v>45838</v>
      </c>
      <c r="F10160" s="88"/>
      <c r="P10160" s="343"/>
    </row>
    <row r="10161" spans="1:16" x14ac:dyDescent="0.25">
      <c r="A10161" s="264" t="s">
        <v>14936</v>
      </c>
      <c r="B10161" s="264" t="s">
        <v>6692</v>
      </c>
      <c r="C10161" s="265">
        <v>220902</v>
      </c>
      <c r="D10161" s="265" t="s">
        <v>15953</v>
      </c>
      <c r="E10161" s="266" t="s">
        <v>6210</v>
      </c>
      <c r="P10161" s="343"/>
    </row>
    <row r="10162" spans="1:16" x14ac:dyDescent="0.25">
      <c r="A10162" s="44" t="s">
        <v>9369</v>
      </c>
      <c r="B10162" s="44" t="s">
        <v>9316</v>
      </c>
      <c r="C10162" s="45" t="s">
        <v>9317</v>
      </c>
      <c r="D10162" s="45" t="s">
        <v>18252</v>
      </c>
      <c r="E10162" s="45" t="s">
        <v>3754</v>
      </c>
      <c r="F10162" s="45" t="s">
        <v>1384</v>
      </c>
      <c r="G10162" s="45" t="s">
        <v>1385</v>
      </c>
      <c r="P10162" s="343"/>
    </row>
    <row r="10163" spans="1:16" x14ac:dyDescent="0.25">
      <c r="A10163" s="403" t="s">
        <v>17438</v>
      </c>
      <c r="B10163" s="403" t="s">
        <v>17105</v>
      </c>
      <c r="C10163" s="413">
        <v>39.25</v>
      </c>
      <c r="D10163" s="43" t="s">
        <v>17679</v>
      </c>
      <c r="E10163" s="43">
        <v>47514</v>
      </c>
      <c r="F10163" s="88"/>
      <c r="P10163" s="343"/>
    </row>
    <row r="10164" spans="1:16" x14ac:dyDescent="0.25">
      <c r="A10164" s="44" t="s">
        <v>6078</v>
      </c>
      <c r="B10164" s="44" t="s">
        <v>6182</v>
      </c>
      <c r="C10164" s="45" t="s">
        <v>6205</v>
      </c>
      <c r="D10164" s="45" t="s">
        <v>18252</v>
      </c>
      <c r="E10164" s="45" t="s">
        <v>6210</v>
      </c>
      <c r="F10164" s="45" t="s">
        <v>1384</v>
      </c>
      <c r="G10164" s="45" t="s">
        <v>1385</v>
      </c>
      <c r="P10164" s="343"/>
    </row>
    <row r="10165" spans="1:16" x14ac:dyDescent="0.25">
      <c r="A10165" s="44" t="s">
        <v>16310</v>
      </c>
      <c r="B10165" s="44" t="s">
        <v>16296</v>
      </c>
      <c r="C10165" s="45" t="s">
        <v>16297</v>
      </c>
      <c r="D10165" s="45" t="s">
        <v>16294</v>
      </c>
      <c r="E10165" s="46">
        <v>46022</v>
      </c>
      <c r="F10165" s="338"/>
      <c r="G10165" s="44"/>
      <c r="H10165" s="44"/>
      <c r="I10165" s="44"/>
      <c r="J10165" s="44"/>
      <c r="K10165" s="44"/>
      <c r="L10165" s="31"/>
      <c r="M10165" s="31"/>
      <c r="N10165" s="31"/>
      <c r="P10165" s="343"/>
    </row>
    <row r="10166" spans="1:16" x14ac:dyDescent="0.25">
      <c r="A10166" s="44" t="s">
        <v>301</v>
      </c>
      <c r="B10166" s="44" t="s">
        <v>177</v>
      </c>
      <c r="C10166" s="45" t="s">
        <v>10182</v>
      </c>
      <c r="D10166" s="45" t="s">
        <v>15765</v>
      </c>
      <c r="E10166" s="45" t="s">
        <v>6212</v>
      </c>
      <c r="F10166" s="328"/>
      <c r="G10166" s="328"/>
      <c r="H10166" s="328"/>
      <c r="I10166" s="329"/>
      <c r="J10166" s="329"/>
      <c r="K10166" s="329"/>
      <c r="P10166" s="343"/>
    </row>
    <row r="10167" spans="1:16" x14ac:dyDescent="0.25">
      <c r="A10167" s="346" t="s">
        <v>301</v>
      </c>
      <c r="B10167" s="346" t="s">
        <v>177</v>
      </c>
      <c r="C10167" s="347" t="s">
        <v>10182</v>
      </c>
      <c r="D10167" s="347" t="s">
        <v>15765</v>
      </c>
      <c r="E10167" s="347" t="s">
        <v>16792</v>
      </c>
      <c r="F10167" s="346"/>
      <c r="G10167" s="346"/>
      <c r="H10167" s="346"/>
      <c r="I10167" s="346"/>
      <c r="J10167" s="346"/>
      <c r="K10167" s="346"/>
      <c r="L10167" s="346"/>
      <c r="M10167" s="346"/>
      <c r="P10167" s="343"/>
    </row>
    <row r="10168" spans="1:16" x14ac:dyDescent="0.25">
      <c r="A10168" s="44" t="s">
        <v>301</v>
      </c>
      <c r="B10168" s="44" t="s">
        <v>177</v>
      </c>
      <c r="C10168" s="45" t="s">
        <v>10182</v>
      </c>
      <c r="D10168" s="45" t="s">
        <v>13812</v>
      </c>
      <c r="E10168" s="45" t="s">
        <v>6212</v>
      </c>
      <c r="F10168" s="93"/>
      <c r="G10168" s="93"/>
      <c r="H10168" s="93"/>
      <c r="I10168" s="99"/>
      <c r="J10168" s="99"/>
      <c r="K10168" s="99"/>
      <c r="P10168" s="343"/>
    </row>
    <row r="10169" spans="1:16" x14ac:dyDescent="0.25">
      <c r="A10169" s="264" t="s">
        <v>2832</v>
      </c>
      <c r="B10169" s="264" t="s">
        <v>6966</v>
      </c>
      <c r="C10169" s="265">
        <v>23010401</v>
      </c>
      <c r="D10169" s="265" t="s">
        <v>15953</v>
      </c>
      <c r="E10169" s="266" t="s">
        <v>6967</v>
      </c>
      <c r="P10169" s="343"/>
    </row>
    <row r="10170" spans="1:16" x14ac:dyDescent="0.25">
      <c r="A10170" s="264" t="s">
        <v>2832</v>
      </c>
      <c r="B10170" s="264" t="s">
        <v>3782</v>
      </c>
      <c r="C10170" s="265">
        <v>23010402</v>
      </c>
      <c r="D10170" s="265" t="s">
        <v>15953</v>
      </c>
      <c r="E10170" s="266" t="s">
        <v>8836</v>
      </c>
      <c r="P10170" s="343"/>
    </row>
    <row r="10171" spans="1:16" x14ac:dyDescent="0.25">
      <c r="A10171" s="264" t="s">
        <v>1892</v>
      </c>
      <c r="B10171" s="264" t="s">
        <v>1056</v>
      </c>
      <c r="C10171" s="265">
        <v>230601</v>
      </c>
      <c r="D10171" s="265" t="s">
        <v>15953</v>
      </c>
      <c r="E10171" s="266" t="s">
        <v>10533</v>
      </c>
      <c r="P10171" s="343"/>
    </row>
    <row r="10172" spans="1:16" x14ac:dyDescent="0.25">
      <c r="A10172" s="264" t="s">
        <v>13032</v>
      </c>
      <c r="B10172" s="264" t="s">
        <v>12991</v>
      </c>
      <c r="C10172" s="265">
        <v>240102</v>
      </c>
      <c r="D10172" s="265" t="s">
        <v>15953</v>
      </c>
      <c r="E10172" s="266" t="s">
        <v>6677</v>
      </c>
      <c r="P10172" s="343"/>
    </row>
    <row r="10173" spans="1:16" x14ac:dyDescent="0.25">
      <c r="A10173" s="44" t="s">
        <v>18183</v>
      </c>
      <c r="B10173" s="44" t="s">
        <v>1345</v>
      </c>
      <c r="C10173" s="45" t="s">
        <v>18105</v>
      </c>
      <c r="D10173" s="45" t="s">
        <v>18252</v>
      </c>
      <c r="E10173" s="45" t="s">
        <v>6985</v>
      </c>
      <c r="F10173" s="45" t="s">
        <v>1384</v>
      </c>
      <c r="G10173" s="45" t="s">
        <v>1385</v>
      </c>
      <c r="P10173" s="343"/>
    </row>
    <row r="10174" spans="1:16" x14ac:dyDescent="0.25">
      <c r="A10174" s="44" t="s">
        <v>18183</v>
      </c>
      <c r="B10174" s="44" t="s">
        <v>18102</v>
      </c>
      <c r="C10174" s="45" t="s">
        <v>18103</v>
      </c>
      <c r="D10174" s="45" t="s">
        <v>18252</v>
      </c>
      <c r="E10174" s="45" t="s">
        <v>6985</v>
      </c>
      <c r="F10174" s="45" t="s">
        <v>1384</v>
      </c>
      <c r="G10174" s="45" t="s">
        <v>1385</v>
      </c>
      <c r="P10174" s="343"/>
    </row>
    <row r="10175" spans="1:16" x14ac:dyDescent="0.25">
      <c r="A10175" s="264" t="s">
        <v>2457</v>
      </c>
      <c r="B10175" s="264" t="s">
        <v>3753</v>
      </c>
      <c r="C10175" s="265">
        <v>210101</v>
      </c>
      <c r="D10175" s="265" t="s">
        <v>15953</v>
      </c>
      <c r="E10175" s="266" t="s">
        <v>3754</v>
      </c>
      <c r="P10175" s="343"/>
    </row>
    <row r="10176" spans="1:16" x14ac:dyDescent="0.25">
      <c r="A10176" s="264" t="s">
        <v>2457</v>
      </c>
      <c r="B10176" s="264" t="s">
        <v>9691</v>
      </c>
      <c r="C10176" s="265">
        <v>230302</v>
      </c>
      <c r="D10176" s="265" t="s">
        <v>15953</v>
      </c>
      <c r="E10176" s="266" t="s">
        <v>3754</v>
      </c>
      <c r="P10176" s="343"/>
    </row>
    <row r="10177" spans="1:16" x14ac:dyDescent="0.25">
      <c r="A10177" s="1" t="s">
        <v>8440</v>
      </c>
      <c r="B10177" s="432" t="s">
        <v>3151</v>
      </c>
      <c r="C10177" s="433" t="s">
        <v>8441</v>
      </c>
      <c r="D10177" s="434" t="s">
        <v>17016</v>
      </c>
      <c r="E10177" s="434">
        <v>46076</v>
      </c>
      <c r="P10177" s="343"/>
    </row>
    <row r="10178" spans="1:16" x14ac:dyDescent="0.25">
      <c r="A10178" s="264" t="s">
        <v>9551</v>
      </c>
      <c r="B10178" s="264" t="s">
        <v>2751</v>
      </c>
      <c r="C10178" s="265">
        <v>230105</v>
      </c>
      <c r="D10178" s="265" t="s">
        <v>15953</v>
      </c>
      <c r="E10178" s="266" t="s">
        <v>6877</v>
      </c>
      <c r="P10178" s="343"/>
    </row>
    <row r="10179" spans="1:16" x14ac:dyDescent="0.25">
      <c r="A10179" s="403" t="s">
        <v>15895</v>
      </c>
      <c r="B10179" s="403" t="s">
        <v>17102</v>
      </c>
      <c r="C10179" s="413">
        <v>21.23</v>
      </c>
      <c r="D10179" s="43" t="s">
        <v>17679</v>
      </c>
      <c r="E10179" s="43">
        <v>46934</v>
      </c>
      <c r="F10179" s="88"/>
      <c r="P10179" s="343"/>
    </row>
    <row r="10180" spans="1:16" x14ac:dyDescent="0.25">
      <c r="A10180" s="264" t="s">
        <v>15895</v>
      </c>
      <c r="B10180" s="264" t="s">
        <v>6669</v>
      </c>
      <c r="C10180" s="265">
        <v>240804</v>
      </c>
      <c r="D10180" s="265" t="s">
        <v>15953</v>
      </c>
      <c r="E10180" s="266" t="s">
        <v>15826</v>
      </c>
      <c r="P10180" s="343"/>
    </row>
    <row r="10181" spans="1:16" x14ac:dyDescent="0.25">
      <c r="A10181" s="44" t="s">
        <v>3201</v>
      </c>
      <c r="B10181" s="44" t="s">
        <v>3186</v>
      </c>
      <c r="C10181" s="45" t="s">
        <v>10544</v>
      </c>
      <c r="D10181" s="45" t="s">
        <v>18252</v>
      </c>
      <c r="E10181" s="45" t="s">
        <v>5410</v>
      </c>
      <c r="F10181" s="45" t="s">
        <v>1384</v>
      </c>
      <c r="G10181" s="45" t="s">
        <v>1385</v>
      </c>
      <c r="P10181" s="343"/>
    </row>
    <row r="10182" spans="1:16" x14ac:dyDescent="0.25">
      <c r="A10182" s="44" t="s">
        <v>15575</v>
      </c>
      <c r="B10182" s="44" t="s">
        <v>15970</v>
      </c>
      <c r="C10182" s="45" t="s">
        <v>15775</v>
      </c>
      <c r="D10182" s="45" t="s">
        <v>18252</v>
      </c>
      <c r="E10182" s="45" t="s">
        <v>6416</v>
      </c>
      <c r="F10182" s="45" t="s">
        <v>1384</v>
      </c>
      <c r="G10182" s="45" t="s">
        <v>1385</v>
      </c>
      <c r="P10182" s="343"/>
    </row>
    <row r="10183" spans="1:16" x14ac:dyDescent="0.3">
      <c r="A10183" s="57" t="s">
        <v>885</v>
      </c>
      <c r="B10183" s="57" t="s">
        <v>1488</v>
      </c>
      <c r="C10183" s="62">
        <v>21027</v>
      </c>
      <c r="D10183" s="62" t="s">
        <v>5966</v>
      </c>
      <c r="E10183" s="60">
        <v>45777</v>
      </c>
      <c r="F10183" s="339" t="s">
        <v>16267</v>
      </c>
      <c r="G10183" s="339" t="s">
        <v>16268</v>
      </c>
      <c r="H10183" s="57"/>
      <c r="I10183" s="57"/>
      <c r="J10183" s="57"/>
      <c r="K10183" s="57"/>
      <c r="L10183" s="31"/>
      <c r="M10183" s="31"/>
      <c r="N10183" s="31"/>
      <c r="P10183" s="343"/>
    </row>
    <row r="10184" spans="1:16" x14ac:dyDescent="0.25">
      <c r="A10184" s="264" t="s">
        <v>885</v>
      </c>
      <c r="B10184" s="264" t="s">
        <v>3587</v>
      </c>
      <c r="C10184" s="265">
        <v>230904</v>
      </c>
      <c r="D10184" s="265" t="s">
        <v>15953</v>
      </c>
      <c r="E10184" s="266" t="s">
        <v>10715</v>
      </c>
      <c r="P10184" s="343"/>
    </row>
    <row r="10185" spans="1:16" x14ac:dyDescent="0.3">
      <c r="A10185" s="57" t="s">
        <v>4500</v>
      </c>
      <c r="B10185" s="92" t="s">
        <v>4550</v>
      </c>
      <c r="C10185" s="93" t="s">
        <v>4548</v>
      </c>
      <c r="D10185" s="93" t="s">
        <v>4549</v>
      </c>
      <c r="E10185" s="94">
        <v>46203</v>
      </c>
      <c r="F10185" s="93"/>
      <c r="G10185" s="93"/>
      <c r="H10185" s="93"/>
      <c r="I10185" s="99"/>
      <c r="J10185" s="99"/>
      <c r="K10185" s="99"/>
      <c r="P10185" s="343"/>
    </row>
    <row r="10186" spans="1:16" x14ac:dyDescent="0.25">
      <c r="A10186" s="44" t="s">
        <v>3454</v>
      </c>
      <c r="B10186" s="44" t="s">
        <v>15317</v>
      </c>
      <c r="C10186" s="45" t="s">
        <v>3459</v>
      </c>
      <c r="D10186" s="45" t="s">
        <v>16294</v>
      </c>
      <c r="E10186" s="46">
        <v>45688</v>
      </c>
      <c r="F10186" s="338"/>
      <c r="G10186" s="44"/>
      <c r="H10186" s="44"/>
      <c r="I10186" s="44"/>
      <c r="J10186" s="44"/>
      <c r="K10186" s="44"/>
      <c r="L10186" s="31"/>
      <c r="M10186" s="31"/>
      <c r="N10186" s="31"/>
      <c r="P10186" s="343"/>
    </row>
    <row r="10187" spans="1:16" x14ac:dyDescent="0.25">
      <c r="A10187" s="264" t="s">
        <v>14937</v>
      </c>
      <c r="B10187" s="264" t="s">
        <v>4181</v>
      </c>
      <c r="C10187" s="265">
        <v>240301</v>
      </c>
      <c r="D10187" s="265" t="s">
        <v>15953</v>
      </c>
      <c r="E10187" s="266" t="s">
        <v>13010</v>
      </c>
      <c r="P10187" s="343"/>
    </row>
    <row r="10188" spans="1:16" x14ac:dyDescent="0.25">
      <c r="A10188" s="264" t="s">
        <v>17919</v>
      </c>
      <c r="B10188" s="264" t="s">
        <v>17689</v>
      </c>
      <c r="C10188" s="265">
        <v>241101</v>
      </c>
      <c r="D10188" s="265" t="s">
        <v>15953</v>
      </c>
      <c r="E10188" s="266" t="s">
        <v>6985</v>
      </c>
      <c r="P10188" s="343"/>
    </row>
    <row r="10189" spans="1:16" x14ac:dyDescent="0.25">
      <c r="A10189" s="44" t="s">
        <v>9172</v>
      </c>
      <c r="B10189" s="44" t="s">
        <v>1361</v>
      </c>
      <c r="C10189" s="45" t="s">
        <v>9087</v>
      </c>
      <c r="D10189" s="45" t="s">
        <v>18252</v>
      </c>
      <c r="E10189" s="45" t="s">
        <v>6809</v>
      </c>
      <c r="F10189" s="45" t="s">
        <v>1384</v>
      </c>
      <c r="G10189" s="45" t="s">
        <v>1385</v>
      </c>
      <c r="P10189" s="343"/>
    </row>
    <row r="10190" spans="1:16" x14ac:dyDescent="0.25">
      <c r="A10190" s="44" t="s">
        <v>10468</v>
      </c>
      <c r="B10190" s="44" t="s">
        <v>1355</v>
      </c>
      <c r="C10190" s="45" t="s">
        <v>10974</v>
      </c>
      <c r="D10190" s="45" t="s">
        <v>18252</v>
      </c>
      <c r="E10190" s="45" t="s">
        <v>10715</v>
      </c>
      <c r="F10190" s="45" t="s">
        <v>1384</v>
      </c>
      <c r="G10190" s="45" t="s">
        <v>1385</v>
      </c>
      <c r="P10190" s="343"/>
    </row>
    <row r="10191" spans="1:16" x14ac:dyDescent="0.25">
      <c r="A10191" s="44" t="s">
        <v>10468</v>
      </c>
      <c r="B10191" s="44" t="s">
        <v>15963</v>
      </c>
      <c r="C10191" s="45" t="s">
        <v>15964</v>
      </c>
      <c r="D10191" s="45" t="s">
        <v>18252</v>
      </c>
      <c r="E10191" s="45" t="s">
        <v>6214</v>
      </c>
      <c r="F10191" s="45" t="s">
        <v>1384</v>
      </c>
      <c r="G10191" s="45" t="s">
        <v>1385</v>
      </c>
      <c r="P10191" s="343"/>
    </row>
    <row r="10192" spans="1:16" x14ac:dyDescent="0.25">
      <c r="A10192" s="264" t="s">
        <v>10468</v>
      </c>
      <c r="B10192" s="264" t="s">
        <v>10527</v>
      </c>
      <c r="C10192" s="265">
        <v>230505</v>
      </c>
      <c r="D10192" s="265" t="s">
        <v>15953</v>
      </c>
      <c r="E10192" s="266" t="s">
        <v>9689</v>
      </c>
      <c r="P10192" s="343"/>
    </row>
    <row r="10193" spans="1:16" x14ac:dyDescent="0.25">
      <c r="A10193" s="264" t="s">
        <v>10468</v>
      </c>
      <c r="B10193" s="264" t="s">
        <v>10628</v>
      </c>
      <c r="C10193" s="265">
        <v>230701</v>
      </c>
      <c r="D10193" s="265" t="s">
        <v>15953</v>
      </c>
      <c r="E10193" s="266" t="s">
        <v>5273</v>
      </c>
      <c r="P10193" s="343"/>
    </row>
    <row r="10194" spans="1:16" x14ac:dyDescent="0.25">
      <c r="A10194" s="44" t="s">
        <v>5209</v>
      </c>
      <c r="B10194" s="44" t="s">
        <v>1787</v>
      </c>
      <c r="C10194" s="45" t="s">
        <v>5210</v>
      </c>
      <c r="D10194" s="45" t="s">
        <v>15765</v>
      </c>
      <c r="E10194" s="45" t="s">
        <v>13751</v>
      </c>
      <c r="F10194" s="328"/>
      <c r="G10194" s="328"/>
      <c r="H10194" s="328"/>
      <c r="I10194" s="329"/>
      <c r="J10194" s="329"/>
      <c r="K10194" s="329"/>
      <c r="P10194" s="343"/>
    </row>
    <row r="10195" spans="1:16" x14ac:dyDescent="0.25">
      <c r="A10195" s="44" t="s">
        <v>5209</v>
      </c>
      <c r="B10195" s="44" t="s">
        <v>5206</v>
      </c>
      <c r="C10195" s="45" t="s">
        <v>5211</v>
      </c>
      <c r="D10195" s="45" t="s">
        <v>15765</v>
      </c>
      <c r="E10195" s="45" t="s">
        <v>5208</v>
      </c>
      <c r="F10195" s="328"/>
      <c r="G10195" s="328"/>
      <c r="H10195" s="328"/>
      <c r="I10195" s="329"/>
      <c r="J10195" s="329"/>
      <c r="K10195" s="329"/>
      <c r="P10195" s="343"/>
    </row>
    <row r="10196" spans="1:16" x14ac:dyDescent="0.25">
      <c r="A10196" s="346" t="s">
        <v>5209</v>
      </c>
      <c r="B10196" s="346" t="s">
        <v>1787</v>
      </c>
      <c r="C10196" s="347" t="s">
        <v>5210</v>
      </c>
      <c r="D10196" s="347" t="s">
        <v>15765</v>
      </c>
      <c r="E10196" s="347" t="s">
        <v>13751</v>
      </c>
      <c r="F10196" s="346"/>
      <c r="G10196" s="346"/>
      <c r="H10196" s="346"/>
      <c r="I10196" s="346"/>
      <c r="J10196" s="346"/>
      <c r="K10196" s="346"/>
      <c r="L10196" s="346"/>
      <c r="M10196" s="346"/>
      <c r="P10196" s="343"/>
    </row>
    <row r="10197" spans="1:16" x14ac:dyDescent="0.25">
      <c r="A10197" s="346" t="s">
        <v>5209</v>
      </c>
      <c r="B10197" s="346" t="s">
        <v>5206</v>
      </c>
      <c r="C10197" s="347" t="s">
        <v>5211</v>
      </c>
      <c r="D10197" s="347" t="s">
        <v>15765</v>
      </c>
      <c r="E10197" s="347" t="s">
        <v>16797</v>
      </c>
      <c r="F10197" s="346"/>
      <c r="G10197" s="346"/>
      <c r="H10197" s="346"/>
      <c r="I10197" s="346"/>
      <c r="J10197" s="346"/>
      <c r="K10197" s="346"/>
      <c r="L10197" s="346"/>
      <c r="M10197" s="346"/>
      <c r="P10197" s="343"/>
    </row>
    <row r="10198" spans="1:16" x14ac:dyDescent="0.25">
      <c r="A10198" s="44" t="s">
        <v>5209</v>
      </c>
      <c r="B10198" s="44" t="s">
        <v>1787</v>
      </c>
      <c r="C10198" s="45" t="s">
        <v>5210</v>
      </c>
      <c r="D10198" s="45" t="s">
        <v>13812</v>
      </c>
      <c r="E10198" s="45" t="s">
        <v>13751</v>
      </c>
      <c r="F10198" s="93"/>
      <c r="G10198" s="93"/>
      <c r="H10198" s="93"/>
      <c r="I10198" s="99"/>
      <c r="J10198" s="99"/>
      <c r="K10198" s="99"/>
      <c r="P10198" s="343"/>
    </row>
    <row r="10199" spans="1:16" x14ac:dyDescent="0.25">
      <c r="A10199" s="44" t="s">
        <v>5209</v>
      </c>
      <c r="B10199" s="44" t="s">
        <v>5206</v>
      </c>
      <c r="C10199" s="45" t="s">
        <v>5211</v>
      </c>
      <c r="D10199" s="45" t="s">
        <v>13812</v>
      </c>
      <c r="E10199" s="45" t="s">
        <v>5208</v>
      </c>
      <c r="F10199" s="93"/>
      <c r="G10199" s="93"/>
      <c r="H10199" s="93"/>
      <c r="I10199" s="99"/>
      <c r="J10199" s="99"/>
      <c r="K10199" s="99"/>
      <c r="P10199" s="343"/>
    </row>
    <row r="10200" spans="1:16" x14ac:dyDescent="0.25">
      <c r="A10200" s="102" t="s">
        <v>7761</v>
      </c>
      <c r="B10200" s="131" t="s">
        <v>7741</v>
      </c>
      <c r="C10200" s="96" t="s">
        <v>7742</v>
      </c>
      <c r="D10200" s="96" t="s">
        <v>1398</v>
      </c>
      <c r="E10200" s="112">
        <v>45737</v>
      </c>
      <c r="F10200" s="93"/>
      <c r="G10200" s="93"/>
      <c r="H10200" s="93"/>
      <c r="I10200" s="99"/>
      <c r="J10200" s="99"/>
      <c r="K10200" s="99"/>
      <c r="L10200" s="31"/>
      <c r="M10200" s="31"/>
      <c r="N10200" s="31"/>
      <c r="P10200" s="343"/>
    </row>
    <row r="10201" spans="1:16" x14ac:dyDescent="0.25">
      <c r="A10201" s="44" t="s">
        <v>10183</v>
      </c>
      <c r="B10201" s="44" t="s">
        <v>177</v>
      </c>
      <c r="C10201" s="45" t="s">
        <v>10184</v>
      </c>
      <c r="D10201" s="45" t="s">
        <v>15765</v>
      </c>
      <c r="E10201" s="45" t="s">
        <v>6212</v>
      </c>
      <c r="F10201" s="328"/>
      <c r="G10201" s="328"/>
      <c r="H10201" s="328"/>
      <c r="I10201" s="329"/>
      <c r="J10201" s="329"/>
      <c r="K10201" s="329"/>
      <c r="P10201" s="343"/>
    </row>
    <row r="10202" spans="1:16" x14ac:dyDescent="0.25">
      <c r="A10202" s="346" t="s">
        <v>10183</v>
      </c>
      <c r="B10202" s="346" t="s">
        <v>177</v>
      </c>
      <c r="C10202" s="347" t="s">
        <v>10184</v>
      </c>
      <c r="D10202" s="347" t="s">
        <v>15765</v>
      </c>
      <c r="E10202" s="347" t="s">
        <v>16792</v>
      </c>
      <c r="F10202" s="346"/>
      <c r="G10202" s="346"/>
      <c r="H10202" s="346"/>
      <c r="I10202" s="346"/>
      <c r="J10202" s="346"/>
      <c r="K10202" s="346"/>
      <c r="L10202" s="346"/>
      <c r="M10202" s="346"/>
      <c r="P10202" s="343"/>
    </row>
    <row r="10203" spans="1:16" x14ac:dyDescent="0.25">
      <c r="A10203" s="44" t="s">
        <v>10183</v>
      </c>
      <c r="B10203" s="44" t="s">
        <v>177</v>
      </c>
      <c r="C10203" s="45" t="s">
        <v>10184</v>
      </c>
      <c r="D10203" s="45" t="s">
        <v>13812</v>
      </c>
      <c r="E10203" s="45" t="s">
        <v>6212</v>
      </c>
      <c r="F10203" s="93"/>
      <c r="G10203" s="93"/>
      <c r="H10203" s="93"/>
      <c r="I10203" s="99"/>
      <c r="J10203" s="99"/>
      <c r="K10203" s="99"/>
      <c r="P10203" s="343"/>
    </row>
    <row r="10204" spans="1:16" x14ac:dyDescent="0.25">
      <c r="A10204" s="44" t="s">
        <v>11181</v>
      </c>
      <c r="B10204" s="44" t="s">
        <v>15259</v>
      </c>
      <c r="C10204" s="45" t="s">
        <v>11129</v>
      </c>
      <c r="D10204" s="45" t="s">
        <v>16294</v>
      </c>
      <c r="E10204" s="46">
        <v>46022</v>
      </c>
      <c r="F10204" s="338"/>
      <c r="G10204" s="44"/>
      <c r="H10204" s="44"/>
      <c r="I10204" s="44"/>
      <c r="J10204" s="44"/>
      <c r="K10204" s="44"/>
      <c r="L10204" s="31"/>
      <c r="M10204" s="31"/>
      <c r="N10204" s="31"/>
      <c r="O10204" s="346"/>
      <c r="P10204" s="343"/>
    </row>
    <row r="10205" spans="1:16" x14ac:dyDescent="0.25">
      <c r="A10205" s="264" t="s">
        <v>5471</v>
      </c>
      <c r="B10205" s="264" t="s">
        <v>3782</v>
      </c>
      <c r="C10205" s="265">
        <v>210205</v>
      </c>
      <c r="D10205" s="265" t="s">
        <v>15953</v>
      </c>
      <c r="E10205" s="266" t="s">
        <v>8836</v>
      </c>
      <c r="P10205" s="343"/>
    </row>
    <row r="10206" spans="1:16" x14ac:dyDescent="0.25">
      <c r="A10206" s="264" t="s">
        <v>5471</v>
      </c>
      <c r="B10206" s="264" t="s">
        <v>4844</v>
      </c>
      <c r="C10206" s="265">
        <v>24060401</v>
      </c>
      <c r="D10206" s="265" t="s">
        <v>15953</v>
      </c>
      <c r="E10206" s="266" t="s">
        <v>6412</v>
      </c>
      <c r="P10206" s="343"/>
    </row>
    <row r="10207" spans="1:16" x14ac:dyDescent="0.25">
      <c r="A10207" s="44" t="s">
        <v>8687</v>
      </c>
      <c r="B10207" s="44" t="s">
        <v>4157</v>
      </c>
      <c r="C10207" s="45" t="s">
        <v>15418</v>
      </c>
      <c r="D10207" s="45" t="s">
        <v>18252</v>
      </c>
      <c r="E10207" s="45" t="s">
        <v>3064</v>
      </c>
      <c r="F10207" s="45" t="s">
        <v>1384</v>
      </c>
      <c r="G10207" s="45" t="s">
        <v>1385</v>
      </c>
      <c r="P10207" s="343"/>
    </row>
    <row r="10208" spans="1:16" x14ac:dyDescent="0.25">
      <c r="A10208" s="264" t="s">
        <v>8687</v>
      </c>
      <c r="B10208" s="264" t="s">
        <v>8833</v>
      </c>
      <c r="C10208" s="265">
        <v>23020101</v>
      </c>
      <c r="D10208" s="265" t="s">
        <v>15953</v>
      </c>
      <c r="E10208" s="266" t="s">
        <v>8836</v>
      </c>
      <c r="P10208" s="343"/>
    </row>
    <row r="10209" spans="1:16" x14ac:dyDescent="0.25">
      <c r="A10209" s="264" t="s">
        <v>8687</v>
      </c>
      <c r="B10209" s="264" t="s">
        <v>8834</v>
      </c>
      <c r="C10209" s="265">
        <v>23020102</v>
      </c>
      <c r="D10209" s="265" t="s">
        <v>15953</v>
      </c>
      <c r="E10209" s="266" t="s">
        <v>8836</v>
      </c>
      <c r="P10209" s="343"/>
    </row>
    <row r="10210" spans="1:16" x14ac:dyDescent="0.25">
      <c r="A10210" s="264" t="s">
        <v>14938</v>
      </c>
      <c r="B10210" s="264" t="s">
        <v>14574</v>
      </c>
      <c r="C10210" s="265">
        <v>240507</v>
      </c>
      <c r="D10210" s="265" t="s">
        <v>15953</v>
      </c>
      <c r="E10210" s="266" t="s">
        <v>6710</v>
      </c>
      <c r="P10210" s="343"/>
    </row>
    <row r="10211" spans="1:16" x14ac:dyDescent="0.25">
      <c r="A10211" s="44" t="s">
        <v>16128</v>
      </c>
      <c r="B10211" s="44" t="s">
        <v>1345</v>
      </c>
      <c r="C10211" s="45" t="s">
        <v>18105</v>
      </c>
      <c r="D10211" s="45" t="s">
        <v>18252</v>
      </c>
      <c r="E10211" s="45" t="s">
        <v>6985</v>
      </c>
      <c r="F10211" s="45" t="s">
        <v>1384</v>
      </c>
      <c r="G10211" s="45" t="s">
        <v>1385</v>
      </c>
      <c r="P10211" s="343"/>
    </row>
    <row r="10212" spans="1:16" x14ac:dyDescent="0.25">
      <c r="A10212" s="264" t="s">
        <v>886</v>
      </c>
      <c r="B10212" s="264" t="s">
        <v>2751</v>
      </c>
      <c r="C10212" s="265">
        <v>230105</v>
      </c>
      <c r="D10212" s="265" t="s">
        <v>15953</v>
      </c>
      <c r="E10212" s="266" t="s">
        <v>6877</v>
      </c>
      <c r="P10212" s="343"/>
    </row>
    <row r="10213" spans="1:16" x14ac:dyDescent="0.25">
      <c r="A10213" s="262" t="s">
        <v>11613</v>
      </c>
      <c r="B10213" s="262" t="s">
        <v>7350</v>
      </c>
      <c r="C10213" s="53" t="s">
        <v>11728</v>
      </c>
      <c r="D10213" s="93" t="s">
        <v>7330</v>
      </c>
      <c r="E10213" s="263">
        <v>46364</v>
      </c>
      <c r="F10213" s="93"/>
      <c r="G10213" s="93"/>
      <c r="H10213" s="93"/>
      <c r="I10213" s="99"/>
      <c r="J10213" s="99"/>
      <c r="K10213" s="99"/>
      <c r="P10213" s="343"/>
    </row>
    <row r="10214" spans="1:16" x14ac:dyDescent="0.25">
      <c r="A10214" s="44" t="s">
        <v>12392</v>
      </c>
      <c r="B10214" s="44" t="s">
        <v>12393</v>
      </c>
      <c r="C10214" s="45" t="s">
        <v>16658</v>
      </c>
      <c r="D10214" s="45" t="s">
        <v>4574</v>
      </c>
      <c r="E10214" s="275">
        <f>DATE(2028,12,3)</f>
        <v>47090</v>
      </c>
      <c r="P10214" s="343"/>
    </row>
    <row r="10215" spans="1:16" x14ac:dyDescent="0.25">
      <c r="A10215" s="44" t="s">
        <v>15576</v>
      </c>
      <c r="B10215" s="44" t="s">
        <v>15970</v>
      </c>
      <c r="C10215" s="45" t="s">
        <v>15775</v>
      </c>
      <c r="D10215" s="45" t="s">
        <v>18252</v>
      </c>
      <c r="E10215" s="45" t="s">
        <v>6416</v>
      </c>
      <c r="F10215" s="45" t="s">
        <v>1384</v>
      </c>
      <c r="G10215" s="45" t="s">
        <v>1385</v>
      </c>
      <c r="P10215" s="343"/>
    </row>
    <row r="10216" spans="1:16" x14ac:dyDescent="0.25">
      <c r="A10216" s="264" t="s">
        <v>15576</v>
      </c>
      <c r="B10216" s="264" t="s">
        <v>6669</v>
      </c>
      <c r="C10216" s="265">
        <v>240804</v>
      </c>
      <c r="D10216" s="265" t="s">
        <v>15953</v>
      </c>
      <c r="E10216" s="266" t="s">
        <v>15826</v>
      </c>
      <c r="P10216" s="343"/>
    </row>
    <row r="10217" spans="1:16" x14ac:dyDescent="0.25">
      <c r="A10217" s="1" t="s">
        <v>13980</v>
      </c>
      <c r="B10217" s="432" t="s">
        <v>2152</v>
      </c>
      <c r="C10217" s="433" t="s">
        <v>13981</v>
      </c>
      <c r="D10217" s="434" t="s">
        <v>17016</v>
      </c>
      <c r="E10217" s="434">
        <v>46080</v>
      </c>
      <c r="P10217" s="343"/>
    </row>
    <row r="10218" spans="1:16" x14ac:dyDescent="0.25">
      <c r="A10218" s="346" t="s">
        <v>16877</v>
      </c>
      <c r="B10218" s="346" t="s">
        <v>16872</v>
      </c>
      <c r="C10218" s="347" t="s">
        <v>16878</v>
      </c>
      <c r="D10218" s="347" t="s">
        <v>15765</v>
      </c>
      <c r="E10218" s="347" t="s">
        <v>16874</v>
      </c>
      <c r="F10218" s="346"/>
      <c r="G10218" s="346"/>
      <c r="H10218" s="346"/>
      <c r="I10218" s="346"/>
      <c r="J10218" s="346"/>
      <c r="K10218" s="346"/>
      <c r="L10218" s="346"/>
      <c r="M10218" s="346"/>
      <c r="P10218" s="343"/>
    </row>
    <row r="10219" spans="1:16" x14ac:dyDescent="0.25">
      <c r="A10219" s="44" t="s">
        <v>16659</v>
      </c>
      <c r="B10219" s="44" t="s">
        <v>5040</v>
      </c>
      <c r="C10219" s="45" t="s">
        <v>16660</v>
      </c>
      <c r="D10219" s="45" t="s">
        <v>4574</v>
      </c>
      <c r="E10219" s="275">
        <f>DATE(2028,7,23)</f>
        <v>46957</v>
      </c>
      <c r="P10219" s="343"/>
    </row>
    <row r="10220" spans="1:16" x14ac:dyDescent="0.25">
      <c r="A10220" s="44" t="s">
        <v>12394</v>
      </c>
      <c r="B10220" s="44" t="s">
        <v>12034</v>
      </c>
      <c r="C10220" s="45" t="s">
        <v>8865</v>
      </c>
      <c r="D10220" s="45" t="s">
        <v>4574</v>
      </c>
      <c r="E10220" s="275">
        <f>DATE(2027,4,17)</f>
        <v>46494</v>
      </c>
      <c r="P10220" s="343"/>
    </row>
    <row r="10221" spans="1:16" x14ac:dyDescent="0.25">
      <c r="A10221" s="264" t="s">
        <v>6974</v>
      </c>
      <c r="B10221" s="264" t="s">
        <v>1054</v>
      </c>
      <c r="C10221" s="265">
        <v>220303</v>
      </c>
      <c r="D10221" s="265" t="s">
        <v>15953</v>
      </c>
      <c r="E10221" s="266" t="s">
        <v>3064</v>
      </c>
      <c r="P10221" s="343"/>
    </row>
    <row r="10222" spans="1:16" x14ac:dyDescent="0.25">
      <c r="A10222" s="44" t="s">
        <v>1567</v>
      </c>
      <c r="B10222" s="44" t="s">
        <v>2971</v>
      </c>
      <c r="C10222" s="45" t="s">
        <v>3022</v>
      </c>
      <c r="D10222" s="45" t="s">
        <v>15765</v>
      </c>
      <c r="E10222" s="45" t="s">
        <v>2973</v>
      </c>
      <c r="F10222" s="328"/>
      <c r="G10222" s="328"/>
      <c r="H10222" s="328"/>
      <c r="I10222" s="329"/>
      <c r="J10222" s="329"/>
      <c r="K10222" s="329"/>
      <c r="P10222" s="343"/>
    </row>
    <row r="10223" spans="1:16" x14ac:dyDescent="0.25">
      <c r="A10223" s="346" t="s">
        <v>1567</v>
      </c>
      <c r="B10223" s="346" t="s">
        <v>2971</v>
      </c>
      <c r="C10223" s="347" t="s">
        <v>3022</v>
      </c>
      <c r="D10223" s="347" t="s">
        <v>15765</v>
      </c>
      <c r="E10223" s="347" t="s">
        <v>16804</v>
      </c>
      <c r="F10223" s="346"/>
      <c r="G10223" s="346"/>
      <c r="H10223" s="346"/>
      <c r="I10223" s="346"/>
      <c r="J10223" s="346"/>
      <c r="K10223" s="346"/>
      <c r="L10223" s="346"/>
      <c r="M10223" s="346"/>
      <c r="P10223" s="343"/>
    </row>
    <row r="10224" spans="1:16" x14ac:dyDescent="0.25">
      <c r="A10224" s="44" t="s">
        <v>1567</v>
      </c>
      <c r="B10224" s="44" t="s">
        <v>12395</v>
      </c>
      <c r="C10224" s="45" t="s">
        <v>12872</v>
      </c>
      <c r="D10224" s="45" t="s">
        <v>4574</v>
      </c>
      <c r="E10224" s="275">
        <f>DATE(2027,8,9)</f>
        <v>46608</v>
      </c>
      <c r="P10224" s="343"/>
    </row>
    <row r="10225" spans="1:16" x14ac:dyDescent="0.25">
      <c r="A10225" s="44" t="s">
        <v>1567</v>
      </c>
      <c r="B10225" s="44" t="s">
        <v>2971</v>
      </c>
      <c r="C10225" s="45" t="s">
        <v>3022</v>
      </c>
      <c r="D10225" s="45" t="s">
        <v>13812</v>
      </c>
      <c r="E10225" s="45" t="s">
        <v>2973</v>
      </c>
      <c r="F10225" s="93"/>
      <c r="G10225" s="93"/>
      <c r="H10225" s="93"/>
      <c r="I10225" s="99"/>
      <c r="J10225" s="99"/>
      <c r="K10225" s="99"/>
      <c r="P10225" s="343"/>
    </row>
    <row r="10226" spans="1:16" x14ac:dyDescent="0.25">
      <c r="A10226" s="264" t="s">
        <v>1232</v>
      </c>
      <c r="B10226" s="264" t="s">
        <v>11351</v>
      </c>
      <c r="C10226" s="265">
        <v>23110101</v>
      </c>
      <c r="D10226" s="265" t="s">
        <v>15953</v>
      </c>
      <c r="E10226" s="266" t="s">
        <v>11352</v>
      </c>
      <c r="P10226" s="343"/>
    </row>
    <row r="10227" spans="1:16" x14ac:dyDescent="0.25">
      <c r="A10227" s="264" t="s">
        <v>1232</v>
      </c>
      <c r="B10227" s="264" t="s">
        <v>11353</v>
      </c>
      <c r="C10227" s="265">
        <v>23110102</v>
      </c>
      <c r="D10227" s="265" t="s">
        <v>15953</v>
      </c>
      <c r="E10227" s="266" t="s">
        <v>5198</v>
      </c>
      <c r="P10227" s="343"/>
    </row>
    <row r="10228" spans="1:16" x14ac:dyDescent="0.25">
      <c r="A10228" s="44" t="s">
        <v>15577</v>
      </c>
      <c r="B10228" s="44" t="s">
        <v>4156</v>
      </c>
      <c r="C10228" s="45" t="s">
        <v>15413</v>
      </c>
      <c r="D10228" s="45" t="s">
        <v>18252</v>
      </c>
      <c r="E10228" s="45" t="s">
        <v>3064</v>
      </c>
      <c r="F10228" s="45" t="s">
        <v>1384</v>
      </c>
      <c r="G10228" s="45" t="s">
        <v>1385</v>
      </c>
      <c r="P10228" s="343"/>
    </row>
    <row r="10229" spans="1:16" x14ac:dyDescent="0.25">
      <c r="A10229" s="264" t="s">
        <v>5472</v>
      </c>
      <c r="B10229" s="264" t="s">
        <v>236</v>
      </c>
      <c r="C10229" s="265">
        <v>241001</v>
      </c>
      <c r="D10229" s="265" t="s">
        <v>15953</v>
      </c>
      <c r="E10229" s="266" t="s">
        <v>11352</v>
      </c>
      <c r="P10229" s="343"/>
    </row>
    <row r="10230" spans="1:16" x14ac:dyDescent="0.25">
      <c r="A10230" s="44" t="s">
        <v>10004</v>
      </c>
      <c r="B10230" s="44" t="s">
        <v>2558</v>
      </c>
      <c r="C10230" s="45" t="s">
        <v>2559</v>
      </c>
      <c r="D10230" s="45" t="s">
        <v>15765</v>
      </c>
      <c r="E10230" s="45" t="s">
        <v>5183</v>
      </c>
      <c r="F10230" s="328"/>
      <c r="G10230" s="328"/>
      <c r="H10230" s="328"/>
      <c r="I10230" s="329"/>
      <c r="J10230" s="329"/>
      <c r="K10230" s="329"/>
      <c r="P10230" s="343"/>
    </row>
    <row r="10231" spans="1:16" x14ac:dyDescent="0.25">
      <c r="A10231" s="44" t="s">
        <v>10004</v>
      </c>
      <c r="B10231" s="44" t="s">
        <v>10235</v>
      </c>
      <c r="C10231" s="45" t="s">
        <v>10238</v>
      </c>
      <c r="D10231" s="45" t="s">
        <v>15765</v>
      </c>
      <c r="E10231" s="45" t="s">
        <v>6212</v>
      </c>
      <c r="F10231" s="328"/>
      <c r="G10231" s="328"/>
      <c r="H10231" s="328"/>
      <c r="I10231" s="329"/>
      <c r="J10231" s="329"/>
      <c r="K10231" s="329"/>
      <c r="P10231" s="343"/>
    </row>
    <row r="10232" spans="1:16" x14ac:dyDescent="0.25">
      <c r="A10232" s="346" t="s">
        <v>10004</v>
      </c>
      <c r="B10232" s="346" t="s">
        <v>2558</v>
      </c>
      <c r="C10232" s="347" t="s">
        <v>2559</v>
      </c>
      <c r="D10232" s="347" t="s">
        <v>15765</v>
      </c>
      <c r="E10232" s="347" t="s">
        <v>5183</v>
      </c>
      <c r="F10232" s="346"/>
      <c r="G10232" s="346"/>
      <c r="H10232" s="346"/>
      <c r="I10232" s="346"/>
      <c r="J10232" s="346"/>
      <c r="K10232" s="346"/>
      <c r="L10232" s="346"/>
      <c r="M10232" s="346"/>
      <c r="P10232" s="343"/>
    </row>
    <row r="10233" spans="1:16" x14ac:dyDescent="0.25">
      <c r="A10233" s="346" t="s">
        <v>10004</v>
      </c>
      <c r="B10233" s="346" t="s">
        <v>10235</v>
      </c>
      <c r="C10233" s="347" t="s">
        <v>10238</v>
      </c>
      <c r="D10233" s="347" t="s">
        <v>15765</v>
      </c>
      <c r="E10233" s="347" t="s">
        <v>10069</v>
      </c>
      <c r="F10233" s="346"/>
      <c r="G10233" s="346"/>
      <c r="H10233" s="346"/>
      <c r="I10233" s="346"/>
      <c r="J10233" s="346"/>
      <c r="K10233" s="346"/>
      <c r="L10233" s="346"/>
      <c r="M10233" s="346"/>
      <c r="P10233" s="343"/>
    </row>
    <row r="10234" spans="1:16" x14ac:dyDescent="0.25">
      <c r="A10234" s="44" t="s">
        <v>10004</v>
      </c>
      <c r="B10234" s="44" t="s">
        <v>12396</v>
      </c>
      <c r="C10234" s="45" t="s">
        <v>8866</v>
      </c>
      <c r="D10234" s="45" t="s">
        <v>4574</v>
      </c>
      <c r="E10234" s="275">
        <f>DATE(2027,2,10)</f>
        <v>46428</v>
      </c>
      <c r="P10234" s="343"/>
    </row>
    <row r="10235" spans="1:16" x14ac:dyDescent="0.25">
      <c r="A10235" s="44" t="s">
        <v>10004</v>
      </c>
      <c r="B10235" s="44" t="s">
        <v>10235</v>
      </c>
      <c r="C10235" s="45" t="s">
        <v>10238</v>
      </c>
      <c r="D10235" s="45" t="s">
        <v>13812</v>
      </c>
      <c r="E10235" s="45" t="s">
        <v>6212</v>
      </c>
      <c r="F10235" s="93"/>
      <c r="G10235" s="93"/>
      <c r="H10235" s="93"/>
      <c r="I10235" s="99"/>
      <c r="J10235" s="99"/>
      <c r="K10235" s="99"/>
      <c r="P10235" s="343"/>
    </row>
    <row r="10236" spans="1:16" x14ac:dyDescent="0.25">
      <c r="A10236" s="264" t="s">
        <v>14939</v>
      </c>
      <c r="B10236" s="264" t="s">
        <v>4181</v>
      </c>
      <c r="C10236" s="265">
        <v>240301</v>
      </c>
      <c r="D10236" s="265" t="s">
        <v>15953</v>
      </c>
      <c r="E10236" s="266" t="s">
        <v>13010</v>
      </c>
      <c r="P10236" s="343"/>
    </row>
    <row r="10237" spans="1:16" x14ac:dyDescent="0.25">
      <c r="A10237" s="264" t="s">
        <v>6975</v>
      </c>
      <c r="B10237" s="264" t="s">
        <v>6669</v>
      </c>
      <c r="C10237" s="265">
        <v>220802</v>
      </c>
      <c r="D10237" s="265" t="s">
        <v>15953</v>
      </c>
      <c r="E10237" s="266" t="s">
        <v>6416</v>
      </c>
      <c r="P10237" s="343"/>
    </row>
    <row r="10238" spans="1:16" x14ac:dyDescent="0.25">
      <c r="A10238" s="44" t="s">
        <v>12397</v>
      </c>
      <c r="B10238" s="44" t="s">
        <v>12398</v>
      </c>
      <c r="C10238" s="45" t="s">
        <v>4783</v>
      </c>
      <c r="D10238" s="45" t="s">
        <v>4574</v>
      </c>
      <c r="E10238" s="275">
        <f>DATE(2025,6,2)</f>
        <v>45810</v>
      </c>
      <c r="F10238" s="32"/>
      <c r="G10238" s="32"/>
      <c r="H10238" s="32"/>
      <c r="I10238" s="31"/>
      <c r="J10238" s="31"/>
      <c r="K10238" s="31"/>
      <c r="L10238" s="31"/>
      <c r="M10238" s="31"/>
      <c r="N10238" s="31"/>
      <c r="O10238" s="346"/>
      <c r="P10238" s="343"/>
    </row>
    <row r="10239" spans="1:16" x14ac:dyDescent="0.25">
      <c r="A10239" s="264" t="s">
        <v>6976</v>
      </c>
      <c r="B10239" s="264" t="s">
        <v>1067</v>
      </c>
      <c r="C10239" s="265">
        <v>230703</v>
      </c>
      <c r="D10239" s="265" t="s">
        <v>15953</v>
      </c>
      <c r="E10239" s="266" t="s">
        <v>5273</v>
      </c>
      <c r="P10239" s="343"/>
    </row>
    <row r="10240" spans="1:16" x14ac:dyDescent="0.25">
      <c r="A10240" s="44" t="s">
        <v>6079</v>
      </c>
      <c r="B10240" s="44" t="s">
        <v>1840</v>
      </c>
      <c r="C10240" s="45" t="s">
        <v>6194</v>
      </c>
      <c r="D10240" s="45" t="s">
        <v>18252</v>
      </c>
      <c r="E10240" s="45" t="s">
        <v>6213</v>
      </c>
      <c r="F10240" s="45" t="s">
        <v>1384</v>
      </c>
      <c r="G10240" s="45" t="s">
        <v>1385</v>
      </c>
      <c r="P10240" s="343"/>
    </row>
    <row r="10241" spans="1:16" x14ac:dyDescent="0.25">
      <c r="A10241" s="264" t="s">
        <v>8688</v>
      </c>
      <c r="B10241" s="264" t="s">
        <v>6692</v>
      </c>
      <c r="C10241" s="265">
        <v>220902</v>
      </c>
      <c r="D10241" s="265" t="s">
        <v>15953</v>
      </c>
      <c r="E10241" s="266" t="s">
        <v>6210</v>
      </c>
      <c r="P10241" s="343"/>
    </row>
    <row r="10242" spans="1:16" x14ac:dyDescent="0.25">
      <c r="A10242" s="264" t="s">
        <v>8688</v>
      </c>
      <c r="B10242" s="264" t="s">
        <v>1069</v>
      </c>
      <c r="C10242" s="265">
        <v>230103</v>
      </c>
      <c r="D10242" s="265" t="s">
        <v>15953</v>
      </c>
      <c r="E10242" s="266" t="s">
        <v>6809</v>
      </c>
      <c r="P10242" s="343"/>
    </row>
    <row r="10243" spans="1:16" x14ac:dyDescent="0.25">
      <c r="A10243" s="264" t="s">
        <v>5473</v>
      </c>
      <c r="B10243" s="264" t="s">
        <v>5409</v>
      </c>
      <c r="C10243" s="265">
        <v>210602</v>
      </c>
      <c r="D10243" s="265" t="s">
        <v>15953</v>
      </c>
      <c r="E10243" s="266" t="s">
        <v>5410</v>
      </c>
      <c r="P10243" s="343"/>
    </row>
    <row r="10244" spans="1:16" x14ac:dyDescent="0.25">
      <c r="A10244" s="264" t="s">
        <v>14940</v>
      </c>
      <c r="B10244" s="264" t="s">
        <v>4181</v>
      </c>
      <c r="C10244" s="265">
        <v>240301</v>
      </c>
      <c r="D10244" s="265" t="s">
        <v>15953</v>
      </c>
      <c r="E10244" s="266" t="s">
        <v>13010</v>
      </c>
      <c r="P10244" s="343"/>
    </row>
    <row r="10245" spans="1:16" x14ac:dyDescent="0.25">
      <c r="A10245" s="403" t="s">
        <v>17439</v>
      </c>
      <c r="B10245" s="403" t="s">
        <v>17102</v>
      </c>
      <c r="C10245" s="413">
        <v>21.24</v>
      </c>
      <c r="D10245" s="43" t="s">
        <v>17679</v>
      </c>
      <c r="E10245" s="43">
        <v>47299</v>
      </c>
      <c r="F10245" s="88"/>
      <c r="P10245" s="343"/>
    </row>
    <row r="10246" spans="1:16" x14ac:dyDescent="0.3">
      <c r="A10246" s="57" t="s">
        <v>4501</v>
      </c>
      <c r="B10246" s="92" t="s">
        <v>4550</v>
      </c>
      <c r="C10246" s="93" t="s">
        <v>4548</v>
      </c>
      <c r="D10246" s="93" t="s">
        <v>4549</v>
      </c>
      <c r="E10246" s="94">
        <v>46203</v>
      </c>
      <c r="F10246" s="93"/>
      <c r="G10246" s="93"/>
      <c r="H10246" s="93"/>
      <c r="I10246" s="99"/>
      <c r="J10246" s="99"/>
      <c r="K10246" s="99"/>
      <c r="P10246" s="343"/>
    </row>
    <row r="10247" spans="1:16" x14ac:dyDescent="0.25">
      <c r="A10247" s="44" t="s">
        <v>16129</v>
      </c>
      <c r="B10247" s="44" t="s">
        <v>15779</v>
      </c>
      <c r="C10247" s="45" t="s">
        <v>15780</v>
      </c>
      <c r="D10247" s="45" t="s">
        <v>18252</v>
      </c>
      <c r="E10247" s="45" t="s">
        <v>6416</v>
      </c>
      <c r="F10247" s="45" t="s">
        <v>1384</v>
      </c>
      <c r="G10247" s="45" t="s">
        <v>1385</v>
      </c>
      <c r="P10247" s="343"/>
    </row>
    <row r="10248" spans="1:16" x14ac:dyDescent="0.25">
      <c r="A10248" s="44" t="s">
        <v>16129</v>
      </c>
      <c r="B10248" s="44" t="s">
        <v>15970</v>
      </c>
      <c r="C10248" s="45" t="s">
        <v>15775</v>
      </c>
      <c r="D10248" s="45" t="s">
        <v>18252</v>
      </c>
      <c r="E10248" s="45" t="s">
        <v>6416</v>
      </c>
      <c r="F10248" s="45" t="s">
        <v>1384</v>
      </c>
      <c r="G10248" s="45" t="s">
        <v>1385</v>
      </c>
      <c r="P10248" s="343"/>
    </row>
    <row r="10249" spans="1:16" x14ac:dyDescent="0.25">
      <c r="A10249" s="44" t="s">
        <v>4891</v>
      </c>
      <c r="B10249" s="44" t="s">
        <v>4892</v>
      </c>
      <c r="C10249" s="45" t="s">
        <v>4856</v>
      </c>
      <c r="D10249" s="93" t="s">
        <v>1925</v>
      </c>
      <c r="E10249" s="64">
        <v>45900</v>
      </c>
      <c r="F10249" s="45"/>
      <c r="G10249" s="45"/>
      <c r="H10249" s="93"/>
      <c r="I10249" s="99"/>
      <c r="J10249" s="99"/>
      <c r="K10249" s="99"/>
      <c r="L10249" s="31"/>
      <c r="M10249" s="31"/>
      <c r="N10249" s="31"/>
      <c r="O10249" s="346"/>
      <c r="P10249" s="343"/>
    </row>
    <row r="10250" spans="1:16" x14ac:dyDescent="0.3">
      <c r="A10250" s="57" t="s">
        <v>2013</v>
      </c>
      <c r="B10250" s="92" t="s">
        <v>4550</v>
      </c>
      <c r="C10250" s="93" t="s">
        <v>4548</v>
      </c>
      <c r="D10250" s="93" t="s">
        <v>4549</v>
      </c>
      <c r="E10250" s="94">
        <v>46203</v>
      </c>
      <c r="F10250" s="93"/>
      <c r="G10250" s="93"/>
      <c r="H10250" s="93"/>
      <c r="I10250" s="99"/>
      <c r="J10250" s="99"/>
      <c r="K10250" s="99"/>
      <c r="P10250" s="343"/>
    </row>
    <row r="10251" spans="1:16" x14ac:dyDescent="0.25">
      <c r="A10251" s="1" t="s">
        <v>11943</v>
      </c>
      <c r="B10251" s="432" t="s">
        <v>179</v>
      </c>
      <c r="C10251" s="433" t="s">
        <v>11944</v>
      </c>
      <c r="D10251" s="434" t="s">
        <v>17016</v>
      </c>
      <c r="E10251" s="434">
        <v>46038</v>
      </c>
      <c r="P10251" s="343"/>
    </row>
    <row r="10252" spans="1:16" x14ac:dyDescent="0.25">
      <c r="A10252" s="44" t="s">
        <v>565</v>
      </c>
      <c r="B10252" s="44" t="s">
        <v>15279</v>
      </c>
      <c r="C10252" s="45" t="s">
        <v>11130</v>
      </c>
      <c r="D10252" s="45" t="s">
        <v>16294</v>
      </c>
      <c r="E10252" s="46">
        <v>46112</v>
      </c>
      <c r="F10252" s="338"/>
      <c r="G10252" s="44"/>
      <c r="H10252" s="44"/>
      <c r="I10252" s="44"/>
      <c r="J10252" s="44"/>
      <c r="K10252" s="44"/>
      <c r="P10252" s="343"/>
    </row>
    <row r="10253" spans="1:16" x14ac:dyDescent="0.25">
      <c r="A10253" s="102" t="s">
        <v>3383</v>
      </c>
      <c r="B10253" s="92" t="s">
        <v>4085</v>
      </c>
      <c r="C10253" s="93" t="s">
        <v>4084</v>
      </c>
      <c r="D10253" s="93" t="s">
        <v>1398</v>
      </c>
      <c r="E10253" s="94">
        <v>45794</v>
      </c>
      <c r="F10253" s="93"/>
      <c r="G10253" s="93" t="s">
        <v>1385</v>
      </c>
      <c r="H10253" s="93" t="s">
        <v>1385</v>
      </c>
      <c r="I10253" s="99"/>
      <c r="J10253" s="99"/>
      <c r="K10253" s="99"/>
      <c r="L10253" s="31"/>
      <c r="M10253" s="31"/>
      <c r="N10253" s="31"/>
      <c r="O10253" s="346"/>
      <c r="P10253" s="343"/>
    </row>
    <row r="10254" spans="1:16" x14ac:dyDescent="0.25">
      <c r="A10254" s="403" t="s">
        <v>17440</v>
      </c>
      <c r="B10254" s="403" t="s">
        <v>17172</v>
      </c>
      <c r="C10254" s="413">
        <v>23.22</v>
      </c>
      <c r="D10254" s="43" t="s">
        <v>17679</v>
      </c>
      <c r="E10254" s="43">
        <v>45838</v>
      </c>
      <c r="F10254" s="88"/>
      <c r="P10254" s="343"/>
    </row>
    <row r="10255" spans="1:16" x14ac:dyDescent="0.25">
      <c r="A10255" s="1" t="s">
        <v>6350</v>
      </c>
      <c r="B10255" s="432" t="s">
        <v>6346</v>
      </c>
      <c r="C10255" s="433" t="s">
        <v>6351</v>
      </c>
      <c r="D10255" s="434" t="s">
        <v>17016</v>
      </c>
      <c r="E10255" s="434">
        <v>45885</v>
      </c>
      <c r="P10255" s="343"/>
    </row>
    <row r="10256" spans="1:16" x14ac:dyDescent="0.25">
      <c r="A10256" s="264" t="s">
        <v>13033</v>
      </c>
      <c r="B10256" s="264" t="s">
        <v>12991</v>
      </c>
      <c r="C10256" s="265">
        <v>240102</v>
      </c>
      <c r="D10256" s="265" t="s">
        <v>15953</v>
      </c>
      <c r="E10256" s="266" t="s">
        <v>6677</v>
      </c>
      <c r="P10256" s="343"/>
    </row>
    <row r="10257" spans="1:16" x14ac:dyDescent="0.25">
      <c r="A10257" s="44" t="s">
        <v>6080</v>
      </c>
      <c r="B10257" s="44" t="s">
        <v>6176</v>
      </c>
      <c r="C10257" s="45" t="s">
        <v>6189</v>
      </c>
      <c r="D10257" s="45" t="s">
        <v>18252</v>
      </c>
      <c r="E10257" s="45" t="s">
        <v>6210</v>
      </c>
      <c r="F10257" s="45" t="s">
        <v>1384</v>
      </c>
      <c r="G10257" s="45" t="s">
        <v>1385</v>
      </c>
      <c r="P10257" s="343"/>
    </row>
    <row r="10258" spans="1:16" x14ac:dyDescent="0.25">
      <c r="A10258" s="403" t="s">
        <v>17441</v>
      </c>
      <c r="B10258" s="403" t="s">
        <v>17132</v>
      </c>
      <c r="C10258" s="413">
        <v>20.239999999999998</v>
      </c>
      <c r="D10258" s="43" t="s">
        <v>17679</v>
      </c>
      <c r="E10258" s="43">
        <v>47299</v>
      </c>
      <c r="F10258" s="88" t="s">
        <v>1533</v>
      </c>
      <c r="P10258" s="343"/>
    </row>
    <row r="10259" spans="1:16" x14ac:dyDescent="0.25">
      <c r="A10259" s="1" t="s">
        <v>66</v>
      </c>
      <c r="B10259" s="432" t="s">
        <v>13874</v>
      </c>
      <c r="C10259" s="433" t="s">
        <v>14482</v>
      </c>
      <c r="D10259" s="434" t="s">
        <v>17016</v>
      </c>
      <c r="E10259" s="434">
        <v>45866</v>
      </c>
      <c r="P10259" s="343"/>
    </row>
    <row r="10260" spans="1:16" x14ac:dyDescent="0.25">
      <c r="A10260" s="1" t="s">
        <v>66</v>
      </c>
      <c r="B10260" s="432" t="s">
        <v>13874</v>
      </c>
      <c r="C10260" s="433" t="s">
        <v>14482</v>
      </c>
      <c r="D10260" s="434" t="s">
        <v>17016</v>
      </c>
      <c r="E10260" s="434">
        <v>45866</v>
      </c>
      <c r="P10260" s="343"/>
    </row>
    <row r="10261" spans="1:16" x14ac:dyDescent="0.25">
      <c r="A10261" s="1" t="s">
        <v>66</v>
      </c>
      <c r="B10261" s="432" t="s">
        <v>13874</v>
      </c>
      <c r="C10261" s="433" t="s">
        <v>14482</v>
      </c>
      <c r="D10261" s="434" t="s">
        <v>17016</v>
      </c>
      <c r="E10261" s="434">
        <v>45866</v>
      </c>
      <c r="P10261" s="343"/>
    </row>
    <row r="10262" spans="1:16" x14ac:dyDescent="0.25">
      <c r="A10262" s="57" t="s">
        <v>1233</v>
      </c>
      <c r="B10262" s="57" t="s">
        <v>1488</v>
      </c>
      <c r="C10262" s="62">
        <v>21027</v>
      </c>
      <c r="D10262" s="62" t="s">
        <v>5966</v>
      </c>
      <c r="E10262" s="60">
        <v>45777</v>
      </c>
      <c r="F10262" s="339" t="s">
        <v>16267</v>
      </c>
      <c r="G10262" s="339" t="s">
        <v>16268</v>
      </c>
      <c r="H10262" s="57"/>
      <c r="I10262" s="57"/>
      <c r="J10262" s="57"/>
      <c r="K10262" s="57"/>
      <c r="L10262" s="31"/>
      <c r="M10262" s="31"/>
      <c r="N10262" s="31"/>
      <c r="O10262" s="346"/>
      <c r="P10262" s="343"/>
    </row>
    <row r="10263" spans="1:16" x14ac:dyDescent="0.25">
      <c r="A10263" s="44" t="s">
        <v>13284</v>
      </c>
      <c r="B10263" s="92" t="s">
        <v>13392</v>
      </c>
      <c r="C10263" s="45" t="s">
        <v>13122</v>
      </c>
      <c r="D10263" s="93" t="s">
        <v>13391</v>
      </c>
      <c r="E10263" s="94">
        <v>45838</v>
      </c>
      <c r="F10263" s="93"/>
      <c r="G10263" s="93"/>
      <c r="H10263" s="93"/>
      <c r="I10263" s="99"/>
      <c r="J10263" s="99"/>
      <c r="K10263" s="99"/>
      <c r="L10263" s="31"/>
      <c r="M10263" s="31"/>
      <c r="N10263" s="31"/>
      <c r="O10263" s="346"/>
      <c r="P10263" s="343"/>
    </row>
    <row r="10264" spans="1:16" x14ac:dyDescent="0.25">
      <c r="A10264" s="403" t="s">
        <v>1233</v>
      </c>
      <c r="B10264" s="403" t="s">
        <v>17157</v>
      </c>
      <c r="C10264" s="413">
        <v>31.23</v>
      </c>
      <c r="D10264" s="43" t="s">
        <v>17679</v>
      </c>
      <c r="E10264" s="43">
        <v>46934</v>
      </c>
      <c r="F10264" s="88"/>
      <c r="P10264" s="343"/>
    </row>
    <row r="10265" spans="1:16" x14ac:dyDescent="0.25">
      <c r="A10265" s="403" t="s">
        <v>1233</v>
      </c>
      <c r="B10265" s="403" t="s">
        <v>17105</v>
      </c>
      <c r="C10265" s="413">
        <v>39.25</v>
      </c>
      <c r="D10265" s="43" t="s">
        <v>17679</v>
      </c>
      <c r="E10265" s="43">
        <v>47514</v>
      </c>
      <c r="F10265" s="88"/>
      <c r="P10265" s="343"/>
    </row>
    <row r="10266" spans="1:16" x14ac:dyDescent="0.3">
      <c r="A10266" s="99" t="s">
        <v>8261</v>
      </c>
      <c r="B10266" s="99" t="s">
        <v>8259</v>
      </c>
      <c r="C10266" s="93" t="s">
        <v>8267</v>
      </c>
      <c r="D10266" s="93" t="s">
        <v>1398</v>
      </c>
      <c r="E10266" s="94">
        <v>46074</v>
      </c>
      <c r="F10266" s="93"/>
      <c r="G10266" s="93"/>
      <c r="H10266" s="93" t="s">
        <v>2055</v>
      </c>
      <c r="I10266" s="99"/>
      <c r="J10266" s="99"/>
      <c r="K10266" s="99"/>
      <c r="P10266" s="343"/>
    </row>
    <row r="10267" spans="1:16" x14ac:dyDescent="0.25">
      <c r="A10267" s="44" t="s">
        <v>7257</v>
      </c>
      <c r="B10267" s="44" t="s">
        <v>15290</v>
      </c>
      <c r="C10267" s="45" t="s">
        <v>7249</v>
      </c>
      <c r="D10267" s="45" t="s">
        <v>16294</v>
      </c>
      <c r="E10267" s="46">
        <v>45777</v>
      </c>
      <c r="F10267" s="338"/>
      <c r="G10267" s="44"/>
      <c r="H10267" s="44"/>
      <c r="I10267" s="44"/>
      <c r="J10267" s="44"/>
      <c r="K10267" s="44"/>
      <c r="L10267" s="31"/>
      <c r="M10267" s="31"/>
      <c r="N10267" s="31"/>
      <c r="O10267" s="346"/>
      <c r="P10267" s="343"/>
    </row>
    <row r="10268" spans="1:16" x14ac:dyDescent="0.25">
      <c r="A10268" s="264" t="s">
        <v>10745</v>
      </c>
      <c r="B10268" s="264" t="s">
        <v>3597</v>
      </c>
      <c r="C10268" s="265">
        <v>230902</v>
      </c>
      <c r="D10268" s="265" t="s">
        <v>15953</v>
      </c>
      <c r="E10268" s="266" t="s">
        <v>6210</v>
      </c>
      <c r="P10268" s="343"/>
    </row>
    <row r="10269" spans="1:16" x14ac:dyDescent="0.25">
      <c r="A10269" s="264" t="s">
        <v>10745</v>
      </c>
      <c r="B10269" s="264" t="s">
        <v>236</v>
      </c>
      <c r="C10269" s="265">
        <v>241001</v>
      </c>
      <c r="D10269" s="265" t="s">
        <v>15953</v>
      </c>
      <c r="E10269" s="266" t="s">
        <v>11352</v>
      </c>
      <c r="P10269" s="343"/>
    </row>
    <row r="10270" spans="1:16" x14ac:dyDescent="0.25">
      <c r="A10270" s="44" t="s">
        <v>11886</v>
      </c>
      <c r="B10270" s="44" t="s">
        <v>1365</v>
      </c>
      <c r="C10270" s="45" t="s">
        <v>15417</v>
      </c>
      <c r="D10270" s="45" t="s">
        <v>18252</v>
      </c>
      <c r="E10270" s="45" t="s">
        <v>11309</v>
      </c>
      <c r="F10270" s="45" t="s">
        <v>1384</v>
      </c>
      <c r="G10270" s="45" t="s">
        <v>1385</v>
      </c>
      <c r="P10270" s="343"/>
    </row>
    <row r="10271" spans="1:16" x14ac:dyDescent="0.25">
      <c r="A10271" s="403" t="s">
        <v>17442</v>
      </c>
      <c r="B10271" s="403" t="s">
        <v>17091</v>
      </c>
      <c r="C10271" s="413">
        <v>12.24</v>
      </c>
      <c r="D10271" s="43" t="s">
        <v>17679</v>
      </c>
      <c r="E10271" s="43">
        <v>47299</v>
      </c>
      <c r="F10271" s="88"/>
      <c r="P10271" s="343"/>
    </row>
    <row r="10272" spans="1:16" x14ac:dyDescent="0.25">
      <c r="A10272" s="44" t="s">
        <v>13285</v>
      </c>
      <c r="B10272" s="92" t="s">
        <v>13392</v>
      </c>
      <c r="C10272" s="77" t="s">
        <v>13124</v>
      </c>
      <c r="D10272" s="93" t="s">
        <v>13391</v>
      </c>
      <c r="E10272" s="94">
        <v>45838</v>
      </c>
      <c r="F10272" s="93"/>
      <c r="G10272" s="93"/>
      <c r="H10272" s="93"/>
      <c r="I10272" s="99"/>
      <c r="J10272" s="99"/>
      <c r="K10272" s="99"/>
      <c r="L10272" s="31"/>
      <c r="M10272" s="31"/>
      <c r="N10272" s="31"/>
      <c r="O10272" s="346"/>
      <c r="P10272" s="343"/>
    </row>
    <row r="10273" spans="1:16" x14ac:dyDescent="0.25">
      <c r="A10273" s="264" t="s">
        <v>15896</v>
      </c>
      <c r="B10273" s="264" t="s">
        <v>15862</v>
      </c>
      <c r="C10273" s="265">
        <v>240902</v>
      </c>
      <c r="D10273" s="265" t="s">
        <v>15953</v>
      </c>
      <c r="E10273" s="266" t="s">
        <v>6214</v>
      </c>
      <c r="P10273" s="343"/>
    </row>
    <row r="10274" spans="1:16" x14ac:dyDescent="0.25">
      <c r="A10274" s="262" t="s">
        <v>11614</v>
      </c>
      <c r="B10274" s="262" t="s">
        <v>7369</v>
      </c>
      <c r="C10274" s="53" t="s">
        <v>16265</v>
      </c>
      <c r="D10274" s="93" t="s">
        <v>7330</v>
      </c>
      <c r="E10274" s="263">
        <v>47447</v>
      </c>
      <c r="F10274" s="93"/>
      <c r="G10274" s="93"/>
      <c r="H10274" s="93"/>
      <c r="I10274" s="99"/>
      <c r="J10274" s="99"/>
      <c r="K10274" s="99"/>
      <c r="P10274" s="343"/>
    </row>
    <row r="10275" spans="1:16" x14ac:dyDescent="0.25">
      <c r="A10275" s="264" t="s">
        <v>887</v>
      </c>
      <c r="B10275" s="264" t="s">
        <v>236</v>
      </c>
      <c r="C10275" s="265">
        <v>241001</v>
      </c>
      <c r="D10275" s="265" t="s">
        <v>15953</v>
      </c>
      <c r="E10275" s="266" t="s">
        <v>11352</v>
      </c>
      <c r="P10275" s="343"/>
    </row>
    <row r="10276" spans="1:16" x14ac:dyDescent="0.25">
      <c r="A10276" s="264" t="s">
        <v>887</v>
      </c>
      <c r="B10276" s="264" t="s">
        <v>3782</v>
      </c>
      <c r="C10276" s="265">
        <v>23010402</v>
      </c>
      <c r="D10276" s="265" t="s">
        <v>15953</v>
      </c>
      <c r="E10276" s="266" t="s">
        <v>8836</v>
      </c>
      <c r="P10276" s="343"/>
    </row>
    <row r="10277" spans="1:16" x14ac:dyDescent="0.25">
      <c r="A10277" s="264" t="s">
        <v>887</v>
      </c>
      <c r="B10277" s="264" t="s">
        <v>1058</v>
      </c>
      <c r="C10277" s="265">
        <v>23060202</v>
      </c>
      <c r="D10277" s="265" t="s">
        <v>15953</v>
      </c>
      <c r="E10277" s="266" t="s">
        <v>6714</v>
      </c>
      <c r="P10277" s="343"/>
    </row>
    <row r="10278" spans="1:16" x14ac:dyDescent="0.25">
      <c r="A10278" s="44" t="s">
        <v>1234</v>
      </c>
      <c r="B10278" s="44" t="s">
        <v>1365</v>
      </c>
      <c r="C10278" s="45" t="s">
        <v>15417</v>
      </c>
      <c r="D10278" s="45" t="s">
        <v>18252</v>
      </c>
      <c r="E10278" s="45" t="s">
        <v>11309</v>
      </c>
      <c r="F10278" s="45" t="s">
        <v>1384</v>
      </c>
      <c r="G10278" s="45" t="s">
        <v>1385</v>
      </c>
      <c r="P10278" s="343"/>
    </row>
    <row r="10279" spans="1:16" x14ac:dyDescent="0.25">
      <c r="A10279" s="264" t="s">
        <v>3540</v>
      </c>
      <c r="B10279" s="264" t="s">
        <v>236</v>
      </c>
      <c r="C10279" s="265">
        <v>241001</v>
      </c>
      <c r="D10279" s="265" t="s">
        <v>15953</v>
      </c>
      <c r="E10279" s="266" t="s">
        <v>11352</v>
      </c>
      <c r="P10279" s="343"/>
    </row>
    <row r="10280" spans="1:16" x14ac:dyDescent="0.25">
      <c r="A10280" s="264" t="s">
        <v>9552</v>
      </c>
      <c r="B10280" s="264" t="s">
        <v>4181</v>
      </c>
      <c r="C10280" s="265">
        <v>230301</v>
      </c>
      <c r="D10280" s="265" t="s">
        <v>15953</v>
      </c>
      <c r="E10280" s="266" t="s">
        <v>6877</v>
      </c>
      <c r="P10280" s="343"/>
    </row>
    <row r="10281" spans="1:16" x14ac:dyDescent="0.25">
      <c r="A10281" s="264" t="s">
        <v>5474</v>
      </c>
      <c r="B10281" s="264" t="s">
        <v>5409</v>
      </c>
      <c r="C10281" s="265">
        <v>210602</v>
      </c>
      <c r="D10281" s="265" t="s">
        <v>15953</v>
      </c>
      <c r="E10281" s="266" t="s">
        <v>5410</v>
      </c>
      <c r="P10281" s="343"/>
    </row>
    <row r="10282" spans="1:16" x14ac:dyDescent="0.25">
      <c r="A10282" s="264" t="s">
        <v>2458</v>
      </c>
      <c r="B10282" s="264" t="s">
        <v>1053</v>
      </c>
      <c r="C10282" s="265">
        <v>210902</v>
      </c>
      <c r="D10282" s="265" t="s">
        <v>15953</v>
      </c>
      <c r="E10282" s="266" t="s">
        <v>5195</v>
      </c>
      <c r="P10282" s="343"/>
    </row>
    <row r="10283" spans="1:16" x14ac:dyDescent="0.25">
      <c r="A10283" s="264" t="s">
        <v>2458</v>
      </c>
      <c r="B10283" s="264" t="s">
        <v>4181</v>
      </c>
      <c r="C10283" s="265">
        <v>240301</v>
      </c>
      <c r="D10283" s="265" t="s">
        <v>15953</v>
      </c>
      <c r="E10283" s="266" t="s">
        <v>13010</v>
      </c>
      <c r="P10283" s="343"/>
    </row>
    <row r="10284" spans="1:16" x14ac:dyDescent="0.25">
      <c r="A10284" s="264" t="s">
        <v>2458</v>
      </c>
      <c r="B10284" s="264" t="s">
        <v>14575</v>
      </c>
      <c r="C10284" s="265">
        <v>240402</v>
      </c>
      <c r="D10284" s="265" t="s">
        <v>15953</v>
      </c>
      <c r="E10284" s="266" t="s">
        <v>6492</v>
      </c>
      <c r="P10284" s="343"/>
    </row>
    <row r="10285" spans="1:16" x14ac:dyDescent="0.25">
      <c r="A10285" s="44" t="s">
        <v>18184</v>
      </c>
      <c r="B10285" s="44" t="s">
        <v>1358</v>
      </c>
      <c r="C10285" s="45" t="s">
        <v>6197</v>
      </c>
      <c r="D10285" s="45" t="s">
        <v>18252</v>
      </c>
      <c r="E10285" s="45" t="s">
        <v>6211</v>
      </c>
      <c r="F10285" s="45" t="s">
        <v>1384</v>
      </c>
      <c r="G10285" s="45" t="s">
        <v>1384</v>
      </c>
      <c r="P10285" s="343"/>
    </row>
    <row r="10286" spans="1:16" x14ac:dyDescent="0.25">
      <c r="A10286" s="264" t="s">
        <v>6977</v>
      </c>
      <c r="B10286" s="264" t="s">
        <v>1056</v>
      </c>
      <c r="C10286" s="265">
        <v>220601</v>
      </c>
      <c r="D10286" s="265" t="s">
        <v>15953</v>
      </c>
      <c r="E10286" s="266" t="s">
        <v>6412</v>
      </c>
      <c r="P10286" s="343"/>
    </row>
    <row r="10287" spans="1:16" x14ac:dyDescent="0.25">
      <c r="A10287" s="262" t="s">
        <v>3835</v>
      </c>
      <c r="B10287" s="262" t="s">
        <v>11553</v>
      </c>
      <c r="C10287" s="53" t="s">
        <v>11729</v>
      </c>
      <c r="D10287" s="93" t="s">
        <v>7330</v>
      </c>
      <c r="E10287" s="263">
        <v>47059</v>
      </c>
      <c r="F10287" s="93"/>
      <c r="G10287" s="93"/>
      <c r="H10287" s="93"/>
      <c r="I10287" s="99"/>
      <c r="J10287" s="99"/>
      <c r="K10287" s="99"/>
      <c r="P10287" s="343"/>
    </row>
    <row r="10288" spans="1:16" x14ac:dyDescent="0.25">
      <c r="A10288" s="44" t="s">
        <v>3835</v>
      </c>
      <c r="B10288" s="44" t="s">
        <v>15259</v>
      </c>
      <c r="C10288" s="45" t="s">
        <v>11129</v>
      </c>
      <c r="D10288" s="45" t="s">
        <v>16294</v>
      </c>
      <c r="E10288" s="46">
        <v>46022</v>
      </c>
      <c r="F10288" s="338"/>
      <c r="G10288" s="44"/>
      <c r="H10288" s="44"/>
      <c r="I10288" s="44"/>
      <c r="J10288" s="44"/>
      <c r="K10288" s="44"/>
      <c r="L10288" s="31"/>
      <c r="M10288" s="31"/>
      <c r="N10288" s="31"/>
      <c r="O10288" s="346"/>
      <c r="P10288" s="343"/>
    </row>
    <row r="10289" spans="1:16" x14ac:dyDescent="0.25">
      <c r="A10289" s="44" t="s">
        <v>3835</v>
      </c>
      <c r="B10289" s="353" t="s">
        <v>17063</v>
      </c>
      <c r="C10289" s="32" t="s">
        <v>17033</v>
      </c>
      <c r="D10289" s="32" t="s">
        <v>1398</v>
      </c>
      <c r="E10289" s="33">
        <v>47208</v>
      </c>
      <c r="F10289" s="32"/>
      <c r="G10289" s="32"/>
      <c r="H10289" s="32"/>
      <c r="I10289" s="31"/>
      <c r="J10289" s="31"/>
      <c r="K10289" s="31"/>
      <c r="L10289" s="31"/>
      <c r="M10289" s="31"/>
      <c r="N10289" s="31"/>
      <c r="P10289" s="343"/>
    </row>
    <row r="10290" spans="1:16" ht="14.4" x14ac:dyDescent="0.3">
      <c r="A10290" s="25" t="s">
        <v>3835</v>
      </c>
      <c r="B10290" s="346" t="s">
        <v>13765</v>
      </c>
      <c r="C10290" s="347" t="s">
        <v>13800</v>
      </c>
      <c r="D10290" s="347" t="s">
        <v>15765</v>
      </c>
      <c r="E10290" s="347" t="s">
        <v>16848</v>
      </c>
      <c r="F10290" s="346"/>
      <c r="G10290" s="346"/>
      <c r="H10290" s="346"/>
      <c r="I10290" s="346"/>
      <c r="J10290" s="346"/>
      <c r="K10290" s="346"/>
      <c r="L10290" s="346"/>
      <c r="M10290" s="346"/>
      <c r="P10290" s="343"/>
    </row>
    <row r="10291" spans="1:16" x14ac:dyDescent="0.25">
      <c r="A10291" s="264" t="s">
        <v>10746</v>
      </c>
      <c r="B10291" s="264" t="s">
        <v>10629</v>
      </c>
      <c r="C10291" s="265">
        <v>230804</v>
      </c>
      <c r="D10291" s="265" t="s">
        <v>15953</v>
      </c>
      <c r="E10291" s="266" t="s">
        <v>5279</v>
      </c>
      <c r="P10291" s="343"/>
    </row>
    <row r="10292" spans="1:16" x14ac:dyDescent="0.25">
      <c r="A10292" s="264" t="s">
        <v>6978</v>
      </c>
      <c r="B10292" s="264" t="s">
        <v>2751</v>
      </c>
      <c r="C10292" s="265">
        <v>220105</v>
      </c>
      <c r="D10292" s="265" t="s">
        <v>15953</v>
      </c>
      <c r="E10292" s="266" t="s">
        <v>3064</v>
      </c>
      <c r="P10292" s="343"/>
    </row>
    <row r="10293" spans="1:16" x14ac:dyDescent="0.25">
      <c r="A10293" s="44" t="s">
        <v>11237</v>
      </c>
      <c r="B10293" s="44" t="s">
        <v>9963</v>
      </c>
      <c r="C10293" s="45" t="s">
        <v>11131</v>
      </c>
      <c r="D10293" s="45" t="s">
        <v>16294</v>
      </c>
      <c r="E10293" s="46">
        <v>46053</v>
      </c>
      <c r="F10293" s="338" t="s">
        <v>2055</v>
      </c>
      <c r="G10293" s="44"/>
      <c r="H10293" s="44"/>
      <c r="I10293" s="44"/>
      <c r="J10293" s="44"/>
      <c r="K10293" s="44"/>
      <c r="P10293" s="343"/>
    </row>
    <row r="10294" spans="1:16" x14ac:dyDescent="0.25">
      <c r="A10294" s="44" t="s">
        <v>13483</v>
      </c>
      <c r="B10294" s="44" t="s">
        <v>15288</v>
      </c>
      <c r="C10294" s="45" t="s">
        <v>13104</v>
      </c>
      <c r="D10294" s="45" t="s">
        <v>16294</v>
      </c>
      <c r="E10294" s="46">
        <v>45777</v>
      </c>
      <c r="F10294" s="338"/>
      <c r="G10294" s="44"/>
      <c r="H10294" s="44"/>
      <c r="I10294" s="44"/>
      <c r="J10294" s="44"/>
      <c r="K10294" s="44"/>
      <c r="L10294" s="31"/>
      <c r="M10294" s="31"/>
      <c r="N10294" s="31"/>
      <c r="O10294" s="346"/>
      <c r="P10294" s="343"/>
    </row>
    <row r="10295" spans="1:16" x14ac:dyDescent="0.25">
      <c r="A10295" s="44" t="s">
        <v>4288</v>
      </c>
      <c r="B10295" s="131" t="s">
        <v>7666</v>
      </c>
      <c r="C10295" s="45" t="s">
        <v>10954</v>
      </c>
      <c r="D10295" s="45" t="s">
        <v>1398</v>
      </c>
      <c r="E10295" s="112">
        <v>45976</v>
      </c>
      <c r="F10295" s="93"/>
      <c r="G10295" s="93"/>
      <c r="H10295" s="93"/>
      <c r="I10295" s="99"/>
      <c r="J10295" s="99"/>
      <c r="K10295" s="99"/>
      <c r="L10295" s="31"/>
      <c r="M10295" s="31"/>
      <c r="N10295" s="31"/>
      <c r="O10295" s="346"/>
      <c r="P10295" s="343"/>
    </row>
    <row r="10296" spans="1:16" x14ac:dyDescent="0.25">
      <c r="A10296" s="264" t="s">
        <v>4288</v>
      </c>
      <c r="B10296" s="264" t="s">
        <v>3591</v>
      </c>
      <c r="C10296" s="265">
        <v>230901</v>
      </c>
      <c r="D10296" s="265" t="s">
        <v>15953</v>
      </c>
      <c r="E10296" s="266" t="s">
        <v>10715</v>
      </c>
      <c r="P10296" s="343"/>
    </row>
    <row r="10297" spans="1:16" x14ac:dyDescent="0.25">
      <c r="A10297" s="264" t="s">
        <v>4288</v>
      </c>
      <c r="B10297" s="264" t="s">
        <v>13009</v>
      </c>
      <c r="C10297" s="265">
        <v>240101</v>
      </c>
      <c r="D10297" s="265" t="s">
        <v>15953</v>
      </c>
      <c r="E10297" s="266" t="s">
        <v>13010</v>
      </c>
      <c r="P10297" s="343"/>
    </row>
    <row r="10298" spans="1:16" x14ac:dyDescent="0.25">
      <c r="A10298" s="44" t="s">
        <v>15578</v>
      </c>
      <c r="B10298" s="44" t="s">
        <v>1354</v>
      </c>
      <c r="C10298" s="45" t="s">
        <v>14385</v>
      </c>
      <c r="D10298" s="45" t="s">
        <v>18252</v>
      </c>
      <c r="E10298" s="45" t="s">
        <v>3064</v>
      </c>
      <c r="F10298" s="45" t="s">
        <v>1384</v>
      </c>
      <c r="G10298" s="45" t="s">
        <v>1385</v>
      </c>
      <c r="P10298" s="343"/>
    </row>
    <row r="10299" spans="1:16" x14ac:dyDescent="0.25">
      <c r="A10299" s="403" t="s">
        <v>15578</v>
      </c>
      <c r="B10299" s="403" t="s">
        <v>17097</v>
      </c>
      <c r="C10299" s="413">
        <v>28.22</v>
      </c>
      <c r="D10299" s="43" t="s">
        <v>17679</v>
      </c>
      <c r="E10299" s="43">
        <v>45838</v>
      </c>
      <c r="F10299" s="88"/>
      <c r="P10299" s="343"/>
    </row>
    <row r="10300" spans="1:16" x14ac:dyDescent="0.25">
      <c r="A10300" s="44" t="s">
        <v>2433</v>
      </c>
      <c r="B10300" s="44" t="s">
        <v>6179</v>
      </c>
      <c r="C10300" s="45" t="s">
        <v>6199</v>
      </c>
      <c r="D10300" s="45" t="s">
        <v>18252</v>
      </c>
      <c r="E10300" s="45" t="s">
        <v>6212</v>
      </c>
      <c r="F10300" s="45" t="s">
        <v>1384</v>
      </c>
      <c r="G10300" s="45" t="s">
        <v>1385</v>
      </c>
      <c r="P10300" s="343"/>
    </row>
    <row r="10301" spans="1:16" x14ac:dyDescent="0.25">
      <c r="A10301" s="264" t="s">
        <v>14941</v>
      </c>
      <c r="B10301" s="264" t="s">
        <v>8833</v>
      </c>
      <c r="C10301" s="265">
        <v>23020101</v>
      </c>
      <c r="D10301" s="265" t="s">
        <v>15953</v>
      </c>
      <c r="E10301" s="266" t="s">
        <v>8836</v>
      </c>
      <c r="P10301" s="343"/>
    </row>
    <row r="10302" spans="1:16" x14ac:dyDescent="0.25">
      <c r="A10302" s="264" t="s">
        <v>14941</v>
      </c>
      <c r="B10302" s="264" t="s">
        <v>6725</v>
      </c>
      <c r="C10302" s="265">
        <v>24070201</v>
      </c>
      <c r="D10302" s="265" t="s">
        <v>15953</v>
      </c>
      <c r="E10302" s="266" t="s">
        <v>10069</v>
      </c>
      <c r="P10302" s="343"/>
    </row>
    <row r="10303" spans="1:16" x14ac:dyDescent="0.25">
      <c r="A10303" s="264" t="s">
        <v>10747</v>
      </c>
      <c r="B10303" s="264" t="s">
        <v>4180</v>
      </c>
      <c r="C10303" s="265">
        <v>220605</v>
      </c>
      <c r="D10303" s="265" t="s">
        <v>15953</v>
      </c>
      <c r="E10303" s="266" t="s">
        <v>6710</v>
      </c>
      <c r="P10303" s="343"/>
    </row>
    <row r="10304" spans="1:16" x14ac:dyDescent="0.25">
      <c r="A10304" s="264" t="s">
        <v>10747</v>
      </c>
      <c r="B10304" s="264" t="s">
        <v>10632</v>
      </c>
      <c r="C10304" s="265">
        <v>23080101</v>
      </c>
      <c r="D10304" s="265" t="s">
        <v>15953</v>
      </c>
      <c r="E10304" s="266" t="s">
        <v>5279</v>
      </c>
      <c r="P10304" s="343"/>
    </row>
    <row r="10305" spans="1:16" x14ac:dyDescent="0.25">
      <c r="A10305" s="264" t="s">
        <v>10747</v>
      </c>
      <c r="B10305" s="264" t="s">
        <v>10677</v>
      </c>
      <c r="C10305" s="265">
        <v>23080102</v>
      </c>
      <c r="D10305" s="265" t="s">
        <v>15953</v>
      </c>
      <c r="E10305" s="266" t="s">
        <v>5195</v>
      </c>
      <c r="P10305" s="343"/>
    </row>
    <row r="10306" spans="1:16" x14ac:dyDescent="0.25">
      <c r="A10306" s="44" t="s">
        <v>888</v>
      </c>
      <c r="B10306" s="44" t="s">
        <v>1367</v>
      </c>
      <c r="C10306" s="45" t="s">
        <v>10990</v>
      </c>
      <c r="D10306" s="45" t="s">
        <v>18252</v>
      </c>
      <c r="E10306" s="45" t="s">
        <v>10715</v>
      </c>
      <c r="F10306" s="45" t="s">
        <v>1384</v>
      </c>
      <c r="G10306" s="45" t="s">
        <v>1385</v>
      </c>
      <c r="P10306" s="343"/>
    </row>
    <row r="10307" spans="1:16" x14ac:dyDescent="0.25">
      <c r="A10307" s="264" t="s">
        <v>888</v>
      </c>
      <c r="B10307" s="264" t="s">
        <v>8835</v>
      </c>
      <c r="C10307" s="265">
        <v>230204</v>
      </c>
      <c r="D10307" s="265" t="s">
        <v>15953</v>
      </c>
      <c r="E10307" s="266" t="s">
        <v>8836</v>
      </c>
      <c r="P10307" s="343"/>
    </row>
    <row r="10308" spans="1:16" x14ac:dyDescent="0.25">
      <c r="A10308" s="264" t="s">
        <v>888</v>
      </c>
      <c r="B10308" s="264" t="s">
        <v>2754</v>
      </c>
      <c r="C10308" s="265">
        <v>230205</v>
      </c>
      <c r="D10308" s="265" t="s">
        <v>15953</v>
      </c>
      <c r="E10308" s="266" t="s">
        <v>8836</v>
      </c>
      <c r="P10308" s="343"/>
    </row>
    <row r="10309" spans="1:16" x14ac:dyDescent="0.25">
      <c r="A10309" s="44" t="s">
        <v>571</v>
      </c>
      <c r="B10309" s="44" t="s">
        <v>15290</v>
      </c>
      <c r="C10309" s="45" t="s">
        <v>7249</v>
      </c>
      <c r="D10309" s="45" t="s">
        <v>16294</v>
      </c>
      <c r="E10309" s="46">
        <v>45777</v>
      </c>
      <c r="F10309" s="338"/>
      <c r="G10309" s="44"/>
      <c r="H10309" s="44"/>
      <c r="I10309" s="44"/>
      <c r="J10309" s="44"/>
      <c r="K10309" s="44"/>
      <c r="L10309" s="31"/>
      <c r="M10309" s="31"/>
      <c r="N10309" s="31"/>
      <c r="O10309" s="346"/>
      <c r="P10309" s="343"/>
    </row>
    <row r="10310" spans="1:16" x14ac:dyDescent="0.25">
      <c r="A10310" s="44" t="s">
        <v>2703</v>
      </c>
      <c r="B10310" s="44" t="s">
        <v>9313</v>
      </c>
      <c r="C10310" s="45" t="s">
        <v>9314</v>
      </c>
      <c r="D10310" s="45" t="s">
        <v>18252</v>
      </c>
      <c r="E10310" s="45" t="s">
        <v>3754</v>
      </c>
      <c r="F10310" s="45" t="s">
        <v>1384</v>
      </c>
      <c r="G10310" s="45" t="s">
        <v>1385</v>
      </c>
      <c r="P10310" s="343"/>
    </row>
    <row r="10311" spans="1:16" x14ac:dyDescent="0.25">
      <c r="A10311" s="44" t="s">
        <v>1736</v>
      </c>
      <c r="B10311" s="44" t="s">
        <v>5296</v>
      </c>
      <c r="C10311" s="45" t="s">
        <v>5346</v>
      </c>
      <c r="D10311" s="45" t="s">
        <v>15765</v>
      </c>
      <c r="E10311" s="45" t="s">
        <v>5246</v>
      </c>
      <c r="F10311" s="328"/>
      <c r="G10311" s="328"/>
      <c r="H10311" s="328"/>
      <c r="I10311" s="329"/>
      <c r="J10311" s="329"/>
      <c r="K10311" s="329"/>
      <c r="P10311" s="343"/>
    </row>
    <row r="10312" spans="1:16" x14ac:dyDescent="0.25">
      <c r="A10312" s="346" t="s">
        <v>1736</v>
      </c>
      <c r="B10312" s="346" t="s">
        <v>5296</v>
      </c>
      <c r="C10312" s="347" t="s">
        <v>5346</v>
      </c>
      <c r="D10312" s="347" t="s">
        <v>15765</v>
      </c>
      <c r="E10312" s="347" t="s">
        <v>2980</v>
      </c>
      <c r="F10312" s="346"/>
      <c r="G10312" s="346"/>
      <c r="H10312" s="346"/>
      <c r="I10312" s="346"/>
      <c r="J10312" s="346"/>
      <c r="K10312" s="346"/>
      <c r="L10312" s="346"/>
      <c r="M10312" s="346"/>
      <c r="P10312" s="343"/>
    </row>
    <row r="10313" spans="1:16" x14ac:dyDescent="0.25">
      <c r="A10313" s="102" t="s">
        <v>2476</v>
      </c>
      <c r="B10313" s="92" t="s">
        <v>4085</v>
      </c>
      <c r="C10313" s="93" t="s">
        <v>4084</v>
      </c>
      <c r="D10313" s="93" t="s">
        <v>1398</v>
      </c>
      <c r="E10313" s="94">
        <v>45794</v>
      </c>
      <c r="F10313" s="93"/>
      <c r="G10313" s="93" t="s">
        <v>1385</v>
      </c>
      <c r="H10313" s="93" t="s">
        <v>1385</v>
      </c>
      <c r="I10313" s="99"/>
      <c r="J10313" s="99"/>
      <c r="K10313" s="99"/>
      <c r="L10313" s="31"/>
      <c r="M10313" s="31"/>
      <c r="N10313" s="31"/>
      <c r="O10313" s="346"/>
      <c r="P10313" s="343"/>
    </row>
    <row r="10314" spans="1:16" x14ac:dyDescent="0.25">
      <c r="A10314" s="403" t="s">
        <v>17443</v>
      </c>
      <c r="B10314" s="403" t="s">
        <v>17121</v>
      </c>
      <c r="C10314" s="413">
        <v>13.23</v>
      </c>
      <c r="D10314" s="43" t="s">
        <v>17679</v>
      </c>
      <c r="E10314" s="43">
        <v>46934</v>
      </c>
      <c r="F10314" s="88" t="s">
        <v>1533</v>
      </c>
      <c r="P10314" s="343"/>
    </row>
    <row r="10315" spans="1:16" x14ac:dyDescent="0.25">
      <c r="A10315" s="44" t="s">
        <v>11182</v>
      </c>
      <c r="B10315" s="44" t="s">
        <v>15259</v>
      </c>
      <c r="C10315" s="45" t="s">
        <v>11129</v>
      </c>
      <c r="D10315" s="45" t="s">
        <v>16294</v>
      </c>
      <c r="E10315" s="46">
        <v>46022</v>
      </c>
      <c r="F10315" s="338" t="s">
        <v>2055</v>
      </c>
      <c r="G10315" s="44"/>
      <c r="H10315" s="44"/>
      <c r="I10315" s="44"/>
      <c r="J10315" s="44"/>
      <c r="K10315" s="44"/>
      <c r="L10315" s="31"/>
      <c r="M10315" s="31"/>
      <c r="N10315" s="31"/>
      <c r="O10315" s="346"/>
      <c r="P10315" s="343"/>
    </row>
    <row r="10316" spans="1:16" x14ac:dyDescent="0.25">
      <c r="A10316" s="264" t="s">
        <v>10748</v>
      </c>
      <c r="B10316" s="264" t="s">
        <v>6669</v>
      </c>
      <c r="C10316" s="265">
        <v>230807</v>
      </c>
      <c r="D10316" s="265" t="s">
        <v>15953</v>
      </c>
      <c r="E10316" s="266" t="s">
        <v>6877</v>
      </c>
      <c r="P10316" s="343"/>
    </row>
    <row r="10317" spans="1:16" x14ac:dyDescent="0.25">
      <c r="A10317" s="264" t="s">
        <v>889</v>
      </c>
      <c r="B10317" s="264" t="s">
        <v>6669</v>
      </c>
      <c r="C10317" s="265">
        <v>240804</v>
      </c>
      <c r="D10317" s="265" t="s">
        <v>15953</v>
      </c>
      <c r="E10317" s="266" t="s">
        <v>15826</v>
      </c>
      <c r="P10317" s="343"/>
    </row>
    <row r="10318" spans="1:16" x14ac:dyDescent="0.3">
      <c r="A10318" s="57" t="s">
        <v>3146</v>
      </c>
      <c r="B10318" s="92" t="s">
        <v>4550</v>
      </c>
      <c r="C10318" s="93" t="s">
        <v>4548</v>
      </c>
      <c r="D10318" s="93" t="s">
        <v>4549</v>
      </c>
      <c r="E10318" s="94">
        <v>46203</v>
      </c>
      <c r="F10318" s="93"/>
      <c r="G10318" s="93"/>
      <c r="H10318" s="93"/>
      <c r="I10318" s="99"/>
      <c r="J10318" s="99"/>
      <c r="K10318" s="99"/>
      <c r="P10318" s="343"/>
    </row>
    <row r="10319" spans="1:16" x14ac:dyDescent="0.25">
      <c r="A10319" s="44" t="s">
        <v>16130</v>
      </c>
      <c r="B10319" s="44" t="s">
        <v>15970</v>
      </c>
      <c r="C10319" s="45" t="s">
        <v>15775</v>
      </c>
      <c r="D10319" s="45" t="s">
        <v>18252</v>
      </c>
      <c r="E10319" s="45" t="s">
        <v>6416</v>
      </c>
      <c r="F10319" s="45" t="s">
        <v>1385</v>
      </c>
      <c r="G10319" s="45" t="s">
        <v>1385</v>
      </c>
      <c r="P10319" s="343"/>
    </row>
    <row r="10320" spans="1:16" x14ac:dyDescent="0.25">
      <c r="A10320" s="44" t="s">
        <v>13428</v>
      </c>
      <c r="B10320" s="44" t="s">
        <v>15257</v>
      </c>
      <c r="C10320" s="45" t="s">
        <v>13518</v>
      </c>
      <c r="D10320" s="45" t="s">
        <v>16294</v>
      </c>
      <c r="E10320" s="46">
        <v>46022</v>
      </c>
      <c r="F10320" s="338" t="s">
        <v>2055</v>
      </c>
      <c r="G10320" s="44"/>
      <c r="H10320" s="44"/>
      <c r="I10320" s="44"/>
      <c r="J10320" s="44"/>
      <c r="K10320" s="44"/>
      <c r="L10320" s="31"/>
      <c r="M10320" s="31"/>
      <c r="N10320" s="31"/>
      <c r="O10320" s="346"/>
      <c r="P10320" s="343"/>
    </row>
    <row r="10321" spans="1:16" x14ac:dyDescent="0.25">
      <c r="A10321" s="44" t="s">
        <v>13794</v>
      </c>
      <c r="B10321" s="44" t="s">
        <v>13795</v>
      </c>
      <c r="C10321" s="45" t="s">
        <v>13796</v>
      </c>
      <c r="D10321" s="45" t="s">
        <v>15765</v>
      </c>
      <c r="E10321" s="45" t="s">
        <v>13797</v>
      </c>
      <c r="F10321" s="328"/>
      <c r="G10321" s="328"/>
      <c r="H10321" s="328"/>
      <c r="I10321" s="329"/>
      <c r="J10321" s="329"/>
      <c r="K10321" s="329"/>
      <c r="P10321" s="343"/>
    </row>
    <row r="10322" spans="1:16" x14ac:dyDescent="0.25">
      <c r="A10322" s="346" t="s">
        <v>13794</v>
      </c>
      <c r="B10322" s="346" t="s">
        <v>13795</v>
      </c>
      <c r="C10322" s="347" t="s">
        <v>13796</v>
      </c>
      <c r="D10322" s="347" t="s">
        <v>15765</v>
      </c>
      <c r="E10322" s="347" t="s">
        <v>16847</v>
      </c>
      <c r="F10322" s="346"/>
      <c r="G10322" s="346"/>
      <c r="H10322" s="346"/>
      <c r="I10322" s="346"/>
      <c r="J10322" s="346"/>
      <c r="K10322" s="346"/>
      <c r="L10322" s="346"/>
      <c r="M10322" s="346"/>
      <c r="P10322" s="343"/>
    </row>
    <row r="10323" spans="1:16" x14ac:dyDescent="0.25">
      <c r="A10323" s="44" t="s">
        <v>13794</v>
      </c>
      <c r="B10323" s="44" t="s">
        <v>13795</v>
      </c>
      <c r="C10323" s="45" t="s">
        <v>13796</v>
      </c>
      <c r="D10323" s="45" t="s">
        <v>13812</v>
      </c>
      <c r="E10323" s="45" t="s">
        <v>13797</v>
      </c>
      <c r="F10323" s="93"/>
      <c r="G10323" s="93"/>
      <c r="H10323" s="93"/>
      <c r="I10323" s="99"/>
      <c r="J10323" s="99"/>
      <c r="K10323" s="99"/>
      <c r="P10323" s="343"/>
    </row>
    <row r="10324" spans="1:16" x14ac:dyDescent="0.25">
      <c r="A10324" s="264" t="s">
        <v>10749</v>
      </c>
      <c r="B10324" s="264" t="s">
        <v>3590</v>
      </c>
      <c r="C10324" s="265">
        <v>230903</v>
      </c>
      <c r="D10324" s="265" t="s">
        <v>15953</v>
      </c>
      <c r="E10324" s="266" t="s">
        <v>10715</v>
      </c>
      <c r="P10324" s="343"/>
    </row>
    <row r="10325" spans="1:16" x14ac:dyDescent="0.25">
      <c r="A10325" s="44" t="s">
        <v>16369</v>
      </c>
      <c r="B10325" s="44" t="s">
        <v>16337</v>
      </c>
      <c r="C10325" s="45" t="s">
        <v>16338</v>
      </c>
      <c r="D10325" s="45" t="s">
        <v>16294</v>
      </c>
      <c r="E10325" s="46">
        <v>46022</v>
      </c>
      <c r="F10325" s="338"/>
      <c r="G10325" s="44"/>
      <c r="H10325" s="44"/>
      <c r="I10325" s="44"/>
      <c r="J10325" s="44"/>
      <c r="K10325" s="44"/>
      <c r="L10325" s="31"/>
      <c r="M10325" s="31"/>
      <c r="N10325" s="31"/>
      <c r="O10325" s="346"/>
      <c r="P10325" s="343"/>
    </row>
    <row r="10326" spans="1:16" x14ac:dyDescent="0.3">
      <c r="A10326" s="57" t="s">
        <v>4502</v>
      </c>
      <c r="B10326" s="92" t="s">
        <v>4550</v>
      </c>
      <c r="C10326" s="93" t="s">
        <v>4548</v>
      </c>
      <c r="D10326" s="93" t="s">
        <v>4549</v>
      </c>
      <c r="E10326" s="94">
        <v>46203</v>
      </c>
      <c r="F10326" s="93"/>
      <c r="G10326" s="93"/>
      <c r="H10326" s="93"/>
      <c r="I10326" s="99"/>
      <c r="J10326" s="99"/>
      <c r="K10326" s="99"/>
      <c r="P10326" s="343"/>
    </row>
    <row r="10327" spans="1:16" x14ac:dyDescent="0.25">
      <c r="A10327" s="403" t="s">
        <v>4502</v>
      </c>
      <c r="B10327" s="403" t="s">
        <v>17114</v>
      </c>
      <c r="C10327" s="413">
        <v>13.24</v>
      </c>
      <c r="D10327" s="43" t="s">
        <v>17679</v>
      </c>
      <c r="E10327" s="43">
        <v>47299</v>
      </c>
      <c r="F10327" s="88"/>
      <c r="P10327" s="343"/>
    </row>
    <row r="10328" spans="1:16" x14ac:dyDescent="0.25">
      <c r="A10328" s="44" t="s">
        <v>3102</v>
      </c>
      <c r="B10328" s="44" t="s">
        <v>15257</v>
      </c>
      <c r="C10328" s="45" t="s">
        <v>13518</v>
      </c>
      <c r="D10328" s="45" t="s">
        <v>16294</v>
      </c>
      <c r="E10328" s="46">
        <v>46022</v>
      </c>
      <c r="F10328" s="338"/>
      <c r="G10328" s="44"/>
      <c r="H10328" s="44"/>
      <c r="I10328" s="44"/>
      <c r="J10328" s="44"/>
      <c r="K10328" s="44"/>
      <c r="L10328" s="31"/>
      <c r="M10328" s="31"/>
      <c r="N10328" s="31"/>
      <c r="O10328" s="346"/>
      <c r="P10328" s="343"/>
    </row>
    <row r="10329" spans="1:16" x14ac:dyDescent="0.25">
      <c r="A10329" s="264" t="s">
        <v>4289</v>
      </c>
      <c r="B10329" s="264" t="s">
        <v>3782</v>
      </c>
      <c r="C10329" s="265">
        <v>210205</v>
      </c>
      <c r="D10329" s="265" t="s">
        <v>15953</v>
      </c>
      <c r="E10329" s="266" t="s">
        <v>8836</v>
      </c>
      <c r="P10329" s="343"/>
    </row>
    <row r="10330" spans="1:16" x14ac:dyDescent="0.25">
      <c r="A10330" s="44" t="s">
        <v>5759</v>
      </c>
      <c r="B10330" s="44" t="s">
        <v>2097</v>
      </c>
      <c r="C10330" s="45" t="s">
        <v>13809</v>
      </c>
      <c r="D10330" s="45" t="s">
        <v>15765</v>
      </c>
      <c r="E10330" s="45" t="s">
        <v>3064</v>
      </c>
      <c r="F10330" s="328"/>
      <c r="G10330" s="328"/>
      <c r="H10330" s="328"/>
      <c r="I10330" s="329"/>
      <c r="J10330" s="329"/>
      <c r="K10330" s="329"/>
      <c r="P10330" s="343"/>
    </row>
    <row r="10331" spans="1:16" x14ac:dyDescent="0.25">
      <c r="A10331" s="346" t="s">
        <v>5759</v>
      </c>
      <c r="B10331" s="346" t="s">
        <v>2097</v>
      </c>
      <c r="C10331" s="347" t="s">
        <v>13809</v>
      </c>
      <c r="D10331" s="347" t="s">
        <v>15765</v>
      </c>
      <c r="E10331" s="347" t="s">
        <v>13010</v>
      </c>
      <c r="F10331" s="346"/>
      <c r="G10331" s="346"/>
      <c r="H10331" s="346"/>
      <c r="I10331" s="346"/>
      <c r="J10331" s="346"/>
      <c r="K10331" s="346"/>
      <c r="L10331" s="346"/>
      <c r="M10331" s="346"/>
      <c r="P10331" s="343"/>
    </row>
    <row r="10332" spans="1:16" x14ac:dyDescent="0.25">
      <c r="A10332" s="44" t="s">
        <v>5759</v>
      </c>
      <c r="B10332" s="44" t="s">
        <v>2097</v>
      </c>
      <c r="C10332" s="45" t="s">
        <v>13809</v>
      </c>
      <c r="D10332" s="45" t="s">
        <v>13812</v>
      </c>
      <c r="E10332" s="45" t="s">
        <v>3064</v>
      </c>
      <c r="F10332" s="93"/>
      <c r="G10332" s="93"/>
      <c r="H10332" s="93"/>
      <c r="I10332" s="99"/>
      <c r="J10332" s="99"/>
      <c r="K10332" s="99"/>
      <c r="P10332" s="343"/>
    </row>
    <row r="10333" spans="1:16" x14ac:dyDescent="0.25">
      <c r="A10333" s="44" t="s">
        <v>12399</v>
      </c>
      <c r="B10333" s="44" t="s">
        <v>12400</v>
      </c>
      <c r="C10333" s="45" t="s">
        <v>12873</v>
      </c>
      <c r="D10333" s="45" t="s">
        <v>4574</v>
      </c>
      <c r="E10333" s="275">
        <f>DATE(2027,8,9)</f>
        <v>46608</v>
      </c>
      <c r="P10333" s="343"/>
    </row>
    <row r="10334" spans="1:16" x14ac:dyDescent="0.25">
      <c r="A10334" s="403" t="s">
        <v>17444</v>
      </c>
      <c r="B10334" s="403" t="s">
        <v>17099</v>
      </c>
      <c r="C10334" s="413">
        <v>8.23</v>
      </c>
      <c r="D10334" s="43" t="s">
        <v>17679</v>
      </c>
      <c r="E10334" s="43">
        <v>45961</v>
      </c>
      <c r="F10334" s="88"/>
      <c r="P10334" s="343"/>
    </row>
    <row r="10335" spans="1:16" x14ac:dyDescent="0.25">
      <c r="A10335" s="403" t="s">
        <v>17444</v>
      </c>
      <c r="B10335" s="403" t="s">
        <v>17114</v>
      </c>
      <c r="C10335" s="413">
        <v>13.24</v>
      </c>
      <c r="D10335" s="43" t="s">
        <v>17679</v>
      </c>
      <c r="E10335" s="43">
        <v>47299</v>
      </c>
      <c r="F10335" s="88"/>
      <c r="P10335" s="343"/>
    </row>
    <row r="10336" spans="1:16" x14ac:dyDescent="0.25">
      <c r="A10336" s="403" t="s">
        <v>17444</v>
      </c>
      <c r="B10336" s="403" t="s">
        <v>17102</v>
      </c>
      <c r="C10336" s="413">
        <v>21.23</v>
      </c>
      <c r="D10336" s="43" t="s">
        <v>17679</v>
      </c>
      <c r="E10336" s="43">
        <v>46934</v>
      </c>
      <c r="F10336" s="88"/>
      <c r="P10336" s="343"/>
    </row>
    <row r="10337" spans="1:16" x14ac:dyDescent="0.25">
      <c r="A10337" s="403" t="s">
        <v>17444</v>
      </c>
      <c r="B10337" s="403" t="s">
        <v>17141</v>
      </c>
      <c r="C10337" s="413">
        <v>22.22</v>
      </c>
      <c r="D10337" s="43" t="s">
        <v>17679</v>
      </c>
      <c r="E10337" s="43">
        <v>45838</v>
      </c>
      <c r="F10337" s="88"/>
      <c r="P10337" s="343"/>
    </row>
    <row r="10338" spans="1:16" x14ac:dyDescent="0.25">
      <c r="A10338" s="264" t="s">
        <v>16965</v>
      </c>
      <c r="B10338" s="264" t="s">
        <v>15882</v>
      </c>
      <c r="C10338" s="265">
        <v>240901</v>
      </c>
      <c r="D10338" s="265" t="s">
        <v>15953</v>
      </c>
      <c r="E10338" s="266" t="s">
        <v>6214</v>
      </c>
      <c r="P10338" s="343"/>
    </row>
    <row r="10339" spans="1:16" x14ac:dyDescent="0.25">
      <c r="A10339" s="264" t="s">
        <v>11457</v>
      </c>
      <c r="B10339" s="264" t="s">
        <v>4181</v>
      </c>
      <c r="C10339" s="265">
        <v>210305</v>
      </c>
      <c r="D10339" s="265" t="s">
        <v>15953</v>
      </c>
      <c r="E10339" s="266" t="s">
        <v>3754</v>
      </c>
      <c r="P10339" s="343"/>
    </row>
    <row r="10340" spans="1:16" x14ac:dyDescent="0.25">
      <c r="A10340" s="264" t="s">
        <v>11457</v>
      </c>
      <c r="B10340" s="264" t="s">
        <v>1059</v>
      </c>
      <c r="C10340" s="265">
        <v>231104</v>
      </c>
      <c r="D10340" s="265" t="s">
        <v>15953</v>
      </c>
      <c r="E10340" s="266" t="s">
        <v>11352</v>
      </c>
      <c r="P10340" s="343"/>
    </row>
    <row r="10341" spans="1:16" x14ac:dyDescent="0.25">
      <c r="A10341" s="44" t="s">
        <v>13286</v>
      </c>
      <c r="B10341" s="92" t="s">
        <v>13392</v>
      </c>
      <c r="C10341" s="45" t="s">
        <v>13122</v>
      </c>
      <c r="D10341" s="93" t="s">
        <v>13391</v>
      </c>
      <c r="E10341" s="94">
        <v>45838</v>
      </c>
      <c r="F10341" s="93"/>
      <c r="G10341" s="93"/>
      <c r="H10341" s="93"/>
      <c r="I10341" s="99"/>
      <c r="J10341" s="99"/>
      <c r="K10341" s="99"/>
      <c r="L10341" s="31"/>
      <c r="M10341" s="31"/>
      <c r="N10341" s="31"/>
      <c r="O10341" s="346"/>
      <c r="P10341" s="343"/>
    </row>
    <row r="10342" spans="1:16" x14ac:dyDescent="0.25">
      <c r="A10342" s="44" t="s">
        <v>18185</v>
      </c>
      <c r="B10342" s="44" t="s">
        <v>1345</v>
      </c>
      <c r="C10342" s="45" t="s">
        <v>18105</v>
      </c>
      <c r="D10342" s="45" t="s">
        <v>18252</v>
      </c>
      <c r="E10342" s="45" t="s">
        <v>6985</v>
      </c>
      <c r="F10342" s="45" t="s">
        <v>1384</v>
      </c>
      <c r="G10342" s="45" t="s">
        <v>1385</v>
      </c>
      <c r="P10342" s="343"/>
    </row>
    <row r="10343" spans="1:16" x14ac:dyDescent="0.25">
      <c r="A10343" s="264" t="s">
        <v>16966</v>
      </c>
      <c r="B10343" s="264" t="s">
        <v>236</v>
      </c>
      <c r="C10343" s="265">
        <v>241001</v>
      </c>
      <c r="D10343" s="265" t="s">
        <v>15953</v>
      </c>
      <c r="E10343" s="266" t="s">
        <v>11352</v>
      </c>
      <c r="P10343" s="343"/>
    </row>
    <row r="10344" spans="1:16" x14ac:dyDescent="0.25">
      <c r="A10344" s="44" t="s">
        <v>11048</v>
      </c>
      <c r="B10344" s="44" t="s">
        <v>1840</v>
      </c>
      <c r="C10344" s="45" t="s">
        <v>6194</v>
      </c>
      <c r="D10344" s="45" t="s">
        <v>18252</v>
      </c>
      <c r="E10344" s="45" t="s">
        <v>6213</v>
      </c>
      <c r="F10344" s="45" t="s">
        <v>1384</v>
      </c>
      <c r="G10344" s="45" t="s">
        <v>1385</v>
      </c>
      <c r="P10344" s="343"/>
    </row>
    <row r="10345" spans="1:16" x14ac:dyDescent="0.25">
      <c r="A10345" s="44" t="s">
        <v>11048</v>
      </c>
      <c r="B10345" s="44" t="s">
        <v>10985</v>
      </c>
      <c r="C10345" s="45" t="s">
        <v>10986</v>
      </c>
      <c r="D10345" s="45" t="s">
        <v>18252</v>
      </c>
      <c r="E10345" s="45" t="s">
        <v>10715</v>
      </c>
      <c r="F10345" s="45" t="s">
        <v>1384</v>
      </c>
      <c r="G10345" s="45" t="s">
        <v>1385</v>
      </c>
      <c r="P10345" s="343"/>
    </row>
    <row r="10346" spans="1:16" ht="14.4" x14ac:dyDescent="0.3">
      <c r="A10346" s="57" t="s">
        <v>5904</v>
      </c>
      <c r="B10346" s="57" t="s">
        <v>5937</v>
      </c>
      <c r="C10346" s="62" t="s">
        <v>5961</v>
      </c>
      <c r="D10346" s="62" t="s">
        <v>5966</v>
      </c>
      <c r="E10346" s="341" t="s">
        <v>13531</v>
      </c>
      <c r="F10346" s="339"/>
      <c r="G10346" s="339"/>
      <c r="H10346" s="57"/>
      <c r="I10346" s="57"/>
      <c r="J10346" s="57"/>
      <c r="K10346" s="57"/>
      <c r="P10346" s="343"/>
    </row>
    <row r="10347" spans="1:16" x14ac:dyDescent="0.3">
      <c r="A10347" s="57" t="s">
        <v>3384</v>
      </c>
      <c r="B10347" s="92" t="s">
        <v>4550</v>
      </c>
      <c r="C10347" s="93" t="s">
        <v>4548</v>
      </c>
      <c r="D10347" s="93" t="s">
        <v>4549</v>
      </c>
      <c r="E10347" s="94">
        <v>46203</v>
      </c>
      <c r="F10347" s="93"/>
      <c r="G10347" s="93"/>
      <c r="H10347" s="93"/>
      <c r="I10347" s="99"/>
      <c r="J10347" s="99"/>
      <c r="K10347" s="99"/>
      <c r="P10347" s="343"/>
    </row>
    <row r="10348" spans="1:16" x14ac:dyDescent="0.25">
      <c r="A10348" s="102" t="s">
        <v>3384</v>
      </c>
      <c r="B10348" s="102" t="s">
        <v>7778</v>
      </c>
      <c r="C10348" s="97" t="s">
        <v>7779</v>
      </c>
      <c r="D10348" s="96" t="s">
        <v>1398</v>
      </c>
      <c r="E10348" s="64">
        <v>45975</v>
      </c>
      <c r="F10348" s="93"/>
      <c r="G10348" s="93"/>
      <c r="H10348" s="93"/>
      <c r="I10348" s="99"/>
      <c r="J10348" s="99"/>
      <c r="K10348" s="99"/>
      <c r="L10348" s="31"/>
      <c r="M10348" s="31"/>
      <c r="N10348" s="31"/>
      <c r="O10348" s="346"/>
      <c r="P10348" s="343"/>
    </row>
    <row r="10349" spans="1:16" x14ac:dyDescent="0.25">
      <c r="A10349" s="264" t="s">
        <v>3384</v>
      </c>
      <c r="B10349" s="264" t="s">
        <v>1053</v>
      </c>
      <c r="C10349" s="265">
        <v>210902</v>
      </c>
      <c r="D10349" s="265" t="s">
        <v>15953</v>
      </c>
      <c r="E10349" s="266" t="s">
        <v>5195</v>
      </c>
      <c r="P10349" s="343"/>
    </row>
    <row r="10350" spans="1:16" x14ac:dyDescent="0.25">
      <c r="A10350" s="264" t="s">
        <v>3384</v>
      </c>
      <c r="B10350" s="264" t="s">
        <v>6696</v>
      </c>
      <c r="C10350" s="265">
        <v>220903</v>
      </c>
      <c r="D10350" s="265" t="s">
        <v>15953</v>
      </c>
      <c r="E10350" s="266" t="s">
        <v>6210</v>
      </c>
      <c r="P10350" s="343"/>
    </row>
    <row r="10351" spans="1:16" x14ac:dyDescent="0.25">
      <c r="A10351" s="264" t="s">
        <v>3384</v>
      </c>
      <c r="B10351" s="264" t="s">
        <v>1062</v>
      </c>
      <c r="C10351" s="265">
        <v>230101</v>
      </c>
      <c r="D10351" s="265" t="s">
        <v>15953</v>
      </c>
      <c r="E10351" s="266" t="s">
        <v>6809</v>
      </c>
      <c r="P10351" s="343"/>
    </row>
    <row r="10352" spans="1:16" x14ac:dyDescent="0.25">
      <c r="A10352" s="264" t="s">
        <v>3384</v>
      </c>
      <c r="B10352" s="264" t="s">
        <v>2751</v>
      </c>
      <c r="C10352" s="265">
        <v>230105</v>
      </c>
      <c r="D10352" s="265" t="s">
        <v>15953</v>
      </c>
      <c r="E10352" s="266" t="s">
        <v>6877</v>
      </c>
      <c r="P10352" s="343"/>
    </row>
    <row r="10353" spans="1:16" x14ac:dyDescent="0.25">
      <c r="A10353" s="264" t="s">
        <v>3384</v>
      </c>
      <c r="B10353" s="264" t="s">
        <v>14575</v>
      </c>
      <c r="C10353" s="265">
        <v>240402</v>
      </c>
      <c r="D10353" s="265" t="s">
        <v>15953</v>
      </c>
      <c r="E10353" s="266" t="s">
        <v>6492</v>
      </c>
      <c r="P10353" s="343"/>
    </row>
    <row r="10354" spans="1:16" x14ac:dyDescent="0.25">
      <c r="A10354" s="44" t="s">
        <v>662</v>
      </c>
      <c r="B10354" s="44" t="s">
        <v>15311</v>
      </c>
      <c r="C10354" s="45" t="s">
        <v>3656</v>
      </c>
      <c r="D10354" s="45" t="s">
        <v>16294</v>
      </c>
      <c r="E10354" s="46">
        <v>46081</v>
      </c>
      <c r="F10354" s="338"/>
      <c r="G10354" s="44"/>
      <c r="H10354" s="44"/>
      <c r="I10354" s="44"/>
      <c r="J10354" s="44"/>
      <c r="K10354" s="44"/>
      <c r="P10354" s="343"/>
    </row>
    <row r="10355" spans="1:16" x14ac:dyDescent="0.25">
      <c r="A10355" s="44" t="s">
        <v>1447</v>
      </c>
      <c r="B10355" s="44" t="s">
        <v>6181</v>
      </c>
      <c r="C10355" s="45" t="s">
        <v>6203</v>
      </c>
      <c r="D10355" s="45" t="s">
        <v>18252</v>
      </c>
      <c r="E10355" s="45" t="s">
        <v>6211</v>
      </c>
      <c r="F10355" s="45" t="s">
        <v>1384</v>
      </c>
      <c r="G10355" s="45" t="s">
        <v>1385</v>
      </c>
      <c r="P10355" s="343"/>
    </row>
    <row r="10356" spans="1:16" x14ac:dyDescent="0.25">
      <c r="A10356" s="403" t="s">
        <v>17445</v>
      </c>
      <c r="B10356" s="403" t="s">
        <v>17132</v>
      </c>
      <c r="C10356" s="413">
        <v>20.239999999999998</v>
      </c>
      <c r="D10356" s="43" t="s">
        <v>17679</v>
      </c>
      <c r="E10356" s="43">
        <v>47299</v>
      </c>
      <c r="F10356" s="88"/>
      <c r="P10356" s="343"/>
    </row>
    <row r="10357" spans="1:16" x14ac:dyDescent="0.25">
      <c r="A10357" s="44" t="s">
        <v>12401</v>
      </c>
      <c r="B10357" s="44" t="s">
        <v>12135</v>
      </c>
      <c r="C10357" s="45" t="s">
        <v>6601</v>
      </c>
      <c r="D10357" s="45" t="s">
        <v>4574</v>
      </c>
      <c r="E10357" s="275">
        <f>DATE(2026,2,10)</f>
        <v>46063</v>
      </c>
      <c r="P10357" s="343"/>
    </row>
    <row r="10358" spans="1:16" x14ac:dyDescent="0.25">
      <c r="A10358" s="264" t="s">
        <v>14942</v>
      </c>
      <c r="B10358" s="264" t="s">
        <v>14577</v>
      </c>
      <c r="C10358" s="265">
        <v>240501</v>
      </c>
      <c r="D10358" s="265" t="s">
        <v>15953</v>
      </c>
      <c r="E10358" s="266" t="s">
        <v>14578</v>
      </c>
      <c r="P10358" s="343"/>
    </row>
    <row r="10359" spans="1:16" x14ac:dyDescent="0.25">
      <c r="A10359" s="273" t="s">
        <v>11818</v>
      </c>
      <c r="B10359" s="273" t="s">
        <v>11802</v>
      </c>
      <c r="C10359" s="274">
        <v>791202309002</v>
      </c>
      <c r="D10359" s="274" t="s">
        <v>8356</v>
      </c>
      <c r="E10359" s="276" t="s">
        <v>11829</v>
      </c>
      <c r="F10359" s="328"/>
      <c r="G10359" s="328"/>
      <c r="H10359" s="328"/>
      <c r="I10359" s="329"/>
      <c r="J10359" s="329"/>
      <c r="K10359" s="329"/>
      <c r="P10359" s="343"/>
    </row>
    <row r="10360" spans="1:16" x14ac:dyDescent="0.25">
      <c r="A10360" s="44" t="s">
        <v>6081</v>
      </c>
      <c r="B10360" s="44" t="s">
        <v>6179</v>
      </c>
      <c r="C10360" s="45" t="s">
        <v>6199</v>
      </c>
      <c r="D10360" s="45" t="s">
        <v>18252</v>
      </c>
      <c r="E10360" s="45" t="s">
        <v>6212</v>
      </c>
      <c r="F10360" s="45" t="s">
        <v>1384</v>
      </c>
      <c r="G10360" s="45" t="s">
        <v>1385</v>
      </c>
      <c r="P10360" s="343"/>
    </row>
    <row r="10361" spans="1:16" x14ac:dyDescent="0.25">
      <c r="A10361" s="44" t="s">
        <v>16131</v>
      </c>
      <c r="B10361" s="44" t="s">
        <v>1353</v>
      </c>
      <c r="C10361" s="45" t="s">
        <v>15395</v>
      </c>
      <c r="D10361" s="45" t="s">
        <v>18252</v>
      </c>
      <c r="E10361" s="45" t="s">
        <v>10069</v>
      </c>
      <c r="F10361" s="45" t="s">
        <v>1384</v>
      </c>
      <c r="G10361" s="45" t="s">
        <v>1385</v>
      </c>
      <c r="P10361" s="343"/>
    </row>
    <row r="10362" spans="1:16" x14ac:dyDescent="0.25">
      <c r="A10362" s="44" t="s">
        <v>16131</v>
      </c>
      <c r="B10362" s="44" t="s">
        <v>1356</v>
      </c>
      <c r="C10362" s="45" t="s">
        <v>15958</v>
      </c>
      <c r="D10362" s="45" t="s">
        <v>18252</v>
      </c>
      <c r="E10362" s="45" t="s">
        <v>6214</v>
      </c>
      <c r="F10362" s="45" t="s">
        <v>1384</v>
      </c>
      <c r="G10362" s="45" t="s">
        <v>1385</v>
      </c>
      <c r="P10362" s="343"/>
    </row>
    <row r="10363" spans="1:16" x14ac:dyDescent="0.25">
      <c r="A10363" s="44" t="s">
        <v>16661</v>
      </c>
      <c r="B10363" s="44" t="s">
        <v>12014</v>
      </c>
      <c r="C10363" s="45" t="s">
        <v>12874</v>
      </c>
      <c r="D10363" s="45" t="s">
        <v>4574</v>
      </c>
      <c r="E10363" s="275">
        <f>DATE(2026,8,15)</f>
        <v>46249</v>
      </c>
      <c r="P10363" s="343"/>
    </row>
    <row r="10364" spans="1:16" x14ac:dyDescent="0.25">
      <c r="A10364" s="44" t="s">
        <v>12402</v>
      </c>
      <c r="B10364" s="44" t="s">
        <v>12126</v>
      </c>
      <c r="C10364" s="45" t="s">
        <v>6534</v>
      </c>
      <c r="D10364" s="45" t="s">
        <v>4574</v>
      </c>
      <c r="E10364" s="275">
        <f>DATE(2025,10,11)</f>
        <v>45941</v>
      </c>
      <c r="F10364" s="32"/>
      <c r="G10364" s="32"/>
      <c r="H10364" s="32"/>
      <c r="I10364" s="31"/>
      <c r="J10364" s="31"/>
      <c r="K10364" s="31"/>
      <c r="L10364" s="31"/>
      <c r="M10364" s="31"/>
      <c r="N10364" s="31"/>
      <c r="O10364" s="346"/>
      <c r="P10364" s="343"/>
    </row>
    <row r="10365" spans="1:16" x14ac:dyDescent="0.25">
      <c r="A10365" s="44" t="s">
        <v>12402</v>
      </c>
      <c r="B10365" s="44" t="s">
        <v>12081</v>
      </c>
      <c r="C10365" s="45" t="s">
        <v>6533</v>
      </c>
      <c r="D10365" s="45" t="s">
        <v>4574</v>
      </c>
      <c r="E10365" s="275">
        <f>DATE(2025,11,16)</f>
        <v>45977</v>
      </c>
      <c r="F10365" s="32"/>
      <c r="G10365" s="32"/>
      <c r="H10365" s="32"/>
      <c r="I10365" s="31"/>
      <c r="J10365" s="31"/>
      <c r="K10365" s="31"/>
      <c r="L10365" s="31"/>
      <c r="M10365" s="31"/>
      <c r="N10365" s="31"/>
      <c r="O10365" s="346"/>
      <c r="P10365" s="343"/>
    </row>
    <row r="10366" spans="1:16" x14ac:dyDescent="0.25">
      <c r="A10366" s="264" t="s">
        <v>17920</v>
      </c>
      <c r="B10366" s="264" t="s">
        <v>1070</v>
      </c>
      <c r="C10366" s="265">
        <v>241202</v>
      </c>
      <c r="D10366" s="265" t="s">
        <v>15953</v>
      </c>
      <c r="E10366" s="266" t="s">
        <v>17687</v>
      </c>
      <c r="P10366" s="343"/>
    </row>
    <row r="10367" spans="1:16" x14ac:dyDescent="0.25">
      <c r="A10367" s="264" t="s">
        <v>17921</v>
      </c>
      <c r="B10367" s="264" t="s">
        <v>17689</v>
      </c>
      <c r="C10367" s="265">
        <v>241101</v>
      </c>
      <c r="D10367" s="265" t="s">
        <v>15953</v>
      </c>
      <c r="E10367" s="266" t="s">
        <v>6985</v>
      </c>
      <c r="P10367" s="343"/>
    </row>
    <row r="10368" spans="1:16" x14ac:dyDescent="0.25">
      <c r="A10368" s="135" t="s">
        <v>7670</v>
      </c>
      <c r="B10368" s="131" t="s">
        <v>7666</v>
      </c>
      <c r="C10368" s="96" t="s">
        <v>7667</v>
      </c>
      <c r="D10368" s="96" t="s">
        <v>1398</v>
      </c>
      <c r="E10368" s="112">
        <v>45976</v>
      </c>
      <c r="F10368" s="93"/>
      <c r="G10368" s="93"/>
      <c r="H10368" s="93"/>
      <c r="I10368" s="99"/>
      <c r="J10368" s="99"/>
      <c r="K10368" s="99"/>
      <c r="L10368" s="31"/>
      <c r="M10368" s="31"/>
      <c r="N10368" s="31"/>
      <c r="O10368" s="346"/>
      <c r="P10368" s="343"/>
    </row>
    <row r="10369" spans="1:16" x14ac:dyDescent="0.25">
      <c r="A10369" s="264" t="s">
        <v>3541</v>
      </c>
      <c r="B10369" s="264" t="s">
        <v>2751</v>
      </c>
      <c r="C10369" s="265">
        <v>230105</v>
      </c>
      <c r="D10369" s="265" t="s">
        <v>15953</v>
      </c>
      <c r="E10369" s="266" t="s">
        <v>6877</v>
      </c>
      <c r="P10369" s="343"/>
    </row>
    <row r="10370" spans="1:16" x14ac:dyDescent="0.25">
      <c r="A10370" s="264" t="s">
        <v>3541</v>
      </c>
      <c r="B10370" s="264" t="s">
        <v>3591</v>
      </c>
      <c r="C10370" s="265">
        <v>230901</v>
      </c>
      <c r="D10370" s="265" t="s">
        <v>15953</v>
      </c>
      <c r="E10370" s="266" t="s">
        <v>10715</v>
      </c>
      <c r="P10370" s="343"/>
    </row>
    <row r="10371" spans="1:16" x14ac:dyDescent="0.25">
      <c r="A10371" s="264" t="s">
        <v>6979</v>
      </c>
      <c r="B10371" s="264" t="s">
        <v>1922</v>
      </c>
      <c r="C10371" s="265">
        <v>220103</v>
      </c>
      <c r="D10371" s="265" t="s">
        <v>15953</v>
      </c>
      <c r="E10371" s="266" t="s">
        <v>6211</v>
      </c>
      <c r="P10371" s="343"/>
    </row>
    <row r="10372" spans="1:16" x14ac:dyDescent="0.25">
      <c r="A10372" s="264" t="s">
        <v>8689</v>
      </c>
      <c r="B10372" s="264" t="s">
        <v>6966</v>
      </c>
      <c r="C10372" s="265">
        <v>23010401</v>
      </c>
      <c r="D10372" s="265" t="s">
        <v>15953</v>
      </c>
      <c r="E10372" s="266" t="s">
        <v>6967</v>
      </c>
      <c r="P10372" s="343"/>
    </row>
    <row r="10373" spans="1:16" x14ac:dyDescent="0.25">
      <c r="A10373" s="44" t="s">
        <v>11887</v>
      </c>
      <c r="B10373" s="44" t="s">
        <v>1347</v>
      </c>
      <c r="C10373" s="45" t="s">
        <v>14267</v>
      </c>
      <c r="D10373" s="45" t="s">
        <v>18252</v>
      </c>
      <c r="E10373" s="45" t="s">
        <v>6677</v>
      </c>
      <c r="F10373" s="45" t="s">
        <v>1385</v>
      </c>
      <c r="G10373" s="45" t="s">
        <v>1384</v>
      </c>
      <c r="P10373" s="343"/>
    </row>
    <row r="10374" spans="1:16" x14ac:dyDescent="0.25">
      <c r="A10374" s="1" t="s">
        <v>8442</v>
      </c>
      <c r="B10374" s="432" t="s">
        <v>8379</v>
      </c>
      <c r="C10374" s="433" t="s">
        <v>13971</v>
      </c>
      <c r="D10374" s="434" t="s">
        <v>17016</v>
      </c>
      <c r="E10374" s="434">
        <v>45838</v>
      </c>
      <c r="P10374" s="343"/>
    </row>
    <row r="10375" spans="1:16" x14ac:dyDescent="0.25">
      <c r="A10375" s="264" t="s">
        <v>13034</v>
      </c>
      <c r="B10375" s="264" t="s">
        <v>2751</v>
      </c>
      <c r="C10375" s="265">
        <v>220105</v>
      </c>
      <c r="D10375" s="265" t="s">
        <v>15953</v>
      </c>
      <c r="E10375" s="266" t="s">
        <v>3064</v>
      </c>
      <c r="P10375" s="343"/>
    </row>
    <row r="10376" spans="1:16" x14ac:dyDescent="0.25">
      <c r="A10376" s="44" t="s">
        <v>10087</v>
      </c>
      <c r="B10376" s="44" t="s">
        <v>1369</v>
      </c>
      <c r="C10376" s="45" t="s">
        <v>10988</v>
      </c>
      <c r="D10376" s="45" t="s">
        <v>18252</v>
      </c>
      <c r="E10376" s="45" t="s">
        <v>10715</v>
      </c>
      <c r="F10376" s="45" t="s">
        <v>1384</v>
      </c>
      <c r="G10376" s="45" t="s">
        <v>1385</v>
      </c>
      <c r="P10376" s="343"/>
    </row>
    <row r="10377" spans="1:16" x14ac:dyDescent="0.25">
      <c r="A10377" s="44" t="s">
        <v>10087</v>
      </c>
      <c r="B10377" s="44" t="s">
        <v>231</v>
      </c>
      <c r="C10377" s="45" t="s">
        <v>8958</v>
      </c>
      <c r="D10377" s="45" t="s">
        <v>15765</v>
      </c>
      <c r="E10377" s="45" t="s">
        <v>6210</v>
      </c>
      <c r="F10377" s="328"/>
      <c r="G10377" s="328"/>
      <c r="H10377" s="328"/>
      <c r="I10377" s="329"/>
      <c r="J10377" s="329"/>
      <c r="K10377" s="329"/>
      <c r="P10377" s="343"/>
    </row>
    <row r="10378" spans="1:16" x14ac:dyDescent="0.25">
      <c r="A10378" s="346" t="s">
        <v>10087</v>
      </c>
      <c r="B10378" s="346" t="s">
        <v>231</v>
      </c>
      <c r="C10378" s="347" t="s">
        <v>8958</v>
      </c>
      <c r="D10378" s="347" t="s">
        <v>15765</v>
      </c>
      <c r="E10378" s="347" t="s">
        <v>6214</v>
      </c>
      <c r="F10378" s="346"/>
      <c r="G10378" s="346"/>
      <c r="H10378" s="346"/>
      <c r="I10378" s="346"/>
      <c r="J10378" s="346"/>
      <c r="K10378" s="346"/>
      <c r="L10378" s="346"/>
      <c r="M10378" s="346"/>
      <c r="P10378" s="343"/>
    </row>
    <row r="10379" spans="1:16" x14ac:dyDescent="0.25">
      <c r="A10379" s="44" t="s">
        <v>10087</v>
      </c>
      <c r="B10379" s="44" t="s">
        <v>231</v>
      </c>
      <c r="C10379" s="45" t="s">
        <v>8958</v>
      </c>
      <c r="D10379" s="45" t="s">
        <v>13812</v>
      </c>
      <c r="E10379" s="45" t="s">
        <v>6210</v>
      </c>
      <c r="F10379" s="93"/>
      <c r="G10379" s="93"/>
      <c r="H10379" s="93"/>
      <c r="I10379" s="99"/>
      <c r="J10379" s="99"/>
      <c r="K10379" s="99"/>
      <c r="P10379" s="343"/>
    </row>
    <row r="10380" spans="1:16" x14ac:dyDescent="0.25">
      <c r="A10380" s="44" t="s">
        <v>14943</v>
      </c>
      <c r="B10380" s="44" t="s">
        <v>16587</v>
      </c>
      <c r="C10380" s="45" t="s">
        <v>16662</v>
      </c>
      <c r="D10380" s="45" t="s">
        <v>4574</v>
      </c>
      <c r="E10380" s="275">
        <f>DATE(2028,9,25)</f>
        <v>47021</v>
      </c>
      <c r="P10380" s="343"/>
    </row>
    <row r="10381" spans="1:16" x14ac:dyDescent="0.25">
      <c r="A10381" s="264" t="s">
        <v>14943</v>
      </c>
      <c r="B10381" s="264" t="s">
        <v>14670</v>
      </c>
      <c r="C10381" s="265">
        <v>240704</v>
      </c>
      <c r="D10381" s="265" t="s">
        <v>15953</v>
      </c>
      <c r="E10381" s="266" t="s">
        <v>6677</v>
      </c>
      <c r="P10381" s="343"/>
    </row>
    <row r="10382" spans="1:16" x14ac:dyDescent="0.25">
      <c r="A10382" s="264" t="s">
        <v>14943</v>
      </c>
      <c r="B10382" s="264" t="s">
        <v>236</v>
      </c>
      <c r="C10382" s="265">
        <v>241001</v>
      </c>
      <c r="D10382" s="265" t="s">
        <v>15953</v>
      </c>
      <c r="E10382" s="266" t="s">
        <v>11352</v>
      </c>
      <c r="P10382" s="343"/>
    </row>
    <row r="10383" spans="1:16" x14ac:dyDescent="0.25">
      <c r="A10383" s="264" t="s">
        <v>14943</v>
      </c>
      <c r="B10383" s="264" t="s">
        <v>17682</v>
      </c>
      <c r="C10383" s="265">
        <v>25010501</v>
      </c>
      <c r="D10383" s="265" t="s">
        <v>15953</v>
      </c>
      <c r="E10383" s="266" t="s">
        <v>17681</v>
      </c>
      <c r="P10383" s="343"/>
    </row>
    <row r="10384" spans="1:16" x14ac:dyDescent="0.25">
      <c r="A10384" s="264" t="s">
        <v>6980</v>
      </c>
      <c r="B10384" s="264" t="s">
        <v>3782</v>
      </c>
      <c r="C10384" s="265">
        <v>210205</v>
      </c>
      <c r="D10384" s="265" t="s">
        <v>15953</v>
      </c>
      <c r="E10384" s="266" t="s">
        <v>8836</v>
      </c>
      <c r="P10384" s="343"/>
    </row>
    <row r="10385" spans="1:16" x14ac:dyDescent="0.25">
      <c r="A10385" s="264" t="s">
        <v>10750</v>
      </c>
      <c r="B10385" s="264" t="s">
        <v>6966</v>
      </c>
      <c r="C10385" s="265">
        <v>23010401</v>
      </c>
      <c r="D10385" s="265" t="s">
        <v>15953</v>
      </c>
      <c r="E10385" s="266" t="s">
        <v>6967</v>
      </c>
      <c r="P10385" s="343"/>
    </row>
    <row r="10386" spans="1:16" x14ac:dyDescent="0.25">
      <c r="A10386" s="264" t="s">
        <v>10750</v>
      </c>
      <c r="B10386" s="264" t="s">
        <v>8833</v>
      </c>
      <c r="C10386" s="265">
        <v>23020101</v>
      </c>
      <c r="D10386" s="265" t="s">
        <v>15953</v>
      </c>
      <c r="E10386" s="266" t="s">
        <v>8836</v>
      </c>
      <c r="P10386" s="343"/>
    </row>
    <row r="10387" spans="1:16" x14ac:dyDescent="0.25">
      <c r="A10387" s="264" t="s">
        <v>10750</v>
      </c>
      <c r="B10387" s="264" t="s">
        <v>8834</v>
      </c>
      <c r="C10387" s="265">
        <v>23020102</v>
      </c>
      <c r="D10387" s="265" t="s">
        <v>15953</v>
      </c>
      <c r="E10387" s="266" t="s">
        <v>8836</v>
      </c>
      <c r="P10387" s="343"/>
    </row>
    <row r="10388" spans="1:16" x14ac:dyDescent="0.25">
      <c r="A10388" s="264" t="s">
        <v>10750</v>
      </c>
      <c r="B10388" s="264" t="s">
        <v>10528</v>
      </c>
      <c r="C10388" s="265">
        <v>23060201</v>
      </c>
      <c r="D10388" s="265" t="s">
        <v>15953</v>
      </c>
      <c r="E10388" s="266" t="s">
        <v>5410</v>
      </c>
      <c r="P10388" s="343"/>
    </row>
    <row r="10389" spans="1:16" x14ac:dyDescent="0.25">
      <c r="A10389" s="264" t="s">
        <v>10750</v>
      </c>
      <c r="B10389" s="264" t="s">
        <v>1058</v>
      </c>
      <c r="C10389" s="265">
        <v>23060202</v>
      </c>
      <c r="D10389" s="265" t="s">
        <v>15953</v>
      </c>
      <c r="E10389" s="266" t="s">
        <v>6714</v>
      </c>
      <c r="P10389" s="343"/>
    </row>
    <row r="10390" spans="1:16" x14ac:dyDescent="0.25">
      <c r="A10390" s="264" t="s">
        <v>10750</v>
      </c>
      <c r="B10390" s="264" t="s">
        <v>3782</v>
      </c>
      <c r="C10390" s="265">
        <v>24010402</v>
      </c>
      <c r="D10390" s="265" t="s">
        <v>15953</v>
      </c>
      <c r="E10390" s="266" t="s">
        <v>8836</v>
      </c>
      <c r="P10390" s="343"/>
    </row>
    <row r="10391" spans="1:16" x14ac:dyDescent="0.25">
      <c r="A10391" s="44" t="s">
        <v>5105</v>
      </c>
      <c r="B10391" s="44" t="s">
        <v>5083</v>
      </c>
      <c r="C10391" s="45" t="s">
        <v>15961</v>
      </c>
      <c r="D10391" s="45" t="s">
        <v>18252</v>
      </c>
      <c r="E10391" s="45" t="s">
        <v>6214</v>
      </c>
      <c r="F10391" s="45" t="s">
        <v>1384</v>
      </c>
      <c r="G10391" s="45" t="s">
        <v>1385</v>
      </c>
      <c r="P10391" s="343"/>
    </row>
    <row r="10392" spans="1:16" x14ac:dyDescent="0.25">
      <c r="A10392" s="44" t="s">
        <v>16132</v>
      </c>
      <c r="B10392" s="44" t="s">
        <v>15965</v>
      </c>
      <c r="C10392" s="45" t="s">
        <v>15966</v>
      </c>
      <c r="D10392" s="45" t="s">
        <v>18252</v>
      </c>
      <c r="E10392" s="45" t="s">
        <v>6214</v>
      </c>
      <c r="F10392" s="45" t="s">
        <v>1384</v>
      </c>
      <c r="G10392" s="45" t="s">
        <v>1385</v>
      </c>
      <c r="P10392" s="343"/>
    </row>
    <row r="10393" spans="1:16" x14ac:dyDescent="0.25">
      <c r="A10393" s="264" t="s">
        <v>8690</v>
      </c>
      <c r="B10393" s="264" t="s">
        <v>6966</v>
      </c>
      <c r="C10393" s="265">
        <v>23010401</v>
      </c>
      <c r="D10393" s="265" t="s">
        <v>15953</v>
      </c>
      <c r="E10393" s="266" t="s">
        <v>6967</v>
      </c>
      <c r="P10393" s="343"/>
    </row>
    <row r="10394" spans="1:16" x14ac:dyDescent="0.25">
      <c r="A10394" s="264" t="s">
        <v>8690</v>
      </c>
      <c r="B10394" s="264" t="s">
        <v>3782</v>
      </c>
      <c r="C10394" s="265">
        <v>23010402</v>
      </c>
      <c r="D10394" s="265" t="s">
        <v>15953</v>
      </c>
      <c r="E10394" s="266" t="s">
        <v>8836</v>
      </c>
      <c r="P10394" s="343"/>
    </row>
    <row r="10395" spans="1:16" x14ac:dyDescent="0.25">
      <c r="A10395" s="264" t="s">
        <v>4290</v>
      </c>
      <c r="B10395" s="264" t="s">
        <v>4181</v>
      </c>
      <c r="C10395" s="265">
        <v>210305</v>
      </c>
      <c r="D10395" s="265" t="s">
        <v>15953</v>
      </c>
      <c r="E10395" s="266" t="s">
        <v>3754</v>
      </c>
      <c r="P10395" s="343"/>
    </row>
    <row r="10396" spans="1:16" x14ac:dyDescent="0.25">
      <c r="A10396" s="44" t="s">
        <v>11888</v>
      </c>
      <c r="B10396" s="44" t="s">
        <v>1347</v>
      </c>
      <c r="C10396" s="45" t="s">
        <v>14267</v>
      </c>
      <c r="D10396" s="45" t="s">
        <v>18252</v>
      </c>
      <c r="E10396" s="45" t="s">
        <v>6677</v>
      </c>
      <c r="F10396" s="45" t="s">
        <v>1385</v>
      </c>
      <c r="G10396" s="45" t="s">
        <v>1384</v>
      </c>
      <c r="P10396" s="343"/>
    </row>
    <row r="10397" spans="1:16" x14ac:dyDescent="0.25">
      <c r="A10397" s="264" t="s">
        <v>5475</v>
      </c>
      <c r="B10397" s="264" t="s">
        <v>236</v>
      </c>
      <c r="C10397" s="265">
        <v>241001</v>
      </c>
      <c r="D10397" s="265" t="s">
        <v>15953</v>
      </c>
      <c r="E10397" s="266" t="s">
        <v>11352</v>
      </c>
      <c r="P10397" s="343"/>
    </row>
    <row r="10398" spans="1:16" x14ac:dyDescent="0.25">
      <c r="A10398" s="92" t="s">
        <v>14359</v>
      </c>
      <c r="B10398" s="92" t="s">
        <v>14372</v>
      </c>
      <c r="C10398" s="93" t="s">
        <v>14373</v>
      </c>
      <c r="D10398" s="93" t="s">
        <v>1398</v>
      </c>
      <c r="E10398" s="94">
        <v>45916</v>
      </c>
      <c r="F10398" s="93"/>
      <c r="G10398" s="93"/>
      <c r="H10398" s="93"/>
      <c r="I10398" s="99"/>
      <c r="J10398" s="99"/>
      <c r="K10398" s="99"/>
      <c r="L10398" s="31"/>
      <c r="M10398" s="31"/>
      <c r="N10398" s="31"/>
      <c r="O10398" s="346"/>
      <c r="P10398" s="343"/>
    </row>
    <row r="10399" spans="1:16" x14ac:dyDescent="0.25">
      <c r="A10399" s="57" t="s">
        <v>3986</v>
      </c>
      <c r="B10399" s="57" t="s">
        <v>2495</v>
      </c>
      <c r="C10399" s="62" t="s">
        <v>14563</v>
      </c>
      <c r="D10399" s="62" t="s">
        <v>5966</v>
      </c>
      <c r="E10399" s="60">
        <v>45961</v>
      </c>
      <c r="F10399" s="339" t="s">
        <v>16267</v>
      </c>
      <c r="G10399" s="339" t="s">
        <v>16268</v>
      </c>
      <c r="H10399" s="57"/>
      <c r="I10399" s="57"/>
      <c r="J10399" s="57"/>
      <c r="K10399" s="57"/>
      <c r="L10399" s="31"/>
      <c r="M10399" s="31"/>
      <c r="N10399" s="31"/>
      <c r="O10399" s="346"/>
      <c r="P10399" s="343"/>
    </row>
    <row r="10400" spans="1:16" x14ac:dyDescent="0.3">
      <c r="A10400" s="57" t="s">
        <v>3986</v>
      </c>
      <c r="B10400" s="92" t="s">
        <v>4550</v>
      </c>
      <c r="C10400" s="93" t="s">
        <v>4548</v>
      </c>
      <c r="D10400" s="93" t="s">
        <v>4549</v>
      </c>
      <c r="E10400" s="94">
        <v>46203</v>
      </c>
      <c r="F10400" s="93"/>
      <c r="G10400" s="93"/>
      <c r="H10400" s="93"/>
      <c r="I10400" s="99"/>
      <c r="J10400" s="99"/>
      <c r="K10400" s="99"/>
      <c r="P10400" s="343"/>
    </row>
    <row r="10401" spans="1:16" x14ac:dyDescent="0.25">
      <c r="A10401" s="1" t="s">
        <v>3986</v>
      </c>
      <c r="B10401" s="432" t="s">
        <v>6242</v>
      </c>
      <c r="C10401" s="433" t="s">
        <v>6257</v>
      </c>
      <c r="D10401" s="434" t="s">
        <v>17016</v>
      </c>
      <c r="E10401" s="434">
        <v>45885</v>
      </c>
      <c r="P10401" s="343"/>
    </row>
    <row r="10402" spans="1:16" x14ac:dyDescent="0.25">
      <c r="A10402" s="1" t="s">
        <v>3986</v>
      </c>
      <c r="B10402" s="432" t="s">
        <v>6242</v>
      </c>
      <c r="C10402" s="433" t="s">
        <v>6257</v>
      </c>
      <c r="D10402" s="434" t="s">
        <v>17016</v>
      </c>
      <c r="E10402" s="434">
        <v>45885</v>
      </c>
      <c r="P10402" s="343"/>
    </row>
    <row r="10403" spans="1:16" x14ac:dyDescent="0.25">
      <c r="A10403" s="1" t="s">
        <v>3986</v>
      </c>
      <c r="B10403" s="432" t="s">
        <v>6242</v>
      </c>
      <c r="C10403" s="433" t="s">
        <v>6257</v>
      </c>
      <c r="D10403" s="434" t="s">
        <v>17016</v>
      </c>
      <c r="E10403" s="434">
        <v>45885</v>
      </c>
      <c r="P10403" s="343"/>
    </row>
    <row r="10404" spans="1:16" x14ac:dyDescent="0.25">
      <c r="A10404" s="102" t="s">
        <v>3986</v>
      </c>
      <c r="B10404" s="92" t="s">
        <v>4085</v>
      </c>
      <c r="C10404" s="93" t="s">
        <v>4084</v>
      </c>
      <c r="D10404" s="93" t="s">
        <v>1398</v>
      </c>
      <c r="E10404" s="94">
        <v>45794</v>
      </c>
      <c r="F10404" s="93"/>
      <c r="G10404" s="93" t="s">
        <v>1385</v>
      </c>
      <c r="H10404" s="93" t="s">
        <v>1385</v>
      </c>
      <c r="I10404" s="99"/>
      <c r="J10404" s="99"/>
      <c r="K10404" s="99"/>
      <c r="L10404" s="31"/>
      <c r="M10404" s="31"/>
      <c r="N10404" s="31"/>
      <c r="O10404" s="346"/>
      <c r="P10404" s="343"/>
    </row>
    <row r="10405" spans="1:16" x14ac:dyDescent="0.25">
      <c r="A10405" s="264" t="s">
        <v>3986</v>
      </c>
      <c r="B10405" s="264" t="s">
        <v>3753</v>
      </c>
      <c r="C10405" s="265">
        <v>210101</v>
      </c>
      <c r="D10405" s="265" t="s">
        <v>15953</v>
      </c>
      <c r="E10405" s="266" t="s">
        <v>3754</v>
      </c>
      <c r="P10405" s="343"/>
    </row>
    <row r="10406" spans="1:16" x14ac:dyDescent="0.25">
      <c r="A10406" s="264" t="s">
        <v>3986</v>
      </c>
      <c r="B10406" s="264" t="s">
        <v>6669</v>
      </c>
      <c r="C10406" s="265">
        <v>240804</v>
      </c>
      <c r="D10406" s="265" t="s">
        <v>15953</v>
      </c>
      <c r="E10406" s="266" t="s">
        <v>15826</v>
      </c>
      <c r="P10406" s="343"/>
    </row>
    <row r="10407" spans="1:16" x14ac:dyDescent="0.25">
      <c r="A10407" s="44" t="s">
        <v>3023</v>
      </c>
      <c r="B10407" s="44" t="s">
        <v>2960</v>
      </c>
      <c r="C10407" s="45" t="s">
        <v>3024</v>
      </c>
      <c r="D10407" s="45" t="s">
        <v>15765</v>
      </c>
      <c r="E10407" s="45" t="s">
        <v>6422</v>
      </c>
      <c r="F10407" s="328"/>
      <c r="G10407" s="328"/>
      <c r="H10407" s="328"/>
      <c r="I10407" s="329"/>
      <c r="J10407" s="329"/>
      <c r="K10407" s="329"/>
      <c r="P10407" s="343"/>
    </row>
    <row r="10408" spans="1:16" x14ac:dyDescent="0.25">
      <c r="A10408" s="44" t="s">
        <v>3023</v>
      </c>
      <c r="B10408" s="44" t="s">
        <v>305</v>
      </c>
      <c r="C10408" s="45" t="s">
        <v>3286</v>
      </c>
      <c r="D10408" s="45" t="s">
        <v>15765</v>
      </c>
      <c r="E10408" s="45" t="s">
        <v>6673</v>
      </c>
      <c r="F10408" s="328"/>
      <c r="G10408" s="328"/>
      <c r="H10408" s="328"/>
      <c r="I10408" s="329"/>
      <c r="J10408" s="329"/>
      <c r="K10408" s="329"/>
      <c r="P10408" s="343"/>
    </row>
    <row r="10409" spans="1:16" x14ac:dyDescent="0.25">
      <c r="A10409" s="346" t="s">
        <v>3023</v>
      </c>
      <c r="B10409" s="346" t="s">
        <v>2960</v>
      </c>
      <c r="C10409" s="347" t="s">
        <v>3024</v>
      </c>
      <c r="D10409" s="347" t="s">
        <v>15765</v>
      </c>
      <c r="E10409" s="347" t="s">
        <v>6422</v>
      </c>
      <c r="F10409" s="346"/>
      <c r="G10409" s="346"/>
      <c r="H10409" s="346"/>
      <c r="I10409" s="346"/>
      <c r="J10409" s="346"/>
      <c r="K10409" s="346"/>
      <c r="L10409" s="346"/>
      <c r="M10409" s="346"/>
      <c r="P10409" s="343"/>
    </row>
    <row r="10410" spans="1:16" x14ac:dyDescent="0.25">
      <c r="A10410" s="346" t="s">
        <v>3023</v>
      </c>
      <c r="B10410" s="346" t="s">
        <v>305</v>
      </c>
      <c r="C10410" s="347" t="s">
        <v>3286</v>
      </c>
      <c r="D10410" s="347" t="s">
        <v>15765</v>
      </c>
      <c r="E10410" s="347" t="s">
        <v>6673</v>
      </c>
      <c r="F10410" s="346"/>
      <c r="G10410" s="346"/>
      <c r="H10410" s="346"/>
      <c r="I10410" s="346"/>
      <c r="J10410" s="346"/>
      <c r="K10410" s="346"/>
      <c r="L10410" s="346"/>
      <c r="M10410" s="346"/>
      <c r="P10410" s="343"/>
    </row>
    <row r="10411" spans="1:16" x14ac:dyDescent="0.25">
      <c r="A10411" s="44" t="s">
        <v>3023</v>
      </c>
      <c r="B10411" s="44" t="s">
        <v>2960</v>
      </c>
      <c r="C10411" s="45" t="s">
        <v>3024</v>
      </c>
      <c r="D10411" s="45" t="s">
        <v>13812</v>
      </c>
      <c r="E10411" s="45" t="s">
        <v>6422</v>
      </c>
      <c r="F10411" s="93"/>
      <c r="G10411" s="93"/>
      <c r="H10411" s="93"/>
      <c r="I10411" s="99"/>
      <c r="J10411" s="99"/>
      <c r="K10411" s="99"/>
      <c r="P10411" s="343"/>
    </row>
    <row r="10412" spans="1:16" x14ac:dyDescent="0.25">
      <c r="A10412" s="44" t="s">
        <v>3023</v>
      </c>
      <c r="B10412" s="44" t="s">
        <v>305</v>
      </c>
      <c r="C10412" s="45" t="s">
        <v>3286</v>
      </c>
      <c r="D10412" s="45" t="s">
        <v>13812</v>
      </c>
      <c r="E10412" s="45" t="s">
        <v>6673</v>
      </c>
      <c r="F10412" s="93"/>
      <c r="G10412" s="93"/>
      <c r="H10412" s="93"/>
      <c r="I10412" s="99"/>
      <c r="J10412" s="99"/>
      <c r="K10412" s="99"/>
      <c r="N10412" s="346"/>
      <c r="P10412" s="343"/>
    </row>
    <row r="10413" spans="1:16" x14ac:dyDescent="0.25">
      <c r="A10413" s="404" t="s">
        <v>17446</v>
      </c>
      <c r="B10413" s="403" t="s">
        <v>17093</v>
      </c>
      <c r="C10413" s="413">
        <v>33.229999999999997</v>
      </c>
      <c r="D10413" s="43" t="s">
        <v>17679</v>
      </c>
      <c r="E10413" s="43">
        <v>46934</v>
      </c>
      <c r="F10413" s="88"/>
      <c r="P10413" s="343"/>
    </row>
    <row r="10414" spans="1:16" x14ac:dyDescent="0.25">
      <c r="A10414" s="1" t="s">
        <v>18281</v>
      </c>
      <c r="B10414" s="432" t="s">
        <v>13899</v>
      </c>
      <c r="C10414" s="433" t="s">
        <v>13983</v>
      </c>
      <c r="D10414" s="434" t="s">
        <v>17016</v>
      </c>
      <c r="E10414" s="434">
        <v>45791</v>
      </c>
      <c r="P10414" s="343"/>
    </row>
    <row r="10415" spans="1:16" x14ac:dyDescent="0.25">
      <c r="A10415" s="1" t="s">
        <v>18281</v>
      </c>
      <c r="B10415" s="432" t="s">
        <v>13899</v>
      </c>
      <c r="C10415" s="433" t="s">
        <v>13983</v>
      </c>
      <c r="D10415" s="434" t="s">
        <v>17016</v>
      </c>
      <c r="E10415" s="434">
        <v>45791</v>
      </c>
      <c r="P10415" s="343"/>
    </row>
    <row r="10416" spans="1:16" x14ac:dyDescent="0.25">
      <c r="A10416" s="44" t="s">
        <v>6082</v>
      </c>
      <c r="B10416" s="44" t="s">
        <v>6179</v>
      </c>
      <c r="C10416" s="45" t="s">
        <v>6199</v>
      </c>
      <c r="D10416" s="45" t="s">
        <v>18252</v>
      </c>
      <c r="E10416" s="45" t="s">
        <v>6212</v>
      </c>
      <c r="F10416" s="45" t="s">
        <v>1385</v>
      </c>
      <c r="G10416" s="45" t="s">
        <v>1385</v>
      </c>
      <c r="P10416" s="343"/>
    </row>
    <row r="10417" spans="1:16" x14ac:dyDescent="0.25">
      <c r="A10417" s="403" t="s">
        <v>6082</v>
      </c>
      <c r="B10417" s="403" t="s">
        <v>17447</v>
      </c>
      <c r="C10417" s="88">
        <v>2.23</v>
      </c>
      <c r="D10417" s="43" t="s">
        <v>17679</v>
      </c>
      <c r="E10417" s="43">
        <v>45961</v>
      </c>
      <c r="F10417" s="88" t="s">
        <v>1533</v>
      </c>
      <c r="P10417" s="343"/>
    </row>
    <row r="10418" spans="1:16" x14ac:dyDescent="0.25">
      <c r="A10418" s="403" t="s">
        <v>6082</v>
      </c>
      <c r="B10418" s="403" t="s">
        <v>17087</v>
      </c>
      <c r="C10418" s="413">
        <v>9.24</v>
      </c>
      <c r="D10418" s="43" t="s">
        <v>17679</v>
      </c>
      <c r="E10418" s="43">
        <v>47299</v>
      </c>
      <c r="F10418" s="88" t="s">
        <v>1533</v>
      </c>
      <c r="P10418" s="343"/>
    </row>
    <row r="10419" spans="1:16" x14ac:dyDescent="0.25">
      <c r="A10419" s="44" t="s">
        <v>15579</v>
      </c>
      <c r="B10419" s="44" t="s">
        <v>1349</v>
      </c>
      <c r="C10419" s="45" t="s">
        <v>15422</v>
      </c>
      <c r="D10419" s="45" t="s">
        <v>18252</v>
      </c>
      <c r="E10419" s="45" t="s">
        <v>3064</v>
      </c>
      <c r="F10419" s="45" t="s">
        <v>1384</v>
      </c>
      <c r="G10419" s="45" t="s">
        <v>1385</v>
      </c>
      <c r="P10419" s="343"/>
    </row>
    <row r="10420" spans="1:16" x14ac:dyDescent="0.25">
      <c r="A10420" s="264" t="s">
        <v>10469</v>
      </c>
      <c r="B10420" s="264" t="s">
        <v>1069</v>
      </c>
      <c r="C10420" s="265">
        <v>230103</v>
      </c>
      <c r="D10420" s="265" t="s">
        <v>15953</v>
      </c>
      <c r="E10420" s="266" t="s">
        <v>6809</v>
      </c>
      <c r="P10420" s="343"/>
    </row>
    <row r="10421" spans="1:16" x14ac:dyDescent="0.25">
      <c r="A10421" s="44" t="s">
        <v>10300</v>
      </c>
      <c r="B10421" s="44" t="s">
        <v>5762</v>
      </c>
      <c r="C10421" s="45" t="s">
        <v>5763</v>
      </c>
      <c r="D10421" s="45" t="s">
        <v>15765</v>
      </c>
      <c r="E10421" s="45" t="s">
        <v>5246</v>
      </c>
      <c r="F10421" s="328"/>
      <c r="G10421" s="328"/>
      <c r="H10421" s="328"/>
      <c r="I10421" s="329"/>
      <c r="J10421" s="329"/>
      <c r="K10421" s="329"/>
      <c r="N10421" s="346"/>
      <c r="P10421" s="343"/>
    </row>
    <row r="10422" spans="1:16" x14ac:dyDescent="0.25">
      <c r="A10422" s="346" t="s">
        <v>10300</v>
      </c>
      <c r="B10422" s="346" t="s">
        <v>5762</v>
      </c>
      <c r="C10422" s="347" t="s">
        <v>5763</v>
      </c>
      <c r="D10422" s="347" t="s">
        <v>15765</v>
      </c>
      <c r="E10422" s="347" t="s">
        <v>2980</v>
      </c>
      <c r="F10422" s="346"/>
      <c r="G10422" s="346"/>
      <c r="H10422" s="346"/>
      <c r="I10422" s="346"/>
      <c r="J10422" s="346"/>
      <c r="K10422" s="346"/>
      <c r="L10422" s="346"/>
      <c r="M10422" s="346"/>
      <c r="N10422" s="346"/>
      <c r="P10422" s="343"/>
    </row>
    <row r="10423" spans="1:16" x14ac:dyDescent="0.25">
      <c r="A10423" s="44" t="s">
        <v>12403</v>
      </c>
      <c r="B10423" s="44" t="s">
        <v>12404</v>
      </c>
      <c r="C10423" s="45" t="s">
        <v>12875</v>
      </c>
      <c r="D10423" s="45" t="s">
        <v>4574</v>
      </c>
      <c r="E10423" s="275">
        <f>DATE(2027,6,30)</f>
        <v>46568</v>
      </c>
      <c r="N10423" s="346"/>
      <c r="O10423" s="346"/>
      <c r="P10423" s="343"/>
    </row>
    <row r="10424" spans="1:16" x14ac:dyDescent="0.25">
      <c r="A10424" s="44" t="s">
        <v>12403</v>
      </c>
      <c r="B10424" s="44" t="s">
        <v>12405</v>
      </c>
      <c r="C10424" s="45" t="s">
        <v>6602</v>
      </c>
      <c r="D10424" s="45" t="s">
        <v>4574</v>
      </c>
      <c r="E10424" s="275">
        <f>DATE(2026,4,30)</f>
        <v>46142</v>
      </c>
      <c r="N10424" s="346"/>
      <c r="O10424" s="346"/>
      <c r="P10424" s="343"/>
    </row>
    <row r="10425" spans="1:16" x14ac:dyDescent="0.25">
      <c r="A10425" s="264" t="s">
        <v>890</v>
      </c>
      <c r="B10425" s="264" t="s">
        <v>1069</v>
      </c>
      <c r="C10425" s="265">
        <v>230103</v>
      </c>
      <c r="D10425" s="265" t="s">
        <v>15953</v>
      </c>
      <c r="E10425" s="266" t="s">
        <v>6809</v>
      </c>
      <c r="P10425" s="343"/>
    </row>
    <row r="10426" spans="1:16" x14ac:dyDescent="0.25">
      <c r="A10426" s="264" t="s">
        <v>890</v>
      </c>
      <c r="B10426" s="264" t="s">
        <v>1059</v>
      </c>
      <c r="C10426" s="265">
        <v>231104</v>
      </c>
      <c r="D10426" s="265" t="s">
        <v>15953</v>
      </c>
      <c r="E10426" s="266" t="s">
        <v>11352</v>
      </c>
      <c r="P10426" s="343"/>
    </row>
    <row r="10427" spans="1:16" x14ac:dyDescent="0.25">
      <c r="A10427" s="264" t="s">
        <v>890</v>
      </c>
      <c r="B10427" s="264" t="s">
        <v>4181</v>
      </c>
      <c r="C10427" s="265">
        <v>240301</v>
      </c>
      <c r="D10427" s="265" t="s">
        <v>15953</v>
      </c>
      <c r="E10427" s="266" t="s">
        <v>13010</v>
      </c>
      <c r="P10427" s="343"/>
    </row>
    <row r="10428" spans="1:16" x14ac:dyDescent="0.25">
      <c r="A10428" s="264" t="s">
        <v>890</v>
      </c>
      <c r="B10428" s="264" t="s">
        <v>14575</v>
      </c>
      <c r="C10428" s="265">
        <v>240402</v>
      </c>
      <c r="D10428" s="265" t="s">
        <v>15953</v>
      </c>
      <c r="E10428" s="266" t="s">
        <v>6492</v>
      </c>
      <c r="P10428" s="343"/>
    </row>
    <row r="10429" spans="1:16" x14ac:dyDescent="0.25">
      <c r="A10429" s="403" t="s">
        <v>17448</v>
      </c>
      <c r="B10429" s="403" t="s">
        <v>17205</v>
      </c>
      <c r="C10429" s="413">
        <v>15.23</v>
      </c>
      <c r="D10429" s="43" t="s">
        <v>17679</v>
      </c>
      <c r="E10429" s="43">
        <v>46934</v>
      </c>
      <c r="F10429" s="88" t="s">
        <v>1533</v>
      </c>
      <c r="P10429" s="343"/>
    </row>
    <row r="10430" spans="1:16" x14ac:dyDescent="0.25">
      <c r="A10430" s="403" t="s">
        <v>17448</v>
      </c>
      <c r="B10430" s="403" t="s">
        <v>17206</v>
      </c>
      <c r="C10430" s="413">
        <v>16.23</v>
      </c>
      <c r="D10430" s="43" t="s">
        <v>17679</v>
      </c>
      <c r="E10430" s="43">
        <v>46934</v>
      </c>
      <c r="F10430" s="88" t="s">
        <v>1533</v>
      </c>
      <c r="P10430" s="343"/>
    </row>
    <row r="10431" spans="1:16" x14ac:dyDescent="0.25">
      <c r="A10431" s="403" t="s">
        <v>17448</v>
      </c>
      <c r="B10431" s="403" t="s">
        <v>17426</v>
      </c>
      <c r="C10431" s="413">
        <v>25.23</v>
      </c>
      <c r="D10431" s="43" t="s">
        <v>17679</v>
      </c>
      <c r="E10431" s="43">
        <v>46934</v>
      </c>
      <c r="F10431" s="88" t="s">
        <v>1533</v>
      </c>
      <c r="P10431" s="343"/>
    </row>
    <row r="10432" spans="1:16" x14ac:dyDescent="0.25">
      <c r="A10432" s="76" t="s">
        <v>891</v>
      </c>
      <c r="B10432" s="76" t="s">
        <v>1068</v>
      </c>
      <c r="C10432" s="97" t="s">
        <v>7774</v>
      </c>
      <c r="D10432" s="97" t="s">
        <v>1398</v>
      </c>
      <c r="E10432" s="64">
        <v>45737</v>
      </c>
      <c r="F10432" s="93"/>
      <c r="G10432" s="93"/>
      <c r="H10432" s="93"/>
      <c r="I10432" s="99"/>
      <c r="J10432" s="99"/>
      <c r="K10432" s="99"/>
      <c r="L10432" s="31"/>
      <c r="M10432" s="31"/>
      <c r="N10432" s="346"/>
      <c r="O10432" s="346"/>
      <c r="P10432" s="343"/>
    </row>
    <row r="10433" spans="1:16" x14ac:dyDescent="0.25">
      <c r="A10433" s="264" t="s">
        <v>891</v>
      </c>
      <c r="B10433" s="264" t="s">
        <v>1068</v>
      </c>
      <c r="C10433" s="265">
        <v>230202</v>
      </c>
      <c r="D10433" s="265" t="s">
        <v>15953</v>
      </c>
      <c r="E10433" s="266" t="s">
        <v>8836</v>
      </c>
      <c r="P10433" s="343"/>
    </row>
    <row r="10434" spans="1:16" x14ac:dyDescent="0.25">
      <c r="A10434" s="44" t="s">
        <v>10229</v>
      </c>
      <c r="B10434" s="44" t="s">
        <v>307</v>
      </c>
      <c r="C10434" s="45" t="s">
        <v>8959</v>
      </c>
      <c r="D10434" s="45" t="s">
        <v>15765</v>
      </c>
      <c r="E10434" s="45" t="s">
        <v>6210</v>
      </c>
      <c r="F10434" s="328"/>
      <c r="G10434" s="328"/>
      <c r="H10434" s="328"/>
      <c r="I10434" s="329"/>
      <c r="J10434" s="329"/>
      <c r="K10434" s="329"/>
      <c r="N10434" s="346"/>
      <c r="O10434" s="346"/>
      <c r="P10434" s="343"/>
    </row>
    <row r="10435" spans="1:16" x14ac:dyDescent="0.25">
      <c r="A10435" s="44" t="s">
        <v>10229</v>
      </c>
      <c r="B10435" s="44" t="s">
        <v>5575</v>
      </c>
      <c r="C10435" s="45" t="s">
        <v>5764</v>
      </c>
      <c r="D10435" s="45" t="s">
        <v>15765</v>
      </c>
      <c r="E10435" s="45" t="s">
        <v>5246</v>
      </c>
      <c r="F10435" s="328"/>
      <c r="G10435" s="328"/>
      <c r="H10435" s="328"/>
      <c r="I10435" s="329"/>
      <c r="J10435" s="329"/>
      <c r="K10435" s="329"/>
      <c r="N10435" s="346"/>
      <c r="O10435" s="346"/>
      <c r="P10435" s="343"/>
    </row>
    <row r="10436" spans="1:16" x14ac:dyDescent="0.25">
      <c r="A10436" s="346" t="s">
        <v>10229</v>
      </c>
      <c r="B10436" s="346" t="s">
        <v>307</v>
      </c>
      <c r="C10436" s="347" t="s">
        <v>8959</v>
      </c>
      <c r="D10436" s="347" t="s">
        <v>15765</v>
      </c>
      <c r="E10436" s="347" t="s">
        <v>16794</v>
      </c>
      <c r="F10436" s="346"/>
      <c r="G10436" s="346"/>
      <c r="H10436" s="346"/>
      <c r="I10436" s="346"/>
      <c r="J10436" s="346"/>
      <c r="K10436" s="346"/>
      <c r="L10436" s="346"/>
      <c r="M10436" s="346"/>
      <c r="N10436" s="346"/>
      <c r="O10436" s="346"/>
      <c r="P10436" s="343"/>
    </row>
    <row r="10437" spans="1:16" x14ac:dyDescent="0.25">
      <c r="A10437" s="346" t="s">
        <v>10229</v>
      </c>
      <c r="B10437" s="346" t="s">
        <v>5575</v>
      </c>
      <c r="C10437" s="347" t="s">
        <v>5764</v>
      </c>
      <c r="D10437" s="347" t="s">
        <v>15765</v>
      </c>
      <c r="E10437" s="347" t="s">
        <v>5246</v>
      </c>
      <c r="F10437" s="346"/>
      <c r="G10437" s="346"/>
      <c r="H10437" s="346"/>
      <c r="I10437" s="346"/>
      <c r="J10437" s="346"/>
      <c r="K10437" s="346"/>
      <c r="L10437" s="346"/>
      <c r="M10437" s="346"/>
      <c r="N10437" s="346"/>
      <c r="O10437" s="346"/>
      <c r="P10437" s="343"/>
    </row>
    <row r="10438" spans="1:16" x14ac:dyDescent="0.25">
      <c r="A10438" s="44" t="s">
        <v>10229</v>
      </c>
      <c r="B10438" s="44" t="s">
        <v>307</v>
      </c>
      <c r="C10438" s="45" t="s">
        <v>8959</v>
      </c>
      <c r="D10438" s="45" t="s">
        <v>13812</v>
      </c>
      <c r="E10438" s="45" t="s">
        <v>6210</v>
      </c>
      <c r="F10438" s="93"/>
      <c r="G10438" s="93"/>
      <c r="H10438" s="93"/>
      <c r="I10438" s="99"/>
      <c r="J10438" s="99"/>
      <c r="K10438" s="99"/>
      <c r="N10438" s="346"/>
      <c r="O10438" s="346"/>
      <c r="P10438" s="343"/>
    </row>
    <row r="10439" spans="1:16" x14ac:dyDescent="0.25">
      <c r="A10439" s="44" t="s">
        <v>1737</v>
      </c>
      <c r="B10439" s="44" t="s">
        <v>6413</v>
      </c>
      <c r="C10439" s="45" t="s">
        <v>2549</v>
      </c>
      <c r="D10439" s="45" t="s">
        <v>15765</v>
      </c>
      <c r="E10439" s="45" t="s">
        <v>3025</v>
      </c>
      <c r="F10439" s="328"/>
      <c r="G10439" s="328"/>
      <c r="H10439" s="328"/>
      <c r="I10439" s="329"/>
      <c r="J10439" s="329"/>
      <c r="K10439" s="329"/>
      <c r="N10439" s="346"/>
      <c r="O10439" s="346"/>
      <c r="P10439" s="343"/>
    </row>
    <row r="10440" spans="1:16" x14ac:dyDescent="0.25">
      <c r="A10440" s="346" t="s">
        <v>1737</v>
      </c>
      <c r="B10440" s="346" t="s">
        <v>6413</v>
      </c>
      <c r="C10440" s="347" t="s">
        <v>2549</v>
      </c>
      <c r="D10440" s="347" t="s">
        <v>15765</v>
      </c>
      <c r="E10440" s="347" t="s">
        <v>3025</v>
      </c>
      <c r="F10440" s="346"/>
      <c r="G10440" s="346"/>
      <c r="H10440" s="346"/>
      <c r="I10440" s="346"/>
      <c r="J10440" s="346"/>
      <c r="K10440" s="346"/>
      <c r="L10440" s="346"/>
      <c r="M10440" s="346"/>
      <c r="N10440" s="346"/>
      <c r="O10440" s="346"/>
      <c r="P10440" s="343"/>
    </row>
    <row r="10441" spans="1:16" x14ac:dyDescent="0.25">
      <c r="A10441" s="44" t="s">
        <v>1737</v>
      </c>
      <c r="B10441" s="44" t="s">
        <v>6413</v>
      </c>
      <c r="C10441" s="45" t="s">
        <v>2549</v>
      </c>
      <c r="D10441" s="45" t="s">
        <v>13812</v>
      </c>
      <c r="E10441" s="45" t="s">
        <v>3025</v>
      </c>
      <c r="F10441" s="93"/>
      <c r="G10441" s="93"/>
      <c r="H10441" s="93"/>
      <c r="I10441" s="99"/>
      <c r="J10441" s="99"/>
      <c r="K10441" s="99"/>
      <c r="N10441" s="346"/>
      <c r="O10441" s="346"/>
      <c r="P10441" s="343"/>
    </row>
    <row r="10442" spans="1:16" x14ac:dyDescent="0.25">
      <c r="A10442" s="264" t="s">
        <v>3542</v>
      </c>
      <c r="B10442" s="264" t="s">
        <v>1063</v>
      </c>
      <c r="C10442" s="265">
        <v>220104</v>
      </c>
      <c r="D10442" s="265" t="s">
        <v>15953</v>
      </c>
      <c r="E10442" s="266" t="s">
        <v>6677</v>
      </c>
      <c r="P10442" s="343"/>
    </row>
    <row r="10443" spans="1:16" x14ac:dyDescent="0.25">
      <c r="A10443" s="264" t="s">
        <v>3542</v>
      </c>
      <c r="B10443" s="264" t="s">
        <v>2751</v>
      </c>
      <c r="C10443" s="265">
        <v>220105</v>
      </c>
      <c r="D10443" s="265" t="s">
        <v>15953</v>
      </c>
      <c r="E10443" s="266" t="s">
        <v>3064</v>
      </c>
      <c r="P10443" s="343"/>
    </row>
    <row r="10444" spans="1:16" x14ac:dyDescent="0.25">
      <c r="A10444" s="264" t="s">
        <v>3542</v>
      </c>
      <c r="B10444" s="264" t="s">
        <v>2770</v>
      </c>
      <c r="C10444" s="265">
        <v>221004</v>
      </c>
      <c r="D10444" s="265" t="s">
        <v>15953</v>
      </c>
      <c r="E10444" s="266" t="s">
        <v>5198</v>
      </c>
      <c r="P10444" s="343"/>
    </row>
    <row r="10445" spans="1:16" x14ac:dyDescent="0.25">
      <c r="A10445" s="264" t="s">
        <v>3542</v>
      </c>
      <c r="B10445" s="264" t="s">
        <v>1056</v>
      </c>
      <c r="C10445" s="265">
        <v>230601</v>
      </c>
      <c r="D10445" s="265" t="s">
        <v>15953</v>
      </c>
      <c r="E10445" s="266" t="s">
        <v>10533</v>
      </c>
      <c r="P10445" s="343"/>
    </row>
    <row r="10446" spans="1:16" x14ac:dyDescent="0.25">
      <c r="A10446" s="264" t="s">
        <v>3542</v>
      </c>
      <c r="B10446" s="264" t="s">
        <v>11374</v>
      </c>
      <c r="C10446" s="265">
        <v>23100201</v>
      </c>
      <c r="D10446" s="265" t="s">
        <v>15953</v>
      </c>
      <c r="E10446" s="266" t="s">
        <v>2980</v>
      </c>
      <c r="P10446" s="343"/>
    </row>
    <row r="10447" spans="1:16" x14ac:dyDescent="0.25">
      <c r="A10447" s="264" t="s">
        <v>3542</v>
      </c>
      <c r="B10447" s="264" t="s">
        <v>3599</v>
      </c>
      <c r="C10447" s="265">
        <v>23100202</v>
      </c>
      <c r="D10447" s="265" t="s">
        <v>15953</v>
      </c>
      <c r="E10447" s="266" t="s">
        <v>5246</v>
      </c>
      <c r="P10447" s="343"/>
    </row>
    <row r="10448" spans="1:16" x14ac:dyDescent="0.25">
      <c r="A10448" s="264" t="s">
        <v>3542</v>
      </c>
      <c r="B10448" s="264" t="s">
        <v>14591</v>
      </c>
      <c r="C10448" s="265">
        <v>24020101</v>
      </c>
      <c r="D10448" s="265" t="s">
        <v>15953</v>
      </c>
      <c r="E10448" s="266" t="s">
        <v>12997</v>
      </c>
      <c r="P10448" s="343"/>
    </row>
    <row r="10449" spans="1:16" x14ac:dyDescent="0.25">
      <c r="A10449" s="264" t="s">
        <v>3542</v>
      </c>
      <c r="B10449" s="264" t="s">
        <v>14592</v>
      </c>
      <c r="C10449" s="265">
        <v>24020102</v>
      </c>
      <c r="D10449" s="265" t="s">
        <v>15953</v>
      </c>
      <c r="E10449" s="266" t="s">
        <v>8836</v>
      </c>
      <c r="P10449" s="343"/>
    </row>
    <row r="10450" spans="1:16" x14ac:dyDescent="0.25">
      <c r="A10450" s="264" t="s">
        <v>3542</v>
      </c>
      <c r="B10450" s="264" t="s">
        <v>17682</v>
      </c>
      <c r="C10450" s="265">
        <v>25010501</v>
      </c>
      <c r="D10450" s="265" t="s">
        <v>15953</v>
      </c>
      <c r="E10450" s="266" t="s">
        <v>17681</v>
      </c>
      <c r="P10450" s="343"/>
    </row>
    <row r="10451" spans="1:16" x14ac:dyDescent="0.25">
      <c r="A10451" s="264" t="s">
        <v>3542</v>
      </c>
      <c r="B10451" s="264" t="s">
        <v>6663</v>
      </c>
      <c r="C10451" s="265">
        <v>25010502</v>
      </c>
      <c r="D10451" s="265" t="s">
        <v>15953</v>
      </c>
      <c r="E10451" s="266" t="s">
        <v>6677</v>
      </c>
      <c r="P10451" s="343"/>
    </row>
    <row r="10452" spans="1:16" x14ac:dyDescent="0.25">
      <c r="A10452" s="262" t="s">
        <v>629</v>
      </c>
      <c r="B10452" s="262" t="s">
        <v>1778</v>
      </c>
      <c r="C10452" s="53" t="s">
        <v>11730</v>
      </c>
      <c r="D10452" s="93" t="s">
        <v>7330</v>
      </c>
      <c r="E10452" s="263">
        <v>46526</v>
      </c>
      <c r="F10452" s="93"/>
      <c r="G10452" s="93"/>
      <c r="H10452" s="93"/>
      <c r="I10452" s="99"/>
      <c r="J10452" s="99"/>
      <c r="K10452" s="99"/>
      <c r="N10452" s="346"/>
      <c r="O10452" s="346"/>
      <c r="P10452" s="343"/>
    </row>
    <row r="10453" spans="1:16" x14ac:dyDescent="0.25">
      <c r="A10453" s="264" t="s">
        <v>14944</v>
      </c>
      <c r="B10453" s="264" t="s">
        <v>14670</v>
      </c>
      <c r="C10453" s="265">
        <v>240704</v>
      </c>
      <c r="D10453" s="265" t="s">
        <v>15953</v>
      </c>
      <c r="E10453" s="266" t="s">
        <v>6677</v>
      </c>
      <c r="P10453" s="343"/>
    </row>
    <row r="10454" spans="1:16" ht="14.4" x14ac:dyDescent="0.25">
      <c r="A10454" s="57" t="s">
        <v>1448</v>
      </c>
      <c r="B10454" s="57" t="s">
        <v>1490</v>
      </c>
      <c r="C10454" s="62" t="s">
        <v>5962</v>
      </c>
      <c r="D10454" s="62" t="s">
        <v>5966</v>
      </c>
      <c r="E10454" s="341" t="s">
        <v>13531</v>
      </c>
      <c r="F10454" s="339"/>
      <c r="G10454" s="339"/>
      <c r="H10454" s="57"/>
      <c r="I10454" s="57"/>
      <c r="J10454" s="57"/>
      <c r="K10454" s="57"/>
      <c r="N10454" s="346"/>
      <c r="O10454" s="346"/>
      <c r="P10454" s="343"/>
    </row>
    <row r="10455" spans="1:16" ht="14.4" x14ac:dyDescent="0.25">
      <c r="A10455" s="57" t="s">
        <v>1448</v>
      </c>
      <c r="B10455" s="57" t="s">
        <v>1513</v>
      </c>
      <c r="C10455" s="62" t="s">
        <v>5963</v>
      </c>
      <c r="D10455" s="62" t="s">
        <v>5966</v>
      </c>
      <c r="E10455" s="341" t="s">
        <v>13531</v>
      </c>
      <c r="F10455" s="339"/>
      <c r="G10455" s="339"/>
      <c r="H10455" s="57"/>
      <c r="I10455" s="57"/>
      <c r="J10455" s="57"/>
      <c r="K10455" s="57"/>
      <c r="N10455" s="346"/>
      <c r="O10455" s="346"/>
      <c r="P10455" s="343"/>
    </row>
    <row r="10456" spans="1:16" x14ac:dyDescent="0.25">
      <c r="A10456" s="264" t="s">
        <v>892</v>
      </c>
      <c r="B10456" s="264" t="s">
        <v>1069</v>
      </c>
      <c r="C10456" s="265">
        <v>230103</v>
      </c>
      <c r="D10456" s="265" t="s">
        <v>15953</v>
      </c>
      <c r="E10456" s="266" t="s">
        <v>6809</v>
      </c>
      <c r="P10456" s="343"/>
    </row>
    <row r="10457" spans="1:16" x14ac:dyDescent="0.25">
      <c r="A10457" s="264" t="s">
        <v>892</v>
      </c>
      <c r="B10457" s="264" t="s">
        <v>8833</v>
      </c>
      <c r="C10457" s="265">
        <v>23020101</v>
      </c>
      <c r="D10457" s="265" t="s">
        <v>15953</v>
      </c>
      <c r="E10457" s="266" t="s">
        <v>8836</v>
      </c>
      <c r="P10457" s="343"/>
    </row>
    <row r="10458" spans="1:16" x14ac:dyDescent="0.25">
      <c r="A10458" s="1" t="s">
        <v>13984</v>
      </c>
      <c r="B10458" s="432" t="s">
        <v>13870</v>
      </c>
      <c r="C10458" s="433" t="s">
        <v>13985</v>
      </c>
      <c r="D10458" s="434" t="s">
        <v>17016</v>
      </c>
      <c r="E10458" s="434">
        <v>46080</v>
      </c>
      <c r="P10458" s="343"/>
    </row>
    <row r="10459" spans="1:16" x14ac:dyDescent="0.25">
      <c r="A10459" s="1" t="s">
        <v>13984</v>
      </c>
      <c r="B10459" s="432" t="s">
        <v>13870</v>
      </c>
      <c r="C10459" s="433" t="s">
        <v>13985</v>
      </c>
      <c r="D10459" s="434" t="s">
        <v>17016</v>
      </c>
      <c r="E10459" s="434">
        <v>46080</v>
      </c>
      <c r="P10459" s="343"/>
    </row>
    <row r="10460" spans="1:16" x14ac:dyDescent="0.25">
      <c r="A10460" s="1" t="s">
        <v>13984</v>
      </c>
      <c r="B10460" s="432" t="s">
        <v>13870</v>
      </c>
      <c r="C10460" s="433" t="s">
        <v>13985</v>
      </c>
      <c r="D10460" s="434" t="s">
        <v>17016</v>
      </c>
      <c r="E10460" s="434">
        <v>46080</v>
      </c>
      <c r="P10460" s="343"/>
    </row>
    <row r="10461" spans="1:16" x14ac:dyDescent="0.25">
      <c r="A10461" s="44" t="s">
        <v>13287</v>
      </c>
      <c r="B10461" s="92" t="s">
        <v>13392</v>
      </c>
      <c r="C10461" s="45" t="s">
        <v>13134</v>
      </c>
      <c r="D10461" s="93" t="s">
        <v>13391</v>
      </c>
      <c r="E10461" s="94">
        <v>45838</v>
      </c>
      <c r="F10461" s="93"/>
      <c r="G10461" s="93"/>
      <c r="H10461" s="93"/>
      <c r="I10461" s="99"/>
      <c r="J10461" s="99"/>
      <c r="K10461" s="99"/>
      <c r="L10461" s="31"/>
      <c r="M10461" s="31"/>
      <c r="N10461" s="346"/>
      <c r="O10461" s="346"/>
      <c r="P10461" s="343"/>
    </row>
    <row r="10462" spans="1:16" x14ac:dyDescent="0.25">
      <c r="A10462" s="264" t="s">
        <v>893</v>
      </c>
      <c r="B10462" s="264" t="s">
        <v>6662</v>
      </c>
      <c r="C10462" s="265">
        <v>22010601</v>
      </c>
      <c r="D10462" s="265" t="s">
        <v>15953</v>
      </c>
      <c r="E10462" s="266" t="s">
        <v>6211</v>
      </c>
      <c r="P10462" s="343"/>
    </row>
    <row r="10463" spans="1:16" x14ac:dyDescent="0.25">
      <c r="A10463" s="264" t="s">
        <v>893</v>
      </c>
      <c r="B10463" s="264" t="s">
        <v>6966</v>
      </c>
      <c r="C10463" s="265">
        <v>23010401</v>
      </c>
      <c r="D10463" s="265" t="s">
        <v>15953</v>
      </c>
      <c r="E10463" s="266" t="s">
        <v>6967</v>
      </c>
      <c r="P10463" s="343"/>
    </row>
    <row r="10464" spans="1:16" x14ac:dyDescent="0.25">
      <c r="A10464" s="264" t="s">
        <v>893</v>
      </c>
      <c r="B10464" s="264" t="s">
        <v>3782</v>
      </c>
      <c r="C10464" s="265">
        <v>23010402</v>
      </c>
      <c r="D10464" s="265" t="s">
        <v>15953</v>
      </c>
      <c r="E10464" s="266" t="s">
        <v>8836</v>
      </c>
      <c r="P10464" s="343"/>
    </row>
    <row r="10465" spans="1:16" x14ac:dyDescent="0.25">
      <c r="A10465" s="44" t="s">
        <v>11049</v>
      </c>
      <c r="B10465" s="44" t="s">
        <v>1355</v>
      </c>
      <c r="C10465" s="45" t="s">
        <v>10974</v>
      </c>
      <c r="D10465" s="45" t="s">
        <v>18252</v>
      </c>
      <c r="E10465" s="45" t="s">
        <v>10715</v>
      </c>
      <c r="F10465" s="45" t="s">
        <v>1384</v>
      </c>
      <c r="G10465" s="45" t="s">
        <v>1385</v>
      </c>
      <c r="P10465" s="343"/>
    </row>
    <row r="10466" spans="1:16" x14ac:dyDescent="0.25">
      <c r="A10466" s="44" t="s">
        <v>12406</v>
      </c>
      <c r="B10466" s="44" t="s">
        <v>12407</v>
      </c>
      <c r="C10466" s="45" t="s">
        <v>12876</v>
      </c>
      <c r="D10466" s="45" t="s">
        <v>4574</v>
      </c>
      <c r="E10466" s="275">
        <f>DATE(2027,12,28)</f>
        <v>46749</v>
      </c>
      <c r="N10466" s="346"/>
      <c r="O10466" s="346"/>
      <c r="P10466" s="343"/>
    </row>
    <row r="10467" spans="1:16" x14ac:dyDescent="0.25">
      <c r="A10467" s="44" t="s">
        <v>6083</v>
      </c>
      <c r="B10467" s="44" t="s">
        <v>6183</v>
      </c>
      <c r="C10467" s="45" t="s">
        <v>6206</v>
      </c>
      <c r="D10467" s="45" t="s">
        <v>18252</v>
      </c>
      <c r="E10467" s="45" t="s">
        <v>6210</v>
      </c>
      <c r="F10467" s="45" t="s">
        <v>1384</v>
      </c>
      <c r="G10467" s="45" t="s">
        <v>1385</v>
      </c>
      <c r="P10467" s="343"/>
    </row>
    <row r="10468" spans="1:16" x14ac:dyDescent="0.25">
      <c r="A10468" s="262" t="s">
        <v>7443</v>
      </c>
      <c r="B10468" s="262" t="s">
        <v>11553</v>
      </c>
      <c r="C10468" s="53" t="s">
        <v>11731</v>
      </c>
      <c r="D10468" s="93" t="s">
        <v>7330</v>
      </c>
      <c r="E10468" s="263">
        <v>47059</v>
      </c>
      <c r="F10468" s="93"/>
      <c r="G10468" s="93"/>
      <c r="H10468" s="93"/>
      <c r="I10468" s="99"/>
      <c r="J10468" s="99"/>
      <c r="K10468" s="99"/>
      <c r="N10468" s="346"/>
      <c r="O10468" s="346"/>
      <c r="P10468" s="343"/>
    </row>
    <row r="10469" spans="1:16" x14ac:dyDescent="0.25">
      <c r="A10469" s="44" t="s">
        <v>7443</v>
      </c>
      <c r="B10469" s="44" t="s">
        <v>15257</v>
      </c>
      <c r="C10469" s="45" t="s">
        <v>13518</v>
      </c>
      <c r="D10469" s="45" t="s">
        <v>16294</v>
      </c>
      <c r="E10469" s="46">
        <v>46022</v>
      </c>
      <c r="F10469" s="338"/>
      <c r="G10469" s="44"/>
      <c r="H10469" s="44"/>
      <c r="I10469" s="44"/>
      <c r="J10469" s="44"/>
      <c r="K10469" s="44"/>
      <c r="L10469" s="31"/>
      <c r="M10469" s="31"/>
      <c r="N10469" s="346"/>
      <c r="O10469" s="346"/>
      <c r="P10469" s="343"/>
    </row>
    <row r="10470" spans="1:16" x14ac:dyDescent="0.25">
      <c r="A10470" s="264" t="s">
        <v>9553</v>
      </c>
      <c r="B10470" s="264" t="s">
        <v>6966</v>
      </c>
      <c r="C10470" s="265">
        <v>23010401</v>
      </c>
      <c r="D10470" s="265" t="s">
        <v>15953</v>
      </c>
      <c r="E10470" s="266" t="s">
        <v>6967</v>
      </c>
      <c r="P10470" s="343"/>
    </row>
    <row r="10471" spans="1:16" x14ac:dyDescent="0.25">
      <c r="A10471" s="264" t="s">
        <v>14945</v>
      </c>
      <c r="B10471" s="264" t="s">
        <v>13009</v>
      </c>
      <c r="C10471" s="265">
        <v>240101</v>
      </c>
      <c r="D10471" s="265" t="s">
        <v>15953</v>
      </c>
      <c r="E10471" s="266" t="s">
        <v>13010</v>
      </c>
      <c r="P10471" s="343"/>
    </row>
    <row r="10472" spans="1:16" x14ac:dyDescent="0.25">
      <c r="A10472" s="102" t="s">
        <v>7781</v>
      </c>
      <c r="B10472" s="102" t="s">
        <v>7778</v>
      </c>
      <c r="C10472" s="97" t="s">
        <v>7779</v>
      </c>
      <c r="D10472" s="96" t="s">
        <v>1398</v>
      </c>
      <c r="E10472" s="64">
        <v>45975</v>
      </c>
      <c r="F10472" s="93"/>
      <c r="G10472" s="93"/>
      <c r="H10472" s="93"/>
      <c r="I10472" s="99"/>
      <c r="J10472" s="99"/>
      <c r="K10472" s="99"/>
      <c r="L10472" s="31"/>
      <c r="M10472" s="31"/>
      <c r="N10472" s="346"/>
      <c r="O10472" s="346"/>
      <c r="P10472" s="343"/>
    </row>
    <row r="10473" spans="1:16" x14ac:dyDescent="0.25">
      <c r="A10473" s="264" t="s">
        <v>14946</v>
      </c>
      <c r="B10473" s="264" t="s">
        <v>12996</v>
      </c>
      <c r="C10473" s="265">
        <v>24010401</v>
      </c>
      <c r="D10473" s="265" t="s">
        <v>15953</v>
      </c>
      <c r="E10473" s="266" t="s">
        <v>12997</v>
      </c>
      <c r="P10473" s="343"/>
    </row>
    <row r="10474" spans="1:16" x14ac:dyDescent="0.25">
      <c r="A10474" s="44" t="s">
        <v>8997</v>
      </c>
      <c r="B10474" s="44" t="s">
        <v>8995</v>
      </c>
      <c r="C10474" s="45" t="s">
        <v>8999</v>
      </c>
      <c r="D10474" s="45" t="s">
        <v>15765</v>
      </c>
      <c r="E10474" s="45" t="s">
        <v>6212</v>
      </c>
      <c r="F10474" s="328"/>
      <c r="G10474" s="328"/>
      <c r="H10474" s="328"/>
      <c r="I10474" s="329"/>
      <c r="J10474" s="329"/>
      <c r="K10474" s="329"/>
      <c r="N10474" s="346"/>
      <c r="O10474" s="346"/>
      <c r="P10474" s="343"/>
    </row>
    <row r="10475" spans="1:16" x14ac:dyDescent="0.25">
      <c r="A10475" s="346" t="s">
        <v>8997</v>
      </c>
      <c r="B10475" s="346" t="s">
        <v>8995</v>
      </c>
      <c r="C10475" s="347" t="s">
        <v>8999</v>
      </c>
      <c r="D10475" s="347" t="s">
        <v>15765</v>
      </c>
      <c r="E10475" s="347" t="s">
        <v>10069</v>
      </c>
      <c r="F10475" s="346"/>
      <c r="G10475" s="346"/>
      <c r="H10475" s="346"/>
      <c r="I10475" s="346"/>
      <c r="J10475" s="346"/>
      <c r="K10475" s="346"/>
      <c r="L10475" s="346"/>
      <c r="M10475" s="346"/>
      <c r="N10475" s="346"/>
      <c r="O10475" s="346"/>
      <c r="P10475" s="343"/>
    </row>
    <row r="10476" spans="1:16" x14ac:dyDescent="0.25">
      <c r="A10476" s="44" t="s">
        <v>8997</v>
      </c>
      <c r="B10476" s="44" t="s">
        <v>8995</v>
      </c>
      <c r="C10476" s="45" t="s">
        <v>8999</v>
      </c>
      <c r="D10476" s="45" t="s">
        <v>13812</v>
      </c>
      <c r="E10476" s="45" t="s">
        <v>6212</v>
      </c>
      <c r="F10476" s="93"/>
      <c r="G10476" s="93"/>
      <c r="H10476" s="93"/>
      <c r="I10476" s="99"/>
      <c r="J10476" s="99"/>
      <c r="K10476" s="99"/>
      <c r="N10476" s="346"/>
      <c r="O10476" s="346"/>
      <c r="P10476" s="343"/>
    </row>
    <row r="10477" spans="1:16" x14ac:dyDescent="0.25">
      <c r="A10477" s="404" t="s">
        <v>17449</v>
      </c>
      <c r="B10477" s="403" t="s">
        <v>17093</v>
      </c>
      <c r="C10477" s="413">
        <v>33.229999999999997</v>
      </c>
      <c r="D10477" s="43" t="s">
        <v>17679</v>
      </c>
      <c r="E10477" s="43">
        <v>46934</v>
      </c>
      <c r="F10477" s="88"/>
      <c r="P10477" s="343"/>
    </row>
    <row r="10478" spans="1:16" x14ac:dyDescent="0.25">
      <c r="A10478" s="264" t="s">
        <v>14947</v>
      </c>
      <c r="B10478" s="264" t="s">
        <v>14586</v>
      </c>
      <c r="C10478" s="265">
        <v>240403</v>
      </c>
      <c r="D10478" s="265" t="s">
        <v>15953</v>
      </c>
      <c r="E10478" s="266" t="s">
        <v>6492</v>
      </c>
      <c r="P10478" s="343"/>
    </row>
    <row r="10479" spans="1:16" x14ac:dyDescent="0.25">
      <c r="A10479" s="264" t="s">
        <v>14947</v>
      </c>
      <c r="B10479" s="264" t="s">
        <v>1056</v>
      </c>
      <c r="C10479" s="265">
        <v>240601</v>
      </c>
      <c r="D10479" s="265" t="s">
        <v>15953</v>
      </c>
      <c r="E10479" s="266" t="s">
        <v>13753</v>
      </c>
      <c r="P10479" s="343"/>
    </row>
    <row r="10480" spans="1:16" x14ac:dyDescent="0.25">
      <c r="A10480" s="44" t="s">
        <v>15707</v>
      </c>
      <c r="B10480" s="44" t="s">
        <v>5313</v>
      </c>
      <c r="C10480" s="45" t="s">
        <v>5314</v>
      </c>
      <c r="D10480" s="45" t="s">
        <v>15765</v>
      </c>
      <c r="E10480" s="45" t="s">
        <v>13754</v>
      </c>
      <c r="F10480" s="328"/>
      <c r="G10480" s="328"/>
      <c r="H10480" s="328"/>
      <c r="I10480" s="329"/>
      <c r="J10480" s="329"/>
      <c r="K10480" s="329"/>
      <c r="N10480" s="346"/>
      <c r="O10480" s="346"/>
      <c r="P10480" s="343"/>
    </row>
    <row r="10481" spans="1:16" x14ac:dyDescent="0.25">
      <c r="A10481" s="346" t="s">
        <v>15707</v>
      </c>
      <c r="B10481" s="346" t="s">
        <v>5313</v>
      </c>
      <c r="C10481" s="347" t="s">
        <v>5314</v>
      </c>
      <c r="D10481" s="347" t="s">
        <v>15765</v>
      </c>
      <c r="E10481" s="347" t="s">
        <v>13754</v>
      </c>
      <c r="F10481" s="346"/>
      <c r="G10481" s="346"/>
      <c r="H10481" s="346"/>
      <c r="I10481" s="346"/>
      <c r="J10481" s="346"/>
      <c r="K10481" s="346"/>
      <c r="L10481" s="346"/>
      <c r="M10481" s="346"/>
      <c r="N10481" s="346"/>
      <c r="O10481" s="346"/>
      <c r="P10481" s="343"/>
    </row>
    <row r="10482" spans="1:16" x14ac:dyDescent="0.25">
      <c r="A10482" s="44" t="s">
        <v>10615</v>
      </c>
      <c r="B10482" s="92" t="s">
        <v>4153</v>
      </c>
      <c r="C10482" s="93" t="s">
        <v>10622</v>
      </c>
      <c r="D10482" s="93" t="s">
        <v>1398</v>
      </c>
      <c r="E10482" s="94">
        <v>46511</v>
      </c>
      <c r="F10482" s="93"/>
      <c r="G10482" s="93"/>
      <c r="H10482" s="93"/>
      <c r="I10482" s="99"/>
      <c r="J10482" s="99"/>
      <c r="K10482" s="99"/>
      <c r="N10482" s="346"/>
      <c r="O10482" s="346"/>
      <c r="P10482" s="343"/>
    </row>
    <row r="10483" spans="1:16" x14ac:dyDescent="0.25">
      <c r="A10483" s="44" t="s">
        <v>6084</v>
      </c>
      <c r="B10483" s="44" t="s">
        <v>6177</v>
      </c>
      <c r="C10483" s="45" t="s">
        <v>6191</v>
      </c>
      <c r="D10483" s="45" t="s">
        <v>18252</v>
      </c>
      <c r="E10483" s="45" t="s">
        <v>6211</v>
      </c>
      <c r="F10483" s="45" t="s">
        <v>1384</v>
      </c>
      <c r="G10483" s="45" t="s">
        <v>1384</v>
      </c>
      <c r="P10483" s="343"/>
    </row>
    <row r="10484" spans="1:16" x14ac:dyDescent="0.25">
      <c r="A10484" s="264" t="s">
        <v>17922</v>
      </c>
      <c r="B10484" s="264" t="s">
        <v>17682</v>
      </c>
      <c r="C10484" s="265">
        <v>25010501</v>
      </c>
      <c r="D10484" s="265" t="s">
        <v>15953</v>
      </c>
      <c r="E10484" s="266" t="s">
        <v>17681</v>
      </c>
      <c r="P10484" s="343"/>
    </row>
    <row r="10485" spans="1:16" x14ac:dyDescent="0.25">
      <c r="A10485" s="264" t="s">
        <v>17922</v>
      </c>
      <c r="B10485" s="264" t="s">
        <v>6663</v>
      </c>
      <c r="C10485" s="265">
        <v>25010502</v>
      </c>
      <c r="D10485" s="265" t="s">
        <v>15953</v>
      </c>
      <c r="E10485" s="266" t="s">
        <v>6677</v>
      </c>
      <c r="P10485" s="343"/>
    </row>
    <row r="10486" spans="1:16" x14ac:dyDescent="0.25">
      <c r="A10486" s="264" t="s">
        <v>5476</v>
      </c>
      <c r="B10486" s="264" t="s">
        <v>6662</v>
      </c>
      <c r="C10486" s="265">
        <v>22010601</v>
      </c>
      <c r="D10486" s="265" t="s">
        <v>15953</v>
      </c>
      <c r="E10486" s="266" t="s">
        <v>6211</v>
      </c>
      <c r="P10486" s="343"/>
    </row>
    <row r="10487" spans="1:16" x14ac:dyDescent="0.25">
      <c r="A10487" s="264" t="s">
        <v>5476</v>
      </c>
      <c r="B10487" s="264" t="s">
        <v>6663</v>
      </c>
      <c r="C10487" s="265">
        <v>22010602</v>
      </c>
      <c r="D10487" s="265" t="s">
        <v>15953</v>
      </c>
      <c r="E10487" s="266" t="s">
        <v>6211</v>
      </c>
      <c r="P10487" s="343"/>
    </row>
    <row r="10488" spans="1:16" x14ac:dyDescent="0.25">
      <c r="A10488" s="264" t="s">
        <v>17923</v>
      </c>
      <c r="B10488" s="264" t="s">
        <v>17682</v>
      </c>
      <c r="C10488" s="265">
        <v>25010501</v>
      </c>
      <c r="D10488" s="265" t="s">
        <v>15953</v>
      </c>
      <c r="E10488" s="266" t="s">
        <v>17681</v>
      </c>
      <c r="P10488" s="343"/>
    </row>
    <row r="10489" spans="1:16" x14ac:dyDescent="0.25">
      <c r="A10489" s="264" t="s">
        <v>17924</v>
      </c>
      <c r="B10489" s="264" t="s">
        <v>1063</v>
      </c>
      <c r="C10489" s="265">
        <v>220104</v>
      </c>
      <c r="D10489" s="265" t="s">
        <v>15953</v>
      </c>
      <c r="E10489" s="266" t="s">
        <v>6677</v>
      </c>
      <c r="P10489" s="343"/>
    </row>
    <row r="10490" spans="1:16" x14ac:dyDescent="0.25">
      <c r="A10490" s="264" t="s">
        <v>17924</v>
      </c>
      <c r="B10490" s="264" t="s">
        <v>236</v>
      </c>
      <c r="C10490" s="265">
        <v>241001</v>
      </c>
      <c r="D10490" s="265" t="s">
        <v>15953</v>
      </c>
      <c r="E10490" s="266" t="s">
        <v>11352</v>
      </c>
      <c r="P10490" s="343"/>
    </row>
    <row r="10491" spans="1:16" x14ac:dyDescent="0.25">
      <c r="A10491" s="264" t="s">
        <v>17924</v>
      </c>
      <c r="B10491" s="264" t="s">
        <v>6663</v>
      </c>
      <c r="C10491" s="265">
        <v>22010602</v>
      </c>
      <c r="D10491" s="265" t="s">
        <v>15953</v>
      </c>
      <c r="E10491" s="266" t="s">
        <v>6211</v>
      </c>
      <c r="P10491" s="343"/>
    </row>
    <row r="10492" spans="1:16" x14ac:dyDescent="0.25">
      <c r="A10492" s="264" t="s">
        <v>13035</v>
      </c>
      <c r="B10492" s="264" t="s">
        <v>13009</v>
      </c>
      <c r="C10492" s="265">
        <v>240101</v>
      </c>
      <c r="D10492" s="265" t="s">
        <v>15953</v>
      </c>
      <c r="E10492" s="266" t="s">
        <v>13010</v>
      </c>
      <c r="P10492" s="343"/>
    </row>
    <row r="10493" spans="1:16" x14ac:dyDescent="0.25">
      <c r="A10493" s="264" t="s">
        <v>13035</v>
      </c>
      <c r="B10493" s="264" t="s">
        <v>12996</v>
      </c>
      <c r="C10493" s="265">
        <v>24010401</v>
      </c>
      <c r="D10493" s="265" t="s">
        <v>15953</v>
      </c>
      <c r="E10493" s="266" t="s">
        <v>12997</v>
      </c>
      <c r="P10493" s="343"/>
    </row>
    <row r="10494" spans="1:16" x14ac:dyDescent="0.25">
      <c r="A10494" s="264" t="s">
        <v>13035</v>
      </c>
      <c r="B10494" s="264" t="s">
        <v>3782</v>
      </c>
      <c r="C10494" s="265">
        <v>24010402</v>
      </c>
      <c r="D10494" s="265" t="s">
        <v>15953</v>
      </c>
      <c r="E10494" s="266" t="s">
        <v>8836</v>
      </c>
      <c r="P10494" s="343"/>
    </row>
    <row r="10495" spans="1:16" x14ac:dyDescent="0.25">
      <c r="A10495" s="1" t="s">
        <v>13986</v>
      </c>
      <c r="B10495" s="432" t="s">
        <v>185</v>
      </c>
      <c r="C10495" s="433" t="s">
        <v>13987</v>
      </c>
      <c r="D10495" s="434" t="s">
        <v>17016</v>
      </c>
      <c r="E10495" s="434">
        <v>45763</v>
      </c>
      <c r="P10495" s="343"/>
    </row>
    <row r="10496" spans="1:16" x14ac:dyDescent="0.25">
      <c r="A10496" s="1" t="s">
        <v>9765</v>
      </c>
      <c r="B10496" s="432" t="s">
        <v>190</v>
      </c>
      <c r="C10496" s="433" t="s">
        <v>9766</v>
      </c>
      <c r="D10496" s="434" t="s">
        <v>17016</v>
      </c>
      <c r="E10496" s="434">
        <v>45849</v>
      </c>
      <c r="P10496" s="343"/>
    </row>
    <row r="10497" spans="1:16" x14ac:dyDescent="0.25">
      <c r="A10497" s="264" t="s">
        <v>14948</v>
      </c>
      <c r="B10497" s="264" t="s">
        <v>12996</v>
      </c>
      <c r="C10497" s="265">
        <v>24010401</v>
      </c>
      <c r="D10497" s="265" t="s">
        <v>15953</v>
      </c>
      <c r="E10497" s="266" t="s">
        <v>12997</v>
      </c>
      <c r="P10497" s="343"/>
    </row>
    <row r="10498" spans="1:16" x14ac:dyDescent="0.25">
      <c r="A10498" s="264" t="s">
        <v>14948</v>
      </c>
      <c r="B10498" s="264" t="s">
        <v>3782</v>
      </c>
      <c r="C10498" s="265">
        <v>24010402</v>
      </c>
      <c r="D10498" s="265" t="s">
        <v>15953</v>
      </c>
      <c r="E10498" s="266" t="s">
        <v>8836</v>
      </c>
      <c r="P10498" s="343"/>
    </row>
    <row r="10499" spans="1:16" x14ac:dyDescent="0.25">
      <c r="A10499" s="44" t="s">
        <v>16133</v>
      </c>
      <c r="B10499" s="44" t="s">
        <v>15965</v>
      </c>
      <c r="C10499" s="45" t="s">
        <v>15966</v>
      </c>
      <c r="D10499" s="45" t="s">
        <v>18252</v>
      </c>
      <c r="E10499" s="45" t="s">
        <v>6214</v>
      </c>
      <c r="F10499" s="45" t="s">
        <v>1384</v>
      </c>
      <c r="G10499" s="45" t="s">
        <v>1385</v>
      </c>
      <c r="P10499" s="343"/>
    </row>
    <row r="10500" spans="1:16" x14ac:dyDescent="0.25">
      <c r="A10500" s="264" t="s">
        <v>8691</v>
      </c>
      <c r="B10500" s="264" t="s">
        <v>6662</v>
      </c>
      <c r="C10500" s="265">
        <v>22010601</v>
      </c>
      <c r="D10500" s="265" t="s">
        <v>15953</v>
      </c>
      <c r="E10500" s="266" t="s">
        <v>6211</v>
      </c>
      <c r="P10500" s="343"/>
    </row>
    <row r="10501" spans="1:16" x14ac:dyDescent="0.25">
      <c r="A10501" s="264" t="s">
        <v>8691</v>
      </c>
      <c r="B10501" s="264" t="s">
        <v>6966</v>
      </c>
      <c r="C10501" s="265">
        <v>23010401</v>
      </c>
      <c r="D10501" s="265" t="s">
        <v>15953</v>
      </c>
      <c r="E10501" s="266" t="s">
        <v>6967</v>
      </c>
      <c r="P10501" s="343"/>
    </row>
    <row r="10502" spans="1:16" x14ac:dyDescent="0.25">
      <c r="A10502" s="264" t="s">
        <v>5477</v>
      </c>
      <c r="B10502" s="264" t="s">
        <v>1053</v>
      </c>
      <c r="C10502" s="265">
        <v>210902</v>
      </c>
      <c r="D10502" s="265" t="s">
        <v>15953</v>
      </c>
      <c r="E10502" s="266" t="s">
        <v>5195</v>
      </c>
      <c r="P10502" s="343"/>
    </row>
    <row r="10503" spans="1:16" x14ac:dyDescent="0.25">
      <c r="A10503" s="264" t="s">
        <v>4291</v>
      </c>
      <c r="B10503" s="264" t="s">
        <v>10523</v>
      </c>
      <c r="C10503" s="265">
        <v>230603</v>
      </c>
      <c r="D10503" s="265" t="s">
        <v>15953</v>
      </c>
      <c r="E10503" s="266" t="s">
        <v>5410</v>
      </c>
      <c r="P10503" s="343"/>
    </row>
    <row r="10504" spans="1:16" x14ac:dyDescent="0.25">
      <c r="A10504" s="264" t="s">
        <v>4291</v>
      </c>
      <c r="B10504" s="264" t="s">
        <v>10628</v>
      </c>
      <c r="C10504" s="265">
        <v>230701</v>
      </c>
      <c r="D10504" s="265" t="s">
        <v>15953</v>
      </c>
      <c r="E10504" s="266" t="s">
        <v>5273</v>
      </c>
      <c r="P10504" s="343"/>
    </row>
    <row r="10505" spans="1:16" x14ac:dyDescent="0.25">
      <c r="A10505" s="100" t="s">
        <v>3990</v>
      </c>
      <c r="B10505" s="92" t="s">
        <v>4153</v>
      </c>
      <c r="C10505" s="93" t="s">
        <v>4154</v>
      </c>
      <c r="D10505" s="93" t="s">
        <v>1398</v>
      </c>
      <c r="E10505" s="94">
        <v>46131</v>
      </c>
      <c r="F10505" s="93"/>
      <c r="G10505" s="93"/>
      <c r="H10505" s="93"/>
      <c r="I10505" s="99"/>
      <c r="J10505" s="99"/>
      <c r="K10505" s="99"/>
      <c r="N10505" s="346"/>
      <c r="O10505" s="346"/>
      <c r="P10505" s="343"/>
    </row>
    <row r="10506" spans="1:16" x14ac:dyDescent="0.25">
      <c r="A10506" s="102" t="s">
        <v>3990</v>
      </c>
      <c r="B10506" s="131" t="s">
        <v>7741</v>
      </c>
      <c r="C10506" s="96" t="s">
        <v>7742</v>
      </c>
      <c r="D10506" s="96" t="s">
        <v>1398</v>
      </c>
      <c r="E10506" s="112">
        <v>45737</v>
      </c>
      <c r="F10506" s="93"/>
      <c r="G10506" s="93"/>
      <c r="H10506" s="93"/>
      <c r="I10506" s="99"/>
      <c r="J10506" s="99"/>
      <c r="K10506" s="99"/>
      <c r="L10506" s="31"/>
      <c r="M10506" s="31"/>
      <c r="N10506" s="346"/>
      <c r="O10506" s="346"/>
      <c r="P10506" s="343"/>
    </row>
    <row r="10507" spans="1:16" x14ac:dyDescent="0.25">
      <c r="A10507" s="102" t="s">
        <v>3990</v>
      </c>
      <c r="B10507" s="92" t="s">
        <v>4085</v>
      </c>
      <c r="C10507" s="93" t="s">
        <v>4084</v>
      </c>
      <c r="D10507" s="93" t="s">
        <v>1398</v>
      </c>
      <c r="E10507" s="94">
        <v>45794</v>
      </c>
      <c r="F10507" s="93"/>
      <c r="G10507" s="93" t="s">
        <v>1385</v>
      </c>
      <c r="H10507" s="93" t="s">
        <v>1385</v>
      </c>
      <c r="I10507" s="99"/>
      <c r="J10507" s="99"/>
      <c r="K10507" s="99"/>
      <c r="L10507" s="31"/>
      <c r="M10507" s="31"/>
      <c r="N10507" s="346"/>
      <c r="O10507" s="346"/>
      <c r="P10507" s="343"/>
    </row>
    <row r="10508" spans="1:16" x14ac:dyDescent="0.25">
      <c r="A10508" s="403" t="s">
        <v>17450</v>
      </c>
      <c r="B10508" s="403" t="s">
        <v>17087</v>
      </c>
      <c r="C10508" s="413">
        <v>9.2200000000000006</v>
      </c>
      <c r="D10508" s="43" t="s">
        <v>17679</v>
      </c>
      <c r="E10508" s="43">
        <v>45838</v>
      </c>
      <c r="F10508" s="88"/>
      <c r="P10508" s="343"/>
    </row>
    <row r="10509" spans="1:16" x14ac:dyDescent="0.25">
      <c r="A10509" s="403" t="s">
        <v>17450</v>
      </c>
      <c r="B10509" s="403" t="s">
        <v>17133</v>
      </c>
      <c r="C10509" s="413">
        <v>18.22</v>
      </c>
      <c r="D10509" s="43" t="s">
        <v>17679</v>
      </c>
      <c r="E10509" s="43">
        <v>45838</v>
      </c>
      <c r="F10509" s="88"/>
      <c r="P10509" s="343"/>
    </row>
    <row r="10510" spans="1:16" x14ac:dyDescent="0.25">
      <c r="A10510" s="44" t="s">
        <v>2704</v>
      </c>
      <c r="B10510" s="44" t="s">
        <v>1362</v>
      </c>
      <c r="C10510" s="45" t="s">
        <v>9308</v>
      </c>
      <c r="D10510" s="45" t="s">
        <v>18252</v>
      </c>
      <c r="E10510" s="45" t="s">
        <v>3754</v>
      </c>
      <c r="F10510" s="45" t="s">
        <v>1384</v>
      </c>
      <c r="G10510" s="45" t="s">
        <v>1385</v>
      </c>
      <c r="P10510" s="343"/>
    </row>
    <row r="10511" spans="1:16" x14ac:dyDescent="0.25">
      <c r="A10511" s="264" t="s">
        <v>9554</v>
      </c>
      <c r="B10511" s="264" t="s">
        <v>8832</v>
      </c>
      <c r="C10511" s="265">
        <v>230203</v>
      </c>
      <c r="D10511" s="265" t="s">
        <v>15953</v>
      </c>
      <c r="E10511" s="266" t="s">
        <v>8836</v>
      </c>
      <c r="P10511" s="343"/>
    </row>
    <row r="10512" spans="1:16" x14ac:dyDescent="0.25">
      <c r="A10512" s="264" t="s">
        <v>9554</v>
      </c>
      <c r="B10512" s="264" t="s">
        <v>10629</v>
      </c>
      <c r="C10512" s="265">
        <v>230804</v>
      </c>
      <c r="D10512" s="265" t="s">
        <v>15953</v>
      </c>
      <c r="E10512" s="266" t="s">
        <v>5279</v>
      </c>
      <c r="P10512" s="343"/>
    </row>
    <row r="10513" spans="1:16" x14ac:dyDescent="0.25">
      <c r="A10513" s="264" t="s">
        <v>9554</v>
      </c>
      <c r="B10513" s="264" t="s">
        <v>1061</v>
      </c>
      <c r="C10513" s="265">
        <v>240803</v>
      </c>
      <c r="D10513" s="265" t="s">
        <v>15953</v>
      </c>
      <c r="E10513" s="266" t="s">
        <v>6416</v>
      </c>
      <c r="P10513" s="343"/>
    </row>
    <row r="10514" spans="1:16" x14ac:dyDescent="0.25">
      <c r="A10514" s="44" t="s">
        <v>12408</v>
      </c>
      <c r="B10514" s="44" t="s">
        <v>12409</v>
      </c>
      <c r="C10514" s="45" t="s">
        <v>12877</v>
      </c>
      <c r="D10514" s="45" t="s">
        <v>4574</v>
      </c>
      <c r="E10514" s="275">
        <f>DATE(2028,2,5)</f>
        <v>46788</v>
      </c>
      <c r="N10514" s="346"/>
      <c r="O10514" s="346"/>
      <c r="P10514" s="343"/>
    </row>
    <row r="10515" spans="1:16" x14ac:dyDescent="0.25">
      <c r="A10515" s="102" t="s">
        <v>3993</v>
      </c>
      <c r="B10515" s="92" t="s">
        <v>4085</v>
      </c>
      <c r="C10515" s="93" t="s">
        <v>4084</v>
      </c>
      <c r="D10515" s="93" t="s">
        <v>1398</v>
      </c>
      <c r="E10515" s="94">
        <v>45794</v>
      </c>
      <c r="F10515" s="93"/>
      <c r="G10515" s="93" t="s">
        <v>1385</v>
      </c>
      <c r="H10515" s="93" t="s">
        <v>1385</v>
      </c>
      <c r="I10515" s="99"/>
      <c r="J10515" s="99"/>
      <c r="K10515" s="99"/>
      <c r="L10515" s="31"/>
      <c r="M10515" s="31"/>
      <c r="N10515" s="346"/>
      <c r="O10515" s="346"/>
      <c r="P10515" s="343"/>
    </row>
    <row r="10516" spans="1:16" x14ac:dyDescent="0.25">
      <c r="A10516" s="44" t="s">
        <v>10185</v>
      </c>
      <c r="B10516" s="44" t="s">
        <v>177</v>
      </c>
      <c r="C10516" s="45" t="s">
        <v>10186</v>
      </c>
      <c r="D10516" s="45" t="s">
        <v>15765</v>
      </c>
      <c r="E10516" s="45" t="s">
        <v>6212</v>
      </c>
      <c r="F10516" s="328"/>
      <c r="G10516" s="328"/>
      <c r="H10516" s="328"/>
      <c r="I10516" s="329"/>
      <c r="J10516" s="329"/>
      <c r="K10516" s="329"/>
      <c r="N10516" s="346"/>
      <c r="O10516" s="346"/>
      <c r="P10516" s="343"/>
    </row>
    <row r="10517" spans="1:16" x14ac:dyDescent="0.25">
      <c r="A10517" s="346" t="s">
        <v>10185</v>
      </c>
      <c r="B10517" s="346" t="s">
        <v>177</v>
      </c>
      <c r="C10517" s="347" t="s">
        <v>10186</v>
      </c>
      <c r="D10517" s="347" t="s">
        <v>15765</v>
      </c>
      <c r="E10517" s="347" t="s">
        <v>16792</v>
      </c>
      <c r="F10517" s="346"/>
      <c r="G10517" s="346"/>
      <c r="H10517" s="346"/>
      <c r="I10517" s="346"/>
      <c r="J10517" s="346"/>
      <c r="K10517" s="346"/>
      <c r="L10517" s="346"/>
      <c r="M10517" s="346"/>
      <c r="N10517" s="346"/>
      <c r="O10517" s="346"/>
      <c r="P10517" s="343"/>
    </row>
    <row r="10518" spans="1:16" x14ac:dyDescent="0.25">
      <c r="A10518" s="44" t="s">
        <v>10185</v>
      </c>
      <c r="B10518" s="44" t="s">
        <v>177</v>
      </c>
      <c r="C10518" s="45" t="s">
        <v>10186</v>
      </c>
      <c r="D10518" s="45" t="s">
        <v>13812</v>
      </c>
      <c r="E10518" s="45" t="s">
        <v>6212</v>
      </c>
      <c r="F10518" s="93"/>
      <c r="G10518" s="93"/>
      <c r="H10518" s="93"/>
      <c r="I10518" s="99"/>
      <c r="J10518" s="99"/>
      <c r="K10518" s="99"/>
      <c r="N10518" s="346"/>
      <c r="O10518" s="346"/>
      <c r="P10518" s="343"/>
    </row>
    <row r="10519" spans="1:16" x14ac:dyDescent="0.25">
      <c r="A10519" s="44" t="s">
        <v>6085</v>
      </c>
      <c r="B10519" s="44" t="s">
        <v>1350</v>
      </c>
      <c r="C10519" s="45" t="s">
        <v>6188</v>
      </c>
      <c r="D10519" s="45" t="s">
        <v>18252</v>
      </c>
      <c r="E10519" s="45" t="s">
        <v>6211</v>
      </c>
      <c r="F10519" s="45" t="s">
        <v>1384</v>
      </c>
      <c r="G10519" s="45" t="s">
        <v>1385</v>
      </c>
      <c r="P10519" s="343"/>
    </row>
    <row r="10520" spans="1:16" x14ac:dyDescent="0.25">
      <c r="A10520" s="264" t="s">
        <v>3543</v>
      </c>
      <c r="B10520" s="264" t="s">
        <v>10628</v>
      </c>
      <c r="C10520" s="265">
        <v>230701</v>
      </c>
      <c r="D10520" s="265" t="s">
        <v>15953</v>
      </c>
      <c r="E10520" s="266" t="s">
        <v>5273</v>
      </c>
      <c r="P10520" s="343"/>
    </row>
    <row r="10521" spans="1:16" x14ac:dyDescent="0.25">
      <c r="A10521" s="264" t="s">
        <v>3543</v>
      </c>
      <c r="B10521" s="264" t="s">
        <v>10629</v>
      </c>
      <c r="C10521" s="265">
        <v>230804</v>
      </c>
      <c r="D10521" s="265" t="s">
        <v>15953</v>
      </c>
      <c r="E10521" s="266" t="s">
        <v>5279</v>
      </c>
      <c r="P10521" s="343"/>
    </row>
    <row r="10522" spans="1:16" x14ac:dyDescent="0.25">
      <c r="A10522" s="264" t="s">
        <v>10751</v>
      </c>
      <c r="B10522" s="264" t="s">
        <v>10629</v>
      </c>
      <c r="C10522" s="265">
        <v>230804</v>
      </c>
      <c r="D10522" s="265" t="s">
        <v>15953</v>
      </c>
      <c r="E10522" s="266" t="s">
        <v>5279</v>
      </c>
      <c r="P10522" s="343"/>
    </row>
    <row r="10523" spans="1:16" x14ac:dyDescent="0.25">
      <c r="A10523" s="264" t="s">
        <v>10751</v>
      </c>
      <c r="B10523" s="264" t="s">
        <v>1066</v>
      </c>
      <c r="C10523" s="265">
        <v>230805</v>
      </c>
      <c r="D10523" s="265" t="s">
        <v>15953</v>
      </c>
      <c r="E10523" s="266" t="s">
        <v>5279</v>
      </c>
      <c r="P10523" s="343"/>
    </row>
    <row r="10524" spans="1:16" x14ac:dyDescent="0.25">
      <c r="A10524" s="57" t="s">
        <v>308</v>
      </c>
      <c r="B10524" s="57" t="s">
        <v>2495</v>
      </c>
      <c r="C10524" s="62">
        <v>21030</v>
      </c>
      <c r="D10524" s="62" t="s">
        <v>5966</v>
      </c>
      <c r="E10524" s="60">
        <v>45961</v>
      </c>
      <c r="F10524" s="339" t="s">
        <v>16267</v>
      </c>
      <c r="G10524" s="339" t="s">
        <v>16268</v>
      </c>
      <c r="H10524" s="57"/>
      <c r="I10524" s="57"/>
      <c r="J10524" s="57"/>
      <c r="K10524" s="57"/>
      <c r="L10524" s="31"/>
      <c r="M10524" s="31"/>
      <c r="N10524" s="346"/>
      <c r="O10524" s="346"/>
      <c r="P10524" s="343"/>
    </row>
    <row r="10525" spans="1:16" x14ac:dyDescent="0.25">
      <c r="A10525" s="403" t="s">
        <v>17451</v>
      </c>
      <c r="B10525" s="403" t="s">
        <v>17087</v>
      </c>
      <c r="C10525" s="413">
        <v>9.24</v>
      </c>
      <c r="D10525" s="43" t="s">
        <v>17679</v>
      </c>
      <c r="E10525" s="43">
        <v>47299</v>
      </c>
      <c r="F10525" s="88" t="s">
        <v>1533</v>
      </c>
      <c r="P10525" s="343"/>
    </row>
    <row r="10526" spans="1:16" x14ac:dyDescent="0.25">
      <c r="A10526" s="403" t="s">
        <v>17451</v>
      </c>
      <c r="B10526" s="403" t="s">
        <v>17114</v>
      </c>
      <c r="C10526" s="413">
        <v>13.24</v>
      </c>
      <c r="D10526" s="43" t="s">
        <v>17679</v>
      </c>
      <c r="E10526" s="43">
        <v>47299</v>
      </c>
      <c r="F10526" s="88" t="s">
        <v>1533</v>
      </c>
      <c r="P10526" s="343"/>
    </row>
    <row r="10527" spans="1:16" x14ac:dyDescent="0.25">
      <c r="A10527" s="346" t="s">
        <v>17451</v>
      </c>
      <c r="B10527" s="403" t="s">
        <v>17131</v>
      </c>
      <c r="C10527" s="413">
        <v>17.239999999999998</v>
      </c>
      <c r="D10527" s="43" t="s">
        <v>17679</v>
      </c>
      <c r="E10527" s="43">
        <v>47299</v>
      </c>
      <c r="F10527" s="88" t="s">
        <v>1533</v>
      </c>
      <c r="P10527" s="343"/>
    </row>
    <row r="10528" spans="1:16" x14ac:dyDescent="0.25">
      <c r="A10528" s="403" t="s">
        <v>17451</v>
      </c>
      <c r="B10528" s="403" t="s">
        <v>17146</v>
      </c>
      <c r="C10528" s="413">
        <v>18.239999999999998</v>
      </c>
      <c r="D10528" s="43" t="s">
        <v>17679</v>
      </c>
      <c r="E10528" s="43">
        <v>47299</v>
      </c>
      <c r="F10528" s="88" t="s">
        <v>1533</v>
      </c>
      <c r="P10528" s="343"/>
    </row>
    <row r="10529" spans="1:16" x14ac:dyDescent="0.25">
      <c r="A10529" s="403" t="s">
        <v>17451</v>
      </c>
      <c r="B10529" s="403" t="s">
        <v>17132</v>
      </c>
      <c r="C10529" s="413">
        <v>20.239999999999998</v>
      </c>
      <c r="D10529" s="43" t="s">
        <v>17679</v>
      </c>
      <c r="E10529" s="43">
        <v>47299</v>
      </c>
      <c r="F10529" s="88" t="s">
        <v>1533</v>
      </c>
      <c r="P10529" s="343"/>
    </row>
    <row r="10530" spans="1:16" x14ac:dyDescent="0.25">
      <c r="A10530" s="403" t="s">
        <v>17451</v>
      </c>
      <c r="B10530" s="403" t="s">
        <v>17097</v>
      </c>
      <c r="C10530" s="413">
        <v>28.24</v>
      </c>
      <c r="D10530" s="43" t="s">
        <v>17679</v>
      </c>
      <c r="E10530" s="43">
        <v>47299</v>
      </c>
      <c r="F10530" s="88" t="s">
        <v>1533</v>
      </c>
      <c r="P10530" s="343"/>
    </row>
    <row r="10531" spans="1:16" x14ac:dyDescent="0.25">
      <c r="A10531" s="44" t="s">
        <v>894</v>
      </c>
      <c r="B10531" s="44" t="s">
        <v>6181</v>
      </c>
      <c r="C10531" s="45" t="s">
        <v>6203</v>
      </c>
      <c r="D10531" s="45" t="s">
        <v>18252</v>
      </c>
      <c r="E10531" s="45" t="s">
        <v>6211</v>
      </c>
      <c r="F10531" s="45" t="s">
        <v>1384</v>
      </c>
      <c r="G10531" s="45" t="s">
        <v>1384</v>
      </c>
      <c r="P10531" s="343"/>
    </row>
    <row r="10532" spans="1:16" x14ac:dyDescent="0.25">
      <c r="A10532" s="264" t="s">
        <v>894</v>
      </c>
      <c r="B10532" s="264" t="s">
        <v>10629</v>
      </c>
      <c r="C10532" s="265">
        <v>230804</v>
      </c>
      <c r="D10532" s="265" t="s">
        <v>15953</v>
      </c>
      <c r="E10532" s="266" t="s">
        <v>5279</v>
      </c>
      <c r="P10532" s="343"/>
    </row>
    <row r="10533" spans="1:16" ht="14.4" x14ac:dyDescent="0.25">
      <c r="A10533" s="57" t="s">
        <v>2632</v>
      </c>
      <c r="B10533" s="57" t="s">
        <v>5937</v>
      </c>
      <c r="C10533" s="62" t="s">
        <v>5961</v>
      </c>
      <c r="D10533" s="62" t="s">
        <v>5966</v>
      </c>
      <c r="E10533" s="341" t="s">
        <v>13531</v>
      </c>
      <c r="F10533" s="339"/>
      <c r="G10533" s="339"/>
      <c r="H10533" s="57"/>
      <c r="I10533" s="57"/>
      <c r="J10533" s="57"/>
      <c r="K10533" s="57"/>
      <c r="N10533" s="346"/>
      <c r="O10533" s="346"/>
      <c r="P10533" s="343"/>
    </row>
    <row r="10534" spans="1:16" x14ac:dyDescent="0.25">
      <c r="A10534" s="403" t="s">
        <v>2632</v>
      </c>
      <c r="B10534" s="403" t="s">
        <v>17128</v>
      </c>
      <c r="C10534" s="413">
        <v>20.22</v>
      </c>
      <c r="D10534" s="43" t="s">
        <v>17679</v>
      </c>
      <c r="E10534" s="43">
        <v>45838</v>
      </c>
      <c r="F10534" s="88"/>
      <c r="P10534" s="343"/>
    </row>
    <row r="10535" spans="1:16" x14ac:dyDescent="0.25">
      <c r="A10535" s="100" t="s">
        <v>2632</v>
      </c>
      <c r="B10535" s="92" t="s">
        <v>4153</v>
      </c>
      <c r="C10535" s="93" t="s">
        <v>4154</v>
      </c>
      <c r="D10535" s="93" t="s">
        <v>1398</v>
      </c>
      <c r="E10535" s="94">
        <v>46131</v>
      </c>
      <c r="F10535" s="93"/>
      <c r="G10535" s="93"/>
      <c r="H10535" s="93"/>
      <c r="I10535" s="99"/>
      <c r="J10535" s="99"/>
      <c r="K10535" s="99"/>
      <c r="N10535" s="346"/>
      <c r="O10535" s="346"/>
      <c r="P10535" s="343"/>
    </row>
    <row r="10536" spans="1:16" x14ac:dyDescent="0.25">
      <c r="A10536" s="102" t="s">
        <v>2632</v>
      </c>
      <c r="B10536" s="131" t="s">
        <v>7741</v>
      </c>
      <c r="C10536" s="96" t="s">
        <v>7742</v>
      </c>
      <c r="D10536" s="96" t="s">
        <v>1398</v>
      </c>
      <c r="E10536" s="112">
        <v>45737</v>
      </c>
      <c r="F10536" s="93"/>
      <c r="G10536" s="93"/>
      <c r="H10536" s="93"/>
      <c r="I10536" s="99"/>
      <c r="J10536" s="99"/>
      <c r="K10536" s="99"/>
      <c r="L10536" s="31"/>
      <c r="M10536" s="31"/>
      <c r="N10536" s="346"/>
      <c r="O10536" s="346"/>
      <c r="P10536" s="343"/>
    </row>
    <row r="10537" spans="1:16" x14ac:dyDescent="0.25">
      <c r="A10537" s="102" t="s">
        <v>2632</v>
      </c>
      <c r="B10537" s="92" t="s">
        <v>15819</v>
      </c>
      <c r="C10537" s="93" t="s">
        <v>15820</v>
      </c>
      <c r="D10537" s="93" t="s">
        <v>1398</v>
      </c>
      <c r="E10537" s="94">
        <v>45952</v>
      </c>
      <c r="F10537" s="93"/>
      <c r="G10537" s="93"/>
      <c r="H10537" s="93"/>
      <c r="I10537" s="99"/>
      <c r="J10537" s="99"/>
      <c r="K10537" s="99"/>
      <c r="L10537" s="31"/>
      <c r="M10537" s="31"/>
      <c r="N10537" s="346"/>
      <c r="O10537" s="346"/>
      <c r="P10537" s="343"/>
    </row>
    <row r="10538" spans="1:16" x14ac:dyDescent="0.25">
      <c r="A10538" s="102" t="s">
        <v>7782</v>
      </c>
      <c r="B10538" s="102" t="s">
        <v>7778</v>
      </c>
      <c r="C10538" s="97" t="s">
        <v>7779</v>
      </c>
      <c r="D10538" s="96" t="s">
        <v>1398</v>
      </c>
      <c r="E10538" s="64">
        <v>45975</v>
      </c>
      <c r="F10538" s="93"/>
      <c r="G10538" s="93"/>
      <c r="H10538" s="93"/>
      <c r="I10538" s="99"/>
      <c r="J10538" s="99"/>
      <c r="K10538" s="99"/>
      <c r="L10538" s="31"/>
      <c r="M10538" s="31"/>
      <c r="N10538" s="346"/>
      <c r="O10538" s="346"/>
      <c r="P10538" s="343"/>
    </row>
    <row r="10539" spans="1:16" x14ac:dyDescent="0.25">
      <c r="A10539" s="44" t="s">
        <v>596</v>
      </c>
      <c r="B10539" s="44" t="s">
        <v>15281</v>
      </c>
      <c r="C10539" s="45" t="s">
        <v>4960</v>
      </c>
      <c r="D10539" s="45" t="s">
        <v>16294</v>
      </c>
      <c r="E10539" s="46">
        <v>45930</v>
      </c>
      <c r="F10539" s="338"/>
      <c r="G10539" s="44"/>
      <c r="H10539" s="44"/>
      <c r="I10539" s="44"/>
      <c r="J10539" s="44"/>
      <c r="K10539" s="44"/>
      <c r="L10539" s="31"/>
      <c r="M10539" s="31"/>
      <c r="N10539" s="346"/>
      <c r="O10539" s="346"/>
      <c r="P10539" s="343"/>
    </row>
    <row r="10540" spans="1:16" x14ac:dyDescent="0.25">
      <c r="A10540" s="44" t="s">
        <v>12410</v>
      </c>
      <c r="B10540" s="44" t="s">
        <v>1380</v>
      </c>
      <c r="C10540" s="45" t="s">
        <v>12878</v>
      </c>
      <c r="D10540" s="45" t="s">
        <v>4574</v>
      </c>
      <c r="E10540" s="275">
        <f>DATE(2028,2,28)</f>
        <v>46811</v>
      </c>
      <c r="N10540" s="346"/>
      <c r="O10540" s="346"/>
      <c r="P10540" s="343"/>
    </row>
    <row r="10541" spans="1:16" x14ac:dyDescent="0.25">
      <c r="A10541" s="44" t="s">
        <v>8901</v>
      </c>
      <c r="B10541" s="44" t="s">
        <v>5196</v>
      </c>
      <c r="C10541" s="45" t="s">
        <v>5200</v>
      </c>
      <c r="D10541" s="45" t="s">
        <v>15765</v>
      </c>
      <c r="E10541" s="45" t="s">
        <v>5201</v>
      </c>
      <c r="F10541" s="328"/>
      <c r="G10541" s="328"/>
      <c r="H10541" s="328"/>
      <c r="I10541" s="329"/>
      <c r="J10541" s="329"/>
      <c r="K10541" s="329"/>
      <c r="N10541" s="346"/>
      <c r="O10541" s="346"/>
      <c r="P10541" s="343"/>
    </row>
    <row r="10542" spans="1:16" x14ac:dyDescent="0.25">
      <c r="A10542" s="346" t="s">
        <v>8901</v>
      </c>
      <c r="B10542" s="346" t="s">
        <v>5196</v>
      </c>
      <c r="C10542" s="347" t="s">
        <v>5200</v>
      </c>
      <c r="D10542" s="347" t="s">
        <v>15765</v>
      </c>
      <c r="E10542" s="347" t="s">
        <v>16818</v>
      </c>
      <c r="F10542" s="346"/>
      <c r="G10542" s="346"/>
      <c r="H10542" s="346"/>
      <c r="I10542" s="346"/>
      <c r="J10542" s="346"/>
      <c r="K10542" s="346"/>
      <c r="L10542" s="346"/>
      <c r="M10542" s="346"/>
      <c r="N10542" s="346"/>
      <c r="O10542" s="346"/>
      <c r="P10542" s="343"/>
    </row>
    <row r="10543" spans="1:16" x14ac:dyDescent="0.25">
      <c r="A10543" s="44" t="s">
        <v>8901</v>
      </c>
      <c r="B10543" s="44" t="s">
        <v>12411</v>
      </c>
      <c r="C10543" s="45" t="s">
        <v>6603</v>
      </c>
      <c r="D10543" s="45" t="s">
        <v>4574</v>
      </c>
      <c r="E10543" s="275">
        <f>DATE(2026,4,30)</f>
        <v>46142</v>
      </c>
      <c r="N10543" s="346"/>
      <c r="O10543" s="346"/>
      <c r="P10543" s="343"/>
    </row>
    <row r="10544" spans="1:16" x14ac:dyDescent="0.25">
      <c r="A10544" s="44" t="s">
        <v>8901</v>
      </c>
      <c r="B10544" s="44" t="s">
        <v>5196</v>
      </c>
      <c r="C10544" s="45" t="s">
        <v>5200</v>
      </c>
      <c r="D10544" s="45" t="s">
        <v>13812</v>
      </c>
      <c r="E10544" s="45" t="s">
        <v>5201</v>
      </c>
      <c r="F10544" s="93"/>
      <c r="G10544" s="93"/>
      <c r="H10544" s="93"/>
      <c r="I10544" s="99"/>
      <c r="J10544" s="99"/>
      <c r="K10544" s="99"/>
      <c r="N10544" s="346"/>
      <c r="O10544" s="346"/>
      <c r="P10544" s="343"/>
    </row>
    <row r="10545" spans="1:16" x14ac:dyDescent="0.25">
      <c r="A10545" s="114" t="s">
        <v>2301</v>
      </c>
      <c r="B10545" s="114" t="s">
        <v>2302</v>
      </c>
      <c r="C10545" s="106" t="s">
        <v>2300</v>
      </c>
      <c r="D10545" s="93" t="s">
        <v>1593</v>
      </c>
      <c r="E10545" s="115">
        <v>45838</v>
      </c>
      <c r="F10545" s="93"/>
      <c r="G10545" s="93"/>
      <c r="H10545" s="93"/>
      <c r="I10545" s="99"/>
      <c r="J10545" s="99"/>
      <c r="K10545" s="99"/>
      <c r="L10545" s="31"/>
      <c r="M10545" s="31"/>
      <c r="N10545" s="346"/>
      <c r="O10545" s="346"/>
      <c r="P10545" s="343"/>
    </row>
    <row r="10546" spans="1:16" x14ac:dyDescent="0.25">
      <c r="A10546" s="114" t="s">
        <v>2301</v>
      </c>
      <c r="B10546" s="114" t="s">
        <v>2302</v>
      </c>
      <c r="C10546" s="106" t="s">
        <v>2300</v>
      </c>
      <c r="D10546" s="93" t="s">
        <v>1593</v>
      </c>
      <c r="E10546" s="115">
        <v>45838</v>
      </c>
      <c r="F10546" s="93"/>
      <c r="G10546" s="93"/>
      <c r="H10546" s="93"/>
      <c r="I10546" s="99"/>
      <c r="J10546" s="99"/>
      <c r="K10546" s="99"/>
      <c r="L10546" s="31"/>
      <c r="M10546" s="31"/>
      <c r="N10546" s="346"/>
      <c r="O10546" s="346"/>
      <c r="P10546" s="343"/>
    </row>
    <row r="10547" spans="1:16" x14ac:dyDescent="0.25">
      <c r="A10547" s="114" t="s">
        <v>2298</v>
      </c>
      <c r="B10547" s="114" t="s">
        <v>2299</v>
      </c>
      <c r="C10547" s="106" t="s">
        <v>3461</v>
      </c>
      <c r="D10547" s="93" t="s">
        <v>1593</v>
      </c>
      <c r="E10547" s="115">
        <v>45900</v>
      </c>
      <c r="F10547" s="93"/>
      <c r="G10547" s="93"/>
      <c r="H10547" s="93"/>
      <c r="I10547" s="99"/>
      <c r="J10547" s="99"/>
      <c r="K10547" s="99"/>
      <c r="L10547" s="31"/>
      <c r="M10547" s="31"/>
      <c r="N10547" s="346"/>
      <c r="O10547" s="346"/>
      <c r="P10547" s="343"/>
    </row>
    <row r="10548" spans="1:16" x14ac:dyDescent="0.25">
      <c r="A10548" s="114" t="s">
        <v>2298</v>
      </c>
      <c r="B10548" s="114" t="s">
        <v>2299</v>
      </c>
      <c r="C10548" s="106" t="s">
        <v>3461</v>
      </c>
      <c r="D10548" s="93" t="s">
        <v>1593</v>
      </c>
      <c r="E10548" s="115">
        <v>45900</v>
      </c>
      <c r="F10548" s="93"/>
      <c r="G10548" s="93"/>
      <c r="H10548" s="93"/>
      <c r="I10548" s="99"/>
      <c r="J10548" s="99"/>
      <c r="K10548" s="99"/>
      <c r="L10548" s="31"/>
      <c r="M10548" s="31"/>
      <c r="N10548" s="346"/>
      <c r="O10548" s="346"/>
      <c r="P10548" s="343"/>
    </row>
    <row r="10549" spans="1:16" x14ac:dyDescent="0.25">
      <c r="A10549" s="44" t="s">
        <v>9370</v>
      </c>
      <c r="B10549" s="44" t="s">
        <v>1362</v>
      </c>
      <c r="C10549" s="45" t="s">
        <v>9308</v>
      </c>
      <c r="D10549" s="45" t="s">
        <v>18252</v>
      </c>
      <c r="E10549" s="45" t="s">
        <v>3754</v>
      </c>
      <c r="F10549" s="45" t="s">
        <v>1385</v>
      </c>
      <c r="G10549" s="45" t="s">
        <v>1385</v>
      </c>
      <c r="P10549" s="343"/>
    </row>
    <row r="10550" spans="1:16" x14ac:dyDescent="0.25">
      <c r="A10550" s="264" t="s">
        <v>10752</v>
      </c>
      <c r="B10550" s="264" t="s">
        <v>10629</v>
      </c>
      <c r="C10550" s="265">
        <v>230804</v>
      </c>
      <c r="D10550" s="265" t="s">
        <v>15953</v>
      </c>
      <c r="E10550" s="266" t="s">
        <v>5279</v>
      </c>
      <c r="P10550" s="343"/>
    </row>
    <row r="10551" spans="1:16" x14ac:dyDescent="0.25">
      <c r="A10551" s="403" t="s">
        <v>17452</v>
      </c>
      <c r="B10551" s="403" t="s">
        <v>17133</v>
      </c>
      <c r="C10551" s="413">
        <v>18.23</v>
      </c>
      <c r="D10551" s="43" t="s">
        <v>17679</v>
      </c>
      <c r="E10551" s="43">
        <v>46934</v>
      </c>
      <c r="F10551" s="88" t="s">
        <v>1533</v>
      </c>
      <c r="P10551" s="343"/>
    </row>
    <row r="10552" spans="1:16" x14ac:dyDescent="0.25">
      <c r="A10552" s="403" t="s">
        <v>17453</v>
      </c>
      <c r="B10552" s="403" t="s">
        <v>17133</v>
      </c>
      <c r="C10552" s="413">
        <v>18.22</v>
      </c>
      <c r="D10552" s="43" t="s">
        <v>17679</v>
      </c>
      <c r="E10552" s="43">
        <v>45838</v>
      </c>
      <c r="F10552" s="88"/>
      <c r="P10552" s="343"/>
    </row>
    <row r="10553" spans="1:16" x14ac:dyDescent="0.25">
      <c r="A10553" s="102" t="s">
        <v>7762</v>
      </c>
      <c r="B10553" s="131" t="s">
        <v>7741</v>
      </c>
      <c r="C10553" s="96" t="s">
        <v>7742</v>
      </c>
      <c r="D10553" s="96" t="s">
        <v>1398</v>
      </c>
      <c r="E10553" s="112">
        <v>45737</v>
      </c>
      <c r="F10553" s="93"/>
      <c r="G10553" s="93"/>
      <c r="H10553" s="93"/>
      <c r="I10553" s="99"/>
      <c r="J10553" s="99"/>
      <c r="K10553" s="99"/>
      <c r="L10553" s="31"/>
      <c r="M10553" s="31"/>
      <c r="N10553" s="346"/>
      <c r="O10553" s="346"/>
      <c r="P10553" s="343"/>
    </row>
    <row r="10554" spans="1:16" x14ac:dyDescent="0.25">
      <c r="A10554" s="264" t="s">
        <v>3544</v>
      </c>
      <c r="B10554" s="264" t="s">
        <v>3753</v>
      </c>
      <c r="C10554" s="265">
        <v>210101</v>
      </c>
      <c r="D10554" s="265" t="s">
        <v>15953</v>
      </c>
      <c r="E10554" s="266" t="s">
        <v>3754</v>
      </c>
      <c r="P10554" s="343"/>
    </row>
    <row r="10555" spans="1:16" x14ac:dyDescent="0.25">
      <c r="A10555" s="264" t="s">
        <v>14949</v>
      </c>
      <c r="B10555" s="264" t="s">
        <v>3753</v>
      </c>
      <c r="C10555" s="265">
        <v>210101</v>
      </c>
      <c r="D10555" s="265" t="s">
        <v>15953</v>
      </c>
      <c r="E10555" s="266" t="s">
        <v>3754</v>
      </c>
      <c r="P10555" s="343"/>
    </row>
    <row r="10556" spans="1:16" x14ac:dyDescent="0.25">
      <c r="A10556" s="264" t="s">
        <v>14949</v>
      </c>
      <c r="B10556" s="264" t="s">
        <v>14580</v>
      </c>
      <c r="C10556" s="265">
        <v>24020301</v>
      </c>
      <c r="D10556" s="265" t="s">
        <v>15953</v>
      </c>
      <c r="E10556" s="266" t="s">
        <v>12997</v>
      </c>
      <c r="P10556" s="343"/>
    </row>
    <row r="10557" spans="1:16" x14ac:dyDescent="0.25">
      <c r="A10557" s="99" t="s">
        <v>3676</v>
      </c>
      <c r="B10557" s="92" t="s">
        <v>3657</v>
      </c>
      <c r="C10557" s="93" t="s">
        <v>11552</v>
      </c>
      <c r="D10557" s="93" t="s">
        <v>1814</v>
      </c>
      <c r="E10557" s="94">
        <v>46752</v>
      </c>
      <c r="F10557" s="93"/>
      <c r="G10557" s="93"/>
      <c r="H10557" s="93"/>
      <c r="I10557" s="99"/>
      <c r="J10557" s="99"/>
      <c r="K10557" s="99"/>
      <c r="N10557" s="346"/>
      <c r="O10557" s="346"/>
      <c r="P10557" s="343"/>
    </row>
    <row r="10558" spans="1:16" x14ac:dyDescent="0.25">
      <c r="A10558" s="264" t="s">
        <v>3676</v>
      </c>
      <c r="B10558" s="264" t="s">
        <v>10527</v>
      </c>
      <c r="C10558" s="265">
        <v>230505</v>
      </c>
      <c r="D10558" s="265" t="s">
        <v>15953</v>
      </c>
      <c r="E10558" s="266" t="s">
        <v>9689</v>
      </c>
      <c r="P10558" s="343"/>
    </row>
    <row r="10559" spans="1:16" x14ac:dyDescent="0.25">
      <c r="A10559" s="264" t="s">
        <v>14950</v>
      </c>
      <c r="B10559" s="264" t="s">
        <v>12991</v>
      </c>
      <c r="C10559" s="265">
        <v>240102</v>
      </c>
      <c r="D10559" s="265" t="s">
        <v>15953</v>
      </c>
      <c r="E10559" s="266" t="s">
        <v>6677</v>
      </c>
      <c r="P10559" s="343"/>
    </row>
    <row r="10560" spans="1:16" x14ac:dyDescent="0.25">
      <c r="A10560" s="264" t="s">
        <v>14950</v>
      </c>
      <c r="B10560" s="264" t="s">
        <v>12996</v>
      </c>
      <c r="C10560" s="265">
        <v>24010401</v>
      </c>
      <c r="D10560" s="265" t="s">
        <v>15953</v>
      </c>
      <c r="E10560" s="266" t="s">
        <v>12997</v>
      </c>
      <c r="P10560" s="343"/>
    </row>
    <row r="10561" spans="1:16" x14ac:dyDescent="0.25">
      <c r="A10561" s="264" t="s">
        <v>14950</v>
      </c>
      <c r="B10561" s="264" t="s">
        <v>3782</v>
      </c>
      <c r="C10561" s="265">
        <v>24010402</v>
      </c>
      <c r="D10561" s="265" t="s">
        <v>15953</v>
      </c>
      <c r="E10561" s="266" t="s">
        <v>8836</v>
      </c>
      <c r="P10561" s="343"/>
    </row>
    <row r="10562" spans="1:16" x14ac:dyDescent="0.25">
      <c r="A10562" s="264" t="s">
        <v>14950</v>
      </c>
      <c r="B10562" s="264" t="s">
        <v>4844</v>
      </c>
      <c r="C10562" s="265">
        <v>24060401</v>
      </c>
      <c r="D10562" s="265" t="s">
        <v>15953</v>
      </c>
      <c r="E10562" s="266" t="s">
        <v>6412</v>
      </c>
      <c r="P10562" s="343"/>
    </row>
    <row r="10563" spans="1:16" x14ac:dyDescent="0.25">
      <c r="A10563" s="264" t="s">
        <v>14950</v>
      </c>
      <c r="B10563" s="264" t="s">
        <v>1057</v>
      </c>
      <c r="C10563" s="265">
        <v>24060402</v>
      </c>
      <c r="D10563" s="265" t="s">
        <v>15953</v>
      </c>
      <c r="E10563" s="266" t="s">
        <v>5410</v>
      </c>
      <c r="P10563" s="343"/>
    </row>
    <row r="10564" spans="1:16" x14ac:dyDescent="0.25">
      <c r="A10564" s="44" t="s">
        <v>1235</v>
      </c>
      <c r="B10564" s="44" t="s">
        <v>3186</v>
      </c>
      <c r="C10564" s="45" t="s">
        <v>10544</v>
      </c>
      <c r="D10564" s="45" t="s">
        <v>18252</v>
      </c>
      <c r="E10564" s="45" t="s">
        <v>5410</v>
      </c>
      <c r="F10564" s="45" t="s">
        <v>1384</v>
      </c>
      <c r="G10564" s="45" t="s">
        <v>1385</v>
      </c>
      <c r="P10564" s="343"/>
    </row>
    <row r="10565" spans="1:16" x14ac:dyDescent="0.25">
      <c r="A10565" s="99" t="s">
        <v>3268</v>
      </c>
      <c r="B10565" s="111" t="s">
        <v>1363</v>
      </c>
      <c r="C10565" s="56" t="s">
        <v>3258</v>
      </c>
      <c r="D10565" s="146" t="s">
        <v>2528</v>
      </c>
      <c r="E10565" s="69">
        <v>45227</v>
      </c>
      <c r="F10565" s="93"/>
      <c r="G10565" s="93"/>
      <c r="H10565" s="93"/>
      <c r="I10565" s="99"/>
      <c r="J10565" s="99"/>
      <c r="K10565" s="99"/>
      <c r="N10565" s="346"/>
      <c r="O10565" s="346"/>
      <c r="P10565" s="343"/>
    </row>
    <row r="10566" spans="1:16" x14ac:dyDescent="0.25">
      <c r="A10566" s="264" t="s">
        <v>6981</v>
      </c>
      <c r="B10566" s="264" t="s">
        <v>6669</v>
      </c>
      <c r="C10566" s="265">
        <v>220802</v>
      </c>
      <c r="D10566" s="265" t="s">
        <v>15953</v>
      </c>
      <c r="E10566" s="266" t="s">
        <v>6416</v>
      </c>
      <c r="P10566" s="343"/>
    </row>
    <row r="10567" spans="1:16" x14ac:dyDescent="0.25">
      <c r="A10567" s="264" t="s">
        <v>14951</v>
      </c>
      <c r="B10567" s="264" t="s">
        <v>9691</v>
      </c>
      <c r="C10567" s="265">
        <v>230302</v>
      </c>
      <c r="D10567" s="265" t="s">
        <v>15953</v>
      </c>
      <c r="E10567" s="266" t="s">
        <v>3754</v>
      </c>
      <c r="P10567" s="343"/>
    </row>
    <row r="10568" spans="1:16" x14ac:dyDescent="0.25">
      <c r="A10568" s="264" t="s">
        <v>14951</v>
      </c>
      <c r="B10568" s="264" t="s">
        <v>13009</v>
      </c>
      <c r="C10568" s="265">
        <v>240101</v>
      </c>
      <c r="D10568" s="265" t="s">
        <v>15953</v>
      </c>
      <c r="E10568" s="266" t="s">
        <v>13010</v>
      </c>
      <c r="P10568" s="343"/>
    </row>
    <row r="10569" spans="1:16" x14ac:dyDescent="0.25">
      <c r="A10569" s="44" t="s">
        <v>11238</v>
      </c>
      <c r="B10569" s="44" t="s">
        <v>9963</v>
      </c>
      <c r="C10569" s="45" t="s">
        <v>11131</v>
      </c>
      <c r="D10569" s="45" t="s">
        <v>16294</v>
      </c>
      <c r="E10569" s="46">
        <v>46053</v>
      </c>
      <c r="F10569" s="338"/>
      <c r="G10569" s="44"/>
      <c r="H10569" s="44"/>
      <c r="I10569" s="44"/>
      <c r="J10569" s="44"/>
      <c r="K10569" s="44"/>
      <c r="N10569" s="346"/>
      <c r="O10569" s="346"/>
      <c r="P10569" s="343"/>
    </row>
    <row r="10570" spans="1:16" x14ac:dyDescent="0.25">
      <c r="A10570" s="57" t="s">
        <v>1553</v>
      </c>
      <c r="B10570" s="92" t="s">
        <v>4550</v>
      </c>
      <c r="C10570" s="93" t="s">
        <v>4548</v>
      </c>
      <c r="D10570" s="93" t="s">
        <v>4549</v>
      </c>
      <c r="E10570" s="94">
        <v>46203</v>
      </c>
      <c r="F10570" s="93"/>
      <c r="G10570" s="93"/>
      <c r="H10570" s="93"/>
      <c r="I10570" s="99"/>
      <c r="J10570" s="99"/>
      <c r="K10570" s="99"/>
      <c r="N10570" s="346"/>
      <c r="O10570" s="346"/>
      <c r="P10570" s="343"/>
    </row>
    <row r="10571" spans="1:16" x14ac:dyDescent="0.25">
      <c r="A10571" s="44" t="s">
        <v>9068</v>
      </c>
      <c r="B10571" s="44" t="s">
        <v>15288</v>
      </c>
      <c r="C10571" s="45" t="s">
        <v>9052</v>
      </c>
      <c r="D10571" s="45" t="s">
        <v>16294</v>
      </c>
      <c r="E10571" s="46">
        <v>45777</v>
      </c>
      <c r="F10571" s="338"/>
      <c r="G10571" s="44"/>
      <c r="H10571" s="44"/>
      <c r="I10571" s="44"/>
      <c r="J10571" s="44"/>
      <c r="K10571" s="44"/>
      <c r="L10571" s="31"/>
      <c r="M10571" s="31"/>
      <c r="N10571" s="346"/>
      <c r="O10571" s="346"/>
      <c r="P10571" s="343"/>
    </row>
    <row r="10572" spans="1:16" x14ac:dyDescent="0.25">
      <c r="A10572" s="44" t="s">
        <v>15267</v>
      </c>
      <c r="B10572" s="44" t="s">
        <v>9962</v>
      </c>
      <c r="C10572" s="45" t="s">
        <v>15264</v>
      </c>
      <c r="D10572" s="45" t="s">
        <v>16294</v>
      </c>
      <c r="E10572" s="46">
        <v>45868</v>
      </c>
      <c r="F10572" s="338" t="s">
        <v>2055</v>
      </c>
      <c r="G10572" s="44"/>
      <c r="H10572" s="44"/>
      <c r="I10572" s="44"/>
      <c r="J10572" s="44"/>
      <c r="K10572" s="44"/>
      <c r="L10572" s="31"/>
      <c r="M10572" s="31"/>
      <c r="N10572" s="346"/>
      <c r="O10572" s="346"/>
      <c r="P10572" s="343"/>
    </row>
    <row r="10573" spans="1:16" x14ac:dyDescent="0.25">
      <c r="A10573" s="44" t="s">
        <v>10337</v>
      </c>
      <c r="B10573" s="44" t="s">
        <v>5832</v>
      </c>
      <c r="C10573" s="45" t="s">
        <v>10338</v>
      </c>
      <c r="D10573" s="45" t="s">
        <v>15765</v>
      </c>
      <c r="E10573" s="45" t="s">
        <v>8836</v>
      </c>
      <c r="F10573" s="328"/>
      <c r="G10573" s="328"/>
      <c r="H10573" s="328"/>
      <c r="I10573" s="329"/>
      <c r="J10573" s="329"/>
      <c r="K10573" s="329"/>
      <c r="N10573" s="346"/>
      <c r="O10573" s="346"/>
      <c r="P10573" s="343"/>
    </row>
    <row r="10574" spans="1:16" x14ac:dyDescent="0.25">
      <c r="A10574" s="346" t="s">
        <v>10337</v>
      </c>
      <c r="B10574" s="346" t="s">
        <v>5832</v>
      </c>
      <c r="C10574" s="347" t="s">
        <v>10338</v>
      </c>
      <c r="D10574" s="347" t="s">
        <v>15765</v>
      </c>
      <c r="E10574" s="347" t="s">
        <v>6967</v>
      </c>
      <c r="F10574" s="346"/>
      <c r="G10574" s="346"/>
      <c r="H10574" s="346"/>
      <c r="I10574" s="346"/>
      <c r="J10574" s="346"/>
      <c r="K10574" s="346"/>
      <c r="L10574" s="346"/>
      <c r="M10574" s="346"/>
      <c r="N10574" s="346"/>
      <c r="O10574" s="346"/>
      <c r="P10574" s="343"/>
    </row>
    <row r="10575" spans="1:16" x14ac:dyDescent="0.25">
      <c r="A10575" s="44" t="s">
        <v>10337</v>
      </c>
      <c r="B10575" s="44" t="s">
        <v>5832</v>
      </c>
      <c r="C10575" s="45" t="s">
        <v>10338</v>
      </c>
      <c r="D10575" s="45" t="s">
        <v>13812</v>
      </c>
      <c r="E10575" s="45" t="s">
        <v>8836</v>
      </c>
      <c r="F10575" s="93"/>
      <c r="G10575" s="93"/>
      <c r="H10575" s="93"/>
      <c r="I10575" s="99"/>
      <c r="J10575" s="99"/>
      <c r="K10575" s="99"/>
      <c r="N10575" s="346"/>
      <c r="O10575" s="346"/>
      <c r="P10575" s="343"/>
    </row>
    <row r="10576" spans="1:16" x14ac:dyDescent="0.25">
      <c r="A10576" s="264" t="s">
        <v>9555</v>
      </c>
      <c r="B10576" s="264" t="s">
        <v>2751</v>
      </c>
      <c r="C10576" s="265">
        <v>230105</v>
      </c>
      <c r="D10576" s="265" t="s">
        <v>15953</v>
      </c>
      <c r="E10576" s="266" t="s">
        <v>6877</v>
      </c>
      <c r="P10576" s="343"/>
    </row>
    <row r="10577" spans="1:16" x14ac:dyDescent="0.25">
      <c r="A10577" s="264" t="s">
        <v>9556</v>
      </c>
      <c r="B10577" s="264" t="s">
        <v>4181</v>
      </c>
      <c r="C10577" s="265">
        <v>230301</v>
      </c>
      <c r="D10577" s="265" t="s">
        <v>15953</v>
      </c>
      <c r="E10577" s="266" t="s">
        <v>6877</v>
      </c>
      <c r="P10577" s="343"/>
    </row>
    <row r="10578" spans="1:16" x14ac:dyDescent="0.25">
      <c r="A10578" s="264" t="s">
        <v>2833</v>
      </c>
      <c r="B10578" s="264" t="s">
        <v>3753</v>
      </c>
      <c r="C10578" s="265">
        <v>210101</v>
      </c>
      <c r="D10578" s="265" t="s">
        <v>15953</v>
      </c>
      <c r="E10578" s="266" t="s">
        <v>3754</v>
      </c>
      <c r="P10578" s="343"/>
    </row>
    <row r="10579" spans="1:16" x14ac:dyDescent="0.25">
      <c r="A10579" s="264" t="s">
        <v>14952</v>
      </c>
      <c r="B10579" s="264" t="s">
        <v>6966</v>
      </c>
      <c r="C10579" s="265">
        <v>23010401</v>
      </c>
      <c r="D10579" s="265" t="s">
        <v>15953</v>
      </c>
      <c r="E10579" s="266" t="s">
        <v>6967</v>
      </c>
      <c r="P10579" s="343"/>
    </row>
    <row r="10580" spans="1:16" x14ac:dyDescent="0.25">
      <c r="A10580" s="264" t="s">
        <v>14952</v>
      </c>
      <c r="B10580" s="264" t="s">
        <v>3782</v>
      </c>
      <c r="C10580" s="265">
        <v>23010402</v>
      </c>
      <c r="D10580" s="265" t="s">
        <v>15953</v>
      </c>
      <c r="E10580" s="266" t="s">
        <v>8836</v>
      </c>
      <c r="P10580" s="343"/>
    </row>
    <row r="10581" spans="1:16" x14ac:dyDescent="0.25">
      <c r="A10581" s="264" t="s">
        <v>14952</v>
      </c>
      <c r="B10581" s="264" t="s">
        <v>4844</v>
      </c>
      <c r="C10581" s="265">
        <v>24060401</v>
      </c>
      <c r="D10581" s="265" t="s">
        <v>15953</v>
      </c>
      <c r="E10581" s="266" t="s">
        <v>6412</v>
      </c>
      <c r="P10581" s="343"/>
    </row>
    <row r="10582" spans="1:16" x14ac:dyDescent="0.25">
      <c r="A10582" s="264" t="s">
        <v>14952</v>
      </c>
      <c r="B10582" s="264" t="s">
        <v>1057</v>
      </c>
      <c r="C10582" s="265">
        <v>24060402</v>
      </c>
      <c r="D10582" s="265" t="s">
        <v>15953</v>
      </c>
      <c r="E10582" s="266" t="s">
        <v>5410</v>
      </c>
      <c r="P10582" s="343"/>
    </row>
    <row r="10583" spans="1:16" x14ac:dyDescent="0.25">
      <c r="A10583" s="262" t="s">
        <v>9247</v>
      </c>
      <c r="B10583" s="262" t="s">
        <v>7357</v>
      </c>
      <c r="C10583" s="53" t="s">
        <v>15329</v>
      </c>
      <c r="D10583" s="93" t="s">
        <v>7330</v>
      </c>
      <c r="E10583" s="263">
        <v>47352</v>
      </c>
      <c r="F10583" s="93"/>
      <c r="G10583" s="93"/>
      <c r="H10583" s="93"/>
      <c r="I10583" s="99"/>
      <c r="J10583" s="99"/>
      <c r="K10583" s="99"/>
      <c r="N10583" s="346"/>
      <c r="O10583" s="346"/>
      <c r="P10583" s="343"/>
    </row>
    <row r="10584" spans="1:16" x14ac:dyDescent="0.25">
      <c r="A10584" s="264" t="s">
        <v>3545</v>
      </c>
      <c r="B10584" s="264" t="s">
        <v>1063</v>
      </c>
      <c r="C10584" s="265">
        <v>220104</v>
      </c>
      <c r="D10584" s="265" t="s">
        <v>15953</v>
      </c>
      <c r="E10584" s="266" t="s">
        <v>6677</v>
      </c>
      <c r="P10584" s="343"/>
    </row>
    <row r="10585" spans="1:16" x14ac:dyDescent="0.25">
      <c r="A10585" s="264" t="s">
        <v>3545</v>
      </c>
      <c r="B10585" s="264" t="s">
        <v>1056</v>
      </c>
      <c r="C10585" s="265">
        <v>230601</v>
      </c>
      <c r="D10585" s="265" t="s">
        <v>15953</v>
      </c>
      <c r="E10585" s="266" t="s">
        <v>10533</v>
      </c>
      <c r="P10585" s="343"/>
    </row>
    <row r="10586" spans="1:16" x14ac:dyDescent="0.25">
      <c r="A10586" s="264" t="s">
        <v>3545</v>
      </c>
      <c r="B10586" s="264" t="s">
        <v>236</v>
      </c>
      <c r="C10586" s="265">
        <v>241001</v>
      </c>
      <c r="D10586" s="265" t="s">
        <v>15953</v>
      </c>
      <c r="E10586" s="266" t="s">
        <v>11352</v>
      </c>
      <c r="P10586" s="343"/>
    </row>
    <row r="10587" spans="1:16" x14ac:dyDescent="0.25">
      <c r="A10587" s="264" t="s">
        <v>3545</v>
      </c>
      <c r="B10587" s="264" t="s">
        <v>6684</v>
      </c>
      <c r="C10587" s="265">
        <v>21020301</v>
      </c>
      <c r="D10587" s="265" t="s">
        <v>15953</v>
      </c>
      <c r="E10587" s="266" t="s">
        <v>6422</v>
      </c>
      <c r="P10587" s="343"/>
    </row>
    <row r="10588" spans="1:16" x14ac:dyDescent="0.25">
      <c r="A10588" s="264" t="s">
        <v>3545</v>
      </c>
      <c r="B10588" s="264" t="s">
        <v>3595</v>
      </c>
      <c r="C10588" s="265">
        <v>21020302</v>
      </c>
      <c r="D10588" s="265" t="s">
        <v>15953</v>
      </c>
      <c r="E10588" s="266" t="s">
        <v>6422</v>
      </c>
      <c r="P10588" s="343"/>
    </row>
    <row r="10589" spans="1:16" x14ac:dyDescent="0.25">
      <c r="A10589" s="264" t="s">
        <v>3545</v>
      </c>
      <c r="B10589" s="264" t="s">
        <v>11374</v>
      </c>
      <c r="C10589" s="265">
        <v>23100201</v>
      </c>
      <c r="D10589" s="265" t="s">
        <v>15953</v>
      </c>
      <c r="E10589" s="266" t="s">
        <v>2980</v>
      </c>
      <c r="P10589" s="343"/>
    </row>
    <row r="10590" spans="1:16" x14ac:dyDescent="0.25">
      <c r="A10590" s="264" t="s">
        <v>3545</v>
      </c>
      <c r="B10590" s="264" t="s">
        <v>3599</v>
      </c>
      <c r="C10590" s="265">
        <v>23100202</v>
      </c>
      <c r="D10590" s="265" t="s">
        <v>15953</v>
      </c>
      <c r="E10590" s="266" t="s">
        <v>5246</v>
      </c>
      <c r="P10590" s="343"/>
    </row>
    <row r="10591" spans="1:16" x14ac:dyDescent="0.25">
      <c r="A10591" s="44" t="s">
        <v>13748</v>
      </c>
      <c r="B10591" s="44" t="s">
        <v>2961</v>
      </c>
      <c r="C10591" s="45" t="s">
        <v>3026</v>
      </c>
      <c r="D10591" s="45" t="s">
        <v>15765</v>
      </c>
      <c r="E10591" s="45" t="s">
        <v>6422</v>
      </c>
      <c r="F10591" s="328"/>
      <c r="G10591" s="328"/>
      <c r="H10591" s="328"/>
      <c r="I10591" s="329"/>
      <c r="J10591" s="329"/>
      <c r="K10591" s="329"/>
      <c r="N10591" s="346"/>
      <c r="O10591" s="346"/>
      <c r="P10591" s="343"/>
    </row>
    <row r="10592" spans="1:16" x14ac:dyDescent="0.25">
      <c r="A10592" s="346" t="s">
        <v>13748</v>
      </c>
      <c r="B10592" s="346" t="s">
        <v>2961</v>
      </c>
      <c r="C10592" s="347" t="s">
        <v>3026</v>
      </c>
      <c r="D10592" s="347" t="s">
        <v>15765</v>
      </c>
      <c r="E10592" s="347" t="s">
        <v>6422</v>
      </c>
      <c r="F10592" s="346"/>
      <c r="G10592" s="346"/>
      <c r="H10592" s="346"/>
      <c r="I10592" s="346"/>
      <c r="J10592" s="346"/>
      <c r="K10592" s="346"/>
      <c r="L10592" s="346"/>
      <c r="M10592" s="346"/>
      <c r="N10592" s="346"/>
      <c r="O10592" s="346"/>
      <c r="P10592" s="343"/>
    </row>
    <row r="10593" spans="1:16" x14ac:dyDescent="0.25">
      <c r="A10593" s="44" t="s">
        <v>13748</v>
      </c>
      <c r="B10593" s="44" t="s">
        <v>2961</v>
      </c>
      <c r="C10593" s="45" t="s">
        <v>3026</v>
      </c>
      <c r="D10593" s="45" t="s">
        <v>13812</v>
      </c>
      <c r="E10593" s="45" t="s">
        <v>6422</v>
      </c>
      <c r="F10593" s="93"/>
      <c r="G10593" s="93"/>
      <c r="H10593" s="93"/>
      <c r="I10593" s="99"/>
      <c r="J10593" s="99"/>
      <c r="K10593" s="99"/>
      <c r="N10593" s="346"/>
      <c r="O10593" s="346"/>
      <c r="P10593" s="343"/>
    </row>
    <row r="10594" spans="1:16" x14ac:dyDescent="0.25">
      <c r="A10594" s="262" t="s">
        <v>11615</v>
      </c>
      <c r="B10594" s="262" t="s">
        <v>7349</v>
      </c>
      <c r="C10594" s="53" t="s">
        <v>11732</v>
      </c>
      <c r="D10594" s="93" t="s">
        <v>7330</v>
      </c>
      <c r="E10594" s="263">
        <v>46935</v>
      </c>
      <c r="F10594" s="93"/>
      <c r="G10594" s="93"/>
      <c r="H10594" s="93"/>
      <c r="I10594" s="99"/>
      <c r="J10594" s="99"/>
      <c r="K10594" s="99"/>
      <c r="N10594" s="346"/>
      <c r="O10594" s="346"/>
      <c r="P10594" s="343"/>
    </row>
    <row r="10595" spans="1:16" x14ac:dyDescent="0.25">
      <c r="A10595" s="44" t="s">
        <v>11615</v>
      </c>
      <c r="B10595" s="44" t="s">
        <v>1350</v>
      </c>
      <c r="C10595" s="45" t="s">
        <v>6188</v>
      </c>
      <c r="D10595" s="45" t="s">
        <v>18252</v>
      </c>
      <c r="E10595" s="45" t="s">
        <v>6211</v>
      </c>
      <c r="F10595" s="45" t="s">
        <v>1384</v>
      </c>
      <c r="G10595" s="45" t="s">
        <v>1384</v>
      </c>
      <c r="P10595" s="343"/>
    </row>
    <row r="10596" spans="1:16" x14ac:dyDescent="0.25">
      <c r="A10596" s="264" t="s">
        <v>9557</v>
      </c>
      <c r="B10596" s="264" t="s">
        <v>4181</v>
      </c>
      <c r="C10596" s="265">
        <v>230301</v>
      </c>
      <c r="D10596" s="265" t="s">
        <v>15953</v>
      </c>
      <c r="E10596" s="266" t="s">
        <v>6877</v>
      </c>
      <c r="P10596" s="343"/>
    </row>
    <row r="10597" spans="1:16" x14ac:dyDescent="0.25">
      <c r="A10597" s="44" t="s">
        <v>14329</v>
      </c>
      <c r="B10597" s="44" t="s">
        <v>2495</v>
      </c>
      <c r="C10597" s="45" t="s">
        <v>14328</v>
      </c>
      <c r="D10597" s="45" t="s">
        <v>14321</v>
      </c>
      <c r="E10597" s="46">
        <v>45889</v>
      </c>
      <c r="F10597" s="45"/>
      <c r="G10597" s="45"/>
      <c r="H10597" s="93"/>
      <c r="I10597" s="99"/>
      <c r="J10597" s="99"/>
      <c r="K10597" s="99"/>
      <c r="L10597" s="31"/>
      <c r="M10597" s="31"/>
      <c r="N10597" s="346"/>
      <c r="O10597" s="346"/>
      <c r="P10597" s="343"/>
    </row>
    <row r="10598" spans="1:16" x14ac:dyDescent="0.25">
      <c r="A10598" s="44" t="s">
        <v>16663</v>
      </c>
      <c r="B10598" s="44" t="s">
        <v>12115</v>
      </c>
      <c r="C10598" s="45" t="s">
        <v>16664</v>
      </c>
      <c r="D10598" s="45" t="s">
        <v>4574</v>
      </c>
      <c r="E10598" s="275">
        <f>DATE(2027,7,19)</f>
        <v>46587</v>
      </c>
      <c r="N10598" s="346"/>
      <c r="O10598" s="346"/>
      <c r="P10598" s="343"/>
    </row>
    <row r="10599" spans="1:16" x14ac:dyDescent="0.25">
      <c r="A10599" s="403" t="s">
        <v>17454</v>
      </c>
      <c r="B10599" s="403" t="s">
        <v>17110</v>
      </c>
      <c r="C10599" s="413">
        <v>4.25</v>
      </c>
      <c r="D10599" s="43" t="s">
        <v>17679</v>
      </c>
      <c r="E10599" s="43">
        <v>47422</v>
      </c>
      <c r="F10599" s="88"/>
      <c r="P10599" s="343"/>
    </row>
    <row r="10600" spans="1:16" x14ac:dyDescent="0.25">
      <c r="A10600" s="91" t="s">
        <v>13288</v>
      </c>
      <c r="B10600" s="92" t="s">
        <v>13392</v>
      </c>
      <c r="C10600" s="45" t="s">
        <v>13137</v>
      </c>
      <c r="D10600" s="93" t="s">
        <v>13391</v>
      </c>
      <c r="E10600" s="94">
        <v>45838</v>
      </c>
      <c r="F10600" s="93"/>
      <c r="G10600" s="93"/>
      <c r="H10600" s="93"/>
      <c r="I10600" s="99"/>
      <c r="J10600" s="99"/>
      <c r="K10600" s="99"/>
      <c r="L10600" s="31"/>
      <c r="M10600" s="31"/>
      <c r="N10600" s="346"/>
      <c r="O10600" s="346"/>
      <c r="P10600" s="343"/>
    </row>
    <row r="10601" spans="1:16" x14ac:dyDescent="0.25">
      <c r="A10601" s="44" t="s">
        <v>1236</v>
      </c>
      <c r="B10601" s="44" t="s">
        <v>1361</v>
      </c>
      <c r="C10601" s="45" t="s">
        <v>9087</v>
      </c>
      <c r="D10601" s="45" t="s">
        <v>18252</v>
      </c>
      <c r="E10601" s="45" t="s">
        <v>6809</v>
      </c>
      <c r="F10601" s="45" t="s">
        <v>1384</v>
      </c>
      <c r="G10601" s="45" t="s">
        <v>1385</v>
      </c>
      <c r="P10601" s="343"/>
    </row>
    <row r="10602" spans="1:16" x14ac:dyDescent="0.25">
      <c r="A10602" s="44" t="s">
        <v>1236</v>
      </c>
      <c r="B10602" s="44" t="s">
        <v>5093</v>
      </c>
      <c r="C10602" s="45" t="s">
        <v>15426</v>
      </c>
      <c r="D10602" s="45" t="s">
        <v>18252</v>
      </c>
      <c r="E10602" s="45" t="s">
        <v>10069</v>
      </c>
      <c r="F10602" s="45" t="s">
        <v>1384</v>
      </c>
      <c r="G10602" s="45" t="s">
        <v>1385</v>
      </c>
      <c r="P10602" s="343"/>
    </row>
    <row r="10603" spans="1:16" x14ac:dyDescent="0.25">
      <c r="A10603" s="262" t="s">
        <v>11616</v>
      </c>
      <c r="B10603" s="262" t="s">
        <v>7343</v>
      </c>
      <c r="C10603" s="53" t="s">
        <v>11733</v>
      </c>
      <c r="D10603" s="93" t="s">
        <v>7330</v>
      </c>
      <c r="E10603" s="263">
        <v>46143</v>
      </c>
      <c r="F10603" s="93"/>
      <c r="G10603" s="93"/>
      <c r="H10603" s="93"/>
      <c r="I10603" s="99"/>
      <c r="J10603" s="99"/>
      <c r="K10603" s="99"/>
      <c r="N10603" s="346"/>
      <c r="O10603" s="346"/>
      <c r="P10603" s="343"/>
    </row>
    <row r="10604" spans="1:16" x14ac:dyDescent="0.25">
      <c r="A10604" s="44" t="s">
        <v>2705</v>
      </c>
      <c r="B10604" s="44" t="s">
        <v>9313</v>
      </c>
      <c r="C10604" s="45" t="s">
        <v>9314</v>
      </c>
      <c r="D10604" s="45" t="s">
        <v>18252</v>
      </c>
      <c r="E10604" s="45" t="s">
        <v>3754</v>
      </c>
      <c r="F10604" s="45" t="s">
        <v>1385</v>
      </c>
      <c r="G10604" s="45" t="s">
        <v>1385</v>
      </c>
      <c r="P10604" s="343"/>
    </row>
    <row r="10605" spans="1:16" x14ac:dyDescent="0.25">
      <c r="A10605" s="264" t="s">
        <v>15897</v>
      </c>
      <c r="B10605" s="264" t="s">
        <v>1083</v>
      </c>
      <c r="C10605" s="265">
        <v>240802</v>
      </c>
      <c r="D10605" s="265" t="s">
        <v>15953</v>
      </c>
      <c r="E10605" s="266" t="s">
        <v>6416</v>
      </c>
      <c r="P10605" s="343"/>
    </row>
    <row r="10606" spans="1:16" x14ac:dyDescent="0.25">
      <c r="A10606" s="264" t="s">
        <v>17025</v>
      </c>
      <c r="B10606" s="352" t="s">
        <v>17027</v>
      </c>
      <c r="C10606" s="265" t="s">
        <v>17026</v>
      </c>
      <c r="D10606" s="265" t="s">
        <v>2099</v>
      </c>
      <c r="E10606" s="351">
        <v>46158</v>
      </c>
      <c r="N10606" s="346"/>
      <c r="O10606" s="346"/>
      <c r="P10606" s="343"/>
    </row>
    <row r="10607" spans="1:16" x14ac:dyDescent="0.25">
      <c r="A10607" s="76" t="s">
        <v>7790</v>
      </c>
      <c r="B10607" s="76" t="s">
        <v>7786</v>
      </c>
      <c r="C10607" s="97" t="s">
        <v>7787</v>
      </c>
      <c r="D10607" s="96" t="s">
        <v>1398</v>
      </c>
      <c r="E10607" s="112">
        <v>46075</v>
      </c>
      <c r="F10607" s="93"/>
      <c r="G10607" s="93"/>
      <c r="H10607" s="93"/>
      <c r="I10607" s="99"/>
      <c r="J10607" s="99"/>
      <c r="K10607" s="99"/>
      <c r="N10607" s="346"/>
      <c r="O10607" s="346"/>
      <c r="P10607" s="343"/>
    </row>
    <row r="10608" spans="1:16" x14ac:dyDescent="0.25">
      <c r="A10608" s="44" t="s">
        <v>7273</v>
      </c>
      <c r="B10608" s="44" t="s">
        <v>13527</v>
      </c>
      <c r="C10608" s="45" t="s">
        <v>7271</v>
      </c>
      <c r="D10608" s="45" t="s">
        <v>16294</v>
      </c>
      <c r="E10608" s="46">
        <v>45900</v>
      </c>
      <c r="F10608" s="338"/>
      <c r="G10608" s="44"/>
      <c r="H10608" s="44"/>
      <c r="I10608" s="44"/>
      <c r="J10608" s="44"/>
      <c r="K10608" s="44"/>
      <c r="L10608" s="31"/>
      <c r="M10608" s="31"/>
      <c r="N10608" s="346"/>
      <c r="O10608" s="346"/>
      <c r="P10608" s="343"/>
    </row>
    <row r="10609" spans="1:16" x14ac:dyDescent="0.25">
      <c r="A10609" s="264" t="s">
        <v>14953</v>
      </c>
      <c r="B10609" s="264" t="s">
        <v>6713</v>
      </c>
      <c r="C10609" s="265">
        <v>220604</v>
      </c>
      <c r="D10609" s="265" t="s">
        <v>15953</v>
      </c>
      <c r="E10609" s="266" t="s">
        <v>6714</v>
      </c>
      <c r="P10609" s="343"/>
    </row>
    <row r="10610" spans="1:16" x14ac:dyDescent="0.25">
      <c r="A10610" s="264" t="s">
        <v>14953</v>
      </c>
      <c r="B10610" s="264" t="s">
        <v>12996</v>
      </c>
      <c r="C10610" s="265">
        <v>24010401</v>
      </c>
      <c r="D10610" s="265" t="s">
        <v>15953</v>
      </c>
      <c r="E10610" s="266" t="s">
        <v>12997</v>
      </c>
      <c r="P10610" s="343"/>
    </row>
    <row r="10611" spans="1:16" x14ac:dyDescent="0.25">
      <c r="A10611" s="135" t="s">
        <v>8286</v>
      </c>
      <c r="B10611" s="135" t="s">
        <v>8283</v>
      </c>
      <c r="C10611" s="97" t="s">
        <v>8288</v>
      </c>
      <c r="D10611" s="93" t="s">
        <v>1398</v>
      </c>
      <c r="E10611" s="94">
        <v>46447</v>
      </c>
      <c r="F10611" s="93"/>
      <c r="G10611" s="93"/>
      <c r="H10611" s="93"/>
      <c r="I10611" s="99"/>
      <c r="J10611" s="99"/>
      <c r="K10611" s="99"/>
      <c r="N10611" s="346"/>
      <c r="O10611" s="346"/>
      <c r="P10611" s="343"/>
    </row>
    <row r="10612" spans="1:16" x14ac:dyDescent="0.25">
      <c r="A10612" s="1" t="s">
        <v>13988</v>
      </c>
      <c r="B10612" s="432" t="s">
        <v>13870</v>
      </c>
      <c r="C10612" s="433" t="s">
        <v>13989</v>
      </c>
      <c r="D10612" s="434" t="s">
        <v>17016</v>
      </c>
      <c r="E10612" s="434">
        <v>46080</v>
      </c>
      <c r="P10612" s="343"/>
    </row>
    <row r="10613" spans="1:16" x14ac:dyDescent="0.25">
      <c r="A10613" s="1" t="s">
        <v>13988</v>
      </c>
      <c r="B10613" s="432" t="s">
        <v>13870</v>
      </c>
      <c r="C10613" s="433" t="s">
        <v>13989</v>
      </c>
      <c r="D10613" s="434" t="s">
        <v>17016</v>
      </c>
      <c r="E10613" s="434">
        <v>46080</v>
      </c>
      <c r="P10613" s="343"/>
    </row>
    <row r="10614" spans="1:16" x14ac:dyDescent="0.25">
      <c r="A10614" s="140" t="s">
        <v>1810</v>
      </c>
      <c r="B10614" s="141" t="s">
        <v>1811</v>
      </c>
      <c r="C10614" s="146" t="s">
        <v>4551</v>
      </c>
      <c r="D10614" s="146" t="s">
        <v>4549</v>
      </c>
      <c r="E10614" s="107">
        <v>45417</v>
      </c>
      <c r="F10614" s="93"/>
      <c r="G10614" s="93"/>
      <c r="H10614" s="93"/>
      <c r="I10614" s="99"/>
      <c r="J10614" s="99"/>
      <c r="K10614" s="99"/>
      <c r="N10614" s="346"/>
      <c r="O10614" s="346"/>
      <c r="P10614" s="343"/>
    </row>
    <row r="10615" spans="1:16" x14ac:dyDescent="0.25">
      <c r="A10615" s="44" t="s">
        <v>10577</v>
      </c>
      <c r="B10615" s="44" t="s">
        <v>3186</v>
      </c>
      <c r="C10615" s="45" t="s">
        <v>10544</v>
      </c>
      <c r="D10615" s="45" t="s">
        <v>18252</v>
      </c>
      <c r="E10615" s="45" t="s">
        <v>5410</v>
      </c>
      <c r="F10615" s="45" t="s">
        <v>1384</v>
      </c>
      <c r="G10615" s="45" t="s">
        <v>1385</v>
      </c>
      <c r="P10615" s="343"/>
    </row>
    <row r="10616" spans="1:16" x14ac:dyDescent="0.25">
      <c r="A10616" s="264" t="s">
        <v>14954</v>
      </c>
      <c r="B10616" s="264" t="s">
        <v>10527</v>
      </c>
      <c r="C10616" s="265">
        <v>230505</v>
      </c>
      <c r="D10616" s="265" t="s">
        <v>15953</v>
      </c>
      <c r="E10616" s="266" t="s">
        <v>9689</v>
      </c>
      <c r="P10616" s="343"/>
    </row>
    <row r="10617" spans="1:16" x14ac:dyDescent="0.25">
      <c r="A10617" s="264" t="s">
        <v>14954</v>
      </c>
      <c r="B10617" s="264" t="s">
        <v>13009</v>
      </c>
      <c r="C10617" s="265">
        <v>240101</v>
      </c>
      <c r="D10617" s="265" t="s">
        <v>15953</v>
      </c>
      <c r="E10617" s="266" t="s">
        <v>13010</v>
      </c>
      <c r="P10617" s="343"/>
    </row>
    <row r="10618" spans="1:16" x14ac:dyDescent="0.25">
      <c r="A10618" s="1" t="s">
        <v>14483</v>
      </c>
      <c r="B10618" s="432" t="s">
        <v>14406</v>
      </c>
      <c r="C10618" s="433" t="s">
        <v>14484</v>
      </c>
      <c r="D10618" s="434" t="s">
        <v>17016</v>
      </c>
      <c r="E10618" s="434">
        <v>45866</v>
      </c>
      <c r="P10618" s="343"/>
    </row>
    <row r="10619" spans="1:16" x14ac:dyDescent="0.25">
      <c r="A10619" s="57" t="s">
        <v>13550</v>
      </c>
      <c r="B10619" s="57" t="s">
        <v>1488</v>
      </c>
      <c r="C10619" s="62" t="s">
        <v>13533</v>
      </c>
      <c r="D10619" s="62" t="s">
        <v>5966</v>
      </c>
      <c r="E10619" s="60">
        <v>45777</v>
      </c>
      <c r="F10619" s="339" t="s">
        <v>16267</v>
      </c>
      <c r="G10619" s="339" t="s">
        <v>16268</v>
      </c>
      <c r="H10619" s="57"/>
      <c r="I10619" s="57"/>
      <c r="J10619" s="57"/>
      <c r="K10619" s="57"/>
      <c r="L10619" s="31"/>
      <c r="M10619" s="31"/>
      <c r="N10619" s="346"/>
      <c r="O10619" s="346"/>
      <c r="P10619" s="343"/>
    </row>
    <row r="10620" spans="1:16" x14ac:dyDescent="0.25">
      <c r="A10620" s="264" t="s">
        <v>6982</v>
      </c>
      <c r="B10620" s="264" t="s">
        <v>236</v>
      </c>
      <c r="C10620" s="265">
        <v>241001</v>
      </c>
      <c r="D10620" s="265" t="s">
        <v>15953</v>
      </c>
      <c r="E10620" s="266" t="s">
        <v>11352</v>
      </c>
      <c r="P10620" s="343"/>
    </row>
    <row r="10621" spans="1:16" x14ac:dyDescent="0.25">
      <c r="A10621" s="44" t="s">
        <v>12412</v>
      </c>
      <c r="B10621" s="44" t="s">
        <v>12014</v>
      </c>
      <c r="C10621" s="45" t="s">
        <v>12879</v>
      </c>
      <c r="D10621" s="45" t="s">
        <v>4574</v>
      </c>
      <c r="E10621" s="275">
        <f>DATE(2026,8,15)</f>
        <v>46249</v>
      </c>
      <c r="N10621" s="346"/>
      <c r="O10621" s="346"/>
      <c r="P10621" s="343"/>
    </row>
    <row r="10622" spans="1:16" x14ac:dyDescent="0.25">
      <c r="A10622" s="264" t="s">
        <v>5478</v>
      </c>
      <c r="B10622" s="264" t="s">
        <v>4844</v>
      </c>
      <c r="C10622" s="265">
        <v>24060401</v>
      </c>
      <c r="D10622" s="265" t="s">
        <v>15953</v>
      </c>
      <c r="E10622" s="266" t="s">
        <v>6412</v>
      </c>
      <c r="P10622" s="343"/>
    </row>
    <row r="10623" spans="1:16" x14ac:dyDescent="0.25">
      <c r="A10623" s="100" t="s">
        <v>4140</v>
      </c>
      <c r="B10623" s="92" t="s">
        <v>4153</v>
      </c>
      <c r="C10623" s="93" t="s">
        <v>4154</v>
      </c>
      <c r="D10623" s="93" t="s">
        <v>1398</v>
      </c>
      <c r="E10623" s="94">
        <v>46131</v>
      </c>
      <c r="F10623" s="93"/>
      <c r="G10623" s="93"/>
      <c r="H10623" s="93"/>
      <c r="I10623" s="99"/>
      <c r="J10623" s="99"/>
      <c r="K10623" s="99"/>
      <c r="N10623" s="346"/>
      <c r="O10623" s="346"/>
      <c r="P10623" s="343"/>
    </row>
    <row r="10624" spans="1:16" x14ac:dyDescent="0.25">
      <c r="A10624" s="44" t="s">
        <v>18186</v>
      </c>
      <c r="B10624" s="44" t="s">
        <v>1358</v>
      </c>
      <c r="C10624" s="45" t="s">
        <v>6197</v>
      </c>
      <c r="D10624" s="45" t="s">
        <v>18252</v>
      </c>
      <c r="E10624" s="45" t="s">
        <v>6211</v>
      </c>
      <c r="F10624" s="45" t="s">
        <v>1384</v>
      </c>
      <c r="G10624" s="45" t="s">
        <v>1384</v>
      </c>
      <c r="P10624" s="343"/>
    </row>
    <row r="10625" spans="1:16" x14ac:dyDescent="0.25">
      <c r="A10625" s="44" t="s">
        <v>15307</v>
      </c>
      <c r="B10625" s="44" t="s">
        <v>15305</v>
      </c>
      <c r="C10625" s="45" t="s">
        <v>15306</v>
      </c>
      <c r="D10625" s="45" t="s">
        <v>16294</v>
      </c>
      <c r="E10625" s="46">
        <v>45900</v>
      </c>
      <c r="F10625" s="338"/>
      <c r="G10625" s="44"/>
      <c r="H10625" s="44"/>
      <c r="I10625" s="44"/>
      <c r="J10625" s="44"/>
      <c r="K10625" s="44"/>
      <c r="L10625" s="31"/>
      <c r="M10625" s="31"/>
      <c r="N10625" s="346"/>
      <c r="O10625" s="346"/>
      <c r="P10625" s="343"/>
    </row>
    <row r="10626" spans="1:16" x14ac:dyDescent="0.25">
      <c r="A10626" s="44" t="s">
        <v>15753</v>
      </c>
      <c r="B10626" s="44" t="s">
        <v>15748</v>
      </c>
      <c r="C10626" s="45" t="s">
        <v>15754</v>
      </c>
      <c r="D10626" s="45" t="s">
        <v>15765</v>
      </c>
      <c r="E10626" s="45" t="s">
        <v>14578</v>
      </c>
      <c r="F10626" s="328"/>
      <c r="G10626" s="328"/>
      <c r="H10626" s="328"/>
      <c r="I10626" s="329"/>
      <c r="J10626" s="329"/>
      <c r="K10626" s="329"/>
      <c r="N10626" s="346"/>
      <c r="O10626" s="346"/>
      <c r="P10626" s="343"/>
    </row>
    <row r="10627" spans="1:16" x14ac:dyDescent="0.25">
      <c r="A10627" s="44" t="s">
        <v>16665</v>
      </c>
      <c r="B10627" s="44" t="s">
        <v>16666</v>
      </c>
      <c r="C10627" s="45" t="s">
        <v>16667</v>
      </c>
      <c r="D10627" s="45" t="s">
        <v>4574</v>
      </c>
      <c r="E10627" s="275">
        <f>DATE(2028,10,25)</f>
        <v>47051</v>
      </c>
      <c r="N10627" s="346"/>
      <c r="O10627" s="346"/>
      <c r="P10627" s="343"/>
    </row>
    <row r="10628" spans="1:16" x14ac:dyDescent="0.25">
      <c r="A10628" s="346" t="s">
        <v>16852</v>
      </c>
      <c r="B10628" s="346" t="s">
        <v>15748</v>
      </c>
      <c r="C10628" s="347" t="s">
        <v>15754</v>
      </c>
      <c r="D10628" s="347" t="s">
        <v>15765</v>
      </c>
      <c r="E10628" s="347" t="s">
        <v>14578</v>
      </c>
      <c r="F10628" s="346"/>
      <c r="G10628" s="346"/>
      <c r="H10628" s="346"/>
      <c r="I10628" s="346"/>
      <c r="J10628" s="346"/>
      <c r="K10628" s="346"/>
      <c r="L10628" s="346"/>
      <c r="M10628" s="346"/>
      <c r="N10628" s="346"/>
      <c r="O10628" s="346"/>
      <c r="P10628" s="343"/>
    </row>
    <row r="10629" spans="1:16" x14ac:dyDescent="0.25">
      <c r="A10629" s="264" t="s">
        <v>14955</v>
      </c>
      <c r="B10629" s="264" t="s">
        <v>1056</v>
      </c>
      <c r="C10629" s="265">
        <v>220601</v>
      </c>
      <c r="D10629" s="265" t="s">
        <v>15953</v>
      </c>
      <c r="E10629" s="266" t="s">
        <v>6412</v>
      </c>
      <c r="P10629" s="343"/>
    </row>
    <row r="10630" spans="1:16" x14ac:dyDescent="0.25">
      <c r="A10630" s="264" t="s">
        <v>14955</v>
      </c>
      <c r="B10630" s="264" t="s">
        <v>6669</v>
      </c>
      <c r="C10630" s="265">
        <v>220802</v>
      </c>
      <c r="D10630" s="265" t="s">
        <v>15953</v>
      </c>
      <c r="E10630" s="266" t="s">
        <v>6416</v>
      </c>
      <c r="P10630" s="343"/>
    </row>
    <row r="10631" spans="1:16" x14ac:dyDescent="0.25">
      <c r="A10631" s="264" t="s">
        <v>14955</v>
      </c>
      <c r="B10631" s="264" t="s">
        <v>2751</v>
      </c>
      <c r="C10631" s="265">
        <v>230105</v>
      </c>
      <c r="D10631" s="265" t="s">
        <v>15953</v>
      </c>
      <c r="E10631" s="266" t="s">
        <v>6877</v>
      </c>
      <c r="P10631" s="343"/>
    </row>
    <row r="10632" spans="1:16" x14ac:dyDescent="0.25">
      <c r="A10632" s="44" t="s">
        <v>13081</v>
      </c>
      <c r="B10632" s="44" t="s">
        <v>13525</v>
      </c>
      <c r="C10632" s="45" t="s">
        <v>13084</v>
      </c>
      <c r="D10632" s="45" t="s">
        <v>16294</v>
      </c>
      <c r="E10632" s="46">
        <v>45777</v>
      </c>
      <c r="F10632" s="338"/>
      <c r="G10632" s="44"/>
      <c r="H10632" s="44"/>
      <c r="I10632" s="44"/>
      <c r="J10632" s="44"/>
      <c r="K10632" s="44"/>
      <c r="L10632" s="31"/>
      <c r="M10632" s="31"/>
      <c r="N10632" s="346"/>
      <c r="O10632" s="346"/>
      <c r="P10632" s="343"/>
    </row>
    <row r="10633" spans="1:16" x14ac:dyDescent="0.25">
      <c r="A10633" s="44" t="s">
        <v>13081</v>
      </c>
      <c r="B10633" s="44" t="s">
        <v>15315</v>
      </c>
      <c r="C10633" s="45" t="s">
        <v>2596</v>
      </c>
      <c r="D10633" s="45" t="s">
        <v>16294</v>
      </c>
      <c r="E10633" s="46">
        <v>45688</v>
      </c>
      <c r="F10633" s="338"/>
      <c r="G10633" s="44"/>
      <c r="H10633" s="44"/>
      <c r="I10633" s="44"/>
      <c r="J10633" s="44"/>
      <c r="K10633" s="44"/>
      <c r="L10633" s="31"/>
      <c r="M10633" s="31"/>
      <c r="N10633" s="346"/>
      <c r="O10633" s="346"/>
      <c r="P10633" s="343"/>
    </row>
    <row r="10634" spans="1:16" x14ac:dyDescent="0.25">
      <c r="A10634" s="44" t="s">
        <v>1237</v>
      </c>
      <c r="B10634" s="44" t="s">
        <v>11000</v>
      </c>
      <c r="C10634" s="45" t="s">
        <v>11001</v>
      </c>
      <c r="D10634" s="45" t="s">
        <v>18252</v>
      </c>
      <c r="E10634" s="45" t="s">
        <v>10715</v>
      </c>
      <c r="F10634" s="45" t="s">
        <v>1384</v>
      </c>
      <c r="G10634" s="45" t="s">
        <v>1385</v>
      </c>
      <c r="P10634" s="343"/>
    </row>
    <row r="10635" spans="1:16" x14ac:dyDescent="0.25">
      <c r="A10635" s="44" t="s">
        <v>1237</v>
      </c>
      <c r="B10635" s="92" t="s">
        <v>13392</v>
      </c>
      <c r="C10635" s="45" t="s">
        <v>13122</v>
      </c>
      <c r="D10635" s="93" t="s">
        <v>13391</v>
      </c>
      <c r="E10635" s="94">
        <v>45838</v>
      </c>
      <c r="F10635" s="93"/>
      <c r="G10635" s="93"/>
      <c r="H10635" s="93"/>
      <c r="I10635" s="99"/>
      <c r="J10635" s="99"/>
      <c r="K10635" s="99"/>
      <c r="L10635" s="31"/>
      <c r="M10635" s="31"/>
      <c r="N10635" s="346"/>
      <c r="O10635" s="346"/>
      <c r="P10635" s="343"/>
    </row>
    <row r="10636" spans="1:16" x14ac:dyDescent="0.25">
      <c r="A10636" s="1" t="s">
        <v>13990</v>
      </c>
      <c r="B10636" s="432" t="s">
        <v>8379</v>
      </c>
      <c r="C10636" s="433" t="s">
        <v>13979</v>
      </c>
      <c r="D10636" s="434" t="s">
        <v>17016</v>
      </c>
      <c r="E10636" s="434">
        <v>45838</v>
      </c>
      <c r="P10636" s="343"/>
    </row>
    <row r="10637" spans="1:16" x14ac:dyDescent="0.25">
      <c r="A10637" s="264" t="s">
        <v>8692</v>
      </c>
      <c r="B10637" s="264" t="s">
        <v>2751</v>
      </c>
      <c r="C10637" s="265">
        <v>230105</v>
      </c>
      <c r="D10637" s="265" t="s">
        <v>15953</v>
      </c>
      <c r="E10637" s="266" t="s">
        <v>6877</v>
      </c>
      <c r="P10637" s="343"/>
    </row>
    <row r="10638" spans="1:16" x14ac:dyDescent="0.25">
      <c r="A10638" s="44" t="s">
        <v>13289</v>
      </c>
      <c r="B10638" s="92" t="s">
        <v>13392</v>
      </c>
      <c r="C10638" s="45" t="s">
        <v>13122</v>
      </c>
      <c r="D10638" s="93" t="s">
        <v>13391</v>
      </c>
      <c r="E10638" s="94">
        <v>45838</v>
      </c>
      <c r="F10638" s="93"/>
      <c r="G10638" s="93"/>
      <c r="H10638" s="93"/>
      <c r="I10638" s="99"/>
      <c r="J10638" s="99"/>
      <c r="K10638" s="99"/>
      <c r="L10638" s="31"/>
      <c r="M10638" s="31"/>
      <c r="N10638" s="346"/>
      <c r="O10638" s="346"/>
      <c r="P10638" s="343"/>
    </row>
    <row r="10639" spans="1:16" x14ac:dyDescent="0.25">
      <c r="A10639" s="264" t="s">
        <v>17925</v>
      </c>
      <c r="B10639" s="264" t="s">
        <v>1921</v>
      </c>
      <c r="C10639" s="265">
        <v>250101</v>
      </c>
      <c r="D10639" s="265" t="s">
        <v>15953</v>
      </c>
      <c r="E10639" s="266" t="s">
        <v>17681</v>
      </c>
      <c r="P10639" s="343"/>
    </row>
    <row r="10640" spans="1:16" x14ac:dyDescent="0.25">
      <c r="A10640" s="44" t="s">
        <v>3027</v>
      </c>
      <c r="B10640" s="44" t="s">
        <v>3028</v>
      </c>
      <c r="C10640" s="45" t="s">
        <v>3029</v>
      </c>
      <c r="D10640" s="45" t="s">
        <v>15765</v>
      </c>
      <c r="E10640" s="45" t="s">
        <v>6211</v>
      </c>
      <c r="F10640" s="328"/>
      <c r="G10640" s="328"/>
      <c r="H10640" s="328"/>
      <c r="I10640" s="329"/>
      <c r="J10640" s="329"/>
      <c r="K10640" s="329"/>
      <c r="N10640" s="346"/>
      <c r="O10640" s="346"/>
      <c r="P10640" s="343"/>
    </row>
    <row r="10641" spans="1:16" x14ac:dyDescent="0.25">
      <c r="A10641" s="44" t="s">
        <v>3027</v>
      </c>
      <c r="B10641" s="44" t="s">
        <v>11317</v>
      </c>
      <c r="C10641" s="45" t="s">
        <v>11318</v>
      </c>
      <c r="D10641" s="45" t="s">
        <v>15765</v>
      </c>
      <c r="E10641" s="45" t="s">
        <v>2980</v>
      </c>
      <c r="F10641" s="328"/>
      <c r="G10641" s="328"/>
      <c r="H10641" s="328"/>
      <c r="I10641" s="329"/>
      <c r="J10641" s="329"/>
      <c r="K10641" s="329"/>
      <c r="N10641" s="346"/>
      <c r="O10641" s="346"/>
      <c r="P10641" s="343"/>
    </row>
    <row r="10642" spans="1:16" x14ac:dyDescent="0.25">
      <c r="A10642" s="346" t="s">
        <v>3027</v>
      </c>
      <c r="B10642" s="346" t="s">
        <v>3028</v>
      </c>
      <c r="C10642" s="347" t="s">
        <v>3029</v>
      </c>
      <c r="D10642" s="347" t="s">
        <v>15765</v>
      </c>
      <c r="E10642" s="347" t="s">
        <v>6211</v>
      </c>
      <c r="F10642" s="346"/>
      <c r="G10642" s="346"/>
      <c r="H10642" s="346"/>
      <c r="I10642" s="346"/>
      <c r="J10642" s="346"/>
      <c r="K10642" s="346"/>
      <c r="L10642" s="346"/>
      <c r="M10642" s="346"/>
      <c r="N10642" s="346"/>
      <c r="O10642" s="346"/>
      <c r="P10642" s="343"/>
    </row>
    <row r="10643" spans="1:16" x14ac:dyDescent="0.25">
      <c r="A10643" s="346" t="s">
        <v>3027</v>
      </c>
      <c r="B10643" s="346" t="s">
        <v>11317</v>
      </c>
      <c r="C10643" s="347" t="s">
        <v>11318</v>
      </c>
      <c r="D10643" s="347" t="s">
        <v>15765</v>
      </c>
      <c r="E10643" s="347" t="s">
        <v>6430</v>
      </c>
      <c r="F10643" s="346"/>
      <c r="G10643" s="346"/>
      <c r="H10643" s="346"/>
      <c r="I10643" s="346"/>
      <c r="J10643" s="346"/>
      <c r="K10643" s="346"/>
      <c r="L10643" s="346"/>
      <c r="M10643" s="346"/>
      <c r="N10643" s="346"/>
      <c r="O10643" s="346"/>
      <c r="P10643" s="343"/>
    </row>
    <row r="10644" spans="1:16" x14ac:dyDescent="0.25">
      <c r="A10644" s="44" t="s">
        <v>3027</v>
      </c>
      <c r="B10644" s="44" t="s">
        <v>3028</v>
      </c>
      <c r="C10644" s="45" t="s">
        <v>3029</v>
      </c>
      <c r="D10644" s="45" t="s">
        <v>13812</v>
      </c>
      <c r="E10644" s="45" t="s">
        <v>6211</v>
      </c>
      <c r="F10644" s="93"/>
      <c r="G10644" s="93"/>
      <c r="H10644" s="93"/>
      <c r="I10644" s="99"/>
      <c r="J10644" s="99"/>
      <c r="K10644" s="99"/>
      <c r="N10644" s="346"/>
      <c r="O10644" s="346"/>
      <c r="P10644" s="343"/>
    </row>
    <row r="10645" spans="1:16" x14ac:dyDescent="0.25">
      <c r="A10645" s="44" t="s">
        <v>3027</v>
      </c>
      <c r="B10645" s="44" t="s">
        <v>11317</v>
      </c>
      <c r="C10645" s="45" t="s">
        <v>11318</v>
      </c>
      <c r="D10645" s="45" t="s">
        <v>13812</v>
      </c>
      <c r="E10645" s="45" t="s">
        <v>2980</v>
      </c>
      <c r="F10645" s="93"/>
      <c r="G10645" s="93"/>
      <c r="H10645" s="93"/>
      <c r="I10645" s="99"/>
      <c r="J10645" s="99"/>
      <c r="K10645" s="99"/>
      <c r="N10645" s="346"/>
      <c r="O10645" s="346"/>
      <c r="P10645" s="343"/>
    </row>
    <row r="10646" spans="1:16" x14ac:dyDescent="0.25">
      <c r="A10646" s="44" t="s">
        <v>12413</v>
      </c>
      <c r="B10646" s="44" t="s">
        <v>12414</v>
      </c>
      <c r="C10646" s="45" t="s">
        <v>5071</v>
      </c>
      <c r="D10646" s="45" t="s">
        <v>4574</v>
      </c>
      <c r="E10646" s="275">
        <f>DATE(2025,11,4)</f>
        <v>45965</v>
      </c>
      <c r="F10646" s="32"/>
      <c r="G10646" s="32"/>
      <c r="H10646" s="32"/>
      <c r="I10646" s="31"/>
      <c r="J10646" s="31"/>
      <c r="K10646" s="31"/>
      <c r="L10646" s="31"/>
      <c r="M10646" s="31"/>
      <c r="N10646" s="346"/>
      <c r="O10646" s="346"/>
      <c r="P10646" s="343"/>
    </row>
    <row r="10647" spans="1:16" x14ac:dyDescent="0.25">
      <c r="A10647" s="44" t="s">
        <v>2587</v>
      </c>
      <c r="B10647" s="44" t="s">
        <v>1366</v>
      </c>
      <c r="C10647" s="45" t="s">
        <v>11845</v>
      </c>
      <c r="D10647" s="45" t="s">
        <v>18252</v>
      </c>
      <c r="E10647" s="45" t="s">
        <v>11834</v>
      </c>
      <c r="F10647" s="45" t="s">
        <v>1384</v>
      </c>
      <c r="G10647" s="45" t="s">
        <v>1385</v>
      </c>
      <c r="P10647" s="343"/>
    </row>
    <row r="10648" spans="1:16" x14ac:dyDescent="0.25">
      <c r="A10648" s="346" t="s">
        <v>2587</v>
      </c>
      <c r="B10648" s="346" t="s">
        <v>2588</v>
      </c>
      <c r="C10648" s="347" t="s">
        <v>2589</v>
      </c>
      <c r="D10648" s="347" t="s">
        <v>15765</v>
      </c>
      <c r="E10648" s="347" t="s">
        <v>15702</v>
      </c>
      <c r="F10648" s="346"/>
      <c r="G10648" s="346"/>
      <c r="H10648" s="346"/>
      <c r="I10648" s="346"/>
      <c r="J10648" s="346"/>
      <c r="K10648" s="346"/>
      <c r="L10648" s="346"/>
      <c r="M10648" s="346"/>
      <c r="N10648" s="346"/>
      <c r="O10648" s="346"/>
      <c r="P10648" s="343"/>
    </row>
    <row r="10649" spans="1:16" x14ac:dyDescent="0.25">
      <c r="A10649" s="264" t="s">
        <v>895</v>
      </c>
      <c r="B10649" s="264" t="s">
        <v>1921</v>
      </c>
      <c r="C10649" s="265">
        <v>250101</v>
      </c>
      <c r="D10649" s="265" t="s">
        <v>15953</v>
      </c>
      <c r="E10649" s="266" t="s">
        <v>17681</v>
      </c>
      <c r="P10649" s="343"/>
    </row>
    <row r="10650" spans="1:16" x14ac:dyDescent="0.25">
      <c r="A10650" s="264" t="s">
        <v>895</v>
      </c>
      <c r="B10650" s="264" t="s">
        <v>14593</v>
      </c>
      <c r="C10650" s="265">
        <v>24060301</v>
      </c>
      <c r="D10650" s="265" t="s">
        <v>15953</v>
      </c>
      <c r="E10650" s="266" t="s">
        <v>6412</v>
      </c>
      <c r="P10650" s="343"/>
    </row>
    <row r="10651" spans="1:16" x14ac:dyDescent="0.25">
      <c r="A10651" s="264" t="s">
        <v>895</v>
      </c>
      <c r="B10651" s="264" t="s">
        <v>6685</v>
      </c>
      <c r="C10651" s="265">
        <v>24120301</v>
      </c>
      <c r="D10651" s="265" t="s">
        <v>15953</v>
      </c>
      <c r="E10651" s="266" t="s">
        <v>17687</v>
      </c>
      <c r="P10651" s="343"/>
    </row>
    <row r="10652" spans="1:16" x14ac:dyDescent="0.25">
      <c r="A10652" s="1" t="s">
        <v>79</v>
      </c>
      <c r="B10652" s="432" t="s">
        <v>2954</v>
      </c>
      <c r="C10652" s="433" t="s">
        <v>4398</v>
      </c>
      <c r="D10652" s="434" t="s">
        <v>17016</v>
      </c>
      <c r="E10652" s="434">
        <v>45823</v>
      </c>
      <c r="P10652" s="343"/>
    </row>
    <row r="10653" spans="1:16" x14ac:dyDescent="0.25">
      <c r="A10653" s="1" t="s">
        <v>79</v>
      </c>
      <c r="B10653" s="432" t="s">
        <v>2954</v>
      </c>
      <c r="C10653" s="433" t="s">
        <v>4398</v>
      </c>
      <c r="D10653" s="434" t="s">
        <v>17016</v>
      </c>
      <c r="E10653" s="434">
        <v>45823</v>
      </c>
      <c r="P10653" s="343"/>
    </row>
    <row r="10654" spans="1:16" x14ac:dyDescent="0.25">
      <c r="A10654" s="1" t="s">
        <v>79</v>
      </c>
      <c r="B10654" s="432" t="s">
        <v>9694</v>
      </c>
      <c r="C10654" s="433" t="s">
        <v>9709</v>
      </c>
      <c r="D10654" s="434" t="s">
        <v>17016</v>
      </c>
      <c r="E10654" s="434">
        <v>46158</v>
      </c>
      <c r="P10654" s="343"/>
    </row>
    <row r="10655" spans="1:16" x14ac:dyDescent="0.25">
      <c r="A10655" s="1" t="s">
        <v>79</v>
      </c>
      <c r="B10655" s="432" t="s">
        <v>9694</v>
      </c>
      <c r="C10655" s="433" t="s">
        <v>9709</v>
      </c>
      <c r="D10655" s="434" t="s">
        <v>17016</v>
      </c>
      <c r="E10655" s="434">
        <v>46158</v>
      </c>
      <c r="P10655" s="343"/>
    </row>
    <row r="10656" spans="1:16" x14ac:dyDescent="0.25">
      <c r="A10656" s="264" t="s">
        <v>3750</v>
      </c>
      <c r="B10656" s="264" t="s">
        <v>6664</v>
      </c>
      <c r="C10656" s="265">
        <v>22010701</v>
      </c>
      <c r="D10656" s="265" t="s">
        <v>15953</v>
      </c>
      <c r="E10656" s="266" t="s">
        <v>6665</v>
      </c>
      <c r="P10656" s="343"/>
    </row>
    <row r="10657" spans="1:16" x14ac:dyDescent="0.25">
      <c r="A10657" s="264" t="s">
        <v>3750</v>
      </c>
      <c r="B10657" s="264" t="s">
        <v>1055</v>
      </c>
      <c r="C10657" s="265">
        <v>22010702</v>
      </c>
      <c r="D10657" s="265" t="s">
        <v>15953</v>
      </c>
      <c r="E10657" s="266" t="s">
        <v>8836</v>
      </c>
      <c r="P10657" s="343"/>
    </row>
    <row r="10658" spans="1:16" x14ac:dyDescent="0.25">
      <c r="A10658" s="135" t="s">
        <v>1238</v>
      </c>
      <c r="B10658" s="92" t="s">
        <v>4877</v>
      </c>
      <c r="C10658" s="93" t="s">
        <v>4878</v>
      </c>
      <c r="D10658" s="93" t="s">
        <v>1398</v>
      </c>
      <c r="E10658" s="94">
        <v>45921</v>
      </c>
      <c r="F10658" s="93"/>
      <c r="G10658" s="93"/>
      <c r="H10658" s="93" t="s">
        <v>1385</v>
      </c>
      <c r="I10658" s="99"/>
      <c r="J10658" s="99"/>
      <c r="K10658" s="99"/>
      <c r="L10658" s="31"/>
      <c r="M10658" s="31"/>
      <c r="N10658" s="346"/>
      <c r="P10658" s="343"/>
    </row>
    <row r="10659" spans="1:16" x14ac:dyDescent="0.25">
      <c r="A10659" s="264" t="s">
        <v>896</v>
      </c>
      <c r="B10659" s="264" t="s">
        <v>2751</v>
      </c>
      <c r="C10659" s="265">
        <v>230105</v>
      </c>
      <c r="D10659" s="265" t="s">
        <v>15953</v>
      </c>
      <c r="E10659" s="266" t="s">
        <v>6877</v>
      </c>
      <c r="P10659" s="343"/>
    </row>
    <row r="10660" spans="1:16" ht="14.4" x14ac:dyDescent="0.25">
      <c r="A10660" s="57" t="s">
        <v>1449</v>
      </c>
      <c r="B10660" s="57" t="s">
        <v>1517</v>
      </c>
      <c r="C10660" s="62" t="s">
        <v>1526</v>
      </c>
      <c r="D10660" s="62" t="s">
        <v>5966</v>
      </c>
      <c r="E10660" s="341" t="s">
        <v>13531</v>
      </c>
      <c r="F10660" s="339"/>
      <c r="G10660" s="339"/>
      <c r="H10660" s="57"/>
      <c r="I10660" s="57"/>
      <c r="J10660" s="57"/>
      <c r="K10660" s="57"/>
      <c r="N10660" s="346"/>
      <c r="O10660" s="346"/>
      <c r="P10660" s="343"/>
    </row>
    <row r="10661" spans="1:16" x14ac:dyDescent="0.25">
      <c r="A10661" s="131" t="s">
        <v>14360</v>
      </c>
      <c r="B10661" s="92" t="s">
        <v>14372</v>
      </c>
      <c r="C10661" s="93" t="s">
        <v>14373</v>
      </c>
      <c r="D10661" s="93" t="s">
        <v>1398</v>
      </c>
      <c r="E10661" s="94">
        <v>45916</v>
      </c>
      <c r="F10661" s="93"/>
      <c r="G10661" s="93"/>
      <c r="H10661" s="93"/>
      <c r="I10661" s="99"/>
      <c r="J10661" s="99"/>
      <c r="K10661" s="99"/>
      <c r="L10661" s="31"/>
      <c r="M10661" s="31"/>
      <c r="N10661" s="346"/>
      <c r="P10661" s="343"/>
    </row>
    <row r="10662" spans="1:16" x14ac:dyDescent="0.25">
      <c r="A10662" s="264" t="s">
        <v>897</v>
      </c>
      <c r="B10662" s="264" t="s">
        <v>2751</v>
      </c>
      <c r="C10662" s="265">
        <v>220105</v>
      </c>
      <c r="D10662" s="265" t="s">
        <v>15953</v>
      </c>
      <c r="E10662" s="266" t="s">
        <v>3064</v>
      </c>
      <c r="P10662" s="343"/>
    </row>
    <row r="10663" spans="1:16" x14ac:dyDescent="0.25">
      <c r="A10663" s="264" t="s">
        <v>6983</v>
      </c>
      <c r="B10663" s="264" t="s">
        <v>4180</v>
      </c>
      <c r="C10663" s="265">
        <v>220605</v>
      </c>
      <c r="D10663" s="265" t="s">
        <v>15953</v>
      </c>
      <c r="E10663" s="266" t="s">
        <v>6710</v>
      </c>
      <c r="P10663" s="343"/>
    </row>
    <row r="10664" spans="1:16" x14ac:dyDescent="0.25">
      <c r="A10664" s="264" t="s">
        <v>11458</v>
      </c>
      <c r="B10664" s="264" t="s">
        <v>3590</v>
      </c>
      <c r="C10664" s="265">
        <v>230903</v>
      </c>
      <c r="D10664" s="265" t="s">
        <v>15953</v>
      </c>
      <c r="E10664" s="266" t="s">
        <v>10715</v>
      </c>
      <c r="P10664" s="343"/>
    </row>
    <row r="10665" spans="1:16" x14ac:dyDescent="0.25">
      <c r="A10665" s="264" t="s">
        <v>16967</v>
      </c>
      <c r="B10665" s="264" t="s">
        <v>14577</v>
      </c>
      <c r="C10665" s="265">
        <v>240501</v>
      </c>
      <c r="D10665" s="265" t="s">
        <v>15953</v>
      </c>
      <c r="E10665" s="266" t="s">
        <v>14578</v>
      </c>
      <c r="P10665" s="343"/>
    </row>
    <row r="10666" spans="1:16" x14ac:dyDescent="0.25">
      <c r="A10666" s="264" t="s">
        <v>16967</v>
      </c>
      <c r="B10666" s="264" t="s">
        <v>12996</v>
      </c>
      <c r="C10666" s="265">
        <v>24010401</v>
      </c>
      <c r="D10666" s="265" t="s">
        <v>15953</v>
      </c>
      <c r="E10666" s="266" t="s">
        <v>12997</v>
      </c>
      <c r="P10666" s="343"/>
    </row>
    <row r="10667" spans="1:16" x14ac:dyDescent="0.25">
      <c r="A10667" s="264" t="s">
        <v>16967</v>
      </c>
      <c r="B10667" s="264" t="s">
        <v>3782</v>
      </c>
      <c r="C10667" s="265">
        <v>24010402</v>
      </c>
      <c r="D10667" s="265" t="s">
        <v>15953</v>
      </c>
      <c r="E10667" s="266" t="s">
        <v>8836</v>
      </c>
      <c r="P10667" s="343"/>
    </row>
    <row r="10668" spans="1:16" x14ac:dyDescent="0.25">
      <c r="A10668" s="264" t="s">
        <v>898</v>
      </c>
      <c r="B10668" s="264" t="s">
        <v>4844</v>
      </c>
      <c r="C10668" s="265">
        <v>24060401</v>
      </c>
      <c r="D10668" s="265" t="s">
        <v>15953</v>
      </c>
      <c r="E10668" s="266" t="s">
        <v>6412</v>
      </c>
      <c r="P10668" s="343"/>
    </row>
    <row r="10669" spans="1:16" x14ac:dyDescent="0.25">
      <c r="A10669" s="264" t="s">
        <v>898</v>
      </c>
      <c r="B10669" s="264" t="s">
        <v>1057</v>
      </c>
      <c r="C10669" s="265">
        <v>24060402</v>
      </c>
      <c r="D10669" s="265" t="s">
        <v>15953</v>
      </c>
      <c r="E10669" s="266" t="s">
        <v>5410</v>
      </c>
      <c r="P10669" s="343"/>
    </row>
    <row r="10670" spans="1:16" x14ac:dyDescent="0.25">
      <c r="A10670" s="44" t="s">
        <v>11139</v>
      </c>
      <c r="B10670" s="44" t="s">
        <v>13517</v>
      </c>
      <c r="C10670" s="45" t="s">
        <v>11128</v>
      </c>
      <c r="D10670" s="45" t="s">
        <v>16294</v>
      </c>
      <c r="E10670" s="46">
        <v>46022</v>
      </c>
      <c r="F10670" s="338"/>
      <c r="G10670" s="44"/>
      <c r="H10670" s="44"/>
      <c r="I10670" s="44"/>
      <c r="J10670" s="44"/>
      <c r="K10670" s="44"/>
      <c r="L10670" s="31"/>
      <c r="M10670" s="31"/>
      <c r="N10670" s="346"/>
      <c r="P10670" s="343"/>
    </row>
    <row r="10671" spans="1:16" x14ac:dyDescent="0.25">
      <c r="A10671" s="264" t="s">
        <v>8693</v>
      </c>
      <c r="B10671" s="264" t="s">
        <v>236</v>
      </c>
      <c r="C10671" s="265">
        <v>241001</v>
      </c>
      <c r="D10671" s="265" t="s">
        <v>15953</v>
      </c>
      <c r="E10671" s="266" t="s">
        <v>11352</v>
      </c>
      <c r="P10671" s="343"/>
    </row>
    <row r="10672" spans="1:16" x14ac:dyDescent="0.25">
      <c r="A10672" s="264" t="s">
        <v>8693</v>
      </c>
      <c r="B10672" s="264" t="s">
        <v>3782</v>
      </c>
      <c r="C10672" s="265">
        <v>23010402</v>
      </c>
      <c r="D10672" s="265" t="s">
        <v>15953</v>
      </c>
      <c r="E10672" s="266" t="s">
        <v>8836</v>
      </c>
      <c r="P10672" s="343"/>
    </row>
    <row r="10673" spans="1:16" x14ac:dyDescent="0.25">
      <c r="A10673" s="264" t="s">
        <v>8693</v>
      </c>
      <c r="B10673" s="264" t="s">
        <v>3782</v>
      </c>
      <c r="C10673" s="265">
        <v>24010402</v>
      </c>
      <c r="D10673" s="265" t="s">
        <v>15953</v>
      </c>
      <c r="E10673" s="266" t="s">
        <v>8836</v>
      </c>
      <c r="P10673" s="343"/>
    </row>
    <row r="10674" spans="1:16" x14ac:dyDescent="0.25">
      <c r="A10674" s="264" t="s">
        <v>8693</v>
      </c>
      <c r="B10674" s="264" t="s">
        <v>14593</v>
      </c>
      <c r="C10674" s="265">
        <v>24060301</v>
      </c>
      <c r="D10674" s="265" t="s">
        <v>15953</v>
      </c>
      <c r="E10674" s="266" t="s">
        <v>6412</v>
      </c>
      <c r="P10674" s="343"/>
    </row>
    <row r="10675" spans="1:16" x14ac:dyDescent="0.25">
      <c r="A10675" s="264" t="s">
        <v>8693</v>
      </c>
      <c r="B10675" s="264" t="s">
        <v>14594</v>
      </c>
      <c r="C10675" s="265">
        <v>24060302</v>
      </c>
      <c r="D10675" s="265" t="s">
        <v>15953</v>
      </c>
      <c r="E10675" s="266" t="s">
        <v>5410</v>
      </c>
      <c r="P10675" s="343"/>
    </row>
    <row r="10676" spans="1:16" x14ac:dyDescent="0.25">
      <c r="A10676" s="264" t="s">
        <v>8693</v>
      </c>
      <c r="B10676" s="264" t="s">
        <v>4844</v>
      </c>
      <c r="C10676" s="265">
        <v>24060401</v>
      </c>
      <c r="D10676" s="265" t="s">
        <v>15953</v>
      </c>
      <c r="E10676" s="266" t="s">
        <v>6412</v>
      </c>
      <c r="P10676" s="343"/>
    </row>
    <row r="10677" spans="1:16" x14ac:dyDescent="0.25">
      <c r="A10677" s="264" t="s">
        <v>8693</v>
      </c>
      <c r="B10677" s="264" t="s">
        <v>1057</v>
      </c>
      <c r="C10677" s="265">
        <v>24060402</v>
      </c>
      <c r="D10677" s="265" t="s">
        <v>15953</v>
      </c>
      <c r="E10677" s="266" t="s">
        <v>5410</v>
      </c>
      <c r="P10677" s="343"/>
    </row>
    <row r="10678" spans="1:16" x14ac:dyDescent="0.25">
      <c r="A10678" s="264" t="s">
        <v>2834</v>
      </c>
      <c r="B10678" s="264" t="s">
        <v>1054</v>
      </c>
      <c r="C10678" s="265">
        <v>220303</v>
      </c>
      <c r="D10678" s="265" t="s">
        <v>15953</v>
      </c>
      <c r="E10678" s="266" t="s">
        <v>3064</v>
      </c>
      <c r="P10678" s="343"/>
    </row>
    <row r="10679" spans="1:16" x14ac:dyDescent="0.25">
      <c r="A10679" s="264" t="s">
        <v>8694</v>
      </c>
      <c r="B10679" s="264" t="s">
        <v>3782</v>
      </c>
      <c r="C10679" s="265">
        <v>23010402</v>
      </c>
      <c r="D10679" s="265" t="s">
        <v>15953</v>
      </c>
      <c r="E10679" s="266" t="s">
        <v>8836</v>
      </c>
      <c r="P10679" s="343"/>
    </row>
    <row r="10680" spans="1:16" x14ac:dyDescent="0.25">
      <c r="A10680" s="1" t="s">
        <v>23</v>
      </c>
      <c r="B10680" s="432" t="s">
        <v>9746</v>
      </c>
      <c r="C10680" s="433" t="s">
        <v>6372</v>
      </c>
      <c r="D10680" s="434" t="s">
        <v>17016</v>
      </c>
      <c r="E10680" s="434">
        <v>46131</v>
      </c>
      <c r="P10680" s="343"/>
    </row>
    <row r="10681" spans="1:16" x14ac:dyDescent="0.25">
      <c r="A10681" s="1" t="s">
        <v>23</v>
      </c>
      <c r="B10681" s="432" t="s">
        <v>9746</v>
      </c>
      <c r="C10681" s="433" t="s">
        <v>6372</v>
      </c>
      <c r="D10681" s="434" t="s">
        <v>17016</v>
      </c>
      <c r="E10681" s="434">
        <v>46131</v>
      </c>
      <c r="P10681" s="343"/>
    </row>
    <row r="10682" spans="1:16" x14ac:dyDescent="0.25">
      <c r="A10682" s="1" t="s">
        <v>23</v>
      </c>
      <c r="B10682" s="432" t="s">
        <v>9746</v>
      </c>
      <c r="C10682" s="433" t="s">
        <v>6372</v>
      </c>
      <c r="D10682" s="434" t="s">
        <v>17016</v>
      </c>
      <c r="E10682" s="434">
        <v>46131</v>
      </c>
      <c r="P10682" s="343"/>
    </row>
    <row r="10683" spans="1:16" x14ac:dyDescent="0.25">
      <c r="A10683" s="1" t="s">
        <v>23</v>
      </c>
      <c r="B10683" s="432" t="s">
        <v>179</v>
      </c>
      <c r="C10683" s="433" t="s">
        <v>8443</v>
      </c>
      <c r="D10683" s="434" t="s">
        <v>17016</v>
      </c>
      <c r="E10683" s="434">
        <v>46076</v>
      </c>
      <c r="P10683" s="343"/>
    </row>
    <row r="10684" spans="1:16" x14ac:dyDescent="0.25">
      <c r="A10684" s="1" t="s">
        <v>23</v>
      </c>
      <c r="B10684" s="432" t="s">
        <v>179</v>
      </c>
      <c r="C10684" s="433" t="s">
        <v>8443</v>
      </c>
      <c r="D10684" s="434" t="s">
        <v>17016</v>
      </c>
      <c r="E10684" s="434">
        <v>46076</v>
      </c>
      <c r="P10684" s="343"/>
    </row>
    <row r="10685" spans="1:16" x14ac:dyDescent="0.25">
      <c r="A10685" s="1" t="s">
        <v>23</v>
      </c>
      <c r="B10685" s="432" t="s">
        <v>179</v>
      </c>
      <c r="C10685" s="433" t="s">
        <v>8443</v>
      </c>
      <c r="D10685" s="434" t="s">
        <v>17016</v>
      </c>
      <c r="E10685" s="434">
        <v>46076</v>
      </c>
      <c r="P10685" s="343"/>
    </row>
    <row r="10686" spans="1:16" x14ac:dyDescent="0.25">
      <c r="A10686" s="264" t="s">
        <v>17926</v>
      </c>
      <c r="B10686" s="264" t="s">
        <v>236</v>
      </c>
      <c r="C10686" s="265">
        <v>241001</v>
      </c>
      <c r="D10686" s="265" t="s">
        <v>15953</v>
      </c>
      <c r="E10686" s="266" t="s">
        <v>11352</v>
      </c>
      <c r="P10686" s="343"/>
    </row>
    <row r="10687" spans="1:16" x14ac:dyDescent="0.25">
      <c r="A10687" s="264" t="s">
        <v>17926</v>
      </c>
      <c r="B10687" s="264" t="s">
        <v>6664</v>
      </c>
      <c r="C10687" s="265">
        <v>22010701</v>
      </c>
      <c r="D10687" s="265" t="s">
        <v>15953</v>
      </c>
      <c r="E10687" s="266" t="s">
        <v>6665</v>
      </c>
      <c r="P10687" s="343"/>
    </row>
    <row r="10688" spans="1:16" x14ac:dyDescent="0.25">
      <c r="A10688" s="264" t="s">
        <v>17926</v>
      </c>
      <c r="B10688" s="264" t="s">
        <v>1055</v>
      </c>
      <c r="C10688" s="265">
        <v>22010702</v>
      </c>
      <c r="D10688" s="265" t="s">
        <v>15953</v>
      </c>
      <c r="E10688" s="266" t="s">
        <v>8836</v>
      </c>
      <c r="P10688" s="343"/>
    </row>
    <row r="10689" spans="1:16" x14ac:dyDescent="0.25">
      <c r="A10689" s="264" t="s">
        <v>17926</v>
      </c>
      <c r="B10689" s="264" t="s">
        <v>17682</v>
      </c>
      <c r="C10689" s="265">
        <v>25010501</v>
      </c>
      <c r="D10689" s="265" t="s">
        <v>15953</v>
      </c>
      <c r="E10689" s="266" t="s">
        <v>17681</v>
      </c>
      <c r="P10689" s="343"/>
    </row>
    <row r="10690" spans="1:16" x14ac:dyDescent="0.25">
      <c r="A10690" s="264" t="s">
        <v>17926</v>
      </c>
      <c r="B10690" s="264" t="s">
        <v>6663</v>
      </c>
      <c r="C10690" s="265">
        <v>25010502</v>
      </c>
      <c r="D10690" s="265" t="s">
        <v>15953</v>
      </c>
      <c r="E10690" s="266" t="s">
        <v>6677</v>
      </c>
      <c r="P10690" s="343"/>
    </row>
    <row r="10691" spans="1:16" x14ac:dyDescent="0.25">
      <c r="A10691" s="264" t="s">
        <v>11459</v>
      </c>
      <c r="B10691" s="264" t="s">
        <v>6662</v>
      </c>
      <c r="C10691" s="265">
        <v>22010601</v>
      </c>
      <c r="D10691" s="265" t="s">
        <v>15953</v>
      </c>
      <c r="E10691" s="266" t="s">
        <v>6211</v>
      </c>
      <c r="P10691" s="343"/>
    </row>
    <row r="10692" spans="1:16" x14ac:dyDescent="0.25">
      <c r="A10692" s="264" t="s">
        <v>14956</v>
      </c>
      <c r="B10692" s="264" t="s">
        <v>13009</v>
      </c>
      <c r="C10692" s="265">
        <v>240101</v>
      </c>
      <c r="D10692" s="265" t="s">
        <v>15953</v>
      </c>
      <c r="E10692" s="266" t="s">
        <v>13010</v>
      </c>
      <c r="P10692" s="343"/>
    </row>
    <row r="10693" spans="1:16" x14ac:dyDescent="0.25">
      <c r="A10693" s="262" t="s">
        <v>7444</v>
      </c>
      <c r="B10693" s="262" t="s">
        <v>7445</v>
      </c>
      <c r="C10693" s="53" t="s">
        <v>11734</v>
      </c>
      <c r="D10693" s="93" t="s">
        <v>7330</v>
      </c>
      <c r="E10693" s="263">
        <v>45789</v>
      </c>
      <c r="F10693" s="93"/>
      <c r="G10693" s="93"/>
      <c r="H10693" s="93"/>
      <c r="I10693" s="99"/>
      <c r="J10693" s="99"/>
      <c r="K10693" s="99"/>
      <c r="L10693" s="31"/>
      <c r="M10693" s="31"/>
      <c r="N10693" s="346"/>
      <c r="P10693" s="343"/>
    </row>
    <row r="10694" spans="1:16" x14ac:dyDescent="0.25">
      <c r="A10694" s="262" t="s">
        <v>11617</v>
      </c>
      <c r="B10694" s="262" t="s">
        <v>11600</v>
      </c>
      <c r="C10694" s="53" t="s">
        <v>11734</v>
      </c>
      <c r="D10694" s="93" t="s">
        <v>7330</v>
      </c>
      <c r="E10694" s="263">
        <v>45789</v>
      </c>
      <c r="F10694" s="93"/>
      <c r="G10694" s="93"/>
      <c r="H10694" s="93"/>
      <c r="I10694" s="99"/>
      <c r="J10694" s="99"/>
      <c r="K10694" s="99"/>
      <c r="L10694" s="31"/>
      <c r="M10694" s="31"/>
      <c r="N10694" s="346"/>
      <c r="P10694" s="343"/>
    </row>
    <row r="10695" spans="1:16" ht="14.4" x14ac:dyDescent="0.25">
      <c r="A10695" s="57" t="s">
        <v>2484</v>
      </c>
      <c r="B10695" s="57" t="s">
        <v>236</v>
      </c>
      <c r="C10695" s="62" t="s">
        <v>5957</v>
      </c>
      <c r="D10695" s="62" t="s">
        <v>5966</v>
      </c>
      <c r="E10695" s="341" t="s">
        <v>13531</v>
      </c>
      <c r="F10695" s="339"/>
      <c r="G10695" s="339"/>
      <c r="H10695" s="57"/>
      <c r="I10695" s="57"/>
      <c r="J10695" s="57"/>
      <c r="K10695" s="57"/>
      <c r="N10695" s="346"/>
      <c r="O10695" s="346"/>
      <c r="P10695" s="343"/>
    </row>
    <row r="10696" spans="1:16" x14ac:dyDescent="0.25">
      <c r="A10696" s="264" t="s">
        <v>14957</v>
      </c>
      <c r="B10696" s="264" t="s">
        <v>12996</v>
      </c>
      <c r="C10696" s="265">
        <v>24010401</v>
      </c>
      <c r="D10696" s="265" t="s">
        <v>15953</v>
      </c>
      <c r="E10696" s="266" t="s">
        <v>12997</v>
      </c>
      <c r="P10696" s="343"/>
    </row>
    <row r="10697" spans="1:16" x14ac:dyDescent="0.25">
      <c r="A10697" s="264" t="s">
        <v>14957</v>
      </c>
      <c r="B10697" s="264" t="s">
        <v>3782</v>
      </c>
      <c r="C10697" s="265">
        <v>24010402</v>
      </c>
      <c r="D10697" s="265" t="s">
        <v>15953</v>
      </c>
      <c r="E10697" s="266" t="s">
        <v>8836</v>
      </c>
      <c r="P10697" s="343"/>
    </row>
    <row r="10698" spans="1:16" x14ac:dyDescent="0.25">
      <c r="A10698" s="264" t="s">
        <v>6986</v>
      </c>
      <c r="B10698" s="264" t="s">
        <v>2751</v>
      </c>
      <c r="C10698" s="265">
        <v>220105</v>
      </c>
      <c r="D10698" s="265" t="s">
        <v>15953</v>
      </c>
      <c r="E10698" s="266" t="s">
        <v>3064</v>
      </c>
      <c r="P10698" s="343"/>
    </row>
    <row r="10699" spans="1:16" x14ac:dyDescent="0.25">
      <c r="A10699" s="264" t="s">
        <v>6986</v>
      </c>
      <c r="B10699" s="264" t="s">
        <v>3591</v>
      </c>
      <c r="C10699" s="265">
        <v>230901</v>
      </c>
      <c r="D10699" s="265" t="s">
        <v>15953</v>
      </c>
      <c r="E10699" s="266" t="s">
        <v>10715</v>
      </c>
      <c r="P10699" s="343"/>
    </row>
    <row r="10700" spans="1:16" x14ac:dyDescent="0.25">
      <c r="A10700" s="264" t="s">
        <v>11460</v>
      </c>
      <c r="B10700" s="264" t="s">
        <v>3590</v>
      </c>
      <c r="C10700" s="265">
        <v>230903</v>
      </c>
      <c r="D10700" s="265" t="s">
        <v>15953</v>
      </c>
      <c r="E10700" s="266" t="s">
        <v>10715</v>
      </c>
      <c r="P10700" s="343"/>
    </row>
    <row r="10701" spans="1:16" x14ac:dyDescent="0.25">
      <c r="A10701" s="264" t="s">
        <v>11460</v>
      </c>
      <c r="B10701" s="264" t="s">
        <v>1059</v>
      </c>
      <c r="C10701" s="265">
        <v>231104</v>
      </c>
      <c r="D10701" s="265" t="s">
        <v>15953</v>
      </c>
      <c r="E10701" s="266" t="s">
        <v>11352</v>
      </c>
      <c r="P10701" s="343"/>
    </row>
    <row r="10702" spans="1:16" x14ac:dyDescent="0.25">
      <c r="A10702" s="44" t="s">
        <v>11050</v>
      </c>
      <c r="B10702" s="44" t="s">
        <v>1367</v>
      </c>
      <c r="C10702" s="45" t="s">
        <v>10990</v>
      </c>
      <c r="D10702" s="45" t="s">
        <v>18252</v>
      </c>
      <c r="E10702" s="45" t="s">
        <v>10715</v>
      </c>
      <c r="F10702" s="45" t="s">
        <v>1384</v>
      </c>
      <c r="G10702" s="45" t="s">
        <v>1385</v>
      </c>
      <c r="P10702" s="343"/>
    </row>
    <row r="10703" spans="1:16" x14ac:dyDescent="0.25">
      <c r="A10703" s="264" t="s">
        <v>4292</v>
      </c>
      <c r="B10703" s="264" t="s">
        <v>3782</v>
      </c>
      <c r="C10703" s="265">
        <v>210205</v>
      </c>
      <c r="D10703" s="265" t="s">
        <v>15953</v>
      </c>
      <c r="E10703" s="266" t="s">
        <v>8836</v>
      </c>
      <c r="P10703" s="343"/>
    </row>
    <row r="10704" spans="1:16" x14ac:dyDescent="0.25">
      <c r="A10704" s="264" t="s">
        <v>6987</v>
      </c>
      <c r="B10704" s="264" t="s">
        <v>8832</v>
      </c>
      <c r="C10704" s="265">
        <v>230203</v>
      </c>
      <c r="D10704" s="265" t="s">
        <v>15953</v>
      </c>
      <c r="E10704" s="266" t="s">
        <v>8836</v>
      </c>
      <c r="P10704" s="343"/>
    </row>
    <row r="10705" spans="1:16" x14ac:dyDescent="0.25">
      <c r="A10705" s="264" t="s">
        <v>6987</v>
      </c>
      <c r="B10705" s="264" t="s">
        <v>2515</v>
      </c>
      <c r="C10705" s="265">
        <v>22090101</v>
      </c>
      <c r="D10705" s="265" t="s">
        <v>15953</v>
      </c>
      <c r="E10705" s="266" t="s">
        <v>6210</v>
      </c>
      <c r="P10705" s="343"/>
    </row>
    <row r="10706" spans="1:16" x14ac:dyDescent="0.25">
      <c r="A10706" s="264" t="s">
        <v>6987</v>
      </c>
      <c r="B10706" s="264" t="s">
        <v>3592</v>
      </c>
      <c r="C10706" s="265">
        <v>22090102</v>
      </c>
      <c r="D10706" s="265" t="s">
        <v>15953</v>
      </c>
      <c r="E10706" s="266" t="s">
        <v>6210</v>
      </c>
      <c r="P10706" s="343"/>
    </row>
    <row r="10707" spans="1:16" x14ac:dyDescent="0.25">
      <c r="A10707" s="264" t="s">
        <v>6987</v>
      </c>
      <c r="B10707" s="264" t="s">
        <v>6966</v>
      </c>
      <c r="C10707" s="265">
        <v>23010401</v>
      </c>
      <c r="D10707" s="265" t="s">
        <v>15953</v>
      </c>
      <c r="E10707" s="266" t="s">
        <v>6967</v>
      </c>
      <c r="P10707" s="343"/>
    </row>
    <row r="10708" spans="1:16" x14ac:dyDescent="0.25">
      <c r="A10708" s="264" t="s">
        <v>6987</v>
      </c>
      <c r="B10708" s="264" t="s">
        <v>3782</v>
      </c>
      <c r="C10708" s="265">
        <v>23010402</v>
      </c>
      <c r="D10708" s="265" t="s">
        <v>15953</v>
      </c>
      <c r="E10708" s="266" t="s">
        <v>8836</v>
      </c>
      <c r="P10708" s="343"/>
    </row>
    <row r="10709" spans="1:16" x14ac:dyDescent="0.25">
      <c r="A10709" s="264" t="s">
        <v>6987</v>
      </c>
      <c r="B10709" s="264" t="s">
        <v>8833</v>
      </c>
      <c r="C10709" s="265">
        <v>23020101</v>
      </c>
      <c r="D10709" s="265" t="s">
        <v>15953</v>
      </c>
      <c r="E10709" s="266" t="s">
        <v>8836</v>
      </c>
      <c r="P10709" s="343"/>
    </row>
    <row r="10710" spans="1:16" x14ac:dyDescent="0.25">
      <c r="A10710" s="264" t="s">
        <v>6987</v>
      </c>
      <c r="B10710" s="264" t="s">
        <v>8834</v>
      </c>
      <c r="C10710" s="265">
        <v>23020102</v>
      </c>
      <c r="D10710" s="265" t="s">
        <v>15953</v>
      </c>
      <c r="E10710" s="266" t="s">
        <v>8836</v>
      </c>
      <c r="P10710" s="343"/>
    </row>
    <row r="10711" spans="1:16" x14ac:dyDescent="0.25">
      <c r="A10711" s="44" t="s">
        <v>12415</v>
      </c>
      <c r="B10711" s="44" t="s">
        <v>12135</v>
      </c>
      <c r="C10711" s="45" t="s">
        <v>6626</v>
      </c>
      <c r="D10711" s="45" t="s">
        <v>4574</v>
      </c>
      <c r="E10711" s="275">
        <f>DATE(2026,2,10)</f>
        <v>46063</v>
      </c>
      <c r="N10711" s="346"/>
      <c r="O10711" s="346"/>
      <c r="P10711" s="343"/>
    </row>
    <row r="10712" spans="1:16" x14ac:dyDescent="0.25">
      <c r="A10712" s="264" t="s">
        <v>17927</v>
      </c>
      <c r="B10712" s="264" t="s">
        <v>1068</v>
      </c>
      <c r="C10712" s="265">
        <v>230202</v>
      </c>
      <c r="D10712" s="265" t="s">
        <v>15953</v>
      </c>
      <c r="E10712" s="266" t="s">
        <v>8836</v>
      </c>
      <c r="P10712" s="343"/>
    </row>
    <row r="10713" spans="1:16" x14ac:dyDescent="0.25">
      <c r="A10713" s="264" t="s">
        <v>17927</v>
      </c>
      <c r="B10713" s="264" t="s">
        <v>1921</v>
      </c>
      <c r="C10713" s="265">
        <v>250101</v>
      </c>
      <c r="D10713" s="265" t="s">
        <v>15953</v>
      </c>
      <c r="E10713" s="266" t="s">
        <v>17681</v>
      </c>
      <c r="P10713" s="343"/>
    </row>
    <row r="10714" spans="1:16" x14ac:dyDescent="0.25">
      <c r="A10714" s="264" t="s">
        <v>17927</v>
      </c>
      <c r="B10714" s="264" t="s">
        <v>6966</v>
      </c>
      <c r="C10714" s="265">
        <v>23010401</v>
      </c>
      <c r="D10714" s="265" t="s">
        <v>15953</v>
      </c>
      <c r="E10714" s="266" t="s">
        <v>6967</v>
      </c>
      <c r="P10714" s="343"/>
    </row>
    <row r="10715" spans="1:16" x14ac:dyDescent="0.25">
      <c r="A10715" s="264" t="s">
        <v>17927</v>
      </c>
      <c r="B10715" s="264" t="s">
        <v>3782</v>
      </c>
      <c r="C10715" s="265">
        <v>23010402</v>
      </c>
      <c r="D10715" s="265" t="s">
        <v>15953</v>
      </c>
      <c r="E10715" s="266" t="s">
        <v>8836</v>
      </c>
      <c r="P10715" s="343"/>
    </row>
    <row r="10716" spans="1:16" x14ac:dyDescent="0.25">
      <c r="A10716" s="264" t="s">
        <v>13036</v>
      </c>
      <c r="B10716" s="264" t="s">
        <v>12996</v>
      </c>
      <c r="C10716" s="265">
        <v>24010401</v>
      </c>
      <c r="D10716" s="265" t="s">
        <v>15953</v>
      </c>
      <c r="E10716" s="266" t="s">
        <v>12997</v>
      </c>
      <c r="P10716" s="343"/>
    </row>
    <row r="10717" spans="1:16" x14ac:dyDescent="0.25">
      <c r="A10717" s="264" t="s">
        <v>13036</v>
      </c>
      <c r="B10717" s="264" t="s">
        <v>3782</v>
      </c>
      <c r="C10717" s="265">
        <v>24010402</v>
      </c>
      <c r="D10717" s="265" t="s">
        <v>15953</v>
      </c>
      <c r="E10717" s="266" t="s">
        <v>8836</v>
      </c>
      <c r="P10717" s="343"/>
    </row>
    <row r="10718" spans="1:16" x14ac:dyDescent="0.25">
      <c r="A10718" s="44" t="s">
        <v>309</v>
      </c>
      <c r="B10718" s="44" t="s">
        <v>5213</v>
      </c>
      <c r="C10718" s="45" t="s">
        <v>5767</v>
      </c>
      <c r="D10718" s="45" t="s">
        <v>15765</v>
      </c>
      <c r="E10718" s="45" t="s">
        <v>6714</v>
      </c>
      <c r="F10718" s="328"/>
      <c r="G10718" s="328"/>
      <c r="H10718" s="328"/>
      <c r="I10718" s="329"/>
      <c r="J10718" s="329"/>
      <c r="K10718" s="329"/>
      <c r="N10718" s="346"/>
      <c r="O10718" s="346"/>
      <c r="P10718" s="343"/>
    </row>
    <row r="10719" spans="1:16" x14ac:dyDescent="0.25">
      <c r="A10719" s="346" t="s">
        <v>309</v>
      </c>
      <c r="B10719" s="346" t="s">
        <v>5213</v>
      </c>
      <c r="C10719" s="347" t="s">
        <v>5767</v>
      </c>
      <c r="D10719" s="347" t="s">
        <v>15765</v>
      </c>
      <c r="E10719" s="347" t="s">
        <v>6714</v>
      </c>
      <c r="F10719" s="346"/>
      <c r="G10719" s="346"/>
      <c r="H10719" s="346"/>
      <c r="I10719" s="346"/>
      <c r="J10719" s="346"/>
      <c r="K10719" s="346"/>
      <c r="L10719" s="346"/>
      <c r="M10719" s="346"/>
      <c r="N10719" s="346"/>
      <c r="O10719" s="346"/>
      <c r="P10719" s="343"/>
    </row>
    <row r="10720" spans="1:16" x14ac:dyDescent="0.25">
      <c r="A10720" s="44" t="s">
        <v>309</v>
      </c>
      <c r="B10720" s="44" t="s">
        <v>5213</v>
      </c>
      <c r="C10720" s="45" t="s">
        <v>5767</v>
      </c>
      <c r="D10720" s="45" t="s">
        <v>13812</v>
      </c>
      <c r="E10720" s="45" t="s">
        <v>6714</v>
      </c>
      <c r="F10720" s="93"/>
      <c r="G10720" s="93"/>
      <c r="H10720" s="93"/>
      <c r="I10720" s="99"/>
      <c r="J10720" s="99"/>
      <c r="K10720" s="99"/>
      <c r="N10720" s="346"/>
      <c r="O10720" s="346"/>
      <c r="P10720" s="343"/>
    </row>
    <row r="10721" spans="1:16" x14ac:dyDescent="0.25">
      <c r="A10721" s="264" t="s">
        <v>8695</v>
      </c>
      <c r="B10721" s="264" t="s">
        <v>6966</v>
      </c>
      <c r="C10721" s="265">
        <v>23010401</v>
      </c>
      <c r="D10721" s="265" t="s">
        <v>15953</v>
      </c>
      <c r="E10721" s="266" t="s">
        <v>6967</v>
      </c>
      <c r="P10721" s="343"/>
    </row>
    <row r="10722" spans="1:16" x14ac:dyDescent="0.25">
      <c r="A10722" s="264" t="s">
        <v>8695</v>
      </c>
      <c r="B10722" s="264" t="s">
        <v>3782</v>
      </c>
      <c r="C10722" s="265">
        <v>23010402</v>
      </c>
      <c r="D10722" s="265" t="s">
        <v>15953</v>
      </c>
      <c r="E10722" s="266" t="s">
        <v>8836</v>
      </c>
      <c r="P10722" s="343"/>
    </row>
    <row r="10723" spans="1:16" x14ac:dyDescent="0.25">
      <c r="A10723" s="264" t="s">
        <v>17928</v>
      </c>
      <c r="B10723" s="264" t="s">
        <v>14597</v>
      </c>
      <c r="C10723" s="265">
        <v>240302</v>
      </c>
      <c r="D10723" s="265" t="s">
        <v>15953</v>
      </c>
      <c r="E10723" s="266" t="s">
        <v>3064</v>
      </c>
      <c r="P10723" s="343"/>
    </row>
    <row r="10724" spans="1:16" x14ac:dyDescent="0.25">
      <c r="A10724" s="264" t="s">
        <v>17928</v>
      </c>
      <c r="B10724" s="264" t="s">
        <v>6669</v>
      </c>
      <c r="C10724" s="265">
        <v>240804</v>
      </c>
      <c r="D10724" s="265" t="s">
        <v>15953</v>
      </c>
      <c r="E10724" s="266" t="s">
        <v>15826</v>
      </c>
      <c r="P10724" s="343"/>
    </row>
    <row r="10725" spans="1:16" x14ac:dyDescent="0.25">
      <c r="A10725" s="99" t="s">
        <v>3271</v>
      </c>
      <c r="B10725" s="111" t="s">
        <v>1363</v>
      </c>
      <c r="C10725" s="56" t="s">
        <v>3258</v>
      </c>
      <c r="D10725" s="146" t="s">
        <v>2528</v>
      </c>
      <c r="E10725" s="69">
        <v>45227</v>
      </c>
      <c r="F10725" s="93"/>
      <c r="G10725" s="93"/>
      <c r="H10725" s="93"/>
      <c r="I10725" s="99"/>
      <c r="J10725" s="99"/>
      <c r="K10725" s="99"/>
      <c r="N10725" s="346"/>
      <c r="O10725" s="346"/>
      <c r="P10725" s="343"/>
    </row>
    <row r="10726" spans="1:16" x14ac:dyDescent="0.25">
      <c r="A10726" s="264" t="s">
        <v>17929</v>
      </c>
      <c r="B10726" s="264" t="s">
        <v>6966</v>
      </c>
      <c r="C10726" s="265">
        <v>25010401</v>
      </c>
      <c r="D10726" s="265" t="s">
        <v>15953</v>
      </c>
      <c r="E10726" s="266" t="s">
        <v>17700</v>
      </c>
      <c r="P10726" s="343"/>
    </row>
    <row r="10727" spans="1:16" x14ac:dyDescent="0.25">
      <c r="A10727" s="264" t="s">
        <v>17929</v>
      </c>
      <c r="B10727" s="264" t="s">
        <v>3782</v>
      </c>
      <c r="C10727" s="265">
        <v>25010402</v>
      </c>
      <c r="D10727" s="265" t="s">
        <v>15953</v>
      </c>
      <c r="E10727" s="266" t="s">
        <v>6665</v>
      </c>
      <c r="P10727" s="343"/>
    </row>
    <row r="10728" spans="1:16" x14ac:dyDescent="0.25">
      <c r="A10728" s="264" t="s">
        <v>9558</v>
      </c>
      <c r="B10728" s="264" t="s">
        <v>4181</v>
      </c>
      <c r="C10728" s="265">
        <v>230301</v>
      </c>
      <c r="D10728" s="265" t="s">
        <v>15953</v>
      </c>
      <c r="E10728" s="266" t="s">
        <v>6877</v>
      </c>
      <c r="P10728" s="343"/>
    </row>
    <row r="10729" spans="1:16" x14ac:dyDescent="0.25">
      <c r="A10729" s="264" t="s">
        <v>8696</v>
      </c>
      <c r="B10729" s="264" t="s">
        <v>8833</v>
      </c>
      <c r="C10729" s="265">
        <v>23020101</v>
      </c>
      <c r="D10729" s="265" t="s">
        <v>15953</v>
      </c>
      <c r="E10729" s="266" t="s">
        <v>8836</v>
      </c>
      <c r="P10729" s="343"/>
    </row>
    <row r="10730" spans="1:16" x14ac:dyDescent="0.25">
      <c r="A10730" s="264" t="s">
        <v>8696</v>
      </c>
      <c r="B10730" s="264" t="s">
        <v>8834</v>
      </c>
      <c r="C10730" s="265">
        <v>23020102</v>
      </c>
      <c r="D10730" s="265" t="s">
        <v>15953</v>
      </c>
      <c r="E10730" s="266" t="s">
        <v>8836</v>
      </c>
      <c r="P10730" s="343"/>
    </row>
    <row r="10731" spans="1:16" x14ac:dyDescent="0.25">
      <c r="A10731" s="264" t="s">
        <v>8697</v>
      </c>
      <c r="B10731" s="264" t="s">
        <v>8832</v>
      </c>
      <c r="C10731" s="265">
        <v>230203</v>
      </c>
      <c r="D10731" s="265" t="s">
        <v>15953</v>
      </c>
      <c r="E10731" s="266" t="s">
        <v>8836</v>
      </c>
      <c r="P10731" s="343"/>
    </row>
    <row r="10732" spans="1:16" x14ac:dyDescent="0.25">
      <c r="A10732" s="264" t="s">
        <v>899</v>
      </c>
      <c r="B10732" s="264" t="s">
        <v>6966</v>
      </c>
      <c r="C10732" s="265">
        <v>23010401</v>
      </c>
      <c r="D10732" s="265" t="s">
        <v>15953</v>
      </c>
      <c r="E10732" s="266" t="s">
        <v>6967</v>
      </c>
      <c r="P10732" s="343"/>
    </row>
    <row r="10733" spans="1:16" x14ac:dyDescent="0.25">
      <c r="A10733" s="264" t="s">
        <v>899</v>
      </c>
      <c r="B10733" s="264" t="s">
        <v>3782</v>
      </c>
      <c r="C10733" s="265">
        <v>23010402</v>
      </c>
      <c r="D10733" s="265" t="s">
        <v>15953</v>
      </c>
      <c r="E10733" s="266" t="s">
        <v>8836</v>
      </c>
      <c r="P10733" s="343"/>
    </row>
    <row r="10734" spans="1:16" x14ac:dyDescent="0.25">
      <c r="A10734" s="264" t="s">
        <v>899</v>
      </c>
      <c r="B10734" s="264" t="s">
        <v>8833</v>
      </c>
      <c r="C10734" s="265">
        <v>23020101</v>
      </c>
      <c r="D10734" s="265" t="s">
        <v>15953</v>
      </c>
      <c r="E10734" s="266" t="s">
        <v>8836</v>
      </c>
      <c r="P10734" s="343"/>
    </row>
    <row r="10735" spans="1:16" x14ac:dyDescent="0.25">
      <c r="A10735" s="264" t="s">
        <v>899</v>
      </c>
      <c r="B10735" s="264" t="s">
        <v>8834</v>
      </c>
      <c r="C10735" s="265">
        <v>23020102</v>
      </c>
      <c r="D10735" s="265" t="s">
        <v>15953</v>
      </c>
      <c r="E10735" s="266" t="s">
        <v>8836</v>
      </c>
      <c r="P10735" s="343"/>
    </row>
    <row r="10736" spans="1:16" x14ac:dyDescent="0.25">
      <c r="A10736" s="44" t="s">
        <v>10313</v>
      </c>
      <c r="B10736" s="44" t="s">
        <v>229</v>
      </c>
      <c r="C10736" s="45" t="s">
        <v>10314</v>
      </c>
      <c r="D10736" s="45" t="s">
        <v>15765</v>
      </c>
      <c r="E10736" s="45" t="s">
        <v>8836</v>
      </c>
      <c r="F10736" s="328"/>
      <c r="G10736" s="328"/>
      <c r="H10736" s="328"/>
      <c r="I10736" s="329"/>
      <c r="J10736" s="329"/>
      <c r="K10736" s="329"/>
      <c r="N10736" s="346"/>
      <c r="O10736" s="346"/>
      <c r="P10736" s="343"/>
    </row>
    <row r="10737" spans="1:16" x14ac:dyDescent="0.25">
      <c r="A10737" s="346" t="s">
        <v>10313</v>
      </c>
      <c r="B10737" s="346" t="s">
        <v>229</v>
      </c>
      <c r="C10737" s="347" t="s">
        <v>10314</v>
      </c>
      <c r="D10737" s="347" t="s">
        <v>15765</v>
      </c>
      <c r="E10737" s="347" t="s">
        <v>6967</v>
      </c>
      <c r="F10737" s="346"/>
      <c r="G10737" s="346"/>
      <c r="H10737" s="346"/>
      <c r="I10737" s="346"/>
      <c r="J10737" s="346"/>
      <c r="K10737" s="346"/>
      <c r="L10737" s="346"/>
      <c r="M10737" s="346"/>
      <c r="N10737" s="346"/>
      <c r="O10737" s="346"/>
      <c r="P10737" s="343"/>
    </row>
    <row r="10738" spans="1:16" x14ac:dyDescent="0.25">
      <c r="A10738" s="44" t="s">
        <v>10313</v>
      </c>
      <c r="B10738" s="44" t="s">
        <v>229</v>
      </c>
      <c r="C10738" s="45" t="s">
        <v>10314</v>
      </c>
      <c r="D10738" s="45" t="s">
        <v>13812</v>
      </c>
      <c r="E10738" s="45" t="s">
        <v>8836</v>
      </c>
      <c r="F10738" s="93"/>
      <c r="G10738" s="93"/>
      <c r="H10738" s="93"/>
      <c r="I10738" s="99"/>
      <c r="J10738" s="99"/>
      <c r="K10738" s="99"/>
      <c r="N10738" s="346"/>
      <c r="O10738" s="346"/>
      <c r="P10738" s="343"/>
    </row>
    <row r="10739" spans="1:16" x14ac:dyDescent="0.25">
      <c r="A10739" s="102" t="s">
        <v>3997</v>
      </c>
      <c r="B10739" s="92" t="s">
        <v>4085</v>
      </c>
      <c r="C10739" s="93" t="s">
        <v>4084</v>
      </c>
      <c r="D10739" s="93" t="s">
        <v>1398</v>
      </c>
      <c r="E10739" s="94">
        <v>45794</v>
      </c>
      <c r="F10739" s="93"/>
      <c r="G10739" s="93" t="s">
        <v>1385</v>
      </c>
      <c r="H10739" s="93" t="s">
        <v>1385</v>
      </c>
      <c r="I10739" s="99"/>
      <c r="J10739" s="99"/>
      <c r="K10739" s="99"/>
      <c r="L10739" s="31"/>
      <c r="M10739" s="31"/>
      <c r="N10739" s="346"/>
      <c r="P10739" s="343"/>
    </row>
    <row r="10740" spans="1:16" x14ac:dyDescent="0.25">
      <c r="A10740" s="264" t="s">
        <v>8698</v>
      </c>
      <c r="B10740" s="264" t="s">
        <v>6966</v>
      </c>
      <c r="C10740" s="265">
        <v>23010401</v>
      </c>
      <c r="D10740" s="265" t="s">
        <v>15953</v>
      </c>
      <c r="E10740" s="266" t="s">
        <v>6967</v>
      </c>
      <c r="P10740" s="343"/>
    </row>
    <row r="10741" spans="1:16" x14ac:dyDescent="0.25">
      <c r="A10741" s="264" t="s">
        <v>8698</v>
      </c>
      <c r="B10741" s="264" t="s">
        <v>3782</v>
      </c>
      <c r="C10741" s="265">
        <v>23010402</v>
      </c>
      <c r="D10741" s="265" t="s">
        <v>15953</v>
      </c>
      <c r="E10741" s="266" t="s">
        <v>8836</v>
      </c>
      <c r="P10741" s="343"/>
    </row>
    <row r="10742" spans="1:16" x14ac:dyDescent="0.25">
      <c r="A10742" s="264" t="s">
        <v>8698</v>
      </c>
      <c r="B10742" s="264" t="s">
        <v>8833</v>
      </c>
      <c r="C10742" s="265">
        <v>23020101</v>
      </c>
      <c r="D10742" s="265" t="s">
        <v>15953</v>
      </c>
      <c r="E10742" s="266" t="s">
        <v>8836</v>
      </c>
      <c r="P10742" s="343"/>
    </row>
    <row r="10743" spans="1:16" x14ac:dyDescent="0.25">
      <c r="A10743" s="264" t="s">
        <v>8698</v>
      </c>
      <c r="B10743" s="264" t="s">
        <v>8834</v>
      </c>
      <c r="C10743" s="265">
        <v>23020102</v>
      </c>
      <c r="D10743" s="265" t="s">
        <v>15953</v>
      </c>
      <c r="E10743" s="266" t="s">
        <v>8836</v>
      </c>
      <c r="P10743" s="343"/>
    </row>
    <row r="10744" spans="1:16" x14ac:dyDescent="0.25">
      <c r="A10744" s="44" t="s">
        <v>311</v>
      </c>
      <c r="B10744" s="44" t="s">
        <v>177</v>
      </c>
      <c r="C10744" s="45" t="s">
        <v>10187</v>
      </c>
      <c r="D10744" s="45" t="s">
        <v>15765</v>
      </c>
      <c r="E10744" s="45" t="s">
        <v>6212</v>
      </c>
      <c r="F10744" s="328"/>
      <c r="G10744" s="328"/>
      <c r="H10744" s="328"/>
      <c r="I10744" s="329"/>
      <c r="J10744" s="329"/>
      <c r="K10744" s="329"/>
      <c r="N10744" s="346"/>
      <c r="O10744" s="346"/>
      <c r="P10744" s="343"/>
    </row>
    <row r="10745" spans="1:16" x14ac:dyDescent="0.25">
      <c r="A10745" s="346" t="s">
        <v>311</v>
      </c>
      <c r="B10745" s="346" t="s">
        <v>177</v>
      </c>
      <c r="C10745" s="347" t="s">
        <v>10187</v>
      </c>
      <c r="D10745" s="347" t="s">
        <v>15765</v>
      </c>
      <c r="E10745" s="347" t="s">
        <v>16792</v>
      </c>
      <c r="F10745" s="346"/>
      <c r="G10745" s="346"/>
      <c r="H10745" s="346"/>
      <c r="I10745" s="346"/>
      <c r="J10745" s="346"/>
      <c r="K10745" s="346"/>
      <c r="L10745" s="346"/>
      <c r="M10745" s="346"/>
      <c r="N10745" s="346"/>
      <c r="O10745" s="346"/>
      <c r="P10745" s="343"/>
    </row>
    <row r="10746" spans="1:16" x14ac:dyDescent="0.25">
      <c r="A10746" s="44" t="s">
        <v>311</v>
      </c>
      <c r="B10746" s="44" t="s">
        <v>177</v>
      </c>
      <c r="C10746" s="45" t="s">
        <v>10187</v>
      </c>
      <c r="D10746" s="45" t="s">
        <v>13812</v>
      </c>
      <c r="E10746" s="45" t="s">
        <v>6212</v>
      </c>
      <c r="F10746" s="93"/>
      <c r="G10746" s="93"/>
      <c r="H10746" s="93"/>
      <c r="I10746" s="99"/>
      <c r="J10746" s="99"/>
      <c r="K10746" s="99"/>
      <c r="N10746" s="346"/>
      <c r="O10746" s="346"/>
      <c r="P10746" s="343"/>
    </row>
    <row r="10747" spans="1:16" x14ac:dyDescent="0.25">
      <c r="A10747" s="264" t="s">
        <v>2835</v>
      </c>
      <c r="B10747" s="264" t="s">
        <v>4181</v>
      </c>
      <c r="C10747" s="265">
        <v>230301</v>
      </c>
      <c r="D10747" s="265" t="s">
        <v>15953</v>
      </c>
      <c r="E10747" s="266" t="s">
        <v>6877</v>
      </c>
      <c r="P10747" s="343"/>
    </row>
    <row r="10748" spans="1:16" x14ac:dyDescent="0.25">
      <c r="A10748" s="44" t="s">
        <v>6086</v>
      </c>
      <c r="B10748" s="44" t="s">
        <v>1350</v>
      </c>
      <c r="C10748" s="45" t="s">
        <v>6188</v>
      </c>
      <c r="D10748" s="45" t="s">
        <v>18252</v>
      </c>
      <c r="E10748" s="45" t="s">
        <v>6211</v>
      </c>
      <c r="F10748" s="45" t="s">
        <v>1384</v>
      </c>
      <c r="G10748" s="45" t="s">
        <v>1385</v>
      </c>
      <c r="P10748" s="343"/>
    </row>
    <row r="10749" spans="1:16" x14ac:dyDescent="0.25">
      <c r="A10749" s="403" t="s">
        <v>8699</v>
      </c>
      <c r="B10749" s="403" t="s">
        <v>17257</v>
      </c>
      <c r="C10749" s="413">
        <v>34.229999999999997</v>
      </c>
      <c r="D10749" s="43" t="s">
        <v>17679</v>
      </c>
      <c r="E10749" s="43">
        <v>46934</v>
      </c>
      <c r="F10749" s="88"/>
      <c r="P10749" s="343"/>
    </row>
    <row r="10750" spans="1:16" x14ac:dyDescent="0.25">
      <c r="A10750" s="264" t="s">
        <v>8699</v>
      </c>
      <c r="B10750" s="264" t="s">
        <v>1068</v>
      </c>
      <c r="C10750" s="265">
        <v>230202</v>
      </c>
      <c r="D10750" s="265" t="s">
        <v>15953</v>
      </c>
      <c r="E10750" s="266" t="s">
        <v>8836</v>
      </c>
      <c r="P10750" s="343"/>
    </row>
    <row r="10751" spans="1:16" x14ac:dyDescent="0.25">
      <c r="A10751" s="403" t="s">
        <v>17455</v>
      </c>
      <c r="B10751" s="403" t="s">
        <v>17121</v>
      </c>
      <c r="C10751" s="413">
        <v>13.23</v>
      </c>
      <c r="D10751" s="43" t="s">
        <v>17679</v>
      </c>
      <c r="E10751" s="43">
        <v>46934</v>
      </c>
      <c r="F10751" s="88"/>
      <c r="P10751" s="343"/>
    </row>
    <row r="10752" spans="1:16" x14ac:dyDescent="0.25">
      <c r="A10752" s="403" t="s">
        <v>17455</v>
      </c>
      <c r="B10752" s="403" t="s">
        <v>17216</v>
      </c>
      <c r="C10752" s="413">
        <v>35.229999999999997</v>
      </c>
      <c r="D10752" s="43" t="s">
        <v>17679</v>
      </c>
      <c r="E10752" s="43">
        <v>46934</v>
      </c>
      <c r="F10752" s="88"/>
      <c r="P10752" s="343"/>
    </row>
    <row r="10753" spans="1:16" x14ac:dyDescent="0.25">
      <c r="A10753" s="44" t="s">
        <v>458</v>
      </c>
      <c r="B10753" s="44" t="s">
        <v>13517</v>
      </c>
      <c r="C10753" s="45" t="s">
        <v>11128</v>
      </c>
      <c r="D10753" s="45" t="s">
        <v>16294</v>
      </c>
      <c r="E10753" s="46">
        <v>46022</v>
      </c>
      <c r="F10753" s="338"/>
      <c r="G10753" s="44"/>
      <c r="H10753" s="44"/>
      <c r="I10753" s="44"/>
      <c r="J10753" s="44"/>
      <c r="K10753" s="44"/>
      <c r="L10753" s="31"/>
      <c r="M10753" s="31"/>
      <c r="N10753" s="346"/>
      <c r="P10753" s="343"/>
    </row>
    <row r="10754" spans="1:16" x14ac:dyDescent="0.25">
      <c r="A10754" s="44" t="s">
        <v>7280</v>
      </c>
      <c r="B10754" s="44" t="s">
        <v>15309</v>
      </c>
      <c r="C10754" s="45" t="s">
        <v>7278</v>
      </c>
      <c r="D10754" s="45" t="s">
        <v>16294</v>
      </c>
      <c r="E10754" s="46">
        <v>46081</v>
      </c>
      <c r="F10754" s="338" t="s">
        <v>2055</v>
      </c>
      <c r="G10754" s="44"/>
      <c r="H10754" s="44"/>
      <c r="I10754" s="44"/>
      <c r="J10754" s="44"/>
      <c r="K10754" s="44"/>
      <c r="N10754" s="346"/>
      <c r="O10754" s="346"/>
      <c r="P10754" s="343"/>
    </row>
    <row r="10755" spans="1:16" x14ac:dyDescent="0.25">
      <c r="A10755" s="264" t="s">
        <v>6988</v>
      </c>
      <c r="B10755" s="264" t="s">
        <v>1054</v>
      </c>
      <c r="C10755" s="265">
        <v>220303</v>
      </c>
      <c r="D10755" s="265" t="s">
        <v>15953</v>
      </c>
      <c r="E10755" s="266" t="s">
        <v>3064</v>
      </c>
      <c r="P10755" s="343"/>
    </row>
    <row r="10756" spans="1:16" x14ac:dyDescent="0.25">
      <c r="A10756" s="1" t="s">
        <v>9767</v>
      </c>
      <c r="B10756" s="432" t="s">
        <v>2183</v>
      </c>
      <c r="C10756" s="433" t="s">
        <v>9768</v>
      </c>
      <c r="D10756" s="434" t="s">
        <v>17016</v>
      </c>
      <c r="E10756" s="434">
        <v>45828</v>
      </c>
      <c r="P10756" s="343"/>
    </row>
    <row r="10757" spans="1:16" x14ac:dyDescent="0.25">
      <c r="A10757" s="1" t="s">
        <v>9767</v>
      </c>
      <c r="B10757" s="432" t="s">
        <v>2183</v>
      </c>
      <c r="C10757" s="433" t="s">
        <v>9768</v>
      </c>
      <c r="D10757" s="434" t="s">
        <v>17016</v>
      </c>
      <c r="E10757" s="434">
        <v>45828</v>
      </c>
      <c r="P10757" s="343"/>
    </row>
    <row r="10758" spans="1:16" x14ac:dyDescent="0.25">
      <c r="A10758" s="264" t="s">
        <v>5479</v>
      </c>
      <c r="B10758" s="264" t="s">
        <v>236</v>
      </c>
      <c r="C10758" s="265">
        <v>241001</v>
      </c>
      <c r="D10758" s="265" t="s">
        <v>15953</v>
      </c>
      <c r="E10758" s="266" t="s">
        <v>11352</v>
      </c>
      <c r="P10758" s="343"/>
    </row>
    <row r="10759" spans="1:16" x14ac:dyDescent="0.25">
      <c r="A10759" s="264" t="s">
        <v>9559</v>
      </c>
      <c r="B10759" s="264" t="s">
        <v>1056</v>
      </c>
      <c r="C10759" s="265">
        <v>220601</v>
      </c>
      <c r="D10759" s="265" t="s">
        <v>15953</v>
      </c>
      <c r="E10759" s="266" t="s">
        <v>6412</v>
      </c>
      <c r="P10759" s="343"/>
    </row>
    <row r="10760" spans="1:16" x14ac:dyDescent="0.25">
      <c r="A10760" s="264" t="s">
        <v>9559</v>
      </c>
      <c r="B10760" s="264" t="s">
        <v>6697</v>
      </c>
      <c r="C10760" s="265">
        <v>221003</v>
      </c>
      <c r="D10760" s="265" t="s">
        <v>15953</v>
      </c>
      <c r="E10760" s="266" t="s">
        <v>5198</v>
      </c>
      <c r="P10760" s="343"/>
    </row>
    <row r="10761" spans="1:16" x14ac:dyDescent="0.25">
      <c r="A10761" s="264" t="s">
        <v>9559</v>
      </c>
      <c r="B10761" s="264" t="s">
        <v>2751</v>
      </c>
      <c r="C10761" s="265">
        <v>230105</v>
      </c>
      <c r="D10761" s="265" t="s">
        <v>15953</v>
      </c>
      <c r="E10761" s="266" t="s">
        <v>6877</v>
      </c>
      <c r="P10761" s="343"/>
    </row>
    <row r="10762" spans="1:16" x14ac:dyDescent="0.25">
      <c r="A10762" s="264" t="s">
        <v>9559</v>
      </c>
      <c r="B10762" s="264" t="s">
        <v>6966</v>
      </c>
      <c r="C10762" s="265">
        <v>23010401</v>
      </c>
      <c r="D10762" s="265" t="s">
        <v>15953</v>
      </c>
      <c r="E10762" s="266" t="s">
        <v>6967</v>
      </c>
      <c r="P10762" s="343"/>
    </row>
    <row r="10763" spans="1:16" x14ac:dyDescent="0.25">
      <c r="A10763" s="264" t="s">
        <v>9559</v>
      </c>
      <c r="B10763" s="264" t="s">
        <v>3782</v>
      </c>
      <c r="C10763" s="265">
        <v>23010402</v>
      </c>
      <c r="D10763" s="265" t="s">
        <v>15953</v>
      </c>
      <c r="E10763" s="266" t="s">
        <v>8836</v>
      </c>
      <c r="P10763" s="343"/>
    </row>
    <row r="10764" spans="1:16" x14ac:dyDescent="0.25">
      <c r="A10764" s="264" t="s">
        <v>9559</v>
      </c>
      <c r="B10764" s="264" t="s">
        <v>14580</v>
      </c>
      <c r="C10764" s="265">
        <v>24020301</v>
      </c>
      <c r="D10764" s="265" t="s">
        <v>15953</v>
      </c>
      <c r="E10764" s="266" t="s">
        <v>12997</v>
      </c>
      <c r="P10764" s="343"/>
    </row>
    <row r="10765" spans="1:16" x14ac:dyDescent="0.25">
      <c r="A10765" s="264" t="s">
        <v>9559</v>
      </c>
      <c r="B10765" s="264" t="s">
        <v>3783</v>
      </c>
      <c r="C10765" s="265">
        <v>24020302</v>
      </c>
      <c r="D10765" s="265" t="s">
        <v>15953</v>
      </c>
      <c r="E10765" s="266" t="s">
        <v>8836</v>
      </c>
      <c r="P10765" s="343"/>
    </row>
    <row r="10766" spans="1:16" x14ac:dyDescent="0.25">
      <c r="A10766" s="264" t="s">
        <v>2836</v>
      </c>
      <c r="B10766" s="264" t="s">
        <v>3782</v>
      </c>
      <c r="C10766" s="265">
        <v>23010402</v>
      </c>
      <c r="D10766" s="265" t="s">
        <v>15953</v>
      </c>
      <c r="E10766" s="266" t="s">
        <v>8836</v>
      </c>
      <c r="P10766" s="343"/>
    </row>
    <row r="10767" spans="1:16" x14ac:dyDescent="0.25">
      <c r="A10767" s="1" t="s">
        <v>37</v>
      </c>
      <c r="B10767" s="432" t="s">
        <v>179</v>
      </c>
      <c r="C10767" s="433" t="s">
        <v>11945</v>
      </c>
      <c r="D10767" s="434" t="s">
        <v>17016</v>
      </c>
      <c r="E10767" s="434">
        <v>46038</v>
      </c>
      <c r="P10767" s="343"/>
    </row>
    <row r="10768" spans="1:16" x14ac:dyDescent="0.25">
      <c r="A10768" s="1" t="s">
        <v>37</v>
      </c>
      <c r="B10768" s="432" t="s">
        <v>179</v>
      </c>
      <c r="C10768" s="433" t="s">
        <v>11945</v>
      </c>
      <c r="D10768" s="434" t="s">
        <v>17016</v>
      </c>
      <c r="E10768" s="434">
        <v>46038</v>
      </c>
      <c r="P10768" s="343"/>
    </row>
    <row r="10769" spans="1:16" x14ac:dyDescent="0.25">
      <c r="A10769" s="1" t="s">
        <v>37</v>
      </c>
      <c r="B10769" s="432" t="s">
        <v>179</v>
      </c>
      <c r="C10769" s="433" t="s">
        <v>11945</v>
      </c>
      <c r="D10769" s="434" t="s">
        <v>17016</v>
      </c>
      <c r="E10769" s="434">
        <v>46038</v>
      </c>
      <c r="P10769" s="343"/>
    </row>
    <row r="10770" spans="1:16" x14ac:dyDescent="0.25">
      <c r="A10770" s="44" t="s">
        <v>11889</v>
      </c>
      <c r="B10770" s="44" t="s">
        <v>1365</v>
      </c>
      <c r="C10770" s="45" t="s">
        <v>15417</v>
      </c>
      <c r="D10770" s="45" t="s">
        <v>18252</v>
      </c>
      <c r="E10770" s="45" t="s">
        <v>11309</v>
      </c>
      <c r="F10770" s="45" t="s">
        <v>1385</v>
      </c>
      <c r="G10770" s="45" t="s">
        <v>1385</v>
      </c>
      <c r="P10770" s="343"/>
    </row>
    <row r="10771" spans="1:16" x14ac:dyDescent="0.25">
      <c r="A10771" s="264" t="s">
        <v>14958</v>
      </c>
      <c r="B10771" s="264" t="s">
        <v>12991</v>
      </c>
      <c r="C10771" s="265">
        <v>240102</v>
      </c>
      <c r="D10771" s="265" t="s">
        <v>15953</v>
      </c>
      <c r="E10771" s="266" t="s">
        <v>6677</v>
      </c>
      <c r="P10771" s="343"/>
    </row>
    <row r="10772" spans="1:16" x14ac:dyDescent="0.25">
      <c r="A10772" s="44" t="s">
        <v>10009</v>
      </c>
      <c r="B10772" s="44" t="s">
        <v>10010</v>
      </c>
      <c r="C10772" s="45" t="s">
        <v>3002</v>
      </c>
      <c r="D10772" s="45" t="s">
        <v>15765</v>
      </c>
      <c r="E10772" s="45" t="s">
        <v>5246</v>
      </c>
      <c r="F10772" s="328"/>
      <c r="G10772" s="328"/>
      <c r="H10772" s="328"/>
      <c r="I10772" s="329"/>
      <c r="J10772" s="329"/>
      <c r="K10772" s="329"/>
      <c r="N10772" s="346"/>
      <c r="O10772" s="346"/>
      <c r="P10772" s="343"/>
    </row>
    <row r="10773" spans="1:16" x14ac:dyDescent="0.25">
      <c r="A10773" s="44" t="s">
        <v>10009</v>
      </c>
      <c r="B10773" s="44" t="s">
        <v>3003</v>
      </c>
      <c r="C10773" s="45" t="s">
        <v>3004</v>
      </c>
      <c r="D10773" s="45" t="s">
        <v>15765</v>
      </c>
      <c r="E10773" s="45" t="s">
        <v>6665</v>
      </c>
      <c r="F10773" s="328"/>
      <c r="G10773" s="328"/>
      <c r="H10773" s="328"/>
      <c r="I10773" s="329"/>
      <c r="J10773" s="329"/>
      <c r="K10773" s="329"/>
      <c r="N10773" s="346"/>
      <c r="O10773" s="346"/>
      <c r="P10773" s="343"/>
    </row>
    <row r="10774" spans="1:16" x14ac:dyDescent="0.25">
      <c r="A10774" s="346" t="s">
        <v>10009</v>
      </c>
      <c r="B10774" s="346" t="s">
        <v>10010</v>
      </c>
      <c r="C10774" s="347" t="s">
        <v>3002</v>
      </c>
      <c r="D10774" s="347" t="s">
        <v>15765</v>
      </c>
      <c r="E10774" s="347" t="s">
        <v>2980</v>
      </c>
      <c r="F10774" s="346"/>
      <c r="G10774" s="346"/>
      <c r="H10774" s="346"/>
      <c r="I10774" s="346"/>
      <c r="J10774" s="346"/>
      <c r="K10774" s="346"/>
      <c r="L10774" s="346"/>
      <c r="M10774" s="346"/>
      <c r="N10774" s="346"/>
      <c r="O10774" s="346"/>
      <c r="P10774" s="343"/>
    </row>
    <row r="10775" spans="1:16" x14ac:dyDescent="0.25">
      <c r="A10775" s="346" t="s">
        <v>10009</v>
      </c>
      <c r="B10775" s="346" t="s">
        <v>3003</v>
      </c>
      <c r="C10775" s="347" t="s">
        <v>3004</v>
      </c>
      <c r="D10775" s="347" t="s">
        <v>15765</v>
      </c>
      <c r="E10775" s="347" t="s">
        <v>12997</v>
      </c>
      <c r="F10775" s="346"/>
      <c r="G10775" s="346"/>
      <c r="H10775" s="346"/>
      <c r="I10775" s="346"/>
      <c r="J10775" s="346"/>
      <c r="K10775" s="346"/>
      <c r="L10775" s="346"/>
      <c r="M10775" s="346"/>
      <c r="N10775" s="346"/>
      <c r="O10775" s="346"/>
      <c r="P10775" s="343"/>
    </row>
    <row r="10776" spans="1:16" x14ac:dyDescent="0.25">
      <c r="A10776" s="44" t="s">
        <v>10009</v>
      </c>
      <c r="B10776" s="44" t="s">
        <v>3003</v>
      </c>
      <c r="C10776" s="45" t="s">
        <v>3004</v>
      </c>
      <c r="D10776" s="45" t="s">
        <v>13812</v>
      </c>
      <c r="E10776" s="45" t="s">
        <v>6665</v>
      </c>
      <c r="F10776" s="93"/>
      <c r="G10776" s="93"/>
      <c r="H10776" s="93"/>
      <c r="I10776" s="99"/>
      <c r="J10776" s="99"/>
      <c r="K10776" s="99"/>
      <c r="N10776" s="346"/>
      <c r="O10776" s="346"/>
      <c r="P10776" s="343"/>
    </row>
    <row r="10777" spans="1:16" x14ac:dyDescent="0.25">
      <c r="A10777" s="91" t="s">
        <v>13290</v>
      </c>
      <c r="B10777" s="92" t="s">
        <v>13392</v>
      </c>
      <c r="C10777" s="45" t="s">
        <v>13137</v>
      </c>
      <c r="D10777" s="93" t="s">
        <v>13391</v>
      </c>
      <c r="E10777" s="94">
        <v>45838</v>
      </c>
      <c r="F10777" s="93"/>
      <c r="G10777" s="93"/>
      <c r="H10777" s="93"/>
      <c r="I10777" s="99"/>
      <c r="J10777" s="99"/>
      <c r="K10777" s="99"/>
      <c r="L10777" s="31"/>
      <c r="M10777" s="31"/>
      <c r="N10777" s="346"/>
      <c r="P10777" s="343"/>
    </row>
    <row r="10778" spans="1:16" x14ac:dyDescent="0.25">
      <c r="A10778" s="44" t="s">
        <v>3030</v>
      </c>
      <c r="B10778" s="44" t="s">
        <v>2971</v>
      </c>
      <c r="C10778" s="45" t="s">
        <v>3031</v>
      </c>
      <c r="D10778" s="45" t="s">
        <v>15765</v>
      </c>
      <c r="E10778" s="45" t="s">
        <v>2973</v>
      </c>
      <c r="F10778" s="328"/>
      <c r="G10778" s="328"/>
      <c r="H10778" s="328"/>
      <c r="I10778" s="329"/>
      <c r="J10778" s="329"/>
      <c r="K10778" s="329"/>
      <c r="N10778" s="346"/>
      <c r="O10778" s="346"/>
      <c r="P10778" s="343"/>
    </row>
    <row r="10779" spans="1:16" x14ac:dyDescent="0.25">
      <c r="A10779" s="346" t="s">
        <v>3030</v>
      </c>
      <c r="B10779" s="346" t="s">
        <v>2971</v>
      </c>
      <c r="C10779" s="347" t="s">
        <v>3031</v>
      </c>
      <c r="D10779" s="347" t="s">
        <v>15765</v>
      </c>
      <c r="E10779" s="347" t="s">
        <v>16804</v>
      </c>
      <c r="F10779" s="346"/>
      <c r="G10779" s="346"/>
      <c r="H10779" s="346"/>
      <c r="I10779" s="346"/>
      <c r="J10779" s="346"/>
      <c r="K10779" s="346"/>
      <c r="L10779" s="346"/>
      <c r="M10779" s="346"/>
      <c r="N10779" s="346"/>
      <c r="O10779" s="346"/>
      <c r="P10779" s="343"/>
    </row>
    <row r="10780" spans="1:16" x14ac:dyDescent="0.25">
      <c r="A10780" s="44" t="s">
        <v>3030</v>
      </c>
      <c r="B10780" s="44" t="s">
        <v>1514</v>
      </c>
      <c r="C10780" s="45" t="s">
        <v>12880</v>
      </c>
      <c r="D10780" s="45" t="s">
        <v>4574</v>
      </c>
      <c r="E10780" s="275">
        <f>DATE(2027,8,9)</f>
        <v>46608</v>
      </c>
      <c r="N10780" s="346"/>
      <c r="O10780" s="346"/>
      <c r="P10780" s="343"/>
    </row>
    <row r="10781" spans="1:16" x14ac:dyDescent="0.25">
      <c r="A10781" s="44" t="s">
        <v>3030</v>
      </c>
      <c r="B10781" s="44" t="s">
        <v>2971</v>
      </c>
      <c r="C10781" s="45" t="s">
        <v>3031</v>
      </c>
      <c r="D10781" s="45" t="s">
        <v>13812</v>
      </c>
      <c r="E10781" s="45" t="s">
        <v>2973</v>
      </c>
      <c r="F10781" s="93"/>
      <c r="G10781" s="93"/>
      <c r="H10781" s="93"/>
      <c r="I10781" s="99"/>
      <c r="J10781" s="99"/>
      <c r="K10781" s="99"/>
      <c r="N10781" s="346"/>
      <c r="O10781" s="346"/>
      <c r="P10781" s="343"/>
    </row>
    <row r="10782" spans="1:16" x14ac:dyDescent="0.25">
      <c r="A10782" s="44" t="s">
        <v>15580</v>
      </c>
      <c r="B10782" s="44" t="s">
        <v>4156</v>
      </c>
      <c r="C10782" s="45" t="s">
        <v>15413</v>
      </c>
      <c r="D10782" s="45" t="s">
        <v>18252</v>
      </c>
      <c r="E10782" s="45" t="s">
        <v>3064</v>
      </c>
      <c r="F10782" s="45" t="s">
        <v>1384</v>
      </c>
      <c r="G10782" s="45" t="s">
        <v>1385</v>
      </c>
      <c r="P10782" s="343"/>
    </row>
    <row r="10783" spans="1:16" x14ac:dyDescent="0.25">
      <c r="A10783" s="264" t="s">
        <v>17930</v>
      </c>
      <c r="B10783" s="264" t="s">
        <v>1070</v>
      </c>
      <c r="C10783" s="265">
        <v>241202</v>
      </c>
      <c r="D10783" s="265" t="s">
        <v>15953</v>
      </c>
      <c r="E10783" s="266" t="s">
        <v>17687</v>
      </c>
      <c r="P10783" s="343"/>
    </row>
    <row r="10784" spans="1:16" x14ac:dyDescent="0.25">
      <c r="A10784" s="264" t="s">
        <v>16968</v>
      </c>
      <c r="B10784" s="264" t="s">
        <v>236</v>
      </c>
      <c r="C10784" s="265">
        <v>241001</v>
      </c>
      <c r="D10784" s="265" t="s">
        <v>15953</v>
      </c>
      <c r="E10784" s="266" t="s">
        <v>11352</v>
      </c>
      <c r="P10784" s="343"/>
    </row>
    <row r="10785" spans="1:16" x14ac:dyDescent="0.25">
      <c r="A10785" s="44" t="s">
        <v>14264</v>
      </c>
      <c r="B10785" s="44" t="s">
        <v>2550</v>
      </c>
      <c r="C10785" s="45" t="s">
        <v>14265</v>
      </c>
      <c r="D10785" s="45" t="s">
        <v>14266</v>
      </c>
      <c r="E10785" s="46">
        <v>46670</v>
      </c>
      <c r="F10785" s="93"/>
      <c r="G10785" s="93"/>
      <c r="H10785" s="93"/>
      <c r="I10785" s="99"/>
      <c r="J10785" s="99"/>
      <c r="K10785" s="99"/>
      <c r="N10785" s="346"/>
      <c r="O10785" s="346"/>
      <c r="P10785" s="343"/>
    </row>
    <row r="10786" spans="1:16" x14ac:dyDescent="0.25">
      <c r="A10786" s="44" t="s">
        <v>12416</v>
      </c>
      <c r="B10786" s="44" t="s">
        <v>12417</v>
      </c>
      <c r="C10786" s="45" t="s">
        <v>5405</v>
      </c>
      <c r="D10786" s="45" t="s">
        <v>4574</v>
      </c>
      <c r="E10786" s="275">
        <f>DATE(2025,12,27)</f>
        <v>46018</v>
      </c>
      <c r="F10786" s="32"/>
      <c r="G10786" s="32"/>
      <c r="H10786" s="32"/>
      <c r="I10786" s="31"/>
      <c r="J10786" s="31"/>
      <c r="K10786" s="31"/>
      <c r="L10786" s="31"/>
      <c r="M10786" s="31"/>
      <c r="N10786" s="346"/>
      <c r="P10786" s="343"/>
    </row>
    <row r="10787" spans="1:16" x14ac:dyDescent="0.25">
      <c r="A10787" s="264" t="s">
        <v>8700</v>
      </c>
      <c r="B10787" s="264" t="s">
        <v>2751</v>
      </c>
      <c r="C10787" s="265">
        <v>230105</v>
      </c>
      <c r="D10787" s="265" t="s">
        <v>15953</v>
      </c>
      <c r="E10787" s="266" t="s">
        <v>6877</v>
      </c>
      <c r="P10787" s="343"/>
    </row>
    <row r="10788" spans="1:16" x14ac:dyDescent="0.25">
      <c r="A10788" s="44" t="s">
        <v>15581</v>
      </c>
      <c r="B10788" s="44" t="s">
        <v>15970</v>
      </c>
      <c r="C10788" s="45" t="s">
        <v>15775</v>
      </c>
      <c r="D10788" s="45" t="s">
        <v>18252</v>
      </c>
      <c r="E10788" s="45" t="s">
        <v>6416</v>
      </c>
      <c r="F10788" s="45" t="s">
        <v>1384</v>
      </c>
      <c r="G10788" s="45" t="s">
        <v>1385</v>
      </c>
      <c r="P10788" s="343"/>
    </row>
    <row r="10789" spans="1:16" x14ac:dyDescent="0.25">
      <c r="A10789" s="403" t="s">
        <v>17456</v>
      </c>
      <c r="B10789" s="403" t="s">
        <v>17175</v>
      </c>
      <c r="C10789" s="413">
        <v>13.22</v>
      </c>
      <c r="D10789" s="43" t="s">
        <v>17679</v>
      </c>
      <c r="E10789" s="43">
        <v>45838</v>
      </c>
      <c r="F10789" s="88"/>
      <c r="P10789" s="343"/>
    </row>
    <row r="10790" spans="1:16" x14ac:dyDescent="0.25">
      <c r="A10790" s="57" t="s">
        <v>3281</v>
      </c>
      <c r="B10790" s="57" t="s">
        <v>2495</v>
      </c>
      <c r="C10790" s="62">
        <v>21030</v>
      </c>
      <c r="D10790" s="62" t="s">
        <v>5966</v>
      </c>
      <c r="E10790" s="60">
        <v>45961</v>
      </c>
      <c r="F10790" s="339" t="s">
        <v>16268</v>
      </c>
      <c r="G10790" s="339" t="s">
        <v>16268</v>
      </c>
      <c r="H10790" s="57"/>
      <c r="I10790" s="57"/>
      <c r="J10790" s="57"/>
      <c r="K10790" s="57"/>
      <c r="L10790" s="31"/>
      <c r="M10790" s="31"/>
      <c r="N10790" s="346"/>
      <c r="P10790" s="343"/>
    </row>
    <row r="10791" spans="1:16" x14ac:dyDescent="0.25">
      <c r="A10791" s="57" t="s">
        <v>3281</v>
      </c>
      <c r="B10791" s="57" t="s">
        <v>2495</v>
      </c>
      <c r="C10791" s="62" t="s">
        <v>10848</v>
      </c>
      <c r="D10791" s="62" t="s">
        <v>5966</v>
      </c>
      <c r="E10791" s="60">
        <v>45961</v>
      </c>
      <c r="F10791" s="339" t="s">
        <v>16267</v>
      </c>
      <c r="G10791" s="339" t="s">
        <v>16268</v>
      </c>
      <c r="H10791" s="57"/>
      <c r="I10791" s="57"/>
      <c r="J10791" s="57"/>
      <c r="K10791" s="57"/>
      <c r="L10791" s="31"/>
      <c r="M10791" s="31"/>
      <c r="N10791" s="346"/>
      <c r="P10791" s="343"/>
    </row>
    <row r="10792" spans="1:16" x14ac:dyDescent="0.25">
      <c r="A10792" s="403" t="s">
        <v>3281</v>
      </c>
      <c r="B10792" s="403" t="s">
        <v>17093</v>
      </c>
      <c r="C10792" s="413">
        <v>33.24</v>
      </c>
      <c r="D10792" s="43" t="s">
        <v>17679</v>
      </c>
      <c r="E10792" s="43">
        <v>47299</v>
      </c>
      <c r="F10792" s="88" t="s">
        <v>1533</v>
      </c>
      <c r="P10792" s="343"/>
    </row>
    <row r="10793" spans="1:16" x14ac:dyDescent="0.25">
      <c r="A10793" s="44" t="s">
        <v>3281</v>
      </c>
      <c r="B10793" s="44" t="s">
        <v>15259</v>
      </c>
      <c r="C10793" s="45" t="s">
        <v>11129</v>
      </c>
      <c r="D10793" s="45" t="s">
        <v>16294</v>
      </c>
      <c r="E10793" s="46">
        <v>46022</v>
      </c>
      <c r="F10793" s="338" t="s">
        <v>2055</v>
      </c>
      <c r="G10793" s="44"/>
      <c r="H10793" s="44"/>
      <c r="I10793" s="44"/>
      <c r="J10793" s="44"/>
      <c r="K10793" s="44"/>
      <c r="L10793" s="31"/>
      <c r="M10793" s="31"/>
      <c r="N10793" s="346"/>
      <c r="P10793" s="343"/>
    </row>
    <row r="10794" spans="1:16" x14ac:dyDescent="0.25">
      <c r="A10794" s="131" t="s">
        <v>3281</v>
      </c>
      <c r="B10794" s="92" t="s">
        <v>14372</v>
      </c>
      <c r="C10794" s="93" t="s">
        <v>14373</v>
      </c>
      <c r="D10794" s="93" t="s">
        <v>1398</v>
      </c>
      <c r="E10794" s="94">
        <v>45916</v>
      </c>
      <c r="F10794" s="93"/>
      <c r="G10794" s="93"/>
      <c r="H10794" s="93"/>
      <c r="I10794" s="99"/>
      <c r="J10794" s="99"/>
      <c r="K10794" s="99"/>
      <c r="L10794" s="31"/>
      <c r="M10794" s="31"/>
      <c r="N10794" s="346"/>
      <c r="P10794" s="343"/>
    </row>
    <row r="10795" spans="1:16" x14ac:dyDescent="0.25">
      <c r="A10795" s="264" t="s">
        <v>11461</v>
      </c>
      <c r="B10795" s="264" t="s">
        <v>3753</v>
      </c>
      <c r="C10795" s="265">
        <v>210101</v>
      </c>
      <c r="D10795" s="265" t="s">
        <v>15953</v>
      </c>
      <c r="E10795" s="266" t="s">
        <v>3754</v>
      </c>
      <c r="P10795" s="343"/>
    </row>
    <row r="10796" spans="1:16" x14ac:dyDescent="0.25">
      <c r="A10796" s="264" t="s">
        <v>11461</v>
      </c>
      <c r="B10796" s="264" t="s">
        <v>3587</v>
      </c>
      <c r="C10796" s="265">
        <v>230904</v>
      </c>
      <c r="D10796" s="265" t="s">
        <v>15953</v>
      </c>
      <c r="E10796" s="266" t="s">
        <v>10715</v>
      </c>
      <c r="P10796" s="343"/>
    </row>
    <row r="10797" spans="1:16" x14ac:dyDescent="0.25">
      <c r="A10797" s="264" t="s">
        <v>11461</v>
      </c>
      <c r="B10797" s="264" t="s">
        <v>14575</v>
      </c>
      <c r="C10797" s="265">
        <v>240402</v>
      </c>
      <c r="D10797" s="265" t="s">
        <v>15953</v>
      </c>
      <c r="E10797" s="266" t="s">
        <v>6492</v>
      </c>
      <c r="P10797" s="343"/>
    </row>
    <row r="10798" spans="1:16" x14ac:dyDescent="0.25">
      <c r="A10798" s="44" t="s">
        <v>16370</v>
      </c>
      <c r="B10798" s="44" t="s">
        <v>16337</v>
      </c>
      <c r="C10798" s="45" t="s">
        <v>16338</v>
      </c>
      <c r="D10798" s="45" t="s">
        <v>16294</v>
      </c>
      <c r="E10798" s="46">
        <v>46022</v>
      </c>
      <c r="F10798" s="338"/>
      <c r="G10798" s="44"/>
      <c r="H10798" s="44"/>
      <c r="I10798" s="44"/>
      <c r="J10798" s="44"/>
      <c r="K10798" s="44"/>
      <c r="L10798" s="31"/>
      <c r="M10798" s="31"/>
      <c r="N10798" s="346"/>
      <c r="P10798" s="343"/>
    </row>
    <row r="10799" spans="1:16" x14ac:dyDescent="0.25">
      <c r="A10799" s="57" t="s">
        <v>4503</v>
      </c>
      <c r="B10799" s="92" t="s">
        <v>4550</v>
      </c>
      <c r="C10799" s="93" t="s">
        <v>4548</v>
      </c>
      <c r="D10799" s="93" t="s">
        <v>4549</v>
      </c>
      <c r="E10799" s="94">
        <v>46203</v>
      </c>
      <c r="F10799" s="93"/>
      <c r="G10799" s="93"/>
      <c r="H10799" s="93"/>
      <c r="I10799" s="99"/>
      <c r="J10799" s="99"/>
      <c r="K10799" s="99"/>
      <c r="N10799" s="346"/>
      <c r="O10799" s="346"/>
      <c r="P10799" s="343"/>
    </row>
    <row r="10800" spans="1:16" x14ac:dyDescent="0.25">
      <c r="A10800" s="264" t="s">
        <v>10470</v>
      </c>
      <c r="B10800" s="264" t="s">
        <v>9688</v>
      </c>
      <c r="C10800" s="265">
        <v>230504</v>
      </c>
      <c r="D10800" s="265" t="s">
        <v>15953</v>
      </c>
      <c r="E10800" s="266" t="s">
        <v>9689</v>
      </c>
      <c r="P10800" s="343"/>
    </row>
    <row r="10801" spans="1:16" x14ac:dyDescent="0.25">
      <c r="A10801" s="44" t="s">
        <v>900</v>
      </c>
      <c r="B10801" s="44" t="s">
        <v>15970</v>
      </c>
      <c r="C10801" s="45" t="s">
        <v>15775</v>
      </c>
      <c r="D10801" s="45" t="s">
        <v>18252</v>
      </c>
      <c r="E10801" s="45" t="s">
        <v>6416</v>
      </c>
      <c r="F10801" s="45" t="s">
        <v>1384</v>
      </c>
      <c r="G10801" s="45" t="s">
        <v>1385</v>
      </c>
      <c r="P10801" s="343"/>
    </row>
    <row r="10802" spans="1:16" x14ac:dyDescent="0.25">
      <c r="A10802" s="264" t="s">
        <v>900</v>
      </c>
      <c r="B10802" s="264" t="s">
        <v>6669</v>
      </c>
      <c r="C10802" s="265">
        <v>230807</v>
      </c>
      <c r="D10802" s="265" t="s">
        <v>15953</v>
      </c>
      <c r="E10802" s="266" t="s">
        <v>6877</v>
      </c>
      <c r="P10802" s="343"/>
    </row>
    <row r="10803" spans="1:16" x14ac:dyDescent="0.25">
      <c r="A10803" s="264" t="s">
        <v>14959</v>
      </c>
      <c r="B10803" s="264" t="s">
        <v>13009</v>
      </c>
      <c r="C10803" s="265">
        <v>240101</v>
      </c>
      <c r="D10803" s="265" t="s">
        <v>15953</v>
      </c>
      <c r="E10803" s="266" t="s">
        <v>13010</v>
      </c>
      <c r="P10803" s="343"/>
    </row>
    <row r="10804" spans="1:16" x14ac:dyDescent="0.25">
      <c r="A10804" s="44" t="s">
        <v>10578</v>
      </c>
      <c r="B10804" s="44" t="s">
        <v>1370</v>
      </c>
      <c r="C10804" s="45" t="s">
        <v>6201</v>
      </c>
      <c r="D10804" s="45" t="s">
        <v>18252</v>
      </c>
      <c r="E10804" s="45" t="s">
        <v>6212</v>
      </c>
      <c r="F10804" s="45" t="s">
        <v>1384</v>
      </c>
      <c r="G10804" s="45" t="s">
        <v>1385</v>
      </c>
      <c r="P10804" s="343"/>
    </row>
    <row r="10805" spans="1:16" x14ac:dyDescent="0.25">
      <c r="A10805" s="264" t="s">
        <v>6087</v>
      </c>
      <c r="B10805" s="264" t="s">
        <v>1063</v>
      </c>
      <c r="C10805" s="265">
        <v>220104</v>
      </c>
      <c r="D10805" s="265" t="s">
        <v>15953</v>
      </c>
      <c r="E10805" s="266" t="s">
        <v>6677</v>
      </c>
      <c r="P10805" s="343"/>
    </row>
    <row r="10806" spans="1:16" x14ac:dyDescent="0.25">
      <c r="A10806" s="264" t="s">
        <v>14960</v>
      </c>
      <c r="B10806" s="264" t="s">
        <v>9688</v>
      </c>
      <c r="C10806" s="265">
        <v>230504</v>
      </c>
      <c r="D10806" s="265" t="s">
        <v>15953</v>
      </c>
      <c r="E10806" s="266" t="s">
        <v>9689</v>
      </c>
      <c r="P10806" s="343"/>
    </row>
    <row r="10807" spans="1:16" x14ac:dyDescent="0.25">
      <c r="A10807" s="264" t="s">
        <v>14960</v>
      </c>
      <c r="B10807" s="264" t="s">
        <v>13009</v>
      </c>
      <c r="C10807" s="265">
        <v>240101</v>
      </c>
      <c r="D10807" s="265" t="s">
        <v>15953</v>
      </c>
      <c r="E10807" s="266" t="s">
        <v>13010</v>
      </c>
      <c r="P10807" s="343"/>
    </row>
    <row r="10808" spans="1:16" x14ac:dyDescent="0.25">
      <c r="A10808" s="264" t="s">
        <v>14960</v>
      </c>
      <c r="B10808" s="264" t="s">
        <v>14586</v>
      </c>
      <c r="C10808" s="265">
        <v>240403</v>
      </c>
      <c r="D10808" s="265" t="s">
        <v>15953</v>
      </c>
      <c r="E10808" s="266" t="s">
        <v>6492</v>
      </c>
      <c r="P10808" s="343"/>
    </row>
    <row r="10809" spans="1:16" x14ac:dyDescent="0.25">
      <c r="A10809" s="44" t="s">
        <v>6088</v>
      </c>
      <c r="B10809" s="44" t="s">
        <v>1840</v>
      </c>
      <c r="C10809" s="45" t="s">
        <v>6194</v>
      </c>
      <c r="D10809" s="45" t="s">
        <v>18252</v>
      </c>
      <c r="E10809" s="45" t="s">
        <v>6213</v>
      </c>
      <c r="F10809" s="45" t="s">
        <v>1385</v>
      </c>
      <c r="G10809" s="45" t="s">
        <v>1385</v>
      </c>
      <c r="P10809" s="343"/>
    </row>
    <row r="10810" spans="1:16" x14ac:dyDescent="0.25">
      <c r="A10810" s="264" t="s">
        <v>6989</v>
      </c>
      <c r="B10810" s="264" t="s">
        <v>2751</v>
      </c>
      <c r="C10810" s="265">
        <v>220105</v>
      </c>
      <c r="D10810" s="265" t="s">
        <v>15953</v>
      </c>
      <c r="E10810" s="266" t="s">
        <v>3064</v>
      </c>
      <c r="P10810" s="343"/>
    </row>
    <row r="10811" spans="1:16" x14ac:dyDescent="0.25">
      <c r="A10811" s="264" t="s">
        <v>14961</v>
      </c>
      <c r="B10811" s="264" t="s">
        <v>12996</v>
      </c>
      <c r="C10811" s="265">
        <v>24010401</v>
      </c>
      <c r="D10811" s="265" t="s">
        <v>15953</v>
      </c>
      <c r="E10811" s="266" t="s">
        <v>12997</v>
      </c>
      <c r="P10811" s="343"/>
    </row>
    <row r="10812" spans="1:16" x14ac:dyDescent="0.25">
      <c r="A10812" s="264" t="s">
        <v>14961</v>
      </c>
      <c r="B10812" s="264" t="s">
        <v>3782</v>
      </c>
      <c r="C10812" s="265">
        <v>24010402</v>
      </c>
      <c r="D10812" s="265" t="s">
        <v>15953</v>
      </c>
      <c r="E10812" s="266" t="s">
        <v>8836</v>
      </c>
      <c r="P10812" s="343"/>
    </row>
    <row r="10813" spans="1:16" x14ac:dyDescent="0.25">
      <c r="A10813" s="264" t="s">
        <v>14962</v>
      </c>
      <c r="B10813" s="264" t="s">
        <v>14577</v>
      </c>
      <c r="C10813" s="265">
        <v>240501</v>
      </c>
      <c r="D10813" s="265" t="s">
        <v>15953</v>
      </c>
      <c r="E10813" s="266" t="s">
        <v>14578</v>
      </c>
      <c r="P10813" s="343"/>
    </row>
    <row r="10814" spans="1:16" x14ac:dyDescent="0.25">
      <c r="A10814" s="262" t="s">
        <v>11618</v>
      </c>
      <c r="B10814" s="262" t="s">
        <v>7340</v>
      </c>
      <c r="C10814" s="53" t="s">
        <v>11735</v>
      </c>
      <c r="D10814" s="93" t="s">
        <v>7330</v>
      </c>
      <c r="E10814" s="263">
        <v>46707</v>
      </c>
      <c r="F10814" s="93"/>
      <c r="G10814" s="93"/>
      <c r="H10814" s="93"/>
      <c r="I10814" s="99"/>
      <c r="J10814" s="99"/>
      <c r="K10814" s="99"/>
      <c r="N10814" s="346"/>
      <c r="O10814" s="346"/>
      <c r="P10814" s="343"/>
    </row>
    <row r="10815" spans="1:16" x14ac:dyDescent="0.25">
      <c r="A10815" s="44" t="s">
        <v>12418</v>
      </c>
      <c r="B10815" s="44" t="s">
        <v>12419</v>
      </c>
      <c r="C10815" s="45" t="s">
        <v>12881</v>
      </c>
      <c r="D10815" s="45" t="s">
        <v>4574</v>
      </c>
      <c r="E10815" s="275">
        <f>DATE(2026,2,17)</f>
        <v>46070</v>
      </c>
      <c r="N10815" s="346"/>
      <c r="O10815" s="346"/>
      <c r="P10815" s="343"/>
    </row>
    <row r="10816" spans="1:16" x14ac:dyDescent="0.25">
      <c r="A10816" s="44" t="s">
        <v>2415</v>
      </c>
      <c r="B10816" s="44" t="s">
        <v>15285</v>
      </c>
      <c r="C10816" s="45" t="s">
        <v>13522</v>
      </c>
      <c r="D10816" s="45" t="s">
        <v>16294</v>
      </c>
      <c r="E10816" s="46">
        <v>45838</v>
      </c>
      <c r="F10816" s="338"/>
      <c r="G10816" s="44"/>
      <c r="H10816" s="44"/>
      <c r="I10816" s="44"/>
      <c r="J10816" s="44"/>
      <c r="K10816" s="44"/>
      <c r="L10816" s="31"/>
      <c r="M10816" s="31"/>
      <c r="N10816" s="346"/>
      <c r="P10816" s="343"/>
    </row>
    <row r="10817" spans="1:16" x14ac:dyDescent="0.25">
      <c r="A10817" s="44" t="s">
        <v>15582</v>
      </c>
      <c r="B10817" s="44" t="s">
        <v>4157</v>
      </c>
      <c r="C10817" s="45" t="s">
        <v>15418</v>
      </c>
      <c r="D10817" s="45" t="s">
        <v>18252</v>
      </c>
      <c r="E10817" s="45" t="s">
        <v>3064</v>
      </c>
      <c r="F10817" s="45" t="s">
        <v>1384</v>
      </c>
      <c r="G10817" s="45" t="s">
        <v>1385</v>
      </c>
      <c r="P10817" s="343"/>
    </row>
    <row r="10818" spans="1:16" x14ac:dyDescent="0.25">
      <c r="A10818" s="264" t="s">
        <v>8701</v>
      </c>
      <c r="B10818" s="264" t="s">
        <v>4181</v>
      </c>
      <c r="C10818" s="265">
        <v>230301</v>
      </c>
      <c r="D10818" s="265" t="s">
        <v>15953</v>
      </c>
      <c r="E10818" s="266" t="s">
        <v>6877</v>
      </c>
      <c r="P10818" s="343"/>
    </row>
    <row r="10819" spans="1:16" x14ac:dyDescent="0.25">
      <c r="A10819" s="264" t="s">
        <v>8701</v>
      </c>
      <c r="B10819" s="264" t="s">
        <v>1066</v>
      </c>
      <c r="C10819" s="265">
        <v>230805</v>
      </c>
      <c r="D10819" s="265" t="s">
        <v>15953</v>
      </c>
      <c r="E10819" s="266" t="s">
        <v>5279</v>
      </c>
      <c r="P10819" s="343"/>
    </row>
    <row r="10820" spans="1:16" x14ac:dyDescent="0.25">
      <c r="A10820" s="264" t="s">
        <v>8701</v>
      </c>
      <c r="B10820" s="264" t="s">
        <v>6664</v>
      </c>
      <c r="C10820" s="265">
        <v>22010701</v>
      </c>
      <c r="D10820" s="265" t="s">
        <v>15953</v>
      </c>
      <c r="E10820" s="266" t="s">
        <v>6665</v>
      </c>
      <c r="P10820" s="343"/>
    </row>
    <row r="10821" spans="1:16" x14ac:dyDescent="0.25">
      <c r="A10821" s="264" t="s">
        <v>8701</v>
      </c>
      <c r="B10821" s="264" t="s">
        <v>1055</v>
      </c>
      <c r="C10821" s="265">
        <v>22010702</v>
      </c>
      <c r="D10821" s="265" t="s">
        <v>15953</v>
      </c>
      <c r="E10821" s="266" t="s">
        <v>8836</v>
      </c>
      <c r="P10821" s="343"/>
    </row>
    <row r="10822" spans="1:16" x14ac:dyDescent="0.25">
      <c r="A10822" s="264" t="s">
        <v>8701</v>
      </c>
      <c r="B10822" s="264" t="s">
        <v>10632</v>
      </c>
      <c r="C10822" s="265">
        <v>23080101</v>
      </c>
      <c r="D10822" s="265" t="s">
        <v>15953</v>
      </c>
      <c r="E10822" s="266" t="s">
        <v>5279</v>
      </c>
      <c r="P10822" s="343"/>
    </row>
    <row r="10823" spans="1:16" x14ac:dyDescent="0.25">
      <c r="A10823" s="264" t="s">
        <v>8701</v>
      </c>
      <c r="B10823" s="264" t="s">
        <v>10677</v>
      </c>
      <c r="C10823" s="265">
        <v>23080102</v>
      </c>
      <c r="D10823" s="265" t="s">
        <v>15953</v>
      </c>
      <c r="E10823" s="266" t="s">
        <v>5195</v>
      </c>
      <c r="P10823" s="343"/>
    </row>
    <row r="10824" spans="1:16" x14ac:dyDescent="0.25">
      <c r="A10824" s="44" t="s">
        <v>1239</v>
      </c>
      <c r="B10824" s="44" t="s">
        <v>9313</v>
      </c>
      <c r="C10824" s="45" t="s">
        <v>9314</v>
      </c>
      <c r="D10824" s="45" t="s">
        <v>18252</v>
      </c>
      <c r="E10824" s="45" t="s">
        <v>3754</v>
      </c>
      <c r="F10824" s="45" t="s">
        <v>1384</v>
      </c>
      <c r="G10824" s="45" t="s">
        <v>1385</v>
      </c>
      <c r="P10824" s="343"/>
    </row>
    <row r="10825" spans="1:16" x14ac:dyDescent="0.25">
      <c r="A10825" s="44" t="s">
        <v>611</v>
      </c>
      <c r="B10825" s="44" t="s">
        <v>15287</v>
      </c>
      <c r="C10825" s="45" t="s">
        <v>3113</v>
      </c>
      <c r="D10825" s="45" t="s">
        <v>16294</v>
      </c>
      <c r="E10825" s="46">
        <v>45869</v>
      </c>
      <c r="F10825" s="338"/>
      <c r="G10825" s="44"/>
      <c r="H10825" s="44"/>
      <c r="I10825" s="44"/>
      <c r="J10825" s="44"/>
      <c r="K10825" s="44"/>
      <c r="L10825" s="31"/>
      <c r="M10825" s="31"/>
      <c r="N10825" s="346"/>
      <c r="P10825" s="343"/>
    </row>
    <row r="10826" spans="1:16" x14ac:dyDescent="0.25">
      <c r="A10826" s="44" t="s">
        <v>1240</v>
      </c>
      <c r="B10826" s="44" t="s">
        <v>6174</v>
      </c>
      <c r="C10826" s="45" t="s">
        <v>6186</v>
      </c>
      <c r="D10826" s="45" t="s">
        <v>18252</v>
      </c>
      <c r="E10826" s="45" t="s">
        <v>6210</v>
      </c>
      <c r="F10826" s="45" t="s">
        <v>1384</v>
      </c>
      <c r="G10826" s="45" t="s">
        <v>1385</v>
      </c>
      <c r="P10826" s="343"/>
    </row>
    <row r="10827" spans="1:16" x14ac:dyDescent="0.25">
      <c r="A10827" s="44" t="s">
        <v>1240</v>
      </c>
      <c r="B10827" s="92" t="s">
        <v>13392</v>
      </c>
      <c r="C10827" s="45" t="s">
        <v>13131</v>
      </c>
      <c r="D10827" s="93" t="s">
        <v>13391</v>
      </c>
      <c r="E10827" s="94">
        <v>45838</v>
      </c>
      <c r="F10827" s="93"/>
      <c r="G10827" s="93"/>
      <c r="H10827" s="93"/>
      <c r="I10827" s="99"/>
      <c r="J10827" s="99"/>
      <c r="K10827" s="99"/>
      <c r="L10827" s="31"/>
      <c r="M10827" s="31"/>
      <c r="N10827" s="346"/>
      <c r="P10827" s="343"/>
    </row>
    <row r="10828" spans="1:16" x14ac:dyDescent="0.25">
      <c r="A10828" s="1" t="s">
        <v>1240</v>
      </c>
      <c r="B10828" s="432" t="s">
        <v>2158</v>
      </c>
      <c r="C10828" s="433" t="s">
        <v>14485</v>
      </c>
      <c r="D10828" s="434" t="s">
        <v>17016</v>
      </c>
      <c r="E10828" s="434">
        <v>45869</v>
      </c>
      <c r="P10828" s="343"/>
    </row>
    <row r="10829" spans="1:16" x14ac:dyDescent="0.25">
      <c r="A10829" s="264" t="s">
        <v>1240</v>
      </c>
      <c r="B10829" s="264" t="s">
        <v>10524</v>
      </c>
      <c r="C10829" s="265">
        <v>230401</v>
      </c>
      <c r="D10829" s="265" t="s">
        <v>15953</v>
      </c>
      <c r="E10829" s="266" t="s">
        <v>9996</v>
      </c>
      <c r="P10829" s="343"/>
    </row>
    <row r="10830" spans="1:16" x14ac:dyDescent="0.25">
      <c r="A10830" s="1" t="s">
        <v>6308</v>
      </c>
      <c r="B10830" s="432" t="s">
        <v>2170</v>
      </c>
      <c r="C10830" s="433" t="s">
        <v>6309</v>
      </c>
      <c r="D10830" s="434" t="s">
        <v>17016</v>
      </c>
      <c r="E10830" s="434">
        <v>46131</v>
      </c>
      <c r="P10830" s="343"/>
    </row>
    <row r="10831" spans="1:16" x14ac:dyDescent="0.25">
      <c r="A10831" s="1" t="s">
        <v>6308</v>
      </c>
      <c r="B10831" s="432" t="s">
        <v>179</v>
      </c>
      <c r="C10831" s="433" t="s">
        <v>11946</v>
      </c>
      <c r="D10831" s="434" t="s">
        <v>17016</v>
      </c>
      <c r="E10831" s="434">
        <v>46038</v>
      </c>
      <c r="P10831" s="343"/>
    </row>
    <row r="10832" spans="1:16" x14ac:dyDescent="0.25">
      <c r="A10832" s="1" t="s">
        <v>6308</v>
      </c>
      <c r="B10832" s="432" t="s">
        <v>179</v>
      </c>
      <c r="C10832" s="433" t="s">
        <v>11946</v>
      </c>
      <c r="D10832" s="434" t="s">
        <v>17016</v>
      </c>
      <c r="E10832" s="434">
        <v>46038</v>
      </c>
      <c r="P10832" s="343"/>
    </row>
    <row r="10833" spans="1:16" x14ac:dyDescent="0.25">
      <c r="A10833" s="264" t="s">
        <v>901</v>
      </c>
      <c r="B10833" s="264" t="s">
        <v>1059</v>
      </c>
      <c r="C10833" s="265">
        <v>231104</v>
      </c>
      <c r="D10833" s="265" t="s">
        <v>15953</v>
      </c>
      <c r="E10833" s="266" t="s">
        <v>11352</v>
      </c>
      <c r="P10833" s="343"/>
    </row>
    <row r="10834" spans="1:16" x14ac:dyDescent="0.25">
      <c r="A10834" s="264" t="s">
        <v>10623</v>
      </c>
      <c r="B10834" s="264" t="s">
        <v>10624</v>
      </c>
      <c r="C10834" s="265" t="s">
        <v>10625</v>
      </c>
      <c r="D10834" s="93" t="s">
        <v>2005</v>
      </c>
      <c r="E10834" s="266">
        <v>46752</v>
      </c>
      <c r="F10834" s="93"/>
      <c r="G10834" s="93" t="s">
        <v>1533</v>
      </c>
      <c r="H10834" s="93" t="s">
        <v>1533</v>
      </c>
      <c r="I10834" s="99"/>
      <c r="J10834" s="99"/>
      <c r="K10834" s="99"/>
      <c r="N10834" s="346"/>
      <c r="O10834" s="346"/>
      <c r="P10834" s="343"/>
    </row>
    <row r="10835" spans="1:16" x14ac:dyDescent="0.25">
      <c r="A10835" s="44" t="s">
        <v>12420</v>
      </c>
      <c r="B10835" s="44" t="s">
        <v>12421</v>
      </c>
      <c r="C10835" s="45" t="s">
        <v>12882</v>
      </c>
      <c r="D10835" s="45" t="s">
        <v>4574</v>
      </c>
      <c r="E10835" s="275">
        <f>DATE(2027,3,8)</f>
        <v>46454</v>
      </c>
      <c r="N10835" s="346"/>
      <c r="O10835" s="346"/>
      <c r="P10835" s="343"/>
    </row>
    <row r="10836" spans="1:16" x14ac:dyDescent="0.25">
      <c r="A10836" s="264" t="s">
        <v>14963</v>
      </c>
      <c r="B10836" s="264" t="s">
        <v>1076</v>
      </c>
      <c r="C10836" s="265">
        <v>240303</v>
      </c>
      <c r="D10836" s="265" t="s">
        <v>15953</v>
      </c>
      <c r="E10836" s="266" t="s">
        <v>3064</v>
      </c>
      <c r="P10836" s="343"/>
    </row>
    <row r="10837" spans="1:16" x14ac:dyDescent="0.25">
      <c r="A10837" s="44" t="s">
        <v>16311</v>
      </c>
      <c r="B10837" s="44" t="s">
        <v>16296</v>
      </c>
      <c r="C10837" s="45" t="s">
        <v>16297</v>
      </c>
      <c r="D10837" s="45" t="s">
        <v>16294</v>
      </c>
      <c r="E10837" s="46">
        <v>46022</v>
      </c>
      <c r="F10837" s="338" t="s">
        <v>2055</v>
      </c>
      <c r="G10837" s="44"/>
      <c r="H10837" s="44"/>
      <c r="I10837" s="44"/>
      <c r="J10837" s="44"/>
      <c r="K10837" s="44"/>
      <c r="L10837" s="31"/>
      <c r="M10837" s="31"/>
      <c r="N10837" s="346"/>
      <c r="P10837" s="343"/>
    </row>
    <row r="10838" spans="1:16" x14ac:dyDescent="0.25">
      <c r="A10838" s="264" t="s">
        <v>10471</v>
      </c>
      <c r="B10838" s="264" t="s">
        <v>9688</v>
      </c>
      <c r="C10838" s="265">
        <v>230504</v>
      </c>
      <c r="D10838" s="265" t="s">
        <v>15953</v>
      </c>
      <c r="E10838" s="266" t="s">
        <v>9689</v>
      </c>
      <c r="P10838" s="343"/>
    </row>
    <row r="10839" spans="1:16" x14ac:dyDescent="0.25">
      <c r="A10839" s="264" t="s">
        <v>10471</v>
      </c>
      <c r="B10839" s="264" t="s">
        <v>10638</v>
      </c>
      <c r="C10839" s="265">
        <v>230702</v>
      </c>
      <c r="D10839" s="265" t="s">
        <v>15953</v>
      </c>
      <c r="E10839" s="266" t="s">
        <v>5273</v>
      </c>
      <c r="P10839" s="343"/>
    </row>
    <row r="10840" spans="1:16" x14ac:dyDescent="0.25">
      <c r="A10840" s="264" t="s">
        <v>10471</v>
      </c>
      <c r="B10840" s="264" t="s">
        <v>6669</v>
      </c>
      <c r="C10840" s="265">
        <v>230807</v>
      </c>
      <c r="D10840" s="265" t="s">
        <v>15953</v>
      </c>
      <c r="E10840" s="266" t="s">
        <v>6877</v>
      </c>
      <c r="P10840" s="343"/>
    </row>
    <row r="10841" spans="1:16" x14ac:dyDescent="0.25">
      <c r="A10841" s="44" t="s">
        <v>12422</v>
      </c>
      <c r="B10841" s="44" t="s">
        <v>5040</v>
      </c>
      <c r="C10841" s="45" t="s">
        <v>16668</v>
      </c>
      <c r="D10841" s="45" t="s">
        <v>4574</v>
      </c>
      <c r="E10841" s="275">
        <f>DATE(2028,7,23)</f>
        <v>46957</v>
      </c>
      <c r="N10841" s="346"/>
      <c r="O10841" s="346"/>
      <c r="P10841" s="343"/>
    </row>
    <row r="10842" spans="1:16" x14ac:dyDescent="0.25">
      <c r="A10842" s="264" t="s">
        <v>9560</v>
      </c>
      <c r="B10842" s="264" t="s">
        <v>4181</v>
      </c>
      <c r="C10842" s="265">
        <v>230301</v>
      </c>
      <c r="D10842" s="265" t="s">
        <v>15953</v>
      </c>
      <c r="E10842" s="266" t="s">
        <v>6877</v>
      </c>
      <c r="P10842" s="343"/>
    </row>
    <row r="10843" spans="1:16" x14ac:dyDescent="0.25">
      <c r="A10843" s="44" t="s">
        <v>1241</v>
      </c>
      <c r="B10843" s="44" t="s">
        <v>1350</v>
      </c>
      <c r="C10843" s="45" t="s">
        <v>6188</v>
      </c>
      <c r="D10843" s="45" t="s">
        <v>18252</v>
      </c>
      <c r="E10843" s="45" t="s">
        <v>6211</v>
      </c>
      <c r="F10843" s="45" t="s">
        <v>1384</v>
      </c>
      <c r="G10843" s="45" t="s">
        <v>1385</v>
      </c>
      <c r="P10843" s="343"/>
    </row>
    <row r="10844" spans="1:16" x14ac:dyDescent="0.25">
      <c r="A10844" s="120" t="s">
        <v>2358</v>
      </c>
      <c r="B10844" s="114" t="s">
        <v>2243</v>
      </c>
      <c r="C10844" s="106" t="s">
        <v>2303</v>
      </c>
      <c r="D10844" s="93" t="s">
        <v>1593</v>
      </c>
      <c r="E10844" s="115">
        <v>46752</v>
      </c>
      <c r="F10844" s="93"/>
      <c r="G10844" s="93"/>
      <c r="H10844" s="93"/>
      <c r="I10844" s="99"/>
      <c r="J10844" s="99"/>
      <c r="K10844" s="99"/>
      <c r="N10844" s="346"/>
      <c r="O10844" s="346"/>
      <c r="P10844" s="343"/>
    </row>
    <row r="10845" spans="1:16" x14ac:dyDescent="0.25">
      <c r="A10845" s="44" t="s">
        <v>15583</v>
      </c>
      <c r="B10845" s="44" t="s">
        <v>1349</v>
      </c>
      <c r="C10845" s="45" t="s">
        <v>15422</v>
      </c>
      <c r="D10845" s="45" t="s">
        <v>18252</v>
      </c>
      <c r="E10845" s="45" t="s">
        <v>3064</v>
      </c>
      <c r="F10845" s="45" t="s">
        <v>1384</v>
      </c>
      <c r="G10845" s="45" t="s">
        <v>1385</v>
      </c>
      <c r="P10845" s="343"/>
    </row>
    <row r="10846" spans="1:16" x14ac:dyDescent="0.25">
      <c r="A10846" s="403" t="s">
        <v>17457</v>
      </c>
      <c r="B10846" s="403" t="s">
        <v>17100</v>
      </c>
      <c r="C10846" s="413">
        <v>3.25</v>
      </c>
      <c r="D10846" s="43" t="s">
        <v>17679</v>
      </c>
      <c r="E10846" s="43">
        <v>47422</v>
      </c>
      <c r="F10846" s="88"/>
      <c r="P10846" s="343"/>
    </row>
    <row r="10847" spans="1:16" x14ac:dyDescent="0.25">
      <c r="A10847" s="44" t="s">
        <v>11051</v>
      </c>
      <c r="B10847" s="44" t="s">
        <v>1355</v>
      </c>
      <c r="C10847" s="45" t="s">
        <v>10974</v>
      </c>
      <c r="D10847" s="45" t="s">
        <v>18252</v>
      </c>
      <c r="E10847" s="45" t="s">
        <v>10715</v>
      </c>
      <c r="F10847" s="45" t="s">
        <v>1384</v>
      </c>
      <c r="G10847" s="45" t="s">
        <v>1385</v>
      </c>
      <c r="P10847" s="343"/>
    </row>
    <row r="10848" spans="1:16" x14ac:dyDescent="0.25">
      <c r="A10848" s="44" t="s">
        <v>13291</v>
      </c>
      <c r="B10848" s="92" t="s">
        <v>13392</v>
      </c>
      <c r="C10848" s="45" t="s">
        <v>13126</v>
      </c>
      <c r="D10848" s="93" t="s">
        <v>13391</v>
      </c>
      <c r="E10848" s="94">
        <v>45838</v>
      </c>
      <c r="F10848" s="93"/>
      <c r="G10848" s="93"/>
      <c r="H10848" s="93"/>
      <c r="I10848" s="99"/>
      <c r="J10848" s="99"/>
      <c r="K10848" s="99"/>
      <c r="L10848" s="31"/>
      <c r="M10848" s="31"/>
      <c r="N10848" s="346"/>
      <c r="P10848" s="343"/>
    </row>
    <row r="10849" spans="1:16" x14ac:dyDescent="0.25">
      <c r="A10849" s="264" t="s">
        <v>17931</v>
      </c>
      <c r="B10849" s="264" t="s">
        <v>14593</v>
      </c>
      <c r="C10849" s="265">
        <v>24060301</v>
      </c>
      <c r="D10849" s="265" t="s">
        <v>15953</v>
      </c>
      <c r="E10849" s="266" t="s">
        <v>6412</v>
      </c>
      <c r="P10849" s="343"/>
    </row>
    <row r="10850" spans="1:16" x14ac:dyDescent="0.25">
      <c r="A10850" s="264" t="s">
        <v>17931</v>
      </c>
      <c r="B10850" s="264" t="s">
        <v>14594</v>
      </c>
      <c r="C10850" s="265">
        <v>24060302</v>
      </c>
      <c r="D10850" s="265" t="s">
        <v>15953</v>
      </c>
      <c r="E10850" s="266" t="s">
        <v>5410</v>
      </c>
      <c r="P10850" s="343"/>
    </row>
    <row r="10851" spans="1:16" x14ac:dyDescent="0.25">
      <c r="A10851" s="264" t="s">
        <v>17931</v>
      </c>
      <c r="B10851" s="264" t="s">
        <v>6685</v>
      </c>
      <c r="C10851" s="265">
        <v>24120301</v>
      </c>
      <c r="D10851" s="265" t="s">
        <v>15953</v>
      </c>
      <c r="E10851" s="266" t="s">
        <v>17687</v>
      </c>
      <c r="P10851" s="343"/>
    </row>
    <row r="10852" spans="1:16" x14ac:dyDescent="0.25">
      <c r="A10852" s="44" t="s">
        <v>1242</v>
      </c>
      <c r="B10852" s="44" t="s">
        <v>1355</v>
      </c>
      <c r="C10852" s="45" t="s">
        <v>10974</v>
      </c>
      <c r="D10852" s="45" t="s">
        <v>18252</v>
      </c>
      <c r="E10852" s="45" t="s">
        <v>10715</v>
      </c>
      <c r="F10852" s="45" t="s">
        <v>1384</v>
      </c>
      <c r="G10852" s="45" t="s">
        <v>1385</v>
      </c>
      <c r="P10852" s="343"/>
    </row>
    <row r="10853" spans="1:16" x14ac:dyDescent="0.25">
      <c r="A10853" s="1" t="s">
        <v>1242</v>
      </c>
      <c r="B10853" s="432" t="s">
        <v>2163</v>
      </c>
      <c r="C10853" s="433" t="s">
        <v>6284</v>
      </c>
      <c r="D10853" s="434" t="s">
        <v>17016</v>
      </c>
      <c r="E10853" s="434">
        <v>45920</v>
      </c>
      <c r="P10853" s="343"/>
    </row>
    <row r="10854" spans="1:16" x14ac:dyDescent="0.25">
      <c r="A10854" s="264" t="s">
        <v>15898</v>
      </c>
      <c r="B10854" s="264" t="s">
        <v>15862</v>
      </c>
      <c r="C10854" s="265">
        <v>240902</v>
      </c>
      <c r="D10854" s="265" t="s">
        <v>15953</v>
      </c>
      <c r="E10854" s="266" t="s">
        <v>6214</v>
      </c>
      <c r="P10854" s="343"/>
    </row>
    <row r="10855" spans="1:16" x14ac:dyDescent="0.25">
      <c r="A10855" s="44" t="s">
        <v>312</v>
      </c>
      <c r="B10855" s="44" t="s">
        <v>3753</v>
      </c>
      <c r="C10855" s="45" t="s">
        <v>10089</v>
      </c>
      <c r="D10855" s="45" t="s">
        <v>15765</v>
      </c>
      <c r="E10855" s="45" t="s">
        <v>6210</v>
      </c>
      <c r="F10855" s="328"/>
      <c r="G10855" s="328"/>
      <c r="H10855" s="328"/>
      <c r="I10855" s="329"/>
      <c r="J10855" s="329"/>
      <c r="K10855" s="329"/>
      <c r="N10855" s="346"/>
      <c r="O10855" s="346"/>
      <c r="P10855" s="343"/>
    </row>
    <row r="10856" spans="1:16" x14ac:dyDescent="0.25">
      <c r="A10856" s="346" t="s">
        <v>312</v>
      </c>
      <c r="B10856" s="346" t="s">
        <v>3753</v>
      </c>
      <c r="C10856" s="347" t="s">
        <v>10089</v>
      </c>
      <c r="D10856" s="347" t="s">
        <v>15765</v>
      </c>
      <c r="E10856" s="347" t="s">
        <v>16794</v>
      </c>
      <c r="F10856" s="346"/>
      <c r="G10856" s="346"/>
      <c r="H10856" s="346"/>
      <c r="I10856" s="346"/>
      <c r="J10856" s="346"/>
      <c r="K10856" s="346"/>
      <c r="L10856" s="346"/>
      <c r="M10856" s="346"/>
      <c r="N10856" s="346"/>
      <c r="O10856" s="346"/>
      <c r="P10856" s="343"/>
    </row>
    <row r="10857" spans="1:16" x14ac:dyDescent="0.25">
      <c r="A10857" s="44" t="s">
        <v>312</v>
      </c>
      <c r="B10857" s="44" t="s">
        <v>3753</v>
      </c>
      <c r="C10857" s="45" t="s">
        <v>10089</v>
      </c>
      <c r="D10857" s="45" t="s">
        <v>13812</v>
      </c>
      <c r="E10857" s="45" t="s">
        <v>6210</v>
      </c>
      <c r="F10857" s="93"/>
      <c r="G10857" s="93"/>
      <c r="H10857" s="93"/>
      <c r="I10857" s="99"/>
      <c r="J10857" s="99"/>
      <c r="K10857" s="99"/>
      <c r="N10857" s="346"/>
      <c r="O10857" s="346"/>
      <c r="P10857" s="343"/>
    </row>
    <row r="10858" spans="1:16" x14ac:dyDescent="0.25">
      <c r="A10858" s="44" t="s">
        <v>16134</v>
      </c>
      <c r="B10858" s="44" t="s">
        <v>1345</v>
      </c>
      <c r="C10858" s="45" t="s">
        <v>18105</v>
      </c>
      <c r="D10858" s="45" t="s">
        <v>18252</v>
      </c>
      <c r="E10858" s="45" t="s">
        <v>6985</v>
      </c>
      <c r="F10858" s="45" t="s">
        <v>1385</v>
      </c>
      <c r="G10858" s="45" t="s">
        <v>1385</v>
      </c>
      <c r="P10858" s="343"/>
    </row>
    <row r="10859" spans="1:16" x14ac:dyDescent="0.25">
      <c r="A10859" s="44" t="s">
        <v>16134</v>
      </c>
      <c r="B10859" s="44" t="s">
        <v>18102</v>
      </c>
      <c r="C10859" s="45" t="s">
        <v>18103</v>
      </c>
      <c r="D10859" s="45" t="s">
        <v>18252</v>
      </c>
      <c r="E10859" s="45" t="s">
        <v>6985</v>
      </c>
      <c r="F10859" s="45" t="s">
        <v>1385</v>
      </c>
      <c r="G10859" s="45" t="s">
        <v>1385</v>
      </c>
      <c r="P10859" s="343"/>
    </row>
    <row r="10860" spans="1:16" x14ac:dyDescent="0.25">
      <c r="A10860" s="44" t="s">
        <v>13621</v>
      </c>
      <c r="B10860" s="44" t="s">
        <v>13572</v>
      </c>
      <c r="C10860" s="45" t="s">
        <v>13715</v>
      </c>
      <c r="D10860" s="45" t="s">
        <v>4574</v>
      </c>
      <c r="E10860" s="275">
        <f>DATE(2028,5,7)</f>
        <v>46880</v>
      </c>
      <c r="N10860" s="346"/>
      <c r="O10860" s="346"/>
      <c r="P10860" s="343"/>
    </row>
    <row r="10861" spans="1:16" x14ac:dyDescent="0.25">
      <c r="A10861" s="44" t="s">
        <v>9173</v>
      </c>
      <c r="B10861" s="44" t="s">
        <v>2668</v>
      </c>
      <c r="C10861" s="45" t="s">
        <v>9091</v>
      </c>
      <c r="D10861" s="45" t="s">
        <v>18252</v>
      </c>
      <c r="E10861" s="45" t="s">
        <v>6809</v>
      </c>
      <c r="F10861" s="45" t="s">
        <v>1384</v>
      </c>
      <c r="G10861" s="45" t="s">
        <v>1385</v>
      </c>
      <c r="P10861" s="343"/>
    </row>
    <row r="10862" spans="1:16" x14ac:dyDescent="0.25">
      <c r="A10862" s="44" t="s">
        <v>9173</v>
      </c>
      <c r="B10862" s="44" t="s">
        <v>1361</v>
      </c>
      <c r="C10862" s="45" t="s">
        <v>9087</v>
      </c>
      <c r="D10862" s="45" t="s">
        <v>18252</v>
      </c>
      <c r="E10862" s="45" t="s">
        <v>6809</v>
      </c>
      <c r="F10862" s="45" t="s">
        <v>1384</v>
      </c>
      <c r="G10862" s="45" t="s">
        <v>1385</v>
      </c>
      <c r="P10862" s="343"/>
    </row>
    <row r="10863" spans="1:16" x14ac:dyDescent="0.25">
      <c r="A10863" s="44" t="s">
        <v>13082</v>
      </c>
      <c r="B10863" s="44" t="s">
        <v>15290</v>
      </c>
      <c r="C10863" s="45" t="s">
        <v>7249</v>
      </c>
      <c r="D10863" s="45" t="s">
        <v>16294</v>
      </c>
      <c r="E10863" s="46">
        <v>45777</v>
      </c>
      <c r="F10863" s="338" t="s">
        <v>2055</v>
      </c>
      <c r="G10863" s="44"/>
      <c r="H10863" s="44"/>
      <c r="I10863" s="44"/>
      <c r="J10863" s="44"/>
      <c r="K10863" s="44"/>
      <c r="L10863" s="31"/>
      <c r="M10863" s="31"/>
      <c r="N10863" s="346"/>
      <c r="P10863" s="343"/>
    </row>
    <row r="10864" spans="1:16" x14ac:dyDescent="0.25">
      <c r="A10864" s="264" t="s">
        <v>16969</v>
      </c>
      <c r="B10864" s="264" t="s">
        <v>3782</v>
      </c>
      <c r="C10864" s="265">
        <v>23010402</v>
      </c>
      <c r="D10864" s="265" t="s">
        <v>15953</v>
      </c>
      <c r="E10864" s="266" t="s">
        <v>8836</v>
      </c>
      <c r="P10864" s="343"/>
    </row>
    <row r="10865" spans="1:16" x14ac:dyDescent="0.25">
      <c r="A10865" s="114" t="s">
        <v>2359</v>
      </c>
      <c r="B10865" s="114" t="s">
        <v>2304</v>
      </c>
      <c r="C10865" s="106" t="s">
        <v>10378</v>
      </c>
      <c r="D10865" s="93" t="s">
        <v>1593</v>
      </c>
      <c r="E10865" s="115">
        <v>45961</v>
      </c>
      <c r="F10865" s="93"/>
      <c r="G10865" s="93"/>
      <c r="H10865" s="93"/>
      <c r="I10865" s="99"/>
      <c r="J10865" s="99"/>
      <c r="K10865" s="99"/>
      <c r="L10865" s="31"/>
      <c r="M10865" s="31"/>
      <c r="N10865" s="346"/>
      <c r="P10865" s="343"/>
    </row>
    <row r="10866" spans="1:16" x14ac:dyDescent="0.25">
      <c r="A10866" s="44" t="s">
        <v>2359</v>
      </c>
      <c r="B10866" s="44" t="s">
        <v>12071</v>
      </c>
      <c r="C10866" s="45" t="s">
        <v>8867</v>
      </c>
      <c r="D10866" s="45" t="s">
        <v>4574</v>
      </c>
      <c r="E10866" s="275">
        <f>DATE(2027,2,24)</f>
        <v>46442</v>
      </c>
      <c r="N10866" s="346"/>
      <c r="O10866" s="346"/>
      <c r="P10866" s="343"/>
    </row>
    <row r="10867" spans="1:16" x14ac:dyDescent="0.25">
      <c r="A10867" s="264" t="s">
        <v>11462</v>
      </c>
      <c r="B10867" s="264" t="s">
        <v>3598</v>
      </c>
      <c r="C10867" s="265">
        <v>24020202</v>
      </c>
      <c r="D10867" s="265" t="s">
        <v>15953</v>
      </c>
      <c r="E10867" s="266" t="s">
        <v>8836</v>
      </c>
      <c r="P10867" s="343"/>
    </row>
    <row r="10868" spans="1:16" x14ac:dyDescent="0.25">
      <c r="A10868" s="44" t="s">
        <v>1243</v>
      </c>
      <c r="B10868" s="44" t="s">
        <v>3711</v>
      </c>
      <c r="C10868" s="45" t="s">
        <v>15434</v>
      </c>
      <c r="D10868" s="45" t="s">
        <v>18252</v>
      </c>
      <c r="E10868" s="45" t="s">
        <v>6677</v>
      </c>
      <c r="F10868" s="45" t="s">
        <v>1384</v>
      </c>
      <c r="G10868" s="45" t="s">
        <v>1384</v>
      </c>
      <c r="P10868" s="343"/>
    </row>
    <row r="10869" spans="1:16" x14ac:dyDescent="0.25">
      <c r="A10869" s="264" t="s">
        <v>902</v>
      </c>
      <c r="B10869" s="264" t="s">
        <v>3753</v>
      </c>
      <c r="C10869" s="265">
        <v>210101</v>
      </c>
      <c r="D10869" s="265" t="s">
        <v>15953</v>
      </c>
      <c r="E10869" s="266" t="s">
        <v>3754</v>
      </c>
      <c r="P10869" s="343"/>
    </row>
    <row r="10870" spans="1:16" x14ac:dyDescent="0.25">
      <c r="A10870" s="264" t="s">
        <v>903</v>
      </c>
      <c r="B10870" s="264" t="s">
        <v>3597</v>
      </c>
      <c r="C10870" s="265">
        <v>230902</v>
      </c>
      <c r="D10870" s="265" t="s">
        <v>15953</v>
      </c>
      <c r="E10870" s="266" t="s">
        <v>6210</v>
      </c>
      <c r="P10870" s="343"/>
    </row>
    <row r="10871" spans="1:16" x14ac:dyDescent="0.25">
      <c r="A10871" s="264" t="s">
        <v>903</v>
      </c>
      <c r="B10871" s="264" t="s">
        <v>14631</v>
      </c>
      <c r="C10871" s="265">
        <v>24020201</v>
      </c>
      <c r="D10871" s="265" t="s">
        <v>15953</v>
      </c>
      <c r="E10871" s="266" t="s">
        <v>12997</v>
      </c>
      <c r="P10871" s="343"/>
    </row>
    <row r="10872" spans="1:16" x14ac:dyDescent="0.25">
      <c r="A10872" s="264" t="s">
        <v>903</v>
      </c>
      <c r="B10872" s="264" t="s">
        <v>3598</v>
      </c>
      <c r="C10872" s="265">
        <v>24020202</v>
      </c>
      <c r="D10872" s="265" t="s">
        <v>15953</v>
      </c>
      <c r="E10872" s="266" t="s">
        <v>8836</v>
      </c>
      <c r="P10872" s="343"/>
    </row>
    <row r="10873" spans="1:16" x14ac:dyDescent="0.25">
      <c r="A10873" s="44" t="s">
        <v>16371</v>
      </c>
      <c r="B10873" s="44" t="s">
        <v>16337</v>
      </c>
      <c r="C10873" s="45" t="s">
        <v>16338</v>
      </c>
      <c r="D10873" s="45" t="s">
        <v>16294</v>
      </c>
      <c r="E10873" s="46">
        <v>46022</v>
      </c>
      <c r="F10873" s="338"/>
      <c r="G10873" s="44"/>
      <c r="H10873" s="44"/>
      <c r="I10873" s="44"/>
      <c r="J10873" s="44"/>
      <c r="K10873" s="44"/>
      <c r="L10873" s="31"/>
      <c r="M10873" s="31"/>
      <c r="N10873" s="346"/>
      <c r="P10873" s="343"/>
    </row>
    <row r="10874" spans="1:16" x14ac:dyDescent="0.25">
      <c r="A10874" s="44" t="s">
        <v>16135</v>
      </c>
      <c r="B10874" s="44" t="s">
        <v>15779</v>
      </c>
      <c r="C10874" s="45" t="s">
        <v>15780</v>
      </c>
      <c r="D10874" s="45" t="s">
        <v>18252</v>
      </c>
      <c r="E10874" s="45" t="s">
        <v>6416</v>
      </c>
      <c r="F10874" s="45" t="s">
        <v>1384</v>
      </c>
      <c r="G10874" s="45" t="s">
        <v>1385</v>
      </c>
      <c r="P10874" s="343"/>
    </row>
    <row r="10875" spans="1:16" x14ac:dyDescent="0.25">
      <c r="A10875" s="44" t="s">
        <v>1244</v>
      </c>
      <c r="B10875" s="44" t="s">
        <v>1368</v>
      </c>
      <c r="C10875" s="45" t="s">
        <v>9312</v>
      </c>
      <c r="D10875" s="45" t="s">
        <v>18252</v>
      </c>
      <c r="E10875" s="45" t="s">
        <v>3754</v>
      </c>
      <c r="F10875" s="45" t="s">
        <v>1384</v>
      </c>
      <c r="G10875" s="45" t="s">
        <v>1385</v>
      </c>
      <c r="P10875" s="343"/>
    </row>
    <row r="10876" spans="1:16" x14ac:dyDescent="0.25">
      <c r="A10876" s="131" t="s">
        <v>14361</v>
      </c>
      <c r="B10876" s="92" t="s">
        <v>14372</v>
      </c>
      <c r="C10876" s="93" t="s">
        <v>14373</v>
      </c>
      <c r="D10876" s="93" t="s">
        <v>1398</v>
      </c>
      <c r="E10876" s="94">
        <v>45916</v>
      </c>
      <c r="F10876" s="93"/>
      <c r="G10876" s="93"/>
      <c r="H10876" s="93"/>
      <c r="I10876" s="99"/>
      <c r="J10876" s="99"/>
      <c r="K10876" s="99"/>
      <c r="L10876" s="31"/>
      <c r="M10876" s="31"/>
      <c r="N10876" s="346"/>
      <c r="P10876" s="343"/>
    </row>
    <row r="10877" spans="1:16" x14ac:dyDescent="0.25">
      <c r="A10877" s="262" t="s">
        <v>672</v>
      </c>
      <c r="B10877" s="262" t="s">
        <v>9229</v>
      </c>
      <c r="C10877" s="53" t="s">
        <v>9280</v>
      </c>
      <c r="D10877" s="93" t="s">
        <v>7330</v>
      </c>
      <c r="E10877" s="263">
        <v>46824</v>
      </c>
      <c r="F10877" s="93"/>
      <c r="G10877" s="93"/>
      <c r="H10877" s="93"/>
      <c r="I10877" s="99"/>
      <c r="J10877" s="99"/>
      <c r="K10877" s="99"/>
      <c r="N10877" s="346"/>
      <c r="O10877" s="346"/>
      <c r="P10877" s="343"/>
    </row>
    <row r="10878" spans="1:16" x14ac:dyDescent="0.25">
      <c r="A10878" s="57" t="s">
        <v>672</v>
      </c>
      <c r="B10878" s="92" t="s">
        <v>4550</v>
      </c>
      <c r="C10878" s="93" t="s">
        <v>4548</v>
      </c>
      <c r="D10878" s="93" t="s">
        <v>4549</v>
      </c>
      <c r="E10878" s="94">
        <v>46203</v>
      </c>
      <c r="F10878" s="93"/>
      <c r="G10878" s="93"/>
      <c r="H10878" s="93"/>
      <c r="I10878" s="99"/>
      <c r="J10878" s="99"/>
      <c r="K10878" s="99"/>
      <c r="N10878" s="346"/>
      <c r="O10878" s="346"/>
      <c r="P10878" s="343"/>
    </row>
    <row r="10879" spans="1:16" x14ac:dyDescent="0.25">
      <c r="A10879" s="264" t="s">
        <v>672</v>
      </c>
      <c r="B10879" s="264" t="s">
        <v>6669</v>
      </c>
      <c r="C10879" s="265">
        <v>230807</v>
      </c>
      <c r="D10879" s="265" t="s">
        <v>15953</v>
      </c>
      <c r="E10879" s="266" t="s">
        <v>6877</v>
      </c>
      <c r="P10879" s="343"/>
    </row>
    <row r="10880" spans="1:16" x14ac:dyDescent="0.25">
      <c r="A10880" s="264" t="s">
        <v>672</v>
      </c>
      <c r="B10880" s="264" t="s">
        <v>13009</v>
      </c>
      <c r="C10880" s="265">
        <v>240101</v>
      </c>
      <c r="D10880" s="265" t="s">
        <v>15953</v>
      </c>
      <c r="E10880" s="266" t="s">
        <v>13010</v>
      </c>
      <c r="P10880" s="343"/>
    </row>
    <row r="10881" spans="1:16" x14ac:dyDescent="0.25">
      <c r="A10881" s="44" t="s">
        <v>11239</v>
      </c>
      <c r="B10881" s="44" t="s">
        <v>9963</v>
      </c>
      <c r="C10881" s="45" t="s">
        <v>11131</v>
      </c>
      <c r="D10881" s="45" t="s">
        <v>16294</v>
      </c>
      <c r="E10881" s="46">
        <v>46053</v>
      </c>
      <c r="F10881" s="338"/>
      <c r="G10881" s="44"/>
      <c r="H10881" s="44"/>
      <c r="I10881" s="44"/>
      <c r="J10881" s="44"/>
      <c r="K10881" s="44"/>
      <c r="N10881" s="346"/>
      <c r="O10881" s="346"/>
      <c r="P10881" s="343"/>
    </row>
    <row r="10882" spans="1:16" x14ac:dyDescent="0.25">
      <c r="A10882" s="44" t="s">
        <v>11239</v>
      </c>
      <c r="B10882" s="44" t="s">
        <v>16337</v>
      </c>
      <c r="C10882" s="45" t="s">
        <v>16338</v>
      </c>
      <c r="D10882" s="45" t="s">
        <v>16294</v>
      </c>
      <c r="E10882" s="46">
        <v>46022</v>
      </c>
      <c r="F10882" s="338"/>
      <c r="G10882" s="44"/>
      <c r="H10882" s="44"/>
      <c r="I10882" s="44"/>
      <c r="J10882" s="44"/>
      <c r="K10882" s="44"/>
      <c r="L10882" s="31"/>
      <c r="M10882" s="31"/>
      <c r="N10882" s="346"/>
      <c r="P10882" s="343"/>
    </row>
    <row r="10883" spans="1:16" x14ac:dyDescent="0.25">
      <c r="A10883" s="57" t="s">
        <v>14566</v>
      </c>
      <c r="B10883" s="58" t="s">
        <v>4914</v>
      </c>
      <c r="C10883" s="62">
        <v>23022</v>
      </c>
      <c r="D10883" s="62" t="s">
        <v>5966</v>
      </c>
      <c r="E10883" s="60">
        <v>46630</v>
      </c>
      <c r="F10883" s="339" t="s">
        <v>16267</v>
      </c>
      <c r="G10883" s="339" t="s">
        <v>16268</v>
      </c>
      <c r="H10883" s="57"/>
      <c r="I10883" s="57"/>
      <c r="J10883" s="57"/>
      <c r="K10883" s="57"/>
      <c r="N10883" s="346"/>
      <c r="O10883" s="346"/>
      <c r="P10883" s="343"/>
    </row>
    <row r="10884" spans="1:16" x14ac:dyDescent="0.25">
      <c r="A10884" s="57" t="s">
        <v>16136</v>
      </c>
      <c r="B10884" s="57" t="s">
        <v>2495</v>
      </c>
      <c r="C10884" s="62" t="s">
        <v>14563</v>
      </c>
      <c r="D10884" s="62" t="s">
        <v>5966</v>
      </c>
      <c r="E10884" s="60">
        <v>45961</v>
      </c>
      <c r="F10884" s="339" t="s">
        <v>16267</v>
      </c>
      <c r="G10884" s="339" t="s">
        <v>16268</v>
      </c>
      <c r="H10884" s="57"/>
      <c r="I10884" s="57"/>
      <c r="J10884" s="57"/>
      <c r="K10884" s="57"/>
      <c r="L10884" s="31"/>
      <c r="M10884" s="31"/>
      <c r="N10884" s="346"/>
      <c r="P10884" s="343"/>
    </row>
    <row r="10885" spans="1:16" x14ac:dyDescent="0.25">
      <c r="A10885" s="44" t="s">
        <v>16136</v>
      </c>
      <c r="B10885" s="44" t="s">
        <v>15970</v>
      </c>
      <c r="C10885" s="45" t="s">
        <v>15775</v>
      </c>
      <c r="D10885" s="45" t="s">
        <v>18252</v>
      </c>
      <c r="E10885" s="45" t="s">
        <v>6416</v>
      </c>
      <c r="F10885" s="45" t="s">
        <v>1384</v>
      </c>
      <c r="G10885" s="45" t="s">
        <v>1385</v>
      </c>
      <c r="P10885" s="343"/>
    </row>
    <row r="10886" spans="1:16" x14ac:dyDescent="0.25">
      <c r="A10886" s="44" t="s">
        <v>16136</v>
      </c>
      <c r="B10886" s="44" t="s">
        <v>1345</v>
      </c>
      <c r="C10886" s="45" t="s">
        <v>18105</v>
      </c>
      <c r="D10886" s="45" t="s">
        <v>18252</v>
      </c>
      <c r="E10886" s="45" t="s">
        <v>6985</v>
      </c>
      <c r="F10886" s="45" t="s">
        <v>1384</v>
      </c>
      <c r="G10886" s="45" t="s">
        <v>1385</v>
      </c>
      <c r="P10886" s="343"/>
    </row>
    <row r="10887" spans="1:16" x14ac:dyDescent="0.25">
      <c r="A10887" s="273" t="s">
        <v>11819</v>
      </c>
      <c r="B10887" s="273" t="s">
        <v>11791</v>
      </c>
      <c r="C10887" s="274">
        <v>791202303002</v>
      </c>
      <c r="D10887" s="274" t="s">
        <v>8356</v>
      </c>
      <c r="E10887" s="276" t="s">
        <v>3754</v>
      </c>
      <c r="F10887" s="328"/>
      <c r="G10887" s="328"/>
      <c r="H10887" s="328"/>
      <c r="I10887" s="329"/>
      <c r="J10887" s="329"/>
      <c r="K10887" s="329"/>
      <c r="N10887" s="346"/>
      <c r="O10887" s="346"/>
      <c r="P10887" s="343"/>
    </row>
    <row r="10888" spans="1:16" x14ac:dyDescent="0.25">
      <c r="A10888" s="403" t="s">
        <v>11819</v>
      </c>
      <c r="B10888" s="403" t="s">
        <v>17121</v>
      </c>
      <c r="C10888" s="413">
        <v>13.23</v>
      </c>
      <c r="D10888" s="43" t="s">
        <v>17679</v>
      </c>
      <c r="E10888" s="43">
        <v>46934</v>
      </c>
      <c r="F10888" s="88"/>
      <c r="P10888" s="343"/>
    </row>
    <row r="10889" spans="1:16" x14ac:dyDescent="0.25">
      <c r="A10889" s="1" t="s">
        <v>11819</v>
      </c>
      <c r="B10889" s="432" t="s">
        <v>14398</v>
      </c>
      <c r="C10889" s="433" t="s">
        <v>14486</v>
      </c>
      <c r="D10889" s="434" t="s">
        <v>17016</v>
      </c>
      <c r="E10889" s="434">
        <v>45866</v>
      </c>
      <c r="P10889" s="343"/>
    </row>
    <row r="10890" spans="1:16" x14ac:dyDescent="0.25">
      <c r="A10890" s="44" t="s">
        <v>11052</v>
      </c>
      <c r="B10890" s="44" t="s">
        <v>1367</v>
      </c>
      <c r="C10890" s="45" t="s">
        <v>10990</v>
      </c>
      <c r="D10890" s="45" t="s">
        <v>18252</v>
      </c>
      <c r="E10890" s="45" t="s">
        <v>10715</v>
      </c>
      <c r="F10890" s="45" t="s">
        <v>1384</v>
      </c>
      <c r="G10890" s="45" t="s">
        <v>1385</v>
      </c>
      <c r="P10890" s="343"/>
    </row>
    <row r="10891" spans="1:16" x14ac:dyDescent="0.25">
      <c r="A10891" s="264" t="s">
        <v>6990</v>
      </c>
      <c r="B10891" s="264" t="s">
        <v>1068</v>
      </c>
      <c r="C10891" s="265">
        <v>230202</v>
      </c>
      <c r="D10891" s="265" t="s">
        <v>15953</v>
      </c>
      <c r="E10891" s="266" t="s">
        <v>8836</v>
      </c>
      <c r="P10891" s="343"/>
    </row>
    <row r="10892" spans="1:16" x14ac:dyDescent="0.25">
      <c r="A10892" s="44" t="s">
        <v>12423</v>
      </c>
      <c r="B10892" s="44" t="s">
        <v>12046</v>
      </c>
      <c r="C10892" s="45" t="s">
        <v>4736</v>
      </c>
      <c r="D10892" s="45" t="s">
        <v>4574</v>
      </c>
      <c r="E10892" s="275">
        <f>DATE(2026,1,8)</f>
        <v>46030</v>
      </c>
      <c r="N10892" s="346"/>
      <c r="O10892" s="346"/>
      <c r="P10892" s="343"/>
    </row>
    <row r="10893" spans="1:16" x14ac:dyDescent="0.25">
      <c r="A10893" s="44" t="s">
        <v>6089</v>
      </c>
      <c r="B10893" s="44" t="s">
        <v>6179</v>
      </c>
      <c r="C10893" s="45" t="s">
        <v>6199</v>
      </c>
      <c r="D10893" s="45" t="s">
        <v>18252</v>
      </c>
      <c r="E10893" s="45" t="s">
        <v>6212</v>
      </c>
      <c r="F10893" s="45" t="s">
        <v>1384</v>
      </c>
      <c r="G10893" s="45" t="s">
        <v>1385</v>
      </c>
      <c r="P10893" s="343"/>
    </row>
    <row r="10894" spans="1:16" x14ac:dyDescent="0.25">
      <c r="A10894" s="264" t="s">
        <v>4293</v>
      </c>
      <c r="B10894" s="264" t="s">
        <v>3753</v>
      </c>
      <c r="C10894" s="265">
        <v>210101</v>
      </c>
      <c r="D10894" s="265" t="s">
        <v>15953</v>
      </c>
      <c r="E10894" s="266" t="s">
        <v>3754</v>
      </c>
      <c r="P10894" s="343"/>
    </row>
    <row r="10895" spans="1:16" x14ac:dyDescent="0.25">
      <c r="A10895" s="44" t="s">
        <v>12424</v>
      </c>
      <c r="B10895" s="44" t="s">
        <v>12425</v>
      </c>
      <c r="C10895" s="45" t="s">
        <v>12883</v>
      </c>
      <c r="D10895" s="45" t="s">
        <v>4574</v>
      </c>
      <c r="E10895" s="275">
        <f>DATE(2028,1,15)</f>
        <v>46767</v>
      </c>
      <c r="N10895" s="346"/>
      <c r="O10895" s="346"/>
      <c r="P10895" s="343"/>
    </row>
    <row r="10896" spans="1:16" x14ac:dyDescent="0.25">
      <c r="A10896" s="264" t="s">
        <v>14964</v>
      </c>
      <c r="B10896" s="264" t="s">
        <v>12996</v>
      </c>
      <c r="C10896" s="265">
        <v>24010401</v>
      </c>
      <c r="D10896" s="265" t="s">
        <v>15953</v>
      </c>
      <c r="E10896" s="266" t="s">
        <v>12997</v>
      </c>
      <c r="P10896" s="343"/>
    </row>
    <row r="10897" spans="1:16" x14ac:dyDescent="0.25">
      <c r="A10897" s="264" t="s">
        <v>14964</v>
      </c>
      <c r="B10897" s="264" t="s">
        <v>3782</v>
      </c>
      <c r="C10897" s="265">
        <v>24010402</v>
      </c>
      <c r="D10897" s="265" t="s">
        <v>15953</v>
      </c>
      <c r="E10897" s="266" t="s">
        <v>8836</v>
      </c>
      <c r="P10897" s="343"/>
    </row>
    <row r="10898" spans="1:16" x14ac:dyDescent="0.25">
      <c r="A10898" s="264" t="s">
        <v>15899</v>
      </c>
      <c r="B10898" s="264" t="s">
        <v>4181</v>
      </c>
      <c r="C10898" s="265">
        <v>240301</v>
      </c>
      <c r="D10898" s="265" t="s">
        <v>15953</v>
      </c>
      <c r="E10898" s="266" t="s">
        <v>13010</v>
      </c>
      <c r="P10898" s="343"/>
    </row>
    <row r="10899" spans="1:16" x14ac:dyDescent="0.25">
      <c r="A10899" s="264" t="s">
        <v>4294</v>
      </c>
      <c r="B10899" s="264" t="s">
        <v>4181</v>
      </c>
      <c r="C10899" s="265">
        <v>210305</v>
      </c>
      <c r="D10899" s="265" t="s">
        <v>15953</v>
      </c>
      <c r="E10899" s="266" t="s">
        <v>3754</v>
      </c>
      <c r="P10899" s="343"/>
    </row>
    <row r="10900" spans="1:16" x14ac:dyDescent="0.25">
      <c r="A10900" s="99" t="s">
        <v>3269</v>
      </c>
      <c r="B10900" s="111" t="s">
        <v>1363</v>
      </c>
      <c r="C10900" s="56" t="s">
        <v>3258</v>
      </c>
      <c r="D10900" s="146" t="s">
        <v>2528</v>
      </c>
      <c r="E10900" s="69">
        <v>45227</v>
      </c>
      <c r="F10900" s="93"/>
      <c r="G10900" s="93"/>
      <c r="H10900" s="93"/>
      <c r="I10900" s="99"/>
      <c r="J10900" s="99"/>
      <c r="K10900" s="99"/>
      <c r="N10900" s="346"/>
      <c r="O10900" s="346"/>
      <c r="P10900" s="343"/>
    </row>
    <row r="10901" spans="1:16" x14ac:dyDescent="0.25">
      <c r="A10901" s="264" t="s">
        <v>11463</v>
      </c>
      <c r="B10901" s="264" t="s">
        <v>10527</v>
      </c>
      <c r="C10901" s="265">
        <v>230505</v>
      </c>
      <c r="D10901" s="265" t="s">
        <v>15953</v>
      </c>
      <c r="E10901" s="266" t="s">
        <v>9689</v>
      </c>
      <c r="P10901" s="343"/>
    </row>
    <row r="10902" spans="1:16" x14ac:dyDescent="0.25">
      <c r="A10902" s="264" t="s">
        <v>11463</v>
      </c>
      <c r="B10902" s="264" t="s">
        <v>11351</v>
      </c>
      <c r="C10902" s="265">
        <v>23110101</v>
      </c>
      <c r="D10902" s="265" t="s">
        <v>15953</v>
      </c>
      <c r="E10902" s="266" t="s">
        <v>11352</v>
      </c>
      <c r="P10902" s="343"/>
    </row>
    <row r="10903" spans="1:16" x14ac:dyDescent="0.25">
      <c r="A10903" s="264" t="s">
        <v>11463</v>
      </c>
      <c r="B10903" s="264" t="s">
        <v>11353</v>
      </c>
      <c r="C10903" s="265">
        <v>23110102</v>
      </c>
      <c r="D10903" s="265" t="s">
        <v>15953</v>
      </c>
      <c r="E10903" s="266" t="s">
        <v>5198</v>
      </c>
      <c r="P10903" s="343"/>
    </row>
    <row r="10904" spans="1:16" x14ac:dyDescent="0.25">
      <c r="A10904" s="44" t="s">
        <v>12426</v>
      </c>
      <c r="B10904" s="44" t="s">
        <v>12427</v>
      </c>
      <c r="C10904" s="45" t="s">
        <v>12884</v>
      </c>
      <c r="D10904" s="45" t="s">
        <v>4574</v>
      </c>
      <c r="E10904" s="275">
        <f>DATE(2027,8,9)</f>
        <v>46608</v>
      </c>
      <c r="N10904" s="346"/>
      <c r="O10904" s="346"/>
      <c r="P10904" s="343"/>
    </row>
    <row r="10905" spans="1:16" x14ac:dyDescent="0.25">
      <c r="A10905" s="44" t="s">
        <v>8927</v>
      </c>
      <c r="B10905" s="44" t="s">
        <v>2971</v>
      </c>
      <c r="C10905" s="45" t="s">
        <v>3032</v>
      </c>
      <c r="D10905" s="45" t="s">
        <v>15765</v>
      </c>
      <c r="E10905" s="45" t="s">
        <v>2973</v>
      </c>
      <c r="F10905" s="328"/>
      <c r="G10905" s="328"/>
      <c r="H10905" s="328"/>
      <c r="I10905" s="329"/>
      <c r="J10905" s="329"/>
      <c r="K10905" s="329"/>
      <c r="N10905" s="346"/>
      <c r="O10905" s="346"/>
      <c r="P10905" s="343"/>
    </row>
    <row r="10906" spans="1:16" x14ac:dyDescent="0.25">
      <c r="A10906" s="346" t="s">
        <v>8927</v>
      </c>
      <c r="B10906" s="346" t="s">
        <v>2971</v>
      </c>
      <c r="C10906" s="347" t="s">
        <v>3032</v>
      </c>
      <c r="D10906" s="347" t="s">
        <v>15765</v>
      </c>
      <c r="E10906" s="347" t="s">
        <v>16804</v>
      </c>
      <c r="F10906" s="346"/>
      <c r="G10906" s="346"/>
      <c r="H10906" s="346"/>
      <c r="I10906" s="346"/>
      <c r="J10906" s="346"/>
      <c r="K10906" s="346"/>
      <c r="L10906" s="346"/>
      <c r="M10906" s="346"/>
      <c r="N10906" s="346"/>
      <c r="O10906" s="346"/>
      <c r="P10906" s="343"/>
    </row>
    <row r="10907" spans="1:16" x14ac:dyDescent="0.25">
      <c r="A10907" s="44" t="s">
        <v>8927</v>
      </c>
      <c r="B10907" s="44" t="s">
        <v>2971</v>
      </c>
      <c r="C10907" s="45" t="s">
        <v>3032</v>
      </c>
      <c r="D10907" s="45" t="s">
        <v>13812</v>
      </c>
      <c r="E10907" s="45" t="s">
        <v>2973</v>
      </c>
      <c r="F10907" s="93"/>
      <c r="G10907" s="93"/>
      <c r="H10907" s="93"/>
      <c r="I10907" s="99"/>
      <c r="J10907" s="99"/>
      <c r="K10907" s="99"/>
      <c r="N10907" s="346"/>
      <c r="O10907" s="346"/>
      <c r="P10907" s="343"/>
    </row>
    <row r="10908" spans="1:16" x14ac:dyDescent="0.25">
      <c r="A10908" s="44" t="s">
        <v>12428</v>
      </c>
      <c r="B10908" s="44" t="s">
        <v>12429</v>
      </c>
      <c r="C10908" s="45" t="s">
        <v>12886</v>
      </c>
      <c r="D10908" s="45" t="s">
        <v>4574</v>
      </c>
      <c r="E10908" s="275">
        <f>DATE(2028,2,12)</f>
        <v>46795</v>
      </c>
      <c r="N10908" s="346"/>
      <c r="O10908" s="346"/>
      <c r="P10908" s="343"/>
    </row>
    <row r="10909" spans="1:16" x14ac:dyDescent="0.25">
      <c r="A10909" s="44" t="s">
        <v>12428</v>
      </c>
      <c r="B10909" s="44" t="s">
        <v>12429</v>
      </c>
      <c r="C10909" s="45" t="s">
        <v>12885</v>
      </c>
      <c r="D10909" s="45" t="s">
        <v>4574</v>
      </c>
      <c r="E10909" s="275">
        <f>DATE(2025,4,13)</f>
        <v>45760</v>
      </c>
      <c r="F10909" s="32"/>
      <c r="G10909" s="32"/>
      <c r="H10909" s="32"/>
      <c r="I10909" s="31"/>
      <c r="J10909" s="31"/>
      <c r="K10909" s="31"/>
      <c r="L10909" s="31"/>
      <c r="M10909" s="31"/>
      <c r="N10909" s="346"/>
      <c r="P10909" s="343"/>
    </row>
    <row r="10910" spans="1:16" x14ac:dyDescent="0.25">
      <c r="A10910" s="264" t="s">
        <v>11464</v>
      </c>
      <c r="B10910" s="264" t="s">
        <v>11351</v>
      </c>
      <c r="C10910" s="265">
        <v>23110101</v>
      </c>
      <c r="D10910" s="265" t="s">
        <v>15953</v>
      </c>
      <c r="E10910" s="266" t="s">
        <v>11352</v>
      </c>
      <c r="P10910" s="343"/>
    </row>
    <row r="10911" spans="1:16" x14ac:dyDescent="0.25">
      <c r="A10911" s="264" t="s">
        <v>11464</v>
      </c>
      <c r="B10911" s="264" t="s">
        <v>11353</v>
      </c>
      <c r="C10911" s="265">
        <v>23110102</v>
      </c>
      <c r="D10911" s="265" t="s">
        <v>15953</v>
      </c>
      <c r="E10911" s="266" t="s">
        <v>5198</v>
      </c>
      <c r="P10911" s="343"/>
    </row>
    <row r="10912" spans="1:16" x14ac:dyDescent="0.25">
      <c r="A10912" s="264" t="s">
        <v>6991</v>
      </c>
      <c r="B10912" s="264" t="s">
        <v>1074</v>
      </c>
      <c r="C10912" s="265">
        <v>220701</v>
      </c>
      <c r="D10912" s="265" t="s">
        <v>15953</v>
      </c>
      <c r="E10912" s="266" t="s">
        <v>6212</v>
      </c>
      <c r="P10912" s="343"/>
    </row>
    <row r="10913" spans="1:16" x14ac:dyDescent="0.25">
      <c r="A10913" s="264" t="s">
        <v>6991</v>
      </c>
      <c r="B10913" s="264" t="s">
        <v>9691</v>
      </c>
      <c r="C10913" s="265">
        <v>230302</v>
      </c>
      <c r="D10913" s="265" t="s">
        <v>15953</v>
      </c>
      <c r="E10913" s="266" t="s">
        <v>3754</v>
      </c>
      <c r="P10913" s="343"/>
    </row>
    <row r="10914" spans="1:16" x14ac:dyDescent="0.25">
      <c r="A10914" s="264" t="s">
        <v>6991</v>
      </c>
      <c r="B10914" s="264" t="s">
        <v>1082</v>
      </c>
      <c r="C10914" s="265">
        <v>230303</v>
      </c>
      <c r="D10914" s="265" t="s">
        <v>15953</v>
      </c>
      <c r="E10914" s="266" t="s">
        <v>3754</v>
      </c>
      <c r="P10914" s="343"/>
    </row>
    <row r="10915" spans="1:16" x14ac:dyDescent="0.25">
      <c r="A10915" s="44" t="s">
        <v>4868</v>
      </c>
      <c r="B10915" s="44" t="s">
        <v>1353</v>
      </c>
      <c r="C10915" s="45" t="s">
        <v>15395</v>
      </c>
      <c r="D10915" s="45" t="s">
        <v>18252</v>
      </c>
      <c r="E10915" s="45" t="s">
        <v>10069</v>
      </c>
      <c r="F10915" s="45" t="s">
        <v>1384</v>
      </c>
      <c r="G10915" s="45" t="s">
        <v>1385</v>
      </c>
      <c r="P10915" s="343"/>
    </row>
    <row r="10916" spans="1:16" x14ac:dyDescent="0.25">
      <c r="A10916" s="44" t="s">
        <v>4868</v>
      </c>
      <c r="B10916" s="44" t="s">
        <v>15965</v>
      </c>
      <c r="C10916" s="45" t="s">
        <v>15966</v>
      </c>
      <c r="D10916" s="45" t="s">
        <v>18252</v>
      </c>
      <c r="E10916" s="45" t="s">
        <v>6214</v>
      </c>
      <c r="F10916" s="45" t="s">
        <v>1384</v>
      </c>
      <c r="G10916" s="45" t="s">
        <v>1385</v>
      </c>
      <c r="P10916" s="343"/>
    </row>
    <row r="10917" spans="1:16" x14ac:dyDescent="0.25">
      <c r="A10917" s="44" t="s">
        <v>16137</v>
      </c>
      <c r="B10917" s="44" t="s">
        <v>15962</v>
      </c>
      <c r="C10917" s="45" t="s">
        <v>15776</v>
      </c>
      <c r="D10917" s="45" t="s">
        <v>18252</v>
      </c>
      <c r="E10917" s="45" t="s">
        <v>6416</v>
      </c>
      <c r="F10917" s="45" t="s">
        <v>1384</v>
      </c>
      <c r="G10917" s="45" t="s">
        <v>1385</v>
      </c>
      <c r="P10917" s="343"/>
    </row>
    <row r="10918" spans="1:16" x14ac:dyDescent="0.25">
      <c r="A10918" s="264" t="s">
        <v>904</v>
      </c>
      <c r="B10918" s="264" t="s">
        <v>4181</v>
      </c>
      <c r="C10918" s="265">
        <v>230301</v>
      </c>
      <c r="D10918" s="265" t="s">
        <v>15953</v>
      </c>
      <c r="E10918" s="266" t="s">
        <v>6877</v>
      </c>
      <c r="P10918" s="343"/>
    </row>
    <row r="10919" spans="1:16" x14ac:dyDescent="0.25">
      <c r="A10919" s="57" t="s">
        <v>4504</v>
      </c>
      <c r="B10919" s="92" t="s">
        <v>4550</v>
      </c>
      <c r="C10919" s="93" t="s">
        <v>4548</v>
      </c>
      <c r="D10919" s="93" t="s">
        <v>4549</v>
      </c>
      <c r="E10919" s="94">
        <v>46203</v>
      </c>
      <c r="F10919" s="93"/>
      <c r="G10919" s="93"/>
      <c r="H10919" s="93"/>
      <c r="I10919" s="99"/>
      <c r="J10919" s="99"/>
      <c r="K10919" s="99"/>
      <c r="N10919" s="346"/>
      <c r="O10919" s="346"/>
      <c r="P10919" s="343"/>
    </row>
    <row r="10920" spans="1:16" x14ac:dyDescent="0.25">
      <c r="A10920" s="44" t="s">
        <v>2032</v>
      </c>
      <c r="B10920" s="44" t="s">
        <v>2039</v>
      </c>
      <c r="C10920" s="45" t="s">
        <v>6190</v>
      </c>
      <c r="D10920" s="45" t="s">
        <v>18252</v>
      </c>
      <c r="E10920" s="45" t="s">
        <v>5183</v>
      </c>
      <c r="F10920" s="45" t="s">
        <v>1384</v>
      </c>
      <c r="G10920" s="45" t="s">
        <v>1385</v>
      </c>
      <c r="P10920" s="343"/>
    </row>
    <row r="10921" spans="1:16" x14ac:dyDescent="0.25">
      <c r="A10921" s="403" t="s">
        <v>2032</v>
      </c>
      <c r="B10921" s="403" t="s">
        <v>17101</v>
      </c>
      <c r="C10921" s="413">
        <v>11.24</v>
      </c>
      <c r="D10921" s="43" t="s">
        <v>17679</v>
      </c>
      <c r="E10921" s="43">
        <v>47299</v>
      </c>
      <c r="F10921" s="88"/>
      <c r="P10921" s="343"/>
    </row>
    <row r="10922" spans="1:16" x14ac:dyDescent="0.25">
      <c r="A10922" s="44" t="s">
        <v>15584</v>
      </c>
      <c r="B10922" s="44" t="s">
        <v>4157</v>
      </c>
      <c r="C10922" s="45" t="s">
        <v>15418</v>
      </c>
      <c r="D10922" s="45" t="s">
        <v>18252</v>
      </c>
      <c r="E10922" s="45" t="s">
        <v>3064</v>
      </c>
      <c r="F10922" s="45" t="s">
        <v>1384</v>
      </c>
      <c r="G10922" s="45" t="s">
        <v>1385</v>
      </c>
      <c r="P10922" s="343"/>
    </row>
    <row r="10923" spans="1:16" x14ac:dyDescent="0.25">
      <c r="A10923" s="264" t="s">
        <v>905</v>
      </c>
      <c r="B10923" s="264" t="s">
        <v>11351</v>
      </c>
      <c r="C10923" s="265">
        <v>23110101</v>
      </c>
      <c r="D10923" s="265" t="s">
        <v>15953</v>
      </c>
      <c r="E10923" s="266" t="s">
        <v>11352</v>
      </c>
      <c r="P10923" s="343"/>
    </row>
    <row r="10924" spans="1:16" x14ac:dyDescent="0.25">
      <c r="A10924" s="264" t="s">
        <v>905</v>
      </c>
      <c r="B10924" s="264" t="s">
        <v>16922</v>
      </c>
      <c r="C10924" s="265">
        <v>24090701</v>
      </c>
      <c r="D10924" s="265" t="s">
        <v>15953</v>
      </c>
      <c r="E10924" s="266" t="s">
        <v>6214</v>
      </c>
      <c r="P10924" s="343"/>
    </row>
    <row r="10925" spans="1:16" x14ac:dyDescent="0.25">
      <c r="A10925" s="44" t="s">
        <v>12430</v>
      </c>
      <c r="B10925" s="44" t="s">
        <v>12285</v>
      </c>
      <c r="C10925" s="45" t="s">
        <v>6604</v>
      </c>
      <c r="D10925" s="45" t="s">
        <v>4574</v>
      </c>
      <c r="E10925" s="275">
        <f>DATE(2026,5,26)</f>
        <v>46168</v>
      </c>
      <c r="O10925" s="346"/>
      <c r="P10925" s="343"/>
    </row>
    <row r="10926" spans="1:16" x14ac:dyDescent="0.25">
      <c r="A10926" s="44" t="s">
        <v>16138</v>
      </c>
      <c r="B10926" s="44" t="s">
        <v>15970</v>
      </c>
      <c r="C10926" s="45" t="s">
        <v>15775</v>
      </c>
      <c r="D10926" s="45" t="s">
        <v>18252</v>
      </c>
      <c r="E10926" s="45" t="s">
        <v>6416</v>
      </c>
      <c r="F10926" s="45" t="s">
        <v>1384</v>
      </c>
      <c r="G10926" s="45" t="s">
        <v>1385</v>
      </c>
      <c r="P10926" s="343"/>
    </row>
    <row r="10927" spans="1:16" x14ac:dyDescent="0.25">
      <c r="A10927" s="44" t="s">
        <v>18187</v>
      </c>
      <c r="B10927" s="44" t="s">
        <v>6177</v>
      </c>
      <c r="C10927" s="45" t="s">
        <v>6191</v>
      </c>
      <c r="D10927" s="45" t="s">
        <v>18252</v>
      </c>
      <c r="E10927" s="45" t="s">
        <v>6211</v>
      </c>
      <c r="F10927" s="45" t="s">
        <v>1384</v>
      </c>
      <c r="G10927" s="45" t="s">
        <v>1384</v>
      </c>
      <c r="P10927" s="343"/>
    </row>
    <row r="10928" spans="1:16" x14ac:dyDescent="0.25">
      <c r="A10928" s="403" t="s">
        <v>17458</v>
      </c>
      <c r="B10928" s="403" t="s">
        <v>17087</v>
      </c>
      <c r="C10928" s="413">
        <v>9.24</v>
      </c>
      <c r="D10928" s="43" t="s">
        <v>17679</v>
      </c>
      <c r="E10928" s="43">
        <v>47299</v>
      </c>
      <c r="F10928" s="88"/>
      <c r="P10928" s="343"/>
    </row>
    <row r="10929" spans="1:16" x14ac:dyDescent="0.25">
      <c r="A10929" s="403" t="s">
        <v>17458</v>
      </c>
      <c r="B10929" s="403" t="s">
        <v>17187</v>
      </c>
      <c r="C10929" s="413">
        <v>10.24</v>
      </c>
      <c r="D10929" s="43" t="s">
        <v>17679</v>
      </c>
      <c r="E10929" s="43">
        <v>47299</v>
      </c>
      <c r="F10929" s="88"/>
      <c r="P10929" s="343"/>
    </row>
    <row r="10930" spans="1:16" x14ac:dyDescent="0.25">
      <c r="A10930" s="403" t="s">
        <v>17458</v>
      </c>
      <c r="B10930" s="403" t="s">
        <v>17091</v>
      </c>
      <c r="C10930" s="413">
        <v>12.24</v>
      </c>
      <c r="D10930" s="43" t="s">
        <v>17679</v>
      </c>
      <c r="E10930" s="43">
        <v>47299</v>
      </c>
      <c r="F10930" s="88"/>
      <c r="P10930" s="343"/>
    </row>
    <row r="10931" spans="1:16" x14ac:dyDescent="0.25">
      <c r="A10931" s="403" t="s">
        <v>17458</v>
      </c>
      <c r="B10931" s="403" t="s">
        <v>17131</v>
      </c>
      <c r="C10931" s="413">
        <v>17.239999999999998</v>
      </c>
      <c r="D10931" s="43" t="s">
        <v>17679</v>
      </c>
      <c r="E10931" s="43">
        <v>47299</v>
      </c>
      <c r="F10931" s="88"/>
      <c r="P10931" s="343"/>
    </row>
    <row r="10932" spans="1:16" x14ac:dyDescent="0.25">
      <c r="A10932" s="44" t="s">
        <v>12431</v>
      </c>
      <c r="B10932" s="44" t="s">
        <v>12014</v>
      </c>
      <c r="C10932" s="45" t="s">
        <v>12887</v>
      </c>
      <c r="D10932" s="45" t="s">
        <v>4574</v>
      </c>
      <c r="E10932" s="275">
        <f>DATE(2026,8,15)</f>
        <v>46249</v>
      </c>
      <c r="O10932" s="346"/>
      <c r="P10932" s="343"/>
    </row>
    <row r="10933" spans="1:16" x14ac:dyDescent="0.25">
      <c r="A10933" s="264" t="s">
        <v>906</v>
      </c>
      <c r="B10933" s="264" t="s">
        <v>14575</v>
      </c>
      <c r="C10933" s="265">
        <v>240402</v>
      </c>
      <c r="D10933" s="265" t="s">
        <v>15953</v>
      </c>
      <c r="E10933" s="266" t="s">
        <v>6492</v>
      </c>
      <c r="P10933" s="343"/>
    </row>
    <row r="10934" spans="1:16" x14ac:dyDescent="0.25">
      <c r="A10934" s="264" t="s">
        <v>11465</v>
      </c>
      <c r="B10934" s="264" t="s">
        <v>3591</v>
      </c>
      <c r="C10934" s="265">
        <v>230901</v>
      </c>
      <c r="D10934" s="265" t="s">
        <v>15953</v>
      </c>
      <c r="E10934" s="266" t="s">
        <v>10715</v>
      </c>
      <c r="P10934" s="343"/>
    </row>
    <row r="10935" spans="1:16" x14ac:dyDescent="0.25">
      <c r="A10935" s="264" t="s">
        <v>9561</v>
      </c>
      <c r="B10935" s="264" t="s">
        <v>4181</v>
      </c>
      <c r="C10935" s="265">
        <v>230301</v>
      </c>
      <c r="D10935" s="265" t="s">
        <v>15953</v>
      </c>
      <c r="E10935" s="266" t="s">
        <v>6877</v>
      </c>
      <c r="P10935" s="343"/>
    </row>
    <row r="10936" spans="1:16" x14ac:dyDescent="0.25">
      <c r="A10936" s="264" t="s">
        <v>907</v>
      </c>
      <c r="B10936" s="264" t="s">
        <v>1057</v>
      </c>
      <c r="C10936" s="265">
        <v>24060402</v>
      </c>
      <c r="D10936" s="265" t="s">
        <v>15953</v>
      </c>
      <c r="E10936" s="266" t="s">
        <v>5410</v>
      </c>
      <c r="P10936" s="343"/>
    </row>
    <row r="10937" spans="1:16" x14ac:dyDescent="0.25">
      <c r="A10937" s="76" t="s">
        <v>17052</v>
      </c>
      <c r="B10937" s="353" t="s">
        <v>17063</v>
      </c>
      <c r="C10937" s="32" t="s">
        <v>17033</v>
      </c>
      <c r="D10937" s="32" t="s">
        <v>1398</v>
      </c>
      <c r="E10937" s="33">
        <v>47208</v>
      </c>
      <c r="F10937" s="32"/>
      <c r="G10937" s="32"/>
      <c r="H10937" s="32"/>
      <c r="I10937" s="31"/>
      <c r="J10937" s="31"/>
      <c r="K10937" s="31"/>
      <c r="L10937" s="31"/>
      <c r="M10937" s="31"/>
      <c r="N10937" s="31"/>
      <c r="P10937" s="343"/>
    </row>
    <row r="10938" spans="1:16" ht="14.4" x14ac:dyDescent="0.3">
      <c r="A10938" s="25" t="s">
        <v>17052</v>
      </c>
      <c r="B10938" s="44" t="s">
        <v>13765</v>
      </c>
      <c r="C10938" s="45" t="s">
        <v>13800</v>
      </c>
      <c r="D10938" s="45" t="s">
        <v>13812</v>
      </c>
      <c r="E10938" s="45" t="s">
        <v>11352</v>
      </c>
      <c r="F10938" s="93"/>
      <c r="G10938" s="93"/>
      <c r="H10938" s="93"/>
      <c r="I10938" s="99"/>
      <c r="J10938" s="99"/>
      <c r="K10938" s="99"/>
      <c r="P10938" s="343"/>
    </row>
    <row r="10939" spans="1:16" x14ac:dyDescent="0.25">
      <c r="A10939" s="44" t="s">
        <v>11240</v>
      </c>
      <c r="B10939" s="44" t="s">
        <v>9963</v>
      </c>
      <c r="C10939" s="45" t="s">
        <v>11131</v>
      </c>
      <c r="D10939" s="45" t="s">
        <v>16294</v>
      </c>
      <c r="E10939" s="46">
        <v>46053</v>
      </c>
      <c r="F10939" s="338"/>
      <c r="G10939" s="44"/>
      <c r="H10939" s="44"/>
      <c r="I10939" s="44"/>
      <c r="J10939" s="44"/>
      <c r="K10939" s="44"/>
      <c r="P10939" s="343"/>
    </row>
    <row r="10940" spans="1:16" x14ac:dyDescent="0.25">
      <c r="A10940" s="44" t="s">
        <v>13292</v>
      </c>
      <c r="B10940" s="92" t="s">
        <v>13392</v>
      </c>
      <c r="C10940" s="45" t="s">
        <v>13122</v>
      </c>
      <c r="D10940" s="93" t="s">
        <v>13391</v>
      </c>
      <c r="E10940" s="94">
        <v>45838</v>
      </c>
      <c r="F10940" s="93"/>
      <c r="G10940" s="93"/>
      <c r="H10940" s="93"/>
      <c r="I10940" s="99"/>
      <c r="J10940" s="99"/>
      <c r="K10940" s="99"/>
      <c r="L10940" s="31"/>
      <c r="M10940" s="31"/>
      <c r="N10940" s="31"/>
      <c r="P10940" s="343"/>
    </row>
    <row r="10941" spans="1:16" x14ac:dyDescent="0.25">
      <c r="A10941" s="1" t="s">
        <v>14487</v>
      </c>
      <c r="B10941" s="432" t="s">
        <v>13874</v>
      </c>
      <c r="C10941" s="433" t="s">
        <v>14488</v>
      </c>
      <c r="D10941" s="434" t="s">
        <v>17016</v>
      </c>
      <c r="E10941" s="434">
        <v>45866</v>
      </c>
      <c r="P10941" s="343"/>
    </row>
    <row r="10942" spans="1:16" x14ac:dyDescent="0.25">
      <c r="A10942" s="264" t="s">
        <v>6992</v>
      </c>
      <c r="B10942" s="264" t="s">
        <v>6692</v>
      </c>
      <c r="C10942" s="265">
        <v>220902</v>
      </c>
      <c r="D10942" s="265" t="s">
        <v>15953</v>
      </c>
      <c r="E10942" s="266" t="s">
        <v>6210</v>
      </c>
      <c r="P10942" s="343"/>
    </row>
    <row r="10943" spans="1:16" x14ac:dyDescent="0.3">
      <c r="A10943" s="99" t="s">
        <v>1939</v>
      </c>
      <c r="B10943" s="92" t="s">
        <v>3657</v>
      </c>
      <c r="C10943" s="93" t="s">
        <v>11552</v>
      </c>
      <c r="D10943" s="93" t="s">
        <v>1814</v>
      </c>
      <c r="E10943" s="94">
        <v>46752</v>
      </c>
      <c r="F10943" s="93"/>
      <c r="G10943" s="93"/>
      <c r="H10943" s="93"/>
      <c r="I10943" s="99"/>
      <c r="J10943" s="99"/>
      <c r="K10943" s="99"/>
      <c r="P10943" s="343"/>
    </row>
    <row r="10944" spans="1:16" x14ac:dyDescent="0.25">
      <c r="A10944" s="44" t="s">
        <v>313</v>
      </c>
      <c r="B10944" s="44" t="s">
        <v>177</v>
      </c>
      <c r="C10944" s="45" t="s">
        <v>6386</v>
      </c>
      <c r="D10944" s="45" t="s">
        <v>15765</v>
      </c>
      <c r="E10944" s="45" t="s">
        <v>6212</v>
      </c>
      <c r="F10944" s="328"/>
      <c r="G10944" s="328"/>
      <c r="H10944" s="328"/>
      <c r="I10944" s="329"/>
      <c r="J10944" s="329"/>
      <c r="K10944" s="329"/>
      <c r="P10944" s="343"/>
    </row>
    <row r="10945" spans="1:16" x14ac:dyDescent="0.25">
      <c r="A10945" s="346" t="s">
        <v>313</v>
      </c>
      <c r="B10945" s="346" t="s">
        <v>177</v>
      </c>
      <c r="C10945" s="347" t="s">
        <v>6386</v>
      </c>
      <c r="D10945" s="347" t="s">
        <v>15765</v>
      </c>
      <c r="E10945" s="347" t="s">
        <v>16792</v>
      </c>
      <c r="F10945" s="346"/>
      <c r="G10945" s="346"/>
      <c r="H10945" s="346"/>
      <c r="I10945" s="346"/>
      <c r="J10945" s="346"/>
      <c r="K10945" s="346"/>
      <c r="L10945" s="346"/>
      <c r="M10945" s="346"/>
      <c r="P10945" s="343"/>
    </row>
    <row r="10946" spans="1:16" x14ac:dyDescent="0.25">
      <c r="A10946" s="44" t="s">
        <v>313</v>
      </c>
      <c r="B10946" s="44" t="s">
        <v>177</v>
      </c>
      <c r="C10946" s="45" t="s">
        <v>6386</v>
      </c>
      <c r="D10946" s="45" t="s">
        <v>13812</v>
      </c>
      <c r="E10946" s="45" t="s">
        <v>6212</v>
      </c>
      <c r="F10946" s="93"/>
      <c r="G10946" s="93"/>
      <c r="H10946" s="93"/>
      <c r="I10946" s="99"/>
      <c r="J10946" s="99"/>
      <c r="K10946" s="99"/>
      <c r="P10946" s="343"/>
    </row>
    <row r="10947" spans="1:16" x14ac:dyDescent="0.25">
      <c r="A10947" s="44" t="s">
        <v>18188</v>
      </c>
      <c r="B10947" s="44" t="s">
        <v>1350</v>
      </c>
      <c r="C10947" s="45" t="s">
        <v>6188</v>
      </c>
      <c r="D10947" s="45" t="s">
        <v>18252</v>
      </c>
      <c r="E10947" s="45" t="s">
        <v>6211</v>
      </c>
      <c r="F10947" s="45" t="s">
        <v>1384</v>
      </c>
      <c r="G10947" s="45" t="s">
        <v>1384</v>
      </c>
      <c r="P10947" s="343"/>
    </row>
    <row r="10948" spans="1:16" x14ac:dyDescent="0.25">
      <c r="A10948" s="264" t="s">
        <v>6993</v>
      </c>
      <c r="B10948" s="264" t="s">
        <v>4181</v>
      </c>
      <c r="C10948" s="265">
        <v>230301</v>
      </c>
      <c r="D10948" s="265" t="s">
        <v>15953</v>
      </c>
      <c r="E10948" s="266" t="s">
        <v>6877</v>
      </c>
      <c r="P10948" s="343"/>
    </row>
    <row r="10949" spans="1:16" x14ac:dyDescent="0.25">
      <c r="A10949" s="403" t="s">
        <v>17459</v>
      </c>
      <c r="B10949" s="403" t="s">
        <v>17206</v>
      </c>
      <c r="C10949" s="413">
        <v>16.22</v>
      </c>
      <c r="D10949" s="43" t="s">
        <v>17679</v>
      </c>
      <c r="E10949" s="43">
        <v>45838</v>
      </c>
      <c r="F10949" s="88"/>
      <c r="P10949" s="343"/>
    </row>
    <row r="10950" spans="1:16" x14ac:dyDescent="0.3">
      <c r="A10950" s="57" t="s">
        <v>16287</v>
      </c>
      <c r="B10950" s="57" t="s">
        <v>1488</v>
      </c>
      <c r="C10950" s="62" t="s">
        <v>13533</v>
      </c>
      <c r="D10950" s="62" t="s">
        <v>5966</v>
      </c>
      <c r="E10950" s="60">
        <v>45777</v>
      </c>
      <c r="F10950" s="339" t="s">
        <v>16267</v>
      </c>
      <c r="G10950" s="339" t="s">
        <v>16268</v>
      </c>
      <c r="H10950" s="57"/>
      <c r="I10950" s="57"/>
      <c r="J10950" s="57"/>
      <c r="K10950" s="57"/>
      <c r="L10950" s="31"/>
      <c r="M10950" s="31"/>
      <c r="N10950" s="31"/>
      <c r="P10950" s="343"/>
    </row>
    <row r="10951" spans="1:16" x14ac:dyDescent="0.25">
      <c r="A10951" s="44" t="s">
        <v>2434</v>
      </c>
      <c r="B10951" s="44" t="s">
        <v>1357</v>
      </c>
      <c r="C10951" s="45" t="s">
        <v>6195</v>
      </c>
      <c r="D10951" s="45" t="s">
        <v>18252</v>
      </c>
      <c r="E10951" s="45" t="s">
        <v>6212</v>
      </c>
      <c r="F10951" s="45" t="s">
        <v>1384</v>
      </c>
      <c r="G10951" s="45" t="s">
        <v>1385</v>
      </c>
      <c r="P10951" s="343"/>
    </row>
    <row r="10952" spans="1:16" x14ac:dyDescent="0.25">
      <c r="A10952" s="264" t="s">
        <v>14965</v>
      </c>
      <c r="B10952" s="264" t="s">
        <v>6672</v>
      </c>
      <c r="C10952" s="265">
        <v>22050101</v>
      </c>
      <c r="D10952" s="265" t="s">
        <v>15953</v>
      </c>
      <c r="E10952" s="266" t="s">
        <v>6673</v>
      </c>
      <c r="P10952" s="343"/>
    </row>
    <row r="10953" spans="1:16" x14ac:dyDescent="0.25">
      <c r="A10953" s="264" t="s">
        <v>14965</v>
      </c>
      <c r="B10953" s="264" t="s">
        <v>6711</v>
      </c>
      <c r="C10953" s="265">
        <v>22050102</v>
      </c>
      <c r="D10953" s="265" t="s">
        <v>15953</v>
      </c>
      <c r="E10953" s="266" t="s">
        <v>6673</v>
      </c>
      <c r="P10953" s="343"/>
    </row>
    <row r="10954" spans="1:16" x14ac:dyDescent="0.25">
      <c r="A10954" s="264" t="s">
        <v>14965</v>
      </c>
      <c r="B10954" s="264" t="s">
        <v>12996</v>
      </c>
      <c r="C10954" s="265">
        <v>24010401</v>
      </c>
      <c r="D10954" s="265" t="s">
        <v>15953</v>
      </c>
      <c r="E10954" s="266" t="s">
        <v>12997</v>
      </c>
      <c r="P10954" s="343"/>
    </row>
    <row r="10955" spans="1:16" x14ac:dyDescent="0.25">
      <c r="A10955" s="264" t="s">
        <v>14965</v>
      </c>
      <c r="B10955" s="264" t="s">
        <v>3782</v>
      </c>
      <c r="C10955" s="265">
        <v>24010402</v>
      </c>
      <c r="D10955" s="265" t="s">
        <v>15953</v>
      </c>
      <c r="E10955" s="266" t="s">
        <v>8836</v>
      </c>
      <c r="P10955" s="343"/>
    </row>
    <row r="10956" spans="1:16" x14ac:dyDescent="0.25">
      <c r="A10956" s="44" t="s">
        <v>18189</v>
      </c>
      <c r="B10956" s="44" t="s">
        <v>1345</v>
      </c>
      <c r="C10956" s="45" t="s">
        <v>18105</v>
      </c>
      <c r="D10956" s="45" t="s">
        <v>18252</v>
      </c>
      <c r="E10956" s="45" t="s">
        <v>6985</v>
      </c>
      <c r="F10956" s="45" t="s">
        <v>1384</v>
      </c>
      <c r="G10956" s="45" t="s">
        <v>1385</v>
      </c>
      <c r="P10956" s="343"/>
    </row>
    <row r="10957" spans="1:16" x14ac:dyDescent="0.25">
      <c r="A10957" s="44" t="s">
        <v>12432</v>
      </c>
      <c r="B10957" s="44" t="s">
        <v>12433</v>
      </c>
      <c r="C10957" s="45" t="s">
        <v>4784</v>
      </c>
      <c r="D10957" s="45" t="s">
        <v>4574</v>
      </c>
      <c r="E10957" s="275">
        <f>DATE(2026,5,7)</f>
        <v>46149</v>
      </c>
      <c r="P10957" s="343"/>
    </row>
    <row r="10958" spans="1:16" x14ac:dyDescent="0.25">
      <c r="A10958" s="44" t="s">
        <v>12432</v>
      </c>
      <c r="B10958" s="44" t="s">
        <v>12039</v>
      </c>
      <c r="C10958" s="45" t="s">
        <v>8868</v>
      </c>
      <c r="D10958" s="45" t="s">
        <v>4574</v>
      </c>
      <c r="E10958" s="275">
        <f>DATE(2027,5,3)</f>
        <v>46510</v>
      </c>
      <c r="P10958" s="343"/>
    </row>
    <row r="10959" spans="1:16" x14ac:dyDescent="0.25">
      <c r="A10959" s="264" t="s">
        <v>10472</v>
      </c>
      <c r="B10959" s="264" t="s">
        <v>6669</v>
      </c>
      <c r="C10959" s="265">
        <v>220802</v>
      </c>
      <c r="D10959" s="265" t="s">
        <v>15953</v>
      </c>
      <c r="E10959" s="266" t="s">
        <v>6416</v>
      </c>
      <c r="P10959" s="343"/>
    </row>
    <row r="10960" spans="1:16" x14ac:dyDescent="0.25">
      <c r="A10960" s="264" t="s">
        <v>10472</v>
      </c>
      <c r="B10960" s="264" t="s">
        <v>10526</v>
      </c>
      <c r="C10960" s="265">
        <v>230501</v>
      </c>
      <c r="D10960" s="265" t="s">
        <v>15953</v>
      </c>
      <c r="E10960" s="266" t="s">
        <v>10364</v>
      </c>
      <c r="P10960" s="343"/>
    </row>
    <row r="10961" spans="1:16" x14ac:dyDescent="0.25">
      <c r="A10961" s="264" t="s">
        <v>8702</v>
      </c>
      <c r="B10961" s="264" t="s">
        <v>6692</v>
      </c>
      <c r="C10961" s="265">
        <v>220902</v>
      </c>
      <c r="D10961" s="265" t="s">
        <v>15953</v>
      </c>
      <c r="E10961" s="266" t="s">
        <v>6210</v>
      </c>
      <c r="P10961" s="343"/>
    </row>
    <row r="10962" spans="1:16" x14ac:dyDescent="0.25">
      <c r="A10962" s="264" t="s">
        <v>8702</v>
      </c>
      <c r="B10962" s="264" t="s">
        <v>8833</v>
      </c>
      <c r="C10962" s="265">
        <v>23020101</v>
      </c>
      <c r="D10962" s="265" t="s">
        <v>15953</v>
      </c>
      <c r="E10962" s="266" t="s">
        <v>8836</v>
      </c>
      <c r="P10962" s="343"/>
    </row>
    <row r="10963" spans="1:16" x14ac:dyDescent="0.25">
      <c r="A10963" s="264" t="s">
        <v>8703</v>
      </c>
      <c r="B10963" s="264" t="s">
        <v>6966</v>
      </c>
      <c r="C10963" s="265">
        <v>23010401</v>
      </c>
      <c r="D10963" s="265" t="s">
        <v>15953</v>
      </c>
      <c r="E10963" s="266" t="s">
        <v>6967</v>
      </c>
      <c r="P10963" s="343"/>
    </row>
    <row r="10964" spans="1:16" x14ac:dyDescent="0.25">
      <c r="A10964" s="264" t="s">
        <v>8703</v>
      </c>
      <c r="B10964" s="264" t="s">
        <v>3782</v>
      </c>
      <c r="C10964" s="265">
        <v>23010402</v>
      </c>
      <c r="D10964" s="265" t="s">
        <v>15953</v>
      </c>
      <c r="E10964" s="266" t="s">
        <v>8836</v>
      </c>
      <c r="P10964" s="343"/>
    </row>
    <row r="10965" spans="1:16" x14ac:dyDescent="0.25">
      <c r="A10965" s="44" t="s">
        <v>13622</v>
      </c>
      <c r="B10965" s="44" t="s">
        <v>16669</v>
      </c>
      <c r="C10965" s="45" t="s">
        <v>13716</v>
      </c>
      <c r="D10965" s="45" t="s">
        <v>4574</v>
      </c>
      <c r="E10965" s="275">
        <f>DATE(2028,3,27)</f>
        <v>46839</v>
      </c>
      <c r="P10965" s="343"/>
    </row>
    <row r="10966" spans="1:16" x14ac:dyDescent="0.25">
      <c r="A10966" s="44" t="s">
        <v>15585</v>
      </c>
      <c r="B10966" s="44" t="s">
        <v>15962</v>
      </c>
      <c r="C10966" s="45" t="s">
        <v>15776</v>
      </c>
      <c r="D10966" s="45" t="s">
        <v>18252</v>
      </c>
      <c r="E10966" s="45" t="s">
        <v>6416</v>
      </c>
      <c r="F10966" s="45" t="s">
        <v>1384</v>
      </c>
      <c r="G10966" s="45" t="s">
        <v>1385</v>
      </c>
      <c r="P10966" s="343"/>
    </row>
    <row r="10967" spans="1:16" x14ac:dyDescent="0.3">
      <c r="A10967" s="57" t="s">
        <v>4505</v>
      </c>
      <c r="B10967" s="92" t="s">
        <v>4550</v>
      </c>
      <c r="C10967" s="93" t="s">
        <v>4548</v>
      </c>
      <c r="D10967" s="93" t="s">
        <v>4549</v>
      </c>
      <c r="E10967" s="94">
        <v>46203</v>
      </c>
      <c r="F10967" s="93"/>
      <c r="G10967" s="93"/>
      <c r="H10967" s="93"/>
      <c r="I10967" s="99"/>
      <c r="J10967" s="99"/>
      <c r="K10967" s="99"/>
      <c r="P10967" s="343"/>
    </row>
    <row r="10968" spans="1:16" x14ac:dyDescent="0.25">
      <c r="A10968" s="44" t="s">
        <v>13293</v>
      </c>
      <c r="B10968" s="92" t="s">
        <v>13392</v>
      </c>
      <c r="C10968" s="77" t="s">
        <v>13124</v>
      </c>
      <c r="D10968" s="93" t="s">
        <v>13391</v>
      </c>
      <c r="E10968" s="94">
        <v>45838</v>
      </c>
      <c r="F10968" s="93"/>
      <c r="G10968" s="93"/>
      <c r="H10968" s="93"/>
      <c r="I10968" s="99"/>
      <c r="J10968" s="99"/>
      <c r="K10968" s="99"/>
      <c r="L10968" s="31"/>
      <c r="M10968" s="31"/>
      <c r="N10968" s="31"/>
      <c r="P10968" s="343"/>
    </row>
    <row r="10969" spans="1:16" x14ac:dyDescent="0.25">
      <c r="A10969" s="264" t="s">
        <v>613</v>
      </c>
      <c r="B10969" s="264" t="s">
        <v>12996</v>
      </c>
      <c r="C10969" s="265">
        <v>24010401</v>
      </c>
      <c r="D10969" s="265" t="s">
        <v>15953</v>
      </c>
      <c r="E10969" s="266" t="s">
        <v>12997</v>
      </c>
      <c r="P10969" s="343"/>
    </row>
    <row r="10970" spans="1:16" x14ac:dyDescent="0.25">
      <c r="A10970" s="44" t="s">
        <v>443</v>
      </c>
      <c r="B10970" s="44" t="s">
        <v>15249</v>
      </c>
      <c r="C10970" s="45" t="s">
        <v>7192</v>
      </c>
      <c r="D10970" s="45" t="s">
        <v>16294</v>
      </c>
      <c r="E10970" s="46">
        <v>45869</v>
      </c>
      <c r="F10970" s="338"/>
      <c r="G10970" s="44"/>
      <c r="H10970" s="44"/>
      <c r="I10970" s="44"/>
      <c r="J10970" s="44"/>
      <c r="K10970" s="44"/>
      <c r="L10970" s="31"/>
      <c r="M10970" s="31"/>
      <c r="N10970" s="31"/>
      <c r="P10970" s="343"/>
    </row>
    <row r="10971" spans="1:16" x14ac:dyDescent="0.25">
      <c r="A10971" s="264" t="s">
        <v>15900</v>
      </c>
      <c r="B10971" s="264" t="s">
        <v>6669</v>
      </c>
      <c r="C10971" s="265">
        <v>240804</v>
      </c>
      <c r="D10971" s="265" t="s">
        <v>15953</v>
      </c>
      <c r="E10971" s="266" t="s">
        <v>15826</v>
      </c>
      <c r="P10971" s="343"/>
    </row>
    <row r="10972" spans="1:16" x14ac:dyDescent="0.25">
      <c r="A10972" s="264" t="s">
        <v>2837</v>
      </c>
      <c r="B10972" s="264" t="s">
        <v>6966</v>
      </c>
      <c r="C10972" s="265">
        <v>23010401</v>
      </c>
      <c r="D10972" s="265" t="s">
        <v>15953</v>
      </c>
      <c r="E10972" s="266" t="s">
        <v>6967</v>
      </c>
      <c r="P10972" s="343"/>
    </row>
    <row r="10973" spans="1:16" x14ac:dyDescent="0.25">
      <c r="A10973" s="264" t="s">
        <v>2837</v>
      </c>
      <c r="B10973" s="264" t="s">
        <v>3782</v>
      </c>
      <c r="C10973" s="265">
        <v>23010402</v>
      </c>
      <c r="D10973" s="265" t="s">
        <v>15953</v>
      </c>
      <c r="E10973" s="266" t="s">
        <v>8836</v>
      </c>
      <c r="P10973" s="343"/>
    </row>
    <row r="10974" spans="1:16" x14ac:dyDescent="0.25">
      <c r="A10974" s="44" t="s">
        <v>11269</v>
      </c>
      <c r="B10974" s="44" t="s">
        <v>5217</v>
      </c>
      <c r="C10974" s="45" t="s">
        <v>5338</v>
      </c>
      <c r="D10974" s="45" t="s">
        <v>15765</v>
      </c>
      <c r="E10974" s="45" t="s">
        <v>6210</v>
      </c>
      <c r="F10974" s="328"/>
      <c r="G10974" s="328"/>
      <c r="H10974" s="328"/>
      <c r="I10974" s="329"/>
      <c r="J10974" s="329"/>
      <c r="K10974" s="329"/>
      <c r="P10974" s="343"/>
    </row>
    <row r="10975" spans="1:16" x14ac:dyDescent="0.25">
      <c r="A10975" s="346" t="s">
        <v>11269</v>
      </c>
      <c r="B10975" s="346" t="s">
        <v>5217</v>
      </c>
      <c r="C10975" s="347" t="s">
        <v>5338</v>
      </c>
      <c r="D10975" s="347" t="s">
        <v>15765</v>
      </c>
      <c r="E10975" s="347" t="s">
        <v>10715</v>
      </c>
      <c r="F10975" s="346"/>
      <c r="G10975" s="346"/>
      <c r="H10975" s="346"/>
      <c r="I10975" s="346"/>
      <c r="J10975" s="346"/>
      <c r="K10975" s="346"/>
      <c r="L10975" s="346"/>
      <c r="M10975" s="346"/>
      <c r="P10975" s="343"/>
    </row>
    <row r="10976" spans="1:16" x14ac:dyDescent="0.25">
      <c r="A10976" s="44" t="s">
        <v>12434</v>
      </c>
      <c r="B10976" s="44" t="s">
        <v>5041</v>
      </c>
      <c r="C10976" s="45" t="s">
        <v>12888</v>
      </c>
      <c r="D10976" s="45" t="s">
        <v>4574</v>
      </c>
      <c r="E10976" s="275">
        <f>DATE(2026,11,7)</f>
        <v>46333</v>
      </c>
      <c r="P10976" s="343"/>
    </row>
    <row r="10977" spans="1:16" x14ac:dyDescent="0.25">
      <c r="A10977" s="264" t="s">
        <v>8704</v>
      </c>
      <c r="B10977" s="264" t="s">
        <v>8835</v>
      </c>
      <c r="C10977" s="265">
        <v>230204</v>
      </c>
      <c r="D10977" s="265" t="s">
        <v>15953</v>
      </c>
      <c r="E10977" s="266" t="s">
        <v>8836</v>
      </c>
      <c r="P10977" s="343"/>
    </row>
    <row r="10978" spans="1:16" x14ac:dyDescent="0.25">
      <c r="A10978" s="44" t="s">
        <v>13484</v>
      </c>
      <c r="B10978" s="44" t="s">
        <v>15288</v>
      </c>
      <c r="C10978" s="45" t="s">
        <v>13104</v>
      </c>
      <c r="D10978" s="45" t="s">
        <v>16294</v>
      </c>
      <c r="E10978" s="46">
        <v>45777</v>
      </c>
      <c r="F10978" s="338"/>
      <c r="G10978" s="44"/>
      <c r="H10978" s="44"/>
      <c r="I10978" s="44"/>
      <c r="J10978" s="44"/>
      <c r="K10978" s="44"/>
      <c r="L10978" s="31"/>
      <c r="M10978" s="31"/>
      <c r="N10978" s="31"/>
      <c r="P10978" s="343"/>
    </row>
    <row r="10979" spans="1:16" x14ac:dyDescent="0.25">
      <c r="A10979" s="264" t="s">
        <v>17932</v>
      </c>
      <c r="B10979" s="264" t="s">
        <v>17689</v>
      </c>
      <c r="C10979" s="265">
        <v>241101</v>
      </c>
      <c r="D10979" s="265" t="s">
        <v>15953</v>
      </c>
      <c r="E10979" s="266" t="s">
        <v>6985</v>
      </c>
      <c r="P10979" s="343"/>
    </row>
    <row r="10980" spans="1:16" x14ac:dyDescent="0.25">
      <c r="A10980" s="264" t="s">
        <v>6994</v>
      </c>
      <c r="B10980" s="264" t="s">
        <v>1921</v>
      </c>
      <c r="C10980" s="265">
        <v>220101</v>
      </c>
      <c r="D10980" s="265" t="s">
        <v>15953</v>
      </c>
      <c r="E10980" s="266" t="s">
        <v>6211</v>
      </c>
      <c r="P10980" s="343"/>
    </row>
    <row r="10981" spans="1:16" x14ac:dyDescent="0.25">
      <c r="A10981" s="264" t="s">
        <v>15901</v>
      </c>
      <c r="B10981" s="264" t="s">
        <v>13009</v>
      </c>
      <c r="C10981" s="265">
        <v>240101</v>
      </c>
      <c r="D10981" s="265" t="s">
        <v>15953</v>
      </c>
      <c r="E10981" s="266" t="s">
        <v>13010</v>
      </c>
      <c r="P10981" s="343"/>
    </row>
    <row r="10982" spans="1:16" x14ac:dyDescent="0.25">
      <c r="A10982" s="44" t="s">
        <v>12435</v>
      </c>
      <c r="B10982" s="44" t="s">
        <v>12335</v>
      </c>
      <c r="C10982" s="45" t="s">
        <v>12889</v>
      </c>
      <c r="D10982" s="45" t="s">
        <v>4574</v>
      </c>
      <c r="E10982" s="275">
        <f>DATE(2027,12,15)</f>
        <v>46736</v>
      </c>
      <c r="P10982" s="343"/>
    </row>
    <row r="10983" spans="1:16" x14ac:dyDescent="0.25">
      <c r="A10983" s="44" t="s">
        <v>12435</v>
      </c>
      <c r="B10983" s="44" t="s">
        <v>12316</v>
      </c>
      <c r="C10983" s="45" t="s">
        <v>4786</v>
      </c>
      <c r="D10983" s="45" t="s">
        <v>4574</v>
      </c>
      <c r="E10983" s="275">
        <f>DATE(2025,6,23)</f>
        <v>45831</v>
      </c>
      <c r="F10983" s="32"/>
      <c r="G10983" s="32"/>
      <c r="H10983" s="32"/>
      <c r="I10983" s="31"/>
      <c r="J10983" s="31"/>
      <c r="K10983" s="31"/>
      <c r="L10983" s="31"/>
      <c r="M10983" s="31"/>
      <c r="N10983" s="31"/>
      <c r="P10983" s="343"/>
    </row>
    <row r="10984" spans="1:16" x14ac:dyDescent="0.25">
      <c r="A10984" s="44" t="s">
        <v>12435</v>
      </c>
      <c r="B10984" s="44" t="s">
        <v>12149</v>
      </c>
      <c r="C10984" s="45" t="s">
        <v>4785</v>
      </c>
      <c r="D10984" s="45" t="s">
        <v>4574</v>
      </c>
      <c r="E10984" s="275">
        <f>DATE(2025,7,27)</f>
        <v>45865</v>
      </c>
      <c r="F10984" s="32"/>
      <c r="G10984" s="32"/>
      <c r="H10984" s="32"/>
      <c r="I10984" s="31"/>
      <c r="J10984" s="31"/>
      <c r="K10984" s="31"/>
      <c r="L10984" s="31"/>
      <c r="M10984" s="31"/>
      <c r="N10984" s="31"/>
      <c r="P10984" s="343"/>
    </row>
    <row r="10985" spans="1:16" x14ac:dyDescent="0.25">
      <c r="A10985" s="44" t="s">
        <v>16670</v>
      </c>
      <c r="B10985" s="44" t="s">
        <v>12113</v>
      </c>
      <c r="C10985" s="45" t="s">
        <v>16671</v>
      </c>
      <c r="D10985" s="45" t="s">
        <v>4574</v>
      </c>
      <c r="E10985" s="275">
        <f>DATE(2028,11,13)</f>
        <v>47070</v>
      </c>
      <c r="P10985" s="343"/>
    </row>
    <row r="10986" spans="1:16" x14ac:dyDescent="0.25">
      <c r="A10986" s="403" t="s">
        <v>17460</v>
      </c>
      <c r="B10986" s="403" t="s">
        <v>17175</v>
      </c>
      <c r="C10986" s="413">
        <v>13.22</v>
      </c>
      <c r="D10986" s="43" t="s">
        <v>17679</v>
      </c>
      <c r="E10986" s="43">
        <v>45838</v>
      </c>
      <c r="F10986" s="88"/>
      <c r="P10986" s="343"/>
    </row>
    <row r="10987" spans="1:16" x14ac:dyDescent="0.25">
      <c r="A10987" s="264" t="s">
        <v>4832</v>
      </c>
      <c r="B10987" s="264" t="s">
        <v>2751</v>
      </c>
      <c r="C10987" s="265">
        <v>220105</v>
      </c>
      <c r="D10987" s="265" t="s">
        <v>15953</v>
      </c>
      <c r="E10987" s="266" t="s">
        <v>3064</v>
      </c>
      <c r="P10987" s="343"/>
    </row>
    <row r="10988" spans="1:16" x14ac:dyDescent="0.25">
      <c r="A10988" s="44" t="s">
        <v>11241</v>
      </c>
      <c r="B10988" s="44" t="s">
        <v>9963</v>
      </c>
      <c r="C10988" s="45" t="s">
        <v>11131</v>
      </c>
      <c r="D10988" s="45" t="s">
        <v>16294</v>
      </c>
      <c r="E10988" s="46">
        <v>46053</v>
      </c>
      <c r="F10988" s="338"/>
      <c r="G10988" s="44"/>
      <c r="H10988" s="44"/>
      <c r="I10988" s="44"/>
      <c r="J10988" s="44"/>
      <c r="K10988" s="44"/>
      <c r="P10988" s="343"/>
    </row>
    <row r="10989" spans="1:16" x14ac:dyDescent="0.25">
      <c r="A10989" s="44" t="s">
        <v>9371</v>
      </c>
      <c r="B10989" s="44" t="s">
        <v>9309</v>
      </c>
      <c r="C10989" s="45" t="s">
        <v>9310</v>
      </c>
      <c r="D10989" s="45" t="s">
        <v>18252</v>
      </c>
      <c r="E10989" s="45" t="s">
        <v>3754</v>
      </c>
      <c r="F10989" s="45" t="s">
        <v>1384</v>
      </c>
      <c r="G10989" s="45" t="s">
        <v>1385</v>
      </c>
      <c r="P10989" s="343"/>
    </row>
    <row r="10990" spans="1:16" x14ac:dyDescent="0.25">
      <c r="A10990" s="264" t="s">
        <v>14966</v>
      </c>
      <c r="B10990" s="264" t="s">
        <v>4191</v>
      </c>
      <c r="C10990" s="265">
        <v>240401</v>
      </c>
      <c r="D10990" s="265" t="s">
        <v>15953</v>
      </c>
      <c r="E10990" s="266" t="s">
        <v>6492</v>
      </c>
      <c r="P10990" s="343"/>
    </row>
    <row r="10991" spans="1:16" x14ac:dyDescent="0.25">
      <c r="A10991" s="44" t="s">
        <v>15586</v>
      </c>
      <c r="B10991" s="44" t="s">
        <v>1349</v>
      </c>
      <c r="C10991" s="45" t="s">
        <v>15422</v>
      </c>
      <c r="D10991" s="45" t="s">
        <v>18252</v>
      </c>
      <c r="E10991" s="45" t="s">
        <v>3064</v>
      </c>
      <c r="F10991" s="45" t="s">
        <v>1385</v>
      </c>
      <c r="G10991" s="45" t="s">
        <v>1385</v>
      </c>
      <c r="P10991" s="343"/>
    </row>
    <row r="10992" spans="1:16" x14ac:dyDescent="0.25">
      <c r="A10992" s="264" t="s">
        <v>15902</v>
      </c>
      <c r="B10992" s="264" t="s">
        <v>1061</v>
      </c>
      <c r="C10992" s="265">
        <v>240803</v>
      </c>
      <c r="D10992" s="265" t="s">
        <v>15953</v>
      </c>
      <c r="E10992" s="266" t="s">
        <v>6416</v>
      </c>
      <c r="P10992" s="343"/>
    </row>
    <row r="10993" spans="1:16" x14ac:dyDescent="0.25">
      <c r="A10993" s="264" t="s">
        <v>11466</v>
      </c>
      <c r="B10993" s="264" t="s">
        <v>3591</v>
      </c>
      <c r="C10993" s="265">
        <v>230901</v>
      </c>
      <c r="D10993" s="265" t="s">
        <v>15953</v>
      </c>
      <c r="E10993" s="266" t="s">
        <v>10715</v>
      </c>
      <c r="P10993" s="343"/>
    </row>
    <row r="10994" spans="1:16" x14ac:dyDescent="0.25">
      <c r="A10994" s="264" t="s">
        <v>8705</v>
      </c>
      <c r="B10994" s="264" t="s">
        <v>6984</v>
      </c>
      <c r="C10994" s="265">
        <v>220904</v>
      </c>
      <c r="D10994" s="265" t="s">
        <v>15953</v>
      </c>
      <c r="E10994" s="266" t="s">
        <v>6985</v>
      </c>
      <c r="P10994" s="343"/>
    </row>
    <row r="10995" spans="1:16" x14ac:dyDescent="0.25">
      <c r="A10995" s="264" t="s">
        <v>17933</v>
      </c>
      <c r="B10995" s="264" t="s">
        <v>236</v>
      </c>
      <c r="C10995" s="265">
        <v>241001</v>
      </c>
      <c r="D10995" s="265" t="s">
        <v>15953</v>
      </c>
      <c r="E10995" s="266" t="s">
        <v>11352</v>
      </c>
      <c r="P10995" s="343"/>
    </row>
    <row r="10996" spans="1:16" x14ac:dyDescent="0.25">
      <c r="A10996" s="44" t="s">
        <v>9372</v>
      </c>
      <c r="B10996" s="44" t="s">
        <v>1361</v>
      </c>
      <c r="C10996" s="45" t="s">
        <v>9087</v>
      </c>
      <c r="D10996" s="45" t="s">
        <v>18252</v>
      </c>
      <c r="E10996" s="45" t="s">
        <v>6809</v>
      </c>
      <c r="F10996" s="45" t="s">
        <v>1385</v>
      </c>
      <c r="G10996" s="45" t="s">
        <v>1385</v>
      </c>
      <c r="P10996" s="343"/>
    </row>
    <row r="10997" spans="1:16" x14ac:dyDescent="0.25">
      <c r="A10997" s="44" t="s">
        <v>9372</v>
      </c>
      <c r="B10997" s="44" t="s">
        <v>1362</v>
      </c>
      <c r="C10997" s="45" t="s">
        <v>9308</v>
      </c>
      <c r="D10997" s="45" t="s">
        <v>18252</v>
      </c>
      <c r="E10997" s="45" t="s">
        <v>3754</v>
      </c>
      <c r="F10997" s="45" t="s">
        <v>1385</v>
      </c>
      <c r="G10997" s="45" t="s">
        <v>1385</v>
      </c>
      <c r="P10997" s="343"/>
    </row>
    <row r="10998" spans="1:16" x14ac:dyDescent="0.25">
      <c r="A10998" s="403" t="s">
        <v>17461</v>
      </c>
      <c r="B10998" s="403" t="s">
        <v>17175</v>
      </c>
      <c r="C10998" s="413">
        <v>13.22</v>
      </c>
      <c r="D10998" s="43" t="s">
        <v>17679</v>
      </c>
      <c r="E10998" s="43">
        <v>45838</v>
      </c>
      <c r="F10998" s="88"/>
      <c r="P10998" s="343"/>
    </row>
    <row r="10999" spans="1:16" x14ac:dyDescent="0.25">
      <c r="A10999" s="403" t="s">
        <v>17461</v>
      </c>
      <c r="B10999" s="403" t="s">
        <v>17113</v>
      </c>
      <c r="C10999" s="413">
        <v>14.22</v>
      </c>
      <c r="D10999" s="43" t="s">
        <v>17679</v>
      </c>
      <c r="E10999" s="43">
        <v>45838</v>
      </c>
      <c r="F10999" s="88"/>
      <c r="P10999" s="343"/>
    </row>
    <row r="11000" spans="1:16" x14ac:dyDescent="0.25">
      <c r="A11000" s="264" t="s">
        <v>16970</v>
      </c>
      <c r="B11000" s="264" t="s">
        <v>3587</v>
      </c>
      <c r="C11000" s="265">
        <v>230904</v>
      </c>
      <c r="D11000" s="265" t="s">
        <v>15953</v>
      </c>
      <c r="E11000" s="266" t="s">
        <v>10715</v>
      </c>
      <c r="P11000" s="343"/>
    </row>
    <row r="11001" spans="1:16" x14ac:dyDescent="0.25">
      <c r="A11001" s="264" t="s">
        <v>16970</v>
      </c>
      <c r="B11001" s="264" t="s">
        <v>14575</v>
      </c>
      <c r="C11001" s="265">
        <v>240402</v>
      </c>
      <c r="D11001" s="265" t="s">
        <v>15953</v>
      </c>
      <c r="E11001" s="266" t="s">
        <v>6492</v>
      </c>
      <c r="P11001" s="343"/>
    </row>
    <row r="11002" spans="1:16" x14ac:dyDescent="0.25">
      <c r="A11002" s="264" t="s">
        <v>16970</v>
      </c>
      <c r="B11002" s="264" t="s">
        <v>6669</v>
      </c>
      <c r="C11002" s="265">
        <v>240804</v>
      </c>
      <c r="D11002" s="265" t="s">
        <v>15953</v>
      </c>
      <c r="E11002" s="266" t="s">
        <v>15826</v>
      </c>
      <c r="P11002" s="343"/>
    </row>
    <row r="11003" spans="1:16" x14ac:dyDescent="0.25">
      <c r="A11003" s="264" t="s">
        <v>5480</v>
      </c>
      <c r="B11003" s="264" t="s">
        <v>3600</v>
      </c>
      <c r="C11003" s="265">
        <v>230502</v>
      </c>
      <c r="D11003" s="265" t="s">
        <v>15953</v>
      </c>
      <c r="E11003" s="266" t="s">
        <v>10364</v>
      </c>
      <c r="P11003" s="343"/>
    </row>
    <row r="11004" spans="1:16" x14ac:dyDescent="0.25">
      <c r="A11004" s="264" t="s">
        <v>5480</v>
      </c>
      <c r="B11004" s="264" t="s">
        <v>14593</v>
      </c>
      <c r="C11004" s="265">
        <v>24060301</v>
      </c>
      <c r="D11004" s="265" t="s">
        <v>15953</v>
      </c>
      <c r="E11004" s="266" t="s">
        <v>6412</v>
      </c>
      <c r="P11004" s="343"/>
    </row>
    <row r="11005" spans="1:16" x14ac:dyDescent="0.25">
      <c r="A11005" s="44" t="s">
        <v>13623</v>
      </c>
      <c r="B11005" s="44" t="s">
        <v>13624</v>
      </c>
      <c r="C11005" s="45" t="s">
        <v>13717</v>
      </c>
      <c r="D11005" s="45" t="s">
        <v>4574</v>
      </c>
      <c r="E11005" s="275">
        <f>DATE(2028,3,29)</f>
        <v>46841</v>
      </c>
      <c r="P11005" s="343"/>
    </row>
    <row r="11006" spans="1:16" x14ac:dyDescent="0.25">
      <c r="A11006" s="264" t="s">
        <v>10753</v>
      </c>
      <c r="B11006" s="264" t="s">
        <v>1056</v>
      </c>
      <c r="C11006" s="265">
        <v>230601</v>
      </c>
      <c r="D11006" s="265" t="s">
        <v>15953</v>
      </c>
      <c r="E11006" s="266" t="s">
        <v>10533</v>
      </c>
      <c r="P11006" s="343"/>
    </row>
    <row r="11007" spans="1:16" x14ac:dyDescent="0.25">
      <c r="A11007" s="1" t="s">
        <v>8444</v>
      </c>
      <c r="B11007" s="432" t="s">
        <v>194</v>
      </c>
      <c r="C11007" s="433" t="s">
        <v>8445</v>
      </c>
      <c r="D11007" s="434" t="s">
        <v>17016</v>
      </c>
      <c r="E11007" s="434">
        <v>46076</v>
      </c>
      <c r="P11007" s="343"/>
    </row>
    <row r="11008" spans="1:16" x14ac:dyDescent="0.25">
      <c r="A11008" s="44" t="s">
        <v>6995</v>
      </c>
      <c r="B11008" s="44" t="s">
        <v>272</v>
      </c>
      <c r="C11008" s="45" t="s">
        <v>11347</v>
      </c>
      <c r="D11008" s="45" t="s">
        <v>15765</v>
      </c>
      <c r="E11008" s="45" t="s">
        <v>2980</v>
      </c>
      <c r="F11008" s="328"/>
      <c r="G11008" s="328"/>
      <c r="H11008" s="328"/>
      <c r="I11008" s="329"/>
      <c r="J11008" s="329"/>
      <c r="K11008" s="329"/>
      <c r="P11008" s="343"/>
    </row>
    <row r="11009" spans="1:16" x14ac:dyDescent="0.25">
      <c r="A11009" s="346" t="s">
        <v>6995</v>
      </c>
      <c r="B11009" s="346" t="s">
        <v>272</v>
      </c>
      <c r="C11009" s="347" t="s">
        <v>11347</v>
      </c>
      <c r="D11009" s="347" t="s">
        <v>15765</v>
      </c>
      <c r="E11009" s="347" t="s">
        <v>6430</v>
      </c>
      <c r="F11009" s="346"/>
      <c r="G11009" s="346"/>
      <c r="H11009" s="346"/>
      <c r="I11009" s="346"/>
      <c r="J11009" s="346"/>
      <c r="K11009" s="346"/>
      <c r="L11009" s="346"/>
      <c r="M11009" s="346"/>
      <c r="P11009" s="343"/>
    </row>
    <row r="11010" spans="1:16" x14ac:dyDescent="0.25">
      <c r="A11010" s="44" t="s">
        <v>6995</v>
      </c>
      <c r="B11010" s="44" t="s">
        <v>12268</v>
      </c>
      <c r="C11010" s="45" t="s">
        <v>16672</v>
      </c>
      <c r="D11010" s="45" t="s">
        <v>4574</v>
      </c>
      <c r="E11010" s="275">
        <f>DATE(2028,10,31)</f>
        <v>47057</v>
      </c>
      <c r="P11010" s="343"/>
    </row>
    <row r="11011" spans="1:16" x14ac:dyDescent="0.25">
      <c r="A11011" s="44" t="s">
        <v>6995</v>
      </c>
      <c r="B11011" s="44" t="s">
        <v>12436</v>
      </c>
      <c r="C11011" s="45" t="s">
        <v>12890</v>
      </c>
      <c r="D11011" s="45" t="s">
        <v>4574</v>
      </c>
      <c r="E11011" s="275">
        <f>DATE(2026,11,8)</f>
        <v>46334</v>
      </c>
      <c r="P11011" s="343"/>
    </row>
    <row r="11012" spans="1:16" x14ac:dyDescent="0.25">
      <c r="A11012" s="44" t="s">
        <v>6995</v>
      </c>
      <c r="B11012" s="44" t="s">
        <v>12369</v>
      </c>
      <c r="C11012" s="45" t="s">
        <v>4787</v>
      </c>
      <c r="D11012" s="45" t="s">
        <v>4574</v>
      </c>
      <c r="E11012" s="275">
        <f>DATE(2025,6,1)</f>
        <v>45809</v>
      </c>
      <c r="F11012" s="32"/>
      <c r="G11012" s="32"/>
      <c r="H11012" s="32"/>
      <c r="I11012" s="31"/>
      <c r="J11012" s="31"/>
      <c r="K11012" s="31"/>
      <c r="L11012" s="31"/>
      <c r="M11012" s="31"/>
      <c r="N11012" s="31"/>
      <c r="P11012" s="343"/>
    </row>
    <row r="11013" spans="1:16" x14ac:dyDescent="0.25">
      <c r="A11013" s="264" t="s">
        <v>6995</v>
      </c>
      <c r="B11013" s="264" t="s">
        <v>4180</v>
      </c>
      <c r="C11013" s="265">
        <v>220605</v>
      </c>
      <c r="D11013" s="265" t="s">
        <v>15953</v>
      </c>
      <c r="E11013" s="266" t="s">
        <v>6710</v>
      </c>
      <c r="P11013" s="343"/>
    </row>
    <row r="11014" spans="1:16" x14ac:dyDescent="0.25">
      <c r="A11014" s="44" t="s">
        <v>6995</v>
      </c>
      <c r="B11014" s="44" t="s">
        <v>272</v>
      </c>
      <c r="C11014" s="45" t="s">
        <v>11347</v>
      </c>
      <c r="D11014" s="45" t="s">
        <v>13812</v>
      </c>
      <c r="E11014" s="45" t="s">
        <v>2980</v>
      </c>
      <c r="F11014" s="93"/>
      <c r="G11014" s="93"/>
      <c r="H11014" s="93"/>
      <c r="I11014" s="99"/>
      <c r="J11014" s="99"/>
      <c r="K11014" s="99"/>
      <c r="P11014" s="343"/>
    </row>
    <row r="11015" spans="1:16" x14ac:dyDescent="0.25">
      <c r="A11015" s="403" t="s">
        <v>17462</v>
      </c>
      <c r="B11015" s="403" t="s">
        <v>17110</v>
      </c>
      <c r="C11015" s="413">
        <v>4.25</v>
      </c>
      <c r="D11015" s="43" t="s">
        <v>17679</v>
      </c>
      <c r="E11015" s="43">
        <v>47422</v>
      </c>
      <c r="F11015" s="88"/>
      <c r="P11015" s="343"/>
    </row>
    <row r="11016" spans="1:16" x14ac:dyDescent="0.3">
      <c r="A11016" s="57" t="s">
        <v>5906</v>
      </c>
      <c r="B11016" s="57" t="s">
        <v>2495</v>
      </c>
      <c r="C11016" s="62">
        <v>21030</v>
      </c>
      <c r="D11016" s="62" t="s">
        <v>5966</v>
      </c>
      <c r="E11016" s="60">
        <v>45961</v>
      </c>
      <c r="F11016" s="339" t="s">
        <v>16267</v>
      </c>
      <c r="G11016" s="339" t="s">
        <v>16268</v>
      </c>
      <c r="H11016" s="57"/>
      <c r="I11016" s="57"/>
      <c r="J11016" s="57"/>
      <c r="K11016" s="57"/>
      <c r="L11016" s="31"/>
      <c r="M11016" s="31"/>
      <c r="N11016" s="31"/>
      <c r="P11016" s="343"/>
    </row>
    <row r="11017" spans="1:16" x14ac:dyDescent="0.25">
      <c r="A11017" s="44" t="s">
        <v>13402</v>
      </c>
      <c r="B11017" s="44" t="s">
        <v>9961</v>
      </c>
      <c r="C11017" s="45" t="s">
        <v>3457</v>
      </c>
      <c r="D11017" s="45" t="s">
        <v>16294</v>
      </c>
      <c r="E11017" s="46">
        <v>46022</v>
      </c>
      <c r="F11017" s="338" t="s">
        <v>2055</v>
      </c>
      <c r="G11017" s="44"/>
      <c r="H11017" s="44"/>
      <c r="I11017" s="44"/>
      <c r="J11017" s="44"/>
      <c r="K11017" s="44"/>
      <c r="L11017" s="31"/>
      <c r="M11017" s="31"/>
      <c r="N11017" s="31"/>
      <c r="P11017" s="343"/>
    </row>
    <row r="11018" spans="1:16" x14ac:dyDescent="0.25">
      <c r="A11018" s="44" t="s">
        <v>13402</v>
      </c>
      <c r="B11018" s="44" t="s">
        <v>13527</v>
      </c>
      <c r="C11018" s="45" t="s">
        <v>13528</v>
      </c>
      <c r="D11018" s="45" t="s">
        <v>16294</v>
      </c>
      <c r="E11018" s="46">
        <v>45900</v>
      </c>
      <c r="F11018" s="338" t="s">
        <v>2055</v>
      </c>
      <c r="G11018" s="44"/>
      <c r="H11018" s="44"/>
      <c r="I11018" s="44"/>
      <c r="J11018" s="44"/>
      <c r="K11018" s="44"/>
      <c r="L11018" s="31"/>
      <c r="M11018" s="31"/>
      <c r="N11018" s="31"/>
      <c r="P11018" s="343"/>
    </row>
    <row r="11019" spans="1:16" x14ac:dyDescent="0.25">
      <c r="A11019" s="44" t="s">
        <v>12437</v>
      </c>
      <c r="B11019" s="44" t="s">
        <v>12438</v>
      </c>
      <c r="C11019" s="45" t="s">
        <v>4751</v>
      </c>
      <c r="D11019" s="45" t="s">
        <v>4574</v>
      </c>
      <c r="E11019" s="275">
        <f>DATE(2025,4,30)</f>
        <v>45777</v>
      </c>
      <c r="F11019" s="32"/>
      <c r="G11019" s="32"/>
      <c r="H11019" s="32"/>
      <c r="I11019" s="31"/>
      <c r="J11019" s="31"/>
      <c r="K11019" s="31"/>
      <c r="L11019" s="31"/>
      <c r="M11019" s="31"/>
      <c r="N11019" s="31"/>
      <c r="P11019" s="343"/>
    </row>
    <row r="11020" spans="1:16" x14ac:dyDescent="0.25">
      <c r="A11020" s="44" t="s">
        <v>15587</v>
      </c>
      <c r="B11020" s="44" t="s">
        <v>9313</v>
      </c>
      <c r="C11020" s="45" t="s">
        <v>9314</v>
      </c>
      <c r="D11020" s="45" t="s">
        <v>18252</v>
      </c>
      <c r="E11020" s="45" t="s">
        <v>3754</v>
      </c>
      <c r="F11020" s="45" t="s">
        <v>1384</v>
      </c>
      <c r="G11020" s="45" t="s">
        <v>1385</v>
      </c>
      <c r="P11020" s="343"/>
    </row>
    <row r="11021" spans="1:16" ht="14.4" x14ac:dyDescent="0.3">
      <c r="A11021" s="57" t="s">
        <v>5907</v>
      </c>
      <c r="B11021" s="57" t="s">
        <v>5043</v>
      </c>
      <c r="C11021" s="62" t="s">
        <v>5960</v>
      </c>
      <c r="D11021" s="62" t="s">
        <v>5966</v>
      </c>
      <c r="E11021" s="341" t="s">
        <v>13531</v>
      </c>
      <c r="F11021" s="339"/>
      <c r="G11021" s="339"/>
      <c r="H11021" s="57"/>
      <c r="I11021" s="57"/>
      <c r="J11021" s="57"/>
      <c r="K11021" s="57"/>
      <c r="P11021" s="343"/>
    </row>
    <row r="11022" spans="1:16" x14ac:dyDescent="0.25">
      <c r="A11022" s="264" t="s">
        <v>17934</v>
      </c>
      <c r="B11022" s="264" t="s">
        <v>6664</v>
      </c>
      <c r="C11022" s="265">
        <v>22010701</v>
      </c>
      <c r="D11022" s="265" t="s">
        <v>15953</v>
      </c>
      <c r="E11022" s="266" t="s">
        <v>6665</v>
      </c>
      <c r="P11022" s="343"/>
    </row>
    <row r="11023" spans="1:16" x14ac:dyDescent="0.25">
      <c r="A11023" s="264" t="s">
        <v>17934</v>
      </c>
      <c r="B11023" s="264" t="s">
        <v>1055</v>
      </c>
      <c r="C11023" s="265">
        <v>22010702</v>
      </c>
      <c r="D11023" s="265" t="s">
        <v>15953</v>
      </c>
      <c r="E11023" s="266" t="s">
        <v>8836</v>
      </c>
      <c r="P11023" s="343"/>
    </row>
    <row r="11024" spans="1:16" x14ac:dyDescent="0.25">
      <c r="A11024" s="264" t="s">
        <v>17934</v>
      </c>
      <c r="B11024" s="264" t="s">
        <v>17682</v>
      </c>
      <c r="C11024" s="265">
        <v>25010501</v>
      </c>
      <c r="D11024" s="265" t="s">
        <v>15953</v>
      </c>
      <c r="E11024" s="266" t="s">
        <v>17681</v>
      </c>
      <c r="P11024" s="343"/>
    </row>
    <row r="11025" spans="1:16" x14ac:dyDescent="0.25">
      <c r="A11025" s="44" t="s">
        <v>11890</v>
      </c>
      <c r="B11025" s="44" t="s">
        <v>1347</v>
      </c>
      <c r="C11025" s="45" t="s">
        <v>14267</v>
      </c>
      <c r="D11025" s="45" t="s">
        <v>18252</v>
      </c>
      <c r="E11025" s="45" t="s">
        <v>6677</v>
      </c>
      <c r="F11025" s="45" t="s">
        <v>1384</v>
      </c>
      <c r="G11025" s="45" t="s">
        <v>1384</v>
      </c>
      <c r="P11025" s="343"/>
    </row>
    <row r="11026" spans="1:16" x14ac:dyDescent="0.25">
      <c r="A11026" s="264" t="s">
        <v>17935</v>
      </c>
      <c r="B11026" s="264" t="s">
        <v>236</v>
      </c>
      <c r="C11026" s="265">
        <v>241001</v>
      </c>
      <c r="D11026" s="265" t="s">
        <v>15953</v>
      </c>
      <c r="E11026" s="266" t="s">
        <v>11352</v>
      </c>
      <c r="P11026" s="343"/>
    </row>
    <row r="11027" spans="1:16" x14ac:dyDescent="0.25">
      <c r="A11027" s="131" t="s">
        <v>3315</v>
      </c>
      <c r="B11027" s="92" t="s">
        <v>1583</v>
      </c>
      <c r="C11027" s="93" t="s">
        <v>4627</v>
      </c>
      <c r="D11027" s="93" t="s">
        <v>1398</v>
      </c>
      <c r="E11027" s="94">
        <v>45886</v>
      </c>
      <c r="F11027" s="93"/>
      <c r="G11027" s="93" t="s">
        <v>1385</v>
      </c>
      <c r="H11027" s="45" t="s">
        <v>1533</v>
      </c>
      <c r="I11027" s="99"/>
      <c r="J11027" s="99"/>
      <c r="K11027" s="99"/>
      <c r="L11027" s="31"/>
      <c r="M11027" s="31"/>
      <c r="N11027" s="31"/>
      <c r="P11027" s="343"/>
    </row>
    <row r="11028" spans="1:16" x14ac:dyDescent="0.3">
      <c r="A11028" s="131" t="s">
        <v>7536</v>
      </c>
      <c r="B11028" s="131" t="s">
        <v>3401</v>
      </c>
      <c r="C11028" s="146" t="s">
        <v>10537</v>
      </c>
      <c r="D11028" s="146" t="s">
        <v>4874</v>
      </c>
      <c r="E11028" s="107">
        <v>45442</v>
      </c>
      <c r="F11028" s="93"/>
      <c r="G11028" s="93"/>
      <c r="H11028" s="93"/>
      <c r="I11028" s="99"/>
      <c r="J11028" s="99"/>
      <c r="K11028" s="99"/>
      <c r="P11028" s="343"/>
    </row>
    <row r="11029" spans="1:16" x14ac:dyDescent="0.25">
      <c r="A11029" s="44" t="s">
        <v>12439</v>
      </c>
      <c r="B11029" s="44" t="s">
        <v>13625</v>
      </c>
      <c r="C11029" s="45" t="s">
        <v>12891</v>
      </c>
      <c r="D11029" s="45" t="s">
        <v>4574</v>
      </c>
      <c r="E11029" s="275">
        <f>DATE(2026,11,22)</f>
        <v>46348</v>
      </c>
      <c r="P11029" s="343"/>
    </row>
    <row r="11030" spans="1:16" x14ac:dyDescent="0.25">
      <c r="A11030" s="264" t="s">
        <v>10754</v>
      </c>
      <c r="B11030" s="264" t="s">
        <v>6669</v>
      </c>
      <c r="C11030" s="265">
        <v>230807</v>
      </c>
      <c r="D11030" s="265" t="s">
        <v>15953</v>
      </c>
      <c r="E11030" s="266" t="s">
        <v>6877</v>
      </c>
      <c r="P11030" s="343"/>
    </row>
    <row r="11031" spans="1:16" x14ac:dyDescent="0.25">
      <c r="A11031" s="264" t="s">
        <v>17936</v>
      </c>
      <c r="B11031" s="264" t="s">
        <v>236</v>
      </c>
      <c r="C11031" s="265">
        <v>241001</v>
      </c>
      <c r="D11031" s="265" t="s">
        <v>15953</v>
      </c>
      <c r="E11031" s="266" t="s">
        <v>11352</v>
      </c>
      <c r="P11031" s="343"/>
    </row>
    <row r="11032" spans="1:16" x14ac:dyDescent="0.25">
      <c r="A11032" s="264" t="s">
        <v>17936</v>
      </c>
      <c r="B11032" s="264" t="s">
        <v>6664</v>
      </c>
      <c r="C11032" s="265">
        <v>22010701</v>
      </c>
      <c r="D11032" s="265" t="s">
        <v>15953</v>
      </c>
      <c r="E11032" s="266" t="s">
        <v>6665</v>
      </c>
      <c r="P11032" s="343"/>
    </row>
    <row r="11033" spans="1:16" x14ac:dyDescent="0.25">
      <c r="A11033" s="264" t="s">
        <v>17936</v>
      </c>
      <c r="B11033" s="264" t="s">
        <v>1055</v>
      </c>
      <c r="C11033" s="265">
        <v>22010702</v>
      </c>
      <c r="D11033" s="265" t="s">
        <v>15953</v>
      </c>
      <c r="E11033" s="266" t="s">
        <v>8836</v>
      </c>
      <c r="P11033" s="343"/>
    </row>
    <row r="11034" spans="1:16" x14ac:dyDescent="0.25">
      <c r="A11034" s="264" t="s">
        <v>17936</v>
      </c>
      <c r="B11034" s="264" t="s">
        <v>14593</v>
      </c>
      <c r="C11034" s="265">
        <v>24060301</v>
      </c>
      <c r="D11034" s="265" t="s">
        <v>15953</v>
      </c>
      <c r="E11034" s="266" t="s">
        <v>6412</v>
      </c>
      <c r="P11034" s="343"/>
    </row>
    <row r="11035" spans="1:16" x14ac:dyDescent="0.25">
      <c r="A11035" s="264" t="s">
        <v>17936</v>
      </c>
      <c r="B11035" s="264" t="s">
        <v>14594</v>
      </c>
      <c r="C11035" s="265">
        <v>24060302</v>
      </c>
      <c r="D11035" s="265" t="s">
        <v>15953</v>
      </c>
      <c r="E11035" s="266" t="s">
        <v>5410</v>
      </c>
      <c r="P11035" s="343"/>
    </row>
    <row r="11036" spans="1:16" x14ac:dyDescent="0.25">
      <c r="A11036" s="264" t="s">
        <v>17936</v>
      </c>
      <c r="B11036" s="264" t="s">
        <v>17682</v>
      </c>
      <c r="C11036" s="265">
        <v>25010501</v>
      </c>
      <c r="D11036" s="265" t="s">
        <v>15953</v>
      </c>
      <c r="E11036" s="266" t="s">
        <v>17681</v>
      </c>
      <c r="P11036" s="343"/>
    </row>
    <row r="11037" spans="1:16" x14ac:dyDescent="0.25">
      <c r="A11037" s="264" t="s">
        <v>17936</v>
      </c>
      <c r="B11037" s="264" t="s">
        <v>6663</v>
      </c>
      <c r="C11037" s="265">
        <v>25010502</v>
      </c>
      <c r="D11037" s="265" t="s">
        <v>15953</v>
      </c>
      <c r="E11037" s="266" t="s">
        <v>6677</v>
      </c>
      <c r="P11037" s="343"/>
    </row>
    <row r="11038" spans="1:16" x14ac:dyDescent="0.25">
      <c r="A11038" s="44" t="s">
        <v>12440</v>
      </c>
      <c r="B11038" s="44" t="s">
        <v>12441</v>
      </c>
      <c r="C11038" s="45" t="s">
        <v>3640</v>
      </c>
      <c r="D11038" s="45" t="s">
        <v>4574</v>
      </c>
      <c r="E11038" s="275">
        <f>DATE(2025,12,7)</f>
        <v>45998</v>
      </c>
      <c r="F11038" s="32"/>
      <c r="G11038" s="32"/>
      <c r="H11038" s="32"/>
      <c r="I11038" s="31"/>
      <c r="J11038" s="31"/>
      <c r="K11038" s="31"/>
      <c r="L11038" s="31"/>
      <c r="M11038" s="31"/>
      <c r="N11038" s="31"/>
      <c r="P11038" s="343"/>
    </row>
    <row r="11039" spans="1:16" x14ac:dyDescent="0.25">
      <c r="A11039" s="44" t="s">
        <v>17463</v>
      </c>
      <c r="B11039" s="44" t="s">
        <v>6181</v>
      </c>
      <c r="C11039" s="45" t="s">
        <v>6203</v>
      </c>
      <c r="D11039" s="45" t="s">
        <v>18252</v>
      </c>
      <c r="E11039" s="45" t="s">
        <v>6211</v>
      </c>
      <c r="F11039" s="45" t="s">
        <v>1384</v>
      </c>
      <c r="G11039" s="45" t="s">
        <v>1384</v>
      </c>
      <c r="P11039" s="343"/>
    </row>
    <row r="11040" spans="1:16" x14ac:dyDescent="0.25">
      <c r="A11040" s="403" t="s">
        <v>17463</v>
      </c>
      <c r="B11040" s="403" t="s">
        <v>17175</v>
      </c>
      <c r="C11040" s="413">
        <v>13.22</v>
      </c>
      <c r="D11040" s="43" t="s">
        <v>17679</v>
      </c>
      <c r="E11040" s="43">
        <v>45838</v>
      </c>
      <c r="F11040" s="88"/>
      <c r="P11040" s="343"/>
    </row>
    <row r="11041" spans="1:16" x14ac:dyDescent="0.25">
      <c r="A11041" s="44" t="s">
        <v>12442</v>
      </c>
      <c r="B11041" s="44" t="s">
        <v>11987</v>
      </c>
      <c r="C11041" s="45" t="s">
        <v>8869</v>
      </c>
      <c r="D11041" s="45" t="s">
        <v>4574</v>
      </c>
      <c r="E11041" s="275">
        <f>DATE(2027,2,3)</f>
        <v>46421</v>
      </c>
      <c r="P11041" s="343"/>
    </row>
    <row r="11042" spans="1:16" x14ac:dyDescent="0.25">
      <c r="A11042" s="264" t="s">
        <v>8706</v>
      </c>
      <c r="B11042" s="264" t="s">
        <v>1068</v>
      </c>
      <c r="C11042" s="265">
        <v>230202</v>
      </c>
      <c r="D11042" s="265" t="s">
        <v>15953</v>
      </c>
      <c r="E11042" s="266" t="s">
        <v>8836</v>
      </c>
      <c r="P11042" s="343"/>
    </row>
    <row r="11043" spans="1:16" x14ac:dyDescent="0.25">
      <c r="A11043" s="44" t="s">
        <v>12443</v>
      </c>
      <c r="B11043" s="44" t="s">
        <v>12064</v>
      </c>
      <c r="C11043" s="45" t="s">
        <v>8870</v>
      </c>
      <c r="D11043" s="45" t="s">
        <v>4574</v>
      </c>
      <c r="E11043" s="275">
        <f>DATE(2027,4,20)</f>
        <v>46497</v>
      </c>
      <c r="P11043" s="343"/>
    </row>
    <row r="11044" spans="1:16" x14ac:dyDescent="0.25">
      <c r="A11044" s="1" t="s">
        <v>5166</v>
      </c>
      <c r="B11044" s="432" t="s">
        <v>2147</v>
      </c>
      <c r="C11044" s="433" t="s">
        <v>9710</v>
      </c>
      <c r="D11044" s="434" t="s">
        <v>17016</v>
      </c>
      <c r="E11044" s="434">
        <v>45765</v>
      </c>
      <c r="P11044" s="343"/>
    </row>
    <row r="11045" spans="1:16" x14ac:dyDescent="0.25">
      <c r="A11045" s="1" t="s">
        <v>5166</v>
      </c>
      <c r="B11045" s="432" t="s">
        <v>2147</v>
      </c>
      <c r="C11045" s="433" t="s">
        <v>9710</v>
      </c>
      <c r="D11045" s="434" t="s">
        <v>17016</v>
      </c>
      <c r="E11045" s="434">
        <v>45765</v>
      </c>
      <c r="P11045" s="343"/>
    </row>
    <row r="11046" spans="1:16" x14ac:dyDescent="0.25">
      <c r="A11046" s="1" t="s">
        <v>5166</v>
      </c>
      <c r="B11046" s="432" t="s">
        <v>2147</v>
      </c>
      <c r="C11046" s="433" t="s">
        <v>9710</v>
      </c>
      <c r="D11046" s="434" t="s">
        <v>17016</v>
      </c>
      <c r="E11046" s="434">
        <v>45765</v>
      </c>
      <c r="P11046" s="343"/>
    </row>
    <row r="11047" spans="1:16" x14ac:dyDescent="0.25">
      <c r="A11047" s="44" t="s">
        <v>12444</v>
      </c>
      <c r="B11047" s="44" t="s">
        <v>11978</v>
      </c>
      <c r="C11047" s="45" t="s">
        <v>6605</v>
      </c>
      <c r="D11047" s="45" t="s">
        <v>4574</v>
      </c>
      <c r="E11047" s="275">
        <f>DATE(2026,11,7)</f>
        <v>46333</v>
      </c>
      <c r="P11047" s="343"/>
    </row>
    <row r="11048" spans="1:16" x14ac:dyDescent="0.25">
      <c r="A11048" s="44" t="s">
        <v>12444</v>
      </c>
      <c r="B11048" s="44" t="s">
        <v>13626</v>
      </c>
      <c r="C11048" s="45" t="s">
        <v>13719</v>
      </c>
      <c r="D11048" s="45" t="s">
        <v>4574</v>
      </c>
      <c r="E11048" s="275">
        <f>DATE(2028,3,25)</f>
        <v>46837</v>
      </c>
      <c r="P11048" s="343"/>
    </row>
    <row r="11049" spans="1:16" x14ac:dyDescent="0.25">
      <c r="A11049" s="44" t="s">
        <v>12444</v>
      </c>
      <c r="B11049" s="44" t="s">
        <v>12167</v>
      </c>
      <c r="C11049" s="45" t="s">
        <v>13720</v>
      </c>
      <c r="D11049" s="45" t="s">
        <v>4574</v>
      </c>
      <c r="E11049" s="275">
        <f>DATE(2028,3,27)</f>
        <v>46839</v>
      </c>
      <c r="P11049" s="343"/>
    </row>
    <row r="11050" spans="1:16" x14ac:dyDescent="0.25">
      <c r="A11050" s="44" t="s">
        <v>12444</v>
      </c>
      <c r="B11050" s="44" t="s">
        <v>12084</v>
      </c>
      <c r="C11050" s="45" t="s">
        <v>13721</v>
      </c>
      <c r="D11050" s="45" t="s">
        <v>4574</v>
      </c>
      <c r="E11050" s="275">
        <f>DATE(2028,4,4)</f>
        <v>46847</v>
      </c>
      <c r="P11050" s="343"/>
    </row>
    <row r="11051" spans="1:16" x14ac:dyDescent="0.25">
      <c r="A11051" s="44" t="s">
        <v>12444</v>
      </c>
      <c r="B11051" s="44" t="s">
        <v>13613</v>
      </c>
      <c r="C11051" s="45" t="s">
        <v>13718</v>
      </c>
      <c r="D11051" s="45" t="s">
        <v>4574</v>
      </c>
      <c r="E11051" s="275">
        <f>DATE(2028,3,29)</f>
        <v>46841</v>
      </c>
      <c r="P11051" s="343"/>
    </row>
    <row r="11052" spans="1:16" x14ac:dyDescent="0.25">
      <c r="A11052" s="44" t="s">
        <v>1245</v>
      </c>
      <c r="B11052" s="44" t="s">
        <v>1361</v>
      </c>
      <c r="C11052" s="45" t="s">
        <v>9087</v>
      </c>
      <c r="D11052" s="45" t="s">
        <v>18252</v>
      </c>
      <c r="E11052" s="45" t="s">
        <v>6809</v>
      </c>
      <c r="F11052" s="45" t="s">
        <v>1384</v>
      </c>
      <c r="G11052" s="45" t="s">
        <v>1385</v>
      </c>
      <c r="P11052" s="343"/>
    </row>
    <row r="11053" spans="1:16" x14ac:dyDescent="0.25">
      <c r="A11053" s="44" t="s">
        <v>15588</v>
      </c>
      <c r="B11053" s="44" t="s">
        <v>5093</v>
      </c>
      <c r="C11053" s="45" t="s">
        <v>15426</v>
      </c>
      <c r="D11053" s="45" t="s">
        <v>18252</v>
      </c>
      <c r="E11053" s="45" t="s">
        <v>10069</v>
      </c>
      <c r="F11053" s="45" t="s">
        <v>1384</v>
      </c>
      <c r="G11053" s="45" t="s">
        <v>1385</v>
      </c>
      <c r="P11053" s="343"/>
    </row>
    <row r="11054" spans="1:16" x14ac:dyDescent="0.25">
      <c r="A11054" s="264" t="s">
        <v>8707</v>
      </c>
      <c r="B11054" s="264" t="s">
        <v>6966</v>
      </c>
      <c r="C11054" s="265">
        <v>23010401</v>
      </c>
      <c r="D11054" s="265" t="s">
        <v>15953</v>
      </c>
      <c r="E11054" s="266" t="s">
        <v>6967</v>
      </c>
      <c r="P11054" s="343"/>
    </row>
    <row r="11055" spans="1:16" x14ac:dyDescent="0.25">
      <c r="A11055" s="44" t="s">
        <v>9174</v>
      </c>
      <c r="B11055" s="44" t="s">
        <v>1377</v>
      </c>
      <c r="C11055" s="45" t="s">
        <v>9099</v>
      </c>
      <c r="D11055" s="45" t="s">
        <v>18252</v>
      </c>
      <c r="E11055" s="45" t="s">
        <v>6809</v>
      </c>
      <c r="F11055" s="45" t="s">
        <v>1384</v>
      </c>
      <c r="G11055" s="45" t="s">
        <v>1385</v>
      </c>
      <c r="P11055" s="343"/>
    </row>
    <row r="11056" spans="1:16" x14ac:dyDescent="0.25">
      <c r="A11056" s="44" t="s">
        <v>681</v>
      </c>
      <c r="B11056" s="44" t="s">
        <v>15321</v>
      </c>
      <c r="C11056" s="45" t="s">
        <v>9964</v>
      </c>
      <c r="D11056" s="45" t="s">
        <v>16294</v>
      </c>
      <c r="E11056" s="46">
        <v>45869</v>
      </c>
      <c r="F11056" s="338"/>
      <c r="G11056" s="44"/>
      <c r="H11056" s="44"/>
      <c r="I11056" s="44"/>
      <c r="J11056" s="44"/>
      <c r="K11056" s="44"/>
      <c r="L11056" s="31"/>
      <c r="M11056" s="31"/>
      <c r="N11056" s="31"/>
      <c r="P11056" s="343"/>
    </row>
    <row r="11057" spans="1:16" x14ac:dyDescent="0.25">
      <c r="A11057" s="264" t="s">
        <v>11467</v>
      </c>
      <c r="B11057" s="264" t="s">
        <v>1059</v>
      </c>
      <c r="C11057" s="265">
        <v>231104</v>
      </c>
      <c r="D11057" s="265" t="s">
        <v>15953</v>
      </c>
      <c r="E11057" s="266" t="s">
        <v>11352</v>
      </c>
      <c r="P11057" s="343"/>
    </row>
    <row r="11058" spans="1:16" x14ac:dyDescent="0.25">
      <c r="A11058" s="264" t="s">
        <v>11467</v>
      </c>
      <c r="B11058" s="264" t="s">
        <v>4181</v>
      </c>
      <c r="C11058" s="265">
        <v>240301</v>
      </c>
      <c r="D11058" s="265" t="s">
        <v>15953</v>
      </c>
      <c r="E11058" s="266" t="s">
        <v>13010</v>
      </c>
      <c r="P11058" s="343"/>
    </row>
    <row r="11059" spans="1:16" x14ac:dyDescent="0.25">
      <c r="A11059" s="44" t="s">
        <v>1246</v>
      </c>
      <c r="B11059" s="44" t="s">
        <v>6185</v>
      </c>
      <c r="C11059" s="45" t="s">
        <v>6208</v>
      </c>
      <c r="D11059" s="45" t="s">
        <v>18252</v>
      </c>
      <c r="E11059" s="45" t="s">
        <v>6212</v>
      </c>
      <c r="F11059" s="45" t="s">
        <v>1384</v>
      </c>
      <c r="G11059" s="45" t="s">
        <v>1385</v>
      </c>
      <c r="P11059" s="343"/>
    </row>
    <row r="11060" spans="1:16" x14ac:dyDescent="0.25">
      <c r="A11060" s="44" t="s">
        <v>1246</v>
      </c>
      <c r="B11060" s="44" t="s">
        <v>12121</v>
      </c>
      <c r="C11060" s="45" t="s">
        <v>10384</v>
      </c>
      <c r="D11060" s="45" t="s">
        <v>4574</v>
      </c>
      <c r="E11060" s="275">
        <f>DATE(2027,6,16)</f>
        <v>46554</v>
      </c>
      <c r="P11060" s="343"/>
    </row>
    <row r="11061" spans="1:16" x14ac:dyDescent="0.25">
      <c r="A11061" s="403" t="s">
        <v>503</v>
      </c>
      <c r="B11061" s="403" t="s">
        <v>17121</v>
      </c>
      <c r="C11061" s="413">
        <v>13.23</v>
      </c>
      <c r="D11061" s="43" t="s">
        <v>17679</v>
      </c>
      <c r="E11061" s="43">
        <v>46934</v>
      </c>
      <c r="F11061" s="88"/>
      <c r="P11061" s="343"/>
    </row>
    <row r="11062" spans="1:16" x14ac:dyDescent="0.25">
      <c r="A11062" s="264" t="s">
        <v>503</v>
      </c>
      <c r="B11062" s="264" t="s">
        <v>6669</v>
      </c>
      <c r="C11062" s="265">
        <v>220802</v>
      </c>
      <c r="D11062" s="265" t="s">
        <v>15953</v>
      </c>
      <c r="E11062" s="266" t="s">
        <v>6416</v>
      </c>
      <c r="P11062" s="343"/>
    </row>
    <row r="11063" spans="1:16" x14ac:dyDescent="0.25">
      <c r="A11063" s="44" t="s">
        <v>2560</v>
      </c>
      <c r="B11063" s="44" t="s">
        <v>15732</v>
      </c>
      <c r="C11063" s="45" t="s">
        <v>15746</v>
      </c>
      <c r="D11063" s="45" t="s">
        <v>15765</v>
      </c>
      <c r="E11063" s="45" t="s">
        <v>6492</v>
      </c>
      <c r="F11063" s="328"/>
      <c r="G11063" s="328"/>
      <c r="H11063" s="328"/>
      <c r="I11063" s="329"/>
      <c r="J11063" s="329"/>
      <c r="K11063" s="329"/>
      <c r="P11063" s="343"/>
    </row>
    <row r="11064" spans="1:16" x14ac:dyDescent="0.25">
      <c r="A11064" s="346" t="s">
        <v>2560</v>
      </c>
      <c r="B11064" s="346" t="s">
        <v>15732</v>
      </c>
      <c r="C11064" s="347" t="s">
        <v>15746</v>
      </c>
      <c r="D11064" s="347" t="s">
        <v>15765</v>
      </c>
      <c r="E11064" s="347" t="s">
        <v>15709</v>
      </c>
      <c r="F11064" s="346"/>
      <c r="G11064" s="346"/>
      <c r="H11064" s="346"/>
      <c r="I11064" s="346"/>
      <c r="J11064" s="346"/>
      <c r="K11064" s="346"/>
      <c r="L11064" s="346"/>
      <c r="M11064" s="346"/>
      <c r="P11064" s="343"/>
    </row>
    <row r="11065" spans="1:16" x14ac:dyDescent="0.25">
      <c r="A11065" s="264" t="s">
        <v>14967</v>
      </c>
      <c r="B11065" s="264" t="s">
        <v>14597</v>
      </c>
      <c r="C11065" s="265">
        <v>240302</v>
      </c>
      <c r="D11065" s="265" t="s">
        <v>15953</v>
      </c>
      <c r="E11065" s="266" t="s">
        <v>3064</v>
      </c>
      <c r="P11065" s="343"/>
    </row>
    <row r="11066" spans="1:16" x14ac:dyDescent="0.25">
      <c r="A11066" s="76" t="s">
        <v>10957</v>
      </c>
      <c r="B11066" s="44" t="s">
        <v>5001</v>
      </c>
      <c r="C11066" s="45" t="s">
        <v>15954</v>
      </c>
      <c r="D11066" s="93" t="s">
        <v>1398</v>
      </c>
      <c r="E11066" s="46">
        <v>45976</v>
      </c>
      <c r="F11066" s="93"/>
      <c r="G11066" s="93"/>
      <c r="H11066" s="93"/>
      <c r="I11066" s="99"/>
      <c r="J11066" s="99"/>
      <c r="K11066" s="99"/>
      <c r="L11066" s="31"/>
      <c r="M11066" s="31"/>
      <c r="N11066" s="31"/>
      <c r="P11066" s="343"/>
    </row>
    <row r="11067" spans="1:16" x14ac:dyDescent="0.25">
      <c r="A11067" s="403" t="s">
        <v>17464</v>
      </c>
      <c r="B11067" s="403" t="s">
        <v>17163</v>
      </c>
      <c r="C11067" s="413">
        <v>19.239999999999998</v>
      </c>
      <c r="D11067" s="43" t="s">
        <v>17679</v>
      </c>
      <c r="E11067" s="43">
        <v>47299</v>
      </c>
      <c r="F11067" s="88"/>
      <c r="P11067" s="343"/>
    </row>
    <row r="11068" spans="1:16" x14ac:dyDescent="0.25">
      <c r="A11068" s="403" t="s">
        <v>17464</v>
      </c>
      <c r="B11068" s="403" t="s">
        <v>17189</v>
      </c>
      <c r="C11068" s="413">
        <v>35.24</v>
      </c>
      <c r="D11068" s="43" t="s">
        <v>17679</v>
      </c>
      <c r="E11068" s="43">
        <v>47299</v>
      </c>
      <c r="F11068" s="88"/>
      <c r="P11068" s="343"/>
    </row>
    <row r="11069" spans="1:16" ht="14.4" x14ac:dyDescent="0.3">
      <c r="A11069" s="57" t="s">
        <v>5908</v>
      </c>
      <c r="B11069" s="57" t="s">
        <v>5933</v>
      </c>
      <c r="C11069" s="62" t="s">
        <v>5947</v>
      </c>
      <c r="D11069" s="62" t="s">
        <v>5966</v>
      </c>
      <c r="E11069" s="341" t="s">
        <v>13531</v>
      </c>
      <c r="F11069" s="339"/>
      <c r="G11069" s="339"/>
      <c r="H11069" s="57"/>
      <c r="I11069" s="57"/>
      <c r="J11069" s="57"/>
      <c r="K11069" s="57"/>
      <c r="P11069" s="343"/>
    </row>
    <row r="11070" spans="1:16" x14ac:dyDescent="0.3">
      <c r="A11070" s="103" t="s">
        <v>3218</v>
      </c>
      <c r="B11070" s="103" t="s">
        <v>2954</v>
      </c>
      <c r="C11070" s="147" t="s">
        <v>2955</v>
      </c>
      <c r="D11070" s="147" t="s">
        <v>2000</v>
      </c>
      <c r="E11070" s="116">
        <v>45279</v>
      </c>
      <c r="F11070" s="93"/>
      <c r="G11070" s="93"/>
      <c r="H11070" s="93"/>
      <c r="I11070" s="99"/>
      <c r="J11070" s="99"/>
      <c r="K11070" s="99"/>
      <c r="P11070" s="343"/>
    </row>
    <row r="11071" spans="1:16" x14ac:dyDescent="0.3">
      <c r="A11071" s="63" t="s">
        <v>475</v>
      </c>
      <c r="B11071" s="57" t="s">
        <v>2495</v>
      </c>
      <c r="C11071" s="62">
        <v>21030</v>
      </c>
      <c r="D11071" s="62" t="s">
        <v>5966</v>
      </c>
      <c r="E11071" s="60">
        <v>45961</v>
      </c>
      <c r="F11071" s="339" t="s">
        <v>16267</v>
      </c>
      <c r="G11071" s="339" t="s">
        <v>16268</v>
      </c>
      <c r="H11071" s="57"/>
      <c r="I11071" s="57"/>
      <c r="J11071" s="57"/>
      <c r="K11071" s="57"/>
      <c r="L11071" s="31"/>
      <c r="M11071" s="31"/>
      <c r="N11071" s="31"/>
      <c r="P11071" s="343"/>
    </row>
    <row r="11072" spans="1:16" x14ac:dyDescent="0.3">
      <c r="A11072" s="57" t="s">
        <v>475</v>
      </c>
      <c r="B11072" s="57" t="s">
        <v>2495</v>
      </c>
      <c r="C11072" s="62" t="s">
        <v>10848</v>
      </c>
      <c r="D11072" s="62" t="s">
        <v>5966</v>
      </c>
      <c r="E11072" s="60">
        <v>45961</v>
      </c>
      <c r="F11072" s="339" t="s">
        <v>16267</v>
      </c>
      <c r="G11072" s="339" t="s">
        <v>16268</v>
      </c>
      <c r="H11072" s="57"/>
      <c r="I11072" s="57"/>
      <c r="J11072" s="57"/>
      <c r="K11072" s="57"/>
      <c r="L11072" s="31"/>
      <c r="M11072" s="31"/>
      <c r="N11072" s="31"/>
      <c r="P11072" s="343"/>
    </row>
    <row r="11073" spans="1:16" x14ac:dyDescent="0.3">
      <c r="A11073" s="57" t="s">
        <v>475</v>
      </c>
      <c r="B11073" s="92" t="s">
        <v>4550</v>
      </c>
      <c r="C11073" s="93" t="s">
        <v>4548</v>
      </c>
      <c r="D11073" s="93" t="s">
        <v>4549</v>
      </c>
      <c r="E11073" s="94">
        <v>46203</v>
      </c>
      <c r="F11073" s="93"/>
      <c r="G11073" s="93"/>
      <c r="H11073" s="93"/>
      <c r="I11073" s="99"/>
      <c r="J11073" s="99"/>
      <c r="K11073" s="99"/>
      <c r="P11073" s="343"/>
    </row>
    <row r="11074" spans="1:16" x14ac:dyDescent="0.25">
      <c r="A11074" s="403" t="s">
        <v>475</v>
      </c>
      <c r="B11074" s="403" t="s">
        <v>17101</v>
      </c>
      <c r="C11074" s="413">
        <v>11.24</v>
      </c>
      <c r="D11074" s="43" t="s">
        <v>17679</v>
      </c>
      <c r="E11074" s="43">
        <v>47299</v>
      </c>
      <c r="F11074" s="88"/>
      <c r="P11074" s="343"/>
    </row>
    <row r="11075" spans="1:16" x14ac:dyDescent="0.25">
      <c r="A11075" s="403" t="s">
        <v>475</v>
      </c>
      <c r="B11075" s="403" t="s">
        <v>17163</v>
      </c>
      <c r="C11075" s="413">
        <v>19.239999999999998</v>
      </c>
      <c r="D11075" s="43" t="s">
        <v>17679</v>
      </c>
      <c r="E11075" s="43">
        <v>47299</v>
      </c>
      <c r="F11075" s="88"/>
      <c r="P11075" s="343"/>
    </row>
    <row r="11076" spans="1:16" x14ac:dyDescent="0.25">
      <c r="A11076" s="403" t="s">
        <v>475</v>
      </c>
      <c r="B11076" s="403" t="s">
        <v>17189</v>
      </c>
      <c r="C11076" s="413">
        <v>35.24</v>
      </c>
      <c r="D11076" s="43" t="s">
        <v>17679</v>
      </c>
      <c r="E11076" s="43">
        <v>47299</v>
      </c>
      <c r="F11076" s="88"/>
      <c r="P11076" s="343"/>
    </row>
    <row r="11077" spans="1:16" x14ac:dyDescent="0.25">
      <c r="A11077" s="99" t="s">
        <v>475</v>
      </c>
      <c r="B11077" s="111" t="s">
        <v>5001</v>
      </c>
      <c r="C11077" s="45" t="s">
        <v>15954</v>
      </c>
      <c r="D11077" s="93" t="s">
        <v>1398</v>
      </c>
      <c r="E11077" s="46">
        <v>45976</v>
      </c>
      <c r="F11077" s="93"/>
      <c r="G11077" s="93"/>
      <c r="H11077" s="93"/>
      <c r="I11077" s="99"/>
      <c r="J11077" s="99"/>
      <c r="K11077" s="99"/>
      <c r="L11077" s="31"/>
      <c r="M11077" s="31"/>
      <c r="N11077" s="31"/>
      <c r="P11077" s="343"/>
    </row>
    <row r="11078" spans="1:16" x14ac:dyDescent="0.25">
      <c r="A11078" s="44" t="s">
        <v>15589</v>
      </c>
      <c r="B11078" s="44" t="s">
        <v>3186</v>
      </c>
      <c r="C11078" s="45" t="s">
        <v>10544</v>
      </c>
      <c r="D11078" s="45" t="s">
        <v>18252</v>
      </c>
      <c r="E11078" s="45" t="s">
        <v>5410</v>
      </c>
      <c r="F11078" s="45" t="s">
        <v>1384</v>
      </c>
      <c r="G11078" s="45" t="s">
        <v>1385</v>
      </c>
      <c r="P11078" s="343"/>
    </row>
    <row r="11079" spans="1:16" x14ac:dyDescent="0.25">
      <c r="A11079" s="44" t="s">
        <v>15589</v>
      </c>
      <c r="B11079" s="44" t="s">
        <v>15962</v>
      </c>
      <c r="C11079" s="45" t="s">
        <v>15776</v>
      </c>
      <c r="D11079" s="45" t="s">
        <v>18252</v>
      </c>
      <c r="E11079" s="45" t="s">
        <v>6416</v>
      </c>
      <c r="F11079" s="45" t="s">
        <v>1384</v>
      </c>
      <c r="G11079" s="45" t="s">
        <v>1385</v>
      </c>
      <c r="P11079" s="343"/>
    </row>
    <row r="11080" spans="1:16" x14ac:dyDescent="0.25">
      <c r="A11080" s="264" t="s">
        <v>11468</v>
      </c>
      <c r="B11080" s="264" t="s">
        <v>1053</v>
      </c>
      <c r="C11080" s="265">
        <v>210902</v>
      </c>
      <c r="D11080" s="265" t="s">
        <v>15953</v>
      </c>
      <c r="E11080" s="266" t="s">
        <v>5195</v>
      </c>
      <c r="P11080" s="343"/>
    </row>
    <row r="11081" spans="1:16" x14ac:dyDescent="0.25">
      <c r="A11081" s="264" t="s">
        <v>11468</v>
      </c>
      <c r="B11081" s="264" t="s">
        <v>11360</v>
      </c>
      <c r="C11081" s="265">
        <v>231001</v>
      </c>
      <c r="D11081" s="265" t="s">
        <v>15953</v>
      </c>
      <c r="E11081" s="266" t="s">
        <v>2980</v>
      </c>
      <c r="P11081" s="343"/>
    </row>
    <row r="11082" spans="1:16" x14ac:dyDescent="0.25">
      <c r="A11082" s="1" t="s">
        <v>9711</v>
      </c>
      <c r="B11082" s="432" t="s">
        <v>8420</v>
      </c>
      <c r="C11082" s="433" t="s">
        <v>9712</v>
      </c>
      <c r="D11082" s="434" t="s">
        <v>17016</v>
      </c>
      <c r="E11082" s="434">
        <v>45793</v>
      </c>
      <c r="P11082" s="343"/>
    </row>
    <row r="11083" spans="1:16" x14ac:dyDescent="0.25">
      <c r="A11083" s="44" t="s">
        <v>17022</v>
      </c>
      <c r="B11083" s="44" t="s">
        <v>17023</v>
      </c>
      <c r="C11083" s="45" t="s">
        <v>17024</v>
      </c>
      <c r="D11083" s="45" t="s">
        <v>2008</v>
      </c>
      <c r="E11083" s="46">
        <v>47268</v>
      </c>
      <c r="F11083" s="45"/>
      <c r="G11083" s="44"/>
      <c r="H11083" s="44"/>
      <c r="I11083" s="44"/>
      <c r="J11083" s="44"/>
      <c r="K11083" s="44"/>
      <c r="P11083" s="343"/>
    </row>
    <row r="11084" spans="1:16" x14ac:dyDescent="0.3">
      <c r="A11084" s="57" t="s">
        <v>13551</v>
      </c>
      <c r="B11084" s="57" t="s">
        <v>1488</v>
      </c>
      <c r="C11084" s="62" t="s">
        <v>13533</v>
      </c>
      <c r="D11084" s="62" t="s">
        <v>5966</v>
      </c>
      <c r="E11084" s="60">
        <v>45777</v>
      </c>
      <c r="F11084" s="339" t="s">
        <v>16267</v>
      </c>
      <c r="G11084" s="339" t="s">
        <v>16268</v>
      </c>
      <c r="H11084" s="57"/>
      <c r="I11084" s="57"/>
      <c r="J11084" s="57"/>
      <c r="K11084" s="57"/>
      <c r="L11084" s="31"/>
      <c r="M11084" s="31"/>
      <c r="N11084" s="31"/>
      <c r="P11084" s="343"/>
    </row>
    <row r="11085" spans="1:16" x14ac:dyDescent="0.25">
      <c r="A11085" s="264" t="s">
        <v>6996</v>
      </c>
      <c r="B11085" s="264" t="s">
        <v>3753</v>
      </c>
      <c r="C11085" s="265">
        <v>210101</v>
      </c>
      <c r="D11085" s="265" t="s">
        <v>15953</v>
      </c>
      <c r="E11085" s="266" t="s">
        <v>3754</v>
      </c>
      <c r="P11085" s="343"/>
    </row>
    <row r="11086" spans="1:16" x14ac:dyDescent="0.25">
      <c r="A11086" s="44" t="s">
        <v>1247</v>
      </c>
      <c r="B11086" s="44" t="s">
        <v>6176</v>
      </c>
      <c r="C11086" s="45" t="s">
        <v>6189</v>
      </c>
      <c r="D11086" s="45" t="s">
        <v>18252</v>
      </c>
      <c r="E11086" s="45" t="s">
        <v>6210</v>
      </c>
      <c r="F11086" s="45" t="s">
        <v>1384</v>
      </c>
      <c r="G11086" s="45" t="s">
        <v>1385</v>
      </c>
      <c r="P11086" s="343"/>
    </row>
    <row r="11087" spans="1:16" x14ac:dyDescent="0.25">
      <c r="A11087" s="44" t="s">
        <v>1247</v>
      </c>
      <c r="B11087" s="44" t="s">
        <v>6180</v>
      </c>
      <c r="C11087" s="45" t="s">
        <v>6202</v>
      </c>
      <c r="D11087" s="45" t="s">
        <v>18252</v>
      </c>
      <c r="E11087" s="45" t="s">
        <v>6210</v>
      </c>
      <c r="F11087" s="45" t="s">
        <v>1384</v>
      </c>
      <c r="G11087" s="45" t="s">
        <v>1385</v>
      </c>
      <c r="P11087" s="343"/>
    </row>
    <row r="11088" spans="1:16" x14ac:dyDescent="0.25">
      <c r="A11088" s="44" t="s">
        <v>6090</v>
      </c>
      <c r="B11088" s="44" t="s">
        <v>6176</v>
      </c>
      <c r="C11088" s="45" t="s">
        <v>6189</v>
      </c>
      <c r="D11088" s="45" t="s">
        <v>18252</v>
      </c>
      <c r="E11088" s="45" t="s">
        <v>6210</v>
      </c>
      <c r="F11088" s="45" t="s">
        <v>1384</v>
      </c>
      <c r="G11088" s="45" t="s">
        <v>1384</v>
      </c>
      <c r="P11088" s="343"/>
    </row>
    <row r="11089" spans="1:16" x14ac:dyDescent="0.25">
      <c r="A11089" s="264" t="s">
        <v>14968</v>
      </c>
      <c r="B11089" s="264" t="s">
        <v>13009</v>
      </c>
      <c r="C11089" s="265">
        <v>240101</v>
      </c>
      <c r="D11089" s="265" t="s">
        <v>15953</v>
      </c>
      <c r="E11089" s="266" t="s">
        <v>13010</v>
      </c>
      <c r="P11089" s="343"/>
    </row>
    <row r="11090" spans="1:16" x14ac:dyDescent="0.25">
      <c r="A11090" s="264" t="s">
        <v>14968</v>
      </c>
      <c r="B11090" s="264" t="s">
        <v>12991</v>
      </c>
      <c r="C11090" s="265">
        <v>240102</v>
      </c>
      <c r="D11090" s="265" t="s">
        <v>15953</v>
      </c>
      <c r="E11090" s="266" t="s">
        <v>6677</v>
      </c>
      <c r="P11090" s="343"/>
    </row>
    <row r="11091" spans="1:16" x14ac:dyDescent="0.25">
      <c r="A11091" s="264" t="s">
        <v>9562</v>
      </c>
      <c r="B11091" s="264" t="s">
        <v>2751</v>
      </c>
      <c r="C11091" s="265">
        <v>230105</v>
      </c>
      <c r="D11091" s="265" t="s">
        <v>15953</v>
      </c>
      <c r="E11091" s="266" t="s">
        <v>6877</v>
      </c>
      <c r="P11091" s="343"/>
    </row>
    <row r="11092" spans="1:16" x14ac:dyDescent="0.25">
      <c r="A11092" s="264" t="s">
        <v>13037</v>
      </c>
      <c r="B11092" s="264" t="s">
        <v>6681</v>
      </c>
      <c r="C11092" s="265">
        <v>22010201</v>
      </c>
      <c r="D11092" s="265" t="s">
        <v>15953</v>
      </c>
      <c r="E11092" s="266" t="s">
        <v>6211</v>
      </c>
      <c r="P11092" s="343"/>
    </row>
    <row r="11093" spans="1:16" x14ac:dyDescent="0.25">
      <c r="A11093" s="264" t="s">
        <v>13037</v>
      </c>
      <c r="B11093" s="264" t="s">
        <v>6682</v>
      </c>
      <c r="C11093" s="265">
        <v>22010202</v>
      </c>
      <c r="D11093" s="265" t="s">
        <v>15953</v>
      </c>
      <c r="E11093" s="266" t="s">
        <v>6211</v>
      </c>
      <c r="P11093" s="343"/>
    </row>
    <row r="11094" spans="1:16" x14ac:dyDescent="0.25">
      <c r="A11094" s="264" t="s">
        <v>10755</v>
      </c>
      <c r="B11094" s="264" t="s">
        <v>1067</v>
      </c>
      <c r="C11094" s="265">
        <v>230703</v>
      </c>
      <c r="D11094" s="265" t="s">
        <v>15953</v>
      </c>
      <c r="E11094" s="266" t="s">
        <v>5273</v>
      </c>
      <c r="P11094" s="343"/>
    </row>
    <row r="11095" spans="1:16" x14ac:dyDescent="0.25">
      <c r="A11095" s="264" t="s">
        <v>10755</v>
      </c>
      <c r="B11095" s="264" t="s">
        <v>13009</v>
      </c>
      <c r="C11095" s="265">
        <v>240101</v>
      </c>
      <c r="D11095" s="265" t="s">
        <v>15953</v>
      </c>
      <c r="E11095" s="266" t="s">
        <v>13010</v>
      </c>
      <c r="P11095" s="343"/>
    </row>
    <row r="11096" spans="1:16" x14ac:dyDescent="0.25">
      <c r="A11096" s="264" t="s">
        <v>4295</v>
      </c>
      <c r="B11096" s="264" t="s">
        <v>3782</v>
      </c>
      <c r="C11096" s="265">
        <v>210205</v>
      </c>
      <c r="D11096" s="265" t="s">
        <v>15953</v>
      </c>
      <c r="E11096" s="266" t="s">
        <v>8836</v>
      </c>
      <c r="P11096" s="343"/>
    </row>
    <row r="11097" spans="1:16" x14ac:dyDescent="0.25">
      <c r="A11097" s="264" t="s">
        <v>2838</v>
      </c>
      <c r="B11097" s="264" t="s">
        <v>1069</v>
      </c>
      <c r="C11097" s="265">
        <v>230103</v>
      </c>
      <c r="D11097" s="265" t="s">
        <v>15953</v>
      </c>
      <c r="E11097" s="266" t="s">
        <v>6809</v>
      </c>
      <c r="P11097" s="343"/>
    </row>
    <row r="11098" spans="1:16" x14ac:dyDescent="0.25">
      <c r="A11098" s="264" t="s">
        <v>2838</v>
      </c>
      <c r="B11098" s="264" t="s">
        <v>10524</v>
      </c>
      <c r="C11098" s="265">
        <v>230401</v>
      </c>
      <c r="D11098" s="265" t="s">
        <v>15953</v>
      </c>
      <c r="E11098" s="266" t="s">
        <v>9996</v>
      </c>
      <c r="P11098" s="343"/>
    </row>
    <row r="11099" spans="1:16" x14ac:dyDescent="0.25">
      <c r="A11099" s="264" t="s">
        <v>2838</v>
      </c>
      <c r="B11099" s="264" t="s">
        <v>1080</v>
      </c>
      <c r="C11099" s="265">
        <v>230402</v>
      </c>
      <c r="D11099" s="265" t="s">
        <v>15953</v>
      </c>
      <c r="E11099" s="266" t="s">
        <v>9996</v>
      </c>
      <c r="P11099" s="343"/>
    </row>
    <row r="11100" spans="1:16" x14ac:dyDescent="0.25">
      <c r="A11100" s="264" t="s">
        <v>2838</v>
      </c>
      <c r="B11100" s="264" t="s">
        <v>10529</v>
      </c>
      <c r="C11100" s="265">
        <v>230405</v>
      </c>
      <c r="D11100" s="265" t="s">
        <v>15953</v>
      </c>
      <c r="E11100" s="266" t="s">
        <v>9996</v>
      </c>
      <c r="P11100" s="343"/>
    </row>
    <row r="11101" spans="1:16" x14ac:dyDescent="0.25">
      <c r="A11101" s="264" t="s">
        <v>2838</v>
      </c>
      <c r="B11101" s="264" t="s">
        <v>10527</v>
      </c>
      <c r="C11101" s="265">
        <v>230505</v>
      </c>
      <c r="D11101" s="265" t="s">
        <v>15953</v>
      </c>
      <c r="E11101" s="266" t="s">
        <v>9689</v>
      </c>
      <c r="P11101" s="343"/>
    </row>
    <row r="11102" spans="1:16" x14ac:dyDescent="0.3">
      <c r="A11102" s="57" t="s">
        <v>13552</v>
      </c>
      <c r="B11102" s="57" t="s">
        <v>1488</v>
      </c>
      <c r="C11102" s="62" t="s">
        <v>13533</v>
      </c>
      <c r="D11102" s="62" t="s">
        <v>5966</v>
      </c>
      <c r="E11102" s="60">
        <v>45777</v>
      </c>
      <c r="F11102" s="339" t="s">
        <v>16267</v>
      </c>
      <c r="G11102" s="339" t="s">
        <v>16268</v>
      </c>
      <c r="H11102" s="57"/>
      <c r="I11102" s="57"/>
      <c r="J11102" s="57"/>
      <c r="K11102" s="57"/>
      <c r="L11102" s="31"/>
      <c r="M11102" s="31"/>
      <c r="N11102" s="31"/>
      <c r="P11102" s="343"/>
    </row>
    <row r="11103" spans="1:16" x14ac:dyDescent="0.25">
      <c r="A11103" s="264" t="s">
        <v>8708</v>
      </c>
      <c r="B11103" s="264" t="s">
        <v>3782</v>
      </c>
      <c r="C11103" s="265">
        <v>23010402</v>
      </c>
      <c r="D11103" s="265" t="s">
        <v>15953</v>
      </c>
      <c r="E11103" s="266" t="s">
        <v>8836</v>
      </c>
      <c r="P11103" s="343"/>
    </row>
    <row r="11104" spans="1:16" x14ac:dyDescent="0.25">
      <c r="A11104" s="264" t="s">
        <v>14969</v>
      </c>
      <c r="B11104" s="264" t="s">
        <v>4181</v>
      </c>
      <c r="C11104" s="265">
        <v>240301</v>
      </c>
      <c r="D11104" s="265" t="s">
        <v>15953</v>
      </c>
      <c r="E11104" s="266" t="s">
        <v>13010</v>
      </c>
      <c r="P11104" s="343"/>
    </row>
    <row r="11105" spans="1:16" x14ac:dyDescent="0.25">
      <c r="A11105" s="120" t="s">
        <v>2224</v>
      </c>
      <c r="B11105" s="114" t="s">
        <v>2225</v>
      </c>
      <c r="C11105" s="106" t="s">
        <v>2226</v>
      </c>
      <c r="D11105" s="93" t="s">
        <v>1593</v>
      </c>
      <c r="E11105" s="115">
        <v>46904</v>
      </c>
      <c r="F11105" s="93"/>
      <c r="G11105" s="93"/>
      <c r="H11105" s="93"/>
      <c r="I11105" s="99"/>
      <c r="J11105" s="99"/>
      <c r="K11105" s="99"/>
      <c r="P11105" s="343"/>
    </row>
    <row r="11106" spans="1:16" x14ac:dyDescent="0.3">
      <c r="A11106" s="329" t="s">
        <v>2224</v>
      </c>
      <c r="B11106" s="330" t="s">
        <v>15384</v>
      </c>
      <c r="C11106" s="328" t="s">
        <v>2226</v>
      </c>
      <c r="D11106" s="93" t="s">
        <v>1593</v>
      </c>
      <c r="E11106" s="331">
        <v>46904</v>
      </c>
      <c r="F11106" s="328"/>
      <c r="G11106" s="328"/>
      <c r="H11106" s="328"/>
      <c r="I11106" s="329"/>
      <c r="J11106" s="329"/>
      <c r="K11106" s="329"/>
      <c r="P11106" s="343"/>
    </row>
    <row r="11107" spans="1:16" x14ac:dyDescent="0.25">
      <c r="A11107" s="44" t="s">
        <v>1738</v>
      </c>
      <c r="B11107" s="44" t="s">
        <v>6407</v>
      </c>
      <c r="C11107" s="45" t="s">
        <v>6426</v>
      </c>
      <c r="D11107" s="45" t="s">
        <v>15765</v>
      </c>
      <c r="E11107" s="45" t="s">
        <v>6212</v>
      </c>
      <c r="F11107" s="328"/>
      <c r="G11107" s="328"/>
      <c r="H11107" s="328"/>
      <c r="I11107" s="329"/>
      <c r="J11107" s="329"/>
      <c r="K11107" s="329"/>
      <c r="P11107" s="343"/>
    </row>
    <row r="11108" spans="1:16" x14ac:dyDescent="0.25">
      <c r="A11108" s="346" t="s">
        <v>1738</v>
      </c>
      <c r="B11108" s="346" t="s">
        <v>6407</v>
      </c>
      <c r="C11108" s="347" t="s">
        <v>6426</v>
      </c>
      <c r="D11108" s="347" t="s">
        <v>15765</v>
      </c>
      <c r="E11108" s="347" t="s">
        <v>10069</v>
      </c>
      <c r="F11108" s="346"/>
      <c r="G11108" s="346"/>
      <c r="H11108" s="346"/>
      <c r="I11108" s="346"/>
      <c r="J11108" s="346"/>
      <c r="K11108" s="346"/>
      <c r="L11108" s="346"/>
      <c r="M11108" s="346"/>
      <c r="P11108" s="343"/>
    </row>
    <row r="11109" spans="1:16" x14ac:dyDescent="0.25">
      <c r="A11109" s="44" t="s">
        <v>1738</v>
      </c>
      <c r="B11109" s="44" t="s">
        <v>6407</v>
      </c>
      <c r="C11109" s="45" t="s">
        <v>6426</v>
      </c>
      <c r="D11109" s="45" t="s">
        <v>13812</v>
      </c>
      <c r="E11109" s="45" t="s">
        <v>6212</v>
      </c>
      <c r="F11109" s="93"/>
      <c r="G11109" s="93"/>
      <c r="H11109" s="93"/>
      <c r="I11109" s="99"/>
      <c r="J11109" s="99"/>
      <c r="K11109" s="99"/>
      <c r="P11109" s="343"/>
    </row>
    <row r="11110" spans="1:16" x14ac:dyDescent="0.25">
      <c r="A11110" s="44" t="s">
        <v>8900</v>
      </c>
      <c r="B11110" s="44" t="s">
        <v>1799</v>
      </c>
      <c r="C11110" s="45" t="s">
        <v>3033</v>
      </c>
      <c r="D11110" s="45" t="s">
        <v>15765</v>
      </c>
      <c r="E11110" s="45" t="s">
        <v>6423</v>
      </c>
      <c r="F11110" s="328"/>
      <c r="G11110" s="328"/>
      <c r="H11110" s="328"/>
      <c r="I11110" s="329"/>
      <c r="J11110" s="329"/>
      <c r="K11110" s="329"/>
      <c r="P11110" s="343"/>
    </row>
    <row r="11111" spans="1:16" x14ac:dyDescent="0.25">
      <c r="A11111" s="346" t="s">
        <v>8900</v>
      </c>
      <c r="B11111" s="346" t="s">
        <v>1799</v>
      </c>
      <c r="C11111" s="347" t="s">
        <v>3033</v>
      </c>
      <c r="D11111" s="347" t="s">
        <v>15765</v>
      </c>
      <c r="E11111" s="347" t="s">
        <v>6423</v>
      </c>
      <c r="F11111" s="346"/>
      <c r="G11111" s="346"/>
      <c r="H11111" s="346"/>
      <c r="I11111" s="346"/>
      <c r="J11111" s="346"/>
      <c r="K11111" s="346"/>
      <c r="L11111" s="346"/>
      <c r="M11111" s="346"/>
      <c r="P11111" s="343"/>
    </row>
    <row r="11112" spans="1:16" x14ac:dyDescent="0.25">
      <c r="A11112" s="44" t="s">
        <v>8900</v>
      </c>
      <c r="B11112" s="44" t="s">
        <v>1799</v>
      </c>
      <c r="C11112" s="45" t="s">
        <v>3033</v>
      </c>
      <c r="D11112" s="45" t="s">
        <v>13812</v>
      </c>
      <c r="E11112" s="45" t="s">
        <v>6423</v>
      </c>
      <c r="F11112" s="93"/>
      <c r="G11112" s="93"/>
      <c r="H11112" s="93"/>
      <c r="I11112" s="99"/>
      <c r="J11112" s="99"/>
      <c r="K11112" s="99"/>
      <c r="P11112" s="343"/>
    </row>
    <row r="11113" spans="1:16" x14ac:dyDescent="0.25">
      <c r="A11113" s="44" t="s">
        <v>10261</v>
      </c>
      <c r="B11113" s="44" t="s">
        <v>10254</v>
      </c>
      <c r="C11113" s="45" t="s">
        <v>10262</v>
      </c>
      <c r="D11113" s="45" t="s">
        <v>15765</v>
      </c>
      <c r="E11113" s="45" t="s">
        <v>6210</v>
      </c>
      <c r="F11113" s="328"/>
      <c r="G11113" s="328"/>
      <c r="H11113" s="328"/>
      <c r="I11113" s="329"/>
      <c r="J11113" s="329"/>
      <c r="K11113" s="329"/>
      <c r="P11113" s="343"/>
    </row>
    <row r="11114" spans="1:16" x14ac:dyDescent="0.25">
      <c r="A11114" s="346" t="s">
        <v>10261</v>
      </c>
      <c r="B11114" s="346" t="s">
        <v>10254</v>
      </c>
      <c r="C11114" s="347" t="s">
        <v>10262</v>
      </c>
      <c r="D11114" s="347" t="s">
        <v>15765</v>
      </c>
      <c r="E11114" s="347" t="s">
        <v>6214</v>
      </c>
      <c r="F11114" s="346"/>
      <c r="G11114" s="346"/>
      <c r="H11114" s="346"/>
      <c r="I11114" s="346"/>
      <c r="J11114" s="346"/>
      <c r="K11114" s="346"/>
      <c r="L11114" s="346"/>
      <c r="M11114" s="346"/>
      <c r="P11114" s="343"/>
    </row>
    <row r="11115" spans="1:16" x14ac:dyDescent="0.25">
      <c r="A11115" s="44" t="s">
        <v>10261</v>
      </c>
      <c r="B11115" s="44" t="s">
        <v>10254</v>
      </c>
      <c r="C11115" s="45" t="s">
        <v>10262</v>
      </c>
      <c r="D11115" s="45" t="s">
        <v>13812</v>
      </c>
      <c r="E11115" s="45" t="s">
        <v>6210</v>
      </c>
      <c r="F11115" s="93"/>
      <c r="G11115" s="93"/>
      <c r="H11115" s="93"/>
      <c r="I11115" s="99"/>
      <c r="J11115" s="99"/>
      <c r="K11115" s="99"/>
      <c r="P11115" s="343"/>
    </row>
    <row r="11116" spans="1:16" x14ac:dyDescent="0.25">
      <c r="A11116" s="264" t="s">
        <v>3546</v>
      </c>
      <c r="B11116" s="264" t="s">
        <v>2751</v>
      </c>
      <c r="C11116" s="265">
        <v>220105</v>
      </c>
      <c r="D11116" s="265" t="s">
        <v>15953</v>
      </c>
      <c r="E11116" s="266" t="s">
        <v>3064</v>
      </c>
      <c r="P11116" s="343"/>
    </row>
    <row r="11117" spans="1:16" x14ac:dyDescent="0.25">
      <c r="A11117" s="403" t="s">
        <v>17465</v>
      </c>
      <c r="B11117" s="403" t="s">
        <v>17102</v>
      </c>
      <c r="C11117" s="413">
        <v>21.24</v>
      </c>
      <c r="D11117" s="43" t="s">
        <v>17679</v>
      </c>
      <c r="E11117" s="43">
        <v>47299</v>
      </c>
      <c r="F11117" s="88"/>
      <c r="P11117" s="343"/>
    </row>
    <row r="11118" spans="1:16" x14ac:dyDescent="0.25">
      <c r="A11118" s="44" t="s">
        <v>2655</v>
      </c>
      <c r="B11118" s="44" t="s">
        <v>15315</v>
      </c>
      <c r="C11118" s="45" t="s">
        <v>2596</v>
      </c>
      <c r="D11118" s="45" t="s">
        <v>16294</v>
      </c>
      <c r="E11118" s="46">
        <v>45688</v>
      </c>
      <c r="F11118" s="338"/>
      <c r="G11118" s="44"/>
      <c r="H11118" s="44"/>
      <c r="I11118" s="44"/>
      <c r="J11118" s="44"/>
      <c r="K11118" s="44"/>
      <c r="L11118" s="31"/>
      <c r="M11118" s="31"/>
      <c r="N11118" s="31"/>
      <c r="P11118" s="343"/>
    </row>
    <row r="11119" spans="1:16" x14ac:dyDescent="0.25">
      <c r="A11119" s="44" t="s">
        <v>1248</v>
      </c>
      <c r="B11119" s="44" t="s">
        <v>3186</v>
      </c>
      <c r="C11119" s="45" t="s">
        <v>10544</v>
      </c>
      <c r="D11119" s="45" t="s">
        <v>18252</v>
      </c>
      <c r="E11119" s="45" t="s">
        <v>5410</v>
      </c>
      <c r="F11119" s="45" t="s">
        <v>1384</v>
      </c>
      <c r="G11119" s="45" t="s">
        <v>1385</v>
      </c>
      <c r="P11119" s="343"/>
    </row>
    <row r="11120" spans="1:16" x14ac:dyDescent="0.25">
      <c r="A11120" s="44" t="s">
        <v>1248</v>
      </c>
      <c r="B11120" s="44" t="s">
        <v>1354</v>
      </c>
      <c r="C11120" s="45" t="s">
        <v>14385</v>
      </c>
      <c r="D11120" s="45" t="s">
        <v>18252</v>
      </c>
      <c r="E11120" s="45" t="s">
        <v>3064</v>
      </c>
      <c r="F11120" s="45" t="s">
        <v>1384</v>
      </c>
      <c r="G11120" s="45" t="s">
        <v>1385</v>
      </c>
      <c r="P11120" s="343"/>
    </row>
    <row r="11121" spans="1:16" x14ac:dyDescent="0.25">
      <c r="A11121" s="44" t="s">
        <v>1248</v>
      </c>
      <c r="B11121" s="44" t="s">
        <v>5083</v>
      </c>
      <c r="C11121" s="45" t="s">
        <v>15961</v>
      </c>
      <c r="D11121" s="45" t="s">
        <v>18252</v>
      </c>
      <c r="E11121" s="45" t="s">
        <v>6214</v>
      </c>
      <c r="F11121" s="45" t="s">
        <v>1384</v>
      </c>
      <c r="G11121" s="45" t="s">
        <v>1385</v>
      </c>
      <c r="P11121" s="343"/>
    </row>
    <row r="11122" spans="1:16" x14ac:dyDescent="0.25">
      <c r="A11122" s="44" t="s">
        <v>5106</v>
      </c>
      <c r="B11122" s="44" t="s">
        <v>10976</v>
      </c>
      <c r="C11122" s="45" t="s">
        <v>10977</v>
      </c>
      <c r="D11122" s="45" t="s">
        <v>18252</v>
      </c>
      <c r="E11122" s="45" t="s">
        <v>10715</v>
      </c>
      <c r="F11122" s="45" t="s">
        <v>1384</v>
      </c>
      <c r="G11122" s="45" t="s">
        <v>1385</v>
      </c>
      <c r="P11122" s="343"/>
    </row>
    <row r="11123" spans="1:16" x14ac:dyDescent="0.25">
      <c r="A11123" s="44" t="s">
        <v>18190</v>
      </c>
      <c r="B11123" s="44" t="s">
        <v>18102</v>
      </c>
      <c r="C11123" s="45" t="s">
        <v>18103</v>
      </c>
      <c r="D11123" s="45" t="s">
        <v>18252</v>
      </c>
      <c r="E11123" s="45" t="s">
        <v>6985</v>
      </c>
      <c r="F11123" s="45" t="s">
        <v>1384</v>
      </c>
      <c r="G11123" s="45" t="s">
        <v>1385</v>
      </c>
      <c r="P11123" s="343"/>
    </row>
    <row r="11124" spans="1:16" x14ac:dyDescent="0.25">
      <c r="A11124" s="403" t="s">
        <v>17466</v>
      </c>
      <c r="B11124" s="403" t="s">
        <v>17128</v>
      </c>
      <c r="C11124" s="413">
        <v>20.22</v>
      </c>
      <c r="D11124" s="43" t="s">
        <v>17679</v>
      </c>
      <c r="E11124" s="43">
        <v>45838</v>
      </c>
      <c r="F11124" s="88"/>
      <c r="P11124" s="343"/>
    </row>
    <row r="11125" spans="1:16" x14ac:dyDescent="0.25">
      <c r="A11125" s="403" t="s">
        <v>17466</v>
      </c>
      <c r="B11125" s="403" t="s">
        <v>17172</v>
      </c>
      <c r="C11125" s="413">
        <v>23.22</v>
      </c>
      <c r="D11125" s="43" t="s">
        <v>17679</v>
      </c>
      <c r="E11125" s="43">
        <v>45838</v>
      </c>
      <c r="F11125" s="88"/>
      <c r="P11125" s="343"/>
    </row>
    <row r="11126" spans="1:16" x14ac:dyDescent="0.25">
      <c r="A11126" s="102" t="s">
        <v>15811</v>
      </c>
      <c r="B11126" s="92" t="s">
        <v>7800</v>
      </c>
      <c r="C11126" s="93" t="s">
        <v>15812</v>
      </c>
      <c r="D11126" s="93" t="s">
        <v>1398</v>
      </c>
      <c r="E11126" s="94">
        <v>45952</v>
      </c>
      <c r="F11126" s="93"/>
      <c r="G11126" s="93"/>
      <c r="H11126" s="93"/>
      <c r="I11126" s="99"/>
      <c r="J11126" s="99"/>
      <c r="K11126" s="99"/>
      <c r="L11126" s="31"/>
      <c r="M11126" s="31"/>
      <c r="N11126" s="31"/>
      <c r="P11126" s="343"/>
    </row>
    <row r="11127" spans="1:16" x14ac:dyDescent="0.25">
      <c r="A11127" s="44" t="s">
        <v>2122</v>
      </c>
      <c r="B11127" s="44" t="s">
        <v>15259</v>
      </c>
      <c r="C11127" s="45" t="s">
        <v>11129</v>
      </c>
      <c r="D11127" s="45" t="s">
        <v>16294</v>
      </c>
      <c r="E11127" s="46">
        <v>46022</v>
      </c>
      <c r="F11127" s="338"/>
      <c r="G11127" s="44"/>
      <c r="H11127" s="44"/>
      <c r="I11127" s="44"/>
      <c r="J11127" s="44"/>
      <c r="K11127" s="44"/>
      <c r="L11127" s="31"/>
      <c r="M11127" s="31"/>
      <c r="N11127" s="31"/>
      <c r="P11127" s="343"/>
    </row>
    <row r="11128" spans="1:16" x14ac:dyDescent="0.25">
      <c r="A11128" s="264" t="s">
        <v>908</v>
      </c>
      <c r="B11128" s="264" t="s">
        <v>236</v>
      </c>
      <c r="C11128" s="265">
        <v>241001</v>
      </c>
      <c r="D11128" s="265" t="s">
        <v>15953</v>
      </c>
      <c r="E11128" s="266" t="s">
        <v>11352</v>
      </c>
      <c r="P11128" s="343"/>
    </row>
    <row r="11129" spans="1:16" x14ac:dyDescent="0.25">
      <c r="A11129" s="264" t="s">
        <v>908</v>
      </c>
      <c r="B11129" s="264" t="s">
        <v>1055</v>
      </c>
      <c r="C11129" s="265">
        <v>22010702</v>
      </c>
      <c r="D11129" s="265" t="s">
        <v>15953</v>
      </c>
      <c r="E11129" s="266" t="s">
        <v>8836</v>
      </c>
      <c r="P11129" s="343"/>
    </row>
    <row r="11130" spans="1:16" x14ac:dyDescent="0.25">
      <c r="A11130" s="44" t="s">
        <v>12445</v>
      </c>
      <c r="B11130" s="44" t="s">
        <v>11974</v>
      </c>
      <c r="C11130" s="45" t="s">
        <v>6606</v>
      </c>
      <c r="D11130" s="45" t="s">
        <v>4574</v>
      </c>
      <c r="E11130" s="275">
        <f>DATE(2027,1,23)</f>
        <v>46410</v>
      </c>
      <c r="P11130" s="343"/>
    </row>
    <row r="11131" spans="1:16" x14ac:dyDescent="0.25">
      <c r="A11131" s="264" t="s">
        <v>13038</v>
      </c>
      <c r="B11131" s="264" t="s">
        <v>3597</v>
      </c>
      <c r="C11131" s="265">
        <v>230902</v>
      </c>
      <c r="D11131" s="265" t="s">
        <v>15953</v>
      </c>
      <c r="E11131" s="266" t="s">
        <v>6210</v>
      </c>
      <c r="P11131" s="343"/>
    </row>
    <row r="11132" spans="1:16" x14ac:dyDescent="0.25">
      <c r="A11132" s="264" t="s">
        <v>13038</v>
      </c>
      <c r="B11132" s="264" t="s">
        <v>14631</v>
      </c>
      <c r="C11132" s="265">
        <v>24020201</v>
      </c>
      <c r="D11132" s="265" t="s">
        <v>15953</v>
      </c>
      <c r="E11132" s="266" t="s">
        <v>12997</v>
      </c>
      <c r="P11132" s="343"/>
    </row>
    <row r="11133" spans="1:16" x14ac:dyDescent="0.25">
      <c r="A11133" s="264" t="s">
        <v>13038</v>
      </c>
      <c r="B11133" s="264" t="s">
        <v>3598</v>
      </c>
      <c r="C11133" s="265">
        <v>24020202</v>
      </c>
      <c r="D11133" s="265" t="s">
        <v>15953</v>
      </c>
      <c r="E11133" s="266" t="s">
        <v>8836</v>
      </c>
      <c r="P11133" s="343"/>
    </row>
    <row r="11134" spans="1:16" x14ac:dyDescent="0.25">
      <c r="A11134" s="264" t="s">
        <v>17937</v>
      </c>
      <c r="B11134" s="264" t="s">
        <v>236</v>
      </c>
      <c r="C11134" s="265">
        <v>241001</v>
      </c>
      <c r="D11134" s="265" t="s">
        <v>15953</v>
      </c>
      <c r="E11134" s="266" t="s">
        <v>11352</v>
      </c>
      <c r="P11134" s="343"/>
    </row>
    <row r="11135" spans="1:16" x14ac:dyDescent="0.25">
      <c r="A11135" s="264" t="s">
        <v>17937</v>
      </c>
      <c r="B11135" s="264" t="s">
        <v>3782</v>
      </c>
      <c r="C11135" s="265">
        <v>24010402</v>
      </c>
      <c r="D11135" s="265" t="s">
        <v>15953</v>
      </c>
      <c r="E11135" s="266" t="s">
        <v>8836</v>
      </c>
      <c r="P11135" s="343"/>
    </row>
    <row r="11136" spans="1:16" x14ac:dyDescent="0.25">
      <c r="A11136" s="44" t="s">
        <v>1249</v>
      </c>
      <c r="B11136" s="44" t="s">
        <v>1840</v>
      </c>
      <c r="C11136" s="45" t="s">
        <v>6194</v>
      </c>
      <c r="D11136" s="45" t="s">
        <v>18252</v>
      </c>
      <c r="E11136" s="45" t="s">
        <v>6213</v>
      </c>
      <c r="F11136" s="45" t="s">
        <v>1384</v>
      </c>
      <c r="G11136" s="45" t="s">
        <v>1385</v>
      </c>
      <c r="P11136" s="343"/>
    </row>
    <row r="11137" spans="1:16" x14ac:dyDescent="0.25">
      <c r="A11137" s="44" t="s">
        <v>1249</v>
      </c>
      <c r="B11137" s="44" t="s">
        <v>1361</v>
      </c>
      <c r="C11137" s="45" t="s">
        <v>9087</v>
      </c>
      <c r="D11137" s="45" t="s">
        <v>18252</v>
      </c>
      <c r="E11137" s="45" t="s">
        <v>6809</v>
      </c>
      <c r="F11137" s="45" t="s">
        <v>1384</v>
      </c>
      <c r="G11137" s="45" t="s">
        <v>1385</v>
      </c>
      <c r="P11137" s="343"/>
    </row>
    <row r="11138" spans="1:16" x14ac:dyDescent="0.25">
      <c r="A11138" s="264" t="s">
        <v>13039</v>
      </c>
      <c r="B11138" s="264" t="s">
        <v>12991</v>
      </c>
      <c r="C11138" s="265">
        <v>240102</v>
      </c>
      <c r="D11138" s="265" t="s">
        <v>15953</v>
      </c>
      <c r="E11138" s="266" t="s">
        <v>6677</v>
      </c>
      <c r="P11138" s="343"/>
    </row>
    <row r="11139" spans="1:16" x14ac:dyDescent="0.25">
      <c r="A11139" s="264" t="s">
        <v>9563</v>
      </c>
      <c r="B11139" s="264" t="s">
        <v>2751</v>
      </c>
      <c r="C11139" s="265">
        <v>230105</v>
      </c>
      <c r="D11139" s="265" t="s">
        <v>15953</v>
      </c>
      <c r="E11139" s="266" t="s">
        <v>6877</v>
      </c>
      <c r="P11139" s="343"/>
    </row>
    <row r="11140" spans="1:16" x14ac:dyDescent="0.25">
      <c r="A11140" s="264" t="s">
        <v>9563</v>
      </c>
      <c r="B11140" s="264" t="s">
        <v>1067</v>
      </c>
      <c r="C11140" s="265">
        <v>230703</v>
      </c>
      <c r="D11140" s="265" t="s">
        <v>15953</v>
      </c>
      <c r="E11140" s="266" t="s">
        <v>5273</v>
      </c>
      <c r="P11140" s="343"/>
    </row>
    <row r="11141" spans="1:16" x14ac:dyDescent="0.25">
      <c r="A11141" s="44" t="s">
        <v>1250</v>
      </c>
      <c r="B11141" s="44" t="s">
        <v>4157</v>
      </c>
      <c r="C11141" s="45" t="s">
        <v>15418</v>
      </c>
      <c r="D11141" s="45" t="s">
        <v>18252</v>
      </c>
      <c r="E11141" s="45" t="s">
        <v>3064</v>
      </c>
      <c r="F11141" s="45" t="s">
        <v>1384</v>
      </c>
      <c r="G11141" s="45" t="s">
        <v>1385</v>
      </c>
      <c r="P11141" s="343"/>
    </row>
    <row r="11142" spans="1:16" x14ac:dyDescent="0.25">
      <c r="A11142" s="44" t="s">
        <v>1250</v>
      </c>
      <c r="B11142" s="44" t="s">
        <v>4156</v>
      </c>
      <c r="C11142" s="45" t="s">
        <v>15413</v>
      </c>
      <c r="D11142" s="45" t="s">
        <v>18252</v>
      </c>
      <c r="E11142" s="45" t="s">
        <v>3064</v>
      </c>
      <c r="F11142" s="45" t="s">
        <v>1384</v>
      </c>
      <c r="G11142" s="45" t="s">
        <v>1385</v>
      </c>
      <c r="P11142" s="343"/>
    </row>
    <row r="11143" spans="1:16" x14ac:dyDescent="0.25">
      <c r="A11143" s="44" t="s">
        <v>16372</v>
      </c>
      <c r="B11143" s="44" t="s">
        <v>16337</v>
      </c>
      <c r="C11143" s="45" t="s">
        <v>16338</v>
      </c>
      <c r="D11143" s="45" t="s">
        <v>16294</v>
      </c>
      <c r="E11143" s="46">
        <v>46022</v>
      </c>
      <c r="F11143" s="338"/>
      <c r="G11143" s="44"/>
      <c r="H11143" s="44"/>
      <c r="I11143" s="44"/>
      <c r="J11143" s="44"/>
      <c r="K11143" s="44"/>
      <c r="L11143" s="31"/>
      <c r="M11143" s="31"/>
      <c r="N11143" s="31"/>
      <c r="P11143" s="343"/>
    </row>
    <row r="11144" spans="1:16" x14ac:dyDescent="0.25">
      <c r="A11144" s="44" t="s">
        <v>2647</v>
      </c>
      <c r="B11144" s="44" t="s">
        <v>15279</v>
      </c>
      <c r="C11144" s="45" t="s">
        <v>11130</v>
      </c>
      <c r="D11144" s="45" t="s">
        <v>16294</v>
      </c>
      <c r="E11144" s="46">
        <v>46112</v>
      </c>
      <c r="F11144" s="338"/>
      <c r="G11144" s="44"/>
      <c r="H11144" s="44"/>
      <c r="I11144" s="44"/>
      <c r="J11144" s="44"/>
      <c r="K11144" s="44"/>
      <c r="P11144" s="343"/>
    </row>
    <row r="11145" spans="1:16" x14ac:dyDescent="0.25">
      <c r="A11145" s="1" t="s">
        <v>46</v>
      </c>
      <c r="B11145" s="432" t="s">
        <v>9769</v>
      </c>
      <c r="C11145" s="433" t="s">
        <v>10906</v>
      </c>
      <c r="D11145" s="434" t="s">
        <v>17016</v>
      </c>
      <c r="E11145" s="434">
        <v>45828</v>
      </c>
      <c r="P11145" s="343"/>
    </row>
    <row r="11146" spans="1:16" x14ac:dyDescent="0.25">
      <c r="A11146" s="44" t="s">
        <v>13294</v>
      </c>
      <c r="B11146" s="92" t="s">
        <v>13392</v>
      </c>
      <c r="C11146" s="45" t="s">
        <v>13122</v>
      </c>
      <c r="D11146" s="93" t="s">
        <v>13391</v>
      </c>
      <c r="E11146" s="94">
        <v>45838</v>
      </c>
      <c r="F11146" s="93"/>
      <c r="G11146" s="93"/>
      <c r="H11146" s="93"/>
      <c r="I11146" s="99"/>
      <c r="J11146" s="99"/>
      <c r="K11146" s="99"/>
      <c r="L11146" s="31"/>
      <c r="M11146" s="31"/>
      <c r="N11146" s="31"/>
      <c r="P11146" s="343"/>
    </row>
    <row r="11147" spans="1:16" x14ac:dyDescent="0.25">
      <c r="A11147" s="44" t="s">
        <v>13295</v>
      </c>
      <c r="B11147" s="92" t="s">
        <v>13392</v>
      </c>
      <c r="C11147" s="45" t="s">
        <v>13122</v>
      </c>
      <c r="D11147" s="93" t="s">
        <v>13391</v>
      </c>
      <c r="E11147" s="94">
        <v>45838</v>
      </c>
      <c r="F11147" s="93"/>
      <c r="G11147" s="93"/>
      <c r="H11147" s="93"/>
      <c r="I11147" s="99"/>
      <c r="J11147" s="99"/>
      <c r="K11147" s="99"/>
      <c r="L11147" s="31"/>
      <c r="M11147" s="31"/>
      <c r="N11147" s="31"/>
      <c r="P11147" s="343"/>
    </row>
    <row r="11148" spans="1:16" x14ac:dyDescent="0.3">
      <c r="A11148" s="268" t="s">
        <v>7659</v>
      </c>
      <c r="B11148" s="99" t="s">
        <v>7651</v>
      </c>
      <c r="C11148" s="93" t="s">
        <v>14157</v>
      </c>
      <c r="D11148" s="94" t="s">
        <v>1398</v>
      </c>
      <c r="E11148" s="94">
        <v>45977</v>
      </c>
      <c r="F11148" s="93"/>
      <c r="G11148" s="93"/>
      <c r="H11148" s="93"/>
      <c r="I11148" s="99"/>
      <c r="J11148" s="99"/>
      <c r="K11148" s="99"/>
      <c r="L11148" s="31"/>
      <c r="M11148" s="31"/>
      <c r="N11148" s="31"/>
      <c r="P11148" s="343"/>
    </row>
    <row r="11149" spans="1:16" x14ac:dyDescent="0.25">
      <c r="A11149" s="44" t="s">
        <v>11053</v>
      </c>
      <c r="B11149" s="44" t="s">
        <v>10976</v>
      </c>
      <c r="C11149" s="45" t="s">
        <v>10977</v>
      </c>
      <c r="D11149" s="45" t="s">
        <v>18252</v>
      </c>
      <c r="E11149" s="45" t="s">
        <v>10715</v>
      </c>
      <c r="F11149" s="45" t="s">
        <v>1384</v>
      </c>
      <c r="G11149" s="45" t="s">
        <v>1385</v>
      </c>
      <c r="P11149" s="343"/>
    </row>
    <row r="11150" spans="1:16" x14ac:dyDescent="0.25">
      <c r="A11150" s="44" t="s">
        <v>12446</v>
      </c>
      <c r="B11150" s="44" t="s">
        <v>12447</v>
      </c>
      <c r="C11150" s="45" t="s">
        <v>4789</v>
      </c>
      <c r="D11150" s="45" t="s">
        <v>4574</v>
      </c>
      <c r="E11150" s="275">
        <f>DATE(2026,5,19)</f>
        <v>46161</v>
      </c>
      <c r="P11150" s="343"/>
    </row>
    <row r="11151" spans="1:16" x14ac:dyDescent="0.25">
      <c r="A11151" s="44" t="s">
        <v>16673</v>
      </c>
      <c r="B11151" s="44" t="s">
        <v>12448</v>
      </c>
      <c r="C11151" s="45" t="s">
        <v>16674</v>
      </c>
      <c r="D11151" s="45" t="s">
        <v>4574</v>
      </c>
      <c r="E11151" s="275">
        <f>DATE(2028,12,3)</f>
        <v>47090</v>
      </c>
      <c r="P11151" s="343"/>
    </row>
    <row r="11152" spans="1:16" x14ac:dyDescent="0.25">
      <c r="A11152" s="273" t="s">
        <v>8344</v>
      </c>
      <c r="B11152" s="273" t="s">
        <v>8325</v>
      </c>
      <c r="C11152" s="274">
        <v>791202103006</v>
      </c>
      <c r="D11152" s="274" t="s">
        <v>8356</v>
      </c>
      <c r="E11152" s="276" t="s">
        <v>3754</v>
      </c>
      <c r="F11152" s="328"/>
      <c r="G11152" s="328"/>
      <c r="H11152" s="328"/>
      <c r="I11152" s="329"/>
      <c r="J11152" s="329"/>
      <c r="K11152" s="329"/>
      <c r="P11152" s="343"/>
    </row>
    <row r="11153" spans="1:16" x14ac:dyDescent="0.25">
      <c r="A11153" s="264" t="s">
        <v>6997</v>
      </c>
      <c r="B11153" s="264" t="s">
        <v>1922</v>
      </c>
      <c r="C11153" s="265">
        <v>220103</v>
      </c>
      <c r="D11153" s="265" t="s">
        <v>15953</v>
      </c>
      <c r="E11153" s="266" t="s">
        <v>6211</v>
      </c>
      <c r="P11153" s="343"/>
    </row>
    <row r="11154" spans="1:16" x14ac:dyDescent="0.25">
      <c r="A11154" s="44" t="s">
        <v>15784</v>
      </c>
      <c r="B11154" s="44" t="s">
        <v>1840</v>
      </c>
      <c r="C11154" s="45" t="s">
        <v>6194</v>
      </c>
      <c r="D11154" s="45" t="s">
        <v>18252</v>
      </c>
      <c r="E11154" s="45" t="s">
        <v>6213</v>
      </c>
      <c r="F11154" s="45" t="s">
        <v>1384</v>
      </c>
      <c r="G11154" s="45" t="s">
        <v>1385</v>
      </c>
      <c r="P11154" s="343"/>
    </row>
    <row r="11155" spans="1:16" x14ac:dyDescent="0.25">
      <c r="A11155" s="44" t="s">
        <v>15784</v>
      </c>
      <c r="B11155" s="44" t="s">
        <v>1361</v>
      </c>
      <c r="C11155" s="45" t="s">
        <v>9087</v>
      </c>
      <c r="D11155" s="45" t="s">
        <v>18252</v>
      </c>
      <c r="E11155" s="45" t="s">
        <v>6809</v>
      </c>
      <c r="F11155" s="45" t="s">
        <v>1384</v>
      </c>
      <c r="G11155" s="45" t="s">
        <v>1385</v>
      </c>
      <c r="P11155" s="343"/>
    </row>
    <row r="11156" spans="1:16" x14ac:dyDescent="0.25">
      <c r="A11156" s="1" t="s">
        <v>13992</v>
      </c>
      <c r="B11156" s="432" t="s">
        <v>8379</v>
      </c>
      <c r="C11156" s="433" t="s">
        <v>13982</v>
      </c>
      <c r="D11156" s="434" t="s">
        <v>17016</v>
      </c>
      <c r="E11156" s="434">
        <v>45838</v>
      </c>
      <c r="P11156" s="343"/>
    </row>
    <row r="11157" spans="1:16" x14ac:dyDescent="0.3">
      <c r="A11157" s="135" t="s">
        <v>108</v>
      </c>
      <c r="B11157" s="92" t="s">
        <v>10965</v>
      </c>
      <c r="C11157" s="93" t="s">
        <v>10966</v>
      </c>
      <c r="D11157" s="93" t="s">
        <v>1398</v>
      </c>
      <c r="E11157" s="94">
        <v>45976</v>
      </c>
      <c r="F11157" s="93"/>
      <c r="G11157" s="93"/>
      <c r="H11157" s="93"/>
      <c r="I11157" s="99"/>
      <c r="J11157" s="99"/>
      <c r="K11157" s="99"/>
      <c r="L11157" s="31"/>
      <c r="M11157" s="31"/>
      <c r="N11157" s="31"/>
      <c r="P11157" s="343"/>
    </row>
    <row r="11158" spans="1:16" x14ac:dyDescent="0.25">
      <c r="A11158" s="44" t="s">
        <v>4001</v>
      </c>
      <c r="B11158" s="44" t="s">
        <v>16337</v>
      </c>
      <c r="C11158" s="45" t="s">
        <v>16338</v>
      </c>
      <c r="D11158" s="45" t="s">
        <v>16294</v>
      </c>
      <c r="E11158" s="46">
        <v>46022</v>
      </c>
      <c r="F11158" s="338"/>
      <c r="G11158" s="44"/>
      <c r="H11158" s="44"/>
      <c r="I11158" s="44"/>
      <c r="J11158" s="44"/>
      <c r="K11158" s="44"/>
      <c r="L11158" s="31"/>
      <c r="M11158" s="31"/>
      <c r="N11158" s="31"/>
      <c r="P11158" s="343"/>
    </row>
    <row r="11159" spans="1:16" x14ac:dyDescent="0.25">
      <c r="A11159" s="102" t="s">
        <v>4001</v>
      </c>
      <c r="B11159" s="92" t="s">
        <v>4085</v>
      </c>
      <c r="C11159" s="93" t="s">
        <v>4084</v>
      </c>
      <c r="D11159" s="93" t="s">
        <v>1398</v>
      </c>
      <c r="E11159" s="94">
        <v>45794</v>
      </c>
      <c r="F11159" s="93"/>
      <c r="G11159" s="93" t="s">
        <v>1385</v>
      </c>
      <c r="H11159" s="93" t="s">
        <v>1385</v>
      </c>
      <c r="I11159" s="99"/>
      <c r="J11159" s="99"/>
      <c r="K11159" s="99"/>
      <c r="L11159" s="31"/>
      <c r="M11159" s="31"/>
      <c r="N11159" s="31"/>
      <c r="P11159" s="343"/>
    </row>
    <row r="11160" spans="1:16" x14ac:dyDescent="0.25">
      <c r="A11160" s="100" t="s">
        <v>4141</v>
      </c>
      <c r="B11160" s="92" t="s">
        <v>4153</v>
      </c>
      <c r="C11160" s="93" t="s">
        <v>4154</v>
      </c>
      <c r="D11160" s="93" t="s">
        <v>1398</v>
      </c>
      <c r="E11160" s="94">
        <v>46131</v>
      </c>
      <c r="F11160" s="93"/>
      <c r="G11160" s="93"/>
      <c r="H11160" s="93"/>
      <c r="I11160" s="99"/>
      <c r="J11160" s="99"/>
      <c r="K11160" s="99"/>
      <c r="P11160" s="343"/>
    </row>
    <row r="11161" spans="1:16" x14ac:dyDescent="0.25">
      <c r="A11161" s="262" t="s">
        <v>2485</v>
      </c>
      <c r="B11161" s="262" t="s">
        <v>9229</v>
      </c>
      <c r="C11161" s="53" t="s">
        <v>9281</v>
      </c>
      <c r="D11161" s="93" t="s">
        <v>7330</v>
      </c>
      <c r="E11161" s="263">
        <v>46824</v>
      </c>
      <c r="F11161" s="93"/>
      <c r="G11161" s="93"/>
      <c r="H11161" s="93"/>
      <c r="I11161" s="99"/>
      <c r="J11161" s="99"/>
      <c r="K11161" s="99"/>
      <c r="P11161" s="343"/>
    </row>
    <row r="11162" spans="1:16" x14ac:dyDescent="0.3">
      <c r="A11162" s="57" t="s">
        <v>2485</v>
      </c>
      <c r="B11162" s="57" t="s">
        <v>2495</v>
      </c>
      <c r="C11162" s="62">
        <v>21030</v>
      </c>
      <c r="D11162" s="62" t="s">
        <v>5966</v>
      </c>
      <c r="E11162" s="60">
        <v>45961</v>
      </c>
      <c r="F11162" s="339" t="s">
        <v>16267</v>
      </c>
      <c r="G11162" s="339" t="s">
        <v>16268</v>
      </c>
      <c r="H11162" s="57"/>
      <c r="I11162" s="57"/>
      <c r="J11162" s="57"/>
      <c r="K11162" s="57"/>
      <c r="L11162" s="31"/>
      <c r="M11162" s="31"/>
      <c r="N11162" s="31"/>
      <c r="P11162" s="343"/>
    </row>
    <row r="11163" spans="1:16" x14ac:dyDescent="0.25">
      <c r="A11163" s="44" t="s">
        <v>2485</v>
      </c>
      <c r="B11163" s="44" t="s">
        <v>1358</v>
      </c>
      <c r="C11163" s="45" t="s">
        <v>6197</v>
      </c>
      <c r="D11163" s="45" t="s">
        <v>18252</v>
      </c>
      <c r="E11163" s="45" t="s">
        <v>6211</v>
      </c>
      <c r="F11163" s="45" t="s">
        <v>1384</v>
      </c>
      <c r="G11163" s="45" t="s">
        <v>1384</v>
      </c>
      <c r="P11163" s="343"/>
    </row>
    <row r="11164" spans="1:16" x14ac:dyDescent="0.25">
      <c r="A11164" s="44" t="s">
        <v>2485</v>
      </c>
      <c r="B11164" s="44" t="s">
        <v>15962</v>
      </c>
      <c r="C11164" s="45" t="s">
        <v>15776</v>
      </c>
      <c r="D11164" s="45" t="s">
        <v>18252</v>
      </c>
      <c r="E11164" s="45" t="s">
        <v>6416</v>
      </c>
      <c r="F11164" s="45" t="s">
        <v>1384</v>
      </c>
      <c r="G11164" s="45" t="s">
        <v>1384</v>
      </c>
      <c r="P11164" s="343"/>
    </row>
    <row r="11165" spans="1:16" x14ac:dyDescent="0.25">
      <c r="A11165" s="44" t="s">
        <v>2485</v>
      </c>
      <c r="B11165" s="44" t="s">
        <v>15970</v>
      </c>
      <c r="C11165" s="45" t="s">
        <v>15775</v>
      </c>
      <c r="D11165" s="45" t="s">
        <v>18252</v>
      </c>
      <c r="E11165" s="45" t="s">
        <v>6416</v>
      </c>
      <c r="F11165" s="45" t="s">
        <v>1384</v>
      </c>
      <c r="G11165" s="45" t="s">
        <v>1384</v>
      </c>
      <c r="P11165" s="343"/>
    </row>
    <row r="11166" spans="1:16" x14ac:dyDescent="0.3">
      <c r="A11166" s="57" t="s">
        <v>2485</v>
      </c>
      <c r="B11166" s="92" t="s">
        <v>4550</v>
      </c>
      <c r="C11166" s="93" t="s">
        <v>4548</v>
      </c>
      <c r="D11166" s="93" t="s">
        <v>4549</v>
      </c>
      <c r="E11166" s="94">
        <v>46203</v>
      </c>
      <c r="F11166" s="93"/>
      <c r="G11166" s="93"/>
      <c r="H11166" s="93"/>
      <c r="I11166" s="99"/>
      <c r="J11166" s="99"/>
      <c r="K11166" s="99"/>
      <c r="P11166" s="343"/>
    </row>
    <row r="11167" spans="1:16" x14ac:dyDescent="0.25">
      <c r="A11167" s="1" t="s">
        <v>2485</v>
      </c>
      <c r="B11167" s="432" t="s">
        <v>4430</v>
      </c>
      <c r="C11167" s="433" t="s">
        <v>4434</v>
      </c>
      <c r="D11167" s="434" t="s">
        <v>17016</v>
      </c>
      <c r="E11167" s="434">
        <v>45823</v>
      </c>
      <c r="P11167" s="343"/>
    </row>
    <row r="11168" spans="1:16" x14ac:dyDescent="0.25">
      <c r="A11168" s="1" t="s">
        <v>2485</v>
      </c>
      <c r="B11168" s="432" t="s">
        <v>6242</v>
      </c>
      <c r="C11168" s="433" t="s">
        <v>6258</v>
      </c>
      <c r="D11168" s="434" t="s">
        <v>17016</v>
      </c>
      <c r="E11168" s="434">
        <v>45885</v>
      </c>
      <c r="P11168" s="343"/>
    </row>
    <row r="11169" spans="1:16" x14ac:dyDescent="0.25">
      <c r="A11169" s="1" t="s">
        <v>2485</v>
      </c>
      <c r="B11169" s="432" t="s">
        <v>2183</v>
      </c>
      <c r="C11169" s="433" t="s">
        <v>9770</v>
      </c>
      <c r="D11169" s="434" t="s">
        <v>17016</v>
      </c>
      <c r="E11169" s="434">
        <v>45828</v>
      </c>
      <c r="P11169" s="343"/>
    </row>
    <row r="11170" spans="1:16" x14ac:dyDescent="0.25">
      <c r="A11170" s="1" t="s">
        <v>2485</v>
      </c>
      <c r="B11170" s="432" t="s">
        <v>16432</v>
      </c>
      <c r="C11170" s="433" t="s">
        <v>16434</v>
      </c>
      <c r="D11170" s="434" t="s">
        <v>17016</v>
      </c>
      <c r="E11170" s="434">
        <v>45945</v>
      </c>
      <c r="P11170" s="343"/>
    </row>
    <row r="11171" spans="1:16" x14ac:dyDescent="0.25">
      <c r="A11171" s="1" t="s">
        <v>2485</v>
      </c>
      <c r="B11171" s="432" t="s">
        <v>16406</v>
      </c>
      <c r="C11171" s="433" t="s">
        <v>16414</v>
      </c>
      <c r="D11171" s="434" t="s">
        <v>17016</v>
      </c>
      <c r="E11171" s="434">
        <v>46008</v>
      </c>
      <c r="P11171" s="343"/>
    </row>
    <row r="11172" spans="1:16" x14ac:dyDescent="0.25">
      <c r="A11172" s="264" t="s">
        <v>2485</v>
      </c>
      <c r="B11172" s="264" t="s">
        <v>1053</v>
      </c>
      <c r="C11172" s="265">
        <v>210902</v>
      </c>
      <c r="D11172" s="265" t="s">
        <v>15953</v>
      </c>
      <c r="E11172" s="266" t="s">
        <v>5195</v>
      </c>
      <c r="P11172" s="343"/>
    </row>
    <row r="11173" spans="1:16" x14ac:dyDescent="0.25">
      <c r="A11173" s="264" t="s">
        <v>2485</v>
      </c>
      <c r="B11173" s="264" t="s">
        <v>8832</v>
      </c>
      <c r="C11173" s="265">
        <v>230203</v>
      </c>
      <c r="D11173" s="265" t="s">
        <v>15953</v>
      </c>
      <c r="E11173" s="266" t="s">
        <v>8836</v>
      </c>
      <c r="P11173" s="343"/>
    </row>
    <row r="11174" spans="1:16" x14ac:dyDescent="0.25">
      <c r="A11174" s="264" t="s">
        <v>2485</v>
      </c>
      <c r="B11174" s="264" t="s">
        <v>10526</v>
      </c>
      <c r="C11174" s="265">
        <v>230501</v>
      </c>
      <c r="D11174" s="265" t="s">
        <v>15953</v>
      </c>
      <c r="E11174" s="266" t="s">
        <v>10364</v>
      </c>
      <c r="P11174" s="343"/>
    </row>
    <row r="11175" spans="1:16" x14ac:dyDescent="0.25">
      <c r="A11175" s="264" t="s">
        <v>2485</v>
      </c>
      <c r="B11175" s="264" t="s">
        <v>10629</v>
      </c>
      <c r="C11175" s="265">
        <v>230804</v>
      </c>
      <c r="D11175" s="265" t="s">
        <v>15953</v>
      </c>
      <c r="E11175" s="266" t="s">
        <v>5279</v>
      </c>
      <c r="P11175" s="343"/>
    </row>
    <row r="11176" spans="1:16" x14ac:dyDescent="0.25">
      <c r="A11176" s="264" t="s">
        <v>2485</v>
      </c>
      <c r="B11176" s="264" t="s">
        <v>6669</v>
      </c>
      <c r="C11176" s="265">
        <v>230807</v>
      </c>
      <c r="D11176" s="265" t="s">
        <v>15953</v>
      </c>
      <c r="E11176" s="266" t="s">
        <v>6877</v>
      </c>
      <c r="P11176" s="343"/>
    </row>
    <row r="11177" spans="1:16" x14ac:dyDescent="0.25">
      <c r="A11177" s="403" t="s">
        <v>17467</v>
      </c>
      <c r="B11177" s="403" t="s">
        <v>17087</v>
      </c>
      <c r="C11177" s="413">
        <v>9.24</v>
      </c>
      <c r="D11177" s="43" t="s">
        <v>17679</v>
      </c>
      <c r="E11177" s="43">
        <v>47299</v>
      </c>
      <c r="F11177" s="88"/>
      <c r="P11177" s="343"/>
    </row>
    <row r="11178" spans="1:16" x14ac:dyDescent="0.25">
      <c r="A11178" s="403" t="s">
        <v>17467</v>
      </c>
      <c r="B11178" s="403" t="s">
        <v>17114</v>
      </c>
      <c r="C11178" s="413">
        <v>13.24</v>
      </c>
      <c r="D11178" s="43" t="s">
        <v>17679</v>
      </c>
      <c r="E11178" s="43">
        <v>47299</v>
      </c>
      <c r="F11178" s="88"/>
      <c r="P11178" s="343"/>
    </row>
    <row r="11179" spans="1:16" x14ac:dyDescent="0.25">
      <c r="A11179" s="403" t="s">
        <v>17467</v>
      </c>
      <c r="B11179" s="403" t="s">
        <v>17124</v>
      </c>
      <c r="C11179" s="413">
        <v>16.239999999999998</v>
      </c>
      <c r="D11179" s="43" t="s">
        <v>17679</v>
      </c>
      <c r="E11179" s="43">
        <v>47299</v>
      </c>
      <c r="F11179" s="88"/>
      <c r="P11179" s="343"/>
    </row>
    <row r="11180" spans="1:16" x14ac:dyDescent="0.25">
      <c r="A11180" s="403" t="s">
        <v>17467</v>
      </c>
      <c r="B11180" s="403" t="s">
        <v>17123</v>
      </c>
      <c r="C11180" s="413">
        <v>41.25</v>
      </c>
      <c r="D11180" s="43" t="s">
        <v>17679</v>
      </c>
      <c r="E11180" s="43">
        <v>47514</v>
      </c>
      <c r="F11180" s="88"/>
      <c r="P11180" s="343"/>
    </row>
    <row r="11181" spans="1:16" x14ac:dyDescent="0.25">
      <c r="A11181" s="264" t="s">
        <v>1893</v>
      </c>
      <c r="B11181" s="264" t="s">
        <v>3782</v>
      </c>
      <c r="C11181" s="265">
        <v>23010402</v>
      </c>
      <c r="D11181" s="265" t="s">
        <v>15953</v>
      </c>
      <c r="E11181" s="266" t="s">
        <v>8836</v>
      </c>
      <c r="P11181" s="343"/>
    </row>
    <row r="11182" spans="1:16" x14ac:dyDescent="0.25">
      <c r="A11182" s="264" t="s">
        <v>14970</v>
      </c>
      <c r="B11182" s="264" t="s">
        <v>236</v>
      </c>
      <c r="C11182" s="265">
        <v>241001</v>
      </c>
      <c r="D11182" s="265" t="s">
        <v>15953</v>
      </c>
      <c r="E11182" s="266" t="s">
        <v>11352</v>
      </c>
      <c r="P11182" s="343"/>
    </row>
    <row r="11183" spans="1:16" x14ac:dyDescent="0.25">
      <c r="A11183" s="264" t="s">
        <v>14970</v>
      </c>
      <c r="B11183" s="264" t="s">
        <v>12996</v>
      </c>
      <c r="C11183" s="265">
        <v>24010401</v>
      </c>
      <c r="D11183" s="265" t="s">
        <v>15953</v>
      </c>
      <c r="E11183" s="266" t="s">
        <v>12997</v>
      </c>
      <c r="P11183" s="343"/>
    </row>
    <row r="11184" spans="1:16" x14ac:dyDescent="0.25">
      <c r="A11184" s="264" t="s">
        <v>14970</v>
      </c>
      <c r="B11184" s="264" t="s">
        <v>3782</v>
      </c>
      <c r="C11184" s="265">
        <v>24010402</v>
      </c>
      <c r="D11184" s="265" t="s">
        <v>15953</v>
      </c>
      <c r="E11184" s="266" t="s">
        <v>8836</v>
      </c>
      <c r="P11184" s="343"/>
    </row>
    <row r="11185" spans="1:16" x14ac:dyDescent="0.25">
      <c r="A11185" s="1" t="s">
        <v>62</v>
      </c>
      <c r="B11185" s="432" t="s">
        <v>179</v>
      </c>
      <c r="C11185" s="433" t="s">
        <v>8446</v>
      </c>
      <c r="D11185" s="434" t="s">
        <v>17016</v>
      </c>
      <c r="E11185" s="434">
        <v>46076</v>
      </c>
      <c r="P11185" s="343"/>
    </row>
    <row r="11186" spans="1:16" x14ac:dyDescent="0.25">
      <c r="A11186" s="44" t="s">
        <v>16139</v>
      </c>
      <c r="B11186" s="44" t="s">
        <v>1354</v>
      </c>
      <c r="C11186" s="45" t="s">
        <v>14385</v>
      </c>
      <c r="D11186" s="45" t="s">
        <v>18252</v>
      </c>
      <c r="E11186" s="45" t="s">
        <v>3064</v>
      </c>
      <c r="F11186" s="45" t="s">
        <v>1385</v>
      </c>
      <c r="G11186" s="45" t="s">
        <v>1385</v>
      </c>
      <c r="P11186" s="343"/>
    </row>
    <row r="11187" spans="1:16" x14ac:dyDescent="0.25">
      <c r="A11187" s="44" t="s">
        <v>16139</v>
      </c>
      <c r="B11187" s="44" t="s">
        <v>1346</v>
      </c>
      <c r="C11187" s="45" t="s">
        <v>15960</v>
      </c>
      <c r="D11187" s="45" t="s">
        <v>18252</v>
      </c>
      <c r="E11187" s="45" t="s">
        <v>6214</v>
      </c>
      <c r="F11187" s="45" t="s">
        <v>1385</v>
      </c>
      <c r="G11187" s="45" t="s">
        <v>1385</v>
      </c>
      <c r="P11187" s="343"/>
    </row>
    <row r="11188" spans="1:16" x14ac:dyDescent="0.25">
      <c r="A11188" s="264" t="s">
        <v>14971</v>
      </c>
      <c r="B11188" s="264" t="s">
        <v>1056</v>
      </c>
      <c r="C11188" s="265">
        <v>240601</v>
      </c>
      <c r="D11188" s="265" t="s">
        <v>15953</v>
      </c>
      <c r="E11188" s="266" t="s">
        <v>13753</v>
      </c>
      <c r="P11188" s="343"/>
    </row>
    <row r="11189" spans="1:16" x14ac:dyDescent="0.25">
      <c r="A11189" s="44" t="s">
        <v>12449</v>
      </c>
      <c r="B11189" s="44" t="s">
        <v>12330</v>
      </c>
      <c r="C11189" s="45" t="s">
        <v>16675</v>
      </c>
      <c r="D11189" s="45" t="s">
        <v>4574</v>
      </c>
      <c r="E11189" s="275">
        <f>DATE(2028,7,9)</f>
        <v>46943</v>
      </c>
      <c r="P11189" s="343"/>
    </row>
    <row r="11190" spans="1:16" x14ac:dyDescent="0.25">
      <c r="A11190" s="44" t="s">
        <v>12449</v>
      </c>
      <c r="B11190" s="44" t="s">
        <v>12450</v>
      </c>
      <c r="C11190" s="45" t="s">
        <v>5072</v>
      </c>
      <c r="D11190" s="45" t="s">
        <v>4574</v>
      </c>
      <c r="E11190" s="275">
        <f>DATE(2025,11,8)</f>
        <v>45969</v>
      </c>
      <c r="F11190" s="32"/>
      <c r="G11190" s="32"/>
      <c r="H11190" s="32"/>
      <c r="I11190" s="31"/>
      <c r="J11190" s="31"/>
      <c r="K11190" s="31"/>
      <c r="L11190" s="31"/>
      <c r="M11190" s="31"/>
      <c r="N11190" s="31"/>
      <c r="P11190" s="343"/>
    </row>
    <row r="11191" spans="1:16" x14ac:dyDescent="0.25">
      <c r="A11191" s="264" t="s">
        <v>909</v>
      </c>
      <c r="B11191" s="264" t="s">
        <v>8835</v>
      </c>
      <c r="C11191" s="265">
        <v>230204</v>
      </c>
      <c r="D11191" s="265" t="s">
        <v>15953</v>
      </c>
      <c r="E11191" s="266" t="s">
        <v>8836</v>
      </c>
      <c r="P11191" s="343"/>
    </row>
    <row r="11192" spans="1:16" x14ac:dyDescent="0.25">
      <c r="A11192" s="264" t="s">
        <v>1251</v>
      </c>
      <c r="B11192" s="264" t="s">
        <v>4181</v>
      </c>
      <c r="C11192" s="265">
        <v>230301</v>
      </c>
      <c r="D11192" s="265" t="s">
        <v>15953</v>
      </c>
      <c r="E11192" s="266" t="s">
        <v>6877</v>
      </c>
      <c r="P11192" s="343"/>
    </row>
    <row r="11193" spans="1:16" x14ac:dyDescent="0.25">
      <c r="A11193" s="262" t="s">
        <v>3417</v>
      </c>
      <c r="B11193" s="262" t="s">
        <v>7446</v>
      </c>
      <c r="C11193" s="53" t="s">
        <v>7447</v>
      </c>
      <c r="D11193" s="93" t="s">
        <v>7330</v>
      </c>
      <c r="E11193" s="263">
        <v>46525</v>
      </c>
      <c r="F11193" s="93"/>
      <c r="G11193" s="93"/>
      <c r="H11193" s="93"/>
      <c r="I11193" s="99"/>
      <c r="J11193" s="99"/>
      <c r="K11193" s="99"/>
      <c r="P11193" s="343"/>
    </row>
    <row r="11194" spans="1:16" x14ac:dyDescent="0.25">
      <c r="A11194" s="44" t="s">
        <v>3417</v>
      </c>
      <c r="B11194" s="44" t="s">
        <v>10985</v>
      </c>
      <c r="C11194" s="45" t="s">
        <v>10986</v>
      </c>
      <c r="D11194" s="45" t="s">
        <v>18252</v>
      </c>
      <c r="E11194" s="45" t="s">
        <v>10715</v>
      </c>
      <c r="F11194" s="45" t="s">
        <v>1384</v>
      </c>
      <c r="G11194" s="45" t="s">
        <v>1385</v>
      </c>
      <c r="P11194" s="343"/>
    </row>
    <row r="11195" spans="1:16" x14ac:dyDescent="0.25">
      <c r="A11195" s="44" t="s">
        <v>1554</v>
      </c>
      <c r="B11195" s="44" t="s">
        <v>15970</v>
      </c>
      <c r="C11195" s="45" t="s">
        <v>15775</v>
      </c>
      <c r="D11195" s="45" t="s">
        <v>18252</v>
      </c>
      <c r="E11195" s="45" t="s">
        <v>6416</v>
      </c>
      <c r="F11195" s="45" t="s">
        <v>1384</v>
      </c>
      <c r="G11195" s="45" t="s">
        <v>1385</v>
      </c>
      <c r="P11195" s="343"/>
    </row>
    <row r="11196" spans="1:16" x14ac:dyDescent="0.3">
      <c r="A11196" s="57" t="s">
        <v>1554</v>
      </c>
      <c r="B11196" s="92" t="s">
        <v>4550</v>
      </c>
      <c r="C11196" s="93" t="s">
        <v>4548</v>
      </c>
      <c r="D11196" s="93" t="s">
        <v>4549</v>
      </c>
      <c r="E11196" s="94">
        <v>46203</v>
      </c>
      <c r="F11196" s="93"/>
      <c r="G11196" s="93"/>
      <c r="H11196" s="93"/>
      <c r="I11196" s="99"/>
      <c r="J11196" s="99"/>
      <c r="K11196" s="99"/>
      <c r="P11196" s="343"/>
    </row>
    <row r="11197" spans="1:16" x14ac:dyDescent="0.25">
      <c r="A11197" s="44" t="s">
        <v>16373</v>
      </c>
      <c r="B11197" s="44" t="s">
        <v>16337</v>
      </c>
      <c r="C11197" s="45" t="s">
        <v>16338</v>
      </c>
      <c r="D11197" s="45" t="s">
        <v>16294</v>
      </c>
      <c r="E11197" s="46">
        <v>46022</v>
      </c>
      <c r="F11197" s="338" t="s">
        <v>2055</v>
      </c>
      <c r="G11197" s="44"/>
      <c r="H11197" s="44"/>
      <c r="I11197" s="44"/>
      <c r="J11197" s="44"/>
      <c r="K11197" s="44"/>
      <c r="L11197" s="31"/>
      <c r="M11197" s="31"/>
      <c r="N11197" s="31"/>
      <c r="P11197" s="343"/>
    </row>
    <row r="11198" spans="1:16" x14ac:dyDescent="0.3">
      <c r="A11198" s="57" t="s">
        <v>910</v>
      </c>
      <c r="B11198" s="57" t="s">
        <v>2495</v>
      </c>
      <c r="C11198" s="62" t="s">
        <v>10848</v>
      </c>
      <c r="D11198" s="62" t="s">
        <v>5966</v>
      </c>
      <c r="E11198" s="60">
        <v>45961</v>
      </c>
      <c r="F11198" s="339" t="s">
        <v>16268</v>
      </c>
      <c r="G11198" s="339" t="s">
        <v>16268</v>
      </c>
      <c r="H11198" s="57"/>
      <c r="I11198" s="57"/>
      <c r="J11198" s="57"/>
      <c r="K11198" s="57"/>
      <c r="L11198" s="31"/>
      <c r="M11198" s="31"/>
      <c r="N11198" s="31"/>
      <c r="P11198" s="343"/>
    </row>
    <row r="11199" spans="1:16" x14ac:dyDescent="0.25">
      <c r="A11199" s="44" t="s">
        <v>910</v>
      </c>
      <c r="B11199" s="44" t="s">
        <v>15962</v>
      </c>
      <c r="C11199" s="45" t="s">
        <v>15776</v>
      </c>
      <c r="D11199" s="45" t="s">
        <v>18252</v>
      </c>
      <c r="E11199" s="45" t="s">
        <v>6416</v>
      </c>
      <c r="F11199" s="45" t="s">
        <v>1385</v>
      </c>
      <c r="G11199" s="45" t="s">
        <v>1385</v>
      </c>
      <c r="P11199" s="343"/>
    </row>
    <row r="11200" spans="1:16" x14ac:dyDescent="0.25">
      <c r="A11200" s="264" t="s">
        <v>910</v>
      </c>
      <c r="B11200" s="264" t="s">
        <v>1053</v>
      </c>
      <c r="C11200" s="265">
        <v>210902</v>
      </c>
      <c r="D11200" s="265" t="s">
        <v>15953</v>
      </c>
      <c r="E11200" s="266" t="s">
        <v>5195</v>
      </c>
      <c r="P11200" s="343"/>
    </row>
    <row r="11201" spans="1:16" x14ac:dyDescent="0.25">
      <c r="A11201" s="264" t="s">
        <v>910</v>
      </c>
      <c r="B11201" s="264" t="s">
        <v>3587</v>
      </c>
      <c r="C11201" s="265">
        <v>230904</v>
      </c>
      <c r="D11201" s="265" t="s">
        <v>15953</v>
      </c>
      <c r="E11201" s="266" t="s">
        <v>10715</v>
      </c>
      <c r="P11201" s="343"/>
    </row>
    <row r="11202" spans="1:16" x14ac:dyDescent="0.3">
      <c r="A11202" s="57" t="s">
        <v>4506</v>
      </c>
      <c r="B11202" s="92" t="s">
        <v>4550</v>
      </c>
      <c r="C11202" s="93" t="s">
        <v>4548</v>
      </c>
      <c r="D11202" s="93" t="s">
        <v>4549</v>
      </c>
      <c r="E11202" s="94">
        <v>46203</v>
      </c>
      <c r="F11202" s="93"/>
      <c r="G11202" s="93"/>
      <c r="H11202" s="93"/>
      <c r="I11202" s="99"/>
      <c r="J11202" s="99"/>
      <c r="K11202" s="99"/>
      <c r="P11202" s="343"/>
    </row>
    <row r="11203" spans="1:16" x14ac:dyDescent="0.25">
      <c r="A11203" s="264" t="s">
        <v>14972</v>
      </c>
      <c r="B11203" s="264" t="s">
        <v>6678</v>
      </c>
      <c r="C11203" s="265">
        <v>22020201</v>
      </c>
      <c r="D11203" s="265" t="s">
        <v>15953</v>
      </c>
      <c r="E11203" s="266" t="s">
        <v>5195</v>
      </c>
      <c r="P11203" s="343"/>
    </row>
    <row r="11204" spans="1:16" x14ac:dyDescent="0.25">
      <c r="A11204" s="264" t="s">
        <v>14972</v>
      </c>
      <c r="B11204" s="264" t="s">
        <v>14593</v>
      </c>
      <c r="C11204" s="265">
        <v>24060301</v>
      </c>
      <c r="D11204" s="265" t="s">
        <v>15953</v>
      </c>
      <c r="E11204" s="266" t="s">
        <v>6412</v>
      </c>
      <c r="P11204" s="343"/>
    </row>
    <row r="11205" spans="1:16" x14ac:dyDescent="0.25">
      <c r="A11205" s="264" t="s">
        <v>14972</v>
      </c>
      <c r="B11205" s="264" t="s">
        <v>14594</v>
      </c>
      <c r="C11205" s="265">
        <v>24060302</v>
      </c>
      <c r="D11205" s="265" t="s">
        <v>15953</v>
      </c>
      <c r="E11205" s="266" t="s">
        <v>5410</v>
      </c>
      <c r="P11205" s="343"/>
    </row>
    <row r="11206" spans="1:16" x14ac:dyDescent="0.25">
      <c r="A11206" s="264" t="s">
        <v>14972</v>
      </c>
      <c r="B11206" s="264" t="s">
        <v>6685</v>
      </c>
      <c r="C11206" s="265">
        <v>24120301</v>
      </c>
      <c r="D11206" s="265" t="s">
        <v>15953</v>
      </c>
      <c r="E11206" s="266" t="s">
        <v>17687</v>
      </c>
      <c r="P11206" s="343"/>
    </row>
    <row r="11207" spans="1:16" x14ac:dyDescent="0.25">
      <c r="A11207" s="264" t="s">
        <v>14972</v>
      </c>
      <c r="B11207" s="264" t="s">
        <v>3602</v>
      </c>
      <c r="C11207" s="265">
        <v>24120302</v>
      </c>
      <c r="D11207" s="265" t="s">
        <v>15953</v>
      </c>
      <c r="E11207" s="266" t="s">
        <v>11834</v>
      </c>
      <c r="P11207" s="343"/>
    </row>
    <row r="11208" spans="1:16" x14ac:dyDescent="0.25">
      <c r="A11208" s="264" t="s">
        <v>5482</v>
      </c>
      <c r="B11208" s="264" t="s">
        <v>15824</v>
      </c>
      <c r="C11208" s="265">
        <v>240801</v>
      </c>
      <c r="D11208" s="265" t="s">
        <v>15953</v>
      </c>
      <c r="E11208" s="266" t="s">
        <v>6416</v>
      </c>
      <c r="P11208" s="343"/>
    </row>
    <row r="11209" spans="1:16" x14ac:dyDescent="0.25">
      <c r="A11209" s="1" t="s">
        <v>13994</v>
      </c>
      <c r="B11209" s="432" t="s">
        <v>8379</v>
      </c>
      <c r="C11209" s="433" t="s">
        <v>13991</v>
      </c>
      <c r="D11209" s="434" t="s">
        <v>17016</v>
      </c>
      <c r="E11209" s="434">
        <v>45838</v>
      </c>
      <c r="P11209" s="343"/>
    </row>
    <row r="11210" spans="1:16" x14ac:dyDescent="0.3">
      <c r="A11210" s="57" t="s">
        <v>10873</v>
      </c>
      <c r="B11210" s="57" t="s">
        <v>1488</v>
      </c>
      <c r="C11210" s="62" t="s">
        <v>10855</v>
      </c>
      <c r="D11210" s="62" t="s">
        <v>5966</v>
      </c>
      <c r="E11210" s="60">
        <v>45777</v>
      </c>
      <c r="F11210" s="339" t="s">
        <v>16267</v>
      </c>
      <c r="G11210" s="339" t="s">
        <v>16268</v>
      </c>
      <c r="H11210" s="57"/>
      <c r="I11210" s="57"/>
      <c r="J11210" s="57"/>
      <c r="K11210" s="57"/>
      <c r="L11210" s="31"/>
      <c r="M11210" s="31"/>
      <c r="N11210" s="31"/>
      <c r="P11210" s="343"/>
    </row>
    <row r="11211" spans="1:16" x14ac:dyDescent="0.25">
      <c r="A11211" s="403" t="s">
        <v>17468</v>
      </c>
      <c r="B11211" s="403" t="s">
        <v>17110</v>
      </c>
      <c r="C11211" s="413">
        <v>4.24</v>
      </c>
      <c r="D11211" s="43" t="s">
        <v>17679</v>
      </c>
      <c r="E11211" s="43">
        <v>47057</v>
      </c>
      <c r="F11211" s="88"/>
      <c r="P11211" s="343"/>
    </row>
    <row r="11212" spans="1:16" x14ac:dyDescent="0.25">
      <c r="A11212" s="44" t="s">
        <v>1252</v>
      </c>
      <c r="B11212" s="44" t="s">
        <v>1367</v>
      </c>
      <c r="C11212" s="45" t="s">
        <v>10990</v>
      </c>
      <c r="D11212" s="45" t="s">
        <v>18252</v>
      </c>
      <c r="E11212" s="45" t="s">
        <v>10715</v>
      </c>
      <c r="F11212" s="45" t="s">
        <v>1384</v>
      </c>
      <c r="G11212" s="45" t="s">
        <v>1385</v>
      </c>
      <c r="P11212" s="343"/>
    </row>
    <row r="11213" spans="1:16" x14ac:dyDescent="0.25">
      <c r="A11213" s="264" t="s">
        <v>16971</v>
      </c>
      <c r="B11213" s="264" t="s">
        <v>236</v>
      </c>
      <c r="C11213" s="265">
        <v>241001</v>
      </c>
      <c r="D11213" s="265" t="s">
        <v>15953</v>
      </c>
      <c r="E11213" s="266" t="s">
        <v>11352</v>
      </c>
      <c r="P11213" s="343"/>
    </row>
    <row r="11214" spans="1:16" x14ac:dyDescent="0.25">
      <c r="A11214" s="44" t="s">
        <v>3838</v>
      </c>
      <c r="B11214" s="44" t="s">
        <v>15250</v>
      </c>
      <c r="C11214" s="45" t="s">
        <v>4958</v>
      </c>
      <c r="D11214" s="45" t="s">
        <v>16294</v>
      </c>
      <c r="E11214" s="46">
        <v>45688</v>
      </c>
      <c r="F11214" s="338"/>
      <c r="G11214" s="44"/>
      <c r="H11214" s="44"/>
      <c r="I11214" s="44"/>
      <c r="J11214" s="44"/>
      <c r="K11214" s="44"/>
      <c r="L11214" s="31"/>
      <c r="M11214" s="31"/>
      <c r="N11214" s="31"/>
      <c r="P11214" s="343"/>
    </row>
    <row r="11215" spans="1:16" x14ac:dyDescent="0.3">
      <c r="A11215" s="135" t="s">
        <v>1536</v>
      </c>
      <c r="B11215" s="92" t="s">
        <v>7637</v>
      </c>
      <c r="C11215" s="93" t="s">
        <v>7638</v>
      </c>
      <c r="D11215" s="93" t="s">
        <v>1398</v>
      </c>
      <c r="E11215" s="94">
        <v>46961</v>
      </c>
      <c r="F11215" s="93"/>
      <c r="G11215" s="93"/>
      <c r="H11215" s="93"/>
      <c r="I11215" s="99"/>
      <c r="J11215" s="99"/>
      <c r="K11215" s="99"/>
      <c r="P11215" s="343"/>
    </row>
    <row r="11216" spans="1:16" x14ac:dyDescent="0.25">
      <c r="A11216" s="76" t="s">
        <v>3838</v>
      </c>
      <c r="B11216" s="353" t="s">
        <v>17063</v>
      </c>
      <c r="C11216" s="32" t="s">
        <v>17033</v>
      </c>
      <c r="D11216" s="32" t="s">
        <v>1398</v>
      </c>
      <c r="E11216" s="33">
        <v>47208</v>
      </c>
      <c r="F11216" s="32"/>
      <c r="G11216" s="32"/>
      <c r="H11216" s="32"/>
      <c r="I11216" s="31"/>
      <c r="J11216" s="31"/>
      <c r="K11216" s="31"/>
      <c r="L11216" s="31"/>
      <c r="M11216" s="31"/>
      <c r="N11216" s="31"/>
      <c r="P11216" s="343"/>
    </row>
    <row r="11217" spans="1:16" x14ac:dyDescent="0.25">
      <c r="A11217" s="264" t="s">
        <v>9564</v>
      </c>
      <c r="B11217" s="264" t="s">
        <v>4181</v>
      </c>
      <c r="C11217" s="265">
        <v>230301</v>
      </c>
      <c r="D11217" s="265" t="s">
        <v>15953</v>
      </c>
      <c r="E11217" s="266" t="s">
        <v>6877</v>
      </c>
      <c r="P11217" s="343"/>
    </row>
    <row r="11218" spans="1:16" x14ac:dyDescent="0.25">
      <c r="A11218" s="44" t="s">
        <v>12451</v>
      </c>
      <c r="B11218" s="44" t="s">
        <v>12141</v>
      </c>
      <c r="C11218" s="45" t="s">
        <v>12892</v>
      </c>
      <c r="D11218" s="45" t="s">
        <v>4574</v>
      </c>
      <c r="E11218" s="275">
        <f>DATE(2027,10,6)</f>
        <v>46666</v>
      </c>
      <c r="P11218" s="343"/>
    </row>
    <row r="11219" spans="1:16" x14ac:dyDescent="0.25">
      <c r="A11219" s="264" t="s">
        <v>10756</v>
      </c>
      <c r="B11219" s="264" t="s">
        <v>10632</v>
      </c>
      <c r="C11219" s="265">
        <v>23080101</v>
      </c>
      <c r="D11219" s="265" t="s">
        <v>15953</v>
      </c>
      <c r="E11219" s="266" t="s">
        <v>5279</v>
      </c>
      <c r="P11219" s="343"/>
    </row>
    <row r="11220" spans="1:16" x14ac:dyDescent="0.25">
      <c r="A11220" s="44" t="s">
        <v>4935</v>
      </c>
      <c r="B11220" s="44" t="s">
        <v>6175</v>
      </c>
      <c r="C11220" s="45" t="s">
        <v>6187</v>
      </c>
      <c r="D11220" s="45" t="s">
        <v>18252</v>
      </c>
      <c r="E11220" s="45" t="s">
        <v>5183</v>
      </c>
      <c r="F11220" s="45" t="s">
        <v>1384</v>
      </c>
      <c r="G11220" s="45" t="s">
        <v>1385</v>
      </c>
      <c r="P11220" s="343"/>
    </row>
    <row r="11221" spans="1:16" x14ac:dyDescent="0.25">
      <c r="A11221" s="44" t="s">
        <v>4935</v>
      </c>
      <c r="B11221" s="44" t="s">
        <v>15279</v>
      </c>
      <c r="C11221" s="45" t="s">
        <v>11130</v>
      </c>
      <c r="D11221" s="45" t="s">
        <v>16294</v>
      </c>
      <c r="E11221" s="46">
        <v>46112</v>
      </c>
      <c r="F11221" s="338"/>
      <c r="G11221" s="44"/>
      <c r="H11221" s="44"/>
      <c r="I11221" s="44"/>
      <c r="J11221" s="44"/>
      <c r="K11221" s="44"/>
      <c r="P11221" s="343"/>
    </row>
    <row r="11222" spans="1:16" x14ac:dyDescent="0.25">
      <c r="A11222" s="264" t="s">
        <v>4935</v>
      </c>
      <c r="B11222" s="264" t="s">
        <v>1067</v>
      </c>
      <c r="C11222" s="265">
        <v>230703</v>
      </c>
      <c r="D11222" s="265" t="s">
        <v>15953</v>
      </c>
      <c r="E11222" s="266" t="s">
        <v>5273</v>
      </c>
      <c r="P11222" s="343"/>
    </row>
    <row r="11223" spans="1:16" x14ac:dyDescent="0.25">
      <c r="A11223" s="44" t="s">
        <v>3133</v>
      </c>
      <c r="B11223" s="44" t="s">
        <v>1544</v>
      </c>
      <c r="C11223" s="45" t="s">
        <v>3784</v>
      </c>
      <c r="D11223" s="45" t="s">
        <v>1980</v>
      </c>
      <c r="E11223" s="46">
        <v>45691</v>
      </c>
      <c r="F11223" s="93"/>
      <c r="G11223" s="93"/>
      <c r="H11223" s="93"/>
      <c r="I11223" s="99"/>
      <c r="J11223" s="99"/>
      <c r="K11223" s="99"/>
      <c r="L11223" s="31"/>
      <c r="M11223" s="31"/>
      <c r="N11223" s="31"/>
      <c r="P11223" s="343"/>
    </row>
    <row r="11224" spans="1:16" x14ac:dyDescent="0.25">
      <c r="A11224" s="44" t="s">
        <v>1740</v>
      </c>
      <c r="B11224" s="44" t="s">
        <v>11300</v>
      </c>
      <c r="C11224" s="45" t="s">
        <v>11301</v>
      </c>
      <c r="D11224" s="45" t="s">
        <v>15765</v>
      </c>
      <c r="E11224" s="45" t="s">
        <v>3754</v>
      </c>
      <c r="F11224" s="328"/>
      <c r="G11224" s="328"/>
      <c r="H11224" s="328"/>
      <c r="I11224" s="329"/>
      <c r="J11224" s="329"/>
      <c r="K11224" s="329"/>
      <c r="P11224" s="343"/>
    </row>
    <row r="11225" spans="1:16" x14ac:dyDescent="0.25">
      <c r="A11225" s="346" t="s">
        <v>1740</v>
      </c>
      <c r="B11225" s="346" t="s">
        <v>11300</v>
      </c>
      <c r="C11225" s="347" t="s">
        <v>11301</v>
      </c>
      <c r="D11225" s="347" t="s">
        <v>15765</v>
      </c>
      <c r="E11225" s="347" t="s">
        <v>13010</v>
      </c>
      <c r="F11225" s="346"/>
      <c r="G11225" s="346"/>
      <c r="H11225" s="346"/>
      <c r="I11225" s="346"/>
      <c r="J11225" s="346"/>
      <c r="K11225" s="346"/>
      <c r="L11225" s="346"/>
      <c r="M11225" s="346"/>
      <c r="P11225" s="343"/>
    </row>
    <row r="11226" spans="1:16" x14ac:dyDescent="0.25">
      <c r="A11226" s="44" t="s">
        <v>1740</v>
      </c>
      <c r="B11226" s="44" t="s">
        <v>11300</v>
      </c>
      <c r="C11226" s="45" t="s">
        <v>11301</v>
      </c>
      <c r="D11226" s="45" t="s">
        <v>13812</v>
      </c>
      <c r="E11226" s="45" t="s">
        <v>3754</v>
      </c>
      <c r="F11226" s="93"/>
      <c r="G11226" s="93"/>
      <c r="H11226" s="93"/>
      <c r="I11226" s="99"/>
      <c r="J11226" s="99"/>
      <c r="K11226" s="99"/>
      <c r="P11226" s="343"/>
    </row>
    <row r="11227" spans="1:16" x14ac:dyDescent="0.25">
      <c r="A11227" s="44" t="s">
        <v>589</v>
      </c>
      <c r="B11227" s="44" t="s">
        <v>15272</v>
      </c>
      <c r="C11227" s="45" t="s">
        <v>7245</v>
      </c>
      <c r="D11227" s="45" t="s">
        <v>16294</v>
      </c>
      <c r="E11227" s="46">
        <v>45777</v>
      </c>
      <c r="F11227" s="338"/>
      <c r="G11227" s="44"/>
      <c r="H11227" s="44"/>
      <c r="I11227" s="44"/>
      <c r="J11227" s="44"/>
      <c r="K11227" s="44"/>
      <c r="L11227" s="31"/>
      <c r="M11227" s="31"/>
      <c r="N11227" s="31"/>
      <c r="P11227" s="343"/>
    </row>
    <row r="11228" spans="1:16" x14ac:dyDescent="0.25">
      <c r="A11228" s="264" t="s">
        <v>15903</v>
      </c>
      <c r="B11228" s="264" t="s">
        <v>1079</v>
      </c>
      <c r="C11228" s="265">
        <v>240904</v>
      </c>
      <c r="D11228" s="265" t="s">
        <v>15953</v>
      </c>
      <c r="E11228" s="266" t="s">
        <v>6214</v>
      </c>
      <c r="P11228" s="343"/>
    </row>
    <row r="11229" spans="1:16" x14ac:dyDescent="0.25">
      <c r="A11229" s="44" t="s">
        <v>1763</v>
      </c>
      <c r="B11229" s="44" t="s">
        <v>6420</v>
      </c>
      <c r="C11229" s="45" t="s">
        <v>6486</v>
      </c>
      <c r="D11229" s="45" t="s">
        <v>15765</v>
      </c>
      <c r="E11229" s="45" t="s">
        <v>6422</v>
      </c>
      <c r="F11229" s="328"/>
      <c r="G11229" s="328"/>
      <c r="H11229" s="328"/>
      <c r="I11229" s="329"/>
      <c r="J11229" s="329"/>
      <c r="K11229" s="329"/>
      <c r="P11229" s="343"/>
    </row>
    <row r="11230" spans="1:16" x14ac:dyDescent="0.25">
      <c r="A11230" s="44" t="s">
        <v>1763</v>
      </c>
      <c r="B11230" s="44" t="s">
        <v>11323</v>
      </c>
      <c r="C11230" s="45" t="s">
        <v>11326</v>
      </c>
      <c r="D11230" s="45" t="s">
        <v>15765</v>
      </c>
      <c r="E11230" s="45" t="s">
        <v>5279</v>
      </c>
      <c r="F11230" s="328"/>
      <c r="G11230" s="328"/>
      <c r="H11230" s="328"/>
      <c r="I11230" s="329"/>
      <c r="J11230" s="329"/>
      <c r="K11230" s="329"/>
      <c r="P11230" s="343"/>
    </row>
    <row r="11231" spans="1:16" x14ac:dyDescent="0.25">
      <c r="A11231" s="346" t="s">
        <v>1763</v>
      </c>
      <c r="B11231" s="346" t="s">
        <v>6420</v>
      </c>
      <c r="C11231" s="347" t="s">
        <v>6486</v>
      </c>
      <c r="D11231" s="347" t="s">
        <v>15765</v>
      </c>
      <c r="E11231" s="347" t="s">
        <v>6665</v>
      </c>
      <c r="F11231" s="346"/>
      <c r="G11231" s="346"/>
      <c r="H11231" s="346"/>
      <c r="I11231" s="346"/>
      <c r="J11231" s="346"/>
      <c r="K11231" s="346"/>
      <c r="L11231" s="346"/>
      <c r="M11231" s="346"/>
      <c r="P11231" s="343"/>
    </row>
    <row r="11232" spans="1:16" x14ac:dyDescent="0.25">
      <c r="A11232" s="346" t="s">
        <v>1763</v>
      </c>
      <c r="B11232" s="346" t="s">
        <v>11323</v>
      </c>
      <c r="C11232" s="347" t="s">
        <v>11326</v>
      </c>
      <c r="D11232" s="347" t="s">
        <v>15765</v>
      </c>
      <c r="E11232" s="347" t="s">
        <v>11299</v>
      </c>
      <c r="F11232" s="346"/>
      <c r="G11232" s="346"/>
      <c r="H11232" s="346"/>
      <c r="I11232" s="346"/>
      <c r="J11232" s="346"/>
      <c r="K11232" s="346"/>
      <c r="L11232" s="346"/>
      <c r="M11232" s="346"/>
      <c r="P11232" s="343"/>
    </row>
    <row r="11233" spans="1:16" x14ac:dyDescent="0.25">
      <c r="A11233" s="44" t="s">
        <v>1763</v>
      </c>
      <c r="B11233" s="44" t="s">
        <v>6420</v>
      </c>
      <c r="C11233" s="45" t="s">
        <v>6486</v>
      </c>
      <c r="D11233" s="45" t="s">
        <v>13812</v>
      </c>
      <c r="E11233" s="45" t="s">
        <v>6422</v>
      </c>
      <c r="F11233" s="93"/>
      <c r="G11233" s="93"/>
      <c r="H11233" s="93"/>
      <c r="I11233" s="99"/>
      <c r="J11233" s="99"/>
      <c r="K11233" s="99"/>
      <c r="P11233" s="343"/>
    </row>
    <row r="11234" spans="1:16" x14ac:dyDescent="0.25">
      <c r="A11234" s="44" t="s">
        <v>1763</v>
      </c>
      <c r="B11234" s="44" t="s">
        <v>11323</v>
      </c>
      <c r="C11234" s="45" t="s">
        <v>11326</v>
      </c>
      <c r="D11234" s="45" t="s">
        <v>13812</v>
      </c>
      <c r="E11234" s="45" t="s">
        <v>5279</v>
      </c>
      <c r="F11234" s="93"/>
      <c r="G11234" s="93"/>
      <c r="H11234" s="93"/>
      <c r="I11234" s="99"/>
      <c r="J11234" s="99"/>
      <c r="K11234" s="99"/>
      <c r="P11234" s="343"/>
    </row>
    <row r="11235" spans="1:16" x14ac:dyDescent="0.25">
      <c r="A11235" s="264" t="s">
        <v>6998</v>
      </c>
      <c r="B11235" s="264" t="s">
        <v>6664</v>
      </c>
      <c r="C11235" s="265">
        <v>22010701</v>
      </c>
      <c r="D11235" s="265" t="s">
        <v>15953</v>
      </c>
      <c r="E11235" s="266" t="s">
        <v>6665</v>
      </c>
      <c r="P11235" s="343"/>
    </row>
    <row r="11236" spans="1:16" x14ac:dyDescent="0.25">
      <c r="A11236" s="264" t="s">
        <v>6998</v>
      </c>
      <c r="B11236" s="264" t="s">
        <v>1055</v>
      </c>
      <c r="C11236" s="265">
        <v>22010702</v>
      </c>
      <c r="D11236" s="265" t="s">
        <v>15953</v>
      </c>
      <c r="E11236" s="266" t="s">
        <v>8836</v>
      </c>
      <c r="P11236" s="343"/>
    </row>
    <row r="11237" spans="1:16" x14ac:dyDescent="0.3">
      <c r="A11237" s="57" t="s">
        <v>4507</v>
      </c>
      <c r="B11237" s="92" t="s">
        <v>4550</v>
      </c>
      <c r="C11237" s="93" t="s">
        <v>4548</v>
      </c>
      <c r="D11237" s="93" t="s">
        <v>4549</v>
      </c>
      <c r="E11237" s="94">
        <v>46203</v>
      </c>
      <c r="F11237" s="93"/>
      <c r="G11237" s="93"/>
      <c r="H11237" s="93"/>
      <c r="I11237" s="99"/>
      <c r="J11237" s="99"/>
      <c r="K11237" s="99"/>
      <c r="P11237" s="343"/>
    </row>
    <row r="11238" spans="1:16" x14ac:dyDescent="0.25">
      <c r="A11238" s="403" t="s">
        <v>17469</v>
      </c>
      <c r="B11238" s="403" t="s">
        <v>17175</v>
      </c>
      <c r="C11238" s="413">
        <v>13.22</v>
      </c>
      <c r="D11238" s="43" t="s">
        <v>17679</v>
      </c>
      <c r="E11238" s="43">
        <v>45838</v>
      </c>
      <c r="F11238" s="88"/>
      <c r="P11238" s="343"/>
    </row>
    <row r="11239" spans="1:16" x14ac:dyDescent="0.25">
      <c r="A11239" s="264" t="s">
        <v>6999</v>
      </c>
      <c r="B11239" s="264" t="s">
        <v>6669</v>
      </c>
      <c r="C11239" s="265">
        <v>220802</v>
      </c>
      <c r="D11239" s="265" t="s">
        <v>15953</v>
      </c>
      <c r="E11239" s="266" t="s">
        <v>6416</v>
      </c>
      <c r="P11239" s="343"/>
    </row>
    <row r="11240" spans="1:16" x14ac:dyDescent="0.25">
      <c r="A11240" s="264" t="s">
        <v>6999</v>
      </c>
      <c r="B11240" s="264" t="s">
        <v>3587</v>
      </c>
      <c r="C11240" s="265">
        <v>230904</v>
      </c>
      <c r="D11240" s="265" t="s">
        <v>15953</v>
      </c>
      <c r="E11240" s="266" t="s">
        <v>10715</v>
      </c>
      <c r="P11240" s="343"/>
    </row>
    <row r="11241" spans="1:16" x14ac:dyDescent="0.25">
      <c r="A11241" s="44" t="s">
        <v>516</v>
      </c>
      <c r="B11241" s="44" t="s">
        <v>15259</v>
      </c>
      <c r="C11241" s="45" t="s">
        <v>11129</v>
      </c>
      <c r="D11241" s="45" t="s">
        <v>16294</v>
      </c>
      <c r="E11241" s="46">
        <v>46022</v>
      </c>
      <c r="F11241" s="338"/>
      <c r="G11241" s="44"/>
      <c r="H11241" s="44"/>
      <c r="I11241" s="44"/>
      <c r="J11241" s="44"/>
      <c r="K11241" s="44"/>
      <c r="L11241" s="31"/>
      <c r="M11241" s="31"/>
      <c r="N11241" s="31"/>
      <c r="P11241" s="343"/>
    </row>
    <row r="11242" spans="1:16" x14ac:dyDescent="0.25">
      <c r="A11242" s="44" t="s">
        <v>18191</v>
      </c>
      <c r="B11242" s="44" t="s">
        <v>1358</v>
      </c>
      <c r="C11242" s="45" t="s">
        <v>6197</v>
      </c>
      <c r="D11242" s="45" t="s">
        <v>18252</v>
      </c>
      <c r="E11242" s="45" t="s">
        <v>6211</v>
      </c>
      <c r="F11242" s="45" t="s">
        <v>1384</v>
      </c>
      <c r="G11242" s="45" t="s">
        <v>1384</v>
      </c>
      <c r="P11242" s="343"/>
    </row>
    <row r="11243" spans="1:16" x14ac:dyDescent="0.25">
      <c r="A11243" s="403" t="s">
        <v>17470</v>
      </c>
      <c r="B11243" s="403" t="s">
        <v>17087</v>
      </c>
      <c r="C11243" s="413">
        <v>9.2200000000000006</v>
      </c>
      <c r="D11243" s="43" t="s">
        <v>17679</v>
      </c>
      <c r="E11243" s="43">
        <v>45838</v>
      </c>
      <c r="F11243" s="88"/>
      <c r="P11243" s="343"/>
    </row>
    <row r="11244" spans="1:16" x14ac:dyDescent="0.25">
      <c r="A11244" s="44" t="s">
        <v>3714</v>
      </c>
      <c r="B11244" s="44" t="s">
        <v>15507</v>
      </c>
      <c r="C11244" s="45" t="s">
        <v>15508</v>
      </c>
      <c r="D11244" s="45" t="s">
        <v>18252</v>
      </c>
      <c r="E11244" s="45" t="s">
        <v>6677</v>
      </c>
      <c r="F11244" s="45" t="s">
        <v>1384</v>
      </c>
      <c r="G11244" s="45" t="s">
        <v>1384</v>
      </c>
      <c r="P11244" s="343"/>
    </row>
    <row r="11245" spans="1:16" x14ac:dyDescent="0.25">
      <c r="A11245" s="44" t="s">
        <v>3714</v>
      </c>
      <c r="B11245" s="44" t="s">
        <v>15509</v>
      </c>
      <c r="C11245" s="45" t="s">
        <v>15510</v>
      </c>
      <c r="D11245" s="45" t="s">
        <v>18252</v>
      </c>
      <c r="E11245" s="45" t="s">
        <v>6677</v>
      </c>
      <c r="F11245" s="45" t="s">
        <v>1384</v>
      </c>
      <c r="G11245" s="45" t="s">
        <v>1384</v>
      </c>
      <c r="P11245" s="343"/>
    </row>
    <row r="11246" spans="1:16" x14ac:dyDescent="0.25">
      <c r="A11246" s="264" t="s">
        <v>14973</v>
      </c>
      <c r="B11246" s="264" t="s">
        <v>12996</v>
      </c>
      <c r="C11246" s="265">
        <v>24010401</v>
      </c>
      <c r="D11246" s="265" t="s">
        <v>15953</v>
      </c>
      <c r="E11246" s="266" t="s">
        <v>12997</v>
      </c>
      <c r="P11246" s="343"/>
    </row>
    <row r="11247" spans="1:16" x14ac:dyDescent="0.25">
      <c r="A11247" s="264" t="s">
        <v>14973</v>
      </c>
      <c r="B11247" s="264" t="s">
        <v>3782</v>
      </c>
      <c r="C11247" s="265">
        <v>24010402</v>
      </c>
      <c r="D11247" s="265" t="s">
        <v>15953</v>
      </c>
      <c r="E11247" s="266" t="s">
        <v>8836</v>
      </c>
      <c r="P11247" s="343"/>
    </row>
    <row r="11248" spans="1:16" x14ac:dyDescent="0.25">
      <c r="A11248" s="264" t="s">
        <v>14973</v>
      </c>
      <c r="B11248" s="264" t="s">
        <v>4844</v>
      </c>
      <c r="C11248" s="265">
        <v>24060401</v>
      </c>
      <c r="D11248" s="265" t="s">
        <v>15953</v>
      </c>
      <c r="E11248" s="266" t="s">
        <v>6412</v>
      </c>
      <c r="P11248" s="343"/>
    </row>
    <row r="11249" spans="1:16" x14ac:dyDescent="0.25">
      <c r="A11249" s="264" t="s">
        <v>14973</v>
      </c>
      <c r="B11249" s="264" t="s">
        <v>1057</v>
      </c>
      <c r="C11249" s="265">
        <v>24060402</v>
      </c>
      <c r="D11249" s="265" t="s">
        <v>15953</v>
      </c>
      <c r="E11249" s="266" t="s">
        <v>5410</v>
      </c>
      <c r="P11249" s="343"/>
    </row>
    <row r="11250" spans="1:16" x14ac:dyDescent="0.3">
      <c r="A11250" s="99" t="s">
        <v>3677</v>
      </c>
      <c r="B11250" s="92" t="s">
        <v>3657</v>
      </c>
      <c r="C11250" s="93" t="s">
        <v>11552</v>
      </c>
      <c r="D11250" s="93" t="s">
        <v>1814</v>
      </c>
      <c r="E11250" s="94">
        <v>46752</v>
      </c>
      <c r="F11250" s="93"/>
      <c r="G11250" s="93"/>
      <c r="H11250" s="93"/>
      <c r="I11250" s="99"/>
      <c r="J11250" s="99"/>
      <c r="K11250" s="99"/>
      <c r="P11250" s="343"/>
    </row>
    <row r="11251" spans="1:16" x14ac:dyDescent="0.3">
      <c r="A11251" s="99" t="s">
        <v>3677</v>
      </c>
      <c r="B11251" s="92" t="s">
        <v>14375</v>
      </c>
      <c r="C11251" s="93" t="s">
        <v>14376</v>
      </c>
      <c r="D11251" s="93" t="s">
        <v>1398</v>
      </c>
      <c r="E11251" s="94">
        <v>45918</v>
      </c>
      <c r="F11251" s="93"/>
      <c r="G11251" s="93"/>
      <c r="H11251" s="93"/>
      <c r="I11251" s="99"/>
      <c r="J11251" s="99"/>
      <c r="K11251" s="99"/>
      <c r="L11251" s="31"/>
      <c r="M11251" s="31"/>
      <c r="N11251" s="31"/>
      <c r="P11251" s="343"/>
    </row>
    <row r="11252" spans="1:16" x14ac:dyDescent="0.25">
      <c r="A11252" s="264" t="s">
        <v>7000</v>
      </c>
      <c r="B11252" s="264" t="s">
        <v>6664</v>
      </c>
      <c r="C11252" s="265">
        <v>22010701</v>
      </c>
      <c r="D11252" s="265" t="s">
        <v>15953</v>
      </c>
      <c r="E11252" s="266" t="s">
        <v>6665</v>
      </c>
      <c r="P11252" s="343"/>
    </row>
    <row r="11253" spans="1:16" x14ac:dyDescent="0.25">
      <c r="A11253" s="264" t="s">
        <v>7000</v>
      </c>
      <c r="B11253" s="264" t="s">
        <v>1055</v>
      </c>
      <c r="C11253" s="265">
        <v>22010702</v>
      </c>
      <c r="D11253" s="265" t="s">
        <v>15953</v>
      </c>
      <c r="E11253" s="266" t="s">
        <v>8836</v>
      </c>
      <c r="P11253" s="343"/>
    </row>
    <row r="11254" spans="1:16" x14ac:dyDescent="0.25">
      <c r="A11254" s="262" t="s">
        <v>11619</v>
      </c>
      <c r="B11254" s="262" t="s">
        <v>7411</v>
      </c>
      <c r="C11254" s="53" t="s">
        <v>13816</v>
      </c>
      <c r="D11254" s="93" t="s">
        <v>7330</v>
      </c>
      <c r="E11254" s="263">
        <v>47273</v>
      </c>
      <c r="F11254" s="93"/>
      <c r="G11254" s="93"/>
      <c r="H11254" s="93"/>
      <c r="I11254" s="99"/>
      <c r="J11254" s="99"/>
      <c r="K11254" s="99"/>
      <c r="P11254" s="343"/>
    </row>
    <row r="11255" spans="1:16" x14ac:dyDescent="0.25">
      <c r="A11255" s="44" t="s">
        <v>2507</v>
      </c>
      <c r="B11255" s="44" t="s">
        <v>6182</v>
      </c>
      <c r="C11255" s="45" t="s">
        <v>6205</v>
      </c>
      <c r="D11255" s="45" t="s">
        <v>18252</v>
      </c>
      <c r="E11255" s="45" t="s">
        <v>6210</v>
      </c>
      <c r="F11255" s="45" t="s">
        <v>1384</v>
      </c>
      <c r="G11255" s="45" t="s">
        <v>1385</v>
      </c>
      <c r="P11255" s="343"/>
    </row>
    <row r="11256" spans="1:16" x14ac:dyDescent="0.25">
      <c r="A11256" s="44" t="s">
        <v>9175</v>
      </c>
      <c r="B11256" s="44" t="s">
        <v>1365</v>
      </c>
      <c r="C11256" s="45" t="s">
        <v>15417</v>
      </c>
      <c r="D11256" s="45" t="s">
        <v>18252</v>
      </c>
      <c r="E11256" s="45" t="s">
        <v>11309</v>
      </c>
      <c r="F11256" s="45" t="s">
        <v>1385</v>
      </c>
      <c r="G11256" s="45" t="s">
        <v>1385</v>
      </c>
      <c r="P11256" s="343"/>
    </row>
    <row r="11257" spans="1:16" x14ac:dyDescent="0.25">
      <c r="A11257" s="262" t="s">
        <v>7001</v>
      </c>
      <c r="B11257" s="262" t="s">
        <v>11566</v>
      </c>
      <c r="C11257" s="53" t="s">
        <v>11736</v>
      </c>
      <c r="D11257" s="93" t="s">
        <v>7330</v>
      </c>
      <c r="E11257" s="263">
        <v>47104</v>
      </c>
      <c r="F11257" s="93"/>
      <c r="G11257" s="93"/>
      <c r="H11257" s="93"/>
      <c r="I11257" s="99"/>
      <c r="J11257" s="99"/>
      <c r="K11257" s="99"/>
      <c r="P11257" s="343"/>
    </row>
    <row r="11258" spans="1:16" x14ac:dyDescent="0.25">
      <c r="A11258" s="264" t="s">
        <v>7001</v>
      </c>
      <c r="B11258" s="264" t="s">
        <v>3782</v>
      </c>
      <c r="C11258" s="265">
        <v>23010402</v>
      </c>
      <c r="D11258" s="265" t="s">
        <v>15953</v>
      </c>
      <c r="E11258" s="266" t="s">
        <v>8836</v>
      </c>
      <c r="P11258" s="343"/>
    </row>
    <row r="11259" spans="1:16" x14ac:dyDescent="0.25">
      <c r="A11259" s="44" t="s">
        <v>6091</v>
      </c>
      <c r="B11259" s="44" t="s">
        <v>1350</v>
      </c>
      <c r="C11259" s="45" t="s">
        <v>6188</v>
      </c>
      <c r="D11259" s="45" t="s">
        <v>18252</v>
      </c>
      <c r="E11259" s="45" t="s">
        <v>6211</v>
      </c>
      <c r="F11259" s="45" t="s">
        <v>1384</v>
      </c>
      <c r="G11259" s="45" t="s">
        <v>1385</v>
      </c>
      <c r="P11259" s="343"/>
    </row>
    <row r="11260" spans="1:16" x14ac:dyDescent="0.25">
      <c r="A11260" s="264" t="s">
        <v>10757</v>
      </c>
      <c r="B11260" s="264" t="s">
        <v>10628</v>
      </c>
      <c r="C11260" s="265">
        <v>230701</v>
      </c>
      <c r="D11260" s="265" t="s">
        <v>15953</v>
      </c>
      <c r="E11260" s="266" t="s">
        <v>5273</v>
      </c>
      <c r="P11260" s="343"/>
    </row>
    <row r="11261" spans="1:16" x14ac:dyDescent="0.25">
      <c r="A11261" s="264" t="s">
        <v>4296</v>
      </c>
      <c r="B11261" s="264" t="s">
        <v>4181</v>
      </c>
      <c r="C11261" s="265">
        <v>210305</v>
      </c>
      <c r="D11261" s="265" t="s">
        <v>15953</v>
      </c>
      <c r="E11261" s="266" t="s">
        <v>3754</v>
      </c>
      <c r="P11261" s="343"/>
    </row>
    <row r="11262" spans="1:16" x14ac:dyDescent="0.25">
      <c r="A11262" s="264" t="s">
        <v>14974</v>
      </c>
      <c r="B11262" s="264" t="s">
        <v>1056</v>
      </c>
      <c r="C11262" s="265">
        <v>240601</v>
      </c>
      <c r="D11262" s="265" t="s">
        <v>15953</v>
      </c>
      <c r="E11262" s="266" t="s">
        <v>13753</v>
      </c>
      <c r="P11262" s="343"/>
    </row>
    <row r="11263" spans="1:16" x14ac:dyDescent="0.25">
      <c r="A11263" s="264" t="s">
        <v>14974</v>
      </c>
      <c r="B11263" s="264" t="s">
        <v>6966</v>
      </c>
      <c r="C11263" s="265">
        <v>23010401</v>
      </c>
      <c r="D11263" s="265" t="s">
        <v>15953</v>
      </c>
      <c r="E11263" s="266" t="s">
        <v>6967</v>
      </c>
      <c r="P11263" s="343"/>
    </row>
    <row r="11264" spans="1:16" x14ac:dyDescent="0.25">
      <c r="A11264" s="264" t="s">
        <v>14975</v>
      </c>
      <c r="B11264" s="264" t="s">
        <v>3753</v>
      </c>
      <c r="C11264" s="265">
        <v>210101</v>
      </c>
      <c r="D11264" s="265" t="s">
        <v>15953</v>
      </c>
      <c r="E11264" s="266" t="s">
        <v>3754</v>
      </c>
      <c r="P11264" s="343"/>
    </row>
    <row r="11265" spans="1:16" x14ac:dyDescent="0.25">
      <c r="A11265" s="264" t="s">
        <v>14975</v>
      </c>
      <c r="B11265" s="264" t="s">
        <v>1068</v>
      </c>
      <c r="C11265" s="265">
        <v>230202</v>
      </c>
      <c r="D11265" s="265" t="s">
        <v>15953</v>
      </c>
      <c r="E11265" s="266" t="s">
        <v>8836</v>
      </c>
      <c r="P11265" s="343"/>
    </row>
    <row r="11266" spans="1:16" x14ac:dyDescent="0.25">
      <c r="A11266" s="264" t="s">
        <v>14975</v>
      </c>
      <c r="B11266" s="264" t="s">
        <v>14580</v>
      </c>
      <c r="C11266" s="265">
        <v>24020301</v>
      </c>
      <c r="D11266" s="265" t="s">
        <v>15953</v>
      </c>
      <c r="E11266" s="266" t="s">
        <v>12997</v>
      </c>
      <c r="P11266" s="343"/>
    </row>
    <row r="11267" spans="1:16" x14ac:dyDescent="0.25">
      <c r="A11267" s="44" t="s">
        <v>15590</v>
      </c>
      <c r="B11267" s="44" t="s">
        <v>1381</v>
      </c>
      <c r="C11267" s="45" t="s">
        <v>15457</v>
      </c>
      <c r="D11267" s="45" t="s">
        <v>18252</v>
      </c>
      <c r="E11267" s="45" t="s">
        <v>10069</v>
      </c>
      <c r="F11267" s="45" t="s">
        <v>1384</v>
      </c>
      <c r="G11267" s="45" t="s">
        <v>1385</v>
      </c>
      <c r="P11267" s="343"/>
    </row>
    <row r="11268" spans="1:16" x14ac:dyDescent="0.25">
      <c r="A11268" s="264" t="s">
        <v>7002</v>
      </c>
      <c r="B11268" s="264" t="s">
        <v>1063</v>
      </c>
      <c r="C11268" s="265">
        <v>220104</v>
      </c>
      <c r="D11268" s="265" t="s">
        <v>15953</v>
      </c>
      <c r="E11268" s="266" t="s">
        <v>6677</v>
      </c>
      <c r="P11268" s="343"/>
    </row>
    <row r="11269" spans="1:16" x14ac:dyDescent="0.25">
      <c r="A11269" s="264" t="s">
        <v>14976</v>
      </c>
      <c r="B11269" s="264" t="s">
        <v>3782</v>
      </c>
      <c r="C11269" s="265">
        <v>24010402</v>
      </c>
      <c r="D11269" s="265" t="s">
        <v>15953</v>
      </c>
      <c r="E11269" s="266" t="s">
        <v>8836</v>
      </c>
      <c r="P11269" s="343"/>
    </row>
    <row r="11270" spans="1:16" x14ac:dyDescent="0.25">
      <c r="A11270" s="264" t="s">
        <v>911</v>
      </c>
      <c r="B11270" s="264" t="s">
        <v>2751</v>
      </c>
      <c r="C11270" s="265">
        <v>230105</v>
      </c>
      <c r="D11270" s="265" t="s">
        <v>15953</v>
      </c>
      <c r="E11270" s="266" t="s">
        <v>6877</v>
      </c>
      <c r="P11270" s="343"/>
    </row>
    <row r="11271" spans="1:16" x14ac:dyDescent="0.25">
      <c r="A11271" s="44" t="s">
        <v>6092</v>
      </c>
      <c r="B11271" s="44" t="s">
        <v>6178</v>
      </c>
      <c r="C11271" s="45" t="s">
        <v>6193</v>
      </c>
      <c r="D11271" s="45" t="s">
        <v>18252</v>
      </c>
      <c r="E11271" s="45" t="s">
        <v>6212</v>
      </c>
      <c r="F11271" s="45" t="s">
        <v>1385</v>
      </c>
      <c r="G11271" s="45" t="s">
        <v>1385</v>
      </c>
      <c r="P11271" s="343"/>
    </row>
    <row r="11272" spans="1:16" x14ac:dyDescent="0.25">
      <c r="A11272" s="44" t="s">
        <v>13296</v>
      </c>
      <c r="B11272" s="92" t="s">
        <v>13392</v>
      </c>
      <c r="C11272" s="45" t="s">
        <v>13126</v>
      </c>
      <c r="D11272" s="93" t="s">
        <v>13391</v>
      </c>
      <c r="E11272" s="94">
        <v>45838</v>
      </c>
      <c r="F11272" s="93"/>
      <c r="G11272" s="93"/>
      <c r="H11272" s="93"/>
      <c r="I11272" s="99"/>
      <c r="J11272" s="99"/>
      <c r="K11272" s="99"/>
      <c r="L11272" s="31"/>
      <c r="M11272" s="31"/>
      <c r="N11272" s="31"/>
      <c r="P11272" s="343"/>
    </row>
    <row r="11273" spans="1:16" x14ac:dyDescent="0.25">
      <c r="A11273" s="44" t="s">
        <v>16140</v>
      </c>
      <c r="B11273" s="44" t="s">
        <v>1377</v>
      </c>
      <c r="C11273" s="45" t="s">
        <v>9099</v>
      </c>
      <c r="D11273" s="45" t="s">
        <v>18252</v>
      </c>
      <c r="E11273" s="45" t="s">
        <v>6809</v>
      </c>
      <c r="F11273" s="45" t="s">
        <v>1384</v>
      </c>
      <c r="G11273" s="45" t="s">
        <v>1385</v>
      </c>
      <c r="P11273" s="343"/>
    </row>
    <row r="11274" spans="1:16" x14ac:dyDescent="0.25">
      <c r="A11274" s="44" t="s">
        <v>16140</v>
      </c>
      <c r="B11274" s="44" t="s">
        <v>10976</v>
      </c>
      <c r="C11274" s="45" t="s">
        <v>10977</v>
      </c>
      <c r="D11274" s="45" t="s">
        <v>18252</v>
      </c>
      <c r="E11274" s="45" t="s">
        <v>10715</v>
      </c>
      <c r="F11274" s="45" t="s">
        <v>1384</v>
      </c>
      <c r="G11274" s="45" t="s">
        <v>1385</v>
      </c>
      <c r="P11274" s="343"/>
    </row>
    <row r="11275" spans="1:16" x14ac:dyDescent="0.25">
      <c r="A11275" s="44" t="s">
        <v>16140</v>
      </c>
      <c r="B11275" s="44" t="s">
        <v>15965</v>
      </c>
      <c r="C11275" s="45" t="s">
        <v>15966</v>
      </c>
      <c r="D11275" s="45" t="s">
        <v>18252</v>
      </c>
      <c r="E11275" s="45" t="s">
        <v>6214</v>
      </c>
      <c r="F11275" s="45" t="s">
        <v>1384</v>
      </c>
      <c r="G11275" s="45" t="s">
        <v>1385</v>
      </c>
      <c r="P11275" s="343"/>
    </row>
    <row r="11276" spans="1:16" x14ac:dyDescent="0.25">
      <c r="A11276" s="44" t="s">
        <v>16141</v>
      </c>
      <c r="B11276" s="44" t="s">
        <v>1377</v>
      </c>
      <c r="C11276" s="45" t="s">
        <v>9099</v>
      </c>
      <c r="D11276" s="45" t="s">
        <v>18252</v>
      </c>
      <c r="E11276" s="45" t="s">
        <v>6809</v>
      </c>
      <c r="F11276" s="45" t="s">
        <v>1384</v>
      </c>
      <c r="G11276" s="45" t="s">
        <v>1385</v>
      </c>
      <c r="P11276" s="343"/>
    </row>
    <row r="11277" spans="1:16" x14ac:dyDescent="0.25">
      <c r="A11277" s="44" t="s">
        <v>16141</v>
      </c>
      <c r="B11277" s="44" t="s">
        <v>10976</v>
      </c>
      <c r="C11277" s="45" t="s">
        <v>10977</v>
      </c>
      <c r="D11277" s="45" t="s">
        <v>18252</v>
      </c>
      <c r="E11277" s="45" t="s">
        <v>10715</v>
      </c>
      <c r="F11277" s="45" t="s">
        <v>1384</v>
      </c>
      <c r="G11277" s="45" t="s">
        <v>1385</v>
      </c>
      <c r="P11277" s="343"/>
    </row>
    <row r="11278" spans="1:16" x14ac:dyDescent="0.25">
      <c r="A11278" s="44" t="s">
        <v>16141</v>
      </c>
      <c r="B11278" s="44" t="s">
        <v>15965</v>
      </c>
      <c r="C11278" s="45" t="s">
        <v>15966</v>
      </c>
      <c r="D11278" s="45" t="s">
        <v>18252</v>
      </c>
      <c r="E11278" s="45" t="s">
        <v>6214</v>
      </c>
      <c r="F11278" s="45" t="s">
        <v>1384</v>
      </c>
      <c r="G11278" s="45" t="s">
        <v>1385</v>
      </c>
      <c r="P11278" s="343"/>
    </row>
    <row r="11279" spans="1:16" x14ac:dyDescent="0.25">
      <c r="A11279" s="1" t="s">
        <v>13996</v>
      </c>
      <c r="B11279" s="432" t="s">
        <v>185</v>
      </c>
      <c r="C11279" s="433" t="s">
        <v>13997</v>
      </c>
      <c r="D11279" s="434" t="s">
        <v>17016</v>
      </c>
      <c r="E11279" s="434">
        <v>45763</v>
      </c>
      <c r="P11279" s="343"/>
    </row>
    <row r="11280" spans="1:16" x14ac:dyDescent="0.25">
      <c r="A11280" s="44" t="s">
        <v>12452</v>
      </c>
      <c r="B11280" s="44" t="s">
        <v>16676</v>
      </c>
      <c r="C11280" s="45" t="s">
        <v>16677</v>
      </c>
      <c r="D11280" s="45" t="s">
        <v>4574</v>
      </c>
      <c r="E11280" s="275">
        <f>DATE(2028,11,15)</f>
        <v>47072</v>
      </c>
      <c r="P11280" s="343"/>
    </row>
    <row r="11281" spans="1:16" x14ac:dyDescent="0.25">
      <c r="A11281" s="44" t="s">
        <v>12452</v>
      </c>
      <c r="B11281" s="44" t="s">
        <v>12453</v>
      </c>
      <c r="C11281" s="45" t="s">
        <v>3641</v>
      </c>
      <c r="D11281" s="45" t="s">
        <v>4574</v>
      </c>
      <c r="E11281" s="275">
        <f>DATE(2025,3,13)</f>
        <v>45729</v>
      </c>
      <c r="F11281" s="32"/>
      <c r="G11281" s="32"/>
      <c r="H11281" s="32"/>
      <c r="I11281" s="31"/>
      <c r="J11281" s="31"/>
      <c r="K11281" s="31"/>
      <c r="L11281" s="31"/>
      <c r="M11281" s="31"/>
      <c r="N11281" s="31"/>
      <c r="P11281" s="343"/>
    </row>
    <row r="11282" spans="1:16" x14ac:dyDescent="0.25">
      <c r="A11282" s="264" t="s">
        <v>17938</v>
      </c>
      <c r="B11282" s="264" t="s">
        <v>236</v>
      </c>
      <c r="C11282" s="265">
        <v>241001</v>
      </c>
      <c r="D11282" s="265" t="s">
        <v>15953</v>
      </c>
      <c r="E11282" s="266" t="s">
        <v>11352</v>
      </c>
      <c r="P11282" s="343"/>
    </row>
    <row r="11283" spans="1:16" x14ac:dyDescent="0.3">
      <c r="A11283" s="57" t="s">
        <v>1555</v>
      </c>
      <c r="B11283" s="92" t="s">
        <v>4550</v>
      </c>
      <c r="C11283" s="93" t="s">
        <v>4548</v>
      </c>
      <c r="D11283" s="93" t="s">
        <v>4549</v>
      </c>
      <c r="E11283" s="94">
        <v>46203</v>
      </c>
      <c r="F11283" s="93"/>
      <c r="G11283" s="93"/>
      <c r="H11283" s="93"/>
      <c r="I11283" s="99"/>
      <c r="J11283" s="99"/>
      <c r="K11283" s="99"/>
      <c r="P11283" s="343"/>
    </row>
    <row r="11284" spans="1:16" x14ac:dyDescent="0.25">
      <c r="A11284" s="264" t="s">
        <v>912</v>
      </c>
      <c r="B11284" s="264" t="s">
        <v>2751</v>
      </c>
      <c r="C11284" s="265">
        <v>230105</v>
      </c>
      <c r="D11284" s="265" t="s">
        <v>15953</v>
      </c>
      <c r="E11284" s="266" t="s">
        <v>6877</v>
      </c>
      <c r="P11284" s="343"/>
    </row>
    <row r="11285" spans="1:16" x14ac:dyDescent="0.3">
      <c r="A11285" s="57" t="s">
        <v>149</v>
      </c>
      <c r="B11285" s="92" t="s">
        <v>4550</v>
      </c>
      <c r="C11285" s="93" t="s">
        <v>4548</v>
      </c>
      <c r="D11285" s="93" t="s">
        <v>4549</v>
      </c>
      <c r="E11285" s="94">
        <v>46203</v>
      </c>
      <c r="F11285" s="93"/>
      <c r="G11285" s="93"/>
      <c r="H11285" s="93"/>
      <c r="I11285" s="99"/>
      <c r="J11285" s="99"/>
      <c r="K11285" s="99"/>
      <c r="P11285" s="343"/>
    </row>
    <row r="11286" spans="1:16" x14ac:dyDescent="0.25">
      <c r="A11286" s="1" t="s">
        <v>149</v>
      </c>
      <c r="B11286" s="432" t="s">
        <v>6338</v>
      </c>
      <c r="C11286" s="433" t="s">
        <v>6343</v>
      </c>
      <c r="D11286" s="434" t="s">
        <v>17016</v>
      </c>
      <c r="E11286" s="434">
        <v>45885</v>
      </c>
      <c r="P11286" s="343"/>
    </row>
    <row r="11287" spans="1:16" x14ac:dyDescent="0.25">
      <c r="A11287" s="1" t="s">
        <v>149</v>
      </c>
      <c r="B11287" s="432" t="s">
        <v>6338</v>
      </c>
      <c r="C11287" s="433" t="s">
        <v>6343</v>
      </c>
      <c r="D11287" s="434" t="s">
        <v>17016</v>
      </c>
      <c r="E11287" s="434">
        <v>45885</v>
      </c>
      <c r="P11287" s="343"/>
    </row>
    <row r="11288" spans="1:16" x14ac:dyDescent="0.25">
      <c r="A11288" s="1" t="s">
        <v>149</v>
      </c>
      <c r="B11288" s="432" t="s">
        <v>6338</v>
      </c>
      <c r="C11288" s="433" t="s">
        <v>6343</v>
      </c>
      <c r="D11288" s="434" t="s">
        <v>17016</v>
      </c>
      <c r="E11288" s="434">
        <v>45885</v>
      </c>
      <c r="P11288" s="343"/>
    </row>
    <row r="11289" spans="1:16" x14ac:dyDescent="0.25">
      <c r="A11289" s="44" t="s">
        <v>9176</v>
      </c>
      <c r="B11289" s="44" t="s">
        <v>2667</v>
      </c>
      <c r="C11289" s="45" t="s">
        <v>9088</v>
      </c>
      <c r="D11289" s="45" t="s">
        <v>18252</v>
      </c>
      <c r="E11289" s="45" t="s">
        <v>6809</v>
      </c>
      <c r="F11289" s="45" t="s">
        <v>1384</v>
      </c>
      <c r="G11289" s="45" t="s">
        <v>1385</v>
      </c>
      <c r="P11289" s="343"/>
    </row>
    <row r="11290" spans="1:16" x14ac:dyDescent="0.25">
      <c r="A11290" s="264" t="s">
        <v>7003</v>
      </c>
      <c r="B11290" s="264" t="s">
        <v>2751</v>
      </c>
      <c r="C11290" s="265">
        <v>220105</v>
      </c>
      <c r="D11290" s="265" t="s">
        <v>15953</v>
      </c>
      <c r="E11290" s="266" t="s">
        <v>3064</v>
      </c>
      <c r="P11290" s="343"/>
    </row>
    <row r="11291" spans="1:16" x14ac:dyDescent="0.25">
      <c r="A11291" s="264" t="s">
        <v>5483</v>
      </c>
      <c r="B11291" s="264" t="s">
        <v>1053</v>
      </c>
      <c r="C11291" s="265">
        <v>210902</v>
      </c>
      <c r="D11291" s="265" t="s">
        <v>15953</v>
      </c>
      <c r="E11291" s="266" t="s">
        <v>5195</v>
      </c>
      <c r="P11291" s="343"/>
    </row>
    <row r="11292" spans="1:16" x14ac:dyDescent="0.25">
      <c r="A11292" s="44" t="s">
        <v>318</v>
      </c>
      <c r="B11292" s="44" t="s">
        <v>5602</v>
      </c>
      <c r="C11292" s="45" t="s">
        <v>4976</v>
      </c>
      <c r="D11292" s="45" t="s">
        <v>15765</v>
      </c>
      <c r="E11292" s="45" t="s">
        <v>10364</v>
      </c>
      <c r="F11292" s="328"/>
      <c r="G11292" s="328"/>
      <c r="H11292" s="328"/>
      <c r="I11292" s="329"/>
      <c r="J11292" s="329"/>
      <c r="K11292" s="329"/>
      <c r="P11292" s="343"/>
    </row>
    <row r="11293" spans="1:16" x14ac:dyDescent="0.25">
      <c r="A11293" s="346" t="s">
        <v>318</v>
      </c>
      <c r="B11293" s="346" t="s">
        <v>5602</v>
      </c>
      <c r="C11293" s="347" t="s">
        <v>4976</v>
      </c>
      <c r="D11293" s="347" t="s">
        <v>15765</v>
      </c>
      <c r="E11293" s="347" t="s">
        <v>10364</v>
      </c>
      <c r="F11293" s="346"/>
      <c r="G11293" s="346"/>
      <c r="H11293" s="346"/>
      <c r="I11293" s="346"/>
      <c r="J11293" s="346"/>
      <c r="K11293" s="346"/>
      <c r="L11293" s="346"/>
      <c r="M11293" s="346"/>
      <c r="P11293" s="343"/>
    </row>
    <row r="11294" spans="1:16" x14ac:dyDescent="0.25">
      <c r="A11294" s="44" t="s">
        <v>318</v>
      </c>
      <c r="B11294" s="44" t="s">
        <v>5602</v>
      </c>
      <c r="C11294" s="45" t="s">
        <v>4976</v>
      </c>
      <c r="D11294" s="45" t="s">
        <v>13812</v>
      </c>
      <c r="E11294" s="45" t="s">
        <v>10364</v>
      </c>
      <c r="F11294" s="93"/>
      <c r="G11294" s="93"/>
      <c r="H11294" s="93"/>
      <c r="I11294" s="99"/>
      <c r="J11294" s="99"/>
      <c r="K11294" s="99"/>
      <c r="P11294" s="343"/>
    </row>
    <row r="11295" spans="1:16" x14ac:dyDescent="0.25">
      <c r="A11295" s="264" t="s">
        <v>10758</v>
      </c>
      <c r="B11295" s="264" t="s">
        <v>1056</v>
      </c>
      <c r="C11295" s="265">
        <v>230601</v>
      </c>
      <c r="D11295" s="265" t="s">
        <v>15953</v>
      </c>
      <c r="E11295" s="266" t="s">
        <v>10533</v>
      </c>
      <c r="P11295" s="343"/>
    </row>
    <row r="11296" spans="1:16" x14ac:dyDescent="0.25">
      <c r="A11296" s="403" t="s">
        <v>17471</v>
      </c>
      <c r="B11296" s="403" t="s">
        <v>17093</v>
      </c>
      <c r="C11296" s="413">
        <v>33.22</v>
      </c>
      <c r="D11296" s="43" t="s">
        <v>17679</v>
      </c>
      <c r="E11296" s="43">
        <v>45838</v>
      </c>
      <c r="F11296" s="88"/>
      <c r="P11296" s="343"/>
    </row>
    <row r="11297" spans="1:16" x14ac:dyDescent="0.25">
      <c r="A11297" s="264" t="s">
        <v>4297</v>
      </c>
      <c r="B11297" s="264" t="s">
        <v>3753</v>
      </c>
      <c r="C11297" s="265">
        <v>210101</v>
      </c>
      <c r="D11297" s="265" t="s">
        <v>15953</v>
      </c>
      <c r="E11297" s="266" t="s">
        <v>3754</v>
      </c>
      <c r="P11297" s="343"/>
    </row>
    <row r="11298" spans="1:16" x14ac:dyDescent="0.25">
      <c r="A11298" s="262" t="s">
        <v>319</v>
      </c>
      <c r="B11298" s="262" t="s">
        <v>7446</v>
      </c>
      <c r="C11298" s="53" t="s">
        <v>7448</v>
      </c>
      <c r="D11298" s="93" t="s">
        <v>7330</v>
      </c>
      <c r="E11298" s="263">
        <v>46525</v>
      </c>
      <c r="F11298" s="93"/>
      <c r="G11298" s="93"/>
      <c r="H11298" s="93"/>
      <c r="I11298" s="99"/>
      <c r="J11298" s="99"/>
      <c r="K11298" s="99"/>
      <c r="P11298" s="343"/>
    </row>
    <row r="11299" spans="1:16" x14ac:dyDescent="0.25">
      <c r="A11299" s="262" t="s">
        <v>319</v>
      </c>
      <c r="B11299" s="262" t="s">
        <v>7350</v>
      </c>
      <c r="C11299" s="53" t="s">
        <v>7449</v>
      </c>
      <c r="D11299" s="93" t="s">
        <v>7330</v>
      </c>
      <c r="E11299" s="263">
        <v>46364</v>
      </c>
      <c r="F11299" s="93"/>
      <c r="G11299" s="93"/>
      <c r="H11299" s="93"/>
      <c r="I11299" s="99"/>
      <c r="J11299" s="99"/>
      <c r="K11299" s="99"/>
      <c r="P11299" s="343"/>
    </row>
    <row r="11300" spans="1:16" x14ac:dyDescent="0.25">
      <c r="A11300" s="44" t="s">
        <v>319</v>
      </c>
      <c r="B11300" s="44" t="s">
        <v>6456</v>
      </c>
      <c r="C11300" s="45" t="s">
        <v>6487</v>
      </c>
      <c r="D11300" s="45" t="s">
        <v>15765</v>
      </c>
      <c r="E11300" s="45" t="s">
        <v>6211</v>
      </c>
      <c r="F11300" s="328"/>
      <c r="G11300" s="328"/>
      <c r="H11300" s="328"/>
      <c r="I11300" s="329"/>
      <c r="J11300" s="329"/>
      <c r="K11300" s="329"/>
      <c r="P11300" s="343"/>
    </row>
    <row r="11301" spans="1:16" x14ac:dyDescent="0.25">
      <c r="A11301" s="44" t="s">
        <v>319</v>
      </c>
      <c r="B11301" s="44" t="s">
        <v>200</v>
      </c>
      <c r="C11301" s="45" t="s">
        <v>3857</v>
      </c>
      <c r="D11301" s="45" t="s">
        <v>15765</v>
      </c>
      <c r="E11301" s="45" t="s">
        <v>6714</v>
      </c>
      <c r="F11301" s="328"/>
      <c r="G11301" s="328"/>
      <c r="H11301" s="328"/>
      <c r="I11301" s="329"/>
      <c r="J11301" s="329"/>
      <c r="K11301" s="329"/>
      <c r="P11301" s="343"/>
    </row>
    <row r="11302" spans="1:16" x14ac:dyDescent="0.25">
      <c r="A11302" s="346" t="s">
        <v>319</v>
      </c>
      <c r="B11302" s="346" t="s">
        <v>6456</v>
      </c>
      <c r="C11302" s="347" t="s">
        <v>6487</v>
      </c>
      <c r="D11302" s="347" t="s">
        <v>15765</v>
      </c>
      <c r="E11302" s="347" t="s">
        <v>6677</v>
      </c>
      <c r="F11302" s="346"/>
      <c r="G11302" s="346"/>
      <c r="H11302" s="346"/>
      <c r="I11302" s="346"/>
      <c r="J11302" s="346"/>
      <c r="K11302" s="346"/>
      <c r="L11302" s="346"/>
      <c r="M11302" s="346"/>
      <c r="P11302" s="343"/>
    </row>
    <row r="11303" spans="1:16" x14ac:dyDescent="0.25">
      <c r="A11303" s="346" t="s">
        <v>319</v>
      </c>
      <c r="B11303" s="346" t="s">
        <v>200</v>
      </c>
      <c r="C11303" s="347" t="s">
        <v>3857</v>
      </c>
      <c r="D11303" s="347" t="s">
        <v>15765</v>
      </c>
      <c r="E11303" s="347" t="s">
        <v>6714</v>
      </c>
      <c r="F11303" s="346"/>
      <c r="G11303" s="346"/>
      <c r="H11303" s="346"/>
      <c r="I11303" s="346"/>
      <c r="J11303" s="346"/>
      <c r="K11303" s="346"/>
      <c r="L11303" s="346"/>
      <c r="M11303" s="346"/>
      <c r="P11303" s="343"/>
    </row>
    <row r="11304" spans="1:16" x14ac:dyDescent="0.25">
      <c r="A11304" s="44" t="s">
        <v>319</v>
      </c>
      <c r="B11304" s="44" t="s">
        <v>6456</v>
      </c>
      <c r="C11304" s="45" t="s">
        <v>6487</v>
      </c>
      <c r="D11304" s="45" t="s">
        <v>13812</v>
      </c>
      <c r="E11304" s="45" t="s">
        <v>6211</v>
      </c>
      <c r="F11304" s="93"/>
      <c r="G11304" s="93"/>
      <c r="H11304" s="93"/>
      <c r="I11304" s="99"/>
      <c r="J11304" s="99"/>
      <c r="K11304" s="99"/>
      <c r="P11304" s="343"/>
    </row>
    <row r="11305" spans="1:16" x14ac:dyDescent="0.25">
      <c r="A11305" s="44" t="s">
        <v>319</v>
      </c>
      <c r="B11305" s="44" t="s">
        <v>200</v>
      </c>
      <c r="C11305" s="45" t="s">
        <v>3857</v>
      </c>
      <c r="D11305" s="45" t="s">
        <v>13812</v>
      </c>
      <c r="E11305" s="45" t="s">
        <v>6714</v>
      </c>
      <c r="F11305" s="93"/>
      <c r="G11305" s="93"/>
      <c r="H11305" s="93"/>
      <c r="I11305" s="99"/>
      <c r="J11305" s="99"/>
      <c r="K11305" s="99"/>
      <c r="P11305" s="343"/>
    </row>
    <row r="11306" spans="1:16" x14ac:dyDescent="0.25">
      <c r="A11306" s="264" t="s">
        <v>17939</v>
      </c>
      <c r="B11306" s="264" t="s">
        <v>236</v>
      </c>
      <c r="C11306" s="265">
        <v>241001</v>
      </c>
      <c r="D11306" s="265" t="s">
        <v>15953</v>
      </c>
      <c r="E11306" s="266" t="s">
        <v>11352</v>
      </c>
      <c r="P11306" s="343"/>
    </row>
    <row r="11307" spans="1:16" x14ac:dyDescent="0.25">
      <c r="A11307" s="264" t="s">
        <v>17939</v>
      </c>
      <c r="B11307" s="264" t="s">
        <v>3782</v>
      </c>
      <c r="C11307" s="265">
        <v>23010402</v>
      </c>
      <c r="D11307" s="265" t="s">
        <v>15953</v>
      </c>
      <c r="E11307" s="266" t="s">
        <v>8836</v>
      </c>
      <c r="P11307" s="343"/>
    </row>
    <row r="11308" spans="1:16" x14ac:dyDescent="0.25">
      <c r="A11308" s="264" t="s">
        <v>14977</v>
      </c>
      <c r="B11308" s="264" t="s">
        <v>2751</v>
      </c>
      <c r="C11308" s="265">
        <v>220105</v>
      </c>
      <c r="D11308" s="265" t="s">
        <v>15953</v>
      </c>
      <c r="E11308" s="266" t="s">
        <v>3064</v>
      </c>
      <c r="P11308" s="343"/>
    </row>
    <row r="11309" spans="1:16" x14ac:dyDescent="0.25">
      <c r="A11309" s="264" t="s">
        <v>14977</v>
      </c>
      <c r="B11309" s="264" t="s">
        <v>14580</v>
      </c>
      <c r="C11309" s="265">
        <v>24020301</v>
      </c>
      <c r="D11309" s="265" t="s">
        <v>15953</v>
      </c>
      <c r="E11309" s="266" t="s">
        <v>12997</v>
      </c>
      <c r="P11309" s="343"/>
    </row>
    <row r="11310" spans="1:16" x14ac:dyDescent="0.25">
      <c r="A11310" s="264" t="s">
        <v>14977</v>
      </c>
      <c r="B11310" s="264" t="s">
        <v>3783</v>
      </c>
      <c r="C11310" s="265">
        <v>24020302</v>
      </c>
      <c r="D11310" s="265" t="s">
        <v>15953</v>
      </c>
      <c r="E11310" s="266" t="s">
        <v>8836</v>
      </c>
      <c r="P11310" s="343"/>
    </row>
    <row r="11311" spans="1:16" x14ac:dyDescent="0.25">
      <c r="A11311" s="264" t="s">
        <v>14977</v>
      </c>
      <c r="B11311" s="264" t="s">
        <v>14623</v>
      </c>
      <c r="C11311" s="265">
        <v>24050301</v>
      </c>
      <c r="D11311" s="265" t="s">
        <v>15953</v>
      </c>
      <c r="E11311" s="266" t="s">
        <v>6710</v>
      </c>
      <c r="P11311" s="343"/>
    </row>
    <row r="11312" spans="1:16" x14ac:dyDescent="0.25">
      <c r="A11312" s="264" t="s">
        <v>8709</v>
      </c>
      <c r="B11312" s="264" t="s">
        <v>2751</v>
      </c>
      <c r="C11312" s="265">
        <v>230105</v>
      </c>
      <c r="D11312" s="265" t="s">
        <v>15953</v>
      </c>
      <c r="E11312" s="266" t="s">
        <v>6877</v>
      </c>
      <c r="P11312" s="343"/>
    </row>
    <row r="11313" spans="1:16" x14ac:dyDescent="0.25">
      <c r="A11313" s="264" t="s">
        <v>8709</v>
      </c>
      <c r="B11313" s="264" t="s">
        <v>8832</v>
      </c>
      <c r="C11313" s="265">
        <v>230203</v>
      </c>
      <c r="D11313" s="265" t="s">
        <v>15953</v>
      </c>
      <c r="E11313" s="266" t="s">
        <v>8836</v>
      </c>
      <c r="P11313" s="343"/>
    </row>
    <row r="11314" spans="1:16" x14ac:dyDescent="0.25">
      <c r="A11314" s="264" t="s">
        <v>7004</v>
      </c>
      <c r="B11314" s="264" t="s">
        <v>1056</v>
      </c>
      <c r="C11314" s="265">
        <v>220601</v>
      </c>
      <c r="D11314" s="265" t="s">
        <v>15953</v>
      </c>
      <c r="E11314" s="266" t="s">
        <v>6412</v>
      </c>
      <c r="P11314" s="343"/>
    </row>
    <row r="11315" spans="1:16" x14ac:dyDescent="0.25">
      <c r="A11315" s="264" t="s">
        <v>17940</v>
      </c>
      <c r="B11315" s="264" t="s">
        <v>6966</v>
      </c>
      <c r="C11315" s="265">
        <v>25010401</v>
      </c>
      <c r="D11315" s="265" t="s">
        <v>15953</v>
      </c>
      <c r="E11315" s="266" t="s">
        <v>17700</v>
      </c>
      <c r="P11315" s="343"/>
    </row>
    <row r="11316" spans="1:16" x14ac:dyDescent="0.25">
      <c r="A11316" s="264" t="s">
        <v>17940</v>
      </c>
      <c r="B11316" s="264" t="s">
        <v>3782</v>
      </c>
      <c r="C11316" s="265">
        <v>25010402</v>
      </c>
      <c r="D11316" s="265" t="s">
        <v>15953</v>
      </c>
      <c r="E11316" s="266" t="s">
        <v>6665</v>
      </c>
      <c r="P11316" s="343"/>
    </row>
    <row r="11317" spans="1:16" x14ac:dyDescent="0.3">
      <c r="A11317" s="57" t="s">
        <v>5019</v>
      </c>
      <c r="B11317" s="57" t="s">
        <v>1488</v>
      </c>
      <c r="C11317" s="62">
        <v>21027</v>
      </c>
      <c r="D11317" s="62" t="s">
        <v>5966</v>
      </c>
      <c r="E11317" s="60">
        <v>45777</v>
      </c>
      <c r="F11317" s="339" t="s">
        <v>16267</v>
      </c>
      <c r="G11317" s="339" t="s">
        <v>16268</v>
      </c>
      <c r="H11317" s="57"/>
      <c r="I11317" s="57"/>
      <c r="J11317" s="57"/>
      <c r="K11317" s="57"/>
      <c r="L11317" s="31"/>
      <c r="M11317" s="31"/>
      <c r="N11317" s="31"/>
      <c r="P11317" s="343"/>
    </row>
    <row r="11318" spans="1:16" x14ac:dyDescent="0.25">
      <c r="A11318" s="44" t="s">
        <v>5019</v>
      </c>
      <c r="B11318" s="44" t="s">
        <v>6184</v>
      </c>
      <c r="C11318" s="45" t="s">
        <v>6207</v>
      </c>
      <c r="D11318" s="45" t="s">
        <v>18252</v>
      </c>
      <c r="E11318" s="45" t="s">
        <v>6212</v>
      </c>
      <c r="F11318" s="45" t="s">
        <v>1384</v>
      </c>
      <c r="G11318" s="45" t="s">
        <v>1385</v>
      </c>
      <c r="P11318" s="343"/>
    </row>
    <row r="11319" spans="1:16" x14ac:dyDescent="0.25">
      <c r="A11319" s="403" t="s">
        <v>5019</v>
      </c>
      <c r="B11319" s="403" t="s">
        <v>17156</v>
      </c>
      <c r="C11319" s="413">
        <v>30.23</v>
      </c>
      <c r="D11319" s="43" t="s">
        <v>17679</v>
      </c>
      <c r="E11319" s="43">
        <v>46934</v>
      </c>
      <c r="F11319" s="88"/>
      <c r="P11319" s="343"/>
    </row>
    <row r="11320" spans="1:16" x14ac:dyDescent="0.25">
      <c r="A11320" s="44" t="s">
        <v>2436</v>
      </c>
      <c r="B11320" s="44" t="s">
        <v>1347</v>
      </c>
      <c r="C11320" s="45" t="s">
        <v>14267</v>
      </c>
      <c r="D11320" s="45" t="s">
        <v>18252</v>
      </c>
      <c r="E11320" s="45" t="s">
        <v>6677</v>
      </c>
      <c r="F11320" s="45" t="s">
        <v>1384</v>
      </c>
      <c r="G11320" s="45" t="s">
        <v>1384</v>
      </c>
      <c r="P11320" s="343"/>
    </row>
    <row r="11321" spans="1:16" x14ac:dyDescent="0.25">
      <c r="A11321" s="44" t="s">
        <v>2436</v>
      </c>
      <c r="B11321" s="92" t="s">
        <v>13392</v>
      </c>
      <c r="C11321" s="45" t="s">
        <v>13126</v>
      </c>
      <c r="D11321" s="93" t="s">
        <v>13391</v>
      </c>
      <c r="E11321" s="94">
        <v>45838</v>
      </c>
      <c r="F11321" s="93"/>
      <c r="G11321" s="93"/>
      <c r="H11321" s="93"/>
      <c r="I11321" s="99"/>
      <c r="J11321" s="99"/>
      <c r="K11321" s="99"/>
      <c r="L11321" s="31"/>
      <c r="M11321" s="31"/>
      <c r="N11321" s="31"/>
      <c r="P11321" s="343"/>
    </row>
    <row r="11322" spans="1:16" x14ac:dyDescent="0.25">
      <c r="A11322" s="264" t="s">
        <v>14978</v>
      </c>
      <c r="B11322" s="264" t="s">
        <v>8833</v>
      </c>
      <c r="C11322" s="265">
        <v>23020101</v>
      </c>
      <c r="D11322" s="265" t="s">
        <v>15953</v>
      </c>
      <c r="E11322" s="266" t="s">
        <v>8836</v>
      </c>
      <c r="P11322" s="343"/>
    </row>
    <row r="11323" spans="1:16" x14ac:dyDescent="0.25">
      <c r="A11323" s="264" t="s">
        <v>14978</v>
      </c>
      <c r="B11323" s="264" t="s">
        <v>8834</v>
      </c>
      <c r="C11323" s="265">
        <v>23020102</v>
      </c>
      <c r="D11323" s="265" t="s">
        <v>15953</v>
      </c>
      <c r="E11323" s="266" t="s">
        <v>8836</v>
      </c>
      <c r="P11323" s="343"/>
    </row>
    <row r="11324" spans="1:16" x14ac:dyDescent="0.25">
      <c r="A11324" s="44" t="s">
        <v>10244</v>
      </c>
      <c r="B11324" s="44" t="s">
        <v>10245</v>
      </c>
      <c r="C11324" s="45" t="s">
        <v>10246</v>
      </c>
      <c r="D11324" s="45" t="s">
        <v>15765</v>
      </c>
      <c r="E11324" s="45" t="s">
        <v>6422</v>
      </c>
      <c r="F11324" s="328"/>
      <c r="G11324" s="328"/>
      <c r="H11324" s="328"/>
      <c r="I11324" s="329"/>
      <c r="J11324" s="329"/>
      <c r="K11324" s="329"/>
      <c r="P11324" s="343"/>
    </row>
    <row r="11325" spans="1:16" x14ac:dyDescent="0.25">
      <c r="A11325" s="346" t="s">
        <v>10244</v>
      </c>
      <c r="B11325" s="346" t="s">
        <v>10245</v>
      </c>
      <c r="C11325" s="347" t="s">
        <v>10246</v>
      </c>
      <c r="D11325" s="347" t="s">
        <v>15765</v>
      </c>
      <c r="E11325" s="347" t="s">
        <v>6665</v>
      </c>
      <c r="F11325" s="346"/>
      <c r="G11325" s="346"/>
      <c r="H11325" s="346"/>
      <c r="I11325" s="346"/>
      <c r="J11325" s="346"/>
      <c r="K11325" s="346"/>
      <c r="L11325" s="346"/>
      <c r="M11325" s="346"/>
      <c r="P11325" s="343"/>
    </row>
    <row r="11326" spans="1:16" x14ac:dyDescent="0.25">
      <c r="A11326" s="44" t="s">
        <v>10244</v>
      </c>
      <c r="B11326" s="44" t="s">
        <v>10245</v>
      </c>
      <c r="C11326" s="45" t="s">
        <v>10246</v>
      </c>
      <c r="D11326" s="45" t="s">
        <v>13812</v>
      </c>
      <c r="E11326" s="45" t="s">
        <v>6422</v>
      </c>
      <c r="F11326" s="93"/>
      <c r="G11326" s="93"/>
      <c r="H11326" s="93"/>
      <c r="I11326" s="99"/>
      <c r="J11326" s="99"/>
      <c r="K11326" s="99"/>
      <c r="P11326" s="343"/>
    </row>
    <row r="11327" spans="1:16" x14ac:dyDescent="0.25">
      <c r="A11327" s="44" t="s">
        <v>8710</v>
      </c>
      <c r="B11327" s="44" t="s">
        <v>10976</v>
      </c>
      <c r="C11327" s="45" t="s">
        <v>10977</v>
      </c>
      <c r="D11327" s="45" t="s">
        <v>18252</v>
      </c>
      <c r="E11327" s="45" t="s">
        <v>10715</v>
      </c>
      <c r="F11327" s="45" t="s">
        <v>1384</v>
      </c>
      <c r="G11327" s="45" t="s">
        <v>1385</v>
      </c>
      <c r="P11327" s="343"/>
    </row>
    <row r="11328" spans="1:16" x14ac:dyDescent="0.25">
      <c r="A11328" s="44" t="s">
        <v>8710</v>
      </c>
      <c r="B11328" s="92" t="s">
        <v>13392</v>
      </c>
      <c r="C11328" s="45" t="s">
        <v>13134</v>
      </c>
      <c r="D11328" s="93" t="s">
        <v>13391</v>
      </c>
      <c r="E11328" s="94">
        <v>45838</v>
      </c>
      <c r="F11328" s="93"/>
      <c r="G11328" s="93"/>
      <c r="H11328" s="93"/>
      <c r="I11328" s="99"/>
      <c r="J11328" s="99"/>
      <c r="K11328" s="99"/>
      <c r="L11328" s="31"/>
      <c r="M11328" s="31"/>
      <c r="N11328" s="31"/>
      <c r="P11328" s="343"/>
    </row>
    <row r="11329" spans="1:16" x14ac:dyDescent="0.25">
      <c r="A11329" s="44" t="s">
        <v>8710</v>
      </c>
      <c r="B11329" s="44" t="s">
        <v>13517</v>
      </c>
      <c r="C11329" s="45" t="s">
        <v>11128</v>
      </c>
      <c r="D11329" s="45" t="s">
        <v>16294</v>
      </c>
      <c r="E11329" s="46">
        <v>46022</v>
      </c>
      <c r="F11329" s="338"/>
      <c r="G11329" s="44"/>
      <c r="H11329" s="44"/>
      <c r="I11329" s="44"/>
      <c r="J11329" s="44"/>
      <c r="K11329" s="44"/>
      <c r="L11329" s="31"/>
      <c r="M11329" s="31"/>
      <c r="N11329" s="31"/>
      <c r="P11329" s="343"/>
    </row>
    <row r="11330" spans="1:16" x14ac:dyDescent="0.25">
      <c r="A11330" s="264" t="s">
        <v>8710</v>
      </c>
      <c r="B11330" s="264" t="s">
        <v>2754</v>
      </c>
      <c r="C11330" s="265">
        <v>230205</v>
      </c>
      <c r="D11330" s="265" t="s">
        <v>15953</v>
      </c>
      <c r="E11330" s="266" t="s">
        <v>8836</v>
      </c>
      <c r="P11330" s="343"/>
    </row>
    <row r="11331" spans="1:16" x14ac:dyDescent="0.3">
      <c r="A11331" s="57" t="s">
        <v>4508</v>
      </c>
      <c r="B11331" s="92" t="s">
        <v>4550</v>
      </c>
      <c r="C11331" s="93" t="s">
        <v>4548</v>
      </c>
      <c r="D11331" s="93" t="s">
        <v>4549</v>
      </c>
      <c r="E11331" s="94">
        <v>46203</v>
      </c>
      <c r="F11331" s="93"/>
      <c r="G11331" s="93"/>
      <c r="H11331" s="93"/>
      <c r="I11331" s="99"/>
      <c r="J11331" s="99"/>
      <c r="K11331" s="99"/>
      <c r="P11331" s="343"/>
    </row>
    <row r="11332" spans="1:16" x14ac:dyDescent="0.25">
      <c r="A11332" s="102" t="s">
        <v>4002</v>
      </c>
      <c r="B11332" s="92" t="s">
        <v>4085</v>
      </c>
      <c r="C11332" s="93" t="s">
        <v>4084</v>
      </c>
      <c r="D11332" s="93" t="s">
        <v>1398</v>
      </c>
      <c r="E11332" s="94">
        <v>45794</v>
      </c>
      <c r="F11332" s="93"/>
      <c r="G11332" s="93" t="s">
        <v>1385</v>
      </c>
      <c r="H11332" s="93" t="s">
        <v>1385</v>
      </c>
      <c r="I11332" s="99"/>
      <c r="J11332" s="99"/>
      <c r="K11332" s="99"/>
      <c r="L11332" s="31"/>
      <c r="M11332" s="31"/>
      <c r="N11332" s="31"/>
      <c r="P11332" s="343"/>
    </row>
    <row r="11333" spans="1:16" x14ac:dyDescent="0.25">
      <c r="A11333" s="403" t="s">
        <v>17472</v>
      </c>
      <c r="B11333" s="403" t="s">
        <v>17102</v>
      </c>
      <c r="C11333" s="413">
        <v>21.24</v>
      </c>
      <c r="D11333" s="43" t="s">
        <v>17679</v>
      </c>
      <c r="E11333" s="43">
        <v>47299</v>
      </c>
      <c r="F11333" s="88"/>
      <c r="P11333" s="343"/>
    </row>
    <row r="11334" spans="1:16" x14ac:dyDescent="0.25">
      <c r="A11334" s="403" t="s">
        <v>17472</v>
      </c>
      <c r="B11334" s="403" t="s">
        <v>17103</v>
      </c>
      <c r="C11334" s="413">
        <v>22.24</v>
      </c>
      <c r="D11334" s="43" t="s">
        <v>17679</v>
      </c>
      <c r="E11334" s="43">
        <v>47299</v>
      </c>
      <c r="F11334" s="88"/>
      <c r="P11334" s="343"/>
    </row>
    <row r="11335" spans="1:16" x14ac:dyDescent="0.25">
      <c r="A11335" s="44" t="s">
        <v>2906</v>
      </c>
      <c r="B11335" s="44" t="s">
        <v>2907</v>
      </c>
      <c r="C11335" s="45" t="s">
        <v>2908</v>
      </c>
      <c r="D11335" s="45" t="s">
        <v>2099</v>
      </c>
      <c r="E11335" s="46">
        <v>45838</v>
      </c>
      <c r="F11335" s="93"/>
      <c r="G11335" s="93" t="s">
        <v>1385</v>
      </c>
      <c r="H11335" s="93" t="s">
        <v>1385</v>
      </c>
      <c r="I11335" s="99"/>
      <c r="J11335" s="99"/>
      <c r="K11335" s="99"/>
      <c r="L11335" s="31"/>
      <c r="M11335" s="31"/>
      <c r="N11335" s="31"/>
      <c r="P11335" s="343"/>
    </row>
    <row r="11336" spans="1:16" x14ac:dyDescent="0.25">
      <c r="A11336" s="44" t="s">
        <v>12454</v>
      </c>
      <c r="B11336" s="44" t="s">
        <v>12455</v>
      </c>
      <c r="C11336" s="45" t="s">
        <v>8871</v>
      </c>
      <c r="D11336" s="45" t="s">
        <v>4574</v>
      </c>
      <c r="E11336" s="275">
        <f>DATE(2027,4,10)</f>
        <v>46487</v>
      </c>
      <c r="P11336" s="343"/>
    </row>
    <row r="11337" spans="1:16" x14ac:dyDescent="0.25">
      <c r="A11337" s="264" t="s">
        <v>4298</v>
      </c>
      <c r="B11337" s="264" t="s">
        <v>3753</v>
      </c>
      <c r="C11337" s="265">
        <v>210101</v>
      </c>
      <c r="D11337" s="265" t="s">
        <v>15953</v>
      </c>
      <c r="E11337" s="266" t="s">
        <v>3754</v>
      </c>
      <c r="P11337" s="343"/>
    </row>
    <row r="11338" spans="1:16" x14ac:dyDescent="0.25">
      <c r="A11338" s="262" t="s">
        <v>11620</v>
      </c>
      <c r="B11338" s="262" t="s">
        <v>7343</v>
      </c>
      <c r="C11338" s="53" t="s">
        <v>11737</v>
      </c>
      <c r="D11338" s="93" t="s">
        <v>7330</v>
      </c>
      <c r="E11338" s="263">
        <v>46143</v>
      </c>
      <c r="F11338" s="93"/>
      <c r="G11338" s="93"/>
      <c r="H11338" s="93"/>
      <c r="I11338" s="99"/>
      <c r="J11338" s="99"/>
      <c r="K11338" s="99"/>
      <c r="P11338" s="343"/>
    </row>
    <row r="11339" spans="1:16" x14ac:dyDescent="0.25">
      <c r="A11339" s="264" t="s">
        <v>10473</v>
      </c>
      <c r="B11339" s="264" t="s">
        <v>9688</v>
      </c>
      <c r="C11339" s="265">
        <v>230504</v>
      </c>
      <c r="D11339" s="265" t="s">
        <v>15953</v>
      </c>
      <c r="E11339" s="266" t="s">
        <v>9689</v>
      </c>
      <c r="P11339" s="343"/>
    </row>
    <row r="11340" spans="1:16" x14ac:dyDescent="0.25">
      <c r="A11340" s="264" t="s">
        <v>10473</v>
      </c>
      <c r="B11340" s="264" t="s">
        <v>13009</v>
      </c>
      <c r="C11340" s="265">
        <v>240101</v>
      </c>
      <c r="D11340" s="265" t="s">
        <v>15953</v>
      </c>
      <c r="E11340" s="266" t="s">
        <v>13010</v>
      </c>
      <c r="P11340" s="343"/>
    </row>
    <row r="11341" spans="1:16" x14ac:dyDescent="0.25">
      <c r="A11341" s="264" t="s">
        <v>4299</v>
      </c>
      <c r="B11341" s="264" t="s">
        <v>3753</v>
      </c>
      <c r="C11341" s="265">
        <v>210101</v>
      </c>
      <c r="D11341" s="265" t="s">
        <v>15953</v>
      </c>
      <c r="E11341" s="266" t="s">
        <v>3754</v>
      </c>
      <c r="P11341" s="343"/>
    </row>
    <row r="11342" spans="1:16" x14ac:dyDescent="0.25">
      <c r="A11342" s="1" t="s">
        <v>150</v>
      </c>
      <c r="B11342" s="432" t="s">
        <v>2954</v>
      </c>
      <c r="C11342" s="433" t="s">
        <v>4399</v>
      </c>
      <c r="D11342" s="434" t="s">
        <v>17016</v>
      </c>
      <c r="E11342" s="434">
        <v>45823</v>
      </c>
      <c r="P11342" s="343"/>
    </row>
    <row r="11343" spans="1:16" x14ac:dyDescent="0.25">
      <c r="A11343" s="1" t="s">
        <v>150</v>
      </c>
      <c r="B11343" s="432" t="s">
        <v>2954</v>
      </c>
      <c r="C11343" s="433" t="s">
        <v>4399</v>
      </c>
      <c r="D11343" s="434" t="s">
        <v>17016</v>
      </c>
      <c r="E11343" s="434">
        <v>45823</v>
      </c>
      <c r="P11343" s="343"/>
    </row>
    <row r="11344" spans="1:16" x14ac:dyDescent="0.3">
      <c r="A11344" s="99" t="s">
        <v>150</v>
      </c>
      <c r="B11344" s="92" t="s">
        <v>4877</v>
      </c>
      <c r="C11344" s="93" t="s">
        <v>4878</v>
      </c>
      <c r="D11344" s="93" t="s">
        <v>1398</v>
      </c>
      <c r="E11344" s="94">
        <v>45921</v>
      </c>
      <c r="F11344" s="93"/>
      <c r="G11344" s="93"/>
      <c r="H11344" s="93" t="s">
        <v>1385</v>
      </c>
      <c r="I11344" s="99"/>
      <c r="J11344" s="99"/>
      <c r="K11344" s="99"/>
      <c r="L11344" s="31"/>
      <c r="M11344" s="31"/>
      <c r="N11344" s="31"/>
      <c r="P11344" s="343"/>
    </row>
    <row r="11345" spans="1:16" x14ac:dyDescent="0.25">
      <c r="A11345" s="264" t="s">
        <v>150</v>
      </c>
      <c r="B11345" s="264" t="s">
        <v>2751</v>
      </c>
      <c r="C11345" s="265">
        <v>230105</v>
      </c>
      <c r="D11345" s="265" t="s">
        <v>15953</v>
      </c>
      <c r="E11345" s="266" t="s">
        <v>6877</v>
      </c>
      <c r="P11345" s="343"/>
    </row>
    <row r="11346" spans="1:16" x14ac:dyDescent="0.25">
      <c r="A11346" s="264" t="s">
        <v>150</v>
      </c>
      <c r="B11346" s="264" t="s">
        <v>1068</v>
      </c>
      <c r="C11346" s="265">
        <v>230202</v>
      </c>
      <c r="D11346" s="265" t="s">
        <v>15953</v>
      </c>
      <c r="E11346" s="266" t="s">
        <v>8836</v>
      </c>
      <c r="P11346" s="343"/>
    </row>
    <row r="11347" spans="1:16" x14ac:dyDescent="0.25">
      <c r="A11347" s="264" t="s">
        <v>150</v>
      </c>
      <c r="B11347" s="264" t="s">
        <v>3591</v>
      </c>
      <c r="C11347" s="265">
        <v>230901</v>
      </c>
      <c r="D11347" s="265" t="s">
        <v>15953</v>
      </c>
      <c r="E11347" s="266" t="s">
        <v>10715</v>
      </c>
      <c r="P11347" s="343"/>
    </row>
    <row r="11348" spans="1:16" x14ac:dyDescent="0.25">
      <c r="A11348" s="264" t="s">
        <v>150</v>
      </c>
      <c r="B11348" s="264" t="s">
        <v>1076</v>
      </c>
      <c r="C11348" s="265">
        <v>240303</v>
      </c>
      <c r="D11348" s="265" t="s">
        <v>15953</v>
      </c>
      <c r="E11348" s="266" t="s">
        <v>3064</v>
      </c>
      <c r="P11348" s="343"/>
    </row>
    <row r="11349" spans="1:16" x14ac:dyDescent="0.25">
      <c r="A11349" s="44" t="s">
        <v>7305</v>
      </c>
      <c r="B11349" s="44" t="s">
        <v>15317</v>
      </c>
      <c r="C11349" s="45" t="s">
        <v>7299</v>
      </c>
      <c r="D11349" s="45" t="s">
        <v>16294</v>
      </c>
      <c r="E11349" s="46">
        <v>45688</v>
      </c>
      <c r="F11349" s="338"/>
      <c r="G11349" s="44"/>
      <c r="H11349" s="44"/>
      <c r="I11349" s="44"/>
      <c r="J11349" s="44"/>
      <c r="K11349" s="44"/>
      <c r="L11349" s="31"/>
      <c r="M11349" s="31"/>
      <c r="N11349" s="31"/>
      <c r="P11349" s="343"/>
    </row>
    <row r="11350" spans="1:16" x14ac:dyDescent="0.25">
      <c r="A11350" s="44" t="s">
        <v>13297</v>
      </c>
      <c r="B11350" s="92" t="s">
        <v>13392</v>
      </c>
      <c r="C11350" s="45" t="s">
        <v>13122</v>
      </c>
      <c r="D11350" s="93" t="s">
        <v>13391</v>
      </c>
      <c r="E11350" s="94">
        <v>45838</v>
      </c>
      <c r="F11350" s="93"/>
      <c r="G11350" s="93"/>
      <c r="H11350" s="93"/>
      <c r="I11350" s="99"/>
      <c r="J11350" s="99"/>
      <c r="K11350" s="99"/>
      <c r="L11350" s="31"/>
      <c r="M11350" s="31"/>
      <c r="N11350" s="31"/>
      <c r="P11350" s="343"/>
    </row>
    <row r="11351" spans="1:16" x14ac:dyDescent="0.25">
      <c r="A11351" s="44" t="s">
        <v>15591</v>
      </c>
      <c r="B11351" s="44" t="s">
        <v>1354</v>
      </c>
      <c r="C11351" s="45" t="s">
        <v>14385</v>
      </c>
      <c r="D11351" s="45" t="s">
        <v>18252</v>
      </c>
      <c r="E11351" s="45" t="s">
        <v>3064</v>
      </c>
      <c r="F11351" s="45" t="s">
        <v>1385</v>
      </c>
      <c r="G11351" s="45" t="s">
        <v>1385</v>
      </c>
      <c r="P11351" s="343"/>
    </row>
    <row r="11352" spans="1:16" x14ac:dyDescent="0.25">
      <c r="A11352" s="264" t="s">
        <v>7005</v>
      </c>
      <c r="B11352" s="264" t="s">
        <v>2751</v>
      </c>
      <c r="C11352" s="265">
        <v>220105</v>
      </c>
      <c r="D11352" s="265" t="s">
        <v>15953</v>
      </c>
      <c r="E11352" s="266" t="s">
        <v>3064</v>
      </c>
      <c r="P11352" s="343"/>
    </row>
    <row r="11353" spans="1:16" x14ac:dyDescent="0.25">
      <c r="A11353" s="44" t="s">
        <v>5188</v>
      </c>
      <c r="B11353" s="44" t="s">
        <v>5189</v>
      </c>
      <c r="C11353" s="45" t="s">
        <v>5190</v>
      </c>
      <c r="D11353" s="45" t="s">
        <v>15765</v>
      </c>
      <c r="E11353" s="45" t="s">
        <v>5198</v>
      </c>
      <c r="F11353" s="328"/>
      <c r="G11353" s="328"/>
      <c r="H11353" s="328"/>
      <c r="I11353" s="329"/>
      <c r="J11353" s="329"/>
      <c r="K11353" s="329"/>
      <c r="P11353" s="343"/>
    </row>
    <row r="11354" spans="1:16" x14ac:dyDescent="0.25">
      <c r="A11354" s="44" t="s">
        <v>5188</v>
      </c>
      <c r="B11354" s="44" t="s">
        <v>3035</v>
      </c>
      <c r="C11354" s="45" t="s">
        <v>3036</v>
      </c>
      <c r="D11354" s="45" t="s">
        <v>15765</v>
      </c>
      <c r="E11354" s="45" t="s">
        <v>6213</v>
      </c>
      <c r="F11354" s="328"/>
      <c r="G11354" s="328"/>
      <c r="H11354" s="328"/>
      <c r="I11354" s="329"/>
      <c r="J11354" s="329"/>
      <c r="K11354" s="329"/>
      <c r="P11354" s="343"/>
    </row>
    <row r="11355" spans="1:16" x14ac:dyDescent="0.25">
      <c r="A11355" s="44" t="s">
        <v>5188</v>
      </c>
      <c r="B11355" s="44" t="s">
        <v>3037</v>
      </c>
      <c r="C11355" s="45" t="s">
        <v>3038</v>
      </c>
      <c r="D11355" s="45" t="s">
        <v>15765</v>
      </c>
      <c r="E11355" s="45" t="s">
        <v>3039</v>
      </c>
      <c r="F11355" s="328"/>
      <c r="G11355" s="328"/>
      <c r="H11355" s="328"/>
      <c r="I11355" s="329"/>
      <c r="J11355" s="329"/>
      <c r="K11355" s="329"/>
      <c r="P11355" s="343"/>
    </row>
    <row r="11356" spans="1:16" x14ac:dyDescent="0.25">
      <c r="A11356" s="44" t="s">
        <v>5188</v>
      </c>
      <c r="B11356" s="44" t="s">
        <v>13805</v>
      </c>
      <c r="C11356" s="45" t="s">
        <v>13807</v>
      </c>
      <c r="D11356" s="45" t="s">
        <v>15765</v>
      </c>
      <c r="E11356" s="45" t="s">
        <v>3064</v>
      </c>
      <c r="F11356" s="328"/>
      <c r="G11356" s="328"/>
      <c r="H11356" s="328"/>
      <c r="I11356" s="329"/>
      <c r="J11356" s="329"/>
      <c r="K11356" s="329"/>
      <c r="P11356" s="343"/>
    </row>
    <row r="11357" spans="1:16" x14ac:dyDescent="0.25">
      <c r="A11357" s="346" t="s">
        <v>5188</v>
      </c>
      <c r="B11357" s="346" t="s">
        <v>5189</v>
      </c>
      <c r="C11357" s="347" t="s">
        <v>5190</v>
      </c>
      <c r="D11357" s="347" t="s">
        <v>15765</v>
      </c>
      <c r="E11357" s="347" t="s">
        <v>11352</v>
      </c>
      <c r="F11357" s="346"/>
      <c r="G11357" s="346"/>
      <c r="H11357" s="346"/>
      <c r="I11357" s="346"/>
      <c r="J11357" s="346"/>
      <c r="K11357" s="346"/>
      <c r="L11357" s="346"/>
      <c r="M11357" s="346"/>
      <c r="P11357" s="343"/>
    </row>
    <row r="11358" spans="1:16" x14ac:dyDescent="0.25">
      <c r="A11358" s="346" t="s">
        <v>5188</v>
      </c>
      <c r="B11358" s="346" t="s">
        <v>3035</v>
      </c>
      <c r="C11358" s="347" t="s">
        <v>3036</v>
      </c>
      <c r="D11358" s="347" t="s">
        <v>15765</v>
      </c>
      <c r="E11358" s="347" t="s">
        <v>6213</v>
      </c>
      <c r="F11358" s="346"/>
      <c r="G11358" s="346"/>
      <c r="H11358" s="346"/>
      <c r="I11358" s="346"/>
      <c r="J11358" s="346"/>
      <c r="K11358" s="346"/>
      <c r="L11358" s="346"/>
      <c r="M11358" s="346"/>
      <c r="P11358" s="343"/>
    </row>
    <row r="11359" spans="1:16" x14ac:dyDescent="0.25">
      <c r="A11359" s="346" t="s">
        <v>5188</v>
      </c>
      <c r="B11359" s="346" t="s">
        <v>3042</v>
      </c>
      <c r="C11359" s="347" t="s">
        <v>3038</v>
      </c>
      <c r="D11359" s="347" t="s">
        <v>15765</v>
      </c>
      <c r="E11359" s="347" t="s">
        <v>16795</v>
      </c>
      <c r="F11359" s="346"/>
      <c r="G11359" s="346"/>
      <c r="H11359" s="346"/>
      <c r="I11359" s="346"/>
      <c r="J11359" s="346"/>
      <c r="K11359" s="346"/>
      <c r="L11359" s="346"/>
      <c r="M11359" s="346"/>
      <c r="P11359" s="343"/>
    </row>
    <row r="11360" spans="1:16" x14ac:dyDescent="0.25">
      <c r="A11360" s="346" t="s">
        <v>5188</v>
      </c>
      <c r="B11360" s="346" t="s">
        <v>13805</v>
      </c>
      <c r="C11360" s="347" t="s">
        <v>13807</v>
      </c>
      <c r="D11360" s="347" t="s">
        <v>15765</v>
      </c>
      <c r="E11360" s="347" t="s">
        <v>13010</v>
      </c>
      <c r="F11360" s="346"/>
      <c r="G11360" s="346"/>
      <c r="H11360" s="346"/>
      <c r="I11360" s="346"/>
      <c r="J11360" s="346"/>
      <c r="K11360" s="346"/>
      <c r="L11360" s="346"/>
      <c r="M11360" s="346"/>
      <c r="P11360" s="343"/>
    </row>
    <row r="11361" spans="1:16" x14ac:dyDescent="0.25">
      <c r="A11361" s="44" t="s">
        <v>5188</v>
      </c>
      <c r="B11361" s="44" t="s">
        <v>5189</v>
      </c>
      <c r="C11361" s="45" t="s">
        <v>5190</v>
      </c>
      <c r="D11361" s="45" t="s">
        <v>13812</v>
      </c>
      <c r="E11361" s="45" t="s">
        <v>5191</v>
      </c>
      <c r="F11361" s="93"/>
      <c r="G11361" s="93"/>
      <c r="H11361" s="93"/>
      <c r="I11361" s="99"/>
      <c r="J11361" s="99"/>
      <c r="K11361" s="99"/>
      <c r="P11361" s="343"/>
    </row>
    <row r="11362" spans="1:16" x14ac:dyDescent="0.25">
      <c r="A11362" s="44" t="s">
        <v>5188</v>
      </c>
      <c r="B11362" s="44" t="s">
        <v>3035</v>
      </c>
      <c r="C11362" s="45" t="s">
        <v>3036</v>
      </c>
      <c r="D11362" s="45" t="s">
        <v>13812</v>
      </c>
      <c r="E11362" s="45" t="s">
        <v>6213</v>
      </c>
      <c r="F11362" s="93"/>
      <c r="G11362" s="93"/>
      <c r="H11362" s="93"/>
      <c r="I11362" s="99"/>
      <c r="J11362" s="99"/>
      <c r="K11362" s="99"/>
      <c r="P11362" s="343"/>
    </row>
    <row r="11363" spans="1:16" x14ac:dyDescent="0.25">
      <c r="A11363" s="44" t="s">
        <v>5188</v>
      </c>
      <c r="B11363" s="44" t="s">
        <v>3037</v>
      </c>
      <c r="C11363" s="45" t="s">
        <v>3038</v>
      </c>
      <c r="D11363" s="45" t="s">
        <v>13812</v>
      </c>
      <c r="E11363" s="45" t="s">
        <v>3039</v>
      </c>
      <c r="F11363" s="93"/>
      <c r="G11363" s="93"/>
      <c r="H11363" s="93"/>
      <c r="I11363" s="99"/>
      <c r="J11363" s="99"/>
      <c r="K11363" s="99"/>
      <c r="P11363" s="343"/>
    </row>
    <row r="11364" spans="1:16" x14ac:dyDescent="0.25">
      <c r="A11364" s="44" t="s">
        <v>5188</v>
      </c>
      <c r="B11364" s="44" t="s">
        <v>13805</v>
      </c>
      <c r="C11364" s="45" t="s">
        <v>13807</v>
      </c>
      <c r="D11364" s="45" t="s">
        <v>13812</v>
      </c>
      <c r="E11364" s="45" t="s">
        <v>3064</v>
      </c>
      <c r="F11364" s="93"/>
      <c r="G11364" s="93"/>
      <c r="H11364" s="93"/>
      <c r="I11364" s="99"/>
      <c r="J11364" s="99"/>
      <c r="K11364" s="99"/>
      <c r="P11364" s="343"/>
    </row>
    <row r="11365" spans="1:16" x14ac:dyDescent="0.25">
      <c r="A11365" s="262" t="s">
        <v>9248</v>
      </c>
      <c r="B11365" s="262" t="s">
        <v>7450</v>
      </c>
      <c r="C11365" s="53" t="s">
        <v>13817</v>
      </c>
      <c r="D11365" s="93" t="s">
        <v>7330</v>
      </c>
      <c r="E11365" s="263">
        <v>47218</v>
      </c>
      <c r="F11365" s="93"/>
      <c r="G11365" s="93"/>
      <c r="H11365" s="93"/>
      <c r="I11365" s="99"/>
      <c r="J11365" s="99"/>
      <c r="K11365" s="99"/>
      <c r="P11365" s="343"/>
    </row>
    <row r="11366" spans="1:16" x14ac:dyDescent="0.25">
      <c r="A11366" s="264" t="s">
        <v>14979</v>
      </c>
      <c r="B11366" s="264" t="s">
        <v>14623</v>
      </c>
      <c r="C11366" s="265">
        <v>24050301</v>
      </c>
      <c r="D11366" s="265" t="s">
        <v>15953</v>
      </c>
      <c r="E11366" s="266" t="s">
        <v>6710</v>
      </c>
      <c r="P11366" s="343"/>
    </row>
    <row r="11367" spans="1:16" x14ac:dyDescent="0.25">
      <c r="A11367" s="262" t="s">
        <v>11621</v>
      </c>
      <c r="B11367" s="262" t="s">
        <v>7408</v>
      </c>
      <c r="C11367" s="53" t="s">
        <v>11738</v>
      </c>
      <c r="D11367" s="93" t="s">
        <v>7330</v>
      </c>
      <c r="E11367" s="263">
        <v>47062</v>
      </c>
      <c r="F11367" s="93"/>
      <c r="G11367" s="93"/>
      <c r="H11367" s="93"/>
      <c r="I11367" s="99"/>
      <c r="J11367" s="99"/>
      <c r="K11367" s="99"/>
      <c r="P11367" s="343"/>
    </row>
    <row r="11368" spans="1:16" x14ac:dyDescent="0.25">
      <c r="A11368" s="44" t="s">
        <v>5107</v>
      </c>
      <c r="B11368" s="44" t="s">
        <v>1355</v>
      </c>
      <c r="C11368" s="45" t="s">
        <v>10974</v>
      </c>
      <c r="D11368" s="45" t="s">
        <v>18252</v>
      </c>
      <c r="E11368" s="45" t="s">
        <v>10715</v>
      </c>
      <c r="F11368" s="45" t="s">
        <v>1384</v>
      </c>
      <c r="G11368" s="45" t="s">
        <v>1385</v>
      </c>
      <c r="P11368" s="343"/>
    </row>
    <row r="11369" spans="1:16" x14ac:dyDescent="0.25">
      <c r="A11369" s="264" t="s">
        <v>14980</v>
      </c>
      <c r="B11369" s="264" t="s">
        <v>14593</v>
      </c>
      <c r="C11369" s="265">
        <v>24060301</v>
      </c>
      <c r="D11369" s="265" t="s">
        <v>15953</v>
      </c>
      <c r="E11369" s="266" t="s">
        <v>6412</v>
      </c>
      <c r="P11369" s="343"/>
    </row>
    <row r="11370" spans="1:16" x14ac:dyDescent="0.25">
      <c r="A11370" s="264" t="s">
        <v>14980</v>
      </c>
      <c r="B11370" s="264" t="s">
        <v>14594</v>
      </c>
      <c r="C11370" s="265">
        <v>24060302</v>
      </c>
      <c r="D11370" s="265" t="s">
        <v>15953</v>
      </c>
      <c r="E11370" s="266" t="s">
        <v>5410</v>
      </c>
      <c r="P11370" s="343"/>
    </row>
    <row r="11371" spans="1:16" x14ac:dyDescent="0.25">
      <c r="A11371" s="1" t="s">
        <v>71</v>
      </c>
      <c r="B11371" s="432" t="s">
        <v>6242</v>
      </c>
      <c r="C11371" s="433" t="s">
        <v>6259</v>
      </c>
      <c r="D11371" s="434" t="s">
        <v>17016</v>
      </c>
      <c r="E11371" s="434">
        <v>45885</v>
      </c>
      <c r="P11371" s="343"/>
    </row>
    <row r="11372" spans="1:16" x14ac:dyDescent="0.25">
      <c r="A11372" s="44" t="s">
        <v>15755</v>
      </c>
      <c r="B11372" s="44" t="s">
        <v>15748</v>
      </c>
      <c r="C11372" s="45" t="s">
        <v>15749</v>
      </c>
      <c r="D11372" s="45" t="s">
        <v>15765</v>
      </c>
      <c r="E11372" s="45" t="s">
        <v>14578</v>
      </c>
      <c r="F11372" s="328"/>
      <c r="G11372" s="328"/>
      <c r="H11372" s="328"/>
      <c r="I11372" s="329"/>
      <c r="J11372" s="329"/>
      <c r="K11372" s="329"/>
      <c r="P11372" s="343"/>
    </row>
    <row r="11373" spans="1:16" x14ac:dyDescent="0.25">
      <c r="A11373" s="346" t="s">
        <v>15755</v>
      </c>
      <c r="B11373" s="346" t="s">
        <v>15748</v>
      </c>
      <c r="C11373" s="347" t="s">
        <v>16853</v>
      </c>
      <c r="D11373" s="347" t="s">
        <v>15765</v>
      </c>
      <c r="E11373" s="347" t="s">
        <v>14578</v>
      </c>
      <c r="F11373" s="346"/>
      <c r="G11373" s="346"/>
      <c r="H11373" s="346"/>
      <c r="I11373" s="346"/>
      <c r="J11373" s="346"/>
      <c r="K11373" s="346"/>
      <c r="L11373" s="346"/>
      <c r="M11373" s="346"/>
      <c r="P11373" s="343"/>
    </row>
    <row r="11374" spans="1:16" x14ac:dyDescent="0.25">
      <c r="A11374" s="264" t="s">
        <v>913</v>
      </c>
      <c r="B11374" s="264" t="s">
        <v>4181</v>
      </c>
      <c r="C11374" s="265">
        <v>230301</v>
      </c>
      <c r="D11374" s="265" t="s">
        <v>15953</v>
      </c>
      <c r="E11374" s="266" t="s">
        <v>6877</v>
      </c>
      <c r="P11374" s="343"/>
    </row>
    <row r="11375" spans="1:16" x14ac:dyDescent="0.25">
      <c r="A11375" s="44" t="s">
        <v>3617</v>
      </c>
      <c r="B11375" s="44" t="s">
        <v>12139</v>
      </c>
      <c r="C11375" s="45" t="s">
        <v>10385</v>
      </c>
      <c r="D11375" s="45" t="s">
        <v>4574</v>
      </c>
      <c r="E11375" s="275">
        <f>DATE(2027,5,25)</f>
        <v>46532</v>
      </c>
      <c r="P11375" s="343"/>
    </row>
    <row r="11376" spans="1:16" x14ac:dyDescent="0.25">
      <c r="A11376" s="44" t="s">
        <v>1253</v>
      </c>
      <c r="B11376" s="44" t="s">
        <v>1358</v>
      </c>
      <c r="C11376" s="45" t="s">
        <v>6197</v>
      </c>
      <c r="D11376" s="45" t="s">
        <v>18252</v>
      </c>
      <c r="E11376" s="45" t="s">
        <v>6211</v>
      </c>
      <c r="F11376" s="45" t="s">
        <v>1384</v>
      </c>
      <c r="G11376" s="45" t="s">
        <v>1385</v>
      </c>
      <c r="P11376" s="343"/>
    </row>
    <row r="11377" spans="1:16" x14ac:dyDescent="0.25">
      <c r="A11377" s="44" t="s">
        <v>1253</v>
      </c>
      <c r="B11377" s="44" t="s">
        <v>6178</v>
      </c>
      <c r="C11377" s="45" t="s">
        <v>6193</v>
      </c>
      <c r="D11377" s="45" t="s">
        <v>18252</v>
      </c>
      <c r="E11377" s="45" t="s">
        <v>6212</v>
      </c>
      <c r="F11377" s="45" t="s">
        <v>1384</v>
      </c>
      <c r="G11377" s="45" t="s">
        <v>1385</v>
      </c>
      <c r="P11377" s="343"/>
    </row>
    <row r="11378" spans="1:16" x14ac:dyDescent="0.25">
      <c r="A11378" s="264" t="s">
        <v>4300</v>
      </c>
      <c r="B11378" s="264" t="s">
        <v>4181</v>
      </c>
      <c r="C11378" s="265">
        <v>240301</v>
      </c>
      <c r="D11378" s="265" t="s">
        <v>15953</v>
      </c>
      <c r="E11378" s="266" t="s">
        <v>13010</v>
      </c>
      <c r="P11378" s="343"/>
    </row>
    <row r="11379" spans="1:16" x14ac:dyDescent="0.25">
      <c r="A11379" s="264" t="s">
        <v>14981</v>
      </c>
      <c r="B11379" s="264" t="s">
        <v>4181</v>
      </c>
      <c r="C11379" s="265">
        <v>240301</v>
      </c>
      <c r="D11379" s="265" t="s">
        <v>15953</v>
      </c>
      <c r="E11379" s="266" t="s">
        <v>13010</v>
      </c>
      <c r="P11379" s="343"/>
    </row>
    <row r="11380" spans="1:16" x14ac:dyDescent="0.25">
      <c r="A11380" s="264" t="s">
        <v>9565</v>
      </c>
      <c r="B11380" s="264" t="s">
        <v>1062</v>
      </c>
      <c r="C11380" s="265">
        <v>230101</v>
      </c>
      <c r="D11380" s="265" t="s">
        <v>15953</v>
      </c>
      <c r="E11380" s="266" t="s">
        <v>6809</v>
      </c>
      <c r="P11380" s="343"/>
    </row>
    <row r="11381" spans="1:16" x14ac:dyDescent="0.25">
      <c r="A11381" s="264" t="s">
        <v>9565</v>
      </c>
      <c r="B11381" s="264" t="s">
        <v>2751</v>
      </c>
      <c r="C11381" s="265">
        <v>230105</v>
      </c>
      <c r="D11381" s="265" t="s">
        <v>15953</v>
      </c>
      <c r="E11381" s="266" t="s">
        <v>6877</v>
      </c>
      <c r="P11381" s="343"/>
    </row>
    <row r="11382" spans="1:16" x14ac:dyDescent="0.25">
      <c r="A11382" s="264" t="s">
        <v>9565</v>
      </c>
      <c r="B11382" s="264" t="s">
        <v>3591</v>
      </c>
      <c r="C11382" s="265">
        <v>230901</v>
      </c>
      <c r="D11382" s="265" t="s">
        <v>15953</v>
      </c>
      <c r="E11382" s="266" t="s">
        <v>10715</v>
      </c>
      <c r="P11382" s="343"/>
    </row>
    <row r="11383" spans="1:16" x14ac:dyDescent="0.25">
      <c r="A11383" s="44" t="s">
        <v>12456</v>
      </c>
      <c r="B11383" s="44" t="s">
        <v>12077</v>
      </c>
      <c r="C11383" s="45" t="s">
        <v>12893</v>
      </c>
      <c r="D11383" s="45" t="s">
        <v>4574</v>
      </c>
      <c r="E11383" s="275">
        <f>DATE(2027,5,30)</f>
        <v>46537</v>
      </c>
      <c r="P11383" s="343"/>
    </row>
    <row r="11384" spans="1:16" x14ac:dyDescent="0.25">
      <c r="A11384" s="44" t="s">
        <v>12457</v>
      </c>
      <c r="B11384" s="44" t="s">
        <v>11983</v>
      </c>
      <c r="C11384" s="45" t="s">
        <v>12894</v>
      </c>
      <c r="D11384" s="45" t="s">
        <v>4574</v>
      </c>
      <c r="E11384" s="275">
        <f>DATE(2027,10,11)</f>
        <v>46671</v>
      </c>
      <c r="P11384" s="343"/>
    </row>
    <row r="11385" spans="1:16" x14ac:dyDescent="0.25">
      <c r="A11385" s="44" t="s">
        <v>1254</v>
      </c>
      <c r="B11385" s="44" t="s">
        <v>9313</v>
      </c>
      <c r="C11385" s="45" t="s">
        <v>9314</v>
      </c>
      <c r="D11385" s="45" t="s">
        <v>18252</v>
      </c>
      <c r="E11385" s="45" t="s">
        <v>3754</v>
      </c>
      <c r="F11385" s="45" t="s">
        <v>1384</v>
      </c>
      <c r="G11385" s="45" t="s">
        <v>1385</v>
      </c>
      <c r="P11385" s="343"/>
    </row>
    <row r="11386" spans="1:16" x14ac:dyDescent="0.25">
      <c r="A11386" s="44" t="s">
        <v>6093</v>
      </c>
      <c r="B11386" s="44" t="s">
        <v>6176</v>
      </c>
      <c r="C11386" s="45" t="s">
        <v>6189</v>
      </c>
      <c r="D11386" s="45" t="s">
        <v>18252</v>
      </c>
      <c r="E11386" s="45" t="s">
        <v>6210</v>
      </c>
      <c r="F11386" s="45" t="s">
        <v>1384</v>
      </c>
      <c r="G11386" s="45" t="s">
        <v>1385</v>
      </c>
      <c r="P11386" s="343"/>
    </row>
    <row r="11387" spans="1:16" x14ac:dyDescent="0.25">
      <c r="A11387" s="44" t="s">
        <v>12458</v>
      </c>
      <c r="B11387" s="44" t="s">
        <v>12098</v>
      </c>
      <c r="C11387" s="45" t="s">
        <v>12895</v>
      </c>
      <c r="D11387" s="45" t="s">
        <v>4574</v>
      </c>
      <c r="E11387" s="275">
        <f>DATE(2027,4,14)</f>
        <v>46491</v>
      </c>
      <c r="P11387" s="343"/>
    </row>
    <row r="11388" spans="1:16" x14ac:dyDescent="0.25">
      <c r="A11388" s="264" t="s">
        <v>14982</v>
      </c>
      <c r="B11388" s="264" t="s">
        <v>6669</v>
      </c>
      <c r="C11388" s="265">
        <v>220802</v>
      </c>
      <c r="D11388" s="265" t="s">
        <v>15953</v>
      </c>
      <c r="E11388" s="266" t="s">
        <v>6416</v>
      </c>
      <c r="P11388" s="343"/>
    </row>
    <row r="11389" spans="1:16" x14ac:dyDescent="0.25">
      <c r="A11389" s="264" t="s">
        <v>14982</v>
      </c>
      <c r="B11389" s="264" t="s">
        <v>2751</v>
      </c>
      <c r="C11389" s="265">
        <v>230105</v>
      </c>
      <c r="D11389" s="265" t="s">
        <v>15953</v>
      </c>
      <c r="E11389" s="266" t="s">
        <v>6877</v>
      </c>
      <c r="P11389" s="343"/>
    </row>
    <row r="11390" spans="1:16" x14ac:dyDescent="0.25">
      <c r="A11390" s="264" t="s">
        <v>14982</v>
      </c>
      <c r="B11390" s="264" t="s">
        <v>14586</v>
      </c>
      <c r="C11390" s="265">
        <v>240403</v>
      </c>
      <c r="D11390" s="265" t="s">
        <v>15953</v>
      </c>
      <c r="E11390" s="266" t="s">
        <v>6492</v>
      </c>
      <c r="P11390" s="343"/>
    </row>
    <row r="11391" spans="1:16" x14ac:dyDescent="0.25">
      <c r="A11391" s="1" t="s">
        <v>13998</v>
      </c>
      <c r="B11391" s="432" t="s">
        <v>2185</v>
      </c>
      <c r="C11391" s="433" t="s">
        <v>4423</v>
      </c>
      <c r="D11391" s="434" t="s">
        <v>17016</v>
      </c>
      <c r="E11391" s="434">
        <v>45823</v>
      </c>
      <c r="P11391" s="343"/>
    </row>
    <row r="11392" spans="1:16" x14ac:dyDescent="0.25">
      <c r="A11392" s="264" t="s">
        <v>16972</v>
      </c>
      <c r="B11392" s="264" t="s">
        <v>2751</v>
      </c>
      <c r="C11392" s="265">
        <v>230105</v>
      </c>
      <c r="D11392" s="265" t="s">
        <v>15953</v>
      </c>
      <c r="E11392" s="266" t="s">
        <v>6877</v>
      </c>
      <c r="P11392" s="343"/>
    </row>
    <row r="11393" spans="1:16" x14ac:dyDescent="0.25">
      <c r="A11393" s="44" t="s">
        <v>664</v>
      </c>
      <c r="B11393" s="44" t="s">
        <v>15250</v>
      </c>
      <c r="C11393" s="45" t="s">
        <v>4958</v>
      </c>
      <c r="D11393" s="45" t="s">
        <v>16294</v>
      </c>
      <c r="E11393" s="46">
        <v>45688</v>
      </c>
      <c r="F11393" s="338" t="s">
        <v>2055</v>
      </c>
      <c r="G11393" s="44"/>
      <c r="H11393" s="44"/>
      <c r="I11393" s="44"/>
      <c r="J11393" s="44"/>
      <c r="K11393" s="44"/>
      <c r="L11393" s="31"/>
      <c r="M11393" s="31"/>
      <c r="N11393" s="31"/>
      <c r="P11393" s="343"/>
    </row>
    <row r="11394" spans="1:16" x14ac:dyDescent="0.25">
      <c r="A11394" s="44" t="s">
        <v>664</v>
      </c>
      <c r="B11394" s="44" t="s">
        <v>15312</v>
      </c>
      <c r="C11394" s="45" t="s">
        <v>10940</v>
      </c>
      <c r="D11394" s="45" t="s">
        <v>16294</v>
      </c>
      <c r="E11394" s="46">
        <v>45900</v>
      </c>
      <c r="F11394" s="338" t="s">
        <v>2055</v>
      </c>
      <c r="G11394" s="44"/>
      <c r="H11394" s="44"/>
      <c r="I11394" s="44"/>
      <c r="J11394" s="44"/>
      <c r="K11394" s="44"/>
      <c r="L11394" s="31"/>
      <c r="M11394" s="31"/>
      <c r="N11394" s="31"/>
      <c r="P11394" s="343"/>
    </row>
    <row r="11395" spans="1:16" x14ac:dyDescent="0.25">
      <c r="A11395" s="403" t="s">
        <v>17473</v>
      </c>
      <c r="B11395" s="403" t="s">
        <v>17114</v>
      </c>
      <c r="C11395" s="413">
        <v>13.24</v>
      </c>
      <c r="D11395" s="43" t="s">
        <v>17679</v>
      </c>
      <c r="E11395" s="43">
        <v>47299</v>
      </c>
      <c r="F11395" s="88"/>
      <c r="P11395" s="343"/>
    </row>
    <row r="11396" spans="1:16" ht="14.4" x14ac:dyDescent="0.3">
      <c r="A11396" s="57" t="s">
        <v>16288</v>
      </c>
      <c r="B11396" s="57" t="s">
        <v>16270</v>
      </c>
      <c r="C11396" s="62" t="s">
        <v>16271</v>
      </c>
      <c r="D11396" s="62" t="s">
        <v>5966</v>
      </c>
      <c r="E11396" s="341" t="s">
        <v>13531</v>
      </c>
      <c r="F11396" s="339"/>
      <c r="G11396" s="339"/>
      <c r="H11396" s="57"/>
      <c r="I11396" s="57"/>
      <c r="J11396" s="57"/>
      <c r="K11396" s="57"/>
      <c r="P11396" s="343"/>
    </row>
    <row r="11397" spans="1:16" x14ac:dyDescent="0.25">
      <c r="A11397" s="44" t="s">
        <v>11208</v>
      </c>
      <c r="B11397" s="44" t="s">
        <v>15279</v>
      </c>
      <c r="C11397" s="45" t="s">
        <v>11130</v>
      </c>
      <c r="D11397" s="45" t="s">
        <v>16294</v>
      </c>
      <c r="E11397" s="46">
        <v>46112</v>
      </c>
      <c r="F11397" s="338"/>
      <c r="G11397" s="44"/>
      <c r="H11397" s="44"/>
      <c r="I11397" s="44"/>
      <c r="J11397" s="44"/>
      <c r="K11397" s="44"/>
      <c r="P11397" s="343"/>
    </row>
    <row r="11398" spans="1:16" x14ac:dyDescent="0.25">
      <c r="A11398" s="44" t="s">
        <v>2642</v>
      </c>
      <c r="B11398" s="57" t="s">
        <v>1488</v>
      </c>
      <c r="C11398" s="62">
        <v>21027</v>
      </c>
      <c r="D11398" s="62" t="s">
        <v>5966</v>
      </c>
      <c r="E11398" s="60">
        <v>45777</v>
      </c>
      <c r="F11398" s="339" t="s">
        <v>16267</v>
      </c>
      <c r="G11398" s="339" t="s">
        <v>16268</v>
      </c>
      <c r="H11398" s="57"/>
      <c r="I11398" s="57"/>
      <c r="J11398" s="57"/>
      <c r="K11398" s="57"/>
      <c r="L11398" s="31"/>
      <c r="M11398" s="31"/>
      <c r="N11398" s="31"/>
      <c r="P11398" s="343"/>
    </row>
    <row r="11399" spans="1:16" x14ac:dyDescent="0.25">
      <c r="A11399" s="44" t="s">
        <v>2642</v>
      </c>
      <c r="B11399" s="44" t="s">
        <v>16390</v>
      </c>
      <c r="C11399" s="45" t="s">
        <v>16391</v>
      </c>
      <c r="D11399" s="45" t="s">
        <v>16294</v>
      </c>
      <c r="E11399" s="46">
        <v>45838</v>
      </c>
      <c r="F11399" s="338"/>
      <c r="G11399" s="44"/>
      <c r="H11399" s="44"/>
      <c r="I11399" s="44"/>
      <c r="J11399" s="44"/>
      <c r="K11399" s="44"/>
      <c r="L11399" s="31"/>
      <c r="M11399" s="31"/>
      <c r="N11399" s="31"/>
      <c r="P11399" s="343"/>
    </row>
    <row r="11400" spans="1:16" x14ac:dyDescent="0.25">
      <c r="A11400" s="44" t="s">
        <v>2642</v>
      </c>
      <c r="B11400" s="44" t="s">
        <v>15259</v>
      </c>
      <c r="C11400" s="45" t="s">
        <v>11129</v>
      </c>
      <c r="D11400" s="45" t="s">
        <v>16294</v>
      </c>
      <c r="E11400" s="46">
        <v>46022</v>
      </c>
      <c r="F11400" s="338"/>
      <c r="G11400" s="44"/>
      <c r="H11400" s="44"/>
      <c r="I11400" s="44"/>
      <c r="J11400" s="44"/>
      <c r="K11400" s="44"/>
      <c r="L11400" s="31"/>
      <c r="M11400" s="31"/>
      <c r="N11400" s="31"/>
      <c r="P11400" s="343"/>
    </row>
    <row r="11401" spans="1:16" x14ac:dyDescent="0.25">
      <c r="A11401" s="44" t="s">
        <v>2642</v>
      </c>
      <c r="B11401" s="353" t="s">
        <v>17063</v>
      </c>
      <c r="C11401" s="32" t="s">
        <v>17033</v>
      </c>
      <c r="D11401" s="32" t="s">
        <v>1398</v>
      </c>
      <c r="E11401" s="33">
        <v>47208</v>
      </c>
      <c r="F11401" s="32"/>
      <c r="G11401" s="32"/>
      <c r="H11401" s="32"/>
      <c r="I11401" s="31"/>
      <c r="J11401" s="31"/>
      <c r="K11401" s="31"/>
      <c r="L11401" s="31"/>
      <c r="M11401" s="31"/>
      <c r="N11401" s="31"/>
      <c r="P11401" s="343"/>
    </row>
    <row r="11402" spans="1:16" x14ac:dyDescent="0.25">
      <c r="A11402" s="44" t="s">
        <v>11469</v>
      </c>
      <c r="B11402" s="44" t="s">
        <v>1345</v>
      </c>
      <c r="C11402" s="45" t="s">
        <v>18105</v>
      </c>
      <c r="D11402" s="45" t="s">
        <v>18252</v>
      </c>
      <c r="E11402" s="45" t="s">
        <v>6985</v>
      </c>
      <c r="F11402" s="45" t="s">
        <v>1385</v>
      </c>
      <c r="G11402" s="45" t="s">
        <v>1385</v>
      </c>
      <c r="P11402" s="343"/>
    </row>
    <row r="11403" spans="1:16" x14ac:dyDescent="0.25">
      <c r="A11403" s="44" t="s">
        <v>11469</v>
      </c>
      <c r="B11403" s="44" t="s">
        <v>18102</v>
      </c>
      <c r="C11403" s="45" t="s">
        <v>18103</v>
      </c>
      <c r="D11403" s="45" t="s">
        <v>18252</v>
      </c>
      <c r="E11403" s="45" t="s">
        <v>6985</v>
      </c>
      <c r="F11403" s="45" t="s">
        <v>1385</v>
      </c>
      <c r="G11403" s="45" t="s">
        <v>1385</v>
      </c>
      <c r="P11403" s="343"/>
    </row>
    <row r="11404" spans="1:16" x14ac:dyDescent="0.25">
      <c r="A11404" s="44" t="s">
        <v>11469</v>
      </c>
      <c r="B11404" s="44" t="s">
        <v>277</v>
      </c>
      <c r="C11404" s="45" t="s">
        <v>15723</v>
      </c>
      <c r="D11404" s="45" t="s">
        <v>15765</v>
      </c>
      <c r="E11404" s="45" t="s">
        <v>3064</v>
      </c>
      <c r="F11404" s="328"/>
      <c r="G11404" s="328"/>
      <c r="H11404" s="328"/>
      <c r="I11404" s="329"/>
      <c r="J11404" s="329"/>
      <c r="K11404" s="329"/>
      <c r="P11404" s="343"/>
    </row>
    <row r="11405" spans="1:16" x14ac:dyDescent="0.25">
      <c r="A11405" s="346" t="s">
        <v>11469</v>
      </c>
      <c r="B11405" s="346" t="s">
        <v>277</v>
      </c>
      <c r="C11405" s="347" t="s">
        <v>15723</v>
      </c>
      <c r="D11405" s="347" t="s">
        <v>15765</v>
      </c>
      <c r="E11405" s="347" t="s">
        <v>13010</v>
      </c>
      <c r="F11405" s="346"/>
      <c r="G11405" s="346"/>
      <c r="H11405" s="346"/>
      <c r="I11405" s="346"/>
      <c r="J11405" s="346"/>
      <c r="K11405" s="346"/>
      <c r="L11405" s="346"/>
      <c r="M11405" s="346"/>
      <c r="P11405" s="343"/>
    </row>
    <row r="11406" spans="1:16" x14ac:dyDescent="0.25">
      <c r="A11406" s="264" t="s">
        <v>11469</v>
      </c>
      <c r="B11406" s="264" t="s">
        <v>3591</v>
      </c>
      <c r="C11406" s="265">
        <v>230901</v>
      </c>
      <c r="D11406" s="265" t="s">
        <v>15953</v>
      </c>
      <c r="E11406" s="266" t="s">
        <v>10715</v>
      </c>
      <c r="P11406" s="343"/>
    </row>
    <row r="11407" spans="1:16" x14ac:dyDescent="0.25">
      <c r="A11407" s="264" t="s">
        <v>11469</v>
      </c>
      <c r="B11407" s="264" t="s">
        <v>13009</v>
      </c>
      <c r="C11407" s="265">
        <v>240101</v>
      </c>
      <c r="D11407" s="265" t="s">
        <v>15953</v>
      </c>
      <c r="E11407" s="266" t="s">
        <v>13010</v>
      </c>
      <c r="P11407" s="343"/>
    </row>
    <row r="11408" spans="1:16" x14ac:dyDescent="0.25">
      <c r="A11408" s="264" t="s">
        <v>11469</v>
      </c>
      <c r="B11408" s="264" t="s">
        <v>14586</v>
      </c>
      <c r="C11408" s="265">
        <v>240403</v>
      </c>
      <c r="D11408" s="265" t="s">
        <v>15953</v>
      </c>
      <c r="E11408" s="266" t="s">
        <v>6492</v>
      </c>
      <c r="P11408" s="343"/>
    </row>
    <row r="11409" spans="1:16" x14ac:dyDescent="0.25">
      <c r="A11409" s="403" t="s">
        <v>11242</v>
      </c>
      <c r="B11409" s="403" t="s">
        <v>17102</v>
      </c>
      <c r="C11409" s="413">
        <v>21.24</v>
      </c>
      <c r="D11409" s="43" t="s">
        <v>17679</v>
      </c>
      <c r="E11409" s="43">
        <v>47299</v>
      </c>
      <c r="F11409" s="88" t="s">
        <v>1533</v>
      </c>
      <c r="P11409" s="343"/>
    </row>
    <row r="11410" spans="1:16" x14ac:dyDescent="0.25">
      <c r="A11410" s="403" t="s">
        <v>11242</v>
      </c>
      <c r="B11410" s="403" t="s">
        <v>17103</v>
      </c>
      <c r="C11410" s="413">
        <v>22.24</v>
      </c>
      <c r="D11410" s="43" t="s">
        <v>17679</v>
      </c>
      <c r="E11410" s="43">
        <v>47299</v>
      </c>
      <c r="F11410" s="88"/>
      <c r="P11410" s="343"/>
    </row>
    <row r="11411" spans="1:16" x14ac:dyDescent="0.25">
      <c r="A11411" s="44" t="s">
        <v>11242</v>
      </c>
      <c r="B11411" s="44" t="s">
        <v>9963</v>
      </c>
      <c r="C11411" s="45" t="s">
        <v>11131</v>
      </c>
      <c r="D11411" s="45" t="s">
        <v>16294</v>
      </c>
      <c r="E11411" s="46">
        <v>46053</v>
      </c>
      <c r="F11411" s="338"/>
      <c r="G11411" s="44"/>
      <c r="H11411" s="44"/>
      <c r="I11411" s="44"/>
      <c r="J11411" s="44"/>
      <c r="K11411" s="44"/>
      <c r="P11411" s="343"/>
    </row>
    <row r="11412" spans="1:16" x14ac:dyDescent="0.25">
      <c r="A11412" s="264" t="s">
        <v>2839</v>
      </c>
      <c r="B11412" s="264" t="s">
        <v>2751</v>
      </c>
      <c r="C11412" s="265">
        <v>230105</v>
      </c>
      <c r="D11412" s="265" t="s">
        <v>15953</v>
      </c>
      <c r="E11412" s="266" t="s">
        <v>6877</v>
      </c>
      <c r="P11412" s="343"/>
    </row>
    <row r="11413" spans="1:16" x14ac:dyDescent="0.25">
      <c r="A11413" s="44" t="s">
        <v>12459</v>
      </c>
      <c r="B11413" s="44" t="s">
        <v>12460</v>
      </c>
      <c r="C11413" s="45" t="s">
        <v>12896</v>
      </c>
      <c r="D11413" s="45" t="s">
        <v>4574</v>
      </c>
      <c r="E11413" s="275">
        <f>DATE(2027,12,28)</f>
        <v>46749</v>
      </c>
      <c r="P11413" s="343"/>
    </row>
    <row r="11414" spans="1:16" x14ac:dyDescent="0.25">
      <c r="A11414" s="44" t="s">
        <v>16678</v>
      </c>
      <c r="B11414" s="44" t="s">
        <v>16679</v>
      </c>
      <c r="C11414" s="45" t="s">
        <v>16680</v>
      </c>
      <c r="D11414" s="45" t="s">
        <v>4574</v>
      </c>
      <c r="E11414" s="275">
        <f>DATE(2028,6,11)</f>
        <v>46915</v>
      </c>
      <c r="P11414" s="343"/>
    </row>
    <row r="11415" spans="1:16" x14ac:dyDescent="0.25">
      <c r="A11415" s="44" t="s">
        <v>12461</v>
      </c>
      <c r="B11415" s="44" t="s">
        <v>12421</v>
      </c>
      <c r="C11415" s="45" t="s">
        <v>8872</v>
      </c>
      <c r="D11415" s="45" t="s">
        <v>4574</v>
      </c>
      <c r="E11415" s="275">
        <f>DATE(2027,3,17)</f>
        <v>46463</v>
      </c>
      <c r="P11415" s="343"/>
    </row>
    <row r="11416" spans="1:16" x14ac:dyDescent="0.25">
      <c r="A11416" s="44" t="s">
        <v>8711</v>
      </c>
      <c r="B11416" s="44" t="s">
        <v>2667</v>
      </c>
      <c r="C11416" s="45" t="s">
        <v>9088</v>
      </c>
      <c r="D11416" s="45" t="s">
        <v>18252</v>
      </c>
      <c r="E11416" s="45" t="s">
        <v>6809</v>
      </c>
      <c r="F11416" s="45" t="s">
        <v>1384</v>
      </c>
      <c r="G11416" s="45" t="s">
        <v>1385</v>
      </c>
      <c r="P11416" s="343"/>
    </row>
    <row r="11417" spans="1:16" x14ac:dyDescent="0.25">
      <c r="A11417" s="44" t="s">
        <v>8711</v>
      </c>
      <c r="B11417" s="44" t="s">
        <v>9177</v>
      </c>
      <c r="C11417" s="45" t="s">
        <v>9178</v>
      </c>
      <c r="D11417" s="45" t="s">
        <v>18252</v>
      </c>
      <c r="E11417" s="45" t="s">
        <v>6809</v>
      </c>
      <c r="F11417" s="45" t="s">
        <v>1384</v>
      </c>
      <c r="G11417" s="45" t="s">
        <v>1385</v>
      </c>
      <c r="P11417" s="343"/>
    </row>
    <row r="11418" spans="1:16" x14ac:dyDescent="0.25">
      <c r="A11418" s="44" t="s">
        <v>8711</v>
      </c>
      <c r="B11418" s="44" t="s">
        <v>1354</v>
      </c>
      <c r="C11418" s="45" t="s">
        <v>14385</v>
      </c>
      <c r="D11418" s="45" t="s">
        <v>18252</v>
      </c>
      <c r="E11418" s="45" t="s">
        <v>3064</v>
      </c>
      <c r="F11418" s="45" t="s">
        <v>1384</v>
      </c>
      <c r="G11418" s="45" t="s">
        <v>1385</v>
      </c>
      <c r="P11418" s="343"/>
    </row>
    <row r="11419" spans="1:16" x14ac:dyDescent="0.25">
      <c r="A11419" s="44" t="s">
        <v>8711</v>
      </c>
      <c r="B11419" s="44" t="s">
        <v>1373</v>
      </c>
      <c r="C11419" s="45" t="s">
        <v>14333</v>
      </c>
      <c r="D11419" s="45" t="s">
        <v>18252</v>
      </c>
      <c r="E11419" s="45" t="s">
        <v>10069</v>
      </c>
      <c r="F11419" s="45" t="s">
        <v>1384</v>
      </c>
      <c r="G11419" s="45" t="s">
        <v>1385</v>
      </c>
      <c r="P11419" s="343"/>
    </row>
    <row r="11420" spans="1:16" x14ac:dyDescent="0.25">
      <c r="A11420" s="44" t="s">
        <v>8711</v>
      </c>
      <c r="B11420" s="44" t="s">
        <v>1345</v>
      </c>
      <c r="C11420" s="45" t="s">
        <v>18105</v>
      </c>
      <c r="D11420" s="45" t="s">
        <v>18252</v>
      </c>
      <c r="E11420" s="45" t="s">
        <v>6985</v>
      </c>
      <c r="F11420" s="45" t="s">
        <v>1384</v>
      </c>
      <c r="G11420" s="45" t="s">
        <v>1385</v>
      </c>
      <c r="P11420" s="343"/>
    </row>
    <row r="11421" spans="1:16" x14ac:dyDescent="0.25">
      <c r="A11421" s="264" t="s">
        <v>8711</v>
      </c>
      <c r="B11421" s="264" t="s">
        <v>2751</v>
      </c>
      <c r="C11421" s="265">
        <v>230105</v>
      </c>
      <c r="D11421" s="265" t="s">
        <v>15953</v>
      </c>
      <c r="E11421" s="266" t="s">
        <v>6877</v>
      </c>
      <c r="P11421" s="343"/>
    </row>
    <row r="11422" spans="1:16" x14ac:dyDescent="0.25">
      <c r="A11422" s="264" t="s">
        <v>8711</v>
      </c>
      <c r="B11422" s="264" t="s">
        <v>3588</v>
      </c>
      <c r="C11422" s="265">
        <v>230305</v>
      </c>
      <c r="D11422" s="265" t="s">
        <v>15953</v>
      </c>
      <c r="E11422" s="266" t="s">
        <v>3754</v>
      </c>
      <c r="P11422" s="343"/>
    </row>
    <row r="11423" spans="1:16" x14ac:dyDescent="0.25">
      <c r="A11423" s="264" t="s">
        <v>8711</v>
      </c>
      <c r="B11423" s="264" t="s">
        <v>3591</v>
      </c>
      <c r="C11423" s="265">
        <v>230901</v>
      </c>
      <c r="D11423" s="265" t="s">
        <v>15953</v>
      </c>
      <c r="E11423" s="266" t="s">
        <v>10715</v>
      </c>
      <c r="P11423" s="343"/>
    </row>
    <row r="11424" spans="1:16" x14ac:dyDescent="0.25">
      <c r="A11424" s="264" t="s">
        <v>4301</v>
      </c>
      <c r="B11424" s="264" t="s">
        <v>14586</v>
      </c>
      <c r="C11424" s="265">
        <v>240403</v>
      </c>
      <c r="D11424" s="265" t="s">
        <v>15953</v>
      </c>
      <c r="E11424" s="266" t="s">
        <v>6492</v>
      </c>
      <c r="P11424" s="343"/>
    </row>
    <row r="11425" spans="1:16" x14ac:dyDescent="0.25">
      <c r="A11425" s="264" t="s">
        <v>7006</v>
      </c>
      <c r="B11425" s="264" t="s">
        <v>2751</v>
      </c>
      <c r="C11425" s="265">
        <v>230105</v>
      </c>
      <c r="D11425" s="265" t="s">
        <v>15953</v>
      </c>
      <c r="E11425" s="266" t="s">
        <v>6877</v>
      </c>
      <c r="P11425" s="343"/>
    </row>
    <row r="11426" spans="1:16" x14ac:dyDescent="0.25">
      <c r="A11426" s="264" t="s">
        <v>17941</v>
      </c>
      <c r="B11426" s="264" t="s">
        <v>17811</v>
      </c>
      <c r="C11426" s="265">
        <v>250103</v>
      </c>
      <c r="D11426" s="265" t="s">
        <v>15953</v>
      </c>
      <c r="E11426" s="266" t="s">
        <v>17681</v>
      </c>
      <c r="P11426" s="343"/>
    </row>
    <row r="11427" spans="1:16" x14ac:dyDescent="0.25">
      <c r="A11427" s="264" t="s">
        <v>914</v>
      </c>
      <c r="B11427" s="264" t="s">
        <v>2751</v>
      </c>
      <c r="C11427" s="265">
        <v>230105</v>
      </c>
      <c r="D11427" s="265" t="s">
        <v>15953</v>
      </c>
      <c r="E11427" s="266" t="s">
        <v>6877</v>
      </c>
      <c r="P11427" s="343"/>
    </row>
    <row r="11428" spans="1:16" x14ac:dyDescent="0.3">
      <c r="A11428" s="57" t="s">
        <v>2912</v>
      </c>
      <c r="B11428" s="92" t="s">
        <v>4550</v>
      </c>
      <c r="C11428" s="93" t="s">
        <v>4548</v>
      </c>
      <c r="D11428" s="93" t="s">
        <v>4549</v>
      </c>
      <c r="E11428" s="94">
        <v>46203</v>
      </c>
      <c r="F11428" s="93"/>
      <c r="G11428" s="93"/>
      <c r="H11428" s="93"/>
      <c r="I11428" s="99"/>
      <c r="J11428" s="99"/>
      <c r="K11428" s="99"/>
      <c r="P11428" s="343"/>
    </row>
    <row r="11429" spans="1:16" x14ac:dyDescent="0.25">
      <c r="A11429" s="1" t="s">
        <v>2912</v>
      </c>
      <c r="B11429" s="432" t="s">
        <v>14389</v>
      </c>
      <c r="C11429" s="433" t="s">
        <v>14489</v>
      </c>
      <c r="D11429" s="434" t="s">
        <v>17016</v>
      </c>
      <c r="E11429" s="434">
        <v>45826</v>
      </c>
      <c r="P11429" s="343"/>
    </row>
    <row r="11430" spans="1:16" x14ac:dyDescent="0.25">
      <c r="A11430" s="264" t="s">
        <v>3143</v>
      </c>
      <c r="B11430" s="264" t="s">
        <v>3753</v>
      </c>
      <c r="C11430" s="265">
        <v>210101</v>
      </c>
      <c r="D11430" s="265" t="s">
        <v>15953</v>
      </c>
      <c r="E11430" s="266" t="s">
        <v>3754</v>
      </c>
      <c r="P11430" s="343"/>
    </row>
    <row r="11431" spans="1:16" x14ac:dyDescent="0.3">
      <c r="A11431" s="57" t="s">
        <v>5909</v>
      </c>
      <c r="B11431" s="58" t="s">
        <v>4914</v>
      </c>
      <c r="C11431" s="62">
        <v>23022</v>
      </c>
      <c r="D11431" s="62" t="s">
        <v>5966</v>
      </c>
      <c r="E11431" s="60">
        <v>46630</v>
      </c>
      <c r="F11431" s="339" t="s">
        <v>16267</v>
      </c>
      <c r="G11431" s="339" t="s">
        <v>16268</v>
      </c>
      <c r="H11431" s="57"/>
      <c r="I11431" s="57"/>
      <c r="J11431" s="57"/>
      <c r="K11431" s="57"/>
      <c r="P11431" s="343"/>
    </row>
    <row r="11432" spans="1:16" x14ac:dyDescent="0.25">
      <c r="A11432" s="44" t="s">
        <v>16374</v>
      </c>
      <c r="B11432" s="44" t="s">
        <v>16337</v>
      </c>
      <c r="C11432" s="45" t="s">
        <v>16338</v>
      </c>
      <c r="D11432" s="45" t="s">
        <v>16294</v>
      </c>
      <c r="E11432" s="46">
        <v>46022</v>
      </c>
      <c r="F11432" s="338"/>
      <c r="G11432" s="44"/>
      <c r="H11432" s="44"/>
      <c r="I11432" s="44"/>
      <c r="J11432" s="44"/>
      <c r="K11432" s="44"/>
      <c r="L11432" s="31"/>
      <c r="M11432" s="31"/>
      <c r="N11432" s="31"/>
      <c r="P11432" s="343"/>
    </row>
    <row r="11433" spans="1:16" x14ac:dyDescent="0.3">
      <c r="A11433" s="29" t="s">
        <v>17006</v>
      </c>
      <c r="B11433" s="230" t="s">
        <v>17002</v>
      </c>
      <c r="C11433" s="30" t="s">
        <v>17003</v>
      </c>
      <c r="D11433" s="32" t="s">
        <v>1398</v>
      </c>
      <c r="E11433" s="348">
        <v>46040</v>
      </c>
      <c r="P11433" s="343"/>
    </row>
    <row r="11434" spans="1:16" x14ac:dyDescent="0.25">
      <c r="A11434" s="44" t="s">
        <v>7218</v>
      </c>
      <c r="B11434" s="44" t="s">
        <v>15257</v>
      </c>
      <c r="C11434" s="45" t="s">
        <v>13518</v>
      </c>
      <c r="D11434" s="45" t="s">
        <v>16294</v>
      </c>
      <c r="E11434" s="46">
        <v>46022</v>
      </c>
      <c r="F11434" s="338"/>
      <c r="G11434" s="44"/>
      <c r="H11434" s="44"/>
      <c r="I11434" s="44"/>
      <c r="J11434" s="44"/>
      <c r="K11434" s="44"/>
      <c r="L11434" s="31"/>
      <c r="M11434" s="31"/>
      <c r="N11434" s="31"/>
      <c r="P11434" s="343"/>
    </row>
    <row r="11435" spans="1:16" x14ac:dyDescent="0.25">
      <c r="A11435" s="44" t="s">
        <v>12462</v>
      </c>
      <c r="B11435" s="44" t="s">
        <v>12292</v>
      </c>
      <c r="C11435" s="45" t="s">
        <v>6607</v>
      </c>
      <c r="D11435" s="45" t="s">
        <v>4574</v>
      </c>
      <c r="E11435" s="275">
        <f>DATE(2026,3,29)</f>
        <v>46110</v>
      </c>
      <c r="P11435" s="343"/>
    </row>
    <row r="11436" spans="1:16" x14ac:dyDescent="0.25">
      <c r="A11436" s="44" t="s">
        <v>15592</v>
      </c>
      <c r="B11436" s="44" t="s">
        <v>15529</v>
      </c>
      <c r="C11436" s="45" t="s">
        <v>15530</v>
      </c>
      <c r="D11436" s="45" t="s">
        <v>18252</v>
      </c>
      <c r="E11436" s="45" t="s">
        <v>3064</v>
      </c>
      <c r="F11436" s="45" t="s">
        <v>1384</v>
      </c>
      <c r="G11436" s="45" t="s">
        <v>1385</v>
      </c>
      <c r="P11436" s="343"/>
    </row>
    <row r="11437" spans="1:16" x14ac:dyDescent="0.25">
      <c r="A11437" s="264" t="s">
        <v>2840</v>
      </c>
      <c r="B11437" s="264" t="s">
        <v>3782</v>
      </c>
      <c r="C11437" s="265">
        <v>23010402</v>
      </c>
      <c r="D11437" s="265" t="s">
        <v>15953</v>
      </c>
      <c r="E11437" s="266" t="s">
        <v>8836</v>
      </c>
      <c r="P11437" s="343"/>
    </row>
    <row r="11438" spans="1:16" x14ac:dyDescent="0.25">
      <c r="A11438" s="264" t="s">
        <v>17942</v>
      </c>
      <c r="B11438" s="264" t="s">
        <v>1065</v>
      </c>
      <c r="C11438" s="265">
        <v>25010201</v>
      </c>
      <c r="D11438" s="265" t="s">
        <v>15953</v>
      </c>
      <c r="E11438" s="266" t="s">
        <v>17681</v>
      </c>
      <c r="P11438" s="343"/>
    </row>
    <row r="11439" spans="1:16" x14ac:dyDescent="0.25">
      <c r="A11439" s="44" t="s">
        <v>7007</v>
      </c>
      <c r="B11439" s="44" t="s">
        <v>15970</v>
      </c>
      <c r="C11439" s="45" t="s">
        <v>15775</v>
      </c>
      <c r="D11439" s="45" t="s">
        <v>18252</v>
      </c>
      <c r="E11439" s="45" t="s">
        <v>6416</v>
      </c>
      <c r="F11439" s="45" t="s">
        <v>1384</v>
      </c>
      <c r="G11439" s="45" t="s">
        <v>1385</v>
      </c>
      <c r="P11439" s="343"/>
    </row>
    <row r="11440" spans="1:16" x14ac:dyDescent="0.25">
      <c r="A11440" s="264" t="s">
        <v>7007</v>
      </c>
      <c r="B11440" s="264" t="s">
        <v>6784</v>
      </c>
      <c r="C11440" s="265">
        <v>220302</v>
      </c>
      <c r="D11440" s="265" t="s">
        <v>15953</v>
      </c>
      <c r="E11440" s="266" t="s">
        <v>6213</v>
      </c>
      <c r="P11440" s="343"/>
    </row>
    <row r="11441" spans="1:16" x14ac:dyDescent="0.25">
      <c r="A11441" s="264" t="s">
        <v>7007</v>
      </c>
      <c r="B11441" s="264" t="s">
        <v>6669</v>
      </c>
      <c r="C11441" s="265">
        <v>220802</v>
      </c>
      <c r="D11441" s="265" t="s">
        <v>15953</v>
      </c>
      <c r="E11441" s="266" t="s">
        <v>6416</v>
      </c>
      <c r="P11441" s="343"/>
    </row>
    <row r="11442" spans="1:16" x14ac:dyDescent="0.25">
      <c r="A11442" s="1" t="s">
        <v>13999</v>
      </c>
      <c r="B11442" s="432" t="s">
        <v>14000</v>
      </c>
      <c r="C11442" s="433" t="s">
        <v>14001</v>
      </c>
      <c r="D11442" s="434" t="s">
        <v>17016</v>
      </c>
      <c r="E11442" s="434">
        <v>46080</v>
      </c>
      <c r="P11442" s="343"/>
    </row>
    <row r="11443" spans="1:16" x14ac:dyDescent="0.25">
      <c r="A11443" s="1" t="s">
        <v>13999</v>
      </c>
      <c r="B11443" s="432" t="s">
        <v>14000</v>
      </c>
      <c r="C11443" s="433" t="s">
        <v>14001</v>
      </c>
      <c r="D11443" s="434" t="s">
        <v>17016</v>
      </c>
      <c r="E11443" s="434">
        <v>46080</v>
      </c>
      <c r="P11443" s="343"/>
    </row>
    <row r="11444" spans="1:16" x14ac:dyDescent="0.25">
      <c r="A11444" s="264" t="s">
        <v>9566</v>
      </c>
      <c r="B11444" s="264" t="s">
        <v>2751</v>
      </c>
      <c r="C11444" s="265">
        <v>230105</v>
      </c>
      <c r="D11444" s="265" t="s">
        <v>15953</v>
      </c>
      <c r="E11444" s="266" t="s">
        <v>6877</v>
      </c>
      <c r="P11444" s="343"/>
    </row>
    <row r="11445" spans="1:16" x14ac:dyDescent="0.25">
      <c r="A11445" s="264" t="s">
        <v>10759</v>
      </c>
      <c r="B11445" s="264" t="s">
        <v>10638</v>
      </c>
      <c r="C11445" s="265">
        <v>230702</v>
      </c>
      <c r="D11445" s="265" t="s">
        <v>15953</v>
      </c>
      <c r="E11445" s="266" t="s">
        <v>5273</v>
      </c>
      <c r="P11445" s="343"/>
    </row>
    <row r="11446" spans="1:16" x14ac:dyDescent="0.25">
      <c r="A11446" s="44" t="s">
        <v>11183</v>
      </c>
      <c r="B11446" s="44" t="s">
        <v>15259</v>
      </c>
      <c r="C11446" s="45" t="s">
        <v>11129</v>
      </c>
      <c r="D11446" s="45" t="s">
        <v>16294</v>
      </c>
      <c r="E11446" s="46">
        <v>46022</v>
      </c>
      <c r="F11446" s="338"/>
      <c r="G11446" s="44"/>
      <c r="H11446" s="44"/>
      <c r="I11446" s="44"/>
      <c r="J11446" s="44"/>
      <c r="K11446" s="44"/>
      <c r="L11446" s="31"/>
      <c r="M11446" s="31"/>
      <c r="N11446" s="31"/>
      <c r="P11446" s="343"/>
    </row>
    <row r="11447" spans="1:16" x14ac:dyDescent="0.25">
      <c r="A11447" s="264" t="s">
        <v>4302</v>
      </c>
      <c r="B11447" s="264" t="s">
        <v>1063</v>
      </c>
      <c r="C11447" s="265">
        <v>220104</v>
      </c>
      <c r="D11447" s="265" t="s">
        <v>15953</v>
      </c>
      <c r="E11447" s="266" t="s">
        <v>6677</v>
      </c>
      <c r="P11447" s="343"/>
    </row>
    <row r="11448" spans="1:16" x14ac:dyDescent="0.25">
      <c r="A11448" s="264" t="s">
        <v>17943</v>
      </c>
      <c r="B11448" s="264" t="s">
        <v>1921</v>
      </c>
      <c r="C11448" s="265">
        <v>250101</v>
      </c>
      <c r="D11448" s="265" t="s">
        <v>15953</v>
      </c>
      <c r="E11448" s="266" t="s">
        <v>17681</v>
      </c>
      <c r="P11448" s="343"/>
    </row>
    <row r="11449" spans="1:16" x14ac:dyDescent="0.25">
      <c r="A11449" s="1" t="s">
        <v>6277</v>
      </c>
      <c r="B11449" s="432" t="s">
        <v>2161</v>
      </c>
      <c r="C11449" s="433" t="s">
        <v>6278</v>
      </c>
      <c r="D11449" s="434" t="s">
        <v>17016</v>
      </c>
      <c r="E11449" s="434">
        <v>45948</v>
      </c>
      <c r="P11449" s="343"/>
    </row>
    <row r="11450" spans="1:16" x14ac:dyDescent="0.25">
      <c r="A11450" s="1" t="s">
        <v>6277</v>
      </c>
      <c r="B11450" s="432" t="s">
        <v>2161</v>
      </c>
      <c r="C11450" s="433" t="s">
        <v>6278</v>
      </c>
      <c r="D11450" s="434" t="s">
        <v>17016</v>
      </c>
      <c r="E11450" s="434">
        <v>45948</v>
      </c>
      <c r="P11450" s="343"/>
    </row>
    <row r="11451" spans="1:16" x14ac:dyDescent="0.25">
      <c r="A11451" s="346" t="s">
        <v>17474</v>
      </c>
      <c r="B11451" s="403" t="s">
        <v>17114</v>
      </c>
      <c r="C11451" s="413">
        <v>13.24</v>
      </c>
      <c r="D11451" s="43" t="s">
        <v>17679</v>
      </c>
      <c r="E11451" s="43">
        <v>47299</v>
      </c>
      <c r="F11451" s="88" t="s">
        <v>1533</v>
      </c>
      <c r="P11451" s="343"/>
    </row>
    <row r="11452" spans="1:16" x14ac:dyDescent="0.25">
      <c r="A11452" s="264" t="s">
        <v>1894</v>
      </c>
      <c r="B11452" s="264" t="s">
        <v>1921</v>
      </c>
      <c r="C11452" s="265">
        <v>250101</v>
      </c>
      <c r="D11452" s="265" t="s">
        <v>15953</v>
      </c>
      <c r="E11452" s="266" t="s">
        <v>17681</v>
      </c>
      <c r="P11452" s="343"/>
    </row>
    <row r="11453" spans="1:16" x14ac:dyDescent="0.25">
      <c r="A11453" s="44" t="s">
        <v>13485</v>
      </c>
      <c r="B11453" s="44" t="s">
        <v>15288</v>
      </c>
      <c r="C11453" s="45" t="s">
        <v>13104</v>
      </c>
      <c r="D11453" s="45" t="s">
        <v>16294</v>
      </c>
      <c r="E11453" s="46">
        <v>45777</v>
      </c>
      <c r="F11453" s="338"/>
      <c r="G11453" s="44"/>
      <c r="H11453" s="44"/>
      <c r="I11453" s="44"/>
      <c r="J11453" s="44"/>
      <c r="K11453" s="44"/>
      <c r="L11453" s="31"/>
      <c r="M11453" s="31"/>
      <c r="N11453" s="31"/>
      <c r="P11453" s="343"/>
    </row>
    <row r="11454" spans="1:16" x14ac:dyDescent="0.25">
      <c r="A11454" s="264" t="s">
        <v>8712</v>
      </c>
      <c r="B11454" s="264" t="s">
        <v>6966</v>
      </c>
      <c r="C11454" s="265">
        <v>23010401</v>
      </c>
      <c r="D11454" s="265" t="s">
        <v>15953</v>
      </c>
      <c r="E11454" s="266" t="s">
        <v>6967</v>
      </c>
      <c r="P11454" s="343"/>
    </row>
    <row r="11455" spans="1:16" x14ac:dyDescent="0.25">
      <c r="A11455" s="264" t="s">
        <v>8712</v>
      </c>
      <c r="B11455" s="264" t="s">
        <v>3782</v>
      </c>
      <c r="C11455" s="265">
        <v>23010402</v>
      </c>
      <c r="D11455" s="265" t="s">
        <v>15953</v>
      </c>
      <c r="E11455" s="266" t="s">
        <v>8836</v>
      </c>
      <c r="P11455" s="343"/>
    </row>
    <row r="11456" spans="1:16" x14ac:dyDescent="0.25">
      <c r="A11456" s="264" t="s">
        <v>14983</v>
      </c>
      <c r="B11456" s="264" t="s">
        <v>14575</v>
      </c>
      <c r="C11456" s="265">
        <v>240402</v>
      </c>
      <c r="D11456" s="265" t="s">
        <v>15953</v>
      </c>
      <c r="E11456" s="266" t="s">
        <v>6492</v>
      </c>
      <c r="P11456" s="343"/>
    </row>
    <row r="11457" spans="1:16" x14ac:dyDescent="0.25">
      <c r="A11457" s="44" t="s">
        <v>10333</v>
      </c>
      <c r="B11457" s="44" t="s">
        <v>13762</v>
      </c>
      <c r="C11457" s="45" t="s">
        <v>9986</v>
      </c>
      <c r="D11457" s="45" t="s">
        <v>15765</v>
      </c>
      <c r="E11457" s="45" t="s">
        <v>8836</v>
      </c>
      <c r="F11457" s="328"/>
      <c r="G11457" s="328"/>
      <c r="H11457" s="328"/>
      <c r="I11457" s="329"/>
      <c r="J11457" s="329"/>
      <c r="K11457" s="329"/>
      <c r="P11457" s="343"/>
    </row>
    <row r="11458" spans="1:16" x14ac:dyDescent="0.25">
      <c r="A11458" s="346" t="s">
        <v>10333</v>
      </c>
      <c r="B11458" s="346" t="s">
        <v>13762</v>
      </c>
      <c r="C11458" s="347" t="s">
        <v>9986</v>
      </c>
      <c r="D11458" s="347" t="s">
        <v>15765</v>
      </c>
      <c r="E11458" s="347" t="s">
        <v>6967</v>
      </c>
      <c r="F11458" s="346"/>
      <c r="G11458" s="346"/>
      <c r="H11458" s="346"/>
      <c r="I11458" s="346"/>
      <c r="J11458" s="346"/>
      <c r="K11458" s="346"/>
      <c r="L11458" s="346"/>
      <c r="M11458" s="346"/>
      <c r="P11458" s="343"/>
    </row>
    <row r="11459" spans="1:16" x14ac:dyDescent="0.25">
      <c r="A11459" s="44" t="s">
        <v>10333</v>
      </c>
      <c r="B11459" s="44" t="s">
        <v>13762</v>
      </c>
      <c r="C11459" s="45" t="s">
        <v>9986</v>
      </c>
      <c r="D11459" s="45" t="s">
        <v>13812</v>
      </c>
      <c r="E11459" s="45" t="s">
        <v>8836</v>
      </c>
      <c r="F11459" s="93"/>
      <c r="G11459" s="93"/>
      <c r="H11459" s="93"/>
      <c r="I11459" s="99"/>
      <c r="J11459" s="99"/>
      <c r="K11459" s="99"/>
      <c r="P11459" s="343"/>
    </row>
    <row r="11460" spans="1:16" x14ac:dyDescent="0.25">
      <c r="A11460" s="264" t="s">
        <v>9567</v>
      </c>
      <c r="B11460" s="264" t="s">
        <v>4181</v>
      </c>
      <c r="C11460" s="265">
        <v>230301</v>
      </c>
      <c r="D11460" s="265" t="s">
        <v>15953</v>
      </c>
      <c r="E11460" s="266" t="s">
        <v>6877</v>
      </c>
      <c r="P11460" s="343"/>
    </row>
    <row r="11461" spans="1:16" x14ac:dyDescent="0.25">
      <c r="A11461" s="264" t="s">
        <v>11470</v>
      </c>
      <c r="B11461" s="264" t="s">
        <v>11355</v>
      </c>
      <c r="C11461" s="265">
        <v>230905</v>
      </c>
      <c r="D11461" s="265" t="s">
        <v>15953</v>
      </c>
      <c r="E11461" s="266" t="s">
        <v>10715</v>
      </c>
      <c r="P11461" s="343"/>
    </row>
    <row r="11462" spans="1:16" x14ac:dyDescent="0.25">
      <c r="A11462" s="264" t="s">
        <v>10474</v>
      </c>
      <c r="B11462" s="264" t="s">
        <v>1068</v>
      </c>
      <c r="C11462" s="265">
        <v>230202</v>
      </c>
      <c r="D11462" s="265" t="s">
        <v>15953</v>
      </c>
      <c r="E11462" s="266" t="s">
        <v>8836</v>
      </c>
      <c r="P11462" s="343"/>
    </row>
    <row r="11463" spans="1:16" x14ac:dyDescent="0.25">
      <c r="A11463" s="264" t="s">
        <v>10474</v>
      </c>
      <c r="B11463" s="264" t="s">
        <v>14580</v>
      </c>
      <c r="C11463" s="265">
        <v>24020301</v>
      </c>
      <c r="D11463" s="265" t="s">
        <v>15953</v>
      </c>
      <c r="E11463" s="266" t="s">
        <v>12997</v>
      </c>
      <c r="P11463" s="343"/>
    </row>
    <row r="11464" spans="1:16" x14ac:dyDescent="0.25">
      <c r="A11464" s="44" t="s">
        <v>16681</v>
      </c>
      <c r="B11464" s="44" t="s">
        <v>16682</v>
      </c>
      <c r="C11464" s="45" t="s">
        <v>16683</v>
      </c>
      <c r="D11464" s="45" t="s">
        <v>4574</v>
      </c>
      <c r="E11464" s="275">
        <f>DATE(2028,7,9)</f>
        <v>46943</v>
      </c>
      <c r="P11464" s="343"/>
    </row>
    <row r="11465" spans="1:16" x14ac:dyDescent="0.25">
      <c r="A11465" s="120" t="s">
        <v>2360</v>
      </c>
      <c r="B11465" s="114" t="s">
        <v>2307</v>
      </c>
      <c r="C11465" s="106" t="s">
        <v>2308</v>
      </c>
      <c r="D11465" s="93" t="s">
        <v>1593</v>
      </c>
      <c r="E11465" s="115">
        <v>46783</v>
      </c>
      <c r="F11465" s="93"/>
      <c r="G11465" s="93"/>
      <c r="H11465" s="93"/>
      <c r="I11465" s="99"/>
      <c r="J11465" s="99"/>
      <c r="K11465" s="99"/>
      <c r="P11465" s="343"/>
    </row>
    <row r="11466" spans="1:16" x14ac:dyDescent="0.25">
      <c r="A11466" s="120" t="s">
        <v>2360</v>
      </c>
      <c r="B11466" s="114" t="s">
        <v>2307</v>
      </c>
      <c r="C11466" s="106" t="s">
        <v>2308</v>
      </c>
      <c r="D11466" s="93" t="s">
        <v>1593</v>
      </c>
      <c r="E11466" s="115">
        <v>46783</v>
      </c>
      <c r="F11466" s="93"/>
      <c r="G11466" s="93"/>
      <c r="H11466" s="93"/>
      <c r="I11466" s="99"/>
      <c r="J11466" s="99"/>
      <c r="K11466" s="99"/>
      <c r="P11466" s="343"/>
    </row>
    <row r="11467" spans="1:16" x14ac:dyDescent="0.25">
      <c r="A11467" s="44" t="s">
        <v>2416</v>
      </c>
      <c r="B11467" s="44" t="s">
        <v>16390</v>
      </c>
      <c r="C11467" s="45" t="s">
        <v>16391</v>
      </c>
      <c r="D11467" s="45" t="s">
        <v>16294</v>
      </c>
      <c r="E11467" s="46">
        <v>45838</v>
      </c>
      <c r="F11467" s="338"/>
      <c r="G11467" s="44"/>
      <c r="H11467" s="44"/>
      <c r="I11467" s="44"/>
      <c r="J11467" s="44"/>
      <c r="K11467" s="44"/>
      <c r="L11467" s="31"/>
      <c r="M11467" s="31"/>
      <c r="N11467" s="31"/>
      <c r="P11467" s="343"/>
    </row>
    <row r="11468" spans="1:16" x14ac:dyDescent="0.25">
      <c r="A11468" s="44" t="s">
        <v>2416</v>
      </c>
      <c r="B11468" s="44" t="s">
        <v>15285</v>
      </c>
      <c r="C11468" s="45" t="s">
        <v>13522</v>
      </c>
      <c r="D11468" s="45" t="s">
        <v>16294</v>
      </c>
      <c r="E11468" s="46">
        <v>45838</v>
      </c>
      <c r="F11468" s="338"/>
      <c r="G11468" s="44"/>
      <c r="H11468" s="44"/>
      <c r="I11468" s="44"/>
      <c r="J11468" s="44"/>
      <c r="K11468" s="44"/>
      <c r="L11468" s="31"/>
      <c r="M11468" s="31"/>
      <c r="N11468" s="31"/>
      <c r="P11468" s="343"/>
    </row>
    <row r="11469" spans="1:16" x14ac:dyDescent="0.25">
      <c r="A11469" s="44" t="s">
        <v>2416</v>
      </c>
      <c r="B11469" s="44" t="s">
        <v>15293</v>
      </c>
      <c r="C11469" s="45" t="s">
        <v>7263</v>
      </c>
      <c r="D11469" s="45" t="s">
        <v>16294</v>
      </c>
      <c r="E11469" s="46">
        <v>45869</v>
      </c>
      <c r="F11469" s="338"/>
      <c r="G11469" s="44"/>
      <c r="H11469" s="44"/>
      <c r="I11469" s="44"/>
      <c r="J11469" s="44"/>
      <c r="K11469" s="44"/>
      <c r="L11469" s="31"/>
      <c r="M11469" s="31"/>
      <c r="N11469" s="31"/>
      <c r="P11469" s="343"/>
    </row>
    <row r="11470" spans="1:16" x14ac:dyDescent="0.25">
      <c r="A11470" s="264" t="s">
        <v>3547</v>
      </c>
      <c r="B11470" s="264" t="s">
        <v>1067</v>
      </c>
      <c r="C11470" s="265">
        <v>230703</v>
      </c>
      <c r="D11470" s="265" t="s">
        <v>15953</v>
      </c>
      <c r="E11470" s="266" t="s">
        <v>5273</v>
      </c>
      <c r="P11470" s="343"/>
    </row>
    <row r="11471" spans="1:16" x14ac:dyDescent="0.25">
      <c r="A11471" s="264" t="s">
        <v>9568</v>
      </c>
      <c r="B11471" s="264" t="s">
        <v>2751</v>
      </c>
      <c r="C11471" s="265">
        <v>230105</v>
      </c>
      <c r="D11471" s="265" t="s">
        <v>15953</v>
      </c>
      <c r="E11471" s="266" t="s">
        <v>6877</v>
      </c>
      <c r="P11471" s="343"/>
    </row>
    <row r="11472" spans="1:16" x14ac:dyDescent="0.25">
      <c r="A11472" s="91" t="s">
        <v>13298</v>
      </c>
      <c r="B11472" s="92" t="s">
        <v>13392</v>
      </c>
      <c r="C11472" s="45" t="s">
        <v>13137</v>
      </c>
      <c r="D11472" s="93" t="s">
        <v>13391</v>
      </c>
      <c r="E11472" s="94">
        <v>45838</v>
      </c>
      <c r="F11472" s="93"/>
      <c r="G11472" s="93"/>
      <c r="H11472" s="93"/>
      <c r="I11472" s="99"/>
      <c r="J11472" s="99"/>
      <c r="K11472" s="99"/>
      <c r="L11472" s="31"/>
      <c r="M11472" s="31"/>
      <c r="N11472" s="31"/>
      <c r="P11472" s="343"/>
    </row>
    <row r="11473" spans="1:16" x14ac:dyDescent="0.25">
      <c r="A11473" s="264" t="s">
        <v>14984</v>
      </c>
      <c r="B11473" s="264" t="s">
        <v>14577</v>
      </c>
      <c r="C11473" s="265">
        <v>240501</v>
      </c>
      <c r="D11473" s="265" t="s">
        <v>15953</v>
      </c>
      <c r="E11473" s="266" t="s">
        <v>14578</v>
      </c>
      <c r="P11473" s="343"/>
    </row>
    <row r="11474" spans="1:16" x14ac:dyDescent="0.25">
      <c r="A11474" s="44" t="s">
        <v>12463</v>
      </c>
      <c r="B11474" s="44" t="s">
        <v>16684</v>
      </c>
      <c r="C11474" s="45" t="s">
        <v>5054</v>
      </c>
      <c r="D11474" s="45" t="s">
        <v>4574</v>
      </c>
      <c r="E11474" s="275">
        <f>DATE(2025,10,15)</f>
        <v>45945</v>
      </c>
      <c r="F11474" s="32"/>
      <c r="G11474" s="32"/>
      <c r="H11474" s="32"/>
      <c r="I11474" s="31"/>
      <c r="J11474" s="31"/>
      <c r="K11474" s="31"/>
      <c r="L11474" s="31"/>
      <c r="M11474" s="31"/>
      <c r="N11474" s="31"/>
      <c r="P11474" s="343"/>
    </row>
    <row r="11475" spans="1:16" x14ac:dyDescent="0.25">
      <c r="A11475" s="264" t="s">
        <v>10760</v>
      </c>
      <c r="B11475" s="264" t="s">
        <v>1056</v>
      </c>
      <c r="C11475" s="265">
        <v>230601</v>
      </c>
      <c r="D11475" s="265" t="s">
        <v>15953</v>
      </c>
      <c r="E11475" s="266" t="s">
        <v>10533</v>
      </c>
      <c r="P11475" s="343"/>
    </row>
    <row r="11476" spans="1:16" x14ac:dyDescent="0.25">
      <c r="A11476" s="264" t="s">
        <v>14985</v>
      </c>
      <c r="B11476" s="264" t="s">
        <v>13009</v>
      </c>
      <c r="C11476" s="265">
        <v>240101</v>
      </c>
      <c r="D11476" s="265" t="s">
        <v>15953</v>
      </c>
      <c r="E11476" s="266" t="s">
        <v>13010</v>
      </c>
      <c r="P11476" s="343"/>
    </row>
    <row r="11477" spans="1:16" x14ac:dyDescent="0.25">
      <c r="A11477" s="264" t="s">
        <v>14985</v>
      </c>
      <c r="B11477" s="264" t="s">
        <v>12989</v>
      </c>
      <c r="C11477" s="265">
        <v>240103</v>
      </c>
      <c r="D11477" s="265" t="s">
        <v>15953</v>
      </c>
      <c r="E11477" s="266" t="s">
        <v>6677</v>
      </c>
      <c r="P11477" s="343"/>
    </row>
    <row r="11478" spans="1:16" x14ac:dyDescent="0.25">
      <c r="A11478" s="264" t="s">
        <v>10761</v>
      </c>
      <c r="B11478" s="264" t="s">
        <v>6669</v>
      </c>
      <c r="C11478" s="265">
        <v>230807</v>
      </c>
      <c r="D11478" s="265" t="s">
        <v>15953</v>
      </c>
      <c r="E11478" s="266" t="s">
        <v>6877</v>
      </c>
      <c r="P11478" s="343"/>
    </row>
    <row r="11479" spans="1:16" x14ac:dyDescent="0.25">
      <c r="A11479" s="264" t="s">
        <v>11471</v>
      </c>
      <c r="B11479" s="264" t="s">
        <v>3782</v>
      </c>
      <c r="C11479" s="265">
        <v>23010402</v>
      </c>
      <c r="D11479" s="265" t="s">
        <v>15953</v>
      </c>
      <c r="E11479" s="266" t="s">
        <v>8836</v>
      </c>
      <c r="P11479" s="343"/>
    </row>
    <row r="11480" spans="1:16" x14ac:dyDescent="0.25">
      <c r="A11480" s="264" t="s">
        <v>11471</v>
      </c>
      <c r="B11480" s="264" t="s">
        <v>11362</v>
      </c>
      <c r="C11480" s="265">
        <v>23110201</v>
      </c>
      <c r="D11480" s="265" t="s">
        <v>15953</v>
      </c>
      <c r="E11480" s="266" t="s">
        <v>11352</v>
      </c>
      <c r="P11480" s="343"/>
    </row>
    <row r="11481" spans="1:16" x14ac:dyDescent="0.25">
      <c r="A11481" s="264" t="s">
        <v>11471</v>
      </c>
      <c r="B11481" s="264" t="s">
        <v>3603</v>
      </c>
      <c r="C11481" s="265">
        <v>23110202</v>
      </c>
      <c r="D11481" s="265" t="s">
        <v>15953</v>
      </c>
      <c r="E11481" s="266" t="s">
        <v>5198</v>
      </c>
      <c r="P11481" s="343"/>
    </row>
    <row r="11482" spans="1:16" x14ac:dyDescent="0.25">
      <c r="A11482" s="264" t="s">
        <v>11472</v>
      </c>
      <c r="B11482" s="264" t="s">
        <v>11360</v>
      </c>
      <c r="C11482" s="265">
        <v>231001</v>
      </c>
      <c r="D11482" s="265" t="s">
        <v>15953</v>
      </c>
      <c r="E11482" s="266" t="s">
        <v>2980</v>
      </c>
      <c r="P11482" s="343"/>
    </row>
    <row r="11483" spans="1:16" x14ac:dyDescent="0.25">
      <c r="A11483" s="44" t="s">
        <v>12464</v>
      </c>
      <c r="B11483" s="44" t="s">
        <v>12465</v>
      </c>
      <c r="C11483" s="45" t="s">
        <v>12897</v>
      </c>
      <c r="D11483" s="45" t="s">
        <v>4574</v>
      </c>
      <c r="E11483" s="275">
        <f>DATE(2026,2,17)</f>
        <v>46070</v>
      </c>
      <c r="P11483" s="343"/>
    </row>
    <row r="11484" spans="1:16" x14ac:dyDescent="0.25">
      <c r="A11484" s="264" t="s">
        <v>8713</v>
      </c>
      <c r="B11484" s="264" t="s">
        <v>2751</v>
      </c>
      <c r="C11484" s="265">
        <v>230105</v>
      </c>
      <c r="D11484" s="265" t="s">
        <v>15953</v>
      </c>
      <c r="E11484" s="266" t="s">
        <v>6877</v>
      </c>
      <c r="P11484" s="343"/>
    </row>
    <row r="11485" spans="1:16" x14ac:dyDescent="0.25">
      <c r="A11485" s="262" t="s">
        <v>11622</v>
      </c>
      <c r="B11485" s="262" t="s">
        <v>11553</v>
      </c>
      <c r="C11485" s="53" t="s">
        <v>11739</v>
      </c>
      <c r="D11485" s="93" t="s">
        <v>7330</v>
      </c>
      <c r="E11485" s="263">
        <v>47059</v>
      </c>
      <c r="F11485" s="93"/>
      <c r="G11485" s="93"/>
      <c r="H11485" s="93"/>
      <c r="I11485" s="99"/>
      <c r="J11485" s="99"/>
      <c r="K11485" s="99"/>
      <c r="P11485" s="343"/>
    </row>
    <row r="11486" spans="1:16" x14ac:dyDescent="0.25">
      <c r="A11486" s="44" t="s">
        <v>15593</v>
      </c>
      <c r="B11486" s="44" t="s">
        <v>15970</v>
      </c>
      <c r="C11486" s="45" t="s">
        <v>15775</v>
      </c>
      <c r="D11486" s="45" t="s">
        <v>18252</v>
      </c>
      <c r="E11486" s="45" t="s">
        <v>6416</v>
      </c>
      <c r="F11486" s="45" t="s">
        <v>1384</v>
      </c>
      <c r="G11486" s="45" t="s">
        <v>1385</v>
      </c>
      <c r="P11486" s="343"/>
    </row>
    <row r="11487" spans="1:16" x14ac:dyDescent="0.25">
      <c r="A11487" s="44" t="s">
        <v>17053</v>
      </c>
      <c r="B11487" s="44" t="s">
        <v>15285</v>
      </c>
      <c r="C11487" s="45" t="s">
        <v>13522</v>
      </c>
      <c r="D11487" s="45" t="s">
        <v>16294</v>
      </c>
      <c r="E11487" s="46">
        <v>45838</v>
      </c>
      <c r="F11487" s="338"/>
      <c r="G11487" s="44"/>
      <c r="H11487" s="44"/>
      <c r="I11487" s="44"/>
      <c r="J11487" s="44"/>
      <c r="K11487" s="44"/>
      <c r="L11487" s="31"/>
      <c r="M11487" s="31"/>
      <c r="N11487" s="31"/>
      <c r="P11487" s="343"/>
    </row>
    <row r="11488" spans="1:16" x14ac:dyDescent="0.25">
      <c r="A11488" s="44" t="s">
        <v>17053</v>
      </c>
      <c r="B11488" s="44" t="s">
        <v>15259</v>
      </c>
      <c r="C11488" s="45" t="s">
        <v>11129</v>
      </c>
      <c r="D11488" s="45" t="s">
        <v>16294</v>
      </c>
      <c r="E11488" s="46">
        <v>46022</v>
      </c>
      <c r="F11488" s="338"/>
      <c r="G11488" s="44"/>
      <c r="H11488" s="44"/>
      <c r="I11488" s="44"/>
      <c r="J11488" s="44"/>
      <c r="K11488" s="44"/>
      <c r="L11488" s="31"/>
      <c r="M11488" s="31"/>
      <c r="N11488" s="31"/>
      <c r="P11488" s="343"/>
    </row>
    <row r="11489" spans="1:16" x14ac:dyDescent="0.25">
      <c r="A11489" s="44" t="s">
        <v>17053</v>
      </c>
      <c r="B11489" s="353" t="s">
        <v>17063</v>
      </c>
      <c r="C11489" s="32" t="s">
        <v>17033</v>
      </c>
      <c r="D11489" s="32" t="s">
        <v>1398</v>
      </c>
      <c r="E11489" s="33">
        <v>47208</v>
      </c>
      <c r="F11489" s="32"/>
      <c r="G11489" s="32"/>
      <c r="H11489" s="32"/>
      <c r="I11489" s="31"/>
      <c r="J11489" s="31"/>
      <c r="K11489" s="31"/>
      <c r="L11489" s="31"/>
      <c r="M11489" s="31"/>
      <c r="N11489" s="31"/>
      <c r="P11489" s="343"/>
    </row>
    <row r="11490" spans="1:16" x14ac:dyDescent="0.25">
      <c r="A11490" s="44" t="s">
        <v>13627</v>
      </c>
      <c r="B11490" s="44" t="s">
        <v>13628</v>
      </c>
      <c r="C11490" s="45" t="s">
        <v>13722</v>
      </c>
      <c r="D11490" s="45" t="s">
        <v>4574</v>
      </c>
      <c r="E11490" s="275">
        <f>DATE(2028,5,13)</f>
        <v>46886</v>
      </c>
      <c r="P11490" s="343"/>
    </row>
    <row r="11491" spans="1:16" x14ac:dyDescent="0.25">
      <c r="A11491" s="264" t="s">
        <v>17944</v>
      </c>
      <c r="B11491" s="264" t="s">
        <v>236</v>
      </c>
      <c r="C11491" s="265">
        <v>241001</v>
      </c>
      <c r="D11491" s="265" t="s">
        <v>15953</v>
      </c>
      <c r="E11491" s="266" t="s">
        <v>11352</v>
      </c>
      <c r="P11491" s="343"/>
    </row>
    <row r="11492" spans="1:16" x14ac:dyDescent="0.25">
      <c r="A11492" s="44" t="s">
        <v>609</v>
      </c>
      <c r="B11492" s="44" t="s">
        <v>15285</v>
      </c>
      <c r="C11492" s="45" t="s">
        <v>13522</v>
      </c>
      <c r="D11492" s="45" t="s">
        <v>16294</v>
      </c>
      <c r="E11492" s="46">
        <v>45838</v>
      </c>
      <c r="F11492" s="338"/>
      <c r="G11492" s="44"/>
      <c r="H11492" s="44"/>
      <c r="I11492" s="44"/>
      <c r="J11492" s="44"/>
      <c r="K11492" s="44"/>
      <c r="L11492" s="31"/>
      <c r="M11492" s="31"/>
      <c r="N11492" s="31"/>
      <c r="P11492" s="343"/>
    </row>
    <row r="11493" spans="1:16" x14ac:dyDescent="0.25">
      <c r="A11493" s="403" t="s">
        <v>17475</v>
      </c>
      <c r="B11493" s="403" t="s">
        <v>17146</v>
      </c>
      <c r="C11493" s="413">
        <v>18.239999999999998</v>
      </c>
      <c r="D11493" s="43" t="s">
        <v>17679</v>
      </c>
      <c r="E11493" s="43">
        <v>47299</v>
      </c>
      <c r="F11493" s="88"/>
      <c r="P11493" s="343"/>
    </row>
    <row r="11494" spans="1:16" x14ac:dyDescent="0.25">
      <c r="A11494" s="44" t="s">
        <v>11891</v>
      </c>
      <c r="B11494" s="44" t="s">
        <v>11838</v>
      </c>
      <c r="C11494" s="45" t="s">
        <v>11839</v>
      </c>
      <c r="D11494" s="45" t="s">
        <v>18252</v>
      </c>
      <c r="E11494" s="45" t="s">
        <v>10715</v>
      </c>
      <c r="F11494" s="45" t="s">
        <v>1385</v>
      </c>
      <c r="G11494" s="45" t="s">
        <v>1385</v>
      </c>
      <c r="P11494" s="343"/>
    </row>
    <row r="11495" spans="1:16" x14ac:dyDescent="0.25">
      <c r="A11495" s="44" t="s">
        <v>11891</v>
      </c>
      <c r="B11495" s="44" t="s">
        <v>1365</v>
      </c>
      <c r="C11495" s="45" t="s">
        <v>15417</v>
      </c>
      <c r="D11495" s="45" t="s">
        <v>18252</v>
      </c>
      <c r="E11495" s="45" t="s">
        <v>11309</v>
      </c>
      <c r="F11495" s="45" t="s">
        <v>1385</v>
      </c>
      <c r="G11495" s="45" t="s">
        <v>1385</v>
      </c>
      <c r="P11495" s="343"/>
    </row>
    <row r="11496" spans="1:16" x14ac:dyDescent="0.25">
      <c r="A11496" s="1" t="s">
        <v>11891</v>
      </c>
      <c r="B11496" s="432" t="s">
        <v>179</v>
      </c>
      <c r="C11496" s="433" t="s">
        <v>11947</v>
      </c>
      <c r="D11496" s="434" t="s">
        <v>17016</v>
      </c>
      <c r="E11496" s="434">
        <v>46038</v>
      </c>
      <c r="P11496" s="343"/>
    </row>
    <row r="11497" spans="1:16" x14ac:dyDescent="0.25">
      <c r="A11497" s="264" t="s">
        <v>7008</v>
      </c>
      <c r="B11497" s="264" t="s">
        <v>236</v>
      </c>
      <c r="C11497" s="265">
        <v>241001</v>
      </c>
      <c r="D11497" s="265" t="s">
        <v>15953</v>
      </c>
      <c r="E11497" s="266" t="s">
        <v>11352</v>
      </c>
      <c r="P11497" s="343"/>
    </row>
    <row r="11498" spans="1:16" x14ac:dyDescent="0.25">
      <c r="A11498" s="264" t="s">
        <v>7008</v>
      </c>
      <c r="B11498" s="264" t="s">
        <v>3782</v>
      </c>
      <c r="C11498" s="265">
        <v>23010402</v>
      </c>
      <c r="D11498" s="265" t="s">
        <v>15953</v>
      </c>
      <c r="E11498" s="266" t="s">
        <v>8836</v>
      </c>
      <c r="P11498" s="343"/>
    </row>
    <row r="11499" spans="1:16" x14ac:dyDescent="0.25">
      <c r="A11499" s="273" t="s">
        <v>8345</v>
      </c>
      <c r="B11499" s="273" t="s">
        <v>8306</v>
      </c>
      <c r="C11499" s="274">
        <v>791202207001</v>
      </c>
      <c r="D11499" s="274" t="s">
        <v>8356</v>
      </c>
      <c r="E11499" s="276" t="s">
        <v>6714</v>
      </c>
      <c r="F11499" s="328"/>
      <c r="G11499" s="328"/>
      <c r="H11499" s="328"/>
      <c r="I11499" s="329"/>
      <c r="J11499" s="329"/>
      <c r="K11499" s="329"/>
      <c r="P11499" s="343"/>
    </row>
    <row r="11500" spans="1:16" x14ac:dyDescent="0.25">
      <c r="A11500" s="264" t="s">
        <v>8714</v>
      </c>
      <c r="B11500" s="264" t="s">
        <v>1068</v>
      </c>
      <c r="C11500" s="265">
        <v>230202</v>
      </c>
      <c r="D11500" s="265" t="s">
        <v>15953</v>
      </c>
      <c r="E11500" s="266" t="s">
        <v>8836</v>
      </c>
      <c r="P11500" s="343"/>
    </row>
    <row r="11501" spans="1:16" x14ac:dyDescent="0.25">
      <c r="A11501" s="264" t="s">
        <v>10475</v>
      </c>
      <c r="B11501" s="264" t="s">
        <v>9688</v>
      </c>
      <c r="C11501" s="265">
        <v>230504</v>
      </c>
      <c r="D11501" s="265" t="s">
        <v>15953</v>
      </c>
      <c r="E11501" s="266" t="s">
        <v>9689</v>
      </c>
      <c r="P11501" s="343"/>
    </row>
    <row r="11502" spans="1:16" x14ac:dyDescent="0.25">
      <c r="A11502" s="264" t="s">
        <v>8715</v>
      </c>
      <c r="B11502" s="264" t="s">
        <v>2751</v>
      </c>
      <c r="C11502" s="265">
        <v>230105</v>
      </c>
      <c r="D11502" s="265" t="s">
        <v>15953</v>
      </c>
      <c r="E11502" s="266" t="s">
        <v>6877</v>
      </c>
      <c r="P11502" s="343"/>
    </row>
    <row r="11503" spans="1:16" x14ac:dyDescent="0.25">
      <c r="A11503" s="264" t="s">
        <v>8716</v>
      </c>
      <c r="B11503" s="264" t="s">
        <v>4181</v>
      </c>
      <c r="C11503" s="265">
        <v>230301</v>
      </c>
      <c r="D11503" s="265" t="s">
        <v>15953</v>
      </c>
      <c r="E11503" s="266" t="s">
        <v>6877</v>
      </c>
      <c r="P11503" s="343"/>
    </row>
    <row r="11504" spans="1:16" x14ac:dyDescent="0.25">
      <c r="A11504" s="264" t="s">
        <v>17945</v>
      </c>
      <c r="B11504" s="264" t="s">
        <v>236</v>
      </c>
      <c r="C11504" s="265">
        <v>241001</v>
      </c>
      <c r="D11504" s="265" t="s">
        <v>15953</v>
      </c>
      <c r="E11504" s="266" t="s">
        <v>11352</v>
      </c>
      <c r="P11504" s="343"/>
    </row>
    <row r="11505" spans="1:16" x14ac:dyDescent="0.25">
      <c r="A11505" s="262" t="s">
        <v>11623</v>
      </c>
      <c r="B11505" s="262" t="s">
        <v>11576</v>
      </c>
      <c r="C11505" s="53" t="s">
        <v>11740</v>
      </c>
      <c r="D11505" s="93" t="s">
        <v>7330</v>
      </c>
      <c r="E11505" s="263">
        <v>47031</v>
      </c>
      <c r="F11505" s="93"/>
      <c r="G11505" s="93"/>
      <c r="H11505" s="93"/>
      <c r="I11505" s="99"/>
      <c r="J11505" s="99"/>
      <c r="K11505" s="99"/>
      <c r="P11505" s="343"/>
    </row>
    <row r="11506" spans="1:16" x14ac:dyDescent="0.25">
      <c r="A11506" s="262" t="s">
        <v>11623</v>
      </c>
      <c r="B11506" s="262" t="s">
        <v>11572</v>
      </c>
      <c r="C11506" s="53" t="s">
        <v>11741</v>
      </c>
      <c r="D11506" s="93" t="s">
        <v>7330</v>
      </c>
      <c r="E11506" s="263">
        <v>46727</v>
      </c>
      <c r="F11506" s="93"/>
      <c r="G11506" s="93"/>
      <c r="H11506" s="93"/>
      <c r="I11506" s="99"/>
      <c r="J11506" s="99"/>
      <c r="K11506" s="99"/>
      <c r="P11506" s="343"/>
    </row>
    <row r="11507" spans="1:16" x14ac:dyDescent="0.25">
      <c r="A11507" s="262" t="s">
        <v>7451</v>
      </c>
      <c r="B11507" s="262" t="s">
        <v>7452</v>
      </c>
      <c r="C11507" s="53" t="s">
        <v>7453</v>
      </c>
      <c r="D11507" s="93" t="s">
        <v>7330</v>
      </c>
      <c r="E11507" s="263">
        <v>46635</v>
      </c>
      <c r="F11507" s="93"/>
      <c r="G11507" s="93"/>
      <c r="H11507" s="93"/>
      <c r="I11507" s="99"/>
      <c r="J11507" s="99"/>
      <c r="K11507" s="99"/>
      <c r="P11507" s="343"/>
    </row>
    <row r="11508" spans="1:16" x14ac:dyDescent="0.3">
      <c r="A11508" s="57" t="s">
        <v>5123</v>
      </c>
      <c r="B11508" s="92" t="s">
        <v>2613</v>
      </c>
      <c r="C11508" s="93" t="s">
        <v>14387</v>
      </c>
      <c r="D11508" s="93" t="s">
        <v>1980</v>
      </c>
      <c r="E11508" s="94">
        <v>45991</v>
      </c>
      <c r="F11508" s="93"/>
      <c r="G11508" s="93"/>
      <c r="H11508" s="93"/>
      <c r="I11508" s="99"/>
      <c r="J11508" s="99"/>
      <c r="K11508" s="99"/>
      <c r="L11508" s="31"/>
      <c r="M11508" s="31"/>
      <c r="N11508" s="31"/>
      <c r="P11508" s="343"/>
    </row>
    <row r="11509" spans="1:16" x14ac:dyDescent="0.3">
      <c r="A11509" s="57" t="s">
        <v>5123</v>
      </c>
      <c r="B11509" s="92" t="s">
        <v>2613</v>
      </c>
      <c r="C11509" s="93" t="s">
        <v>14386</v>
      </c>
      <c r="D11509" s="93" t="s">
        <v>2008</v>
      </c>
      <c r="E11509" s="94">
        <v>46357</v>
      </c>
      <c r="F11509" s="93"/>
      <c r="G11509" s="93"/>
      <c r="H11509" s="93"/>
      <c r="I11509" s="99"/>
      <c r="J11509" s="99"/>
      <c r="K11509" s="99"/>
      <c r="P11509" s="343"/>
    </row>
    <row r="11510" spans="1:16" x14ac:dyDescent="0.25">
      <c r="A11510" s="264" t="s">
        <v>5123</v>
      </c>
      <c r="B11510" s="264" t="s">
        <v>3591</v>
      </c>
      <c r="C11510" s="265">
        <v>230901</v>
      </c>
      <c r="D11510" s="265" t="s">
        <v>15953</v>
      </c>
      <c r="E11510" s="266" t="s">
        <v>10715</v>
      </c>
      <c r="P11510" s="343"/>
    </row>
    <row r="11511" spans="1:16" x14ac:dyDescent="0.25">
      <c r="A11511" s="44" t="s">
        <v>16142</v>
      </c>
      <c r="B11511" s="44" t="s">
        <v>5083</v>
      </c>
      <c r="C11511" s="45" t="s">
        <v>15961</v>
      </c>
      <c r="D11511" s="45" t="s">
        <v>18252</v>
      </c>
      <c r="E11511" s="45" t="s">
        <v>6214</v>
      </c>
      <c r="F11511" s="45" t="s">
        <v>1384</v>
      </c>
      <c r="G11511" s="45" t="s">
        <v>1385</v>
      </c>
      <c r="P11511" s="343"/>
    </row>
    <row r="11512" spans="1:16" x14ac:dyDescent="0.25">
      <c r="A11512" s="403" t="s">
        <v>16142</v>
      </c>
      <c r="B11512" s="403" t="s">
        <v>17189</v>
      </c>
      <c r="C11512" s="413">
        <v>35.24</v>
      </c>
      <c r="D11512" s="43" t="s">
        <v>17679</v>
      </c>
      <c r="E11512" s="43">
        <v>47299</v>
      </c>
      <c r="F11512" s="88"/>
      <c r="P11512" s="343"/>
    </row>
    <row r="11513" spans="1:16" x14ac:dyDescent="0.3">
      <c r="A11513" s="57" t="s">
        <v>4509</v>
      </c>
      <c r="B11513" s="92" t="s">
        <v>4550</v>
      </c>
      <c r="C11513" s="93" t="s">
        <v>4548</v>
      </c>
      <c r="D11513" s="93" t="s">
        <v>4549</v>
      </c>
      <c r="E11513" s="94">
        <v>46203</v>
      </c>
      <c r="F11513" s="93"/>
      <c r="G11513" s="93"/>
      <c r="H11513" s="93"/>
      <c r="I11513" s="99"/>
      <c r="J11513" s="99"/>
      <c r="K11513" s="99"/>
      <c r="P11513" s="343"/>
    </row>
    <row r="11514" spans="1:16" x14ac:dyDescent="0.3">
      <c r="A11514" s="57" t="s">
        <v>5910</v>
      </c>
      <c r="B11514" s="58" t="s">
        <v>4914</v>
      </c>
      <c r="C11514" s="62">
        <v>23022</v>
      </c>
      <c r="D11514" s="62" t="s">
        <v>5966</v>
      </c>
      <c r="E11514" s="60">
        <v>46630</v>
      </c>
      <c r="F11514" s="339" t="s">
        <v>16267</v>
      </c>
      <c r="G11514" s="339" t="s">
        <v>16268</v>
      </c>
      <c r="H11514" s="57"/>
      <c r="I11514" s="57"/>
      <c r="J11514" s="57"/>
      <c r="K11514" s="57"/>
      <c r="P11514" s="343"/>
    </row>
    <row r="11515" spans="1:16" x14ac:dyDescent="0.25">
      <c r="A11515" s="44" t="s">
        <v>16143</v>
      </c>
      <c r="B11515" s="44" t="s">
        <v>15970</v>
      </c>
      <c r="C11515" s="45" t="s">
        <v>15775</v>
      </c>
      <c r="D11515" s="45" t="s">
        <v>18252</v>
      </c>
      <c r="E11515" s="45" t="s">
        <v>6416</v>
      </c>
      <c r="F11515" s="45" t="s">
        <v>1384</v>
      </c>
      <c r="G11515" s="45" t="s">
        <v>1385</v>
      </c>
      <c r="P11515" s="343"/>
    </row>
    <row r="11516" spans="1:16" x14ac:dyDescent="0.25">
      <c r="A11516" s="264" t="s">
        <v>915</v>
      </c>
      <c r="B11516" s="264" t="s">
        <v>1063</v>
      </c>
      <c r="C11516" s="265">
        <v>220104</v>
      </c>
      <c r="D11516" s="265" t="s">
        <v>15953</v>
      </c>
      <c r="E11516" s="266" t="s">
        <v>6677</v>
      </c>
      <c r="P11516" s="343"/>
    </row>
    <row r="11517" spans="1:16" x14ac:dyDescent="0.25">
      <c r="A11517" s="264" t="s">
        <v>915</v>
      </c>
      <c r="B11517" s="264" t="s">
        <v>236</v>
      </c>
      <c r="C11517" s="265">
        <v>241001</v>
      </c>
      <c r="D11517" s="265" t="s">
        <v>15953</v>
      </c>
      <c r="E11517" s="266" t="s">
        <v>11352</v>
      </c>
      <c r="P11517" s="343"/>
    </row>
    <row r="11518" spans="1:16" x14ac:dyDescent="0.25">
      <c r="A11518" s="262" t="s">
        <v>11624</v>
      </c>
      <c r="B11518" s="262" t="s">
        <v>1778</v>
      </c>
      <c r="C11518" s="53" t="s">
        <v>11742</v>
      </c>
      <c r="D11518" s="93" t="s">
        <v>7330</v>
      </c>
      <c r="E11518" s="263">
        <v>46526</v>
      </c>
      <c r="F11518" s="93"/>
      <c r="G11518" s="93"/>
      <c r="H11518" s="93"/>
      <c r="I11518" s="99"/>
      <c r="J11518" s="99"/>
      <c r="K11518" s="99"/>
      <c r="P11518" s="343"/>
    </row>
    <row r="11519" spans="1:16" x14ac:dyDescent="0.25">
      <c r="A11519" s="44" t="s">
        <v>10188</v>
      </c>
      <c r="B11519" s="44" t="s">
        <v>177</v>
      </c>
      <c r="C11519" s="45" t="s">
        <v>10189</v>
      </c>
      <c r="D11519" s="45" t="s">
        <v>15765</v>
      </c>
      <c r="E11519" s="45" t="s">
        <v>6212</v>
      </c>
      <c r="F11519" s="328"/>
      <c r="G11519" s="328"/>
      <c r="H11519" s="328"/>
      <c r="I11519" s="329"/>
      <c r="J11519" s="329"/>
      <c r="K11519" s="329"/>
      <c r="P11519" s="343"/>
    </row>
    <row r="11520" spans="1:16" x14ac:dyDescent="0.25">
      <c r="A11520" s="346" t="s">
        <v>10188</v>
      </c>
      <c r="B11520" s="346" t="s">
        <v>177</v>
      </c>
      <c r="C11520" s="347" t="s">
        <v>10189</v>
      </c>
      <c r="D11520" s="347" t="s">
        <v>15765</v>
      </c>
      <c r="E11520" s="347" t="s">
        <v>16792</v>
      </c>
      <c r="F11520" s="346"/>
      <c r="G11520" s="346"/>
      <c r="H11520" s="346"/>
      <c r="I11520" s="346"/>
      <c r="J11520" s="346"/>
      <c r="K11520" s="346"/>
      <c r="L11520" s="346"/>
      <c r="M11520" s="346"/>
      <c r="P11520" s="343"/>
    </row>
    <row r="11521" spans="1:16" x14ac:dyDescent="0.25">
      <c r="A11521" s="44" t="s">
        <v>10188</v>
      </c>
      <c r="B11521" s="44" t="s">
        <v>177</v>
      </c>
      <c r="C11521" s="45" t="s">
        <v>10189</v>
      </c>
      <c r="D11521" s="45" t="s">
        <v>13812</v>
      </c>
      <c r="E11521" s="45" t="s">
        <v>6212</v>
      </c>
      <c r="F11521" s="93"/>
      <c r="G11521" s="93"/>
      <c r="H11521" s="93"/>
      <c r="I11521" s="99"/>
      <c r="J11521" s="99"/>
      <c r="K11521" s="99"/>
      <c r="P11521" s="343"/>
    </row>
    <row r="11522" spans="1:16" x14ac:dyDescent="0.25">
      <c r="A11522" s="264" t="s">
        <v>10476</v>
      </c>
      <c r="B11522" s="264" t="s">
        <v>4181</v>
      </c>
      <c r="C11522" s="265">
        <v>230301</v>
      </c>
      <c r="D11522" s="265" t="s">
        <v>15953</v>
      </c>
      <c r="E11522" s="266" t="s">
        <v>6877</v>
      </c>
      <c r="P11522" s="343"/>
    </row>
    <row r="11523" spans="1:16" x14ac:dyDescent="0.25">
      <c r="A11523" s="44" t="s">
        <v>13299</v>
      </c>
      <c r="B11523" s="92" t="s">
        <v>13392</v>
      </c>
      <c r="C11523" s="45" t="s">
        <v>13122</v>
      </c>
      <c r="D11523" s="93" t="s">
        <v>13391</v>
      </c>
      <c r="E11523" s="94">
        <v>45838</v>
      </c>
      <c r="F11523" s="93"/>
      <c r="G11523" s="93"/>
      <c r="H11523" s="93"/>
      <c r="I11523" s="99"/>
      <c r="J11523" s="99"/>
      <c r="K11523" s="99"/>
      <c r="L11523" s="31"/>
      <c r="M11523" s="31"/>
      <c r="N11523" s="31"/>
      <c r="P11523" s="343"/>
    </row>
    <row r="11524" spans="1:16" x14ac:dyDescent="0.25">
      <c r="A11524" s="44" t="s">
        <v>9373</v>
      </c>
      <c r="B11524" s="44" t="s">
        <v>1361</v>
      </c>
      <c r="C11524" s="45" t="s">
        <v>9087</v>
      </c>
      <c r="D11524" s="45" t="s">
        <v>18252</v>
      </c>
      <c r="E11524" s="45" t="s">
        <v>6809</v>
      </c>
      <c r="F11524" s="45" t="s">
        <v>1384</v>
      </c>
      <c r="G11524" s="45" t="s">
        <v>1385</v>
      </c>
      <c r="P11524" s="343"/>
    </row>
    <row r="11525" spans="1:16" x14ac:dyDescent="0.25">
      <c r="A11525" s="44" t="s">
        <v>9373</v>
      </c>
      <c r="B11525" s="44" t="s">
        <v>1362</v>
      </c>
      <c r="C11525" s="45" t="s">
        <v>9308</v>
      </c>
      <c r="D11525" s="45" t="s">
        <v>18252</v>
      </c>
      <c r="E11525" s="45" t="s">
        <v>3754</v>
      </c>
      <c r="F11525" s="45" t="s">
        <v>1384</v>
      </c>
      <c r="G11525" s="45" t="s">
        <v>1385</v>
      </c>
      <c r="P11525" s="343"/>
    </row>
    <row r="11526" spans="1:16" x14ac:dyDescent="0.25">
      <c r="A11526" s="44" t="s">
        <v>9373</v>
      </c>
      <c r="B11526" s="44" t="s">
        <v>14375</v>
      </c>
      <c r="C11526" s="45" t="s">
        <v>14376</v>
      </c>
      <c r="D11526" s="45" t="s">
        <v>1398</v>
      </c>
      <c r="E11526" s="46">
        <v>45918</v>
      </c>
      <c r="F11526" s="45"/>
      <c r="G11526" s="45"/>
      <c r="H11526" s="93"/>
      <c r="I11526" s="99"/>
      <c r="J11526" s="99"/>
      <c r="K11526" s="99"/>
      <c r="L11526" s="31"/>
      <c r="M11526" s="31"/>
      <c r="N11526" s="31"/>
      <c r="P11526" s="343"/>
    </row>
    <row r="11527" spans="1:16" x14ac:dyDescent="0.25">
      <c r="A11527" s="102" t="s">
        <v>1556</v>
      </c>
      <c r="B11527" s="92" t="s">
        <v>4085</v>
      </c>
      <c r="C11527" s="93" t="s">
        <v>4084</v>
      </c>
      <c r="D11527" s="93" t="s">
        <v>1398</v>
      </c>
      <c r="E11527" s="94">
        <v>45794</v>
      </c>
      <c r="F11527" s="93"/>
      <c r="G11527" s="93" t="s">
        <v>1385</v>
      </c>
      <c r="H11527" s="93" t="s">
        <v>1385</v>
      </c>
      <c r="I11527" s="99"/>
      <c r="J11527" s="99"/>
      <c r="K11527" s="99"/>
      <c r="L11527" s="31"/>
      <c r="M11527" s="31"/>
      <c r="N11527" s="31"/>
      <c r="P11527" s="343"/>
    </row>
    <row r="11528" spans="1:16" x14ac:dyDescent="0.25">
      <c r="A11528" s="264" t="s">
        <v>17946</v>
      </c>
      <c r="B11528" s="264" t="s">
        <v>17682</v>
      </c>
      <c r="C11528" s="265">
        <v>25010501</v>
      </c>
      <c r="D11528" s="265" t="s">
        <v>15953</v>
      </c>
      <c r="E11528" s="266" t="s">
        <v>17681</v>
      </c>
      <c r="P11528" s="343"/>
    </row>
    <row r="11529" spans="1:16" x14ac:dyDescent="0.25">
      <c r="A11529" s="44" t="s">
        <v>10230</v>
      </c>
      <c r="B11529" s="44" t="s">
        <v>307</v>
      </c>
      <c r="C11529" s="45" t="s">
        <v>10231</v>
      </c>
      <c r="D11529" s="45" t="s">
        <v>15765</v>
      </c>
      <c r="E11529" s="45" t="s">
        <v>6210</v>
      </c>
      <c r="F11529" s="328"/>
      <c r="G11529" s="328"/>
      <c r="H11529" s="328"/>
      <c r="I11529" s="329"/>
      <c r="J11529" s="329"/>
      <c r="K11529" s="329"/>
      <c r="P11529" s="343"/>
    </row>
    <row r="11530" spans="1:16" x14ac:dyDescent="0.25">
      <c r="A11530" s="346" t="s">
        <v>10230</v>
      </c>
      <c r="B11530" s="346" t="s">
        <v>307</v>
      </c>
      <c r="C11530" s="347" t="s">
        <v>10231</v>
      </c>
      <c r="D11530" s="347" t="s">
        <v>15765</v>
      </c>
      <c r="E11530" s="347" t="s">
        <v>16794</v>
      </c>
      <c r="F11530" s="346"/>
      <c r="G11530" s="346"/>
      <c r="H11530" s="346"/>
      <c r="I11530" s="346"/>
      <c r="J11530" s="346"/>
      <c r="K11530" s="346"/>
      <c r="L11530" s="346"/>
      <c r="M11530" s="346"/>
      <c r="P11530" s="343"/>
    </row>
    <row r="11531" spans="1:16" x14ac:dyDescent="0.25">
      <c r="A11531" s="44" t="s">
        <v>10230</v>
      </c>
      <c r="B11531" s="44" t="s">
        <v>307</v>
      </c>
      <c r="C11531" s="45" t="s">
        <v>10231</v>
      </c>
      <c r="D11531" s="45" t="s">
        <v>13812</v>
      </c>
      <c r="E11531" s="45" t="s">
        <v>6210</v>
      </c>
      <c r="F11531" s="93"/>
      <c r="G11531" s="93"/>
      <c r="H11531" s="93"/>
      <c r="I11531" s="99"/>
      <c r="J11531" s="99"/>
      <c r="K11531" s="99"/>
      <c r="P11531" s="343"/>
    </row>
    <row r="11532" spans="1:16" x14ac:dyDescent="0.25">
      <c r="A11532" s="407" t="s">
        <v>17476</v>
      </c>
      <c r="B11532" s="407" t="s">
        <v>17100</v>
      </c>
      <c r="C11532" s="415">
        <v>3.23</v>
      </c>
      <c r="D11532" s="43" t="s">
        <v>17679</v>
      </c>
      <c r="E11532" s="43">
        <v>45961</v>
      </c>
      <c r="F11532" s="88"/>
      <c r="P11532" s="343"/>
    </row>
    <row r="11533" spans="1:16" x14ac:dyDescent="0.25">
      <c r="A11533" s="403" t="s">
        <v>17476</v>
      </c>
      <c r="B11533" s="403" t="s">
        <v>17087</v>
      </c>
      <c r="C11533" s="413">
        <v>9.2200000000000006</v>
      </c>
      <c r="D11533" s="43" t="s">
        <v>17679</v>
      </c>
      <c r="E11533" s="43">
        <v>45838</v>
      </c>
      <c r="F11533" s="88"/>
      <c r="P11533" s="343"/>
    </row>
    <row r="11534" spans="1:16" x14ac:dyDescent="0.25">
      <c r="A11534" s="403" t="s">
        <v>17476</v>
      </c>
      <c r="B11534" s="403" t="s">
        <v>17108</v>
      </c>
      <c r="C11534" s="413">
        <v>10.220000000000001</v>
      </c>
      <c r="D11534" s="43" t="s">
        <v>17679</v>
      </c>
      <c r="E11534" s="43">
        <v>45838</v>
      </c>
      <c r="F11534" s="88"/>
      <c r="P11534" s="343"/>
    </row>
    <row r="11535" spans="1:16" x14ac:dyDescent="0.25">
      <c r="A11535" s="403" t="s">
        <v>17476</v>
      </c>
      <c r="B11535" s="403" t="s">
        <v>17101</v>
      </c>
      <c r="C11535" s="413">
        <v>11.22</v>
      </c>
      <c r="D11535" s="43" t="s">
        <v>17679</v>
      </c>
      <c r="E11535" s="43">
        <v>45838</v>
      </c>
      <c r="F11535" s="88"/>
      <c r="P11535" s="343"/>
    </row>
    <row r="11536" spans="1:16" x14ac:dyDescent="0.25">
      <c r="A11536" s="403" t="s">
        <v>17476</v>
      </c>
      <c r="B11536" s="403" t="s">
        <v>17091</v>
      </c>
      <c r="C11536" s="413">
        <v>12.22</v>
      </c>
      <c r="D11536" s="43" t="s">
        <v>17679</v>
      </c>
      <c r="E11536" s="43">
        <v>45838</v>
      </c>
      <c r="F11536" s="88"/>
      <c r="P11536" s="343"/>
    </row>
    <row r="11537" spans="1:16" x14ac:dyDescent="0.25">
      <c r="A11537" s="264" t="s">
        <v>9374</v>
      </c>
      <c r="B11537" s="264" t="s">
        <v>6669</v>
      </c>
      <c r="C11537" s="265">
        <v>230807</v>
      </c>
      <c r="D11537" s="265" t="s">
        <v>15953</v>
      </c>
      <c r="E11537" s="266" t="s">
        <v>6877</v>
      </c>
      <c r="P11537" s="343"/>
    </row>
    <row r="11538" spans="1:16" x14ac:dyDescent="0.25">
      <c r="A11538" s="264" t="s">
        <v>9374</v>
      </c>
      <c r="B11538" s="264" t="s">
        <v>3587</v>
      </c>
      <c r="C11538" s="265">
        <v>230904</v>
      </c>
      <c r="D11538" s="265" t="s">
        <v>15953</v>
      </c>
      <c r="E11538" s="266" t="s">
        <v>10715</v>
      </c>
      <c r="P11538" s="343"/>
    </row>
    <row r="11539" spans="1:16" x14ac:dyDescent="0.3">
      <c r="A11539" s="135" t="s">
        <v>7720</v>
      </c>
      <c r="B11539" s="131" t="s">
        <v>1399</v>
      </c>
      <c r="C11539" s="96" t="s">
        <v>7695</v>
      </c>
      <c r="D11539" s="96" t="s">
        <v>1398</v>
      </c>
      <c r="E11539" s="112">
        <v>45863</v>
      </c>
      <c r="F11539" s="93"/>
      <c r="G11539" s="93"/>
      <c r="H11539" s="93"/>
      <c r="I11539" s="99"/>
      <c r="J11539" s="99"/>
      <c r="K11539" s="99"/>
      <c r="L11539" s="31"/>
      <c r="M11539" s="31"/>
      <c r="N11539" s="31"/>
      <c r="P11539" s="343"/>
    </row>
    <row r="11540" spans="1:16" x14ac:dyDescent="0.25">
      <c r="A11540" s="264" t="s">
        <v>7009</v>
      </c>
      <c r="B11540" s="264" t="s">
        <v>236</v>
      </c>
      <c r="C11540" s="265">
        <v>241001</v>
      </c>
      <c r="D11540" s="265" t="s">
        <v>15953</v>
      </c>
      <c r="E11540" s="266" t="s">
        <v>11352</v>
      </c>
      <c r="P11540" s="343"/>
    </row>
    <row r="11541" spans="1:16" x14ac:dyDescent="0.25">
      <c r="A11541" s="44" t="s">
        <v>5389</v>
      </c>
      <c r="B11541" s="44" t="s">
        <v>5290</v>
      </c>
      <c r="C11541" s="45" t="s">
        <v>5390</v>
      </c>
      <c r="D11541" s="45" t="s">
        <v>15765</v>
      </c>
      <c r="E11541" s="45" t="s">
        <v>6673</v>
      </c>
      <c r="F11541" s="328"/>
      <c r="G11541" s="328"/>
      <c r="H11541" s="328"/>
      <c r="I11541" s="329"/>
      <c r="J11541" s="329"/>
      <c r="K11541" s="329"/>
      <c r="P11541" s="343"/>
    </row>
    <row r="11542" spans="1:16" x14ac:dyDescent="0.25">
      <c r="A11542" s="346" t="s">
        <v>5389</v>
      </c>
      <c r="B11542" s="346" t="s">
        <v>5290</v>
      </c>
      <c r="C11542" s="347" t="s">
        <v>5390</v>
      </c>
      <c r="D11542" s="347" t="s">
        <v>15765</v>
      </c>
      <c r="E11542" s="347" t="s">
        <v>10364</v>
      </c>
      <c r="F11542" s="346"/>
      <c r="G11542" s="346"/>
      <c r="H11542" s="346"/>
      <c r="I11542" s="346"/>
      <c r="J11542" s="346"/>
      <c r="K11542" s="346"/>
      <c r="L11542" s="346"/>
      <c r="M11542" s="346"/>
      <c r="P11542" s="343"/>
    </row>
    <row r="11543" spans="1:16" x14ac:dyDescent="0.25">
      <c r="A11543" s="44" t="s">
        <v>2841</v>
      </c>
      <c r="B11543" s="44" t="s">
        <v>6182</v>
      </c>
      <c r="C11543" s="45" t="s">
        <v>6205</v>
      </c>
      <c r="D11543" s="45" t="s">
        <v>18252</v>
      </c>
      <c r="E11543" s="45" t="s">
        <v>6210</v>
      </c>
      <c r="F11543" s="45" t="s">
        <v>1384</v>
      </c>
      <c r="G11543" s="45" t="s">
        <v>1385</v>
      </c>
      <c r="P11543" s="343"/>
    </row>
    <row r="11544" spans="1:16" x14ac:dyDescent="0.25">
      <c r="A11544" s="44" t="s">
        <v>2841</v>
      </c>
      <c r="B11544" s="92" t="s">
        <v>13392</v>
      </c>
      <c r="C11544" s="45" t="s">
        <v>13122</v>
      </c>
      <c r="D11544" s="93" t="s">
        <v>13391</v>
      </c>
      <c r="E11544" s="94">
        <v>45838</v>
      </c>
      <c r="F11544" s="93"/>
      <c r="G11544" s="93"/>
      <c r="H11544" s="93"/>
      <c r="I11544" s="99"/>
      <c r="J11544" s="99"/>
      <c r="K11544" s="99"/>
      <c r="L11544" s="31"/>
      <c r="M11544" s="31"/>
      <c r="N11544" s="31"/>
      <c r="P11544" s="343"/>
    </row>
    <row r="11545" spans="1:16" x14ac:dyDescent="0.25">
      <c r="A11545" s="264" t="s">
        <v>2841</v>
      </c>
      <c r="B11545" s="264" t="s">
        <v>2757</v>
      </c>
      <c r="C11545" s="265">
        <v>221001</v>
      </c>
      <c r="D11545" s="265" t="s">
        <v>15953</v>
      </c>
      <c r="E11545" s="266" t="s">
        <v>5198</v>
      </c>
      <c r="P11545" s="343"/>
    </row>
    <row r="11546" spans="1:16" x14ac:dyDescent="0.25">
      <c r="A11546" s="264" t="s">
        <v>2841</v>
      </c>
      <c r="B11546" s="264" t="s">
        <v>3601</v>
      </c>
      <c r="C11546" s="265">
        <v>230802</v>
      </c>
      <c r="D11546" s="265" t="s">
        <v>15953</v>
      </c>
      <c r="E11546" s="266" t="s">
        <v>5279</v>
      </c>
      <c r="P11546" s="343"/>
    </row>
    <row r="11547" spans="1:16" x14ac:dyDescent="0.25">
      <c r="A11547" s="264" t="s">
        <v>2841</v>
      </c>
      <c r="B11547" s="264" t="s">
        <v>3593</v>
      </c>
      <c r="C11547" s="265">
        <v>230803</v>
      </c>
      <c r="D11547" s="265" t="s">
        <v>15953</v>
      </c>
      <c r="E11547" s="266" t="s">
        <v>5279</v>
      </c>
      <c r="P11547" s="343"/>
    </row>
    <row r="11548" spans="1:16" x14ac:dyDescent="0.25">
      <c r="A11548" s="44" t="s">
        <v>13300</v>
      </c>
      <c r="B11548" s="92" t="s">
        <v>13392</v>
      </c>
      <c r="C11548" s="45" t="s">
        <v>13134</v>
      </c>
      <c r="D11548" s="93" t="s">
        <v>13391</v>
      </c>
      <c r="E11548" s="94">
        <v>45838</v>
      </c>
      <c r="F11548" s="93"/>
      <c r="G11548" s="93"/>
      <c r="H11548" s="93"/>
      <c r="I11548" s="99"/>
      <c r="J11548" s="99"/>
      <c r="K11548" s="99"/>
      <c r="L11548" s="31"/>
      <c r="M11548" s="31"/>
      <c r="N11548" s="31"/>
      <c r="P11548" s="343"/>
    </row>
    <row r="11549" spans="1:16" x14ac:dyDescent="0.25">
      <c r="A11549" s="44" t="s">
        <v>16144</v>
      </c>
      <c r="B11549" s="44" t="s">
        <v>15965</v>
      </c>
      <c r="C11549" s="45" t="s">
        <v>15966</v>
      </c>
      <c r="D11549" s="45" t="s">
        <v>18252</v>
      </c>
      <c r="E11549" s="45" t="s">
        <v>6214</v>
      </c>
      <c r="F11549" s="45" t="s">
        <v>1384</v>
      </c>
      <c r="G11549" s="45" t="s">
        <v>1385</v>
      </c>
      <c r="P11549" s="343"/>
    </row>
    <row r="11550" spans="1:16" x14ac:dyDescent="0.3">
      <c r="A11550" s="99" t="s">
        <v>1984</v>
      </c>
      <c r="B11550" s="92" t="s">
        <v>2041</v>
      </c>
      <c r="C11550" s="146" t="s">
        <v>1988</v>
      </c>
      <c r="D11550" s="146" t="s">
        <v>2468</v>
      </c>
      <c r="E11550" s="107">
        <v>45443</v>
      </c>
      <c r="F11550" s="93"/>
      <c r="G11550" s="93" t="s">
        <v>1533</v>
      </c>
      <c r="H11550" s="93" t="s">
        <v>1533</v>
      </c>
      <c r="I11550" s="99"/>
      <c r="J11550" s="99"/>
      <c r="K11550" s="99"/>
      <c r="P11550" s="343"/>
    </row>
    <row r="11551" spans="1:16" x14ac:dyDescent="0.25">
      <c r="A11551" s="403" t="s">
        <v>17477</v>
      </c>
      <c r="B11551" s="403" t="s">
        <v>17133</v>
      </c>
      <c r="C11551" s="413">
        <v>18.23</v>
      </c>
      <c r="D11551" s="43" t="s">
        <v>17679</v>
      </c>
      <c r="E11551" s="43">
        <v>46934</v>
      </c>
      <c r="F11551" s="88"/>
      <c r="P11551" s="343"/>
    </row>
    <row r="11552" spans="1:16" x14ac:dyDescent="0.25">
      <c r="A11552" s="44" t="s">
        <v>16145</v>
      </c>
      <c r="B11552" s="44" t="s">
        <v>18102</v>
      </c>
      <c r="C11552" s="45" t="s">
        <v>18103</v>
      </c>
      <c r="D11552" s="45" t="s">
        <v>18252</v>
      </c>
      <c r="E11552" s="45" t="s">
        <v>6985</v>
      </c>
      <c r="F11552" s="45" t="s">
        <v>1384</v>
      </c>
      <c r="G11552" s="45" t="s">
        <v>1385</v>
      </c>
      <c r="P11552" s="343"/>
    </row>
    <row r="11553" spans="1:16" x14ac:dyDescent="0.25">
      <c r="A11553" s="44" t="s">
        <v>4854</v>
      </c>
      <c r="B11553" s="44" t="s">
        <v>4855</v>
      </c>
      <c r="C11553" s="45">
        <v>206753</v>
      </c>
      <c r="D11553" s="45" t="s">
        <v>1395</v>
      </c>
      <c r="E11553" s="112">
        <v>45895</v>
      </c>
      <c r="F11553" s="93"/>
      <c r="G11553" s="93"/>
      <c r="H11553" s="93" t="s">
        <v>1385</v>
      </c>
      <c r="I11553" s="99"/>
      <c r="J11553" s="99"/>
      <c r="K11553" s="99"/>
      <c r="L11553" s="31"/>
      <c r="M11553" s="31"/>
      <c r="N11553" s="31"/>
      <c r="P11553" s="343"/>
    </row>
    <row r="11554" spans="1:16" x14ac:dyDescent="0.25">
      <c r="A11554" s="91" t="s">
        <v>1997</v>
      </c>
      <c r="B11554" s="92" t="s">
        <v>13392</v>
      </c>
      <c r="C11554" s="45" t="s">
        <v>13137</v>
      </c>
      <c r="D11554" s="93" t="s">
        <v>13391</v>
      </c>
      <c r="E11554" s="94">
        <v>45838</v>
      </c>
      <c r="F11554" s="93"/>
      <c r="G11554" s="93"/>
      <c r="H11554" s="93"/>
      <c r="I11554" s="99"/>
      <c r="J11554" s="99"/>
      <c r="K11554" s="99"/>
      <c r="L11554" s="31"/>
      <c r="M11554" s="31"/>
      <c r="N11554" s="31"/>
      <c r="P11554" s="343"/>
    </row>
    <row r="11555" spans="1:16" x14ac:dyDescent="0.3">
      <c r="A11555" s="99" t="s">
        <v>1997</v>
      </c>
      <c r="B11555" s="92" t="s">
        <v>1998</v>
      </c>
      <c r="C11555" s="146"/>
      <c r="D11555" s="146" t="s">
        <v>1702</v>
      </c>
      <c r="E11555" s="107">
        <v>45593</v>
      </c>
      <c r="F11555" s="93"/>
      <c r="G11555" s="93"/>
      <c r="H11555" s="93"/>
      <c r="I11555" s="99"/>
      <c r="J11555" s="99"/>
      <c r="K11555" s="99"/>
      <c r="P11555" s="343"/>
    </row>
    <row r="11556" spans="1:16" x14ac:dyDescent="0.25">
      <c r="A11556" s="1" t="s">
        <v>4435</v>
      </c>
      <c r="B11556" s="432" t="s">
        <v>6242</v>
      </c>
      <c r="C11556" s="433" t="s">
        <v>6260</v>
      </c>
      <c r="D11556" s="434" t="s">
        <v>17016</v>
      </c>
      <c r="E11556" s="434">
        <v>45885</v>
      </c>
      <c r="P11556" s="343"/>
    </row>
    <row r="11557" spans="1:16" x14ac:dyDescent="0.25">
      <c r="A11557" s="1" t="s">
        <v>4435</v>
      </c>
      <c r="B11557" s="432" t="s">
        <v>6242</v>
      </c>
      <c r="C11557" s="433" t="s">
        <v>6260</v>
      </c>
      <c r="D11557" s="434" t="s">
        <v>17016</v>
      </c>
      <c r="E11557" s="434">
        <v>45885</v>
      </c>
      <c r="P11557" s="343"/>
    </row>
    <row r="11558" spans="1:16" x14ac:dyDescent="0.25">
      <c r="A11558" s="44" t="s">
        <v>531</v>
      </c>
      <c r="B11558" s="44" t="s">
        <v>15257</v>
      </c>
      <c r="C11558" s="45" t="s">
        <v>13518</v>
      </c>
      <c r="D11558" s="45" t="s">
        <v>16294</v>
      </c>
      <c r="E11558" s="46">
        <v>46022</v>
      </c>
      <c r="F11558" s="338"/>
      <c r="G11558" s="44"/>
      <c r="H11558" s="44"/>
      <c r="I11558" s="44"/>
      <c r="J11558" s="44"/>
      <c r="K11558" s="44"/>
      <c r="L11558" s="31"/>
      <c r="M11558" s="31"/>
      <c r="N11558" s="31"/>
      <c r="P11558" s="343"/>
    </row>
    <row r="11559" spans="1:16" x14ac:dyDescent="0.3">
      <c r="A11559" s="99" t="s">
        <v>4906</v>
      </c>
      <c r="B11559" s="92" t="s">
        <v>4907</v>
      </c>
      <c r="C11559" s="146" t="s">
        <v>4908</v>
      </c>
      <c r="D11559" s="146" t="s">
        <v>2006</v>
      </c>
      <c r="E11559" s="107">
        <v>45200</v>
      </c>
      <c r="F11559" s="93"/>
      <c r="G11559" s="93"/>
      <c r="H11559" s="93"/>
      <c r="I11559" s="99"/>
      <c r="J11559" s="99"/>
      <c r="K11559" s="99"/>
      <c r="P11559" s="343"/>
    </row>
    <row r="11560" spans="1:16" x14ac:dyDescent="0.25">
      <c r="A11560" s="44" t="s">
        <v>13301</v>
      </c>
      <c r="B11560" s="92" t="s">
        <v>13392</v>
      </c>
      <c r="C11560" s="45" t="s">
        <v>13122</v>
      </c>
      <c r="D11560" s="93" t="s">
        <v>13391</v>
      </c>
      <c r="E11560" s="94">
        <v>45838</v>
      </c>
      <c r="F11560" s="93"/>
      <c r="G11560" s="93"/>
      <c r="H11560" s="93"/>
      <c r="I11560" s="99"/>
      <c r="J11560" s="99"/>
      <c r="K11560" s="99"/>
      <c r="L11560" s="31"/>
      <c r="M11560" s="31"/>
      <c r="N11560" s="31"/>
      <c r="P11560" s="343"/>
    </row>
    <row r="11561" spans="1:16" x14ac:dyDescent="0.3">
      <c r="A11561" s="99" t="s">
        <v>11105</v>
      </c>
      <c r="B11561" s="92" t="s">
        <v>4085</v>
      </c>
      <c r="C11561" s="93" t="s">
        <v>3784</v>
      </c>
      <c r="D11561" s="93" t="s">
        <v>1980</v>
      </c>
      <c r="E11561" s="112">
        <v>46111</v>
      </c>
      <c r="F11561" s="93"/>
      <c r="G11561" s="93"/>
      <c r="H11561" s="93"/>
      <c r="I11561" s="99"/>
      <c r="J11561" s="99"/>
      <c r="K11561" s="99"/>
      <c r="P11561" s="343"/>
    </row>
    <row r="11562" spans="1:16" x14ac:dyDescent="0.25">
      <c r="A11562" s="264" t="s">
        <v>1255</v>
      </c>
      <c r="B11562" s="264" t="s">
        <v>4181</v>
      </c>
      <c r="C11562" s="265">
        <v>230301</v>
      </c>
      <c r="D11562" s="265" t="s">
        <v>15953</v>
      </c>
      <c r="E11562" s="266" t="s">
        <v>6877</v>
      </c>
      <c r="P11562" s="343"/>
    </row>
    <row r="11563" spans="1:16" x14ac:dyDescent="0.25">
      <c r="A11563" s="44" t="s">
        <v>3291</v>
      </c>
      <c r="B11563" s="44" t="s">
        <v>2089</v>
      </c>
      <c r="C11563" s="56" t="s">
        <v>3292</v>
      </c>
      <c r="D11563" s="56" t="s">
        <v>2520</v>
      </c>
      <c r="E11563" s="69">
        <v>45557</v>
      </c>
      <c r="F11563" s="93"/>
      <c r="G11563" s="93"/>
      <c r="H11563" s="93"/>
      <c r="I11563" s="99"/>
      <c r="J11563" s="99"/>
      <c r="K11563" s="99"/>
      <c r="P11563" s="343"/>
    </row>
    <row r="11564" spans="1:16" x14ac:dyDescent="0.3">
      <c r="A11564" s="57" t="s">
        <v>4510</v>
      </c>
      <c r="B11564" s="92" t="s">
        <v>4550</v>
      </c>
      <c r="C11564" s="93" t="s">
        <v>4548</v>
      </c>
      <c r="D11564" s="93" t="s">
        <v>4549</v>
      </c>
      <c r="E11564" s="94">
        <v>46203</v>
      </c>
      <c r="F11564" s="93"/>
      <c r="G11564" s="93"/>
      <c r="H11564" s="93"/>
      <c r="I11564" s="99"/>
      <c r="J11564" s="99"/>
      <c r="K11564" s="99"/>
      <c r="P11564" s="343"/>
    </row>
    <row r="11565" spans="1:16" x14ac:dyDescent="0.25">
      <c r="A11565" s="44" t="s">
        <v>10930</v>
      </c>
      <c r="B11565" s="44" t="s">
        <v>15254</v>
      </c>
      <c r="C11565" s="45" t="s">
        <v>10924</v>
      </c>
      <c r="D11565" s="45" t="s">
        <v>16294</v>
      </c>
      <c r="E11565" s="46">
        <v>45961</v>
      </c>
      <c r="F11565" s="338" t="s">
        <v>2055</v>
      </c>
      <c r="G11565" s="44"/>
      <c r="H11565" s="44"/>
      <c r="I11565" s="44"/>
      <c r="J11565" s="44"/>
      <c r="K11565" s="44"/>
      <c r="L11565" s="31"/>
      <c r="M11565" s="31"/>
      <c r="N11565" s="31"/>
      <c r="P11565" s="343"/>
    </row>
    <row r="11566" spans="1:16" x14ac:dyDescent="0.25">
      <c r="A11566" s="117" t="s">
        <v>2361</v>
      </c>
      <c r="B11566" s="114" t="s">
        <v>2309</v>
      </c>
      <c r="C11566" s="106" t="s">
        <v>2310</v>
      </c>
      <c r="D11566" s="93" t="s">
        <v>1593</v>
      </c>
      <c r="E11566" s="115">
        <v>46568</v>
      </c>
      <c r="F11566" s="93"/>
      <c r="G11566" s="93"/>
      <c r="H11566" s="93"/>
      <c r="I11566" s="99"/>
      <c r="J11566" s="99"/>
      <c r="K11566" s="99"/>
      <c r="P11566" s="343"/>
    </row>
    <row r="11567" spans="1:16" x14ac:dyDescent="0.25">
      <c r="A11567" s="44" t="s">
        <v>916</v>
      </c>
      <c r="B11567" s="44" t="s">
        <v>1365</v>
      </c>
      <c r="C11567" s="45" t="s">
        <v>15417</v>
      </c>
      <c r="D11567" s="45" t="s">
        <v>18252</v>
      </c>
      <c r="E11567" s="45" t="s">
        <v>11309</v>
      </c>
      <c r="F11567" s="45" t="s">
        <v>1385</v>
      </c>
      <c r="G11567" s="45" t="s">
        <v>1385</v>
      </c>
      <c r="P11567" s="343"/>
    </row>
    <row r="11568" spans="1:16" x14ac:dyDescent="0.25">
      <c r="A11568" s="264" t="s">
        <v>17947</v>
      </c>
      <c r="B11568" s="264" t="s">
        <v>236</v>
      </c>
      <c r="C11568" s="265">
        <v>241001</v>
      </c>
      <c r="D11568" s="265" t="s">
        <v>15953</v>
      </c>
      <c r="E11568" s="266" t="s">
        <v>11352</v>
      </c>
      <c r="P11568" s="343"/>
    </row>
    <row r="11569" spans="1:16" x14ac:dyDescent="0.25">
      <c r="A11569" s="264" t="s">
        <v>14986</v>
      </c>
      <c r="B11569" s="264" t="s">
        <v>13009</v>
      </c>
      <c r="C11569" s="265">
        <v>240101</v>
      </c>
      <c r="D11569" s="265" t="s">
        <v>15953</v>
      </c>
      <c r="E11569" s="266" t="s">
        <v>13010</v>
      </c>
      <c r="P11569" s="343"/>
    </row>
    <row r="11570" spans="1:16" x14ac:dyDescent="0.25">
      <c r="A11570" s="44" t="s">
        <v>15594</v>
      </c>
      <c r="B11570" s="44" t="s">
        <v>1354</v>
      </c>
      <c r="C11570" s="45" t="s">
        <v>14385</v>
      </c>
      <c r="D11570" s="45" t="s">
        <v>18252</v>
      </c>
      <c r="E11570" s="45" t="s">
        <v>3064</v>
      </c>
      <c r="F11570" s="45" t="s">
        <v>1384</v>
      </c>
      <c r="G11570" s="45" t="s">
        <v>1385</v>
      </c>
      <c r="P11570" s="343"/>
    </row>
    <row r="11571" spans="1:16" x14ac:dyDescent="0.25">
      <c r="A11571" s="44" t="s">
        <v>614</v>
      </c>
      <c r="B11571" s="44" t="s">
        <v>15290</v>
      </c>
      <c r="C11571" s="45" t="s">
        <v>7249</v>
      </c>
      <c r="D11571" s="45" t="s">
        <v>16294</v>
      </c>
      <c r="E11571" s="46">
        <v>45777</v>
      </c>
      <c r="F11571" s="338" t="s">
        <v>2055</v>
      </c>
      <c r="G11571" s="44"/>
      <c r="H11571" s="44"/>
      <c r="I11571" s="44"/>
      <c r="J11571" s="44"/>
      <c r="K11571" s="44"/>
      <c r="L11571" s="31"/>
      <c r="M11571" s="31"/>
      <c r="N11571" s="31"/>
      <c r="P11571" s="343"/>
    </row>
    <row r="11572" spans="1:16" x14ac:dyDescent="0.25">
      <c r="A11572" s="264" t="s">
        <v>917</v>
      </c>
      <c r="B11572" s="264" t="s">
        <v>4181</v>
      </c>
      <c r="C11572" s="265">
        <v>230301</v>
      </c>
      <c r="D11572" s="265" t="s">
        <v>15953</v>
      </c>
      <c r="E11572" s="266" t="s">
        <v>6877</v>
      </c>
      <c r="P11572" s="343"/>
    </row>
    <row r="11573" spans="1:16" x14ac:dyDescent="0.25">
      <c r="A11573" s="264" t="s">
        <v>14987</v>
      </c>
      <c r="B11573" s="264" t="s">
        <v>13009</v>
      </c>
      <c r="C11573" s="265">
        <v>240101</v>
      </c>
      <c r="D11573" s="265" t="s">
        <v>15953</v>
      </c>
      <c r="E11573" s="266" t="s">
        <v>13010</v>
      </c>
      <c r="P11573" s="343"/>
    </row>
    <row r="11574" spans="1:16" x14ac:dyDescent="0.25">
      <c r="A11574" s="264" t="s">
        <v>9569</v>
      </c>
      <c r="B11574" s="264" t="s">
        <v>2751</v>
      </c>
      <c r="C11574" s="265">
        <v>230105</v>
      </c>
      <c r="D11574" s="265" t="s">
        <v>15953</v>
      </c>
      <c r="E11574" s="266" t="s">
        <v>6877</v>
      </c>
      <c r="P11574" s="343"/>
    </row>
    <row r="11575" spans="1:16" ht="14.4" x14ac:dyDescent="0.3">
      <c r="A11575" s="57" t="s">
        <v>5911</v>
      </c>
      <c r="B11575" s="57" t="s">
        <v>236</v>
      </c>
      <c r="C11575" s="62" t="s">
        <v>5957</v>
      </c>
      <c r="D11575" s="62" t="s">
        <v>5966</v>
      </c>
      <c r="E11575" s="341" t="s">
        <v>13531</v>
      </c>
      <c r="F11575" s="339"/>
      <c r="G11575" s="339"/>
      <c r="H11575" s="57"/>
      <c r="I11575" s="57"/>
      <c r="J11575" s="57"/>
      <c r="K11575" s="57"/>
      <c r="P11575" s="343"/>
    </row>
    <row r="11576" spans="1:16" x14ac:dyDescent="0.25">
      <c r="A11576" s="264" t="s">
        <v>4303</v>
      </c>
      <c r="B11576" s="264" t="s">
        <v>3782</v>
      </c>
      <c r="C11576" s="265">
        <v>210205</v>
      </c>
      <c r="D11576" s="265" t="s">
        <v>15953</v>
      </c>
      <c r="E11576" s="266" t="s">
        <v>8836</v>
      </c>
      <c r="P11576" s="343"/>
    </row>
    <row r="11577" spans="1:16" x14ac:dyDescent="0.25">
      <c r="A11577" s="264" t="s">
        <v>4303</v>
      </c>
      <c r="B11577" s="264" t="s">
        <v>236</v>
      </c>
      <c r="C11577" s="265">
        <v>241001</v>
      </c>
      <c r="D11577" s="265" t="s">
        <v>15953</v>
      </c>
      <c r="E11577" s="266" t="s">
        <v>11352</v>
      </c>
      <c r="P11577" s="343"/>
    </row>
    <row r="11578" spans="1:16" x14ac:dyDescent="0.25">
      <c r="A11578" s="264" t="s">
        <v>14988</v>
      </c>
      <c r="B11578" s="264" t="s">
        <v>13009</v>
      </c>
      <c r="C11578" s="265">
        <v>240101</v>
      </c>
      <c r="D11578" s="265" t="s">
        <v>15953</v>
      </c>
      <c r="E11578" s="266" t="s">
        <v>13010</v>
      </c>
      <c r="P11578" s="343"/>
    </row>
    <row r="11579" spans="1:16" x14ac:dyDescent="0.25">
      <c r="A11579" s="264" t="s">
        <v>14988</v>
      </c>
      <c r="B11579" s="264" t="s">
        <v>1076</v>
      </c>
      <c r="C11579" s="265">
        <v>240303</v>
      </c>
      <c r="D11579" s="265" t="s">
        <v>15953</v>
      </c>
      <c r="E11579" s="266" t="s">
        <v>3064</v>
      </c>
      <c r="P11579" s="343"/>
    </row>
    <row r="11580" spans="1:16" x14ac:dyDescent="0.25">
      <c r="A11580" s="264" t="s">
        <v>10477</v>
      </c>
      <c r="B11580" s="264" t="s">
        <v>3753</v>
      </c>
      <c r="C11580" s="265">
        <v>210101</v>
      </c>
      <c r="D11580" s="265" t="s">
        <v>15953</v>
      </c>
      <c r="E11580" s="266" t="s">
        <v>3754</v>
      </c>
      <c r="P11580" s="343"/>
    </row>
    <row r="11581" spans="1:16" x14ac:dyDescent="0.25">
      <c r="A11581" s="44" t="s">
        <v>12466</v>
      </c>
      <c r="B11581" s="44" t="s">
        <v>11976</v>
      </c>
      <c r="C11581" s="45" t="s">
        <v>4788</v>
      </c>
      <c r="D11581" s="45" t="s">
        <v>4574</v>
      </c>
      <c r="E11581" s="275">
        <f>DATE(2025,2,19)</f>
        <v>45707</v>
      </c>
      <c r="F11581" s="32"/>
      <c r="G11581" s="32"/>
      <c r="H11581" s="32"/>
      <c r="I11581" s="31"/>
      <c r="J11581" s="31"/>
      <c r="K11581" s="31"/>
      <c r="L11581" s="31"/>
      <c r="M11581" s="31"/>
      <c r="N11581" s="31"/>
      <c r="P11581" s="343"/>
    </row>
    <row r="11582" spans="1:16" x14ac:dyDescent="0.25">
      <c r="A11582" s="264" t="s">
        <v>10478</v>
      </c>
      <c r="B11582" s="264" t="s">
        <v>6984</v>
      </c>
      <c r="C11582" s="265">
        <v>220904</v>
      </c>
      <c r="D11582" s="265" t="s">
        <v>15953</v>
      </c>
      <c r="E11582" s="266" t="s">
        <v>6985</v>
      </c>
      <c r="P11582" s="343"/>
    </row>
    <row r="11583" spans="1:16" x14ac:dyDescent="0.25">
      <c r="A11583" s="44" t="s">
        <v>9046</v>
      </c>
      <c r="B11583" s="44" t="s">
        <v>15257</v>
      </c>
      <c r="C11583" s="45" t="s">
        <v>13518</v>
      </c>
      <c r="D11583" s="45" t="s">
        <v>16294</v>
      </c>
      <c r="E11583" s="46">
        <v>46022</v>
      </c>
      <c r="F11583" s="338"/>
      <c r="G11583" s="44"/>
      <c r="H11583" s="44"/>
      <c r="I11583" s="44"/>
      <c r="J11583" s="44"/>
      <c r="K11583" s="44"/>
      <c r="L11583" s="31"/>
      <c r="M11583" s="31"/>
      <c r="N11583" s="31"/>
      <c r="P11583" s="343"/>
    </row>
    <row r="11584" spans="1:16" x14ac:dyDescent="0.25">
      <c r="A11584" s="44" t="s">
        <v>16146</v>
      </c>
      <c r="B11584" s="44" t="s">
        <v>5083</v>
      </c>
      <c r="C11584" s="45" t="s">
        <v>15961</v>
      </c>
      <c r="D11584" s="45" t="s">
        <v>18252</v>
      </c>
      <c r="E11584" s="45" t="s">
        <v>6214</v>
      </c>
      <c r="F11584" s="45" t="s">
        <v>1385</v>
      </c>
      <c r="G11584" s="45" t="s">
        <v>1385</v>
      </c>
      <c r="P11584" s="343"/>
    </row>
    <row r="11585" spans="1:16" x14ac:dyDescent="0.25">
      <c r="A11585" s="264" t="s">
        <v>7010</v>
      </c>
      <c r="B11585" s="264" t="s">
        <v>4180</v>
      </c>
      <c r="C11585" s="265">
        <v>220605</v>
      </c>
      <c r="D11585" s="265" t="s">
        <v>15953</v>
      </c>
      <c r="E11585" s="266" t="s">
        <v>6710</v>
      </c>
      <c r="P11585" s="343"/>
    </row>
    <row r="11586" spans="1:16" x14ac:dyDescent="0.25">
      <c r="A11586" s="264" t="s">
        <v>7010</v>
      </c>
      <c r="B11586" s="264" t="s">
        <v>236</v>
      </c>
      <c r="C11586" s="265">
        <v>241001</v>
      </c>
      <c r="D11586" s="265" t="s">
        <v>15953</v>
      </c>
      <c r="E11586" s="266" t="s">
        <v>11352</v>
      </c>
      <c r="P11586" s="343"/>
    </row>
    <row r="11587" spans="1:16" x14ac:dyDescent="0.25">
      <c r="A11587" s="264" t="s">
        <v>17948</v>
      </c>
      <c r="B11587" s="264" t="s">
        <v>236</v>
      </c>
      <c r="C11587" s="265">
        <v>241001</v>
      </c>
      <c r="D11587" s="265" t="s">
        <v>15953</v>
      </c>
      <c r="E11587" s="266" t="s">
        <v>11352</v>
      </c>
      <c r="P11587" s="343"/>
    </row>
    <row r="11588" spans="1:16" x14ac:dyDescent="0.25">
      <c r="A11588" s="44" t="s">
        <v>16685</v>
      </c>
      <c r="B11588" s="44" t="s">
        <v>16686</v>
      </c>
      <c r="C11588" s="45" t="s">
        <v>16687</v>
      </c>
      <c r="D11588" s="45" t="s">
        <v>4574</v>
      </c>
      <c r="E11588" s="275">
        <f>DATE(2028,5,7)</f>
        <v>46880</v>
      </c>
      <c r="P11588" s="343"/>
    </row>
    <row r="11589" spans="1:16" x14ac:dyDescent="0.25">
      <c r="A11589" s="264" t="s">
        <v>8717</v>
      </c>
      <c r="B11589" s="264" t="s">
        <v>4181</v>
      </c>
      <c r="C11589" s="265">
        <v>230301</v>
      </c>
      <c r="D11589" s="265" t="s">
        <v>15953</v>
      </c>
      <c r="E11589" s="266" t="s">
        <v>6877</v>
      </c>
      <c r="P11589" s="343"/>
    </row>
    <row r="11590" spans="1:16" x14ac:dyDescent="0.3">
      <c r="A11590" s="117" t="s">
        <v>2362</v>
      </c>
      <c r="B11590" s="117" t="s">
        <v>2292</v>
      </c>
      <c r="C11590" s="106" t="s">
        <v>2311</v>
      </c>
      <c r="D11590" s="93" t="s">
        <v>1593</v>
      </c>
      <c r="E11590" s="119">
        <v>46418</v>
      </c>
      <c r="F11590" s="93"/>
      <c r="G11590" s="93"/>
      <c r="H11590" s="93"/>
      <c r="I11590" s="99"/>
      <c r="J11590" s="99"/>
      <c r="K11590" s="99"/>
      <c r="P11590" s="343"/>
    </row>
    <row r="11591" spans="1:16" x14ac:dyDescent="0.3">
      <c r="A11591" s="117" t="s">
        <v>2362</v>
      </c>
      <c r="B11591" s="117" t="s">
        <v>2292</v>
      </c>
      <c r="C11591" s="106" t="s">
        <v>2311</v>
      </c>
      <c r="D11591" s="93" t="s">
        <v>1593</v>
      </c>
      <c r="E11591" s="119">
        <v>46418</v>
      </c>
      <c r="F11591" s="93"/>
      <c r="G11591" s="93"/>
      <c r="H11591" s="93"/>
      <c r="I11591" s="99"/>
      <c r="J11591" s="99"/>
      <c r="K11591" s="99"/>
      <c r="P11591" s="343"/>
    </row>
    <row r="11592" spans="1:16" x14ac:dyDescent="0.25">
      <c r="A11592" s="264" t="s">
        <v>10479</v>
      </c>
      <c r="B11592" s="264" t="s">
        <v>9688</v>
      </c>
      <c r="C11592" s="265">
        <v>230504</v>
      </c>
      <c r="D11592" s="265" t="s">
        <v>15953</v>
      </c>
      <c r="E11592" s="266" t="s">
        <v>9689</v>
      </c>
      <c r="P11592" s="343"/>
    </row>
    <row r="11593" spans="1:16" x14ac:dyDescent="0.25">
      <c r="A11593" s="403" t="s">
        <v>17478</v>
      </c>
      <c r="B11593" s="403" t="s">
        <v>17102</v>
      </c>
      <c r="C11593" s="413">
        <v>21.23</v>
      </c>
      <c r="D11593" s="43" t="s">
        <v>17679</v>
      </c>
      <c r="E11593" s="43">
        <v>46934</v>
      </c>
      <c r="F11593" s="88"/>
      <c r="P11593" s="343"/>
    </row>
    <row r="11594" spans="1:16" x14ac:dyDescent="0.25">
      <c r="A11594" s="44" t="s">
        <v>322</v>
      </c>
      <c r="B11594" s="44" t="s">
        <v>177</v>
      </c>
      <c r="C11594" s="45" t="s">
        <v>6387</v>
      </c>
      <c r="D11594" s="45" t="s">
        <v>15765</v>
      </c>
      <c r="E11594" s="45" t="s">
        <v>6212</v>
      </c>
      <c r="F11594" s="328"/>
      <c r="G11594" s="328"/>
      <c r="H11594" s="328"/>
      <c r="I11594" s="329"/>
      <c r="J11594" s="329"/>
      <c r="K11594" s="329"/>
      <c r="P11594" s="343"/>
    </row>
    <row r="11595" spans="1:16" x14ac:dyDescent="0.25">
      <c r="A11595" s="346" t="s">
        <v>322</v>
      </c>
      <c r="B11595" s="346" t="s">
        <v>177</v>
      </c>
      <c r="C11595" s="347" t="s">
        <v>6387</v>
      </c>
      <c r="D11595" s="347" t="s">
        <v>15765</v>
      </c>
      <c r="E11595" s="347" t="s">
        <v>16792</v>
      </c>
      <c r="F11595" s="346"/>
      <c r="G11595" s="346"/>
      <c r="H11595" s="346"/>
      <c r="I11595" s="346"/>
      <c r="J11595" s="346"/>
      <c r="K11595" s="346"/>
      <c r="L11595" s="346"/>
      <c r="M11595" s="346"/>
      <c r="P11595" s="343"/>
    </row>
    <row r="11596" spans="1:16" x14ac:dyDescent="0.25">
      <c r="A11596" s="44" t="s">
        <v>322</v>
      </c>
      <c r="B11596" s="44" t="s">
        <v>177</v>
      </c>
      <c r="C11596" s="45" t="s">
        <v>6387</v>
      </c>
      <c r="D11596" s="45" t="s">
        <v>13812</v>
      </c>
      <c r="E11596" s="45" t="s">
        <v>6212</v>
      </c>
      <c r="F11596" s="93"/>
      <c r="G11596" s="93"/>
      <c r="H11596" s="93"/>
      <c r="I11596" s="99"/>
      <c r="J11596" s="99"/>
      <c r="K11596" s="99"/>
      <c r="P11596" s="343"/>
    </row>
    <row r="11597" spans="1:16" x14ac:dyDescent="0.25">
      <c r="A11597" s="44" t="s">
        <v>15595</v>
      </c>
      <c r="B11597" s="44" t="s">
        <v>6176</v>
      </c>
      <c r="C11597" s="45" t="s">
        <v>6189</v>
      </c>
      <c r="D11597" s="45" t="s">
        <v>18252</v>
      </c>
      <c r="E11597" s="45" t="s">
        <v>6210</v>
      </c>
      <c r="F11597" s="45" t="s">
        <v>1384</v>
      </c>
      <c r="G11597" s="45" t="s">
        <v>1384</v>
      </c>
      <c r="P11597" s="343"/>
    </row>
    <row r="11598" spans="1:16" x14ac:dyDescent="0.25">
      <c r="A11598" s="264" t="s">
        <v>11473</v>
      </c>
      <c r="B11598" s="264" t="s">
        <v>9688</v>
      </c>
      <c r="C11598" s="265">
        <v>230504</v>
      </c>
      <c r="D11598" s="265" t="s">
        <v>15953</v>
      </c>
      <c r="E11598" s="266" t="s">
        <v>9689</v>
      </c>
      <c r="P11598" s="343"/>
    </row>
    <row r="11599" spans="1:16" x14ac:dyDescent="0.25">
      <c r="A11599" s="44" t="s">
        <v>5770</v>
      </c>
      <c r="B11599" s="44" t="s">
        <v>5559</v>
      </c>
      <c r="C11599" s="45" t="s">
        <v>5771</v>
      </c>
      <c r="D11599" s="45" t="s">
        <v>15765</v>
      </c>
      <c r="E11599" s="45" t="s">
        <v>5246</v>
      </c>
      <c r="F11599" s="328"/>
      <c r="G11599" s="328"/>
      <c r="H11599" s="328"/>
      <c r="I11599" s="329"/>
      <c r="J11599" s="329"/>
      <c r="K11599" s="329"/>
      <c r="P11599" s="343"/>
    </row>
    <row r="11600" spans="1:16" x14ac:dyDescent="0.25">
      <c r="A11600" s="346" t="s">
        <v>5770</v>
      </c>
      <c r="B11600" s="346" t="s">
        <v>5559</v>
      </c>
      <c r="C11600" s="347" t="s">
        <v>5771</v>
      </c>
      <c r="D11600" s="347" t="s">
        <v>15765</v>
      </c>
      <c r="E11600" s="347" t="s">
        <v>2980</v>
      </c>
      <c r="F11600" s="346"/>
      <c r="G11600" s="346"/>
      <c r="H11600" s="346"/>
      <c r="I11600" s="346"/>
      <c r="J11600" s="346"/>
      <c r="K11600" s="346"/>
      <c r="L11600" s="346"/>
      <c r="M11600" s="346"/>
      <c r="P11600" s="343"/>
    </row>
    <row r="11601" spans="1:16" x14ac:dyDescent="0.25">
      <c r="A11601" s="44" t="s">
        <v>16147</v>
      </c>
      <c r="B11601" s="44" t="s">
        <v>15970</v>
      </c>
      <c r="C11601" s="45" t="s">
        <v>15775</v>
      </c>
      <c r="D11601" s="45" t="s">
        <v>18252</v>
      </c>
      <c r="E11601" s="45" t="s">
        <v>6416</v>
      </c>
      <c r="F11601" s="45" t="s">
        <v>1384</v>
      </c>
      <c r="G11601" s="45" t="s">
        <v>1385</v>
      </c>
      <c r="P11601" s="343"/>
    </row>
    <row r="11602" spans="1:16" x14ac:dyDescent="0.25">
      <c r="A11602" s="264" t="s">
        <v>9570</v>
      </c>
      <c r="B11602" s="264" t="s">
        <v>2751</v>
      </c>
      <c r="C11602" s="265">
        <v>230105</v>
      </c>
      <c r="D11602" s="265" t="s">
        <v>15953</v>
      </c>
      <c r="E11602" s="266" t="s">
        <v>6877</v>
      </c>
      <c r="P11602" s="343"/>
    </row>
    <row r="11603" spans="1:16" x14ac:dyDescent="0.25">
      <c r="A11603" s="264" t="s">
        <v>918</v>
      </c>
      <c r="B11603" s="264" t="s">
        <v>3753</v>
      </c>
      <c r="C11603" s="265">
        <v>210101</v>
      </c>
      <c r="D11603" s="265" t="s">
        <v>15953</v>
      </c>
      <c r="E11603" s="266" t="s">
        <v>3754</v>
      </c>
      <c r="P11603" s="343"/>
    </row>
    <row r="11604" spans="1:16" x14ac:dyDescent="0.25">
      <c r="A11604" s="264" t="s">
        <v>918</v>
      </c>
      <c r="B11604" s="264" t="s">
        <v>14586</v>
      </c>
      <c r="C11604" s="265">
        <v>240403</v>
      </c>
      <c r="D11604" s="265" t="s">
        <v>15953</v>
      </c>
      <c r="E11604" s="266" t="s">
        <v>6492</v>
      </c>
      <c r="P11604" s="343"/>
    </row>
    <row r="11605" spans="1:16" x14ac:dyDescent="0.25">
      <c r="A11605" s="264" t="s">
        <v>918</v>
      </c>
      <c r="B11605" s="264" t="s">
        <v>1056</v>
      </c>
      <c r="C11605" s="265">
        <v>240601</v>
      </c>
      <c r="D11605" s="265" t="s">
        <v>15953</v>
      </c>
      <c r="E11605" s="266" t="s">
        <v>13753</v>
      </c>
      <c r="P11605" s="343"/>
    </row>
    <row r="11606" spans="1:16" x14ac:dyDescent="0.25">
      <c r="A11606" s="264" t="s">
        <v>14989</v>
      </c>
      <c r="B11606" s="264" t="s">
        <v>14586</v>
      </c>
      <c r="C11606" s="265">
        <v>240403</v>
      </c>
      <c r="D11606" s="265" t="s">
        <v>15953</v>
      </c>
      <c r="E11606" s="266" t="s">
        <v>6492</v>
      </c>
      <c r="P11606" s="343"/>
    </row>
    <row r="11607" spans="1:16" x14ac:dyDescent="0.3">
      <c r="A11607" s="99" t="s">
        <v>10963</v>
      </c>
      <c r="B11607" s="92" t="s">
        <v>10965</v>
      </c>
      <c r="C11607" s="93" t="s">
        <v>10966</v>
      </c>
      <c r="D11607" s="93" t="s">
        <v>1398</v>
      </c>
      <c r="E11607" s="94">
        <v>45976</v>
      </c>
      <c r="F11607" s="93"/>
      <c r="G11607" s="93"/>
      <c r="H11607" s="93"/>
      <c r="I11607" s="99"/>
      <c r="J11607" s="99"/>
      <c r="K11607" s="99"/>
      <c r="L11607" s="31"/>
      <c r="M11607" s="31"/>
      <c r="N11607" s="31"/>
      <c r="P11607" s="343"/>
    </row>
    <row r="11608" spans="1:16" x14ac:dyDescent="0.25">
      <c r="A11608" s="1" t="s">
        <v>16435</v>
      </c>
      <c r="B11608" s="432" t="s">
        <v>190</v>
      </c>
      <c r="C11608" s="433" t="s">
        <v>16436</v>
      </c>
      <c r="D11608" s="434" t="s">
        <v>17016</v>
      </c>
      <c r="E11608" s="434">
        <v>45917</v>
      </c>
      <c r="P11608" s="343"/>
    </row>
    <row r="11609" spans="1:16" x14ac:dyDescent="0.25">
      <c r="A11609" s="44" t="s">
        <v>13090</v>
      </c>
      <c r="B11609" s="44" t="s">
        <v>13525</v>
      </c>
      <c r="C11609" s="45" t="s">
        <v>13084</v>
      </c>
      <c r="D11609" s="45" t="s">
        <v>16294</v>
      </c>
      <c r="E11609" s="46">
        <v>45777</v>
      </c>
      <c r="F11609" s="338"/>
      <c r="G11609" s="44"/>
      <c r="H11609" s="44"/>
      <c r="I11609" s="44"/>
      <c r="J11609" s="44"/>
      <c r="K11609" s="44"/>
      <c r="L11609" s="31"/>
      <c r="M11609" s="31"/>
      <c r="N11609" s="31"/>
      <c r="P11609" s="343"/>
    </row>
    <row r="11610" spans="1:16" x14ac:dyDescent="0.25">
      <c r="A11610" s="264" t="s">
        <v>10480</v>
      </c>
      <c r="B11610" s="264" t="s">
        <v>2751</v>
      </c>
      <c r="C11610" s="265">
        <v>230105</v>
      </c>
      <c r="D11610" s="265" t="s">
        <v>15953</v>
      </c>
      <c r="E11610" s="266" t="s">
        <v>6877</v>
      </c>
      <c r="P11610" s="343"/>
    </row>
    <row r="11611" spans="1:16" x14ac:dyDescent="0.25">
      <c r="A11611" s="264" t="s">
        <v>10480</v>
      </c>
      <c r="B11611" s="264" t="s">
        <v>1080</v>
      </c>
      <c r="C11611" s="265">
        <v>230402</v>
      </c>
      <c r="D11611" s="265" t="s">
        <v>15953</v>
      </c>
      <c r="E11611" s="266" t="s">
        <v>9996</v>
      </c>
      <c r="P11611" s="343"/>
    </row>
    <row r="11612" spans="1:16" x14ac:dyDescent="0.25">
      <c r="A11612" s="273" t="s">
        <v>172</v>
      </c>
      <c r="B11612" s="273" t="s">
        <v>11791</v>
      </c>
      <c r="C11612" s="274">
        <v>791202303002</v>
      </c>
      <c r="D11612" s="274" t="s">
        <v>8356</v>
      </c>
      <c r="E11612" s="276" t="s">
        <v>3754</v>
      </c>
      <c r="F11612" s="328"/>
      <c r="G11612" s="328"/>
      <c r="H11612" s="328"/>
      <c r="I11612" s="329"/>
      <c r="J11612" s="329"/>
      <c r="K11612" s="329"/>
      <c r="P11612" s="343"/>
    </row>
    <row r="11613" spans="1:16" x14ac:dyDescent="0.25">
      <c r="A11613" s="1" t="s">
        <v>172</v>
      </c>
      <c r="B11613" s="432" t="s">
        <v>6338</v>
      </c>
      <c r="C11613" s="433" t="s">
        <v>6344</v>
      </c>
      <c r="D11613" s="434" t="s">
        <v>17016</v>
      </c>
      <c r="E11613" s="434">
        <v>45885</v>
      </c>
      <c r="P11613" s="343"/>
    </row>
    <row r="11614" spans="1:16" x14ac:dyDescent="0.25">
      <c r="A11614" s="264" t="s">
        <v>919</v>
      </c>
      <c r="B11614" s="264" t="s">
        <v>3753</v>
      </c>
      <c r="C11614" s="265">
        <v>210101</v>
      </c>
      <c r="D11614" s="265" t="s">
        <v>15953</v>
      </c>
      <c r="E11614" s="266" t="s">
        <v>3754</v>
      </c>
      <c r="P11614" s="343"/>
    </row>
    <row r="11615" spans="1:16" x14ac:dyDescent="0.25">
      <c r="A11615" s="44" t="s">
        <v>12467</v>
      </c>
      <c r="B11615" s="44" t="s">
        <v>12053</v>
      </c>
      <c r="C11615" s="45" t="s">
        <v>4790</v>
      </c>
      <c r="D11615" s="45" t="s">
        <v>4574</v>
      </c>
      <c r="E11615" s="275">
        <f>DATE(2026,7,20)</f>
        <v>46223</v>
      </c>
      <c r="P11615" s="343"/>
    </row>
    <row r="11616" spans="1:16" x14ac:dyDescent="0.25">
      <c r="A11616" s="264" t="s">
        <v>8718</v>
      </c>
      <c r="B11616" s="264" t="s">
        <v>2770</v>
      </c>
      <c r="C11616" s="265">
        <v>221004</v>
      </c>
      <c r="D11616" s="265" t="s">
        <v>15953</v>
      </c>
      <c r="E11616" s="266" t="s">
        <v>5198</v>
      </c>
      <c r="P11616" s="343"/>
    </row>
    <row r="11617" spans="1:16" x14ac:dyDescent="0.25">
      <c r="A11617" s="264" t="s">
        <v>7011</v>
      </c>
      <c r="B11617" s="264" t="s">
        <v>1056</v>
      </c>
      <c r="C11617" s="265">
        <v>220601</v>
      </c>
      <c r="D11617" s="265" t="s">
        <v>15953</v>
      </c>
      <c r="E11617" s="266" t="s">
        <v>6412</v>
      </c>
      <c r="P11617" s="343"/>
    </row>
    <row r="11618" spans="1:16" x14ac:dyDescent="0.25">
      <c r="A11618" s="264" t="s">
        <v>7012</v>
      </c>
      <c r="B11618" s="264" t="s">
        <v>2751</v>
      </c>
      <c r="C11618" s="265">
        <v>220105</v>
      </c>
      <c r="D11618" s="265" t="s">
        <v>15953</v>
      </c>
      <c r="E11618" s="266" t="s">
        <v>3064</v>
      </c>
      <c r="P11618" s="343"/>
    </row>
    <row r="11619" spans="1:16" x14ac:dyDescent="0.25">
      <c r="A11619" s="264" t="s">
        <v>17949</v>
      </c>
      <c r="B11619" s="264" t="s">
        <v>1070</v>
      </c>
      <c r="C11619" s="265">
        <v>241202</v>
      </c>
      <c r="D11619" s="265" t="s">
        <v>15953</v>
      </c>
      <c r="E11619" s="266" t="s">
        <v>17687</v>
      </c>
      <c r="P11619" s="343"/>
    </row>
    <row r="11620" spans="1:16" x14ac:dyDescent="0.25">
      <c r="A11620" s="403" t="s">
        <v>17479</v>
      </c>
      <c r="B11620" s="403" t="s">
        <v>17100</v>
      </c>
      <c r="C11620" s="413">
        <v>3.25</v>
      </c>
      <c r="D11620" s="43" t="s">
        <v>17679</v>
      </c>
      <c r="E11620" s="43">
        <v>47422</v>
      </c>
      <c r="F11620" s="88" t="s">
        <v>1533</v>
      </c>
      <c r="P11620" s="343"/>
    </row>
    <row r="11621" spans="1:16" x14ac:dyDescent="0.25">
      <c r="A11621" s="1" t="s">
        <v>80</v>
      </c>
      <c r="B11621" s="432" t="s">
        <v>2189</v>
      </c>
      <c r="C11621" s="433" t="s">
        <v>4400</v>
      </c>
      <c r="D11621" s="434" t="s">
        <v>17016</v>
      </c>
      <c r="E11621" s="434">
        <v>45823</v>
      </c>
      <c r="P11621" s="343"/>
    </row>
    <row r="11622" spans="1:16" x14ac:dyDescent="0.25">
      <c r="A11622" s="1" t="s">
        <v>80</v>
      </c>
      <c r="B11622" s="432" t="s">
        <v>2189</v>
      </c>
      <c r="C11622" s="433" t="s">
        <v>4400</v>
      </c>
      <c r="D11622" s="434" t="s">
        <v>17016</v>
      </c>
      <c r="E11622" s="434">
        <v>45823</v>
      </c>
      <c r="P11622" s="343"/>
    </row>
    <row r="11623" spans="1:16" x14ac:dyDescent="0.25">
      <c r="A11623" s="44" t="s">
        <v>13429</v>
      </c>
      <c r="B11623" s="44" t="s">
        <v>15257</v>
      </c>
      <c r="C11623" s="45" t="s">
        <v>13518</v>
      </c>
      <c r="D11623" s="45" t="s">
        <v>16294</v>
      </c>
      <c r="E11623" s="46">
        <v>46022</v>
      </c>
      <c r="F11623" s="338"/>
      <c r="G11623" s="44"/>
      <c r="H11623" s="44"/>
      <c r="I11623" s="44"/>
      <c r="J11623" s="44"/>
      <c r="K11623" s="44"/>
      <c r="L11623" s="31"/>
      <c r="M11623" s="31"/>
      <c r="N11623" s="31"/>
      <c r="P11623" s="343"/>
    </row>
    <row r="11624" spans="1:16" x14ac:dyDescent="0.3">
      <c r="A11624" s="57" t="s">
        <v>2124</v>
      </c>
      <c r="B11624" s="57" t="s">
        <v>2495</v>
      </c>
      <c r="C11624" s="62">
        <v>21030</v>
      </c>
      <c r="D11624" s="62" t="s">
        <v>5966</v>
      </c>
      <c r="E11624" s="60">
        <v>45961</v>
      </c>
      <c r="F11624" s="339" t="s">
        <v>16267</v>
      </c>
      <c r="G11624" s="339" t="s">
        <v>16268</v>
      </c>
      <c r="H11624" s="57"/>
      <c r="I11624" s="57"/>
      <c r="J11624" s="57"/>
      <c r="K11624" s="57"/>
      <c r="L11624" s="31"/>
      <c r="M11624" s="31"/>
      <c r="N11624" s="31"/>
      <c r="P11624" s="343"/>
    </row>
    <row r="11625" spans="1:16" x14ac:dyDescent="0.25">
      <c r="A11625" s="1" t="s">
        <v>151</v>
      </c>
      <c r="B11625" s="432" t="s">
        <v>2954</v>
      </c>
      <c r="C11625" s="433" t="s">
        <v>4401</v>
      </c>
      <c r="D11625" s="434" t="s">
        <v>17016</v>
      </c>
      <c r="E11625" s="434">
        <v>45823</v>
      </c>
      <c r="P11625" s="343"/>
    </row>
    <row r="11626" spans="1:16" x14ac:dyDescent="0.25">
      <c r="A11626" s="1" t="s">
        <v>151</v>
      </c>
      <c r="B11626" s="432" t="s">
        <v>2954</v>
      </c>
      <c r="C11626" s="433" t="s">
        <v>4401</v>
      </c>
      <c r="D11626" s="434" t="s">
        <v>17016</v>
      </c>
      <c r="E11626" s="434">
        <v>45823</v>
      </c>
      <c r="P11626" s="343"/>
    </row>
    <row r="11627" spans="1:16" x14ac:dyDescent="0.25">
      <c r="A11627" s="1" t="s">
        <v>151</v>
      </c>
      <c r="B11627" s="432" t="s">
        <v>2954</v>
      </c>
      <c r="C11627" s="433" t="s">
        <v>4401</v>
      </c>
      <c r="D11627" s="434" t="s">
        <v>17016</v>
      </c>
      <c r="E11627" s="434">
        <v>45823</v>
      </c>
      <c r="P11627" s="343"/>
    </row>
    <row r="11628" spans="1:16" x14ac:dyDescent="0.25">
      <c r="A11628" s="403" t="s">
        <v>17480</v>
      </c>
      <c r="B11628" s="403" t="s">
        <v>17099</v>
      </c>
      <c r="C11628" s="413">
        <v>8.24</v>
      </c>
      <c r="D11628" s="43" t="s">
        <v>17679</v>
      </c>
      <c r="E11628" s="43">
        <v>47057</v>
      </c>
      <c r="F11628" s="88"/>
      <c r="P11628" s="343"/>
    </row>
    <row r="11629" spans="1:16" x14ac:dyDescent="0.25">
      <c r="A11629" s="403" t="s">
        <v>17480</v>
      </c>
      <c r="B11629" s="403" t="s">
        <v>17121</v>
      </c>
      <c r="C11629" s="413">
        <v>13.23</v>
      </c>
      <c r="D11629" s="43" t="s">
        <v>17679</v>
      </c>
      <c r="E11629" s="43">
        <v>46934</v>
      </c>
      <c r="F11629" s="88"/>
      <c r="P11629" s="343"/>
    </row>
    <row r="11630" spans="1:16" x14ac:dyDescent="0.25">
      <c r="A11630" s="44" t="s">
        <v>16148</v>
      </c>
      <c r="B11630" s="44" t="s">
        <v>1354</v>
      </c>
      <c r="C11630" s="45" t="s">
        <v>14385</v>
      </c>
      <c r="D11630" s="45" t="s">
        <v>18252</v>
      </c>
      <c r="E11630" s="45" t="s">
        <v>3064</v>
      </c>
      <c r="F11630" s="45" t="s">
        <v>1385</v>
      </c>
      <c r="G11630" s="45" t="s">
        <v>1385</v>
      </c>
      <c r="P11630" s="343"/>
    </row>
    <row r="11631" spans="1:16" x14ac:dyDescent="0.25">
      <c r="A11631" s="44" t="s">
        <v>16148</v>
      </c>
      <c r="B11631" s="44" t="s">
        <v>15962</v>
      </c>
      <c r="C11631" s="45" t="s">
        <v>15776</v>
      </c>
      <c r="D11631" s="45" t="s">
        <v>18252</v>
      </c>
      <c r="E11631" s="45" t="s">
        <v>6416</v>
      </c>
      <c r="F11631" s="45" t="s">
        <v>1385</v>
      </c>
      <c r="G11631" s="45" t="s">
        <v>1385</v>
      </c>
      <c r="P11631" s="343"/>
    </row>
    <row r="11632" spans="1:16" x14ac:dyDescent="0.25">
      <c r="A11632" s="44" t="s">
        <v>16148</v>
      </c>
      <c r="B11632" s="44" t="s">
        <v>18102</v>
      </c>
      <c r="C11632" s="45" t="s">
        <v>18103</v>
      </c>
      <c r="D11632" s="45" t="s">
        <v>18252</v>
      </c>
      <c r="E11632" s="45" t="s">
        <v>6985</v>
      </c>
      <c r="F11632" s="45" t="s">
        <v>1385</v>
      </c>
      <c r="G11632" s="45" t="s">
        <v>1385</v>
      </c>
      <c r="P11632" s="343"/>
    </row>
    <row r="11633" spans="1:16" x14ac:dyDescent="0.25">
      <c r="A11633" s="273" t="s">
        <v>11820</v>
      </c>
      <c r="B11633" s="273" t="s">
        <v>11791</v>
      </c>
      <c r="C11633" s="274">
        <v>791202303002</v>
      </c>
      <c r="D11633" s="274" t="s">
        <v>8356</v>
      </c>
      <c r="E11633" s="276" t="s">
        <v>3754</v>
      </c>
      <c r="F11633" s="328"/>
      <c r="G11633" s="328"/>
      <c r="H11633" s="328"/>
      <c r="I11633" s="329"/>
      <c r="J11633" s="329"/>
      <c r="K11633" s="329"/>
      <c r="P11633" s="343"/>
    </row>
    <row r="11634" spans="1:16" x14ac:dyDescent="0.25">
      <c r="A11634" s="273" t="s">
        <v>11820</v>
      </c>
      <c r="B11634" s="273" t="s">
        <v>11788</v>
      </c>
      <c r="C11634" s="274">
        <v>791202303001</v>
      </c>
      <c r="D11634" s="274" t="s">
        <v>8356</v>
      </c>
      <c r="E11634" s="276" t="s">
        <v>3754</v>
      </c>
      <c r="F11634" s="328"/>
      <c r="G11634" s="328"/>
      <c r="H11634" s="328"/>
      <c r="I11634" s="329"/>
      <c r="J11634" s="329"/>
      <c r="K11634" s="329"/>
      <c r="P11634" s="343"/>
    </row>
    <row r="11635" spans="1:16" x14ac:dyDescent="0.25">
      <c r="A11635" s="44" t="s">
        <v>13302</v>
      </c>
      <c r="B11635" s="92" t="s">
        <v>13392</v>
      </c>
      <c r="C11635" s="45" t="s">
        <v>13131</v>
      </c>
      <c r="D11635" s="93" t="s">
        <v>13391</v>
      </c>
      <c r="E11635" s="94">
        <v>45838</v>
      </c>
      <c r="F11635" s="93"/>
      <c r="G11635" s="93"/>
      <c r="H11635" s="93"/>
      <c r="I11635" s="99"/>
      <c r="J11635" s="99"/>
      <c r="K11635" s="99"/>
      <c r="L11635" s="31"/>
      <c r="M11635" s="31"/>
      <c r="N11635" s="31"/>
      <c r="P11635" s="343"/>
    </row>
    <row r="11636" spans="1:16" x14ac:dyDescent="0.25">
      <c r="A11636" s="44" t="s">
        <v>13303</v>
      </c>
      <c r="B11636" s="92" t="s">
        <v>13392</v>
      </c>
      <c r="C11636" s="45" t="s">
        <v>13131</v>
      </c>
      <c r="D11636" s="93" t="s">
        <v>13391</v>
      </c>
      <c r="E11636" s="94">
        <v>45838</v>
      </c>
      <c r="F11636" s="93"/>
      <c r="G11636" s="93"/>
      <c r="H11636" s="93"/>
      <c r="I11636" s="99"/>
      <c r="J11636" s="99"/>
      <c r="K11636" s="99"/>
      <c r="L11636" s="31"/>
      <c r="M11636" s="31"/>
      <c r="N11636" s="31"/>
      <c r="P11636" s="343"/>
    </row>
    <row r="11637" spans="1:16" x14ac:dyDescent="0.25">
      <c r="A11637" s="264" t="s">
        <v>7013</v>
      </c>
      <c r="B11637" s="264" t="s">
        <v>4180</v>
      </c>
      <c r="C11637" s="265">
        <v>220605</v>
      </c>
      <c r="D11637" s="265" t="s">
        <v>15953</v>
      </c>
      <c r="E11637" s="266" t="s">
        <v>6710</v>
      </c>
      <c r="P11637" s="343"/>
    </row>
    <row r="11638" spans="1:16" x14ac:dyDescent="0.25">
      <c r="A11638" s="44" t="s">
        <v>10275</v>
      </c>
      <c r="B11638" s="44" t="s">
        <v>10049</v>
      </c>
      <c r="C11638" s="45" t="s">
        <v>10276</v>
      </c>
      <c r="D11638" s="45" t="s">
        <v>15765</v>
      </c>
      <c r="E11638" s="45" t="s">
        <v>6422</v>
      </c>
      <c r="F11638" s="328"/>
      <c r="G11638" s="328"/>
      <c r="H11638" s="328"/>
      <c r="I11638" s="329"/>
      <c r="J11638" s="329"/>
      <c r="K11638" s="329"/>
      <c r="P11638" s="343"/>
    </row>
    <row r="11639" spans="1:16" x14ac:dyDescent="0.25">
      <c r="A11639" s="346" t="s">
        <v>10275</v>
      </c>
      <c r="B11639" s="346" t="s">
        <v>10049</v>
      </c>
      <c r="C11639" s="347" t="s">
        <v>10276</v>
      </c>
      <c r="D11639" s="347" t="s">
        <v>15765</v>
      </c>
      <c r="E11639" s="347" t="s">
        <v>6665</v>
      </c>
      <c r="F11639" s="346"/>
      <c r="G11639" s="346"/>
      <c r="H11639" s="346"/>
      <c r="I11639" s="346"/>
      <c r="J11639" s="346"/>
      <c r="K11639" s="346"/>
      <c r="L11639" s="346"/>
      <c r="M11639" s="346"/>
      <c r="P11639" s="343"/>
    </row>
    <row r="11640" spans="1:16" x14ac:dyDescent="0.25">
      <c r="A11640" s="44" t="s">
        <v>10275</v>
      </c>
      <c r="B11640" s="44" t="s">
        <v>10049</v>
      </c>
      <c r="C11640" s="45" t="s">
        <v>10276</v>
      </c>
      <c r="D11640" s="45" t="s">
        <v>13812</v>
      </c>
      <c r="E11640" s="45" t="s">
        <v>6422</v>
      </c>
      <c r="F11640" s="93"/>
      <c r="G11640" s="93"/>
      <c r="H11640" s="93"/>
      <c r="I11640" s="99"/>
      <c r="J11640" s="99"/>
      <c r="K11640" s="99"/>
      <c r="P11640" s="343"/>
    </row>
    <row r="11641" spans="1:16" x14ac:dyDescent="0.25">
      <c r="A11641" s="44" t="s">
        <v>11209</v>
      </c>
      <c r="B11641" s="44" t="s">
        <v>15279</v>
      </c>
      <c r="C11641" s="45" t="s">
        <v>11130</v>
      </c>
      <c r="D11641" s="45" t="s">
        <v>16294</v>
      </c>
      <c r="E11641" s="46">
        <v>46112</v>
      </c>
      <c r="F11641" s="338"/>
      <c r="G11641" s="44"/>
      <c r="H11641" s="44"/>
      <c r="I11641" s="44"/>
      <c r="J11641" s="44"/>
      <c r="K11641" s="44"/>
      <c r="P11641" s="343"/>
    </row>
    <row r="11642" spans="1:16" x14ac:dyDescent="0.25">
      <c r="A11642" s="264" t="s">
        <v>11209</v>
      </c>
      <c r="B11642" s="264" t="s">
        <v>14586</v>
      </c>
      <c r="C11642" s="265">
        <v>240403</v>
      </c>
      <c r="D11642" s="265" t="s">
        <v>15953</v>
      </c>
      <c r="E11642" s="266" t="s">
        <v>6492</v>
      </c>
      <c r="P11642" s="343"/>
    </row>
    <row r="11643" spans="1:16" x14ac:dyDescent="0.25">
      <c r="A11643" s="264" t="s">
        <v>8719</v>
      </c>
      <c r="B11643" s="264" t="s">
        <v>6966</v>
      </c>
      <c r="C11643" s="265">
        <v>23010401</v>
      </c>
      <c r="D11643" s="265" t="s">
        <v>15953</v>
      </c>
      <c r="E11643" s="266" t="s">
        <v>6967</v>
      </c>
      <c r="P11643" s="343"/>
    </row>
    <row r="11644" spans="1:16" x14ac:dyDescent="0.25">
      <c r="A11644" s="264" t="s">
        <v>8719</v>
      </c>
      <c r="B11644" s="264" t="s">
        <v>3782</v>
      </c>
      <c r="C11644" s="265">
        <v>23010402</v>
      </c>
      <c r="D11644" s="265" t="s">
        <v>15953</v>
      </c>
      <c r="E11644" s="266" t="s">
        <v>8836</v>
      </c>
      <c r="P11644" s="343"/>
    </row>
    <row r="11645" spans="1:16" x14ac:dyDescent="0.25">
      <c r="A11645" s="44" t="s">
        <v>2437</v>
      </c>
      <c r="B11645" s="44" t="s">
        <v>6179</v>
      </c>
      <c r="C11645" s="45" t="s">
        <v>6199</v>
      </c>
      <c r="D11645" s="45" t="s">
        <v>18252</v>
      </c>
      <c r="E11645" s="45" t="s">
        <v>6212</v>
      </c>
      <c r="F11645" s="45" t="s">
        <v>1384</v>
      </c>
      <c r="G11645" s="45" t="s">
        <v>1385</v>
      </c>
      <c r="P11645" s="343"/>
    </row>
    <row r="11646" spans="1:16" x14ac:dyDescent="0.25">
      <c r="A11646" s="403" t="s">
        <v>5484</v>
      </c>
      <c r="B11646" s="403" t="s">
        <v>17087</v>
      </c>
      <c r="C11646" s="413">
        <v>9.2200000000000006</v>
      </c>
      <c r="D11646" s="43" t="s">
        <v>17679</v>
      </c>
      <c r="E11646" s="43">
        <v>45838</v>
      </c>
      <c r="F11646" s="88"/>
      <c r="P11646" s="343"/>
    </row>
    <row r="11647" spans="1:16" x14ac:dyDescent="0.25">
      <c r="A11647" s="44" t="s">
        <v>5484</v>
      </c>
      <c r="B11647" s="44" t="s">
        <v>15249</v>
      </c>
      <c r="C11647" s="45" t="s">
        <v>7192</v>
      </c>
      <c r="D11647" s="45" t="s">
        <v>16294</v>
      </c>
      <c r="E11647" s="46">
        <v>45869</v>
      </c>
      <c r="F11647" s="338"/>
      <c r="G11647" s="44"/>
      <c r="H11647" s="44"/>
      <c r="I11647" s="44"/>
      <c r="J11647" s="44"/>
      <c r="K11647" s="44"/>
      <c r="L11647" s="31"/>
      <c r="M11647" s="31"/>
      <c r="N11647" s="31"/>
      <c r="P11647" s="343"/>
    </row>
    <row r="11648" spans="1:16" x14ac:dyDescent="0.25">
      <c r="A11648" s="264" t="s">
        <v>5484</v>
      </c>
      <c r="B11648" s="264" t="s">
        <v>8832</v>
      </c>
      <c r="C11648" s="265">
        <v>230203</v>
      </c>
      <c r="D11648" s="265" t="s">
        <v>15953</v>
      </c>
      <c r="E11648" s="266" t="s">
        <v>8836</v>
      </c>
      <c r="P11648" s="343"/>
    </row>
    <row r="11649" spans="1:16" x14ac:dyDescent="0.25">
      <c r="A11649" s="264" t="s">
        <v>5484</v>
      </c>
      <c r="B11649" s="264" t="s">
        <v>1061</v>
      </c>
      <c r="C11649" s="265">
        <v>240803</v>
      </c>
      <c r="D11649" s="265" t="s">
        <v>15953</v>
      </c>
      <c r="E11649" s="266" t="s">
        <v>6416</v>
      </c>
      <c r="P11649" s="343"/>
    </row>
    <row r="11650" spans="1:16" x14ac:dyDescent="0.25">
      <c r="A11650" s="100" t="s">
        <v>4142</v>
      </c>
      <c r="B11650" s="92" t="s">
        <v>4153</v>
      </c>
      <c r="C11650" s="93" t="s">
        <v>4154</v>
      </c>
      <c r="D11650" s="93" t="s">
        <v>1398</v>
      </c>
      <c r="E11650" s="94">
        <v>46131</v>
      </c>
      <c r="F11650" s="93"/>
      <c r="G11650" s="93"/>
      <c r="H11650" s="93"/>
      <c r="I11650" s="99"/>
      <c r="J11650" s="99"/>
      <c r="K11650" s="99"/>
      <c r="P11650" s="343"/>
    </row>
    <row r="11651" spans="1:16" x14ac:dyDescent="0.25">
      <c r="A11651" s="264" t="s">
        <v>10762</v>
      </c>
      <c r="B11651" s="264" t="s">
        <v>1067</v>
      </c>
      <c r="C11651" s="265">
        <v>230703</v>
      </c>
      <c r="D11651" s="265" t="s">
        <v>15953</v>
      </c>
      <c r="E11651" s="266" t="s">
        <v>5273</v>
      </c>
      <c r="P11651" s="343"/>
    </row>
    <row r="11652" spans="1:16" x14ac:dyDescent="0.25">
      <c r="A11652" s="264" t="s">
        <v>17950</v>
      </c>
      <c r="B11652" s="264" t="s">
        <v>1069</v>
      </c>
      <c r="C11652" s="265">
        <v>230103</v>
      </c>
      <c r="D11652" s="265" t="s">
        <v>15953</v>
      </c>
      <c r="E11652" s="266" t="s">
        <v>6809</v>
      </c>
      <c r="P11652" s="343"/>
    </row>
    <row r="11653" spans="1:16" x14ac:dyDescent="0.25">
      <c r="A11653" s="264" t="s">
        <v>17950</v>
      </c>
      <c r="B11653" s="264" t="s">
        <v>4181</v>
      </c>
      <c r="C11653" s="265">
        <v>230301</v>
      </c>
      <c r="D11653" s="265" t="s">
        <v>15953</v>
      </c>
      <c r="E11653" s="266" t="s">
        <v>6877</v>
      </c>
      <c r="P11653" s="343"/>
    </row>
    <row r="11654" spans="1:16" x14ac:dyDescent="0.25">
      <c r="A11654" s="264" t="s">
        <v>17950</v>
      </c>
      <c r="B11654" s="264" t="s">
        <v>14575</v>
      </c>
      <c r="C11654" s="265">
        <v>240402</v>
      </c>
      <c r="D11654" s="265" t="s">
        <v>15953</v>
      </c>
      <c r="E11654" s="266" t="s">
        <v>6492</v>
      </c>
      <c r="P11654" s="343"/>
    </row>
    <row r="11655" spans="1:16" x14ac:dyDescent="0.25">
      <c r="A11655" s="264" t="s">
        <v>17950</v>
      </c>
      <c r="B11655" s="264" t="s">
        <v>1070</v>
      </c>
      <c r="C11655" s="265">
        <v>241202</v>
      </c>
      <c r="D11655" s="265" t="s">
        <v>15953</v>
      </c>
      <c r="E11655" s="266" t="s">
        <v>17687</v>
      </c>
      <c r="P11655" s="343"/>
    </row>
    <row r="11656" spans="1:16" x14ac:dyDescent="0.25">
      <c r="A11656" s="264" t="s">
        <v>14990</v>
      </c>
      <c r="B11656" s="264" t="s">
        <v>13009</v>
      </c>
      <c r="C11656" s="265">
        <v>240101</v>
      </c>
      <c r="D11656" s="265" t="s">
        <v>15953</v>
      </c>
      <c r="E11656" s="266" t="s">
        <v>13010</v>
      </c>
      <c r="P11656" s="343"/>
    </row>
    <row r="11657" spans="1:16" x14ac:dyDescent="0.25">
      <c r="A11657" s="44" t="s">
        <v>9179</v>
      </c>
      <c r="B11657" s="44" t="s">
        <v>1361</v>
      </c>
      <c r="C11657" s="45" t="s">
        <v>9087</v>
      </c>
      <c r="D11657" s="45" t="s">
        <v>18252</v>
      </c>
      <c r="E11657" s="45" t="s">
        <v>6809</v>
      </c>
      <c r="F11657" s="45" t="s">
        <v>1384</v>
      </c>
      <c r="G11657" s="45" t="s">
        <v>1385</v>
      </c>
      <c r="P11657" s="343"/>
    </row>
    <row r="11658" spans="1:16" x14ac:dyDescent="0.25">
      <c r="A11658" s="44" t="s">
        <v>1932</v>
      </c>
      <c r="B11658" s="44" t="s">
        <v>2040</v>
      </c>
      <c r="C11658" s="45" t="s">
        <v>6198</v>
      </c>
      <c r="D11658" s="45" t="s">
        <v>18252</v>
      </c>
      <c r="E11658" s="45" t="s">
        <v>5183</v>
      </c>
      <c r="F11658" s="45" t="s">
        <v>1384</v>
      </c>
      <c r="G11658" s="45" t="s">
        <v>1385</v>
      </c>
      <c r="P11658" s="343"/>
    </row>
    <row r="11659" spans="1:16" x14ac:dyDescent="0.25">
      <c r="A11659" s="346" t="s">
        <v>16781</v>
      </c>
      <c r="B11659" s="346" t="s">
        <v>2561</v>
      </c>
      <c r="C11659" s="347" t="s">
        <v>2562</v>
      </c>
      <c r="D11659" s="347" t="s">
        <v>15765</v>
      </c>
      <c r="E11659" s="347" t="s">
        <v>15709</v>
      </c>
      <c r="F11659" s="346"/>
      <c r="G11659" s="346"/>
      <c r="H11659" s="346"/>
      <c r="I11659" s="346"/>
      <c r="J11659" s="346"/>
      <c r="K11659" s="346"/>
      <c r="L11659" s="346"/>
      <c r="M11659" s="346"/>
      <c r="P11659" s="343"/>
    </row>
    <row r="11660" spans="1:16" x14ac:dyDescent="0.25">
      <c r="A11660" s="346" t="s">
        <v>16781</v>
      </c>
      <c r="B11660" s="346" t="s">
        <v>2569</v>
      </c>
      <c r="C11660" s="347" t="s">
        <v>2570</v>
      </c>
      <c r="D11660" s="347" t="s">
        <v>15765</v>
      </c>
      <c r="E11660" s="347" t="s">
        <v>10007</v>
      </c>
      <c r="F11660" s="346"/>
      <c r="G11660" s="346"/>
      <c r="H11660" s="346"/>
      <c r="I11660" s="346"/>
      <c r="J11660" s="346"/>
      <c r="K11660" s="346"/>
      <c r="L11660" s="346"/>
      <c r="M11660" s="346"/>
      <c r="P11660" s="343"/>
    </row>
    <row r="11661" spans="1:16" x14ac:dyDescent="0.25">
      <c r="A11661" s="346" t="s">
        <v>16781</v>
      </c>
      <c r="B11661" s="346" t="s">
        <v>2961</v>
      </c>
      <c r="C11661" s="347" t="s">
        <v>3041</v>
      </c>
      <c r="D11661" s="347" t="s">
        <v>15765</v>
      </c>
      <c r="E11661" s="347" t="s">
        <v>6422</v>
      </c>
      <c r="F11661" s="346"/>
      <c r="G11661" s="346"/>
      <c r="H11661" s="346"/>
      <c r="I11661" s="346"/>
      <c r="J11661" s="346"/>
      <c r="K11661" s="346"/>
      <c r="L11661" s="346"/>
      <c r="M11661" s="346"/>
      <c r="P11661" s="343"/>
    </row>
    <row r="11662" spans="1:16" x14ac:dyDescent="0.25">
      <c r="A11662" s="346" t="s">
        <v>16781</v>
      </c>
      <c r="B11662" s="346" t="s">
        <v>3042</v>
      </c>
      <c r="C11662" s="347" t="s">
        <v>3043</v>
      </c>
      <c r="D11662" s="347" t="s">
        <v>15765</v>
      </c>
      <c r="E11662" s="347" t="s">
        <v>16795</v>
      </c>
      <c r="F11662" s="346"/>
      <c r="G11662" s="346"/>
      <c r="H11662" s="346"/>
      <c r="I11662" s="346"/>
      <c r="J11662" s="346"/>
      <c r="K11662" s="346"/>
      <c r="L11662" s="346"/>
      <c r="M11662" s="346"/>
      <c r="P11662" s="343"/>
    </row>
    <row r="11663" spans="1:16" x14ac:dyDescent="0.25">
      <c r="A11663" s="346" t="s">
        <v>16781</v>
      </c>
      <c r="B11663" s="346" t="s">
        <v>5172</v>
      </c>
      <c r="C11663" s="347" t="s">
        <v>5173</v>
      </c>
      <c r="D11663" s="347" t="s">
        <v>15765</v>
      </c>
      <c r="E11663" s="347" t="s">
        <v>5174</v>
      </c>
      <c r="F11663" s="346"/>
      <c r="G11663" s="346"/>
      <c r="H11663" s="346"/>
      <c r="I11663" s="346"/>
      <c r="J11663" s="346"/>
      <c r="K11663" s="346"/>
      <c r="L11663" s="346"/>
      <c r="M11663" s="346"/>
      <c r="P11663" s="343"/>
    </row>
    <row r="11664" spans="1:16" x14ac:dyDescent="0.25">
      <c r="A11664" s="346" t="s">
        <v>16781</v>
      </c>
      <c r="B11664" s="346" t="s">
        <v>3753</v>
      </c>
      <c r="C11664" s="347" t="s">
        <v>5171</v>
      </c>
      <c r="D11664" s="347" t="s">
        <v>15765</v>
      </c>
      <c r="E11664" s="347" t="s">
        <v>3754</v>
      </c>
      <c r="F11664" s="346"/>
      <c r="G11664" s="346"/>
      <c r="H11664" s="346"/>
      <c r="I11664" s="346"/>
      <c r="J11664" s="346"/>
      <c r="K11664" s="346"/>
      <c r="L11664" s="346"/>
      <c r="M11664" s="346"/>
      <c r="P11664" s="343"/>
    </row>
    <row r="11665" spans="1:16" x14ac:dyDescent="0.25">
      <c r="A11665" s="346" t="s">
        <v>16781</v>
      </c>
      <c r="B11665" s="346" t="s">
        <v>5189</v>
      </c>
      <c r="C11665" s="347" t="s">
        <v>5287</v>
      </c>
      <c r="D11665" s="347" t="s">
        <v>15765</v>
      </c>
      <c r="E11665" s="347" t="s">
        <v>11352</v>
      </c>
      <c r="F11665" s="346"/>
      <c r="G11665" s="346"/>
      <c r="H11665" s="346"/>
      <c r="I11665" s="346"/>
      <c r="J11665" s="346"/>
      <c r="K11665" s="346"/>
      <c r="L11665" s="346"/>
      <c r="M11665" s="346"/>
      <c r="P11665" s="343"/>
    </row>
    <row r="11666" spans="1:16" x14ac:dyDescent="0.25">
      <c r="A11666" s="346" t="s">
        <v>16781</v>
      </c>
      <c r="B11666" s="346" t="s">
        <v>6399</v>
      </c>
      <c r="C11666" s="347" t="s">
        <v>6400</v>
      </c>
      <c r="D11666" s="347" t="s">
        <v>15765</v>
      </c>
      <c r="E11666" s="347" t="s">
        <v>16824</v>
      </c>
      <c r="F11666" s="346"/>
      <c r="G11666" s="346"/>
      <c r="H11666" s="346"/>
      <c r="I11666" s="346"/>
      <c r="J11666" s="346"/>
      <c r="K11666" s="346"/>
      <c r="L11666" s="346"/>
      <c r="M11666" s="346"/>
      <c r="P11666" s="343"/>
    </row>
    <row r="11667" spans="1:16" x14ac:dyDescent="0.25">
      <c r="A11667" s="346" t="s">
        <v>16781</v>
      </c>
      <c r="B11667" s="346" t="s">
        <v>11317</v>
      </c>
      <c r="C11667" s="347" t="s">
        <v>11322</v>
      </c>
      <c r="D11667" s="347" t="s">
        <v>15765</v>
      </c>
      <c r="E11667" s="347" t="s">
        <v>6430</v>
      </c>
      <c r="F11667" s="346"/>
      <c r="G11667" s="346"/>
      <c r="H11667" s="346"/>
      <c r="I11667" s="346"/>
      <c r="J11667" s="346"/>
      <c r="K11667" s="346"/>
      <c r="L11667" s="346"/>
      <c r="M11667" s="346"/>
      <c r="P11667" s="343"/>
    </row>
    <row r="11668" spans="1:16" x14ac:dyDescent="0.25">
      <c r="A11668" s="403" t="s">
        <v>17481</v>
      </c>
      <c r="B11668" s="403" t="s">
        <v>17095</v>
      </c>
      <c r="C11668" s="413">
        <v>15.22</v>
      </c>
      <c r="D11668" s="43" t="s">
        <v>17679</v>
      </c>
      <c r="E11668" s="43">
        <v>45838</v>
      </c>
      <c r="F11668" s="88"/>
      <c r="P11668" s="343"/>
    </row>
    <row r="11669" spans="1:16" x14ac:dyDescent="0.25">
      <c r="A11669" s="44" t="s">
        <v>15955</v>
      </c>
      <c r="B11669" s="262" t="s">
        <v>7379</v>
      </c>
      <c r="C11669" s="53" t="s">
        <v>13818</v>
      </c>
      <c r="D11669" s="93" t="s">
        <v>7330</v>
      </c>
      <c r="E11669" s="263">
        <v>47300</v>
      </c>
      <c r="F11669" s="93"/>
      <c r="G11669" s="93"/>
      <c r="H11669" s="93"/>
      <c r="I11669" s="99"/>
      <c r="J11669" s="99"/>
      <c r="K11669" s="99"/>
      <c r="P11669" s="343"/>
    </row>
    <row r="11670" spans="1:16" x14ac:dyDescent="0.25">
      <c r="A11670" s="44" t="s">
        <v>15955</v>
      </c>
      <c r="B11670" s="131" t="s">
        <v>7741</v>
      </c>
      <c r="C11670" s="96" t="s">
        <v>7742</v>
      </c>
      <c r="D11670" s="96" t="s">
        <v>1398</v>
      </c>
      <c r="E11670" s="112">
        <v>45737</v>
      </c>
      <c r="F11670" s="93"/>
      <c r="G11670" s="93"/>
      <c r="H11670" s="93"/>
      <c r="I11670" s="99"/>
      <c r="J11670" s="99"/>
      <c r="K11670" s="99"/>
      <c r="L11670" s="31"/>
      <c r="M11670" s="31"/>
      <c r="N11670" s="31"/>
      <c r="P11670" s="343"/>
    </row>
    <row r="11671" spans="1:16" x14ac:dyDescent="0.25">
      <c r="A11671" s="44" t="s">
        <v>15955</v>
      </c>
      <c r="B11671" s="131" t="s">
        <v>7673</v>
      </c>
      <c r="C11671" s="96" t="s">
        <v>7674</v>
      </c>
      <c r="D11671" s="96" t="s">
        <v>1398</v>
      </c>
      <c r="E11671" s="112">
        <v>45976</v>
      </c>
      <c r="F11671" s="93"/>
      <c r="G11671" s="93"/>
      <c r="H11671" s="93"/>
      <c r="I11671" s="99"/>
      <c r="J11671" s="99"/>
      <c r="K11671" s="99"/>
      <c r="L11671" s="31"/>
      <c r="M11671" s="31"/>
      <c r="N11671" s="31"/>
      <c r="P11671" s="343"/>
    </row>
    <row r="11672" spans="1:16" x14ac:dyDescent="0.25">
      <c r="A11672" s="44" t="s">
        <v>15955</v>
      </c>
      <c r="B11672" s="44" t="s">
        <v>2561</v>
      </c>
      <c r="C11672" s="45" t="s">
        <v>2562</v>
      </c>
      <c r="D11672" s="45" t="s">
        <v>15765</v>
      </c>
      <c r="E11672" s="45" t="s">
        <v>5183</v>
      </c>
      <c r="F11672" s="328"/>
      <c r="G11672" s="328"/>
      <c r="H11672" s="328"/>
      <c r="I11672" s="329"/>
      <c r="J11672" s="329"/>
      <c r="K11672" s="329"/>
      <c r="P11672" s="343"/>
    </row>
    <row r="11673" spans="1:16" x14ac:dyDescent="0.25">
      <c r="A11673" s="44" t="s">
        <v>15955</v>
      </c>
      <c r="B11673" s="44" t="s">
        <v>2569</v>
      </c>
      <c r="C11673" s="45" t="s">
        <v>2570</v>
      </c>
      <c r="D11673" s="45" t="s">
        <v>15765</v>
      </c>
      <c r="E11673" s="45" t="s">
        <v>10007</v>
      </c>
      <c r="F11673" s="328"/>
      <c r="G11673" s="328"/>
      <c r="H11673" s="328"/>
      <c r="I11673" s="329"/>
      <c r="J11673" s="329"/>
      <c r="K11673" s="329"/>
      <c r="P11673" s="343"/>
    </row>
    <row r="11674" spans="1:16" x14ac:dyDescent="0.25">
      <c r="A11674" s="44" t="s">
        <v>15955</v>
      </c>
      <c r="B11674" s="44" t="s">
        <v>2961</v>
      </c>
      <c r="C11674" s="45" t="s">
        <v>3041</v>
      </c>
      <c r="D11674" s="45" t="s">
        <v>15765</v>
      </c>
      <c r="E11674" s="45" t="s">
        <v>6422</v>
      </c>
      <c r="F11674" s="328"/>
      <c r="G11674" s="328"/>
      <c r="H11674" s="328"/>
      <c r="I11674" s="329"/>
      <c r="J11674" s="329"/>
      <c r="K11674" s="329"/>
      <c r="P11674" s="343"/>
    </row>
    <row r="11675" spans="1:16" x14ac:dyDescent="0.25">
      <c r="A11675" s="44" t="s">
        <v>15955</v>
      </c>
      <c r="B11675" s="44" t="s">
        <v>3042</v>
      </c>
      <c r="C11675" s="45" t="s">
        <v>3043</v>
      </c>
      <c r="D11675" s="45" t="s">
        <v>15765</v>
      </c>
      <c r="E11675" s="45" t="s">
        <v>3039</v>
      </c>
      <c r="F11675" s="328"/>
      <c r="G11675" s="328"/>
      <c r="H11675" s="328"/>
      <c r="I11675" s="329"/>
      <c r="J11675" s="329"/>
      <c r="K11675" s="329"/>
      <c r="P11675" s="343"/>
    </row>
    <row r="11676" spans="1:16" x14ac:dyDescent="0.25">
      <c r="A11676" s="44" t="s">
        <v>15955</v>
      </c>
      <c r="B11676" s="44" t="s">
        <v>5172</v>
      </c>
      <c r="C11676" s="45" t="s">
        <v>5173</v>
      </c>
      <c r="D11676" s="45" t="s">
        <v>15765</v>
      </c>
      <c r="E11676" s="45" t="s">
        <v>5174</v>
      </c>
      <c r="F11676" s="328"/>
      <c r="G11676" s="328"/>
      <c r="H11676" s="328"/>
      <c r="I11676" s="329"/>
      <c r="J11676" s="329"/>
      <c r="K11676" s="329"/>
      <c r="P11676" s="343"/>
    </row>
    <row r="11677" spans="1:16" x14ac:dyDescent="0.25">
      <c r="A11677" s="44" t="s">
        <v>15955</v>
      </c>
      <c r="B11677" s="44" t="s">
        <v>3753</v>
      </c>
      <c r="C11677" s="45" t="s">
        <v>5171</v>
      </c>
      <c r="D11677" s="45" t="s">
        <v>15765</v>
      </c>
      <c r="E11677" s="45" t="s">
        <v>6213</v>
      </c>
      <c r="F11677" s="328"/>
      <c r="G11677" s="328"/>
      <c r="H11677" s="328"/>
      <c r="I11677" s="329"/>
      <c r="J11677" s="329"/>
      <c r="K11677" s="329"/>
      <c r="P11677" s="343"/>
    </row>
    <row r="11678" spans="1:16" x14ac:dyDescent="0.25">
      <c r="A11678" s="44" t="s">
        <v>15955</v>
      </c>
      <c r="B11678" s="44" t="s">
        <v>5189</v>
      </c>
      <c r="C11678" s="45" t="s">
        <v>5287</v>
      </c>
      <c r="D11678" s="45" t="s">
        <v>15765</v>
      </c>
      <c r="E11678" s="45" t="s">
        <v>5198</v>
      </c>
      <c r="F11678" s="328"/>
      <c r="G11678" s="328"/>
      <c r="H11678" s="328"/>
      <c r="I11678" s="329"/>
      <c r="J11678" s="329"/>
      <c r="K11678" s="329"/>
      <c r="P11678" s="343"/>
    </row>
    <row r="11679" spans="1:16" x14ac:dyDescent="0.25">
      <c r="A11679" s="44" t="s">
        <v>15955</v>
      </c>
      <c r="B11679" s="44" t="s">
        <v>6399</v>
      </c>
      <c r="C11679" s="45" t="s">
        <v>6400</v>
      </c>
      <c r="D11679" s="45" t="s">
        <v>15765</v>
      </c>
      <c r="E11679" s="45" t="s">
        <v>8945</v>
      </c>
      <c r="F11679" s="328"/>
      <c r="G11679" s="328"/>
      <c r="H11679" s="328"/>
      <c r="I11679" s="329"/>
      <c r="J11679" s="329"/>
      <c r="K11679" s="329"/>
      <c r="P11679" s="343"/>
    </row>
    <row r="11680" spans="1:16" x14ac:dyDescent="0.25">
      <c r="A11680" s="44" t="s">
        <v>15955</v>
      </c>
      <c r="B11680" s="44" t="s">
        <v>11317</v>
      </c>
      <c r="C11680" s="45" t="s">
        <v>11322</v>
      </c>
      <c r="D11680" s="45" t="s">
        <v>15765</v>
      </c>
      <c r="E11680" s="45" t="s">
        <v>2980</v>
      </c>
      <c r="F11680" s="328"/>
      <c r="G11680" s="328"/>
      <c r="H11680" s="328"/>
      <c r="I11680" s="329"/>
      <c r="J11680" s="329"/>
      <c r="K11680" s="329"/>
      <c r="P11680" s="343"/>
    </row>
    <row r="11681" spans="1:16" x14ac:dyDescent="0.25">
      <c r="A11681" s="44" t="s">
        <v>15955</v>
      </c>
      <c r="B11681" s="44" t="s">
        <v>2561</v>
      </c>
      <c r="C11681" s="45" t="s">
        <v>2562</v>
      </c>
      <c r="D11681" s="45" t="s">
        <v>13812</v>
      </c>
      <c r="E11681" s="45" t="s">
        <v>5183</v>
      </c>
      <c r="F11681" s="93"/>
      <c r="G11681" s="93"/>
      <c r="H11681" s="93"/>
      <c r="I11681" s="99"/>
      <c r="J11681" s="99"/>
      <c r="K11681" s="99"/>
      <c r="P11681" s="343"/>
    </row>
    <row r="11682" spans="1:16" x14ac:dyDescent="0.25">
      <c r="A11682" s="44" t="s">
        <v>15955</v>
      </c>
      <c r="B11682" s="44" t="s">
        <v>2569</v>
      </c>
      <c r="C11682" s="45" t="s">
        <v>2570</v>
      </c>
      <c r="D11682" s="45" t="s">
        <v>13812</v>
      </c>
      <c r="E11682" s="45" t="s">
        <v>10007</v>
      </c>
      <c r="F11682" s="93"/>
      <c r="G11682" s="93"/>
      <c r="H11682" s="93"/>
      <c r="I11682" s="99"/>
      <c r="J11682" s="99"/>
      <c r="K11682" s="99"/>
      <c r="P11682" s="343"/>
    </row>
    <row r="11683" spans="1:16" x14ac:dyDescent="0.25">
      <c r="A11683" s="44" t="s">
        <v>15955</v>
      </c>
      <c r="B11683" s="44" t="s">
        <v>2961</v>
      </c>
      <c r="C11683" s="45" t="s">
        <v>3041</v>
      </c>
      <c r="D11683" s="45" t="s">
        <v>13812</v>
      </c>
      <c r="E11683" s="45" t="s">
        <v>6422</v>
      </c>
      <c r="F11683" s="93"/>
      <c r="G11683" s="93"/>
      <c r="H11683" s="93"/>
      <c r="I11683" s="99"/>
      <c r="J11683" s="99"/>
      <c r="K11683" s="99"/>
      <c r="P11683" s="343"/>
    </row>
    <row r="11684" spans="1:16" x14ac:dyDescent="0.25">
      <c r="A11684" s="44" t="s">
        <v>15955</v>
      </c>
      <c r="B11684" s="44" t="s">
        <v>3042</v>
      </c>
      <c r="C11684" s="45" t="s">
        <v>3043</v>
      </c>
      <c r="D11684" s="45" t="s">
        <v>13812</v>
      </c>
      <c r="E11684" s="45" t="s">
        <v>3039</v>
      </c>
      <c r="F11684" s="93"/>
      <c r="G11684" s="93"/>
      <c r="H11684" s="93"/>
      <c r="I11684" s="99"/>
      <c r="J11684" s="99"/>
      <c r="K11684" s="99"/>
      <c r="P11684" s="343"/>
    </row>
    <row r="11685" spans="1:16" x14ac:dyDescent="0.25">
      <c r="A11685" s="44" t="s">
        <v>15955</v>
      </c>
      <c r="B11685" s="44" t="s">
        <v>5172</v>
      </c>
      <c r="C11685" s="45" t="s">
        <v>5173</v>
      </c>
      <c r="D11685" s="45" t="s">
        <v>13812</v>
      </c>
      <c r="E11685" s="45" t="s">
        <v>5174</v>
      </c>
      <c r="F11685" s="93"/>
      <c r="G11685" s="93"/>
      <c r="H11685" s="93"/>
      <c r="I11685" s="99"/>
      <c r="J11685" s="99"/>
      <c r="K11685" s="99"/>
      <c r="P11685" s="343"/>
    </row>
    <row r="11686" spans="1:16" x14ac:dyDescent="0.25">
      <c r="A11686" s="44" t="s">
        <v>15955</v>
      </c>
      <c r="B11686" s="44" t="s">
        <v>3753</v>
      </c>
      <c r="C11686" s="45" t="s">
        <v>5171</v>
      </c>
      <c r="D11686" s="45" t="s">
        <v>13812</v>
      </c>
      <c r="E11686" s="45" t="s">
        <v>6213</v>
      </c>
      <c r="F11686" s="93"/>
      <c r="G11686" s="93"/>
      <c r="H11686" s="93"/>
      <c r="I11686" s="99"/>
      <c r="J11686" s="99"/>
      <c r="K11686" s="99"/>
      <c r="P11686" s="343"/>
    </row>
    <row r="11687" spans="1:16" x14ac:dyDescent="0.25">
      <c r="A11687" s="44" t="s">
        <v>15955</v>
      </c>
      <c r="B11687" s="44" t="s">
        <v>5189</v>
      </c>
      <c r="C11687" s="45" t="s">
        <v>5287</v>
      </c>
      <c r="D11687" s="45" t="s">
        <v>13812</v>
      </c>
      <c r="E11687" s="45" t="s">
        <v>5191</v>
      </c>
      <c r="F11687" s="93"/>
      <c r="G11687" s="93"/>
      <c r="H11687" s="93"/>
      <c r="I11687" s="99"/>
      <c r="J11687" s="99"/>
      <c r="K11687" s="99"/>
      <c r="P11687" s="343"/>
    </row>
    <row r="11688" spans="1:16" x14ac:dyDescent="0.25">
      <c r="A11688" s="44" t="s">
        <v>15955</v>
      </c>
      <c r="B11688" s="44" t="s">
        <v>6399</v>
      </c>
      <c r="C11688" s="45" t="s">
        <v>6400</v>
      </c>
      <c r="D11688" s="45" t="s">
        <v>13812</v>
      </c>
      <c r="E11688" s="45" t="s">
        <v>8945</v>
      </c>
      <c r="F11688" s="93"/>
      <c r="G11688" s="93"/>
      <c r="H11688" s="93"/>
      <c r="I11688" s="99"/>
      <c r="J11688" s="99"/>
      <c r="K11688" s="99"/>
      <c r="P11688" s="343"/>
    </row>
    <row r="11689" spans="1:16" x14ac:dyDescent="0.25">
      <c r="A11689" s="44" t="s">
        <v>15955</v>
      </c>
      <c r="B11689" s="44" t="s">
        <v>11317</v>
      </c>
      <c r="C11689" s="45" t="s">
        <v>11322</v>
      </c>
      <c r="D11689" s="45" t="s">
        <v>13812</v>
      </c>
      <c r="E11689" s="45" t="s">
        <v>2980</v>
      </c>
      <c r="F11689" s="93"/>
      <c r="G11689" s="93"/>
      <c r="H11689" s="93"/>
      <c r="I11689" s="99"/>
      <c r="J11689" s="99"/>
      <c r="K11689" s="99"/>
      <c r="P11689" s="343"/>
    </row>
    <row r="11690" spans="1:16" x14ac:dyDescent="0.3">
      <c r="A11690" s="58" t="s">
        <v>1450</v>
      </c>
      <c r="B11690" s="58" t="s">
        <v>4914</v>
      </c>
      <c r="C11690" s="62">
        <v>23022</v>
      </c>
      <c r="D11690" s="62" t="s">
        <v>5966</v>
      </c>
      <c r="E11690" s="60">
        <v>46630</v>
      </c>
      <c r="F11690" s="339" t="s">
        <v>16267</v>
      </c>
      <c r="G11690" s="339" t="s">
        <v>16268</v>
      </c>
      <c r="H11690" s="57"/>
      <c r="I11690" s="57"/>
      <c r="J11690" s="57"/>
      <c r="K11690" s="57"/>
      <c r="P11690" s="343"/>
    </row>
    <row r="11691" spans="1:16" x14ac:dyDescent="0.25">
      <c r="A11691" s="403" t="s">
        <v>17482</v>
      </c>
      <c r="B11691" s="403" t="s">
        <v>17135</v>
      </c>
      <c r="C11691" s="413">
        <v>21.22</v>
      </c>
      <c r="D11691" s="43" t="s">
        <v>17679</v>
      </c>
      <c r="E11691" s="43">
        <v>45838</v>
      </c>
      <c r="F11691" s="88"/>
      <c r="P11691" s="343"/>
    </row>
    <row r="11692" spans="1:16" x14ac:dyDescent="0.25">
      <c r="A11692" s="403" t="s">
        <v>17482</v>
      </c>
      <c r="B11692" s="403" t="s">
        <v>17141</v>
      </c>
      <c r="C11692" s="413">
        <v>22.22</v>
      </c>
      <c r="D11692" s="43" t="s">
        <v>17679</v>
      </c>
      <c r="E11692" s="43">
        <v>45838</v>
      </c>
      <c r="F11692" s="88"/>
      <c r="P11692" s="343"/>
    </row>
    <row r="11693" spans="1:16" x14ac:dyDescent="0.25">
      <c r="A11693" s="264" t="s">
        <v>1895</v>
      </c>
      <c r="B11693" s="264" t="s">
        <v>2751</v>
      </c>
      <c r="C11693" s="265">
        <v>230105</v>
      </c>
      <c r="D11693" s="265" t="s">
        <v>15953</v>
      </c>
      <c r="E11693" s="266" t="s">
        <v>6877</v>
      </c>
      <c r="P11693" s="343"/>
    </row>
    <row r="11694" spans="1:16" x14ac:dyDescent="0.25">
      <c r="A11694" s="264" t="s">
        <v>8720</v>
      </c>
      <c r="B11694" s="264" t="s">
        <v>6966</v>
      </c>
      <c r="C11694" s="265">
        <v>23010401</v>
      </c>
      <c r="D11694" s="265" t="s">
        <v>15953</v>
      </c>
      <c r="E11694" s="266" t="s">
        <v>6967</v>
      </c>
      <c r="P11694" s="343"/>
    </row>
    <row r="11695" spans="1:16" x14ac:dyDescent="0.25">
      <c r="A11695" s="264" t="s">
        <v>8720</v>
      </c>
      <c r="B11695" s="264" t="s">
        <v>3782</v>
      </c>
      <c r="C11695" s="265">
        <v>23010402</v>
      </c>
      <c r="D11695" s="265" t="s">
        <v>15953</v>
      </c>
      <c r="E11695" s="266" t="s">
        <v>8836</v>
      </c>
      <c r="P11695" s="343"/>
    </row>
    <row r="11696" spans="1:16" x14ac:dyDescent="0.25">
      <c r="A11696" s="44" t="s">
        <v>8960</v>
      </c>
      <c r="B11696" s="44" t="s">
        <v>10263</v>
      </c>
      <c r="C11696" s="45" t="s">
        <v>8961</v>
      </c>
      <c r="D11696" s="45" t="s">
        <v>15765</v>
      </c>
      <c r="E11696" s="45" t="s">
        <v>6210</v>
      </c>
      <c r="F11696" s="328"/>
      <c r="G11696" s="328"/>
      <c r="H11696" s="328"/>
      <c r="I11696" s="329"/>
      <c r="J11696" s="329"/>
      <c r="K11696" s="329"/>
      <c r="P11696" s="343"/>
    </row>
    <row r="11697" spans="1:16" x14ac:dyDescent="0.25">
      <c r="A11697" s="346" t="s">
        <v>8960</v>
      </c>
      <c r="B11697" s="346" t="s">
        <v>10263</v>
      </c>
      <c r="C11697" s="347" t="s">
        <v>8961</v>
      </c>
      <c r="D11697" s="347" t="s">
        <v>15765</v>
      </c>
      <c r="E11697" s="347" t="s">
        <v>6214</v>
      </c>
      <c r="F11697" s="346"/>
      <c r="G11697" s="346"/>
      <c r="H11697" s="346"/>
      <c r="I11697" s="346"/>
      <c r="J11697" s="346"/>
      <c r="K11697" s="346"/>
      <c r="L11697" s="346"/>
      <c r="M11697" s="346"/>
      <c r="P11697" s="343"/>
    </row>
    <row r="11698" spans="1:16" x14ac:dyDescent="0.25">
      <c r="A11698" s="44" t="s">
        <v>8960</v>
      </c>
      <c r="B11698" s="44" t="s">
        <v>10263</v>
      </c>
      <c r="C11698" s="45" t="s">
        <v>8961</v>
      </c>
      <c r="D11698" s="45" t="s">
        <v>13812</v>
      </c>
      <c r="E11698" s="45" t="s">
        <v>6210</v>
      </c>
      <c r="F11698" s="93"/>
      <c r="G11698" s="93"/>
      <c r="H11698" s="93"/>
      <c r="I11698" s="99"/>
      <c r="J11698" s="99"/>
      <c r="K11698" s="99"/>
      <c r="P11698" s="343"/>
    </row>
    <row r="11699" spans="1:16" x14ac:dyDescent="0.25">
      <c r="A11699" s="264" t="s">
        <v>7014</v>
      </c>
      <c r="B11699" s="264" t="s">
        <v>2515</v>
      </c>
      <c r="C11699" s="265">
        <v>22090101</v>
      </c>
      <c r="D11699" s="265" t="s">
        <v>15953</v>
      </c>
      <c r="E11699" s="266" t="s">
        <v>6210</v>
      </c>
      <c r="P11699" s="343"/>
    </row>
    <row r="11700" spans="1:16" x14ac:dyDescent="0.25">
      <c r="A11700" s="264" t="s">
        <v>7014</v>
      </c>
      <c r="B11700" s="264" t="s">
        <v>3592</v>
      </c>
      <c r="C11700" s="265">
        <v>22090102</v>
      </c>
      <c r="D11700" s="265" t="s">
        <v>15953</v>
      </c>
      <c r="E11700" s="266" t="s">
        <v>6210</v>
      </c>
      <c r="P11700" s="343"/>
    </row>
    <row r="11701" spans="1:16" x14ac:dyDescent="0.25">
      <c r="A11701" s="44" t="s">
        <v>12469</v>
      </c>
      <c r="B11701" s="44" t="s">
        <v>16688</v>
      </c>
      <c r="C11701" s="45" t="s">
        <v>16689</v>
      </c>
      <c r="D11701" s="45" t="s">
        <v>4574</v>
      </c>
      <c r="E11701" s="275">
        <f>DATE(2028,10,25)</f>
        <v>47051</v>
      </c>
      <c r="P11701" s="343"/>
    </row>
    <row r="11702" spans="1:16" x14ac:dyDescent="0.25">
      <c r="A11702" s="44" t="s">
        <v>12469</v>
      </c>
      <c r="B11702" s="44" t="s">
        <v>16690</v>
      </c>
      <c r="C11702" s="45" t="s">
        <v>16691</v>
      </c>
      <c r="D11702" s="45" t="s">
        <v>4574</v>
      </c>
      <c r="E11702" s="275">
        <f>DATE(2028,10,24)</f>
        <v>47050</v>
      </c>
      <c r="P11702" s="343"/>
    </row>
    <row r="11703" spans="1:16" x14ac:dyDescent="0.25">
      <c r="A11703" s="44" t="s">
        <v>12469</v>
      </c>
      <c r="B11703" s="44" t="s">
        <v>12149</v>
      </c>
      <c r="C11703" s="45" t="s">
        <v>4791</v>
      </c>
      <c r="D11703" s="45" t="s">
        <v>4574</v>
      </c>
      <c r="E11703" s="275">
        <f>DATE(2025,7,27)</f>
        <v>45865</v>
      </c>
      <c r="F11703" s="32"/>
      <c r="G11703" s="32"/>
      <c r="H11703" s="32"/>
      <c r="I11703" s="31"/>
      <c r="J11703" s="31"/>
      <c r="K11703" s="31"/>
      <c r="L11703" s="31"/>
      <c r="M11703" s="31"/>
      <c r="N11703" s="31"/>
      <c r="P11703" s="343"/>
    </row>
    <row r="11704" spans="1:16" x14ac:dyDescent="0.25">
      <c r="A11704" s="44" t="s">
        <v>10931</v>
      </c>
      <c r="B11704" s="44" t="s">
        <v>15254</v>
      </c>
      <c r="C11704" s="45" t="s">
        <v>10924</v>
      </c>
      <c r="D11704" s="45" t="s">
        <v>16294</v>
      </c>
      <c r="E11704" s="46">
        <v>45961</v>
      </c>
      <c r="F11704" s="338"/>
      <c r="G11704" s="44"/>
      <c r="H11704" s="44"/>
      <c r="I11704" s="44"/>
      <c r="J11704" s="44"/>
      <c r="K11704" s="44"/>
      <c r="L11704" s="31"/>
      <c r="M11704" s="31"/>
      <c r="N11704" s="31"/>
      <c r="P11704" s="343"/>
    </row>
    <row r="11705" spans="1:16" x14ac:dyDescent="0.25">
      <c r="A11705" s="44" t="s">
        <v>920</v>
      </c>
      <c r="B11705" s="92" t="s">
        <v>13392</v>
      </c>
      <c r="C11705" s="45" t="s">
        <v>13126</v>
      </c>
      <c r="D11705" s="93" t="s">
        <v>13391</v>
      </c>
      <c r="E11705" s="94">
        <v>45838</v>
      </c>
      <c r="F11705" s="93"/>
      <c r="G11705" s="93"/>
      <c r="H11705" s="93"/>
      <c r="I11705" s="99"/>
      <c r="J11705" s="99"/>
      <c r="K11705" s="99"/>
      <c r="L11705" s="31"/>
      <c r="M11705" s="31"/>
      <c r="N11705" s="31"/>
      <c r="P11705" s="343"/>
    </row>
    <row r="11706" spans="1:16" x14ac:dyDescent="0.25">
      <c r="A11706" s="44" t="s">
        <v>1256</v>
      </c>
      <c r="B11706" s="44" t="s">
        <v>1350</v>
      </c>
      <c r="C11706" s="45" t="s">
        <v>6188</v>
      </c>
      <c r="D11706" s="45" t="s">
        <v>18252</v>
      </c>
      <c r="E11706" s="45" t="s">
        <v>6211</v>
      </c>
      <c r="F11706" s="45" t="s">
        <v>1385</v>
      </c>
      <c r="G11706" s="45" t="s">
        <v>1385</v>
      </c>
      <c r="P11706" s="343"/>
    </row>
    <row r="11707" spans="1:16" x14ac:dyDescent="0.25">
      <c r="A11707" s="264" t="s">
        <v>921</v>
      </c>
      <c r="B11707" s="264" t="s">
        <v>4181</v>
      </c>
      <c r="C11707" s="265">
        <v>230301</v>
      </c>
      <c r="D11707" s="265" t="s">
        <v>15953</v>
      </c>
      <c r="E11707" s="266" t="s">
        <v>6877</v>
      </c>
      <c r="P11707" s="343"/>
    </row>
    <row r="11708" spans="1:16" x14ac:dyDescent="0.25">
      <c r="A11708" s="264" t="s">
        <v>7015</v>
      </c>
      <c r="B11708" s="264" t="s">
        <v>1054</v>
      </c>
      <c r="C11708" s="265">
        <v>220303</v>
      </c>
      <c r="D11708" s="265" t="s">
        <v>15953</v>
      </c>
      <c r="E11708" s="266" t="s">
        <v>3064</v>
      </c>
      <c r="P11708" s="343"/>
    </row>
    <row r="11709" spans="1:16" x14ac:dyDescent="0.25">
      <c r="A11709" s="44" t="s">
        <v>1257</v>
      </c>
      <c r="B11709" s="44" t="s">
        <v>1350</v>
      </c>
      <c r="C11709" s="45" t="s">
        <v>6188</v>
      </c>
      <c r="D11709" s="45" t="s">
        <v>18252</v>
      </c>
      <c r="E11709" s="45" t="s">
        <v>6211</v>
      </c>
      <c r="F11709" s="45" t="s">
        <v>1384</v>
      </c>
      <c r="G11709" s="45" t="s">
        <v>1384</v>
      </c>
      <c r="P11709" s="343"/>
    </row>
    <row r="11710" spans="1:16" x14ac:dyDescent="0.25">
      <c r="A11710" s="264" t="s">
        <v>14991</v>
      </c>
      <c r="B11710" s="264" t="s">
        <v>14575</v>
      </c>
      <c r="C11710" s="265">
        <v>240402</v>
      </c>
      <c r="D11710" s="265" t="s">
        <v>15953</v>
      </c>
      <c r="E11710" s="266" t="s">
        <v>6492</v>
      </c>
      <c r="P11710" s="343"/>
    </row>
    <row r="11711" spans="1:16" x14ac:dyDescent="0.25">
      <c r="A11711" s="264" t="s">
        <v>2842</v>
      </c>
      <c r="B11711" s="264" t="s">
        <v>4181</v>
      </c>
      <c r="C11711" s="265">
        <v>230301</v>
      </c>
      <c r="D11711" s="265" t="s">
        <v>15953</v>
      </c>
      <c r="E11711" s="266" t="s">
        <v>6877</v>
      </c>
      <c r="P11711" s="343"/>
    </row>
    <row r="11712" spans="1:16" x14ac:dyDescent="0.25">
      <c r="A11712" s="264" t="s">
        <v>9571</v>
      </c>
      <c r="B11712" s="264" t="s">
        <v>4181</v>
      </c>
      <c r="C11712" s="265">
        <v>230301</v>
      </c>
      <c r="D11712" s="265" t="s">
        <v>15953</v>
      </c>
      <c r="E11712" s="266" t="s">
        <v>6877</v>
      </c>
      <c r="P11712" s="343"/>
    </row>
    <row r="11713" spans="1:16" x14ac:dyDescent="0.25">
      <c r="A11713" s="264" t="s">
        <v>9572</v>
      </c>
      <c r="B11713" s="264" t="s">
        <v>4181</v>
      </c>
      <c r="C11713" s="265">
        <v>230301</v>
      </c>
      <c r="D11713" s="265" t="s">
        <v>15953</v>
      </c>
      <c r="E11713" s="266" t="s">
        <v>6877</v>
      </c>
      <c r="P11713" s="343"/>
    </row>
    <row r="11714" spans="1:16" x14ac:dyDescent="0.25">
      <c r="A11714" s="264" t="s">
        <v>4304</v>
      </c>
      <c r="B11714" s="264" t="s">
        <v>4181</v>
      </c>
      <c r="C11714" s="265">
        <v>210305</v>
      </c>
      <c r="D11714" s="265" t="s">
        <v>15953</v>
      </c>
      <c r="E11714" s="266" t="s">
        <v>3754</v>
      </c>
      <c r="P11714" s="343"/>
    </row>
    <row r="11715" spans="1:16" x14ac:dyDescent="0.25">
      <c r="A11715" s="44" t="s">
        <v>18192</v>
      </c>
      <c r="B11715" s="44" t="s">
        <v>1350</v>
      </c>
      <c r="C11715" s="45" t="s">
        <v>6188</v>
      </c>
      <c r="D11715" s="45" t="s">
        <v>18252</v>
      </c>
      <c r="E11715" s="45" t="s">
        <v>6211</v>
      </c>
      <c r="F11715" s="45" t="s">
        <v>1384</v>
      </c>
      <c r="G11715" s="45" t="s">
        <v>1384</v>
      </c>
      <c r="P11715" s="343"/>
    </row>
    <row r="11716" spans="1:16" x14ac:dyDescent="0.25">
      <c r="A11716" s="44" t="s">
        <v>16149</v>
      </c>
      <c r="B11716" s="44" t="s">
        <v>1353</v>
      </c>
      <c r="C11716" s="45" t="s">
        <v>15395</v>
      </c>
      <c r="D11716" s="45" t="s">
        <v>18252</v>
      </c>
      <c r="E11716" s="45" t="s">
        <v>10069</v>
      </c>
      <c r="F11716" s="45" t="s">
        <v>1384</v>
      </c>
      <c r="G11716" s="45" t="s">
        <v>1385</v>
      </c>
      <c r="P11716" s="343"/>
    </row>
    <row r="11717" spans="1:16" x14ac:dyDescent="0.25">
      <c r="A11717" s="44" t="s">
        <v>16149</v>
      </c>
      <c r="B11717" s="44" t="s">
        <v>1356</v>
      </c>
      <c r="C11717" s="45" t="s">
        <v>15958</v>
      </c>
      <c r="D11717" s="45" t="s">
        <v>18252</v>
      </c>
      <c r="E11717" s="45" t="s">
        <v>6214</v>
      </c>
      <c r="F11717" s="45" t="s">
        <v>1384</v>
      </c>
      <c r="G11717" s="45" t="s">
        <v>1385</v>
      </c>
      <c r="P11717" s="343"/>
    </row>
    <row r="11718" spans="1:16" x14ac:dyDescent="0.25">
      <c r="A11718" s="264" t="s">
        <v>6094</v>
      </c>
      <c r="B11718" s="264" t="s">
        <v>4181</v>
      </c>
      <c r="C11718" s="265">
        <v>230301</v>
      </c>
      <c r="D11718" s="265" t="s">
        <v>15953</v>
      </c>
      <c r="E11718" s="266" t="s">
        <v>6877</v>
      </c>
      <c r="P11718" s="343"/>
    </row>
    <row r="11719" spans="1:16" x14ac:dyDescent="0.25">
      <c r="A11719" s="44" t="s">
        <v>6437</v>
      </c>
      <c r="B11719" s="44" t="s">
        <v>2961</v>
      </c>
      <c r="C11719" s="45" t="s">
        <v>3044</v>
      </c>
      <c r="D11719" s="45" t="s">
        <v>15765</v>
      </c>
      <c r="E11719" s="45" t="s">
        <v>6422</v>
      </c>
      <c r="F11719" s="328"/>
      <c r="G11719" s="328"/>
      <c r="H11719" s="328"/>
      <c r="I11719" s="329"/>
      <c r="J11719" s="329"/>
      <c r="K11719" s="329"/>
      <c r="P11719" s="343"/>
    </row>
    <row r="11720" spans="1:16" x14ac:dyDescent="0.25">
      <c r="A11720" s="346" t="s">
        <v>6437</v>
      </c>
      <c r="B11720" s="346" t="s">
        <v>2961</v>
      </c>
      <c r="C11720" s="347" t="s">
        <v>3044</v>
      </c>
      <c r="D11720" s="347" t="s">
        <v>15765</v>
      </c>
      <c r="E11720" s="347" t="s">
        <v>6422</v>
      </c>
      <c r="F11720" s="346"/>
      <c r="G11720" s="346"/>
      <c r="H11720" s="346"/>
      <c r="I11720" s="346"/>
      <c r="J11720" s="346"/>
      <c r="K11720" s="346"/>
      <c r="L11720" s="346"/>
      <c r="M11720" s="346"/>
      <c r="P11720" s="343"/>
    </row>
    <row r="11721" spans="1:16" x14ac:dyDescent="0.25">
      <c r="A11721" s="44" t="s">
        <v>6437</v>
      </c>
      <c r="B11721" s="44" t="s">
        <v>2961</v>
      </c>
      <c r="C11721" s="45" t="s">
        <v>3044</v>
      </c>
      <c r="D11721" s="45" t="s">
        <v>13812</v>
      </c>
      <c r="E11721" s="45" t="s">
        <v>6422</v>
      </c>
      <c r="F11721" s="93"/>
      <c r="G11721" s="93"/>
      <c r="H11721" s="93"/>
      <c r="I11721" s="99"/>
      <c r="J11721" s="99"/>
      <c r="K11721" s="99"/>
      <c r="P11721" s="343"/>
    </row>
    <row r="11722" spans="1:16" x14ac:dyDescent="0.25">
      <c r="A11722" s="44" t="s">
        <v>12470</v>
      </c>
      <c r="B11722" s="44" t="s">
        <v>12472</v>
      </c>
      <c r="C11722" s="45" t="s">
        <v>12898</v>
      </c>
      <c r="D11722" s="45" t="s">
        <v>4574</v>
      </c>
      <c r="E11722" s="275">
        <f>DATE(2027,12,4)</f>
        <v>46725</v>
      </c>
      <c r="P11722" s="343"/>
    </row>
    <row r="11723" spans="1:16" x14ac:dyDescent="0.25">
      <c r="A11723" s="44" t="s">
        <v>12470</v>
      </c>
      <c r="B11723" s="44" t="s">
        <v>12471</v>
      </c>
      <c r="C11723" s="45" t="s">
        <v>3642</v>
      </c>
      <c r="D11723" s="45" t="s">
        <v>4574</v>
      </c>
      <c r="E11723" s="275">
        <f>DATE(2025,2,18)</f>
        <v>45706</v>
      </c>
      <c r="F11723" s="32"/>
      <c r="G11723" s="32"/>
      <c r="H11723" s="32"/>
      <c r="I11723" s="31"/>
      <c r="J11723" s="31"/>
      <c r="K11723" s="31"/>
      <c r="L11723" s="31"/>
      <c r="M11723" s="31"/>
      <c r="N11723" s="31"/>
      <c r="P11723" s="343"/>
    </row>
    <row r="11724" spans="1:16" x14ac:dyDescent="0.25">
      <c r="A11724" s="264" t="s">
        <v>5485</v>
      </c>
      <c r="B11724" s="264" t="s">
        <v>1078</v>
      </c>
      <c r="C11724" s="265">
        <v>220503</v>
      </c>
      <c r="D11724" s="265" t="s">
        <v>15953</v>
      </c>
      <c r="E11724" s="266" t="s">
        <v>6673</v>
      </c>
      <c r="P11724" s="343"/>
    </row>
    <row r="11725" spans="1:16" x14ac:dyDescent="0.25">
      <c r="A11725" s="264" t="s">
        <v>5485</v>
      </c>
      <c r="B11725" s="264" t="s">
        <v>1056</v>
      </c>
      <c r="C11725" s="265">
        <v>240601</v>
      </c>
      <c r="D11725" s="265" t="s">
        <v>15953</v>
      </c>
      <c r="E11725" s="266" t="s">
        <v>13753</v>
      </c>
      <c r="P11725" s="343"/>
    </row>
    <row r="11726" spans="1:16" x14ac:dyDescent="0.25">
      <c r="A11726" s="44" t="s">
        <v>13304</v>
      </c>
      <c r="B11726" s="92" t="s">
        <v>13392</v>
      </c>
      <c r="C11726" s="45" t="s">
        <v>13131</v>
      </c>
      <c r="D11726" s="93" t="s">
        <v>13391</v>
      </c>
      <c r="E11726" s="94">
        <v>45838</v>
      </c>
      <c r="F11726" s="93"/>
      <c r="G11726" s="93"/>
      <c r="H11726" s="93"/>
      <c r="I11726" s="99"/>
      <c r="J11726" s="99"/>
      <c r="K11726" s="99"/>
      <c r="L11726" s="31"/>
      <c r="M11726" s="31"/>
      <c r="N11726" s="31"/>
      <c r="P11726" s="343"/>
    </row>
    <row r="11727" spans="1:16" x14ac:dyDescent="0.25">
      <c r="A11727" s="264" t="s">
        <v>14992</v>
      </c>
      <c r="B11727" s="264" t="s">
        <v>14586</v>
      </c>
      <c r="C11727" s="265">
        <v>240403</v>
      </c>
      <c r="D11727" s="265" t="s">
        <v>15953</v>
      </c>
      <c r="E11727" s="266" t="s">
        <v>6492</v>
      </c>
      <c r="P11727" s="343"/>
    </row>
    <row r="11728" spans="1:16" x14ac:dyDescent="0.25">
      <c r="A11728" s="264" t="s">
        <v>14992</v>
      </c>
      <c r="B11728" s="264" t="s">
        <v>1056</v>
      </c>
      <c r="C11728" s="265">
        <v>240601</v>
      </c>
      <c r="D11728" s="265" t="s">
        <v>15953</v>
      </c>
      <c r="E11728" s="266" t="s">
        <v>13753</v>
      </c>
      <c r="P11728" s="343"/>
    </row>
    <row r="11729" spans="1:16" x14ac:dyDescent="0.25">
      <c r="A11729" s="1" t="s">
        <v>14490</v>
      </c>
      <c r="B11729" s="432" t="s">
        <v>14389</v>
      </c>
      <c r="C11729" s="433" t="s">
        <v>14491</v>
      </c>
      <c r="D11729" s="434" t="s">
        <v>17016</v>
      </c>
      <c r="E11729" s="434">
        <v>45826</v>
      </c>
      <c r="P11729" s="343"/>
    </row>
    <row r="11730" spans="1:16" x14ac:dyDescent="0.25">
      <c r="A11730" s="264" t="s">
        <v>922</v>
      </c>
      <c r="B11730" s="264" t="s">
        <v>6669</v>
      </c>
      <c r="C11730" s="265">
        <v>230807</v>
      </c>
      <c r="D11730" s="265" t="s">
        <v>15953</v>
      </c>
      <c r="E11730" s="266" t="s">
        <v>6877</v>
      </c>
      <c r="P11730" s="343"/>
    </row>
    <row r="11731" spans="1:16" x14ac:dyDescent="0.25">
      <c r="A11731" s="44" t="s">
        <v>476</v>
      </c>
      <c r="B11731" s="44" t="s">
        <v>15970</v>
      </c>
      <c r="C11731" s="45" t="s">
        <v>15775</v>
      </c>
      <c r="D11731" s="45" t="s">
        <v>18252</v>
      </c>
      <c r="E11731" s="45" t="s">
        <v>6416</v>
      </c>
      <c r="F11731" s="45" t="s">
        <v>1384</v>
      </c>
      <c r="G11731" s="45" t="s">
        <v>1385</v>
      </c>
      <c r="P11731" s="343"/>
    </row>
    <row r="11732" spans="1:16" x14ac:dyDescent="0.25">
      <c r="A11732" s="403" t="s">
        <v>476</v>
      </c>
      <c r="B11732" s="403" t="s">
        <v>17121</v>
      </c>
      <c r="C11732" s="413">
        <v>13.23</v>
      </c>
      <c r="D11732" s="43" t="s">
        <v>17679</v>
      </c>
      <c r="E11732" s="43">
        <v>46934</v>
      </c>
      <c r="F11732" s="88"/>
      <c r="P11732" s="343"/>
    </row>
    <row r="11733" spans="1:16" x14ac:dyDescent="0.25">
      <c r="A11733" s="44" t="s">
        <v>476</v>
      </c>
      <c r="B11733" s="44" t="s">
        <v>15259</v>
      </c>
      <c r="C11733" s="45" t="s">
        <v>11129</v>
      </c>
      <c r="D11733" s="45" t="s">
        <v>16294</v>
      </c>
      <c r="E11733" s="46">
        <v>46022</v>
      </c>
      <c r="F11733" s="338"/>
      <c r="G11733" s="44"/>
      <c r="H11733" s="44"/>
      <c r="I11733" s="44"/>
      <c r="J11733" s="44"/>
      <c r="K11733" s="44"/>
      <c r="L11733" s="31"/>
      <c r="M11733" s="31"/>
      <c r="N11733" s="31"/>
      <c r="P11733" s="343"/>
    </row>
    <row r="11734" spans="1:16" x14ac:dyDescent="0.25">
      <c r="A11734" s="264" t="s">
        <v>4305</v>
      </c>
      <c r="B11734" s="264" t="s">
        <v>2751</v>
      </c>
      <c r="C11734" s="265">
        <v>220105</v>
      </c>
      <c r="D11734" s="265" t="s">
        <v>15953</v>
      </c>
      <c r="E11734" s="266" t="s">
        <v>3064</v>
      </c>
      <c r="P11734" s="343"/>
    </row>
    <row r="11735" spans="1:16" x14ac:dyDescent="0.25">
      <c r="A11735" s="44" t="s">
        <v>7306</v>
      </c>
      <c r="B11735" s="44" t="s">
        <v>15317</v>
      </c>
      <c r="C11735" s="45" t="s">
        <v>7299</v>
      </c>
      <c r="D11735" s="45" t="s">
        <v>16294</v>
      </c>
      <c r="E11735" s="46">
        <v>45688</v>
      </c>
      <c r="F11735" s="338"/>
      <c r="G11735" s="44"/>
      <c r="H11735" s="44"/>
      <c r="I11735" s="44"/>
      <c r="J11735" s="44"/>
      <c r="K11735" s="44"/>
      <c r="L11735" s="31"/>
      <c r="M11735" s="31"/>
      <c r="N11735" s="31"/>
      <c r="P11735" s="343"/>
    </row>
    <row r="11736" spans="1:16" x14ac:dyDescent="0.25">
      <c r="A11736" s="264" t="s">
        <v>8721</v>
      </c>
      <c r="B11736" s="264" t="s">
        <v>1068</v>
      </c>
      <c r="C11736" s="265">
        <v>230202</v>
      </c>
      <c r="D11736" s="265" t="s">
        <v>15953</v>
      </c>
      <c r="E11736" s="266" t="s">
        <v>8836</v>
      </c>
      <c r="P11736" s="343"/>
    </row>
    <row r="11737" spans="1:16" x14ac:dyDescent="0.25">
      <c r="A11737" s="264" t="s">
        <v>8721</v>
      </c>
      <c r="B11737" s="264" t="s">
        <v>3588</v>
      </c>
      <c r="C11737" s="265">
        <v>230305</v>
      </c>
      <c r="D11737" s="265" t="s">
        <v>15953</v>
      </c>
      <c r="E11737" s="266" t="s">
        <v>3754</v>
      </c>
      <c r="P11737" s="343"/>
    </row>
    <row r="11738" spans="1:16" x14ac:dyDescent="0.25">
      <c r="A11738" s="44" t="s">
        <v>16692</v>
      </c>
      <c r="B11738" s="44" t="s">
        <v>16693</v>
      </c>
      <c r="C11738" s="45" t="s">
        <v>16694</v>
      </c>
      <c r="D11738" s="45" t="s">
        <v>4574</v>
      </c>
      <c r="E11738" s="275">
        <f>DATE(2028,7,9)</f>
        <v>46943</v>
      </c>
      <c r="P11738" s="343"/>
    </row>
    <row r="11739" spans="1:16" x14ac:dyDescent="0.25">
      <c r="A11739" s="264" t="s">
        <v>16973</v>
      </c>
      <c r="B11739" s="264" t="s">
        <v>15882</v>
      </c>
      <c r="C11739" s="265">
        <v>240901</v>
      </c>
      <c r="D11739" s="265" t="s">
        <v>15953</v>
      </c>
      <c r="E11739" s="266" t="s">
        <v>6214</v>
      </c>
      <c r="P11739" s="343"/>
    </row>
    <row r="11740" spans="1:16" x14ac:dyDescent="0.25">
      <c r="A11740" s="44" t="s">
        <v>12473</v>
      </c>
      <c r="B11740" s="44" t="s">
        <v>12151</v>
      </c>
      <c r="C11740" s="45" t="s">
        <v>4792</v>
      </c>
      <c r="D11740" s="45" t="s">
        <v>4574</v>
      </c>
      <c r="E11740" s="275">
        <f>DATE(2025,4,30)</f>
        <v>45777</v>
      </c>
      <c r="F11740" s="32"/>
      <c r="G11740" s="32"/>
      <c r="H11740" s="32"/>
      <c r="I11740" s="31"/>
      <c r="J11740" s="31"/>
      <c r="K11740" s="31"/>
      <c r="L11740" s="31"/>
      <c r="M11740" s="31"/>
      <c r="N11740" s="31"/>
      <c r="P11740" s="343"/>
    </row>
    <row r="11741" spans="1:16" x14ac:dyDescent="0.25">
      <c r="A11741" s="264" t="s">
        <v>11474</v>
      </c>
      <c r="B11741" s="264" t="s">
        <v>3591</v>
      </c>
      <c r="C11741" s="265">
        <v>230901</v>
      </c>
      <c r="D11741" s="265" t="s">
        <v>15953</v>
      </c>
      <c r="E11741" s="266" t="s">
        <v>10715</v>
      </c>
      <c r="P11741" s="343"/>
    </row>
    <row r="11742" spans="1:16" x14ac:dyDescent="0.25">
      <c r="A11742" s="100" t="s">
        <v>4143</v>
      </c>
      <c r="B11742" s="92" t="s">
        <v>4153</v>
      </c>
      <c r="C11742" s="93" t="s">
        <v>4154</v>
      </c>
      <c r="D11742" s="93" t="s">
        <v>1398</v>
      </c>
      <c r="E11742" s="94">
        <v>46131</v>
      </c>
      <c r="F11742" s="93"/>
      <c r="G11742" s="93"/>
      <c r="H11742" s="93"/>
      <c r="I11742" s="99"/>
      <c r="J11742" s="99"/>
      <c r="K11742" s="99"/>
      <c r="P11742" s="343"/>
    </row>
    <row r="11743" spans="1:16" x14ac:dyDescent="0.25">
      <c r="A11743" s="44" t="s">
        <v>1258</v>
      </c>
      <c r="B11743" s="44" t="s">
        <v>1358</v>
      </c>
      <c r="C11743" s="45" t="s">
        <v>6197</v>
      </c>
      <c r="D11743" s="45" t="s">
        <v>18252</v>
      </c>
      <c r="E11743" s="45" t="s">
        <v>6211</v>
      </c>
      <c r="F11743" s="45" t="s">
        <v>1384</v>
      </c>
      <c r="G11743" s="45" t="s">
        <v>1385</v>
      </c>
      <c r="P11743" s="343"/>
    </row>
    <row r="11744" spans="1:16" x14ac:dyDescent="0.25">
      <c r="A11744" s="44" t="s">
        <v>1258</v>
      </c>
      <c r="B11744" s="44" t="s">
        <v>6178</v>
      </c>
      <c r="C11744" s="45" t="s">
        <v>6193</v>
      </c>
      <c r="D11744" s="45" t="s">
        <v>18252</v>
      </c>
      <c r="E11744" s="45" t="s">
        <v>6212</v>
      </c>
      <c r="F11744" s="45" t="s">
        <v>1384</v>
      </c>
      <c r="G11744" s="45" t="s">
        <v>1385</v>
      </c>
      <c r="P11744" s="343"/>
    </row>
    <row r="11745" spans="1:16" x14ac:dyDescent="0.25">
      <c r="A11745" s="44" t="s">
        <v>3202</v>
      </c>
      <c r="B11745" s="44" t="s">
        <v>3186</v>
      </c>
      <c r="C11745" s="45" t="s">
        <v>10544</v>
      </c>
      <c r="D11745" s="45" t="s">
        <v>18252</v>
      </c>
      <c r="E11745" s="45" t="s">
        <v>5410</v>
      </c>
      <c r="F11745" s="45" t="s">
        <v>1384</v>
      </c>
      <c r="G11745" s="45" t="s">
        <v>1385</v>
      </c>
      <c r="P11745" s="343"/>
    </row>
    <row r="11746" spans="1:16" x14ac:dyDescent="0.25">
      <c r="A11746" s="44" t="s">
        <v>12474</v>
      </c>
      <c r="B11746" s="44" t="s">
        <v>12292</v>
      </c>
      <c r="C11746" s="45" t="s">
        <v>12899</v>
      </c>
      <c r="D11746" s="45" t="s">
        <v>4574</v>
      </c>
      <c r="E11746" s="275">
        <f>DATE(2026,3,29)</f>
        <v>46110</v>
      </c>
      <c r="P11746" s="343"/>
    </row>
    <row r="11747" spans="1:16" x14ac:dyDescent="0.25">
      <c r="A11747" s="264" t="s">
        <v>9180</v>
      </c>
      <c r="B11747" s="264" t="s">
        <v>12996</v>
      </c>
      <c r="C11747" s="265">
        <v>24010401</v>
      </c>
      <c r="D11747" s="265" t="s">
        <v>15953</v>
      </c>
      <c r="E11747" s="266" t="s">
        <v>12997</v>
      </c>
      <c r="P11747" s="343"/>
    </row>
    <row r="11748" spans="1:16" x14ac:dyDescent="0.25">
      <c r="A11748" s="44" t="s">
        <v>15596</v>
      </c>
      <c r="B11748" s="44" t="s">
        <v>2668</v>
      </c>
      <c r="C11748" s="45" t="s">
        <v>9091</v>
      </c>
      <c r="D11748" s="45" t="s">
        <v>18252</v>
      </c>
      <c r="E11748" s="45" t="s">
        <v>6809</v>
      </c>
      <c r="F11748" s="45" t="s">
        <v>1385</v>
      </c>
      <c r="G11748" s="45" t="s">
        <v>1385</v>
      </c>
      <c r="P11748" s="343"/>
    </row>
    <row r="11749" spans="1:16" x14ac:dyDescent="0.25">
      <c r="A11749" s="44" t="s">
        <v>15596</v>
      </c>
      <c r="B11749" s="44" t="s">
        <v>1354</v>
      </c>
      <c r="C11749" s="45" t="s">
        <v>14385</v>
      </c>
      <c r="D11749" s="45" t="s">
        <v>18252</v>
      </c>
      <c r="E11749" s="45" t="s">
        <v>3064</v>
      </c>
      <c r="F11749" s="45" t="s">
        <v>1385</v>
      </c>
      <c r="G11749" s="45" t="s">
        <v>1385</v>
      </c>
      <c r="P11749" s="343"/>
    </row>
    <row r="11750" spans="1:16" x14ac:dyDescent="0.25">
      <c r="A11750" s="1" t="s">
        <v>10907</v>
      </c>
      <c r="B11750" s="432" t="s">
        <v>1815</v>
      </c>
      <c r="C11750" s="433" t="s">
        <v>8447</v>
      </c>
      <c r="D11750" s="434" t="s">
        <v>17016</v>
      </c>
      <c r="E11750" s="434">
        <v>46130</v>
      </c>
      <c r="P11750" s="343"/>
    </row>
    <row r="11751" spans="1:16" x14ac:dyDescent="0.25">
      <c r="A11751" s="264" t="s">
        <v>9573</v>
      </c>
      <c r="B11751" s="264" t="s">
        <v>4181</v>
      </c>
      <c r="C11751" s="265">
        <v>230301</v>
      </c>
      <c r="D11751" s="265" t="s">
        <v>15953</v>
      </c>
      <c r="E11751" s="266" t="s">
        <v>6877</v>
      </c>
      <c r="P11751" s="343"/>
    </row>
    <row r="11752" spans="1:16" x14ac:dyDescent="0.25">
      <c r="A11752" s="44" t="s">
        <v>9375</v>
      </c>
      <c r="B11752" s="44" t="s">
        <v>1368</v>
      </c>
      <c r="C11752" s="45" t="s">
        <v>9312</v>
      </c>
      <c r="D11752" s="45" t="s">
        <v>18252</v>
      </c>
      <c r="E11752" s="45" t="s">
        <v>3754</v>
      </c>
      <c r="F11752" s="45" t="s">
        <v>1385</v>
      </c>
      <c r="G11752" s="45" t="s">
        <v>1385</v>
      </c>
      <c r="P11752" s="343"/>
    </row>
    <row r="11753" spans="1:16" x14ac:dyDescent="0.25">
      <c r="A11753" s="264" t="s">
        <v>10481</v>
      </c>
      <c r="B11753" s="264" t="s">
        <v>10527</v>
      </c>
      <c r="C11753" s="265">
        <v>230505</v>
      </c>
      <c r="D11753" s="265" t="s">
        <v>15953</v>
      </c>
      <c r="E11753" s="266" t="s">
        <v>9689</v>
      </c>
      <c r="P11753" s="343"/>
    </row>
    <row r="11754" spans="1:16" x14ac:dyDescent="0.25">
      <c r="A11754" s="346" t="s">
        <v>17483</v>
      </c>
      <c r="B11754" s="403" t="s">
        <v>17146</v>
      </c>
      <c r="C11754" s="413">
        <v>18.239999999999998</v>
      </c>
      <c r="D11754" s="43" t="s">
        <v>17679</v>
      </c>
      <c r="E11754" s="43">
        <v>47299</v>
      </c>
      <c r="F11754" s="88" t="s">
        <v>1533</v>
      </c>
      <c r="P11754" s="343"/>
    </row>
    <row r="11755" spans="1:16" x14ac:dyDescent="0.25">
      <c r="A11755" s="264" t="s">
        <v>13040</v>
      </c>
      <c r="B11755" s="264" t="s">
        <v>12991</v>
      </c>
      <c r="C11755" s="265">
        <v>240102</v>
      </c>
      <c r="D11755" s="265" t="s">
        <v>15953</v>
      </c>
      <c r="E11755" s="266" t="s">
        <v>6677</v>
      </c>
      <c r="P11755" s="343"/>
    </row>
    <row r="11756" spans="1:16" x14ac:dyDescent="0.25">
      <c r="A11756" s="264" t="s">
        <v>13040</v>
      </c>
      <c r="B11756" s="264" t="s">
        <v>1921</v>
      </c>
      <c r="C11756" s="265">
        <v>250101</v>
      </c>
      <c r="D11756" s="265" t="s">
        <v>15953</v>
      </c>
      <c r="E11756" s="266" t="s">
        <v>17681</v>
      </c>
      <c r="P11756" s="343"/>
    </row>
    <row r="11757" spans="1:16" x14ac:dyDescent="0.25">
      <c r="A11757" s="99" t="s">
        <v>9792</v>
      </c>
      <c r="B11757" s="92" t="s">
        <v>7637</v>
      </c>
      <c r="C11757" s="93" t="s">
        <v>9810</v>
      </c>
      <c r="D11757" s="93" t="s">
        <v>1398</v>
      </c>
      <c r="E11757" s="94">
        <v>45855</v>
      </c>
      <c r="F11757" s="93"/>
      <c r="G11757" s="93"/>
      <c r="H11757" s="93"/>
      <c r="I11757" s="99"/>
      <c r="J11757" s="99"/>
      <c r="K11757" s="99"/>
      <c r="L11757" s="31"/>
      <c r="M11757" s="44"/>
      <c r="N11757" s="31"/>
      <c r="P11757" s="343"/>
    </row>
    <row r="11758" spans="1:16" x14ac:dyDescent="0.25">
      <c r="A11758" s="264" t="s">
        <v>7016</v>
      </c>
      <c r="B11758" s="264" t="s">
        <v>3591</v>
      </c>
      <c r="C11758" s="265">
        <v>230901</v>
      </c>
      <c r="D11758" s="265" t="s">
        <v>15953</v>
      </c>
      <c r="E11758" s="266" t="s">
        <v>10715</v>
      </c>
      <c r="P11758" s="343"/>
    </row>
    <row r="11759" spans="1:16" x14ac:dyDescent="0.25">
      <c r="A11759" s="264" t="s">
        <v>17951</v>
      </c>
      <c r="B11759" s="264" t="s">
        <v>5412</v>
      </c>
      <c r="C11759" s="265">
        <v>241002</v>
      </c>
      <c r="D11759" s="265" t="s">
        <v>15953</v>
      </c>
      <c r="E11759" s="266" t="s">
        <v>6985</v>
      </c>
      <c r="P11759" s="343"/>
    </row>
    <row r="11760" spans="1:16" x14ac:dyDescent="0.25">
      <c r="A11760" s="264" t="s">
        <v>7017</v>
      </c>
      <c r="B11760" s="264" t="s">
        <v>6661</v>
      </c>
      <c r="C11760" s="265">
        <v>22100201</v>
      </c>
      <c r="D11760" s="265" t="s">
        <v>15953</v>
      </c>
      <c r="E11760" s="266" t="s">
        <v>5198</v>
      </c>
      <c r="P11760" s="343"/>
    </row>
    <row r="11761" spans="1:16" x14ac:dyDescent="0.25">
      <c r="A11761" s="264" t="s">
        <v>7017</v>
      </c>
      <c r="B11761" s="264" t="s">
        <v>3594</v>
      </c>
      <c r="C11761" s="265">
        <v>22100202</v>
      </c>
      <c r="D11761" s="265" t="s">
        <v>15953</v>
      </c>
      <c r="E11761" s="266" t="s">
        <v>5198</v>
      </c>
      <c r="P11761" s="343"/>
    </row>
    <row r="11762" spans="1:16" x14ac:dyDescent="0.25">
      <c r="A11762" s="403" t="s">
        <v>17484</v>
      </c>
      <c r="B11762" s="403" t="s">
        <v>17110</v>
      </c>
      <c r="C11762" s="413">
        <v>4.24</v>
      </c>
      <c r="D11762" s="43" t="s">
        <v>17679</v>
      </c>
      <c r="E11762" s="43">
        <v>47057</v>
      </c>
      <c r="F11762" s="88"/>
      <c r="P11762" s="343"/>
    </row>
    <row r="11763" spans="1:16" x14ac:dyDescent="0.25">
      <c r="A11763" s="403" t="s">
        <v>17484</v>
      </c>
      <c r="B11763" s="403" t="s">
        <v>17121</v>
      </c>
      <c r="C11763" s="413">
        <v>13.23</v>
      </c>
      <c r="D11763" s="43" t="s">
        <v>17679</v>
      </c>
      <c r="E11763" s="43">
        <v>46934</v>
      </c>
      <c r="F11763" s="88" t="s">
        <v>1533</v>
      </c>
      <c r="P11763" s="343"/>
    </row>
    <row r="11764" spans="1:16" x14ac:dyDescent="0.25">
      <c r="A11764" s="403" t="s">
        <v>17484</v>
      </c>
      <c r="B11764" s="403" t="s">
        <v>17102</v>
      </c>
      <c r="C11764" s="413">
        <v>21.23</v>
      </c>
      <c r="D11764" s="43" t="s">
        <v>17679</v>
      </c>
      <c r="E11764" s="43">
        <v>46934</v>
      </c>
      <c r="F11764" s="88" t="s">
        <v>1533</v>
      </c>
      <c r="P11764" s="343"/>
    </row>
    <row r="11765" spans="1:16" x14ac:dyDescent="0.25">
      <c r="A11765" s="403" t="s">
        <v>17484</v>
      </c>
      <c r="B11765" s="403" t="s">
        <v>17103</v>
      </c>
      <c r="C11765" s="413">
        <v>22.23</v>
      </c>
      <c r="D11765" s="43" t="s">
        <v>17679</v>
      </c>
      <c r="E11765" s="43">
        <v>46934</v>
      </c>
      <c r="F11765" s="88" t="s">
        <v>1533</v>
      </c>
      <c r="P11765" s="343"/>
    </row>
    <row r="11766" spans="1:16" x14ac:dyDescent="0.25">
      <c r="A11766" s="403" t="s">
        <v>17484</v>
      </c>
      <c r="B11766" s="403" t="s">
        <v>17097</v>
      </c>
      <c r="C11766" s="413">
        <v>28.23</v>
      </c>
      <c r="D11766" s="43" t="s">
        <v>17679</v>
      </c>
      <c r="E11766" s="43">
        <v>46934</v>
      </c>
      <c r="F11766" s="88" t="s">
        <v>1533</v>
      </c>
      <c r="P11766" s="343"/>
    </row>
    <row r="11767" spans="1:16" x14ac:dyDescent="0.25">
      <c r="A11767" s="264" t="s">
        <v>14993</v>
      </c>
      <c r="B11767" s="264" t="s">
        <v>3782</v>
      </c>
      <c r="C11767" s="265">
        <v>24010402</v>
      </c>
      <c r="D11767" s="265" t="s">
        <v>15953</v>
      </c>
      <c r="E11767" s="266" t="s">
        <v>8836</v>
      </c>
      <c r="P11767" s="343"/>
    </row>
    <row r="11768" spans="1:16" x14ac:dyDescent="0.25">
      <c r="A11768" s="135" t="s">
        <v>7647</v>
      </c>
      <c r="B11768" s="135" t="s">
        <v>7644</v>
      </c>
      <c r="C11768" s="96" t="s">
        <v>14153</v>
      </c>
      <c r="D11768" s="96" t="s">
        <v>1398</v>
      </c>
      <c r="E11768" s="112">
        <v>45919</v>
      </c>
      <c r="F11768" s="93"/>
      <c r="G11768" s="93"/>
      <c r="H11768" s="93"/>
      <c r="I11768" s="99"/>
      <c r="J11768" s="99"/>
      <c r="K11768" s="99"/>
      <c r="L11768" s="31"/>
      <c r="M11768" s="44"/>
      <c r="N11768" s="31"/>
      <c r="P11768" s="343"/>
    </row>
    <row r="11769" spans="1:16" x14ac:dyDescent="0.25">
      <c r="A11769" s="99" t="s">
        <v>8266</v>
      </c>
      <c r="B11769" s="99" t="s">
        <v>8259</v>
      </c>
      <c r="C11769" s="93" t="s">
        <v>8267</v>
      </c>
      <c r="D11769" s="93" t="s">
        <v>1398</v>
      </c>
      <c r="E11769" s="94">
        <v>46074</v>
      </c>
      <c r="F11769" s="93"/>
      <c r="G11769" s="93"/>
      <c r="H11769" s="93" t="s">
        <v>1609</v>
      </c>
      <c r="I11769" s="99"/>
      <c r="J11769" s="99"/>
      <c r="K11769" s="99"/>
      <c r="M11769" s="44"/>
      <c r="P11769" s="343"/>
    </row>
    <row r="11770" spans="1:16" x14ac:dyDescent="0.25">
      <c r="A11770" s="44" t="s">
        <v>7258</v>
      </c>
      <c r="B11770" s="44" t="s">
        <v>13517</v>
      </c>
      <c r="C11770" s="45" t="s">
        <v>11128</v>
      </c>
      <c r="D11770" s="45" t="s">
        <v>16294</v>
      </c>
      <c r="E11770" s="46">
        <v>46022</v>
      </c>
      <c r="F11770" s="338"/>
      <c r="G11770" s="44"/>
      <c r="H11770" s="44"/>
      <c r="I11770" s="44"/>
      <c r="J11770" s="44"/>
      <c r="K11770" s="44"/>
      <c r="L11770" s="31"/>
      <c r="M11770" s="44"/>
      <c r="N11770" s="31"/>
      <c r="P11770" s="343"/>
    </row>
    <row r="11771" spans="1:16" x14ac:dyDescent="0.25">
      <c r="A11771" s="44" t="s">
        <v>7258</v>
      </c>
      <c r="B11771" s="44" t="s">
        <v>15290</v>
      </c>
      <c r="C11771" s="45" t="s">
        <v>7249</v>
      </c>
      <c r="D11771" s="45" t="s">
        <v>16294</v>
      </c>
      <c r="E11771" s="46">
        <v>45777</v>
      </c>
      <c r="F11771" s="338"/>
      <c r="G11771" s="44"/>
      <c r="H11771" s="44"/>
      <c r="I11771" s="44"/>
      <c r="J11771" s="44"/>
      <c r="K11771" s="44"/>
      <c r="L11771" s="31"/>
      <c r="M11771" s="44"/>
      <c r="N11771" s="31"/>
      <c r="P11771" s="343"/>
    </row>
    <row r="11772" spans="1:16" x14ac:dyDescent="0.25">
      <c r="A11772" s="264" t="s">
        <v>14994</v>
      </c>
      <c r="B11772" s="264" t="s">
        <v>13009</v>
      </c>
      <c r="C11772" s="265">
        <v>240101</v>
      </c>
      <c r="D11772" s="265" t="s">
        <v>15953</v>
      </c>
      <c r="E11772" s="266" t="s">
        <v>13010</v>
      </c>
      <c r="P11772" s="343"/>
    </row>
    <row r="11773" spans="1:16" x14ac:dyDescent="0.25">
      <c r="A11773" s="264" t="s">
        <v>10482</v>
      </c>
      <c r="B11773" s="264" t="s">
        <v>6669</v>
      </c>
      <c r="C11773" s="265">
        <v>220802</v>
      </c>
      <c r="D11773" s="265" t="s">
        <v>15953</v>
      </c>
      <c r="E11773" s="266" t="s">
        <v>6416</v>
      </c>
      <c r="P11773" s="343"/>
    </row>
    <row r="11774" spans="1:16" x14ac:dyDescent="0.25">
      <c r="A11774" s="264" t="s">
        <v>10482</v>
      </c>
      <c r="B11774" s="264" t="s">
        <v>2751</v>
      </c>
      <c r="C11774" s="265">
        <v>230105</v>
      </c>
      <c r="D11774" s="265" t="s">
        <v>15953</v>
      </c>
      <c r="E11774" s="266" t="s">
        <v>6877</v>
      </c>
      <c r="P11774" s="343"/>
    </row>
    <row r="11775" spans="1:16" x14ac:dyDescent="0.25">
      <c r="A11775" s="264" t="s">
        <v>10482</v>
      </c>
      <c r="B11775" s="264" t="s">
        <v>1068</v>
      </c>
      <c r="C11775" s="265">
        <v>230202</v>
      </c>
      <c r="D11775" s="265" t="s">
        <v>15953</v>
      </c>
      <c r="E11775" s="266" t="s">
        <v>8836</v>
      </c>
      <c r="P11775" s="343"/>
    </row>
    <row r="11776" spans="1:16" x14ac:dyDescent="0.25">
      <c r="A11776" s="264" t="s">
        <v>10482</v>
      </c>
      <c r="B11776" s="264" t="s">
        <v>9688</v>
      </c>
      <c r="C11776" s="265">
        <v>230504</v>
      </c>
      <c r="D11776" s="265" t="s">
        <v>15953</v>
      </c>
      <c r="E11776" s="266" t="s">
        <v>9689</v>
      </c>
      <c r="P11776" s="343"/>
    </row>
    <row r="11777" spans="1:16" x14ac:dyDescent="0.25">
      <c r="A11777" s="264" t="s">
        <v>10482</v>
      </c>
      <c r="B11777" s="264" t="s">
        <v>3591</v>
      </c>
      <c r="C11777" s="265">
        <v>230901</v>
      </c>
      <c r="D11777" s="265" t="s">
        <v>15953</v>
      </c>
      <c r="E11777" s="266" t="s">
        <v>10715</v>
      </c>
      <c r="P11777" s="343"/>
    </row>
    <row r="11778" spans="1:16" x14ac:dyDescent="0.25">
      <c r="A11778" s="264" t="s">
        <v>11475</v>
      </c>
      <c r="B11778" s="264" t="s">
        <v>3587</v>
      </c>
      <c r="C11778" s="265">
        <v>230904</v>
      </c>
      <c r="D11778" s="265" t="s">
        <v>15953</v>
      </c>
      <c r="E11778" s="266" t="s">
        <v>10715</v>
      </c>
      <c r="P11778" s="343"/>
    </row>
    <row r="11779" spans="1:16" x14ac:dyDescent="0.25">
      <c r="A11779" s="264" t="s">
        <v>11475</v>
      </c>
      <c r="B11779" s="264" t="s">
        <v>13009</v>
      </c>
      <c r="C11779" s="265">
        <v>240101</v>
      </c>
      <c r="D11779" s="265" t="s">
        <v>15953</v>
      </c>
      <c r="E11779" s="266" t="s">
        <v>13010</v>
      </c>
      <c r="P11779" s="343"/>
    </row>
    <row r="11780" spans="1:16" x14ac:dyDescent="0.25">
      <c r="A11780" s="44" t="s">
        <v>15597</v>
      </c>
      <c r="B11780" s="44" t="s">
        <v>4156</v>
      </c>
      <c r="C11780" s="45" t="s">
        <v>15413</v>
      </c>
      <c r="D11780" s="45" t="s">
        <v>18252</v>
      </c>
      <c r="E11780" s="45" t="s">
        <v>3064</v>
      </c>
      <c r="F11780" s="45" t="s">
        <v>1384</v>
      </c>
      <c r="G11780" s="45" t="s">
        <v>1385</v>
      </c>
      <c r="P11780" s="343"/>
    </row>
    <row r="11781" spans="1:16" x14ac:dyDescent="0.25">
      <c r="A11781" s="44" t="s">
        <v>15597</v>
      </c>
      <c r="B11781" s="44" t="s">
        <v>4157</v>
      </c>
      <c r="C11781" s="45" t="s">
        <v>15418</v>
      </c>
      <c r="D11781" s="45" t="s">
        <v>18252</v>
      </c>
      <c r="E11781" s="45" t="s">
        <v>3064</v>
      </c>
      <c r="F11781" s="45" t="s">
        <v>1384</v>
      </c>
      <c r="G11781" s="45" t="s">
        <v>1385</v>
      </c>
      <c r="P11781" s="343"/>
    </row>
    <row r="11782" spans="1:16" x14ac:dyDescent="0.25">
      <c r="A11782" s="264" t="s">
        <v>9574</v>
      </c>
      <c r="B11782" s="264" t="s">
        <v>2751</v>
      </c>
      <c r="C11782" s="265">
        <v>230105</v>
      </c>
      <c r="D11782" s="265" t="s">
        <v>15953</v>
      </c>
      <c r="E11782" s="266" t="s">
        <v>6877</v>
      </c>
      <c r="P11782" s="343"/>
    </row>
    <row r="11783" spans="1:16" x14ac:dyDescent="0.25">
      <c r="A11783" s="264" t="s">
        <v>923</v>
      </c>
      <c r="B11783" s="264" t="s">
        <v>3591</v>
      </c>
      <c r="C11783" s="265">
        <v>230901</v>
      </c>
      <c r="D11783" s="265" t="s">
        <v>15953</v>
      </c>
      <c r="E11783" s="266" t="s">
        <v>10715</v>
      </c>
      <c r="P11783" s="343"/>
    </row>
    <row r="11784" spans="1:16" x14ac:dyDescent="0.25">
      <c r="A11784" s="44" t="s">
        <v>11184</v>
      </c>
      <c r="B11784" s="44" t="s">
        <v>15259</v>
      </c>
      <c r="C11784" s="45" t="s">
        <v>11129</v>
      </c>
      <c r="D11784" s="45" t="s">
        <v>16294</v>
      </c>
      <c r="E11784" s="46">
        <v>46022</v>
      </c>
      <c r="F11784" s="338"/>
      <c r="G11784" s="44"/>
      <c r="H11784" s="44"/>
      <c r="I11784" s="44"/>
      <c r="J11784" s="44"/>
      <c r="K11784" s="44"/>
      <c r="L11784" s="31"/>
      <c r="M11784" s="44"/>
      <c r="N11784" s="31"/>
      <c r="P11784" s="343"/>
    </row>
    <row r="11785" spans="1:16" x14ac:dyDescent="0.25">
      <c r="A11785" s="264" t="s">
        <v>7018</v>
      </c>
      <c r="B11785" s="264" t="s">
        <v>6669</v>
      </c>
      <c r="C11785" s="265">
        <v>220802</v>
      </c>
      <c r="D11785" s="265" t="s">
        <v>15953</v>
      </c>
      <c r="E11785" s="266" t="s">
        <v>6416</v>
      </c>
      <c r="P11785" s="343"/>
    </row>
    <row r="11786" spans="1:16" x14ac:dyDescent="0.25">
      <c r="A11786" s="44" t="s">
        <v>7307</v>
      </c>
      <c r="B11786" s="44" t="s">
        <v>15317</v>
      </c>
      <c r="C11786" s="45" t="s">
        <v>7299</v>
      </c>
      <c r="D11786" s="45" t="s">
        <v>16294</v>
      </c>
      <c r="E11786" s="46">
        <v>45688</v>
      </c>
      <c r="F11786" s="338"/>
      <c r="G11786" s="44"/>
      <c r="H11786" s="44"/>
      <c r="I11786" s="44"/>
      <c r="J11786" s="44"/>
      <c r="K11786" s="44"/>
      <c r="L11786" s="31"/>
      <c r="M11786" s="44"/>
      <c r="N11786" s="31"/>
      <c r="P11786" s="343"/>
    </row>
    <row r="11787" spans="1:16" x14ac:dyDescent="0.25">
      <c r="A11787" s="264" t="s">
        <v>9575</v>
      </c>
      <c r="B11787" s="264" t="s">
        <v>2751</v>
      </c>
      <c r="C11787" s="265">
        <v>230105</v>
      </c>
      <c r="D11787" s="265" t="s">
        <v>15953</v>
      </c>
      <c r="E11787" s="266" t="s">
        <v>6877</v>
      </c>
      <c r="P11787" s="343"/>
    </row>
    <row r="11788" spans="1:16" x14ac:dyDescent="0.25">
      <c r="A11788" s="44" t="s">
        <v>8989</v>
      </c>
      <c r="B11788" s="44" t="s">
        <v>8990</v>
      </c>
      <c r="C11788" s="45" t="s">
        <v>8991</v>
      </c>
      <c r="D11788" s="45" t="s">
        <v>15765</v>
      </c>
      <c r="E11788" s="45" t="s">
        <v>6422</v>
      </c>
      <c r="F11788" s="328"/>
      <c r="G11788" s="328"/>
      <c r="H11788" s="328"/>
      <c r="I11788" s="329"/>
      <c r="J11788" s="329"/>
      <c r="K11788" s="329"/>
      <c r="M11788" s="44"/>
      <c r="P11788" s="343"/>
    </row>
    <row r="11789" spans="1:16" x14ac:dyDescent="0.25">
      <c r="A11789" s="346" t="s">
        <v>8989</v>
      </c>
      <c r="B11789" s="346" t="s">
        <v>8990</v>
      </c>
      <c r="C11789" s="347" t="s">
        <v>8991</v>
      </c>
      <c r="D11789" s="347" t="s">
        <v>15765</v>
      </c>
      <c r="E11789" s="347" t="s">
        <v>6665</v>
      </c>
      <c r="F11789" s="346"/>
      <c r="G11789" s="346"/>
      <c r="H11789" s="346"/>
      <c r="I11789" s="346"/>
      <c r="J11789" s="346"/>
      <c r="K11789" s="346"/>
      <c r="L11789" s="346"/>
      <c r="M11789" s="346"/>
      <c r="P11789" s="343"/>
    </row>
    <row r="11790" spans="1:16" x14ac:dyDescent="0.25">
      <c r="A11790" s="44" t="s">
        <v>8989</v>
      </c>
      <c r="B11790" s="44" t="s">
        <v>8990</v>
      </c>
      <c r="C11790" s="45" t="s">
        <v>8991</v>
      </c>
      <c r="D11790" s="45" t="s">
        <v>13812</v>
      </c>
      <c r="E11790" s="45" t="s">
        <v>6422</v>
      </c>
      <c r="F11790" s="93"/>
      <c r="G11790" s="93"/>
      <c r="H11790" s="93"/>
      <c r="I11790" s="99"/>
      <c r="J11790" s="99"/>
      <c r="K11790" s="99"/>
      <c r="M11790" s="44"/>
      <c r="P11790" s="343"/>
    </row>
    <row r="11791" spans="1:16" x14ac:dyDescent="0.25">
      <c r="A11791" s="264" t="s">
        <v>14995</v>
      </c>
      <c r="B11791" s="264" t="s">
        <v>12996</v>
      </c>
      <c r="C11791" s="265">
        <v>24010401</v>
      </c>
      <c r="D11791" s="265" t="s">
        <v>15953</v>
      </c>
      <c r="E11791" s="266" t="s">
        <v>12997</v>
      </c>
      <c r="P11791" s="343"/>
    </row>
    <row r="11792" spans="1:16" x14ac:dyDescent="0.25">
      <c r="A11792" s="264" t="s">
        <v>10483</v>
      </c>
      <c r="B11792" s="264" t="s">
        <v>10527</v>
      </c>
      <c r="C11792" s="265">
        <v>230505</v>
      </c>
      <c r="D11792" s="265" t="s">
        <v>15953</v>
      </c>
      <c r="E11792" s="266" t="s">
        <v>9689</v>
      </c>
      <c r="P11792" s="343"/>
    </row>
    <row r="11793" spans="1:16" x14ac:dyDescent="0.25">
      <c r="A11793" s="264" t="s">
        <v>10483</v>
      </c>
      <c r="B11793" s="264" t="s">
        <v>6966</v>
      </c>
      <c r="C11793" s="265">
        <v>23010401</v>
      </c>
      <c r="D11793" s="265" t="s">
        <v>15953</v>
      </c>
      <c r="E11793" s="266" t="s">
        <v>6967</v>
      </c>
      <c r="P11793" s="343"/>
    </row>
    <row r="11794" spans="1:16" x14ac:dyDescent="0.25">
      <c r="A11794" s="264" t="s">
        <v>10483</v>
      </c>
      <c r="B11794" s="264" t="s">
        <v>3782</v>
      </c>
      <c r="C11794" s="265">
        <v>23010402</v>
      </c>
      <c r="D11794" s="265" t="s">
        <v>15953</v>
      </c>
      <c r="E11794" s="266" t="s">
        <v>8836</v>
      </c>
      <c r="P11794" s="343"/>
    </row>
    <row r="11795" spans="1:16" x14ac:dyDescent="0.25">
      <c r="A11795" s="264" t="s">
        <v>10483</v>
      </c>
      <c r="B11795" s="264" t="s">
        <v>11374</v>
      </c>
      <c r="C11795" s="265">
        <v>23100201</v>
      </c>
      <c r="D11795" s="265" t="s">
        <v>15953</v>
      </c>
      <c r="E11795" s="266" t="s">
        <v>2980</v>
      </c>
      <c r="P11795" s="343"/>
    </row>
    <row r="11796" spans="1:16" x14ac:dyDescent="0.25">
      <c r="A11796" s="264" t="s">
        <v>10483</v>
      </c>
      <c r="B11796" s="264" t="s">
        <v>3599</v>
      </c>
      <c r="C11796" s="265">
        <v>23100202</v>
      </c>
      <c r="D11796" s="265" t="s">
        <v>15953</v>
      </c>
      <c r="E11796" s="266" t="s">
        <v>5246</v>
      </c>
      <c r="P11796" s="343"/>
    </row>
    <row r="11797" spans="1:16" x14ac:dyDescent="0.25">
      <c r="A11797" s="264" t="s">
        <v>10483</v>
      </c>
      <c r="B11797" s="264" t="s">
        <v>14591</v>
      </c>
      <c r="C11797" s="265">
        <v>24020101</v>
      </c>
      <c r="D11797" s="265" t="s">
        <v>15953</v>
      </c>
      <c r="E11797" s="266" t="s">
        <v>12997</v>
      </c>
      <c r="P11797" s="343"/>
    </row>
    <row r="11798" spans="1:16" x14ac:dyDescent="0.25">
      <c r="A11798" s="264" t="s">
        <v>10483</v>
      </c>
      <c r="B11798" s="264" t="s">
        <v>14592</v>
      </c>
      <c r="C11798" s="265">
        <v>24020102</v>
      </c>
      <c r="D11798" s="265" t="s">
        <v>15953</v>
      </c>
      <c r="E11798" s="266" t="s">
        <v>8836</v>
      </c>
      <c r="P11798" s="343"/>
    </row>
    <row r="11799" spans="1:16" x14ac:dyDescent="0.25">
      <c r="A11799" s="44" t="s">
        <v>9181</v>
      </c>
      <c r="B11799" s="44" t="s">
        <v>2667</v>
      </c>
      <c r="C11799" s="45" t="s">
        <v>9088</v>
      </c>
      <c r="D11799" s="45" t="s">
        <v>18252</v>
      </c>
      <c r="E11799" s="45" t="s">
        <v>6809</v>
      </c>
      <c r="F11799" s="45" t="s">
        <v>1384</v>
      </c>
      <c r="G11799" s="45" t="s">
        <v>1385</v>
      </c>
      <c r="P11799" s="343"/>
    </row>
    <row r="11800" spans="1:16" x14ac:dyDescent="0.25">
      <c r="A11800" s="264" t="s">
        <v>10763</v>
      </c>
      <c r="B11800" s="264" t="s">
        <v>2751</v>
      </c>
      <c r="C11800" s="265">
        <v>230105</v>
      </c>
      <c r="D11800" s="265" t="s">
        <v>15953</v>
      </c>
      <c r="E11800" s="266" t="s">
        <v>6877</v>
      </c>
      <c r="P11800" s="343"/>
    </row>
    <row r="11801" spans="1:16" x14ac:dyDescent="0.25">
      <c r="A11801" s="264" t="s">
        <v>10763</v>
      </c>
      <c r="B11801" s="264" t="s">
        <v>1056</v>
      </c>
      <c r="C11801" s="265">
        <v>230601</v>
      </c>
      <c r="D11801" s="265" t="s">
        <v>15953</v>
      </c>
      <c r="E11801" s="266" t="s">
        <v>10533</v>
      </c>
      <c r="P11801" s="343"/>
    </row>
    <row r="11802" spans="1:16" x14ac:dyDescent="0.25">
      <c r="A11802" s="44" t="s">
        <v>9376</v>
      </c>
      <c r="B11802" s="44" t="s">
        <v>1352</v>
      </c>
      <c r="C11802" s="45" t="s">
        <v>9319</v>
      </c>
      <c r="D11802" s="45" t="s">
        <v>18252</v>
      </c>
      <c r="E11802" s="45" t="s">
        <v>3754</v>
      </c>
      <c r="F11802" s="45" t="s">
        <v>1384</v>
      </c>
      <c r="G11802" s="45" t="s">
        <v>1385</v>
      </c>
      <c r="P11802" s="343"/>
    </row>
    <row r="11803" spans="1:16" x14ac:dyDescent="0.25">
      <c r="A11803" s="44" t="s">
        <v>12475</v>
      </c>
      <c r="B11803" s="44" t="s">
        <v>12476</v>
      </c>
      <c r="C11803" s="45" t="s">
        <v>6642</v>
      </c>
      <c r="D11803" s="45" t="s">
        <v>4574</v>
      </c>
      <c r="E11803" s="275">
        <f>DATE(2026,9,30)</f>
        <v>46295</v>
      </c>
      <c r="M11803" s="44"/>
      <c r="P11803" s="343"/>
    </row>
    <row r="11804" spans="1:16" x14ac:dyDescent="0.25">
      <c r="A11804" s="264" t="s">
        <v>7019</v>
      </c>
      <c r="B11804" s="264" t="s">
        <v>6678</v>
      </c>
      <c r="C11804" s="265">
        <v>22020201</v>
      </c>
      <c r="D11804" s="265" t="s">
        <v>15953</v>
      </c>
      <c r="E11804" s="266" t="s">
        <v>5195</v>
      </c>
      <c r="P11804" s="343"/>
    </row>
    <row r="11805" spans="1:16" x14ac:dyDescent="0.25">
      <c r="A11805" s="264" t="s">
        <v>14996</v>
      </c>
      <c r="B11805" s="264" t="s">
        <v>5409</v>
      </c>
      <c r="C11805" s="265">
        <v>210602</v>
      </c>
      <c r="D11805" s="265" t="s">
        <v>15953</v>
      </c>
      <c r="E11805" s="266" t="s">
        <v>5410</v>
      </c>
      <c r="P11805" s="343"/>
    </row>
    <row r="11806" spans="1:16" x14ac:dyDescent="0.25">
      <c r="A11806" s="264" t="s">
        <v>14996</v>
      </c>
      <c r="B11806" s="264" t="s">
        <v>14586</v>
      </c>
      <c r="C11806" s="265">
        <v>240403</v>
      </c>
      <c r="D11806" s="265" t="s">
        <v>15953</v>
      </c>
      <c r="E11806" s="266" t="s">
        <v>6492</v>
      </c>
      <c r="P11806" s="343"/>
    </row>
    <row r="11807" spans="1:16" x14ac:dyDescent="0.25">
      <c r="A11807" s="264" t="s">
        <v>14996</v>
      </c>
      <c r="B11807" s="264" t="s">
        <v>1056</v>
      </c>
      <c r="C11807" s="265">
        <v>240601</v>
      </c>
      <c r="D11807" s="265" t="s">
        <v>15953</v>
      </c>
      <c r="E11807" s="266" t="s">
        <v>13753</v>
      </c>
      <c r="P11807" s="343"/>
    </row>
    <row r="11808" spans="1:16" x14ac:dyDescent="0.25">
      <c r="A11808" s="264" t="s">
        <v>7020</v>
      </c>
      <c r="B11808" s="264" t="s">
        <v>1054</v>
      </c>
      <c r="C11808" s="265">
        <v>220303</v>
      </c>
      <c r="D11808" s="265" t="s">
        <v>15953</v>
      </c>
      <c r="E11808" s="266" t="s">
        <v>3064</v>
      </c>
      <c r="P11808" s="343"/>
    </row>
    <row r="11809" spans="1:16" x14ac:dyDescent="0.25">
      <c r="A11809" s="44" t="s">
        <v>3103</v>
      </c>
      <c r="B11809" s="44" t="s">
        <v>15257</v>
      </c>
      <c r="C11809" s="45" t="s">
        <v>13518</v>
      </c>
      <c r="D11809" s="45" t="s">
        <v>16294</v>
      </c>
      <c r="E11809" s="46">
        <v>46022</v>
      </c>
      <c r="F11809" s="338"/>
      <c r="G11809" s="44"/>
      <c r="H11809" s="44"/>
      <c r="I11809" s="44"/>
      <c r="J11809" s="44"/>
      <c r="K11809" s="44"/>
      <c r="L11809" s="31"/>
      <c r="M11809" s="44"/>
      <c r="N11809" s="31"/>
      <c r="P11809" s="343"/>
    </row>
    <row r="11810" spans="1:16" x14ac:dyDescent="0.25">
      <c r="A11810" s="264" t="s">
        <v>7021</v>
      </c>
      <c r="B11810" s="264" t="s">
        <v>2751</v>
      </c>
      <c r="C11810" s="265">
        <v>220105</v>
      </c>
      <c r="D11810" s="265" t="s">
        <v>15953</v>
      </c>
      <c r="E11810" s="266" t="s">
        <v>3064</v>
      </c>
      <c r="P11810" s="343"/>
    </row>
    <row r="11811" spans="1:16" x14ac:dyDescent="0.25">
      <c r="A11811" s="264" t="s">
        <v>7021</v>
      </c>
      <c r="B11811" s="264" t="s">
        <v>1081</v>
      </c>
      <c r="C11811" s="265">
        <v>230102</v>
      </c>
      <c r="D11811" s="265" t="s">
        <v>15953</v>
      </c>
      <c r="E11811" s="266" t="s">
        <v>6809</v>
      </c>
      <c r="P11811" s="343"/>
    </row>
    <row r="11812" spans="1:16" x14ac:dyDescent="0.25">
      <c r="A11812" s="57" t="s">
        <v>1451</v>
      </c>
      <c r="B11812" s="57" t="s">
        <v>1488</v>
      </c>
      <c r="C11812" s="62">
        <v>21027</v>
      </c>
      <c r="D11812" s="62" t="s">
        <v>5966</v>
      </c>
      <c r="E11812" s="60">
        <v>45777</v>
      </c>
      <c r="F11812" s="339" t="s">
        <v>16267</v>
      </c>
      <c r="G11812" s="339" t="s">
        <v>16268</v>
      </c>
      <c r="H11812" s="57"/>
      <c r="I11812" s="57"/>
      <c r="J11812" s="57"/>
      <c r="K11812" s="57"/>
      <c r="L11812" s="31"/>
      <c r="M11812" s="44"/>
      <c r="N11812" s="31"/>
      <c r="P11812" s="343"/>
    </row>
    <row r="11813" spans="1:16" x14ac:dyDescent="0.25">
      <c r="A11813" s="44" t="s">
        <v>10223</v>
      </c>
      <c r="B11813" s="44" t="s">
        <v>10044</v>
      </c>
      <c r="C11813" s="45" t="s">
        <v>10224</v>
      </c>
      <c r="D11813" s="45" t="s">
        <v>15765</v>
      </c>
      <c r="E11813" s="45" t="s">
        <v>6210</v>
      </c>
      <c r="F11813" s="328"/>
      <c r="G11813" s="328"/>
      <c r="H11813" s="328"/>
      <c r="I11813" s="329"/>
      <c r="J11813" s="329"/>
      <c r="K11813" s="329"/>
      <c r="M11813" s="44"/>
      <c r="P11813" s="343"/>
    </row>
    <row r="11814" spans="1:16" x14ac:dyDescent="0.25">
      <c r="A11814" s="346" t="s">
        <v>10223</v>
      </c>
      <c r="B11814" s="346" t="s">
        <v>10044</v>
      </c>
      <c r="C11814" s="347" t="s">
        <v>10224</v>
      </c>
      <c r="D11814" s="347" t="s">
        <v>15765</v>
      </c>
      <c r="E11814" s="347" t="s">
        <v>6214</v>
      </c>
      <c r="F11814" s="346"/>
      <c r="G11814" s="346"/>
      <c r="H11814" s="346"/>
      <c r="I11814" s="346"/>
      <c r="J11814" s="346"/>
      <c r="K11814" s="346"/>
      <c r="L11814" s="346"/>
      <c r="M11814" s="346"/>
      <c r="P11814" s="343"/>
    </row>
    <row r="11815" spans="1:16" x14ac:dyDescent="0.25">
      <c r="A11815" s="44" t="s">
        <v>10223</v>
      </c>
      <c r="B11815" s="44" t="s">
        <v>10044</v>
      </c>
      <c r="C11815" s="45" t="s">
        <v>10224</v>
      </c>
      <c r="D11815" s="45" t="s">
        <v>13812</v>
      </c>
      <c r="E11815" s="45" t="s">
        <v>6210</v>
      </c>
      <c r="F11815" s="93"/>
      <c r="G11815" s="93"/>
      <c r="H11815" s="93"/>
      <c r="I11815" s="99"/>
      <c r="J11815" s="99"/>
      <c r="K11815" s="99"/>
      <c r="M11815" s="44"/>
      <c r="P11815" s="343"/>
    </row>
    <row r="11816" spans="1:16" x14ac:dyDescent="0.25">
      <c r="A11816" s="140" t="s">
        <v>9303</v>
      </c>
      <c r="B11816" s="141" t="s">
        <v>1811</v>
      </c>
      <c r="C11816" s="96" t="s">
        <v>4551</v>
      </c>
      <c r="D11816" s="96" t="s">
        <v>4549</v>
      </c>
      <c r="E11816" s="112">
        <v>45782</v>
      </c>
      <c r="F11816" s="93"/>
      <c r="G11816" s="93"/>
      <c r="H11816" s="93"/>
      <c r="I11816" s="99"/>
      <c r="J11816" s="99"/>
      <c r="K11816" s="99"/>
      <c r="L11816" s="31"/>
      <c r="M11816" s="44"/>
      <c r="N11816" s="31"/>
      <c r="P11816" s="343"/>
    </row>
    <row r="11817" spans="1:16" x14ac:dyDescent="0.25">
      <c r="A11817" s="44" t="s">
        <v>16150</v>
      </c>
      <c r="B11817" s="44" t="s">
        <v>15963</v>
      </c>
      <c r="C11817" s="45" t="s">
        <v>15964</v>
      </c>
      <c r="D11817" s="45" t="s">
        <v>18252</v>
      </c>
      <c r="E11817" s="45" t="s">
        <v>6214</v>
      </c>
      <c r="F11817" s="45" t="s">
        <v>1384</v>
      </c>
      <c r="G11817" s="45" t="s">
        <v>1385</v>
      </c>
      <c r="P11817" s="343"/>
    </row>
    <row r="11818" spans="1:16" x14ac:dyDescent="0.25">
      <c r="A11818" s="264" t="s">
        <v>7022</v>
      </c>
      <c r="B11818" s="264" t="s">
        <v>6664</v>
      </c>
      <c r="C11818" s="265">
        <v>22010701</v>
      </c>
      <c r="D11818" s="265" t="s">
        <v>15953</v>
      </c>
      <c r="E11818" s="266" t="s">
        <v>6665</v>
      </c>
      <c r="P11818" s="343"/>
    </row>
    <row r="11819" spans="1:16" x14ac:dyDescent="0.25">
      <c r="A11819" s="264" t="s">
        <v>10764</v>
      </c>
      <c r="B11819" s="264" t="s">
        <v>1067</v>
      </c>
      <c r="C11819" s="265">
        <v>230703</v>
      </c>
      <c r="D11819" s="265" t="s">
        <v>15953</v>
      </c>
      <c r="E11819" s="266" t="s">
        <v>5273</v>
      </c>
      <c r="P11819" s="343"/>
    </row>
    <row r="11820" spans="1:16" x14ac:dyDescent="0.25">
      <c r="A11820" s="44" t="s">
        <v>18193</v>
      </c>
      <c r="B11820" s="44" t="s">
        <v>1345</v>
      </c>
      <c r="C11820" s="45" t="s">
        <v>18105</v>
      </c>
      <c r="D11820" s="45" t="s">
        <v>18252</v>
      </c>
      <c r="E11820" s="45" t="s">
        <v>6985</v>
      </c>
      <c r="F11820" s="45" t="s">
        <v>1385</v>
      </c>
      <c r="G11820" s="45" t="s">
        <v>1385</v>
      </c>
      <c r="P11820" s="343"/>
    </row>
    <row r="11821" spans="1:16" x14ac:dyDescent="0.25">
      <c r="A11821" s="44" t="s">
        <v>10099</v>
      </c>
      <c r="B11821" s="92" t="s">
        <v>13392</v>
      </c>
      <c r="C11821" s="45" t="s">
        <v>13122</v>
      </c>
      <c r="D11821" s="93" t="s">
        <v>13391</v>
      </c>
      <c r="E11821" s="94">
        <v>45838</v>
      </c>
      <c r="F11821" s="93"/>
      <c r="G11821" s="93"/>
      <c r="H11821" s="93"/>
      <c r="I11821" s="99"/>
      <c r="J11821" s="99"/>
      <c r="K11821" s="99"/>
      <c r="L11821" s="31"/>
      <c r="M11821" s="44"/>
      <c r="N11821" s="31"/>
      <c r="P11821" s="343"/>
    </row>
    <row r="11822" spans="1:16" x14ac:dyDescent="0.25">
      <c r="A11822" s="346" t="s">
        <v>10099</v>
      </c>
      <c r="B11822" s="346" t="s">
        <v>16885</v>
      </c>
      <c r="C11822" s="347" t="s">
        <v>16886</v>
      </c>
      <c r="D11822" s="347" t="s">
        <v>15765</v>
      </c>
      <c r="E11822" s="347" t="s">
        <v>16887</v>
      </c>
      <c r="F11822" s="346"/>
      <c r="G11822" s="346"/>
      <c r="H11822" s="346"/>
      <c r="I11822" s="346"/>
      <c r="J11822" s="346"/>
      <c r="K11822" s="346"/>
      <c r="L11822" s="346"/>
      <c r="M11822" s="346"/>
      <c r="P11822" s="343"/>
    </row>
    <row r="11823" spans="1:16" x14ac:dyDescent="0.25">
      <c r="A11823" s="44" t="s">
        <v>10099</v>
      </c>
      <c r="B11823" s="44" t="s">
        <v>16695</v>
      </c>
      <c r="C11823" s="45" t="s">
        <v>6608</v>
      </c>
      <c r="D11823" s="45" t="s">
        <v>4574</v>
      </c>
      <c r="E11823" s="275">
        <f>DATE(2025,5,19)</f>
        <v>45796</v>
      </c>
      <c r="F11823" s="32"/>
      <c r="G11823" s="32"/>
      <c r="H11823" s="32"/>
      <c r="I11823" s="31"/>
      <c r="J11823" s="31"/>
      <c r="K11823" s="31"/>
      <c r="L11823" s="31"/>
      <c r="M11823" s="44"/>
      <c r="N11823" s="31"/>
      <c r="P11823" s="343"/>
    </row>
    <row r="11824" spans="1:16" x14ac:dyDescent="0.25">
      <c r="A11824" s="264" t="s">
        <v>7023</v>
      </c>
      <c r="B11824" s="264" t="s">
        <v>10525</v>
      </c>
      <c r="C11824" s="265">
        <v>230604</v>
      </c>
      <c r="D11824" s="265" t="s">
        <v>15953</v>
      </c>
      <c r="E11824" s="266" t="s">
        <v>5410</v>
      </c>
      <c r="P11824" s="343"/>
    </row>
    <row r="11825" spans="1:16" x14ac:dyDescent="0.25">
      <c r="A11825" s="44" t="s">
        <v>10932</v>
      </c>
      <c r="B11825" s="44" t="s">
        <v>15254</v>
      </c>
      <c r="C11825" s="45" t="s">
        <v>10921</v>
      </c>
      <c r="D11825" s="45" t="s">
        <v>16294</v>
      </c>
      <c r="E11825" s="46">
        <v>45961</v>
      </c>
      <c r="F11825" s="338"/>
      <c r="G11825" s="44"/>
      <c r="H11825" s="44"/>
      <c r="I11825" s="44"/>
      <c r="J11825" s="44"/>
      <c r="K11825" s="44"/>
      <c r="L11825" s="31"/>
      <c r="M11825" s="44"/>
      <c r="N11825" s="31"/>
      <c r="P11825" s="343"/>
    </row>
    <row r="11826" spans="1:16" x14ac:dyDescent="0.25">
      <c r="A11826" s="44" t="s">
        <v>17054</v>
      </c>
      <c r="B11826" s="44" t="s">
        <v>15317</v>
      </c>
      <c r="C11826" s="45" t="s">
        <v>7299</v>
      </c>
      <c r="D11826" s="45" t="s">
        <v>16294</v>
      </c>
      <c r="E11826" s="46">
        <v>45688</v>
      </c>
      <c r="F11826" s="338"/>
      <c r="G11826" s="44"/>
      <c r="H11826" s="44"/>
      <c r="I11826" s="44"/>
      <c r="J11826" s="44"/>
      <c r="K11826" s="44"/>
      <c r="L11826" s="31"/>
      <c r="M11826" s="31"/>
      <c r="N11826" s="31"/>
      <c r="P11826" s="343"/>
    </row>
    <row r="11827" spans="1:16" x14ac:dyDescent="0.25">
      <c r="A11827" s="44" t="s">
        <v>17054</v>
      </c>
      <c r="B11827" s="353" t="s">
        <v>17063</v>
      </c>
      <c r="C11827" s="32" t="s">
        <v>17033</v>
      </c>
      <c r="D11827" s="32" t="s">
        <v>1398</v>
      </c>
      <c r="E11827" s="33">
        <v>47208</v>
      </c>
      <c r="F11827" s="32"/>
      <c r="G11827" s="32"/>
      <c r="H11827" s="32"/>
      <c r="I11827" s="31"/>
      <c r="J11827" s="31"/>
      <c r="K11827" s="31"/>
      <c r="L11827" s="31"/>
      <c r="M11827" s="31"/>
      <c r="N11827" s="31"/>
      <c r="P11827" s="343"/>
    </row>
    <row r="11828" spans="1:16" x14ac:dyDescent="0.25">
      <c r="A11828" s="403" t="s">
        <v>10765</v>
      </c>
      <c r="B11828" s="403" t="s">
        <v>17121</v>
      </c>
      <c r="C11828" s="413">
        <v>13.23</v>
      </c>
      <c r="D11828" s="43" t="s">
        <v>17679</v>
      </c>
      <c r="E11828" s="43">
        <v>46934</v>
      </c>
      <c r="F11828" s="88"/>
      <c r="P11828" s="343"/>
    </row>
    <row r="11829" spans="1:16" x14ac:dyDescent="0.25">
      <c r="A11829" s="403" t="s">
        <v>10765</v>
      </c>
      <c r="B11829" s="403" t="s">
        <v>17128</v>
      </c>
      <c r="C11829" s="413">
        <v>20.23</v>
      </c>
      <c r="D11829" s="43" t="s">
        <v>17679</v>
      </c>
      <c r="E11829" s="43">
        <v>46934</v>
      </c>
      <c r="F11829" s="88"/>
      <c r="P11829" s="343"/>
    </row>
    <row r="11830" spans="1:16" x14ac:dyDescent="0.25">
      <c r="A11830" s="403" t="s">
        <v>10765</v>
      </c>
      <c r="B11830" s="403" t="s">
        <v>17102</v>
      </c>
      <c r="C11830" s="413">
        <v>21.23</v>
      </c>
      <c r="D11830" s="43" t="s">
        <v>17679</v>
      </c>
      <c r="E11830" s="43">
        <v>46934</v>
      </c>
      <c r="F11830" s="88"/>
      <c r="P11830" s="343"/>
    </row>
    <row r="11831" spans="1:16" x14ac:dyDescent="0.25">
      <c r="A11831" s="1" t="s">
        <v>10765</v>
      </c>
      <c r="B11831" s="432" t="s">
        <v>14398</v>
      </c>
      <c r="C11831" s="433" t="s">
        <v>14492</v>
      </c>
      <c r="D11831" s="434" t="s">
        <v>17016</v>
      </c>
      <c r="E11831" s="434">
        <v>45866</v>
      </c>
      <c r="P11831" s="343"/>
    </row>
    <row r="11832" spans="1:16" x14ac:dyDescent="0.25">
      <c r="A11832" s="92" t="s">
        <v>14362</v>
      </c>
      <c r="B11832" s="92" t="s">
        <v>14372</v>
      </c>
      <c r="C11832" s="93" t="s">
        <v>14373</v>
      </c>
      <c r="D11832" s="93" t="s">
        <v>1398</v>
      </c>
      <c r="E11832" s="94">
        <v>45916</v>
      </c>
      <c r="F11832" s="93"/>
      <c r="G11832" s="93"/>
      <c r="H11832" s="93"/>
      <c r="I11832" s="99"/>
      <c r="J11832" s="99"/>
      <c r="K11832" s="99"/>
      <c r="L11832" s="31"/>
      <c r="M11832" s="44"/>
      <c r="N11832" s="31"/>
      <c r="P11832" s="343"/>
    </row>
    <row r="11833" spans="1:16" x14ac:dyDescent="0.25">
      <c r="A11833" s="264" t="s">
        <v>10765</v>
      </c>
      <c r="B11833" s="264" t="s">
        <v>6669</v>
      </c>
      <c r="C11833" s="265">
        <v>230807</v>
      </c>
      <c r="D11833" s="265" t="s">
        <v>15953</v>
      </c>
      <c r="E11833" s="266" t="s">
        <v>6877</v>
      </c>
      <c r="P11833" s="343"/>
    </row>
    <row r="11834" spans="1:16" x14ac:dyDescent="0.25">
      <c r="A11834" s="44" t="s">
        <v>9047</v>
      </c>
      <c r="B11834" s="44" t="s">
        <v>15259</v>
      </c>
      <c r="C11834" s="45" t="s">
        <v>11129</v>
      </c>
      <c r="D11834" s="45" t="s">
        <v>16294</v>
      </c>
      <c r="E11834" s="46">
        <v>46022</v>
      </c>
      <c r="F11834" s="338"/>
      <c r="G11834" s="44"/>
      <c r="H11834" s="44"/>
      <c r="I11834" s="44"/>
      <c r="J11834" s="44"/>
      <c r="K11834" s="44"/>
      <c r="L11834" s="31"/>
      <c r="M11834" s="44"/>
      <c r="N11834" s="31"/>
      <c r="P11834" s="343"/>
    </row>
    <row r="11835" spans="1:16" x14ac:dyDescent="0.25">
      <c r="A11835" s="92" t="s">
        <v>4622</v>
      </c>
      <c r="B11835" s="92" t="s">
        <v>1583</v>
      </c>
      <c r="C11835" s="93" t="s">
        <v>4627</v>
      </c>
      <c r="D11835" s="93" t="s">
        <v>1398</v>
      </c>
      <c r="E11835" s="94">
        <v>45886</v>
      </c>
      <c r="F11835" s="93"/>
      <c r="G11835" s="93" t="s">
        <v>1385</v>
      </c>
      <c r="H11835" s="45" t="s">
        <v>1533</v>
      </c>
      <c r="I11835" s="99"/>
      <c r="J11835" s="99"/>
      <c r="K11835" s="99"/>
      <c r="L11835" s="31"/>
      <c r="M11835" s="44"/>
      <c r="N11835" s="31"/>
      <c r="P11835" s="343"/>
    </row>
    <row r="11836" spans="1:16" x14ac:dyDescent="0.25">
      <c r="A11836" s="264" t="s">
        <v>17952</v>
      </c>
      <c r="B11836" s="264" t="s">
        <v>6669</v>
      </c>
      <c r="C11836" s="265">
        <v>240804</v>
      </c>
      <c r="D11836" s="265" t="s">
        <v>15953</v>
      </c>
      <c r="E11836" s="266" t="s">
        <v>15826</v>
      </c>
      <c r="P11836" s="343"/>
    </row>
    <row r="11837" spans="1:16" x14ac:dyDescent="0.25">
      <c r="A11837" s="264" t="s">
        <v>17952</v>
      </c>
      <c r="B11837" s="264" t="s">
        <v>1070</v>
      </c>
      <c r="C11837" s="265">
        <v>241202</v>
      </c>
      <c r="D11837" s="265" t="s">
        <v>15953</v>
      </c>
      <c r="E11837" s="266" t="s">
        <v>17687</v>
      </c>
      <c r="P11837" s="343"/>
    </row>
    <row r="11838" spans="1:16" x14ac:dyDescent="0.25">
      <c r="A11838" s="1" t="s">
        <v>67</v>
      </c>
      <c r="B11838" s="432" t="s">
        <v>6242</v>
      </c>
      <c r="C11838" s="433" t="s">
        <v>6261</v>
      </c>
      <c r="D11838" s="434" t="s">
        <v>17016</v>
      </c>
      <c r="E11838" s="434">
        <v>45885</v>
      </c>
      <c r="P11838" s="343"/>
    </row>
    <row r="11839" spans="1:16" x14ac:dyDescent="0.25">
      <c r="A11839" s="1" t="s">
        <v>67</v>
      </c>
      <c r="B11839" s="432" t="s">
        <v>6242</v>
      </c>
      <c r="C11839" s="433" t="s">
        <v>6261</v>
      </c>
      <c r="D11839" s="434" t="s">
        <v>17016</v>
      </c>
      <c r="E11839" s="434">
        <v>45885</v>
      </c>
      <c r="P11839" s="343"/>
    </row>
    <row r="11840" spans="1:16" x14ac:dyDescent="0.25">
      <c r="A11840" s="1" t="s">
        <v>67</v>
      </c>
      <c r="B11840" s="432" t="s">
        <v>6242</v>
      </c>
      <c r="C11840" s="433" t="s">
        <v>6261</v>
      </c>
      <c r="D11840" s="434" t="s">
        <v>17016</v>
      </c>
      <c r="E11840" s="434">
        <v>45885</v>
      </c>
      <c r="P11840" s="343"/>
    </row>
    <row r="11841" spans="1:16" x14ac:dyDescent="0.25">
      <c r="A11841" s="44" t="s">
        <v>8903</v>
      </c>
      <c r="B11841" s="44" t="s">
        <v>5219</v>
      </c>
      <c r="C11841" s="45" t="s">
        <v>5220</v>
      </c>
      <c r="D11841" s="45" t="s">
        <v>15765</v>
      </c>
      <c r="E11841" s="45" t="s">
        <v>5221</v>
      </c>
      <c r="F11841" s="328"/>
      <c r="G11841" s="328"/>
      <c r="H11841" s="328"/>
      <c r="I11841" s="329"/>
      <c r="J11841" s="329"/>
      <c r="K11841" s="329"/>
      <c r="M11841" s="44"/>
      <c r="P11841" s="343"/>
    </row>
    <row r="11842" spans="1:16" x14ac:dyDescent="0.25">
      <c r="A11842" s="346" t="s">
        <v>8903</v>
      </c>
      <c r="B11842" s="346" t="s">
        <v>5219</v>
      </c>
      <c r="C11842" s="347" t="s">
        <v>5220</v>
      </c>
      <c r="D11842" s="347" t="s">
        <v>15765</v>
      </c>
      <c r="E11842" s="347" t="s">
        <v>16811</v>
      </c>
      <c r="F11842" s="346"/>
      <c r="G11842" s="346"/>
      <c r="H11842" s="346"/>
      <c r="I11842" s="346"/>
      <c r="J11842" s="346"/>
      <c r="K11842" s="346"/>
      <c r="L11842" s="346"/>
      <c r="M11842" s="346"/>
      <c r="P11842" s="343"/>
    </row>
    <row r="11843" spans="1:16" x14ac:dyDescent="0.25">
      <c r="A11843" s="44" t="s">
        <v>8903</v>
      </c>
      <c r="B11843" s="44" t="s">
        <v>12177</v>
      </c>
      <c r="C11843" s="45" t="s">
        <v>4793</v>
      </c>
      <c r="D11843" s="45" t="s">
        <v>4574</v>
      </c>
      <c r="E11843" s="275">
        <f>DATE(2025,6,18)</f>
        <v>45826</v>
      </c>
      <c r="F11843" s="32"/>
      <c r="G11843" s="32"/>
      <c r="H11843" s="32"/>
      <c r="I11843" s="31"/>
      <c r="J11843" s="31"/>
      <c r="K11843" s="31"/>
      <c r="L11843" s="31"/>
      <c r="M11843" s="44"/>
      <c r="N11843" s="31"/>
      <c r="P11843" s="343"/>
    </row>
    <row r="11844" spans="1:16" x14ac:dyDescent="0.25">
      <c r="A11844" s="44" t="s">
        <v>8903</v>
      </c>
      <c r="B11844" s="44" t="s">
        <v>5219</v>
      </c>
      <c r="C11844" s="45" t="s">
        <v>5220</v>
      </c>
      <c r="D11844" s="45" t="s">
        <v>13812</v>
      </c>
      <c r="E11844" s="45" t="s">
        <v>5221</v>
      </c>
      <c r="F11844" s="93"/>
      <c r="G11844" s="93"/>
      <c r="H11844" s="93"/>
      <c r="I11844" s="99"/>
      <c r="J11844" s="99"/>
      <c r="K11844" s="99"/>
      <c r="M11844" s="44"/>
      <c r="P11844" s="343"/>
    </row>
    <row r="11845" spans="1:16" x14ac:dyDescent="0.25">
      <c r="A11845" s="57" t="s">
        <v>13553</v>
      </c>
      <c r="B11845" s="57" t="s">
        <v>1488</v>
      </c>
      <c r="C11845" s="62" t="s">
        <v>13533</v>
      </c>
      <c r="D11845" s="62" t="s">
        <v>5966</v>
      </c>
      <c r="E11845" s="60">
        <v>45777</v>
      </c>
      <c r="F11845" s="339" t="s">
        <v>16267</v>
      </c>
      <c r="G11845" s="339" t="s">
        <v>16268</v>
      </c>
      <c r="H11845" s="57"/>
      <c r="I11845" s="57"/>
      <c r="J11845" s="57"/>
      <c r="K11845" s="57"/>
      <c r="L11845" s="31"/>
      <c r="M11845" s="44"/>
      <c r="N11845" s="31"/>
      <c r="P11845" s="343"/>
    </row>
    <row r="11846" spans="1:16" x14ac:dyDescent="0.25">
      <c r="A11846" s="44" t="s">
        <v>18194</v>
      </c>
      <c r="B11846" s="44" t="s">
        <v>1358</v>
      </c>
      <c r="C11846" s="45" t="s">
        <v>6197</v>
      </c>
      <c r="D11846" s="45" t="s">
        <v>18252</v>
      </c>
      <c r="E11846" s="45" t="s">
        <v>6211</v>
      </c>
      <c r="F11846" s="45" t="s">
        <v>1384</v>
      </c>
      <c r="G11846" s="45" t="s">
        <v>1384</v>
      </c>
      <c r="P11846" s="343"/>
    </row>
    <row r="11847" spans="1:16" x14ac:dyDescent="0.25">
      <c r="A11847" s="264" t="s">
        <v>8722</v>
      </c>
      <c r="B11847" s="264" t="s">
        <v>3782</v>
      </c>
      <c r="C11847" s="265">
        <v>23010402</v>
      </c>
      <c r="D11847" s="265" t="s">
        <v>15953</v>
      </c>
      <c r="E11847" s="266" t="s">
        <v>8836</v>
      </c>
      <c r="P11847" s="343"/>
    </row>
    <row r="11848" spans="1:16" x14ac:dyDescent="0.25">
      <c r="A11848" s="44" t="s">
        <v>15598</v>
      </c>
      <c r="B11848" s="44" t="s">
        <v>1380</v>
      </c>
      <c r="C11848" s="45" t="s">
        <v>15599</v>
      </c>
      <c r="D11848" s="45" t="s">
        <v>18252</v>
      </c>
      <c r="E11848" s="45" t="s">
        <v>10069</v>
      </c>
      <c r="F11848" s="45" t="s">
        <v>1384</v>
      </c>
      <c r="G11848" s="45" t="s">
        <v>1385</v>
      </c>
      <c r="P11848" s="343"/>
    </row>
    <row r="11849" spans="1:16" x14ac:dyDescent="0.25">
      <c r="A11849" s="44" t="s">
        <v>12477</v>
      </c>
      <c r="B11849" s="44" t="s">
        <v>12135</v>
      </c>
      <c r="C11849" s="45" t="s">
        <v>6609</v>
      </c>
      <c r="D11849" s="45" t="s">
        <v>4574</v>
      </c>
      <c r="E11849" s="275">
        <f>DATE(2026,2,10)</f>
        <v>46063</v>
      </c>
      <c r="M11849" s="44"/>
      <c r="P11849" s="343"/>
    </row>
    <row r="11850" spans="1:16" x14ac:dyDescent="0.25">
      <c r="A11850" s="264" t="s">
        <v>1896</v>
      </c>
      <c r="B11850" s="264" t="s">
        <v>2751</v>
      </c>
      <c r="C11850" s="265">
        <v>230105</v>
      </c>
      <c r="D11850" s="265" t="s">
        <v>15953</v>
      </c>
      <c r="E11850" s="266" t="s">
        <v>6877</v>
      </c>
      <c r="P11850" s="343"/>
    </row>
    <row r="11851" spans="1:16" x14ac:dyDescent="0.25">
      <c r="A11851" s="403" t="s">
        <v>17485</v>
      </c>
      <c r="B11851" s="403" t="s">
        <v>17175</v>
      </c>
      <c r="C11851" s="413">
        <v>13.22</v>
      </c>
      <c r="D11851" s="43" t="s">
        <v>17679</v>
      </c>
      <c r="E11851" s="43">
        <v>45838</v>
      </c>
      <c r="F11851" s="88"/>
      <c r="P11851" s="343"/>
    </row>
    <row r="11852" spans="1:16" x14ac:dyDescent="0.25">
      <c r="A11852" s="403" t="s">
        <v>17486</v>
      </c>
      <c r="B11852" s="403" t="s">
        <v>17105</v>
      </c>
      <c r="C11852" s="413">
        <v>39.25</v>
      </c>
      <c r="D11852" s="43" t="s">
        <v>17679</v>
      </c>
      <c r="E11852" s="43">
        <v>47514</v>
      </c>
      <c r="F11852" s="88"/>
      <c r="P11852" s="343"/>
    </row>
    <row r="11853" spans="1:16" x14ac:dyDescent="0.25">
      <c r="A11853" s="57" t="s">
        <v>16289</v>
      </c>
      <c r="B11853" s="57" t="s">
        <v>1495</v>
      </c>
      <c r="C11853" s="62">
        <v>2402</v>
      </c>
      <c r="D11853" s="62" t="s">
        <v>5966</v>
      </c>
      <c r="E11853" s="60">
        <v>45961</v>
      </c>
      <c r="F11853" s="339" t="s">
        <v>16267</v>
      </c>
      <c r="G11853" s="339" t="s">
        <v>16268</v>
      </c>
      <c r="H11853" s="57"/>
      <c r="I11853" s="57"/>
      <c r="J11853" s="57"/>
      <c r="K11853" s="57"/>
      <c r="L11853" s="31"/>
      <c r="M11853" s="44"/>
      <c r="N11853" s="31"/>
      <c r="P11853" s="343"/>
    </row>
    <row r="11854" spans="1:16" x14ac:dyDescent="0.25">
      <c r="A11854" s="57" t="s">
        <v>16289</v>
      </c>
      <c r="B11854" s="57" t="s">
        <v>176</v>
      </c>
      <c r="C11854" s="62">
        <v>2403</v>
      </c>
      <c r="D11854" s="62" t="s">
        <v>5966</v>
      </c>
      <c r="E11854" s="60">
        <v>45961</v>
      </c>
      <c r="F11854" s="339" t="s">
        <v>16267</v>
      </c>
      <c r="G11854" s="339" t="s">
        <v>16268</v>
      </c>
      <c r="H11854" s="57"/>
      <c r="I11854" s="57"/>
      <c r="J11854" s="57"/>
      <c r="K11854" s="57"/>
      <c r="L11854" s="31"/>
      <c r="M11854" s="44"/>
      <c r="N11854" s="31"/>
      <c r="P11854" s="343"/>
    </row>
    <row r="11855" spans="1:16" x14ac:dyDescent="0.25">
      <c r="A11855" s="44" t="s">
        <v>16151</v>
      </c>
      <c r="B11855" s="44" t="s">
        <v>15962</v>
      </c>
      <c r="C11855" s="45" t="s">
        <v>15776</v>
      </c>
      <c r="D11855" s="45" t="s">
        <v>18252</v>
      </c>
      <c r="E11855" s="45" t="s">
        <v>6416</v>
      </c>
      <c r="F11855" s="45" t="s">
        <v>1384</v>
      </c>
      <c r="G11855" s="45" t="s">
        <v>1384</v>
      </c>
      <c r="P11855" s="343"/>
    </row>
    <row r="11856" spans="1:16" x14ac:dyDescent="0.25">
      <c r="A11856" s="57" t="s">
        <v>3283</v>
      </c>
      <c r="B11856" s="57" t="s">
        <v>2495</v>
      </c>
      <c r="C11856" s="62">
        <v>21030</v>
      </c>
      <c r="D11856" s="62" t="s">
        <v>5966</v>
      </c>
      <c r="E11856" s="60">
        <v>45961</v>
      </c>
      <c r="F11856" s="339" t="s">
        <v>16267</v>
      </c>
      <c r="G11856" s="339" t="s">
        <v>16268</v>
      </c>
      <c r="H11856" s="57"/>
      <c r="I11856" s="57"/>
      <c r="J11856" s="57"/>
      <c r="K11856" s="57"/>
      <c r="L11856" s="31"/>
      <c r="M11856" s="44"/>
      <c r="N11856" s="31"/>
      <c r="P11856" s="343"/>
    </row>
    <row r="11857" spans="1:16" x14ac:dyDescent="0.25">
      <c r="A11857" s="57" t="s">
        <v>4511</v>
      </c>
      <c r="B11857" s="92" t="s">
        <v>4550</v>
      </c>
      <c r="C11857" s="93" t="s">
        <v>4548</v>
      </c>
      <c r="D11857" s="93" t="s">
        <v>4549</v>
      </c>
      <c r="E11857" s="94">
        <v>46203</v>
      </c>
      <c r="F11857" s="93"/>
      <c r="G11857" s="93"/>
      <c r="H11857" s="93"/>
      <c r="I11857" s="99"/>
      <c r="J11857" s="99"/>
      <c r="K11857" s="99"/>
      <c r="M11857" s="44"/>
      <c r="P11857" s="343"/>
    </row>
    <row r="11858" spans="1:16" x14ac:dyDescent="0.25">
      <c r="A11858" s="44" t="s">
        <v>11140</v>
      </c>
      <c r="B11858" s="44" t="s">
        <v>13517</v>
      </c>
      <c r="C11858" s="45" t="s">
        <v>11128</v>
      </c>
      <c r="D11858" s="45" t="s">
        <v>16294</v>
      </c>
      <c r="E11858" s="46">
        <v>46022</v>
      </c>
      <c r="F11858" s="338"/>
      <c r="G11858" s="44"/>
      <c r="H11858" s="44"/>
      <c r="I11858" s="44"/>
      <c r="J11858" s="44"/>
      <c r="K11858" s="44"/>
      <c r="L11858" s="31"/>
      <c r="M11858" s="44"/>
      <c r="N11858" s="31"/>
      <c r="P11858" s="343"/>
    </row>
    <row r="11859" spans="1:16" x14ac:dyDescent="0.25">
      <c r="A11859" s="403" t="s">
        <v>17487</v>
      </c>
      <c r="B11859" s="403" t="s">
        <v>17128</v>
      </c>
      <c r="C11859" s="413">
        <v>20.23</v>
      </c>
      <c r="D11859" s="43" t="s">
        <v>17679</v>
      </c>
      <c r="E11859" s="43">
        <v>46934</v>
      </c>
      <c r="F11859" s="88"/>
      <c r="P11859" s="343"/>
    </row>
    <row r="11860" spans="1:16" x14ac:dyDescent="0.25">
      <c r="A11860" s="44" t="s">
        <v>10008</v>
      </c>
      <c r="B11860" s="44" t="s">
        <v>2571</v>
      </c>
      <c r="C11860" s="45" t="s">
        <v>2573</v>
      </c>
      <c r="D11860" s="45" t="s">
        <v>15765</v>
      </c>
      <c r="E11860" s="45" t="s">
        <v>15706</v>
      </c>
      <c r="F11860" s="328"/>
      <c r="G11860" s="328"/>
      <c r="H11860" s="328"/>
      <c r="I11860" s="329"/>
      <c r="J11860" s="329"/>
      <c r="K11860" s="329"/>
      <c r="M11860" s="44"/>
      <c r="P11860" s="343"/>
    </row>
    <row r="11861" spans="1:16" x14ac:dyDescent="0.25">
      <c r="A11861" s="346" t="s">
        <v>10008</v>
      </c>
      <c r="B11861" s="346" t="s">
        <v>2571</v>
      </c>
      <c r="C11861" s="347" t="s">
        <v>2573</v>
      </c>
      <c r="D11861" s="347" t="s">
        <v>15765</v>
      </c>
      <c r="E11861" s="347" t="s">
        <v>15706</v>
      </c>
      <c r="F11861" s="346"/>
      <c r="G11861" s="346"/>
      <c r="H11861" s="346"/>
      <c r="I11861" s="346"/>
      <c r="J11861" s="346"/>
      <c r="K11861" s="346"/>
      <c r="L11861" s="346"/>
      <c r="M11861" s="346"/>
      <c r="P11861" s="343"/>
    </row>
    <row r="11862" spans="1:16" x14ac:dyDescent="0.25">
      <c r="A11862" s="44" t="s">
        <v>9377</v>
      </c>
      <c r="B11862" s="44" t="s">
        <v>15963</v>
      </c>
      <c r="C11862" s="45" t="s">
        <v>15964</v>
      </c>
      <c r="D11862" s="45" t="s">
        <v>18252</v>
      </c>
      <c r="E11862" s="45" t="s">
        <v>6214</v>
      </c>
      <c r="F11862" s="45" t="s">
        <v>1384</v>
      </c>
      <c r="G11862" s="45" t="s">
        <v>1385</v>
      </c>
      <c r="P11862" s="343"/>
    </row>
    <row r="11863" spans="1:16" x14ac:dyDescent="0.25">
      <c r="A11863" s="57" t="s">
        <v>517</v>
      </c>
      <c r="B11863" s="58" t="s">
        <v>4914</v>
      </c>
      <c r="C11863" s="62">
        <v>23022</v>
      </c>
      <c r="D11863" s="62" t="s">
        <v>5966</v>
      </c>
      <c r="E11863" s="60">
        <v>46630</v>
      </c>
      <c r="F11863" s="339" t="s">
        <v>16267</v>
      </c>
      <c r="G11863" s="339" t="s">
        <v>16268</v>
      </c>
      <c r="H11863" s="57"/>
      <c r="I11863" s="57"/>
      <c r="J11863" s="57"/>
      <c r="K11863" s="57"/>
      <c r="M11863" s="44"/>
      <c r="P11863" s="343"/>
    </row>
    <row r="11864" spans="1:16" x14ac:dyDescent="0.25">
      <c r="A11864" s="403" t="s">
        <v>17488</v>
      </c>
      <c r="B11864" s="403" t="s">
        <v>17114</v>
      </c>
      <c r="C11864" s="413">
        <v>13.24</v>
      </c>
      <c r="D11864" s="43" t="s">
        <v>17679</v>
      </c>
      <c r="E11864" s="43">
        <v>47299</v>
      </c>
      <c r="F11864" s="88"/>
      <c r="P11864" s="343"/>
    </row>
    <row r="11865" spans="1:16" x14ac:dyDescent="0.25">
      <c r="A11865" s="403" t="s">
        <v>17488</v>
      </c>
      <c r="B11865" s="403" t="s">
        <v>17122</v>
      </c>
      <c r="C11865" s="413">
        <v>15.24</v>
      </c>
      <c r="D11865" s="43" t="s">
        <v>17679</v>
      </c>
      <c r="E11865" s="43">
        <v>47299</v>
      </c>
      <c r="F11865" s="88"/>
      <c r="P11865" s="343"/>
    </row>
    <row r="11866" spans="1:16" x14ac:dyDescent="0.25">
      <c r="A11866" s="44" t="s">
        <v>10358</v>
      </c>
      <c r="B11866" s="44" t="s">
        <v>1794</v>
      </c>
      <c r="C11866" s="45" t="s">
        <v>10359</v>
      </c>
      <c r="D11866" s="45" t="s">
        <v>15765</v>
      </c>
      <c r="E11866" s="45" t="s">
        <v>11277</v>
      </c>
      <c r="F11866" s="328"/>
      <c r="G11866" s="328"/>
      <c r="H11866" s="328"/>
      <c r="I11866" s="329"/>
      <c r="J11866" s="329"/>
      <c r="K11866" s="329"/>
      <c r="M11866" s="44"/>
      <c r="P11866" s="343"/>
    </row>
    <row r="11867" spans="1:16" x14ac:dyDescent="0.25">
      <c r="A11867" s="346" t="s">
        <v>10358</v>
      </c>
      <c r="B11867" s="346" t="s">
        <v>1794</v>
      </c>
      <c r="C11867" s="347" t="s">
        <v>10359</v>
      </c>
      <c r="D11867" s="347" t="s">
        <v>15765</v>
      </c>
      <c r="E11867" s="347" t="s">
        <v>16835</v>
      </c>
      <c r="F11867" s="346"/>
      <c r="G11867" s="346"/>
      <c r="H11867" s="346"/>
      <c r="I11867" s="346"/>
      <c r="J11867" s="346"/>
      <c r="K11867" s="346"/>
      <c r="L11867" s="346"/>
      <c r="M11867" s="346"/>
      <c r="P11867" s="343"/>
    </row>
    <row r="11868" spans="1:16" x14ac:dyDescent="0.25">
      <c r="A11868" s="44" t="s">
        <v>10358</v>
      </c>
      <c r="B11868" s="44" t="s">
        <v>1794</v>
      </c>
      <c r="C11868" s="45" t="s">
        <v>10359</v>
      </c>
      <c r="D11868" s="45" t="s">
        <v>13812</v>
      </c>
      <c r="E11868" s="45" t="s">
        <v>11277</v>
      </c>
      <c r="F11868" s="93"/>
      <c r="G11868" s="93"/>
      <c r="H11868" s="93"/>
      <c r="I11868" s="99"/>
      <c r="J11868" s="99"/>
      <c r="K11868" s="99"/>
      <c r="M11868" s="44"/>
      <c r="P11868" s="343"/>
    </row>
    <row r="11869" spans="1:16" x14ac:dyDescent="0.25">
      <c r="A11869" s="44" t="s">
        <v>2706</v>
      </c>
      <c r="B11869" s="44" t="s">
        <v>9107</v>
      </c>
      <c r="C11869" s="45" t="s">
        <v>9108</v>
      </c>
      <c r="D11869" s="45" t="s">
        <v>18252</v>
      </c>
      <c r="E11869" s="45" t="s">
        <v>6809</v>
      </c>
      <c r="F11869" s="45" t="s">
        <v>1384</v>
      </c>
      <c r="G11869" s="45" t="s">
        <v>1385</v>
      </c>
      <c r="P11869" s="343"/>
    </row>
    <row r="11870" spans="1:16" x14ac:dyDescent="0.25">
      <c r="A11870" s="329" t="s">
        <v>15382</v>
      </c>
      <c r="B11870" s="330" t="s">
        <v>15384</v>
      </c>
      <c r="C11870" s="366" t="s">
        <v>15386</v>
      </c>
      <c r="D11870" s="146" t="s">
        <v>1593</v>
      </c>
      <c r="E11870" s="369">
        <v>45590</v>
      </c>
      <c r="F11870" s="328"/>
      <c r="G11870" s="328"/>
      <c r="H11870" s="328"/>
      <c r="I11870" s="329"/>
      <c r="J11870" s="329"/>
      <c r="K11870" s="329"/>
      <c r="M11870" s="44"/>
      <c r="P11870" s="343"/>
    </row>
    <row r="11871" spans="1:16" x14ac:dyDescent="0.25">
      <c r="A11871" s="1" t="s">
        <v>14002</v>
      </c>
      <c r="B11871" s="432" t="s">
        <v>8379</v>
      </c>
      <c r="C11871" s="433" t="s">
        <v>13993</v>
      </c>
      <c r="D11871" s="434" t="s">
        <v>17016</v>
      </c>
      <c r="E11871" s="434">
        <v>45838</v>
      </c>
      <c r="P11871" s="343"/>
    </row>
    <row r="11872" spans="1:16" x14ac:dyDescent="0.25">
      <c r="A11872" s="264" t="s">
        <v>10766</v>
      </c>
      <c r="B11872" s="264" t="s">
        <v>10632</v>
      </c>
      <c r="C11872" s="265">
        <v>23080101</v>
      </c>
      <c r="D11872" s="265" t="s">
        <v>15953</v>
      </c>
      <c r="E11872" s="266" t="s">
        <v>5279</v>
      </c>
      <c r="P11872" s="343"/>
    </row>
    <row r="11873" spans="1:16" x14ac:dyDescent="0.25">
      <c r="A11873" s="264" t="s">
        <v>10766</v>
      </c>
      <c r="B11873" s="264" t="s">
        <v>10677</v>
      </c>
      <c r="C11873" s="265">
        <v>23080102</v>
      </c>
      <c r="D11873" s="265" t="s">
        <v>15953</v>
      </c>
      <c r="E11873" s="266" t="s">
        <v>5195</v>
      </c>
      <c r="P11873" s="343"/>
    </row>
    <row r="11874" spans="1:16" x14ac:dyDescent="0.25">
      <c r="A11874" s="44" t="s">
        <v>13629</v>
      </c>
      <c r="B11874" s="44" t="s">
        <v>12478</v>
      </c>
      <c r="C11874" s="45" t="s">
        <v>3788</v>
      </c>
      <c r="D11874" s="45" t="s">
        <v>4574</v>
      </c>
      <c r="E11874" s="275">
        <f>DATE(2026,2,5)</f>
        <v>46058</v>
      </c>
      <c r="M11874" s="44"/>
      <c r="P11874" s="343"/>
    </row>
    <row r="11875" spans="1:16" x14ac:dyDescent="0.25">
      <c r="A11875" s="264" t="s">
        <v>11476</v>
      </c>
      <c r="B11875" s="264" t="s">
        <v>3590</v>
      </c>
      <c r="C11875" s="265">
        <v>230903</v>
      </c>
      <c r="D11875" s="265" t="s">
        <v>15953</v>
      </c>
      <c r="E11875" s="266" t="s">
        <v>10715</v>
      </c>
      <c r="P11875" s="343"/>
    </row>
    <row r="11876" spans="1:16" x14ac:dyDescent="0.25">
      <c r="A11876" s="264" t="s">
        <v>11476</v>
      </c>
      <c r="B11876" s="264" t="s">
        <v>4181</v>
      </c>
      <c r="C11876" s="265">
        <v>240301</v>
      </c>
      <c r="D11876" s="265" t="s">
        <v>15953</v>
      </c>
      <c r="E11876" s="266" t="s">
        <v>13010</v>
      </c>
      <c r="P11876" s="343"/>
    </row>
    <row r="11877" spans="1:16" x14ac:dyDescent="0.25">
      <c r="A11877" s="264" t="s">
        <v>11476</v>
      </c>
      <c r="B11877" s="264" t="s">
        <v>14575</v>
      </c>
      <c r="C11877" s="265">
        <v>240402</v>
      </c>
      <c r="D11877" s="265" t="s">
        <v>15953</v>
      </c>
      <c r="E11877" s="266" t="s">
        <v>6492</v>
      </c>
      <c r="P11877" s="343"/>
    </row>
    <row r="11878" spans="1:16" x14ac:dyDescent="0.25">
      <c r="A11878" s="264" t="s">
        <v>10767</v>
      </c>
      <c r="B11878" s="264" t="s">
        <v>1067</v>
      </c>
      <c r="C11878" s="265">
        <v>230703</v>
      </c>
      <c r="D11878" s="265" t="s">
        <v>15953</v>
      </c>
      <c r="E11878" s="266" t="s">
        <v>5273</v>
      </c>
      <c r="P11878" s="343"/>
    </row>
    <row r="11879" spans="1:16" x14ac:dyDescent="0.25">
      <c r="A11879" s="403" t="s">
        <v>17489</v>
      </c>
      <c r="B11879" s="403" t="s">
        <v>17112</v>
      </c>
      <c r="C11879" s="413">
        <v>26.22</v>
      </c>
      <c r="D11879" s="43" t="s">
        <v>17679</v>
      </c>
      <c r="E11879" s="43">
        <v>45838</v>
      </c>
      <c r="F11879" s="88"/>
      <c r="P11879" s="343"/>
    </row>
    <row r="11880" spans="1:16" x14ac:dyDescent="0.25">
      <c r="A11880" s="264" t="s">
        <v>14997</v>
      </c>
      <c r="B11880" s="264" t="s">
        <v>1922</v>
      </c>
      <c r="C11880" s="265">
        <v>220103</v>
      </c>
      <c r="D11880" s="265" t="s">
        <v>15953</v>
      </c>
      <c r="E11880" s="266" t="s">
        <v>6211</v>
      </c>
      <c r="P11880" s="343"/>
    </row>
    <row r="11881" spans="1:16" x14ac:dyDescent="0.25">
      <c r="A11881" s="1" t="s">
        <v>9771</v>
      </c>
      <c r="B11881" s="432" t="s">
        <v>9744</v>
      </c>
      <c r="C11881" s="433" t="s">
        <v>9772</v>
      </c>
      <c r="D11881" s="434" t="s">
        <v>17016</v>
      </c>
      <c r="E11881" s="434">
        <v>45849</v>
      </c>
      <c r="P11881" s="343"/>
    </row>
    <row r="11882" spans="1:16" x14ac:dyDescent="0.25">
      <c r="A11882" s="44" t="s">
        <v>1260</v>
      </c>
      <c r="B11882" s="44" t="s">
        <v>15315</v>
      </c>
      <c r="C11882" s="45" t="s">
        <v>2596</v>
      </c>
      <c r="D11882" s="45" t="s">
        <v>16294</v>
      </c>
      <c r="E11882" s="46">
        <v>45688</v>
      </c>
      <c r="F11882" s="338"/>
      <c r="G11882" s="44"/>
      <c r="H11882" s="44"/>
      <c r="I11882" s="44"/>
      <c r="J11882" s="44"/>
      <c r="K11882" s="44"/>
      <c r="L11882" s="31"/>
      <c r="M11882" s="44"/>
      <c r="N11882" s="31"/>
      <c r="P11882" s="343"/>
    </row>
    <row r="11883" spans="1:16" x14ac:dyDescent="0.25">
      <c r="A11883" s="403" t="s">
        <v>17490</v>
      </c>
      <c r="B11883" s="403" t="s">
        <v>17112</v>
      </c>
      <c r="C11883" s="413">
        <v>26.24</v>
      </c>
      <c r="D11883" s="43" t="s">
        <v>17679</v>
      </c>
      <c r="E11883" s="43">
        <v>47299</v>
      </c>
      <c r="F11883" s="88"/>
      <c r="P11883" s="343"/>
    </row>
    <row r="11884" spans="1:16" x14ac:dyDescent="0.25">
      <c r="A11884" s="44" t="s">
        <v>13112</v>
      </c>
      <c r="B11884" s="44" t="s">
        <v>13110</v>
      </c>
      <c r="C11884" s="45" t="s">
        <v>13111</v>
      </c>
      <c r="D11884" s="45" t="s">
        <v>2005</v>
      </c>
      <c r="E11884" s="46">
        <v>46387</v>
      </c>
      <c r="F11884" s="93"/>
      <c r="G11884" s="93"/>
      <c r="H11884" s="93"/>
      <c r="I11884" s="99"/>
      <c r="J11884" s="99"/>
      <c r="K11884" s="99"/>
      <c r="M11884" s="44"/>
      <c r="P11884" s="343"/>
    </row>
    <row r="11885" spans="1:16" x14ac:dyDescent="0.25">
      <c r="A11885" s="264" t="s">
        <v>924</v>
      </c>
      <c r="B11885" s="264" t="s">
        <v>2751</v>
      </c>
      <c r="C11885" s="265">
        <v>230105</v>
      </c>
      <c r="D11885" s="265" t="s">
        <v>15953</v>
      </c>
      <c r="E11885" s="266" t="s">
        <v>6877</v>
      </c>
      <c r="P11885" s="343"/>
    </row>
    <row r="11886" spans="1:16" x14ac:dyDescent="0.25">
      <c r="A11886" s="44" t="s">
        <v>13305</v>
      </c>
      <c r="B11886" s="92" t="s">
        <v>13392</v>
      </c>
      <c r="C11886" s="45" t="s">
        <v>13134</v>
      </c>
      <c r="D11886" s="93" t="s">
        <v>13391</v>
      </c>
      <c r="E11886" s="94">
        <v>45838</v>
      </c>
      <c r="F11886" s="93"/>
      <c r="G11886" s="93"/>
      <c r="H11886" s="93"/>
      <c r="I11886" s="99"/>
      <c r="J11886" s="99"/>
      <c r="K11886" s="99"/>
      <c r="L11886" s="31"/>
      <c r="M11886" s="44"/>
      <c r="N11886" s="31"/>
      <c r="P11886" s="343"/>
    </row>
    <row r="11887" spans="1:16" x14ac:dyDescent="0.25">
      <c r="A11887" s="403" t="s">
        <v>17491</v>
      </c>
      <c r="B11887" s="403" t="s">
        <v>17099</v>
      </c>
      <c r="C11887" s="413">
        <v>8.25</v>
      </c>
      <c r="D11887" s="43" t="s">
        <v>17679</v>
      </c>
      <c r="E11887" s="43">
        <v>47057</v>
      </c>
      <c r="F11887" s="88"/>
      <c r="P11887" s="343"/>
    </row>
    <row r="11888" spans="1:16" x14ac:dyDescent="0.25">
      <c r="A11888" s="44" t="s">
        <v>5160</v>
      </c>
      <c r="B11888" s="44" t="s">
        <v>15278</v>
      </c>
      <c r="C11888" s="45" t="s">
        <v>5161</v>
      </c>
      <c r="D11888" s="45" t="s">
        <v>16294</v>
      </c>
      <c r="E11888" s="46">
        <v>46022</v>
      </c>
      <c r="F11888" s="338"/>
      <c r="G11888" s="44"/>
      <c r="H11888" s="44"/>
      <c r="I11888" s="44"/>
      <c r="J11888" s="44"/>
      <c r="K11888" s="44"/>
      <c r="L11888" s="31"/>
      <c r="M11888" s="44"/>
      <c r="N11888" s="31"/>
      <c r="P11888" s="343"/>
    </row>
    <row r="11889" spans="1:16" x14ac:dyDescent="0.25">
      <c r="A11889" s="264" t="s">
        <v>14998</v>
      </c>
      <c r="B11889" s="264" t="s">
        <v>6966</v>
      </c>
      <c r="C11889" s="265">
        <v>23010401</v>
      </c>
      <c r="D11889" s="265" t="s">
        <v>15953</v>
      </c>
      <c r="E11889" s="266" t="s">
        <v>6967</v>
      </c>
      <c r="P11889" s="343"/>
    </row>
    <row r="11890" spans="1:16" x14ac:dyDescent="0.25">
      <c r="A11890" s="264" t="s">
        <v>14998</v>
      </c>
      <c r="B11890" s="264" t="s">
        <v>3782</v>
      </c>
      <c r="C11890" s="265">
        <v>24010402</v>
      </c>
      <c r="D11890" s="265" t="s">
        <v>15953</v>
      </c>
      <c r="E11890" s="266" t="s">
        <v>8836</v>
      </c>
      <c r="P11890" s="343"/>
    </row>
    <row r="11891" spans="1:16" x14ac:dyDescent="0.25">
      <c r="A11891" s="264" t="s">
        <v>14998</v>
      </c>
      <c r="B11891" s="264" t="s">
        <v>4844</v>
      </c>
      <c r="C11891" s="265">
        <v>24060401</v>
      </c>
      <c r="D11891" s="265" t="s">
        <v>15953</v>
      </c>
      <c r="E11891" s="266" t="s">
        <v>6412</v>
      </c>
      <c r="P11891" s="343"/>
    </row>
    <row r="11892" spans="1:16" x14ac:dyDescent="0.25">
      <c r="A11892" s="264" t="s">
        <v>14998</v>
      </c>
      <c r="B11892" s="264" t="s">
        <v>1057</v>
      </c>
      <c r="C11892" s="265">
        <v>24060402</v>
      </c>
      <c r="D11892" s="265" t="s">
        <v>15953</v>
      </c>
      <c r="E11892" s="266" t="s">
        <v>5410</v>
      </c>
      <c r="P11892" s="343"/>
    </row>
    <row r="11893" spans="1:16" x14ac:dyDescent="0.25">
      <c r="A11893" s="44" t="s">
        <v>12479</v>
      </c>
      <c r="B11893" s="44" t="s">
        <v>12135</v>
      </c>
      <c r="C11893" s="45" t="s">
        <v>12900</v>
      </c>
      <c r="D11893" s="45" t="s">
        <v>4574</v>
      </c>
      <c r="E11893" s="275">
        <f>DATE(2026,2,10)</f>
        <v>46063</v>
      </c>
      <c r="M11893" s="44"/>
      <c r="P11893" s="343"/>
    </row>
    <row r="11894" spans="1:16" x14ac:dyDescent="0.25">
      <c r="A11894" s="44" t="s">
        <v>12479</v>
      </c>
      <c r="B11894" s="44" t="s">
        <v>12480</v>
      </c>
      <c r="C11894" s="45" t="s">
        <v>12901</v>
      </c>
      <c r="D11894" s="45" t="s">
        <v>4574</v>
      </c>
      <c r="E11894" s="275">
        <f>DATE(2028,2,28)</f>
        <v>46811</v>
      </c>
      <c r="M11894" s="44"/>
      <c r="P11894" s="343"/>
    </row>
    <row r="11895" spans="1:16" x14ac:dyDescent="0.25">
      <c r="A11895" s="264" t="s">
        <v>8723</v>
      </c>
      <c r="B11895" s="264" t="s">
        <v>3782</v>
      </c>
      <c r="C11895" s="265">
        <v>23010402</v>
      </c>
      <c r="D11895" s="265" t="s">
        <v>15953</v>
      </c>
      <c r="E11895" s="266" t="s">
        <v>8836</v>
      </c>
      <c r="P11895" s="343"/>
    </row>
    <row r="11896" spans="1:16" x14ac:dyDescent="0.25">
      <c r="A11896" s="44" t="s">
        <v>12481</v>
      </c>
      <c r="B11896" s="44" t="s">
        <v>12482</v>
      </c>
      <c r="C11896" s="45" t="s">
        <v>12902</v>
      </c>
      <c r="D11896" s="45" t="s">
        <v>4574</v>
      </c>
      <c r="E11896" s="275">
        <f>DATE(2027,7,19)</f>
        <v>46587</v>
      </c>
      <c r="M11896" s="44"/>
      <c r="P11896" s="343"/>
    </row>
    <row r="11897" spans="1:16" x14ac:dyDescent="0.25">
      <c r="A11897" s="44" t="s">
        <v>16152</v>
      </c>
      <c r="B11897" s="44" t="s">
        <v>1346</v>
      </c>
      <c r="C11897" s="45" t="s">
        <v>15960</v>
      </c>
      <c r="D11897" s="45" t="s">
        <v>18252</v>
      </c>
      <c r="E11897" s="45" t="s">
        <v>6214</v>
      </c>
      <c r="F11897" s="45" t="s">
        <v>1384</v>
      </c>
      <c r="G11897" s="45" t="s">
        <v>1385</v>
      </c>
      <c r="P11897" s="343"/>
    </row>
    <row r="11898" spans="1:16" x14ac:dyDescent="0.25">
      <c r="A11898" s="264" t="s">
        <v>1897</v>
      </c>
      <c r="B11898" s="264" t="s">
        <v>2751</v>
      </c>
      <c r="C11898" s="265">
        <v>230105</v>
      </c>
      <c r="D11898" s="265" t="s">
        <v>15953</v>
      </c>
      <c r="E11898" s="266" t="s">
        <v>6877</v>
      </c>
      <c r="P11898" s="343"/>
    </row>
    <row r="11899" spans="1:16" x14ac:dyDescent="0.25">
      <c r="A11899" s="264" t="s">
        <v>925</v>
      </c>
      <c r="B11899" s="264" t="s">
        <v>1055</v>
      </c>
      <c r="C11899" s="265">
        <v>22010702</v>
      </c>
      <c r="D11899" s="265" t="s">
        <v>15953</v>
      </c>
      <c r="E11899" s="266" t="s">
        <v>8836</v>
      </c>
      <c r="P11899" s="343"/>
    </row>
    <row r="11900" spans="1:16" x14ac:dyDescent="0.25">
      <c r="A11900" s="264" t="s">
        <v>925</v>
      </c>
      <c r="B11900" s="264" t="s">
        <v>6661</v>
      </c>
      <c r="C11900" s="265">
        <v>22100201</v>
      </c>
      <c r="D11900" s="265" t="s">
        <v>15953</v>
      </c>
      <c r="E11900" s="266" t="s">
        <v>5198</v>
      </c>
      <c r="P11900" s="343"/>
    </row>
    <row r="11901" spans="1:16" x14ac:dyDescent="0.25">
      <c r="A11901" s="264" t="s">
        <v>925</v>
      </c>
      <c r="B11901" s="264" t="s">
        <v>3594</v>
      </c>
      <c r="C11901" s="265">
        <v>22100202</v>
      </c>
      <c r="D11901" s="265" t="s">
        <v>15953</v>
      </c>
      <c r="E11901" s="266" t="s">
        <v>5198</v>
      </c>
      <c r="P11901" s="343"/>
    </row>
    <row r="11902" spans="1:16" x14ac:dyDescent="0.25">
      <c r="A11902" s="44" t="s">
        <v>926</v>
      </c>
      <c r="B11902" s="44" t="s">
        <v>15970</v>
      </c>
      <c r="C11902" s="45" t="s">
        <v>15775</v>
      </c>
      <c r="D11902" s="45" t="s">
        <v>18252</v>
      </c>
      <c r="E11902" s="45" t="s">
        <v>6416</v>
      </c>
      <c r="F11902" s="45" t="s">
        <v>1384</v>
      </c>
      <c r="G11902" s="45" t="s">
        <v>1385</v>
      </c>
      <c r="P11902" s="343"/>
    </row>
    <row r="11903" spans="1:16" x14ac:dyDescent="0.25">
      <c r="A11903" s="57" t="s">
        <v>926</v>
      </c>
      <c r="B11903" s="92" t="s">
        <v>4550</v>
      </c>
      <c r="C11903" s="93" t="s">
        <v>4548</v>
      </c>
      <c r="D11903" s="93" t="s">
        <v>4549</v>
      </c>
      <c r="E11903" s="94">
        <v>46203</v>
      </c>
      <c r="F11903" s="93"/>
      <c r="G11903" s="93"/>
      <c r="H11903" s="93"/>
      <c r="I11903" s="99"/>
      <c r="J11903" s="99"/>
      <c r="K11903" s="99"/>
      <c r="M11903" s="44"/>
      <c r="P11903" s="343"/>
    </row>
    <row r="11904" spans="1:16" x14ac:dyDescent="0.25">
      <c r="A11904" s="403" t="s">
        <v>926</v>
      </c>
      <c r="B11904" s="403" t="s">
        <v>17175</v>
      </c>
      <c r="C11904" s="413">
        <v>13.22</v>
      </c>
      <c r="D11904" s="43" t="s">
        <v>17679</v>
      </c>
      <c r="E11904" s="43">
        <v>45838</v>
      </c>
      <c r="F11904" s="88"/>
      <c r="P11904" s="343"/>
    </row>
    <row r="11905" spans="1:16" x14ac:dyDescent="0.25">
      <c r="A11905" s="44" t="s">
        <v>9048</v>
      </c>
      <c r="B11905" s="44" t="s">
        <v>15259</v>
      </c>
      <c r="C11905" s="45" t="s">
        <v>11129</v>
      </c>
      <c r="D11905" s="45" t="s">
        <v>16294</v>
      </c>
      <c r="E11905" s="46">
        <v>46022</v>
      </c>
      <c r="F11905" s="338"/>
      <c r="G11905" s="44"/>
      <c r="H11905" s="44"/>
      <c r="I11905" s="44"/>
      <c r="J11905" s="44"/>
      <c r="K11905" s="44"/>
      <c r="L11905" s="31"/>
      <c r="M11905" s="44"/>
      <c r="N11905" s="31"/>
      <c r="P11905" s="343"/>
    </row>
    <row r="11906" spans="1:16" x14ac:dyDescent="0.25">
      <c r="A11906" s="264" t="s">
        <v>16974</v>
      </c>
      <c r="B11906" s="264" t="s">
        <v>1053</v>
      </c>
      <c r="C11906" s="265">
        <v>210902</v>
      </c>
      <c r="D11906" s="265" t="s">
        <v>15953</v>
      </c>
      <c r="E11906" s="266" t="s">
        <v>5195</v>
      </c>
      <c r="P11906" s="343"/>
    </row>
    <row r="11907" spans="1:16" x14ac:dyDescent="0.25">
      <c r="A11907" s="264" t="s">
        <v>16974</v>
      </c>
      <c r="B11907" s="264" t="s">
        <v>6669</v>
      </c>
      <c r="C11907" s="265">
        <v>230807</v>
      </c>
      <c r="D11907" s="265" t="s">
        <v>15953</v>
      </c>
      <c r="E11907" s="266" t="s">
        <v>6877</v>
      </c>
      <c r="P11907" s="343"/>
    </row>
    <row r="11908" spans="1:16" x14ac:dyDescent="0.25">
      <c r="A11908" s="264" t="s">
        <v>16974</v>
      </c>
      <c r="B11908" s="264" t="s">
        <v>3587</v>
      </c>
      <c r="C11908" s="265">
        <v>230904</v>
      </c>
      <c r="D11908" s="265" t="s">
        <v>15953</v>
      </c>
      <c r="E11908" s="266" t="s">
        <v>10715</v>
      </c>
      <c r="P11908" s="343"/>
    </row>
    <row r="11909" spans="1:16" x14ac:dyDescent="0.25">
      <c r="A11909" s="264" t="s">
        <v>16974</v>
      </c>
      <c r="B11909" s="264" t="s">
        <v>5412</v>
      </c>
      <c r="C11909" s="265">
        <v>241002</v>
      </c>
      <c r="D11909" s="265" t="s">
        <v>15953</v>
      </c>
      <c r="E11909" s="266" t="s">
        <v>6985</v>
      </c>
      <c r="P11909" s="343"/>
    </row>
    <row r="11910" spans="1:16" x14ac:dyDescent="0.25">
      <c r="A11910" s="264" t="s">
        <v>927</v>
      </c>
      <c r="B11910" s="264" t="s">
        <v>14631</v>
      </c>
      <c r="C11910" s="265">
        <v>24020201</v>
      </c>
      <c r="D11910" s="265" t="s">
        <v>15953</v>
      </c>
      <c r="E11910" s="266" t="s">
        <v>12997</v>
      </c>
      <c r="P11910" s="343"/>
    </row>
    <row r="11911" spans="1:16" x14ac:dyDescent="0.25">
      <c r="A11911" s="264" t="s">
        <v>927</v>
      </c>
      <c r="B11911" s="264" t="s">
        <v>3598</v>
      </c>
      <c r="C11911" s="265">
        <v>24020202</v>
      </c>
      <c r="D11911" s="265" t="s">
        <v>15953</v>
      </c>
      <c r="E11911" s="266" t="s">
        <v>8836</v>
      </c>
      <c r="P11911" s="343"/>
    </row>
    <row r="11912" spans="1:16" x14ac:dyDescent="0.25">
      <c r="A11912" s="44" t="s">
        <v>3709</v>
      </c>
      <c r="B11912" s="44" t="s">
        <v>3711</v>
      </c>
      <c r="C11912" s="45" t="s">
        <v>15434</v>
      </c>
      <c r="D11912" s="45" t="s">
        <v>18252</v>
      </c>
      <c r="E11912" s="45" t="s">
        <v>6677</v>
      </c>
      <c r="F11912" s="45" t="s">
        <v>1384</v>
      </c>
      <c r="G11912" s="45" t="s">
        <v>1384</v>
      </c>
      <c r="P11912" s="343"/>
    </row>
    <row r="11913" spans="1:16" x14ac:dyDescent="0.25">
      <c r="A11913" s="44" t="s">
        <v>15600</v>
      </c>
      <c r="B11913" s="44" t="s">
        <v>15970</v>
      </c>
      <c r="C11913" s="45" t="s">
        <v>15775</v>
      </c>
      <c r="D11913" s="45" t="s">
        <v>18252</v>
      </c>
      <c r="E11913" s="45" t="s">
        <v>6416</v>
      </c>
      <c r="F11913" s="45" t="s">
        <v>1384</v>
      </c>
      <c r="G11913" s="45" t="s">
        <v>1385</v>
      </c>
      <c r="P11913" s="343"/>
    </row>
    <row r="11914" spans="1:16" x14ac:dyDescent="0.25">
      <c r="A11914" s="264" t="s">
        <v>10768</v>
      </c>
      <c r="B11914" s="264" t="s">
        <v>1066</v>
      </c>
      <c r="C11914" s="265">
        <v>230805</v>
      </c>
      <c r="D11914" s="265" t="s">
        <v>15953</v>
      </c>
      <c r="E11914" s="266" t="s">
        <v>5279</v>
      </c>
      <c r="P11914" s="343"/>
    </row>
    <row r="11915" spans="1:16" x14ac:dyDescent="0.25">
      <c r="A11915" s="44" t="s">
        <v>16153</v>
      </c>
      <c r="B11915" s="44" t="s">
        <v>15970</v>
      </c>
      <c r="C11915" s="45" t="s">
        <v>15775</v>
      </c>
      <c r="D11915" s="45" t="s">
        <v>18252</v>
      </c>
      <c r="E11915" s="45" t="s">
        <v>6416</v>
      </c>
      <c r="F11915" s="45" t="s">
        <v>1385</v>
      </c>
      <c r="G11915" s="45" t="s">
        <v>1385</v>
      </c>
      <c r="P11915" s="343"/>
    </row>
    <row r="11916" spans="1:16" x14ac:dyDescent="0.25">
      <c r="A11916" s="44" t="s">
        <v>16153</v>
      </c>
      <c r="B11916" s="44" t="s">
        <v>15779</v>
      </c>
      <c r="C11916" s="45" t="s">
        <v>15780</v>
      </c>
      <c r="D11916" s="45" t="s">
        <v>18252</v>
      </c>
      <c r="E11916" s="45" t="s">
        <v>6416</v>
      </c>
      <c r="F11916" s="45" t="s">
        <v>1385</v>
      </c>
      <c r="G11916" s="45" t="s">
        <v>1385</v>
      </c>
      <c r="P11916" s="343"/>
    </row>
    <row r="11917" spans="1:16" x14ac:dyDescent="0.25">
      <c r="A11917" s="44" t="s">
        <v>6095</v>
      </c>
      <c r="B11917" s="44" t="s">
        <v>6183</v>
      </c>
      <c r="C11917" s="45" t="s">
        <v>6206</v>
      </c>
      <c r="D11917" s="45" t="s">
        <v>18252</v>
      </c>
      <c r="E11917" s="45" t="s">
        <v>6210</v>
      </c>
      <c r="F11917" s="45" t="s">
        <v>1384</v>
      </c>
      <c r="G11917" s="45" t="s">
        <v>1385</v>
      </c>
      <c r="P11917" s="343"/>
    </row>
    <row r="11918" spans="1:16" x14ac:dyDescent="0.25">
      <c r="A11918" s="264" t="s">
        <v>10769</v>
      </c>
      <c r="B11918" s="264" t="s">
        <v>6784</v>
      </c>
      <c r="C11918" s="265">
        <v>220302</v>
      </c>
      <c r="D11918" s="265" t="s">
        <v>15953</v>
      </c>
      <c r="E11918" s="266" t="s">
        <v>6213</v>
      </c>
      <c r="P11918" s="343"/>
    </row>
    <row r="11919" spans="1:16" x14ac:dyDescent="0.25">
      <c r="A11919" s="264" t="s">
        <v>10769</v>
      </c>
      <c r="B11919" s="264" t="s">
        <v>14575</v>
      </c>
      <c r="C11919" s="265">
        <v>240402</v>
      </c>
      <c r="D11919" s="265" t="s">
        <v>15953</v>
      </c>
      <c r="E11919" s="266" t="s">
        <v>6492</v>
      </c>
      <c r="P11919" s="343"/>
    </row>
    <row r="11920" spans="1:16" x14ac:dyDescent="0.25">
      <c r="A11920" s="264" t="s">
        <v>10769</v>
      </c>
      <c r="B11920" s="264" t="s">
        <v>6669</v>
      </c>
      <c r="C11920" s="265">
        <v>240804</v>
      </c>
      <c r="D11920" s="265" t="s">
        <v>15953</v>
      </c>
      <c r="E11920" s="266" t="s">
        <v>15826</v>
      </c>
      <c r="P11920" s="343"/>
    </row>
    <row r="11921" spans="1:16" x14ac:dyDescent="0.25">
      <c r="A11921" s="44" t="s">
        <v>16154</v>
      </c>
      <c r="B11921" s="44" t="s">
        <v>1356</v>
      </c>
      <c r="C11921" s="45" t="s">
        <v>15958</v>
      </c>
      <c r="D11921" s="45" t="s">
        <v>18252</v>
      </c>
      <c r="E11921" s="45" t="s">
        <v>6214</v>
      </c>
      <c r="F11921" s="45" t="s">
        <v>1385</v>
      </c>
      <c r="G11921" s="45" t="s">
        <v>1385</v>
      </c>
      <c r="P11921" s="343"/>
    </row>
    <row r="11922" spans="1:16" x14ac:dyDescent="0.25">
      <c r="A11922" s="264" t="s">
        <v>14999</v>
      </c>
      <c r="B11922" s="264" t="s">
        <v>14580</v>
      </c>
      <c r="C11922" s="265">
        <v>24020301</v>
      </c>
      <c r="D11922" s="265" t="s">
        <v>15953</v>
      </c>
      <c r="E11922" s="266" t="s">
        <v>12997</v>
      </c>
      <c r="P11922" s="343"/>
    </row>
    <row r="11923" spans="1:16" x14ac:dyDescent="0.25">
      <c r="A11923" s="264" t="s">
        <v>14999</v>
      </c>
      <c r="B11923" s="264" t="s">
        <v>3783</v>
      </c>
      <c r="C11923" s="265">
        <v>24020302</v>
      </c>
      <c r="D11923" s="265" t="s">
        <v>15953</v>
      </c>
      <c r="E11923" s="266" t="s">
        <v>8836</v>
      </c>
      <c r="P11923" s="343"/>
    </row>
    <row r="11924" spans="1:16" x14ac:dyDescent="0.25">
      <c r="A11924" s="44" t="s">
        <v>10627</v>
      </c>
      <c r="B11924" s="44" t="s">
        <v>1509</v>
      </c>
      <c r="C11924" s="56" t="s">
        <v>7527</v>
      </c>
      <c r="D11924" s="56" t="s">
        <v>2915</v>
      </c>
      <c r="E11924" s="69">
        <v>45473</v>
      </c>
      <c r="F11924" s="45"/>
      <c r="G11924" s="45"/>
      <c r="H11924" s="93"/>
      <c r="I11924" s="99"/>
      <c r="J11924" s="99"/>
      <c r="K11924" s="99"/>
      <c r="M11924" s="44"/>
      <c r="P11924" s="343"/>
    </row>
    <row r="11925" spans="1:16" x14ac:dyDescent="0.25">
      <c r="A11925" s="44" t="s">
        <v>16155</v>
      </c>
      <c r="B11925" s="44" t="s">
        <v>5083</v>
      </c>
      <c r="C11925" s="45" t="s">
        <v>15961</v>
      </c>
      <c r="D11925" s="45" t="s">
        <v>18252</v>
      </c>
      <c r="E11925" s="45" t="s">
        <v>6214</v>
      </c>
      <c r="F11925" s="45" t="s">
        <v>1384</v>
      </c>
      <c r="G11925" s="45" t="s">
        <v>1385</v>
      </c>
      <c r="P11925" s="343"/>
    </row>
    <row r="11926" spans="1:16" x14ac:dyDescent="0.25">
      <c r="A11926" s="44" t="s">
        <v>16156</v>
      </c>
      <c r="B11926" s="44" t="s">
        <v>1372</v>
      </c>
      <c r="C11926" s="45" t="s">
        <v>9092</v>
      </c>
      <c r="D11926" s="45" t="s">
        <v>18252</v>
      </c>
      <c r="E11926" s="45" t="s">
        <v>6809</v>
      </c>
      <c r="F11926" s="45" t="s">
        <v>1384</v>
      </c>
      <c r="G11926" s="45" t="s">
        <v>1385</v>
      </c>
      <c r="P11926" s="343"/>
    </row>
    <row r="11927" spans="1:16" x14ac:dyDescent="0.25">
      <c r="A11927" s="264" t="s">
        <v>10770</v>
      </c>
      <c r="B11927" s="264" t="s">
        <v>1056</v>
      </c>
      <c r="C11927" s="265">
        <v>230601</v>
      </c>
      <c r="D11927" s="265" t="s">
        <v>15953</v>
      </c>
      <c r="E11927" s="266" t="s">
        <v>10533</v>
      </c>
      <c r="P11927" s="343"/>
    </row>
    <row r="11928" spans="1:16" x14ac:dyDescent="0.25">
      <c r="A11928" s="264" t="s">
        <v>10770</v>
      </c>
      <c r="B11928" s="264" t="s">
        <v>13009</v>
      </c>
      <c r="C11928" s="265">
        <v>240101</v>
      </c>
      <c r="D11928" s="265" t="s">
        <v>15953</v>
      </c>
      <c r="E11928" s="266" t="s">
        <v>13010</v>
      </c>
      <c r="P11928" s="343"/>
    </row>
    <row r="11929" spans="1:16" x14ac:dyDescent="0.25">
      <c r="A11929" s="44" t="s">
        <v>12483</v>
      </c>
      <c r="B11929" s="44" t="s">
        <v>12484</v>
      </c>
      <c r="C11929" s="45" t="s">
        <v>12903</v>
      </c>
      <c r="D11929" s="45" t="s">
        <v>4574</v>
      </c>
      <c r="E11929" s="275">
        <f>DATE(2027,12,4)</f>
        <v>46725</v>
      </c>
      <c r="M11929" s="44"/>
      <c r="P11929" s="343"/>
    </row>
    <row r="11930" spans="1:16" x14ac:dyDescent="0.25">
      <c r="A11930" s="44" t="s">
        <v>12483</v>
      </c>
      <c r="B11930" s="44" t="s">
        <v>12485</v>
      </c>
      <c r="C11930" s="45" t="s">
        <v>4794</v>
      </c>
      <c r="D11930" s="45" t="s">
        <v>4574</v>
      </c>
      <c r="E11930" s="275">
        <f>DATE(2025,6,1)</f>
        <v>45809</v>
      </c>
      <c r="F11930" s="32"/>
      <c r="G11930" s="32"/>
      <c r="H11930" s="32"/>
      <c r="I11930" s="31"/>
      <c r="J11930" s="31"/>
      <c r="K11930" s="31"/>
      <c r="L11930" s="31"/>
      <c r="M11930" s="44"/>
      <c r="N11930" s="31"/>
      <c r="P11930" s="343"/>
    </row>
    <row r="11931" spans="1:16" x14ac:dyDescent="0.25">
      <c r="A11931" s="44" t="s">
        <v>3751</v>
      </c>
      <c r="B11931" s="44" t="s">
        <v>1350</v>
      </c>
      <c r="C11931" s="45" t="s">
        <v>6188</v>
      </c>
      <c r="D11931" s="45" t="s">
        <v>18252</v>
      </c>
      <c r="E11931" s="45" t="s">
        <v>6211</v>
      </c>
      <c r="F11931" s="45" t="s">
        <v>1384</v>
      </c>
      <c r="G11931" s="45" t="s">
        <v>1384</v>
      </c>
      <c r="P11931" s="343"/>
    </row>
    <row r="11932" spans="1:16" x14ac:dyDescent="0.25">
      <c r="A11932" s="44" t="s">
        <v>3751</v>
      </c>
      <c r="B11932" s="44" t="s">
        <v>6174</v>
      </c>
      <c r="C11932" s="45" t="s">
        <v>6186</v>
      </c>
      <c r="D11932" s="45" t="s">
        <v>18252</v>
      </c>
      <c r="E11932" s="45" t="s">
        <v>6210</v>
      </c>
      <c r="F11932" s="45" t="s">
        <v>1384</v>
      </c>
      <c r="G11932" s="45" t="s">
        <v>1384</v>
      </c>
      <c r="P11932" s="343"/>
    </row>
    <row r="11933" spans="1:16" x14ac:dyDescent="0.25">
      <c r="A11933" s="1" t="s">
        <v>3751</v>
      </c>
      <c r="B11933" s="432" t="s">
        <v>8448</v>
      </c>
      <c r="C11933" s="433" t="s">
        <v>8449</v>
      </c>
      <c r="D11933" s="434" t="s">
        <v>17016</v>
      </c>
      <c r="E11933" s="434">
        <v>46076</v>
      </c>
      <c r="P11933" s="343"/>
    </row>
    <row r="11934" spans="1:16" x14ac:dyDescent="0.25">
      <c r="A11934" s="264" t="s">
        <v>3751</v>
      </c>
      <c r="B11934" s="264" t="s">
        <v>1054</v>
      </c>
      <c r="C11934" s="265">
        <v>220303</v>
      </c>
      <c r="D11934" s="265" t="s">
        <v>15953</v>
      </c>
      <c r="E11934" s="266" t="s">
        <v>3064</v>
      </c>
      <c r="P11934" s="343"/>
    </row>
    <row r="11935" spans="1:16" x14ac:dyDescent="0.25">
      <c r="A11935" s="44" t="s">
        <v>7024</v>
      </c>
      <c r="B11935" s="44" t="s">
        <v>177</v>
      </c>
      <c r="C11935" s="45" t="s">
        <v>10190</v>
      </c>
      <c r="D11935" s="45" t="s">
        <v>15765</v>
      </c>
      <c r="E11935" s="45" t="s">
        <v>6212</v>
      </c>
      <c r="F11935" s="328"/>
      <c r="G11935" s="328"/>
      <c r="H11935" s="328"/>
      <c r="I11935" s="329"/>
      <c r="J11935" s="329"/>
      <c r="K11935" s="329"/>
      <c r="M11935" s="44"/>
      <c r="P11935" s="343"/>
    </row>
    <row r="11936" spans="1:16" x14ac:dyDescent="0.25">
      <c r="A11936" s="346" t="s">
        <v>7024</v>
      </c>
      <c r="B11936" s="346" t="s">
        <v>177</v>
      </c>
      <c r="C11936" s="347" t="s">
        <v>10190</v>
      </c>
      <c r="D11936" s="347" t="s">
        <v>15765</v>
      </c>
      <c r="E11936" s="347" t="s">
        <v>16792</v>
      </c>
      <c r="F11936" s="346"/>
      <c r="G11936" s="346"/>
      <c r="H11936" s="346"/>
      <c r="I11936" s="346"/>
      <c r="J11936" s="346"/>
      <c r="K11936" s="346"/>
      <c r="L11936" s="346"/>
      <c r="M11936" s="346"/>
      <c r="P11936" s="343"/>
    </row>
    <row r="11937" spans="1:16" x14ac:dyDescent="0.25">
      <c r="A11937" s="264" t="s">
        <v>7024</v>
      </c>
      <c r="B11937" s="264" t="s">
        <v>1054</v>
      </c>
      <c r="C11937" s="265">
        <v>220303</v>
      </c>
      <c r="D11937" s="265" t="s">
        <v>15953</v>
      </c>
      <c r="E11937" s="266" t="s">
        <v>3064</v>
      </c>
      <c r="P11937" s="343"/>
    </row>
    <row r="11938" spans="1:16" x14ac:dyDescent="0.25">
      <c r="A11938" s="44" t="s">
        <v>7024</v>
      </c>
      <c r="B11938" s="44" t="s">
        <v>177</v>
      </c>
      <c r="C11938" s="45" t="s">
        <v>10190</v>
      </c>
      <c r="D11938" s="45" t="s">
        <v>13812</v>
      </c>
      <c r="E11938" s="45" t="s">
        <v>6212</v>
      </c>
      <c r="F11938" s="93"/>
      <c r="G11938" s="93"/>
      <c r="H11938" s="93"/>
      <c r="I11938" s="99"/>
      <c r="J11938" s="99"/>
      <c r="K11938" s="99"/>
      <c r="M11938" s="44"/>
      <c r="P11938" s="343"/>
    </row>
    <row r="11939" spans="1:16" x14ac:dyDescent="0.25">
      <c r="A11939" s="44" t="s">
        <v>928</v>
      </c>
      <c r="B11939" s="44" t="s">
        <v>3711</v>
      </c>
      <c r="C11939" s="45" t="s">
        <v>15434</v>
      </c>
      <c r="D11939" s="45" t="s">
        <v>18252</v>
      </c>
      <c r="E11939" s="45" t="s">
        <v>6677</v>
      </c>
      <c r="F11939" s="45" t="s">
        <v>1384</v>
      </c>
      <c r="G11939" s="45" t="s">
        <v>1384</v>
      </c>
      <c r="P11939" s="343"/>
    </row>
    <row r="11940" spans="1:16" x14ac:dyDescent="0.25">
      <c r="A11940" s="264" t="s">
        <v>928</v>
      </c>
      <c r="B11940" s="264" t="s">
        <v>3597</v>
      </c>
      <c r="C11940" s="265">
        <v>230902</v>
      </c>
      <c r="D11940" s="265" t="s">
        <v>15953</v>
      </c>
      <c r="E11940" s="266" t="s">
        <v>6210</v>
      </c>
      <c r="P11940" s="343"/>
    </row>
    <row r="11941" spans="1:16" x14ac:dyDescent="0.25">
      <c r="A11941" s="264" t="s">
        <v>928</v>
      </c>
      <c r="B11941" s="264" t="s">
        <v>14631</v>
      </c>
      <c r="C11941" s="265">
        <v>24020201</v>
      </c>
      <c r="D11941" s="265" t="s">
        <v>15953</v>
      </c>
      <c r="E11941" s="266" t="s">
        <v>12997</v>
      </c>
      <c r="P11941" s="343"/>
    </row>
    <row r="11942" spans="1:16" x14ac:dyDescent="0.25">
      <c r="A11942" s="264" t="s">
        <v>928</v>
      </c>
      <c r="B11942" s="264" t="s">
        <v>3598</v>
      </c>
      <c r="C11942" s="265">
        <v>24020202</v>
      </c>
      <c r="D11942" s="265" t="s">
        <v>15953</v>
      </c>
      <c r="E11942" s="266" t="s">
        <v>8836</v>
      </c>
      <c r="P11942" s="343"/>
    </row>
    <row r="11943" spans="1:16" x14ac:dyDescent="0.25">
      <c r="A11943" s="44" t="s">
        <v>5777</v>
      </c>
      <c r="B11943" s="44" t="s">
        <v>1358</v>
      </c>
      <c r="C11943" s="45" t="s">
        <v>6197</v>
      </c>
      <c r="D11943" s="45" t="s">
        <v>18252</v>
      </c>
      <c r="E11943" s="45" t="s">
        <v>6211</v>
      </c>
      <c r="F11943" s="45" t="s">
        <v>1384</v>
      </c>
      <c r="G11943" s="45" t="s">
        <v>1385</v>
      </c>
      <c r="P11943" s="343"/>
    </row>
    <row r="11944" spans="1:16" x14ac:dyDescent="0.25">
      <c r="A11944" s="44" t="s">
        <v>1741</v>
      </c>
      <c r="B11944" s="44" t="s">
        <v>8915</v>
      </c>
      <c r="C11944" s="45" t="s">
        <v>8937</v>
      </c>
      <c r="D11944" s="45" t="s">
        <v>15765</v>
      </c>
      <c r="E11944" s="45" t="s">
        <v>8948</v>
      </c>
      <c r="F11944" s="328"/>
      <c r="G11944" s="328"/>
      <c r="H11944" s="328"/>
      <c r="I11944" s="329"/>
      <c r="J11944" s="329"/>
      <c r="K11944" s="329"/>
      <c r="M11944" s="44"/>
      <c r="P11944" s="343"/>
    </row>
    <row r="11945" spans="1:16" x14ac:dyDescent="0.25">
      <c r="A11945" s="346" t="s">
        <v>1741</v>
      </c>
      <c r="B11945" s="346" t="s">
        <v>8915</v>
      </c>
      <c r="C11945" s="347" t="s">
        <v>8937</v>
      </c>
      <c r="D11945" s="347" t="s">
        <v>15765</v>
      </c>
      <c r="E11945" s="347" t="s">
        <v>16799</v>
      </c>
      <c r="F11945" s="346"/>
      <c r="G11945" s="346"/>
      <c r="H11945" s="346"/>
      <c r="I11945" s="346"/>
      <c r="J11945" s="346"/>
      <c r="K11945" s="346"/>
      <c r="L11945" s="346"/>
      <c r="M11945" s="346"/>
      <c r="P11945" s="343"/>
    </row>
    <row r="11946" spans="1:16" x14ac:dyDescent="0.25">
      <c r="A11946" s="44" t="s">
        <v>1741</v>
      </c>
      <c r="B11946" s="44" t="s">
        <v>8915</v>
      </c>
      <c r="C11946" s="45" t="s">
        <v>8937</v>
      </c>
      <c r="D11946" s="45" t="s">
        <v>13812</v>
      </c>
      <c r="E11946" s="45" t="s">
        <v>8948</v>
      </c>
      <c r="F11946" s="93"/>
      <c r="G11946" s="93"/>
      <c r="H11946" s="93"/>
      <c r="I11946" s="99"/>
      <c r="J11946" s="99"/>
      <c r="K11946" s="99"/>
      <c r="M11946" s="44"/>
      <c r="P11946" s="343"/>
    </row>
    <row r="11947" spans="1:16" x14ac:dyDescent="0.25">
      <c r="A11947" s="264" t="s">
        <v>7025</v>
      </c>
      <c r="B11947" s="264" t="s">
        <v>2751</v>
      </c>
      <c r="C11947" s="265">
        <v>220105</v>
      </c>
      <c r="D11947" s="265" t="s">
        <v>15953</v>
      </c>
      <c r="E11947" s="266" t="s">
        <v>3064</v>
      </c>
      <c r="P11947" s="343"/>
    </row>
    <row r="11948" spans="1:16" x14ac:dyDescent="0.25">
      <c r="A11948" s="44" t="s">
        <v>12486</v>
      </c>
      <c r="B11948" s="44" t="s">
        <v>11978</v>
      </c>
      <c r="C11948" s="45" t="s">
        <v>6610</v>
      </c>
      <c r="D11948" s="45" t="s">
        <v>4574</v>
      </c>
      <c r="E11948" s="275">
        <f>DATE(2026,11,7)</f>
        <v>46333</v>
      </c>
      <c r="M11948" s="44"/>
      <c r="P11948" s="343"/>
    </row>
    <row r="11949" spans="1:16" x14ac:dyDescent="0.25">
      <c r="A11949" s="264" t="s">
        <v>929</v>
      </c>
      <c r="B11949" s="264" t="s">
        <v>236</v>
      </c>
      <c r="C11949" s="265">
        <v>241001</v>
      </c>
      <c r="D11949" s="265" t="s">
        <v>15953</v>
      </c>
      <c r="E11949" s="266" t="s">
        <v>11352</v>
      </c>
      <c r="P11949" s="343"/>
    </row>
    <row r="11950" spans="1:16" x14ac:dyDescent="0.25">
      <c r="A11950" s="264" t="s">
        <v>929</v>
      </c>
      <c r="B11950" s="264" t="s">
        <v>6966</v>
      </c>
      <c r="C11950" s="265">
        <v>23010401</v>
      </c>
      <c r="D11950" s="265" t="s">
        <v>15953</v>
      </c>
      <c r="E11950" s="266" t="s">
        <v>6967</v>
      </c>
      <c r="P11950" s="343"/>
    </row>
    <row r="11951" spans="1:16" x14ac:dyDescent="0.25">
      <c r="A11951" s="44" t="s">
        <v>11892</v>
      </c>
      <c r="B11951" s="44" t="s">
        <v>1365</v>
      </c>
      <c r="C11951" s="45" t="s">
        <v>15417</v>
      </c>
      <c r="D11951" s="45" t="s">
        <v>18252</v>
      </c>
      <c r="E11951" s="45" t="s">
        <v>11309</v>
      </c>
      <c r="F11951" s="45" t="s">
        <v>1385</v>
      </c>
      <c r="G11951" s="45" t="s">
        <v>1385</v>
      </c>
      <c r="P11951" s="343"/>
    </row>
    <row r="11952" spans="1:16" x14ac:dyDescent="0.25">
      <c r="A11952" s="264" t="s">
        <v>15000</v>
      </c>
      <c r="B11952" s="264" t="s">
        <v>14586</v>
      </c>
      <c r="C11952" s="265">
        <v>240403</v>
      </c>
      <c r="D11952" s="265" t="s">
        <v>15953</v>
      </c>
      <c r="E11952" s="266" t="s">
        <v>6492</v>
      </c>
      <c r="P11952" s="343"/>
    </row>
    <row r="11953" spans="1:16" x14ac:dyDescent="0.25">
      <c r="A11953" s="44" t="s">
        <v>16157</v>
      </c>
      <c r="B11953" s="44" t="s">
        <v>15779</v>
      </c>
      <c r="C11953" s="45" t="s">
        <v>15780</v>
      </c>
      <c r="D11953" s="45" t="s">
        <v>18252</v>
      </c>
      <c r="E11953" s="45" t="s">
        <v>6416</v>
      </c>
      <c r="F11953" s="45" t="s">
        <v>1384</v>
      </c>
      <c r="G11953" s="45" t="s">
        <v>1385</v>
      </c>
      <c r="P11953" s="343"/>
    </row>
    <row r="11954" spans="1:16" x14ac:dyDescent="0.25">
      <c r="A11954" s="1" t="s">
        <v>152</v>
      </c>
      <c r="B11954" s="432" t="s">
        <v>2954</v>
      </c>
      <c r="C11954" s="433" t="s">
        <v>4402</v>
      </c>
      <c r="D11954" s="434" t="s">
        <v>17016</v>
      </c>
      <c r="E11954" s="434">
        <v>45823</v>
      </c>
      <c r="P11954" s="343"/>
    </row>
    <row r="11955" spans="1:16" x14ac:dyDescent="0.25">
      <c r="A11955" s="1" t="s">
        <v>152</v>
      </c>
      <c r="B11955" s="432" t="s">
        <v>2954</v>
      </c>
      <c r="C11955" s="433" t="s">
        <v>4402</v>
      </c>
      <c r="D11955" s="434" t="s">
        <v>17016</v>
      </c>
      <c r="E11955" s="434">
        <v>45823</v>
      </c>
      <c r="P11955" s="343"/>
    </row>
    <row r="11956" spans="1:16" x14ac:dyDescent="0.25">
      <c r="A11956" s="403" t="s">
        <v>17492</v>
      </c>
      <c r="B11956" s="403" t="s">
        <v>17099</v>
      </c>
      <c r="C11956" s="413">
        <v>8.24</v>
      </c>
      <c r="D11956" s="43" t="s">
        <v>17679</v>
      </c>
      <c r="E11956" s="43">
        <v>47057</v>
      </c>
      <c r="F11956" s="88"/>
      <c r="P11956" s="343"/>
    </row>
    <row r="11957" spans="1:16" x14ac:dyDescent="0.25">
      <c r="A11957" s="264" t="s">
        <v>15904</v>
      </c>
      <c r="B11957" s="264" t="s">
        <v>15862</v>
      </c>
      <c r="C11957" s="265">
        <v>240902</v>
      </c>
      <c r="D11957" s="265" t="s">
        <v>15953</v>
      </c>
      <c r="E11957" s="266" t="s">
        <v>6214</v>
      </c>
      <c r="P11957" s="343"/>
    </row>
    <row r="11958" spans="1:16" x14ac:dyDescent="0.25">
      <c r="A11958" s="57" t="s">
        <v>10874</v>
      </c>
      <c r="B11958" s="57" t="s">
        <v>2495</v>
      </c>
      <c r="C11958" s="62" t="s">
        <v>10848</v>
      </c>
      <c r="D11958" s="62" t="s">
        <v>5966</v>
      </c>
      <c r="E11958" s="60">
        <v>45961</v>
      </c>
      <c r="F11958" s="339" t="s">
        <v>16267</v>
      </c>
      <c r="G11958" s="339" t="s">
        <v>16268</v>
      </c>
      <c r="H11958" s="57"/>
      <c r="I11958" s="57"/>
      <c r="J11958" s="57"/>
      <c r="K11958" s="57"/>
      <c r="L11958" s="31"/>
      <c r="M11958" s="44"/>
      <c r="N11958" s="31"/>
      <c r="P11958" s="343"/>
    </row>
    <row r="11959" spans="1:16" x14ac:dyDescent="0.25">
      <c r="A11959" s="403" t="s">
        <v>17493</v>
      </c>
      <c r="B11959" s="403" t="s">
        <v>17093</v>
      </c>
      <c r="C11959" s="413">
        <v>33.22</v>
      </c>
      <c r="D11959" s="43" t="s">
        <v>17679</v>
      </c>
      <c r="E11959" s="43">
        <v>45838</v>
      </c>
      <c r="F11959" s="88"/>
      <c r="P11959" s="343"/>
    </row>
    <row r="11960" spans="1:16" x14ac:dyDescent="0.25">
      <c r="A11960" s="264" t="s">
        <v>7026</v>
      </c>
      <c r="B11960" s="264" t="s">
        <v>6669</v>
      </c>
      <c r="C11960" s="265">
        <v>220802</v>
      </c>
      <c r="D11960" s="265" t="s">
        <v>15953</v>
      </c>
      <c r="E11960" s="266" t="s">
        <v>6416</v>
      </c>
      <c r="P11960" s="343"/>
    </row>
    <row r="11961" spans="1:16" x14ac:dyDescent="0.25">
      <c r="A11961" s="403" t="s">
        <v>17494</v>
      </c>
      <c r="B11961" s="403" t="s">
        <v>17099</v>
      </c>
      <c r="C11961" s="413">
        <v>8.25</v>
      </c>
      <c r="D11961" s="43" t="s">
        <v>17679</v>
      </c>
      <c r="E11961" s="43">
        <v>47057</v>
      </c>
      <c r="F11961" s="88"/>
      <c r="P11961" s="343"/>
    </row>
    <row r="11962" spans="1:16" x14ac:dyDescent="0.25">
      <c r="A11962" s="44" t="s">
        <v>11243</v>
      </c>
      <c r="B11962" s="44" t="s">
        <v>9963</v>
      </c>
      <c r="C11962" s="45" t="s">
        <v>11131</v>
      </c>
      <c r="D11962" s="45" t="s">
        <v>16294</v>
      </c>
      <c r="E11962" s="46">
        <v>46053</v>
      </c>
      <c r="F11962" s="338" t="s">
        <v>2055</v>
      </c>
      <c r="G11962" s="44"/>
      <c r="H11962" s="44"/>
      <c r="I11962" s="44"/>
      <c r="J11962" s="44"/>
      <c r="K11962" s="44"/>
      <c r="M11962" s="44"/>
      <c r="P11962" s="343"/>
    </row>
    <row r="11963" spans="1:16" x14ac:dyDescent="0.25">
      <c r="A11963" s="44" t="s">
        <v>2438</v>
      </c>
      <c r="B11963" s="44" t="s">
        <v>6179</v>
      </c>
      <c r="C11963" s="45" t="s">
        <v>6199</v>
      </c>
      <c r="D11963" s="45" t="s">
        <v>18252</v>
      </c>
      <c r="E11963" s="45" t="s">
        <v>6212</v>
      </c>
      <c r="F11963" s="45" t="s">
        <v>1385</v>
      </c>
      <c r="G11963" s="45" t="s">
        <v>1385</v>
      </c>
      <c r="P11963" s="343"/>
    </row>
    <row r="11964" spans="1:16" x14ac:dyDescent="0.25">
      <c r="A11964" s="44" t="s">
        <v>2707</v>
      </c>
      <c r="B11964" s="44" t="s">
        <v>9093</v>
      </c>
      <c r="C11964" s="45" t="s">
        <v>9094</v>
      </c>
      <c r="D11964" s="45" t="s">
        <v>18252</v>
      </c>
      <c r="E11964" s="45" t="s">
        <v>6809</v>
      </c>
      <c r="F11964" s="45" t="s">
        <v>1384</v>
      </c>
      <c r="G11964" s="45" t="s">
        <v>1385</v>
      </c>
      <c r="P11964" s="343"/>
    </row>
    <row r="11965" spans="1:16" x14ac:dyDescent="0.25">
      <c r="A11965" s="264" t="s">
        <v>15905</v>
      </c>
      <c r="B11965" s="264" t="s">
        <v>15862</v>
      </c>
      <c r="C11965" s="265">
        <v>240902</v>
      </c>
      <c r="D11965" s="265" t="s">
        <v>15953</v>
      </c>
      <c r="E11965" s="266" t="s">
        <v>6214</v>
      </c>
      <c r="P11965" s="343"/>
    </row>
    <row r="11966" spans="1:16" x14ac:dyDescent="0.25">
      <c r="A11966" s="44" t="s">
        <v>6096</v>
      </c>
      <c r="B11966" s="44" t="s">
        <v>1842</v>
      </c>
      <c r="C11966" s="45" t="s">
        <v>6209</v>
      </c>
      <c r="D11966" s="45" t="s">
        <v>18252</v>
      </c>
      <c r="E11966" s="45" t="s">
        <v>5183</v>
      </c>
      <c r="F11966" s="45" t="s">
        <v>1384</v>
      </c>
      <c r="G11966" s="45" t="s">
        <v>1385</v>
      </c>
      <c r="P11966" s="343"/>
    </row>
    <row r="11967" spans="1:16" x14ac:dyDescent="0.25">
      <c r="A11967" s="1" t="s">
        <v>9576</v>
      </c>
      <c r="B11967" s="432" t="s">
        <v>2139</v>
      </c>
      <c r="C11967" s="433" t="s">
        <v>14493</v>
      </c>
      <c r="D11967" s="434" t="s">
        <v>17016</v>
      </c>
      <c r="E11967" s="434">
        <v>45889</v>
      </c>
      <c r="P11967" s="343"/>
    </row>
    <row r="11968" spans="1:16" x14ac:dyDescent="0.25">
      <c r="A11968" s="264" t="s">
        <v>9576</v>
      </c>
      <c r="B11968" s="264" t="s">
        <v>2751</v>
      </c>
      <c r="C11968" s="265">
        <v>230105</v>
      </c>
      <c r="D11968" s="265" t="s">
        <v>15953</v>
      </c>
      <c r="E11968" s="266" t="s">
        <v>6877</v>
      </c>
      <c r="P11968" s="343"/>
    </row>
    <row r="11969" spans="1:16" x14ac:dyDescent="0.25">
      <c r="A11969" s="264" t="s">
        <v>9576</v>
      </c>
      <c r="B11969" s="264" t="s">
        <v>9688</v>
      </c>
      <c r="C11969" s="265">
        <v>230504</v>
      </c>
      <c r="D11969" s="265" t="s">
        <v>15953</v>
      </c>
      <c r="E11969" s="266" t="s">
        <v>9689</v>
      </c>
      <c r="P11969" s="343"/>
    </row>
    <row r="11970" spans="1:16" x14ac:dyDescent="0.25">
      <c r="A11970" s="44" t="s">
        <v>10191</v>
      </c>
      <c r="B11970" s="44" t="s">
        <v>177</v>
      </c>
      <c r="C11970" s="45" t="s">
        <v>10192</v>
      </c>
      <c r="D11970" s="45" t="s">
        <v>15765</v>
      </c>
      <c r="E11970" s="45" t="s">
        <v>6212</v>
      </c>
      <c r="F11970" s="328"/>
      <c r="G11970" s="328"/>
      <c r="H11970" s="328"/>
      <c r="I11970" s="329"/>
      <c r="J11970" s="329"/>
      <c r="K11970" s="329"/>
      <c r="M11970" s="44"/>
      <c r="P11970" s="343"/>
    </row>
    <row r="11971" spans="1:16" x14ac:dyDescent="0.25">
      <c r="A11971" s="346" t="s">
        <v>10191</v>
      </c>
      <c r="B11971" s="346" t="s">
        <v>177</v>
      </c>
      <c r="C11971" s="347" t="s">
        <v>10192</v>
      </c>
      <c r="D11971" s="347" t="s">
        <v>15765</v>
      </c>
      <c r="E11971" s="347" t="s">
        <v>16792</v>
      </c>
      <c r="F11971" s="346"/>
      <c r="G11971" s="346"/>
      <c r="H11971" s="346"/>
      <c r="I11971" s="346"/>
      <c r="J11971" s="346"/>
      <c r="K11971" s="346"/>
      <c r="L11971" s="346"/>
      <c r="M11971" s="346"/>
      <c r="P11971" s="343"/>
    </row>
    <row r="11972" spans="1:16" x14ac:dyDescent="0.25">
      <c r="A11972" s="44" t="s">
        <v>10191</v>
      </c>
      <c r="B11972" s="44" t="s">
        <v>177</v>
      </c>
      <c r="C11972" s="45" t="s">
        <v>10192</v>
      </c>
      <c r="D11972" s="45" t="s">
        <v>13812</v>
      </c>
      <c r="E11972" s="45" t="s">
        <v>6212</v>
      </c>
      <c r="F11972" s="93"/>
      <c r="G11972" s="93"/>
      <c r="H11972" s="93"/>
      <c r="I11972" s="99"/>
      <c r="J11972" s="99"/>
      <c r="K11972" s="99"/>
      <c r="M11972" s="44"/>
      <c r="P11972" s="343"/>
    </row>
    <row r="11973" spans="1:16" x14ac:dyDescent="0.25">
      <c r="A11973" s="264" t="s">
        <v>1898</v>
      </c>
      <c r="B11973" s="264" t="s">
        <v>4181</v>
      </c>
      <c r="C11973" s="265">
        <v>230301</v>
      </c>
      <c r="D11973" s="265" t="s">
        <v>15953</v>
      </c>
      <c r="E11973" s="266" t="s">
        <v>6877</v>
      </c>
      <c r="P11973" s="343"/>
    </row>
    <row r="11974" spans="1:16" x14ac:dyDescent="0.25">
      <c r="A11974" s="44" t="s">
        <v>6097</v>
      </c>
      <c r="B11974" s="44" t="s">
        <v>1350</v>
      </c>
      <c r="C11974" s="45" t="s">
        <v>6188</v>
      </c>
      <c r="D11974" s="45" t="s">
        <v>18252</v>
      </c>
      <c r="E11974" s="45" t="s">
        <v>6211</v>
      </c>
      <c r="F11974" s="45" t="s">
        <v>1384</v>
      </c>
      <c r="G11974" s="45" t="s">
        <v>1385</v>
      </c>
      <c r="P11974" s="343"/>
    </row>
    <row r="11975" spans="1:16" x14ac:dyDescent="0.25">
      <c r="A11975" s="264" t="s">
        <v>10771</v>
      </c>
      <c r="B11975" s="264" t="s">
        <v>3782</v>
      </c>
      <c r="C11975" s="265">
        <v>23010402</v>
      </c>
      <c r="D11975" s="265" t="s">
        <v>15953</v>
      </c>
      <c r="E11975" s="266" t="s">
        <v>8836</v>
      </c>
      <c r="P11975" s="343"/>
    </row>
    <row r="11976" spans="1:16" x14ac:dyDescent="0.25">
      <c r="A11976" s="44" t="s">
        <v>15601</v>
      </c>
      <c r="B11976" s="44" t="s">
        <v>4157</v>
      </c>
      <c r="C11976" s="45" t="s">
        <v>15418</v>
      </c>
      <c r="D11976" s="45" t="s">
        <v>18252</v>
      </c>
      <c r="E11976" s="45" t="s">
        <v>3064</v>
      </c>
      <c r="F11976" s="45" t="s">
        <v>1384</v>
      </c>
      <c r="G11976" s="45" t="s">
        <v>1385</v>
      </c>
      <c r="P11976" s="343"/>
    </row>
    <row r="11977" spans="1:16" x14ac:dyDescent="0.25">
      <c r="A11977" s="262" t="s">
        <v>2843</v>
      </c>
      <c r="B11977" s="262" t="s">
        <v>7391</v>
      </c>
      <c r="C11977" s="53" t="s">
        <v>7454</v>
      </c>
      <c r="D11977" s="93" t="s">
        <v>7330</v>
      </c>
      <c r="E11977" s="263">
        <v>46614</v>
      </c>
      <c r="F11977" s="93"/>
      <c r="G11977" s="93"/>
      <c r="H11977" s="93"/>
      <c r="I11977" s="99"/>
      <c r="J11977" s="99"/>
      <c r="K11977" s="99"/>
      <c r="M11977" s="44"/>
      <c r="P11977" s="343"/>
    </row>
    <row r="11978" spans="1:16" x14ac:dyDescent="0.25">
      <c r="A11978" s="264" t="s">
        <v>9577</v>
      </c>
      <c r="B11978" s="264" t="s">
        <v>8833</v>
      </c>
      <c r="C11978" s="265">
        <v>23020101</v>
      </c>
      <c r="D11978" s="265" t="s">
        <v>15953</v>
      </c>
      <c r="E11978" s="266" t="s">
        <v>8836</v>
      </c>
      <c r="P11978" s="343"/>
    </row>
    <row r="11979" spans="1:16" x14ac:dyDescent="0.25">
      <c r="A11979" s="264" t="s">
        <v>9577</v>
      </c>
      <c r="B11979" s="264" t="s">
        <v>8834</v>
      </c>
      <c r="C11979" s="265">
        <v>23020102</v>
      </c>
      <c r="D11979" s="265" t="s">
        <v>15953</v>
      </c>
      <c r="E11979" s="266" t="s">
        <v>8836</v>
      </c>
      <c r="P11979" s="343"/>
    </row>
    <row r="11980" spans="1:16" x14ac:dyDescent="0.25">
      <c r="A11980" s="264" t="s">
        <v>4833</v>
      </c>
      <c r="B11980" s="264" t="s">
        <v>3782</v>
      </c>
      <c r="C11980" s="265">
        <v>210205</v>
      </c>
      <c r="D11980" s="265" t="s">
        <v>15953</v>
      </c>
      <c r="E11980" s="266" t="s">
        <v>8836</v>
      </c>
      <c r="P11980" s="343"/>
    </row>
    <row r="11981" spans="1:16" x14ac:dyDescent="0.25">
      <c r="A11981" s="264" t="s">
        <v>9578</v>
      </c>
      <c r="B11981" s="264" t="s">
        <v>1074</v>
      </c>
      <c r="C11981" s="265">
        <v>220701</v>
      </c>
      <c r="D11981" s="265" t="s">
        <v>15953</v>
      </c>
      <c r="E11981" s="266" t="s">
        <v>6212</v>
      </c>
      <c r="P11981" s="343"/>
    </row>
    <row r="11982" spans="1:16" x14ac:dyDescent="0.25">
      <c r="A11982" s="264" t="s">
        <v>9578</v>
      </c>
      <c r="B11982" s="264" t="s">
        <v>2751</v>
      </c>
      <c r="C11982" s="265">
        <v>230105</v>
      </c>
      <c r="D11982" s="265" t="s">
        <v>15953</v>
      </c>
      <c r="E11982" s="266" t="s">
        <v>6877</v>
      </c>
      <c r="P11982" s="343"/>
    </row>
    <row r="11983" spans="1:16" x14ac:dyDescent="0.25">
      <c r="A11983" s="264" t="s">
        <v>9578</v>
      </c>
      <c r="B11983" s="264" t="s">
        <v>9691</v>
      </c>
      <c r="C11983" s="265">
        <v>230302</v>
      </c>
      <c r="D11983" s="265" t="s">
        <v>15953</v>
      </c>
      <c r="E11983" s="266" t="s">
        <v>3754</v>
      </c>
      <c r="P11983" s="343"/>
    </row>
    <row r="11984" spans="1:16" x14ac:dyDescent="0.25">
      <c r="A11984" s="264" t="s">
        <v>15001</v>
      </c>
      <c r="B11984" s="264" t="s">
        <v>13009</v>
      </c>
      <c r="C11984" s="265">
        <v>240101</v>
      </c>
      <c r="D11984" s="265" t="s">
        <v>15953</v>
      </c>
      <c r="E11984" s="266" t="s">
        <v>13010</v>
      </c>
      <c r="P11984" s="343"/>
    </row>
    <row r="11985" spans="1:16" x14ac:dyDescent="0.25">
      <c r="A11985" s="262" t="s">
        <v>930</v>
      </c>
      <c r="B11985" s="262" t="s">
        <v>7337</v>
      </c>
      <c r="C11985" s="53" t="s">
        <v>7455</v>
      </c>
      <c r="D11985" s="93" t="s">
        <v>7330</v>
      </c>
      <c r="E11985" s="263">
        <v>46239</v>
      </c>
      <c r="F11985" s="93"/>
      <c r="G11985" s="93"/>
      <c r="H11985" s="93"/>
      <c r="I11985" s="99"/>
      <c r="J11985" s="99"/>
      <c r="K11985" s="99"/>
      <c r="M11985" s="44"/>
      <c r="P11985" s="343"/>
    </row>
    <row r="11986" spans="1:16" x14ac:dyDescent="0.25">
      <c r="A11986" s="264" t="s">
        <v>8724</v>
      </c>
      <c r="B11986" s="264" t="s">
        <v>2751</v>
      </c>
      <c r="C11986" s="265">
        <v>230105</v>
      </c>
      <c r="D11986" s="265" t="s">
        <v>15953</v>
      </c>
      <c r="E11986" s="266" t="s">
        <v>6877</v>
      </c>
      <c r="P11986" s="343"/>
    </row>
    <row r="11987" spans="1:16" x14ac:dyDescent="0.25">
      <c r="A11987" s="264" t="s">
        <v>17953</v>
      </c>
      <c r="B11987" s="264" t="s">
        <v>3782</v>
      </c>
      <c r="C11987" s="265">
        <v>24010402</v>
      </c>
      <c r="D11987" s="265" t="s">
        <v>15953</v>
      </c>
      <c r="E11987" s="266" t="s">
        <v>8836</v>
      </c>
      <c r="P11987" s="343"/>
    </row>
    <row r="11988" spans="1:16" x14ac:dyDescent="0.25">
      <c r="A11988" s="264" t="s">
        <v>17953</v>
      </c>
      <c r="B11988" s="264" t="s">
        <v>6663</v>
      </c>
      <c r="C11988" s="265">
        <v>25010502</v>
      </c>
      <c r="D11988" s="265" t="s">
        <v>15953</v>
      </c>
      <c r="E11988" s="266" t="s">
        <v>6677</v>
      </c>
      <c r="P11988" s="343"/>
    </row>
    <row r="11989" spans="1:16" x14ac:dyDescent="0.25">
      <c r="A11989" s="44" t="s">
        <v>2439</v>
      </c>
      <c r="B11989" s="44" t="s">
        <v>6179</v>
      </c>
      <c r="C11989" s="45" t="s">
        <v>6199</v>
      </c>
      <c r="D11989" s="45" t="s">
        <v>18252</v>
      </c>
      <c r="E11989" s="45" t="s">
        <v>6212</v>
      </c>
      <c r="F11989" s="45" t="s">
        <v>1384</v>
      </c>
      <c r="G11989" s="45" t="s">
        <v>1385</v>
      </c>
      <c r="P11989" s="343"/>
    </row>
    <row r="11990" spans="1:16" x14ac:dyDescent="0.25">
      <c r="A11990" s="264" t="s">
        <v>15002</v>
      </c>
      <c r="B11990" s="264" t="s">
        <v>12996</v>
      </c>
      <c r="C11990" s="265">
        <v>24010401</v>
      </c>
      <c r="D11990" s="265" t="s">
        <v>15953</v>
      </c>
      <c r="E11990" s="266" t="s">
        <v>12997</v>
      </c>
      <c r="P11990" s="343"/>
    </row>
    <row r="11991" spans="1:16" x14ac:dyDescent="0.25">
      <c r="A11991" s="264" t="s">
        <v>15002</v>
      </c>
      <c r="B11991" s="264" t="s">
        <v>3782</v>
      </c>
      <c r="C11991" s="265">
        <v>24010402</v>
      </c>
      <c r="D11991" s="265" t="s">
        <v>15953</v>
      </c>
      <c r="E11991" s="266" t="s">
        <v>8836</v>
      </c>
      <c r="P11991" s="343"/>
    </row>
    <row r="11992" spans="1:16" x14ac:dyDescent="0.25">
      <c r="A11992" s="273" t="s">
        <v>11821</v>
      </c>
      <c r="B11992" s="273" t="s">
        <v>11789</v>
      </c>
      <c r="C11992" s="274">
        <v>791202303007</v>
      </c>
      <c r="D11992" s="274" t="s">
        <v>8356</v>
      </c>
      <c r="E11992" s="276" t="s">
        <v>3754</v>
      </c>
      <c r="F11992" s="328"/>
      <c r="G11992" s="328"/>
      <c r="H11992" s="328"/>
      <c r="I11992" s="329"/>
      <c r="J11992" s="329"/>
      <c r="K11992" s="329"/>
      <c r="M11992" s="44"/>
      <c r="P11992" s="343"/>
    </row>
    <row r="11993" spans="1:16" x14ac:dyDescent="0.25">
      <c r="A11993" s="44" t="s">
        <v>5778</v>
      </c>
      <c r="B11993" s="44" t="s">
        <v>5714</v>
      </c>
      <c r="C11993" s="45" t="s">
        <v>5779</v>
      </c>
      <c r="D11993" s="45" t="s">
        <v>15765</v>
      </c>
      <c r="E11993" s="45" t="s">
        <v>5246</v>
      </c>
      <c r="F11993" s="328"/>
      <c r="G11993" s="328"/>
      <c r="H11993" s="328"/>
      <c r="I11993" s="329"/>
      <c r="J11993" s="329"/>
      <c r="K11993" s="329"/>
      <c r="M11993" s="44"/>
      <c r="P11993" s="343"/>
    </row>
    <row r="11994" spans="1:16" x14ac:dyDescent="0.25">
      <c r="A11994" s="346" t="s">
        <v>5778</v>
      </c>
      <c r="B11994" s="346" t="s">
        <v>5714</v>
      </c>
      <c r="C11994" s="347" t="s">
        <v>5779</v>
      </c>
      <c r="D11994" s="347" t="s">
        <v>15765</v>
      </c>
      <c r="E11994" s="347" t="s">
        <v>5246</v>
      </c>
      <c r="F11994" s="346"/>
      <c r="G11994" s="346"/>
      <c r="H11994" s="346"/>
      <c r="I11994" s="346"/>
      <c r="J11994" s="346"/>
      <c r="K11994" s="346"/>
      <c r="L11994" s="346"/>
      <c r="M11994" s="346"/>
      <c r="P11994" s="343"/>
    </row>
    <row r="11995" spans="1:16" x14ac:dyDescent="0.25">
      <c r="A11995" s="346" t="s">
        <v>5778</v>
      </c>
      <c r="B11995" s="346" t="s">
        <v>16892</v>
      </c>
      <c r="C11995" s="347" t="s">
        <v>16894</v>
      </c>
      <c r="D11995" s="347" t="s">
        <v>15765</v>
      </c>
      <c r="E11995" s="347" t="s">
        <v>16890</v>
      </c>
      <c r="F11995" s="346"/>
      <c r="G11995" s="346"/>
      <c r="H11995" s="346"/>
      <c r="I11995" s="346"/>
      <c r="J11995" s="346"/>
      <c r="K11995" s="346"/>
      <c r="L11995" s="346"/>
      <c r="M11995" s="346"/>
      <c r="P11995" s="343"/>
    </row>
    <row r="11996" spans="1:16" x14ac:dyDescent="0.25">
      <c r="A11996" s="44" t="s">
        <v>10202</v>
      </c>
      <c r="B11996" s="44" t="s">
        <v>326</v>
      </c>
      <c r="C11996" s="45" t="s">
        <v>5781</v>
      </c>
      <c r="D11996" s="45" t="s">
        <v>15765</v>
      </c>
      <c r="E11996" s="45" t="s">
        <v>5246</v>
      </c>
      <c r="F11996" s="328"/>
      <c r="G11996" s="328"/>
      <c r="H11996" s="328"/>
      <c r="I11996" s="329"/>
      <c r="J11996" s="329"/>
      <c r="K11996" s="329"/>
      <c r="M11996" s="44"/>
      <c r="P11996" s="343"/>
    </row>
    <row r="11997" spans="1:16" x14ac:dyDescent="0.25">
      <c r="A11997" s="346" t="s">
        <v>10202</v>
      </c>
      <c r="B11997" s="346" t="s">
        <v>326</v>
      </c>
      <c r="C11997" s="347" t="s">
        <v>5781</v>
      </c>
      <c r="D11997" s="347" t="s">
        <v>15765</v>
      </c>
      <c r="E11997" s="347" t="s">
        <v>5246</v>
      </c>
      <c r="F11997" s="346"/>
      <c r="G11997" s="346"/>
      <c r="H11997" s="346"/>
      <c r="I11997" s="346"/>
      <c r="J11997" s="346"/>
      <c r="K11997" s="346"/>
      <c r="L11997" s="346"/>
      <c r="M11997" s="346"/>
      <c r="P11997" s="343"/>
    </row>
    <row r="11998" spans="1:16" x14ac:dyDescent="0.25">
      <c r="A11998" s="346" t="s">
        <v>10202</v>
      </c>
      <c r="B11998" s="346" t="s">
        <v>16892</v>
      </c>
      <c r="C11998" s="347" t="s">
        <v>16895</v>
      </c>
      <c r="D11998" s="347" t="s">
        <v>15765</v>
      </c>
      <c r="E11998" s="347" t="s">
        <v>16890</v>
      </c>
      <c r="F11998" s="346"/>
      <c r="G11998" s="346"/>
      <c r="H11998" s="346"/>
      <c r="I11998" s="346"/>
      <c r="J11998" s="346"/>
      <c r="K11998" s="346"/>
      <c r="L11998" s="346"/>
      <c r="M11998" s="346"/>
      <c r="P11998" s="343"/>
    </row>
    <row r="11999" spans="1:16" x14ac:dyDescent="0.25">
      <c r="A11999" s="262" t="s">
        <v>11106</v>
      </c>
      <c r="B11999" s="262" t="s">
        <v>11107</v>
      </c>
      <c r="C11999" s="53" t="s">
        <v>11108</v>
      </c>
      <c r="D11999" s="53" t="s">
        <v>2000</v>
      </c>
      <c r="E11999" s="263">
        <v>45894</v>
      </c>
      <c r="F11999" s="93"/>
      <c r="G11999" s="93"/>
      <c r="H11999" s="93" t="s">
        <v>1533</v>
      </c>
      <c r="I11999" s="99"/>
      <c r="J11999" s="99"/>
      <c r="K11999" s="99"/>
      <c r="L11999" s="31"/>
      <c r="M11999" s="44"/>
      <c r="N11999" s="31"/>
      <c r="P11999" s="343"/>
    </row>
    <row r="12000" spans="1:16" x14ac:dyDescent="0.25">
      <c r="A12000" s="264" t="s">
        <v>13041</v>
      </c>
      <c r="B12000" s="264" t="s">
        <v>12996</v>
      </c>
      <c r="C12000" s="265">
        <v>24010401</v>
      </c>
      <c r="D12000" s="265" t="s">
        <v>15953</v>
      </c>
      <c r="E12000" s="266" t="s">
        <v>12997</v>
      </c>
      <c r="P12000" s="343"/>
    </row>
    <row r="12001" spans="1:16" x14ac:dyDescent="0.25">
      <c r="A12001" s="264" t="s">
        <v>13041</v>
      </c>
      <c r="B12001" s="264" t="s">
        <v>3782</v>
      </c>
      <c r="C12001" s="265">
        <v>24010402</v>
      </c>
      <c r="D12001" s="265" t="s">
        <v>15953</v>
      </c>
      <c r="E12001" s="266" t="s">
        <v>8836</v>
      </c>
      <c r="P12001" s="343"/>
    </row>
    <row r="12002" spans="1:16" x14ac:dyDescent="0.25">
      <c r="A12002" s="44" t="s">
        <v>12487</v>
      </c>
      <c r="B12002" s="44" t="s">
        <v>12488</v>
      </c>
      <c r="C12002" s="45" t="s">
        <v>12904</v>
      </c>
      <c r="D12002" s="45" t="s">
        <v>4574</v>
      </c>
      <c r="E12002" s="275">
        <f>DATE(2028,1,15)</f>
        <v>46767</v>
      </c>
      <c r="M12002" s="44"/>
      <c r="P12002" s="343"/>
    </row>
    <row r="12003" spans="1:16" x14ac:dyDescent="0.25">
      <c r="A12003" s="44" t="s">
        <v>9182</v>
      </c>
      <c r="B12003" s="44" t="s">
        <v>1361</v>
      </c>
      <c r="C12003" s="45" t="s">
        <v>9087</v>
      </c>
      <c r="D12003" s="45" t="s">
        <v>18252</v>
      </c>
      <c r="E12003" s="45" t="s">
        <v>6809</v>
      </c>
      <c r="F12003" s="45" t="s">
        <v>1384</v>
      </c>
      <c r="G12003" s="45" t="s">
        <v>1385</v>
      </c>
      <c r="P12003" s="343"/>
    </row>
    <row r="12004" spans="1:16" x14ac:dyDescent="0.25">
      <c r="A12004" s="44" t="s">
        <v>9182</v>
      </c>
      <c r="B12004" s="44" t="s">
        <v>11004</v>
      </c>
      <c r="C12004" s="45" t="s">
        <v>11005</v>
      </c>
      <c r="D12004" s="45" t="s">
        <v>18252</v>
      </c>
      <c r="E12004" s="45" t="s">
        <v>10715</v>
      </c>
      <c r="F12004" s="45" t="s">
        <v>1384</v>
      </c>
      <c r="G12004" s="45" t="s">
        <v>1385</v>
      </c>
      <c r="P12004" s="343"/>
    </row>
    <row r="12005" spans="1:16" x14ac:dyDescent="0.25">
      <c r="A12005" s="403" t="s">
        <v>2459</v>
      </c>
      <c r="B12005" s="403" t="s">
        <v>17158</v>
      </c>
      <c r="C12005" s="413">
        <v>32.229999999999997</v>
      </c>
      <c r="D12005" s="43" t="s">
        <v>17679</v>
      </c>
      <c r="E12005" s="43">
        <v>46934</v>
      </c>
      <c r="F12005" s="88"/>
      <c r="P12005" s="343"/>
    </row>
    <row r="12006" spans="1:16" x14ac:dyDescent="0.25">
      <c r="A12006" s="264" t="s">
        <v>2459</v>
      </c>
      <c r="B12006" s="264" t="s">
        <v>236</v>
      </c>
      <c r="C12006" s="265">
        <v>241001</v>
      </c>
      <c r="D12006" s="265" t="s">
        <v>15953</v>
      </c>
      <c r="E12006" s="266" t="s">
        <v>11352</v>
      </c>
      <c r="P12006" s="343"/>
    </row>
    <row r="12007" spans="1:16" x14ac:dyDescent="0.25">
      <c r="A12007" s="264" t="s">
        <v>2459</v>
      </c>
      <c r="B12007" s="264" t="s">
        <v>6966</v>
      </c>
      <c r="C12007" s="265">
        <v>23010401</v>
      </c>
      <c r="D12007" s="265" t="s">
        <v>15953</v>
      </c>
      <c r="E12007" s="266" t="s">
        <v>6967</v>
      </c>
      <c r="P12007" s="343"/>
    </row>
    <row r="12008" spans="1:16" x14ac:dyDescent="0.25">
      <c r="A12008" s="264" t="s">
        <v>2459</v>
      </c>
      <c r="B12008" s="264" t="s">
        <v>3782</v>
      </c>
      <c r="C12008" s="265">
        <v>23010402</v>
      </c>
      <c r="D12008" s="265" t="s">
        <v>15953</v>
      </c>
      <c r="E12008" s="266" t="s">
        <v>8836</v>
      </c>
      <c r="P12008" s="343"/>
    </row>
    <row r="12009" spans="1:16" x14ac:dyDescent="0.25">
      <c r="A12009" s="44" t="s">
        <v>4952</v>
      </c>
      <c r="B12009" s="44" t="s">
        <v>15302</v>
      </c>
      <c r="C12009" s="45" t="s">
        <v>4964</v>
      </c>
      <c r="D12009" s="45" t="s">
        <v>16294</v>
      </c>
      <c r="E12009" s="46">
        <v>45900</v>
      </c>
      <c r="F12009" s="338"/>
      <c r="G12009" s="44"/>
      <c r="H12009" s="44"/>
      <c r="I12009" s="44"/>
      <c r="J12009" s="44"/>
      <c r="K12009" s="44"/>
      <c r="L12009" s="31"/>
      <c r="M12009" s="44"/>
      <c r="N12009" s="31"/>
      <c r="P12009" s="343"/>
    </row>
    <row r="12010" spans="1:16" x14ac:dyDescent="0.25">
      <c r="A12010" s="268" t="s">
        <v>7660</v>
      </c>
      <c r="B12010" s="99" t="s">
        <v>7651</v>
      </c>
      <c r="C12010" s="93" t="s">
        <v>14157</v>
      </c>
      <c r="D12010" s="94" t="s">
        <v>1398</v>
      </c>
      <c r="E12010" s="94">
        <v>45977</v>
      </c>
      <c r="F12010" s="93"/>
      <c r="G12010" s="93"/>
      <c r="H12010" s="93"/>
      <c r="I12010" s="99"/>
      <c r="J12010" s="99"/>
      <c r="K12010" s="99"/>
      <c r="L12010" s="31"/>
      <c r="M12010" s="44"/>
      <c r="N12010" s="31"/>
      <c r="P12010" s="343"/>
    </row>
    <row r="12011" spans="1:16" x14ac:dyDescent="0.25">
      <c r="A12011" s="44" t="s">
        <v>16696</v>
      </c>
      <c r="B12011" s="44" t="s">
        <v>16697</v>
      </c>
      <c r="C12011" s="45" t="s">
        <v>16698</v>
      </c>
      <c r="D12011" s="45" t="s">
        <v>4574</v>
      </c>
      <c r="E12011" s="275">
        <f>DATE(2028,11,14)</f>
        <v>47071</v>
      </c>
      <c r="M12011" s="44"/>
      <c r="P12011" s="343"/>
    </row>
    <row r="12012" spans="1:16" x14ac:dyDescent="0.25">
      <c r="A12012" s="44" t="s">
        <v>13306</v>
      </c>
      <c r="B12012" s="92" t="s">
        <v>13392</v>
      </c>
      <c r="C12012" s="77" t="s">
        <v>13124</v>
      </c>
      <c r="D12012" s="93" t="s">
        <v>13391</v>
      </c>
      <c r="E12012" s="94">
        <v>45838</v>
      </c>
      <c r="F12012" s="93"/>
      <c r="G12012" s="93"/>
      <c r="H12012" s="93"/>
      <c r="I12012" s="99"/>
      <c r="J12012" s="99"/>
      <c r="K12012" s="99"/>
      <c r="L12012" s="31"/>
      <c r="M12012" s="44"/>
      <c r="N12012" s="31"/>
      <c r="P12012" s="343"/>
    </row>
    <row r="12013" spans="1:16" x14ac:dyDescent="0.25">
      <c r="A12013" s="99" t="s">
        <v>9736</v>
      </c>
      <c r="B12013" s="92" t="s">
        <v>3179</v>
      </c>
      <c r="C12013" s="93" t="s">
        <v>14158</v>
      </c>
      <c r="D12013" s="93" t="s">
        <v>1398</v>
      </c>
      <c r="E12013" s="94">
        <v>45860</v>
      </c>
      <c r="F12013" s="93"/>
      <c r="G12013" s="93"/>
      <c r="H12013" s="93"/>
      <c r="I12013" s="99"/>
      <c r="J12013" s="99"/>
      <c r="K12013" s="99"/>
      <c r="L12013" s="31"/>
      <c r="M12013" s="44"/>
      <c r="N12013" s="31"/>
      <c r="P12013" s="343"/>
    </row>
    <row r="12014" spans="1:16" x14ac:dyDescent="0.25">
      <c r="A12014" s="264" t="s">
        <v>9736</v>
      </c>
      <c r="B12014" s="264" t="s">
        <v>10524</v>
      </c>
      <c r="C12014" s="265">
        <v>230401</v>
      </c>
      <c r="D12014" s="265" t="s">
        <v>15953</v>
      </c>
      <c r="E12014" s="266" t="s">
        <v>9996</v>
      </c>
      <c r="P12014" s="343"/>
    </row>
    <row r="12015" spans="1:16" x14ac:dyDescent="0.25">
      <c r="A12015" s="264" t="s">
        <v>9736</v>
      </c>
      <c r="B12015" s="264" t="s">
        <v>14577</v>
      </c>
      <c r="C12015" s="265">
        <v>240501</v>
      </c>
      <c r="D12015" s="265" t="s">
        <v>15953</v>
      </c>
      <c r="E12015" s="266" t="s">
        <v>14578</v>
      </c>
      <c r="P12015" s="343"/>
    </row>
    <row r="12016" spans="1:16" x14ac:dyDescent="0.25">
      <c r="A12016" s="44" t="s">
        <v>9953</v>
      </c>
      <c r="B12016" s="92" t="s">
        <v>13392</v>
      </c>
      <c r="C12016" s="45" t="s">
        <v>13122</v>
      </c>
      <c r="D12016" s="93" t="s">
        <v>13391</v>
      </c>
      <c r="E12016" s="94">
        <v>45838</v>
      </c>
      <c r="F12016" s="93"/>
      <c r="G12016" s="93"/>
      <c r="H12016" s="93"/>
      <c r="I12016" s="99"/>
      <c r="J12016" s="99"/>
      <c r="K12016" s="99"/>
      <c r="L12016" s="31"/>
      <c r="M12016" s="44"/>
      <c r="N12016" s="31"/>
      <c r="P12016" s="343"/>
    </row>
    <row r="12017" spans="1:16" x14ac:dyDescent="0.25">
      <c r="A12017" s="403" t="s">
        <v>9953</v>
      </c>
      <c r="B12017" s="403" t="s">
        <v>17089</v>
      </c>
      <c r="C12017" s="413">
        <v>7.25</v>
      </c>
      <c r="D12017" s="43" t="s">
        <v>17679</v>
      </c>
      <c r="E12017" s="43">
        <v>47422</v>
      </c>
      <c r="F12017" s="88"/>
      <c r="P12017" s="343"/>
    </row>
    <row r="12018" spans="1:16" x14ac:dyDescent="0.25">
      <c r="A12018" s="403" t="s">
        <v>9953</v>
      </c>
      <c r="B12018" s="403" t="s">
        <v>17105</v>
      </c>
      <c r="C12018" s="413">
        <v>39.25</v>
      </c>
      <c r="D12018" s="43" t="s">
        <v>17679</v>
      </c>
      <c r="E12018" s="43">
        <v>47514</v>
      </c>
      <c r="F12018" s="88"/>
      <c r="P12018" s="343"/>
    </row>
    <row r="12019" spans="1:16" x14ac:dyDescent="0.25">
      <c r="A12019" s="1" t="s">
        <v>9953</v>
      </c>
      <c r="B12019" s="432" t="s">
        <v>2158</v>
      </c>
      <c r="C12019" s="433" t="s">
        <v>14494</v>
      </c>
      <c r="D12019" s="434" t="s">
        <v>17016</v>
      </c>
      <c r="E12019" s="434">
        <v>45869</v>
      </c>
      <c r="P12019" s="343"/>
    </row>
    <row r="12020" spans="1:16" x14ac:dyDescent="0.25">
      <c r="A12020" s="1" t="s">
        <v>9953</v>
      </c>
      <c r="B12020" s="432" t="s">
        <v>185</v>
      </c>
      <c r="C12020" s="433" t="s">
        <v>14004</v>
      </c>
      <c r="D12020" s="434" t="s">
        <v>17016</v>
      </c>
      <c r="E12020" s="434">
        <v>45763</v>
      </c>
      <c r="P12020" s="343"/>
    </row>
    <row r="12021" spans="1:16" x14ac:dyDescent="0.25">
      <c r="A12021" s="44" t="s">
        <v>3114</v>
      </c>
      <c r="B12021" s="44" t="s">
        <v>15287</v>
      </c>
      <c r="C12021" s="45" t="s">
        <v>3113</v>
      </c>
      <c r="D12021" s="45" t="s">
        <v>16294</v>
      </c>
      <c r="E12021" s="46">
        <v>45869</v>
      </c>
      <c r="F12021" s="338"/>
      <c r="G12021" s="44"/>
      <c r="H12021" s="44"/>
      <c r="I12021" s="44"/>
      <c r="J12021" s="44"/>
      <c r="K12021" s="44"/>
      <c r="L12021" s="31"/>
      <c r="M12021" s="44"/>
      <c r="N12021" s="31"/>
      <c r="P12021" s="343"/>
    </row>
    <row r="12022" spans="1:16" x14ac:dyDescent="0.25">
      <c r="A12022" s="44" t="s">
        <v>1261</v>
      </c>
      <c r="B12022" s="44" t="s">
        <v>1358</v>
      </c>
      <c r="C12022" s="45" t="s">
        <v>6197</v>
      </c>
      <c r="D12022" s="45" t="s">
        <v>18252</v>
      </c>
      <c r="E12022" s="45" t="s">
        <v>6211</v>
      </c>
      <c r="F12022" s="45" t="s">
        <v>1384</v>
      </c>
      <c r="G12022" s="45" t="s">
        <v>1385</v>
      </c>
      <c r="P12022" s="343"/>
    </row>
    <row r="12023" spans="1:16" x14ac:dyDescent="0.25">
      <c r="A12023" s="403" t="s">
        <v>1261</v>
      </c>
      <c r="B12023" s="403" t="s">
        <v>17087</v>
      </c>
      <c r="C12023" s="413">
        <v>9.24</v>
      </c>
      <c r="D12023" s="43" t="s">
        <v>17679</v>
      </c>
      <c r="E12023" s="43">
        <v>47299</v>
      </c>
      <c r="F12023" s="88"/>
      <c r="P12023" s="343"/>
    </row>
    <row r="12024" spans="1:16" x14ac:dyDescent="0.25">
      <c r="A12024" s="403" t="s">
        <v>1261</v>
      </c>
      <c r="B12024" s="403" t="s">
        <v>17187</v>
      </c>
      <c r="C12024" s="413">
        <v>10.24</v>
      </c>
      <c r="D12024" s="43" t="s">
        <v>17679</v>
      </c>
      <c r="E12024" s="43">
        <v>47299</v>
      </c>
      <c r="F12024" s="88"/>
      <c r="P12024" s="343"/>
    </row>
    <row r="12025" spans="1:16" x14ac:dyDescent="0.25">
      <c r="A12025" s="403" t="s">
        <v>1261</v>
      </c>
      <c r="B12025" s="403" t="s">
        <v>17091</v>
      </c>
      <c r="C12025" s="413">
        <v>12.24</v>
      </c>
      <c r="D12025" s="43" t="s">
        <v>17679</v>
      </c>
      <c r="E12025" s="43">
        <v>47299</v>
      </c>
      <c r="F12025" s="88"/>
      <c r="P12025" s="343"/>
    </row>
    <row r="12026" spans="1:16" x14ac:dyDescent="0.25">
      <c r="A12026" s="264" t="s">
        <v>11477</v>
      </c>
      <c r="B12026" s="264" t="s">
        <v>11360</v>
      </c>
      <c r="C12026" s="265">
        <v>231001</v>
      </c>
      <c r="D12026" s="265" t="s">
        <v>15953</v>
      </c>
      <c r="E12026" s="266" t="s">
        <v>2980</v>
      </c>
      <c r="P12026" s="343"/>
    </row>
    <row r="12027" spans="1:16" x14ac:dyDescent="0.25">
      <c r="A12027" s="264" t="s">
        <v>8725</v>
      </c>
      <c r="B12027" s="264" t="s">
        <v>6966</v>
      </c>
      <c r="C12027" s="265">
        <v>23010401</v>
      </c>
      <c r="D12027" s="265" t="s">
        <v>15953</v>
      </c>
      <c r="E12027" s="266" t="s">
        <v>6967</v>
      </c>
      <c r="P12027" s="343"/>
    </row>
    <row r="12028" spans="1:16" x14ac:dyDescent="0.25">
      <c r="A12028" s="264" t="s">
        <v>8725</v>
      </c>
      <c r="B12028" s="264" t="s">
        <v>3782</v>
      </c>
      <c r="C12028" s="265">
        <v>23010402</v>
      </c>
      <c r="D12028" s="265" t="s">
        <v>15953</v>
      </c>
      <c r="E12028" s="266" t="s">
        <v>8836</v>
      </c>
      <c r="P12028" s="343"/>
    </row>
    <row r="12029" spans="1:16" x14ac:dyDescent="0.25">
      <c r="A12029" s="44" t="s">
        <v>12489</v>
      </c>
      <c r="B12029" s="44" t="s">
        <v>12490</v>
      </c>
      <c r="C12029" s="45" t="s">
        <v>6612</v>
      </c>
      <c r="D12029" s="45" t="s">
        <v>4574</v>
      </c>
      <c r="E12029" s="275">
        <f>DATE(2026,8,3)</f>
        <v>46237</v>
      </c>
      <c r="M12029" s="44"/>
      <c r="P12029" s="343"/>
    </row>
    <row r="12030" spans="1:16" x14ac:dyDescent="0.25">
      <c r="A12030" s="264" t="s">
        <v>2728</v>
      </c>
      <c r="B12030" s="264" t="s">
        <v>10524</v>
      </c>
      <c r="C12030" s="265">
        <v>230401</v>
      </c>
      <c r="D12030" s="265" t="s">
        <v>15953</v>
      </c>
      <c r="E12030" s="266" t="s">
        <v>9996</v>
      </c>
      <c r="P12030" s="343"/>
    </row>
    <row r="12031" spans="1:16" x14ac:dyDescent="0.25">
      <c r="A12031" s="44" t="s">
        <v>4171</v>
      </c>
      <c r="B12031" s="44" t="s">
        <v>6174</v>
      </c>
      <c r="C12031" s="45" t="s">
        <v>6186</v>
      </c>
      <c r="D12031" s="45" t="s">
        <v>18252</v>
      </c>
      <c r="E12031" s="45" t="s">
        <v>6210</v>
      </c>
      <c r="F12031" s="45" t="s">
        <v>1385</v>
      </c>
      <c r="G12031" s="45" t="s">
        <v>1385</v>
      </c>
      <c r="P12031" s="343"/>
    </row>
    <row r="12032" spans="1:16" x14ac:dyDescent="0.25">
      <c r="A12032" s="1" t="s">
        <v>4171</v>
      </c>
      <c r="B12032" s="432" t="s">
        <v>2158</v>
      </c>
      <c r="C12032" s="433" t="s">
        <v>14495</v>
      </c>
      <c r="D12032" s="434" t="s">
        <v>17016</v>
      </c>
      <c r="E12032" s="434">
        <v>45869</v>
      </c>
      <c r="P12032" s="343"/>
    </row>
    <row r="12033" spans="1:16" x14ac:dyDescent="0.25">
      <c r="A12033" s="1" t="s">
        <v>4171</v>
      </c>
      <c r="B12033" s="432" t="s">
        <v>14391</v>
      </c>
      <c r="C12033" s="433" t="s">
        <v>14005</v>
      </c>
      <c r="D12033" s="434" t="s">
        <v>17016</v>
      </c>
      <c r="E12033" s="434">
        <v>45763</v>
      </c>
      <c r="P12033" s="343"/>
    </row>
    <row r="12034" spans="1:16" x14ac:dyDescent="0.25">
      <c r="A12034" s="44" t="s">
        <v>15602</v>
      </c>
      <c r="B12034" s="44" t="s">
        <v>15970</v>
      </c>
      <c r="C12034" s="45" t="s">
        <v>15775</v>
      </c>
      <c r="D12034" s="45" t="s">
        <v>18252</v>
      </c>
      <c r="E12034" s="45" t="s">
        <v>6416</v>
      </c>
      <c r="F12034" s="45" t="s">
        <v>1384</v>
      </c>
      <c r="G12034" s="45" t="s">
        <v>1385</v>
      </c>
      <c r="P12034" s="343"/>
    </row>
    <row r="12035" spans="1:16" x14ac:dyDescent="0.25">
      <c r="A12035" s="57" t="s">
        <v>4512</v>
      </c>
      <c r="B12035" s="92" t="s">
        <v>4550</v>
      </c>
      <c r="C12035" s="93" t="s">
        <v>4548</v>
      </c>
      <c r="D12035" s="93" t="s">
        <v>4549</v>
      </c>
      <c r="E12035" s="94">
        <v>46203</v>
      </c>
      <c r="F12035" s="93"/>
      <c r="G12035" s="93"/>
      <c r="H12035" s="93"/>
      <c r="I12035" s="99"/>
      <c r="J12035" s="99"/>
      <c r="K12035" s="99"/>
      <c r="M12035" s="44"/>
      <c r="P12035" s="343"/>
    </row>
    <row r="12036" spans="1:16" x14ac:dyDescent="0.25">
      <c r="A12036" s="102" t="s">
        <v>4008</v>
      </c>
      <c r="B12036" s="92" t="s">
        <v>4085</v>
      </c>
      <c r="C12036" s="93" t="s">
        <v>4084</v>
      </c>
      <c r="D12036" s="93" t="s">
        <v>1398</v>
      </c>
      <c r="E12036" s="94">
        <v>45794</v>
      </c>
      <c r="F12036" s="93"/>
      <c r="G12036" s="93" t="s">
        <v>1385</v>
      </c>
      <c r="H12036" s="93" t="s">
        <v>1385</v>
      </c>
      <c r="I12036" s="99"/>
      <c r="J12036" s="99"/>
      <c r="K12036" s="99"/>
      <c r="L12036" s="31"/>
      <c r="M12036" s="44"/>
      <c r="N12036" s="31"/>
      <c r="P12036" s="343"/>
    </row>
    <row r="12037" spans="1:16" x14ac:dyDescent="0.25">
      <c r="A12037" s="44" t="s">
        <v>552</v>
      </c>
      <c r="B12037" s="44" t="s">
        <v>15279</v>
      </c>
      <c r="C12037" s="45" t="s">
        <v>11130</v>
      </c>
      <c r="D12037" s="45" t="s">
        <v>16294</v>
      </c>
      <c r="E12037" s="46">
        <v>46112</v>
      </c>
      <c r="F12037" s="338"/>
      <c r="G12037" s="44"/>
      <c r="H12037" s="44"/>
      <c r="I12037" s="44"/>
      <c r="J12037" s="44"/>
      <c r="K12037" s="44"/>
      <c r="M12037" s="44"/>
      <c r="P12037" s="343"/>
    </row>
    <row r="12038" spans="1:16" x14ac:dyDescent="0.25">
      <c r="A12038" s="44" t="s">
        <v>2643</v>
      </c>
      <c r="B12038" s="44" t="s">
        <v>15283</v>
      </c>
      <c r="C12038" s="45" t="s">
        <v>3762</v>
      </c>
      <c r="D12038" s="45" t="s">
        <v>16294</v>
      </c>
      <c r="E12038" s="46">
        <v>45747</v>
      </c>
      <c r="F12038" s="338"/>
      <c r="G12038" s="44"/>
      <c r="H12038" s="44"/>
      <c r="I12038" s="44"/>
      <c r="J12038" s="44"/>
      <c r="K12038" s="44"/>
      <c r="L12038" s="31"/>
      <c r="M12038" s="44"/>
      <c r="N12038" s="31"/>
      <c r="P12038" s="343"/>
    </row>
    <row r="12039" spans="1:16" x14ac:dyDescent="0.25">
      <c r="A12039" s="57" t="s">
        <v>14567</v>
      </c>
      <c r="B12039" s="57" t="s">
        <v>2495</v>
      </c>
      <c r="C12039" s="62" t="s">
        <v>14563</v>
      </c>
      <c r="D12039" s="62" t="s">
        <v>5966</v>
      </c>
      <c r="E12039" s="60">
        <v>45961</v>
      </c>
      <c r="F12039" s="339" t="s">
        <v>16267</v>
      </c>
      <c r="G12039" s="339" t="s">
        <v>16268</v>
      </c>
      <c r="H12039" s="57"/>
      <c r="I12039" s="57"/>
      <c r="J12039" s="57"/>
      <c r="K12039" s="57"/>
      <c r="L12039" s="31"/>
      <c r="M12039" s="44"/>
      <c r="N12039" s="31"/>
      <c r="P12039" s="343"/>
    </row>
    <row r="12040" spans="1:16" x14ac:dyDescent="0.25">
      <c r="A12040" s="44" t="s">
        <v>327</v>
      </c>
      <c r="B12040" s="44" t="s">
        <v>326</v>
      </c>
      <c r="C12040" s="45" t="s">
        <v>5029</v>
      </c>
      <c r="D12040" s="45" t="s">
        <v>15765</v>
      </c>
      <c r="E12040" s="45" t="s">
        <v>5246</v>
      </c>
      <c r="F12040" s="328"/>
      <c r="G12040" s="328"/>
      <c r="H12040" s="328"/>
      <c r="I12040" s="329"/>
      <c r="J12040" s="329"/>
      <c r="K12040" s="329"/>
      <c r="M12040" s="44"/>
      <c r="P12040" s="343"/>
    </row>
    <row r="12041" spans="1:16" x14ac:dyDescent="0.25">
      <c r="A12041" s="44" t="s">
        <v>327</v>
      </c>
      <c r="B12041" s="44" t="s">
        <v>10076</v>
      </c>
      <c r="C12041" s="45" t="s">
        <v>8962</v>
      </c>
      <c r="D12041" s="45" t="s">
        <v>15765</v>
      </c>
      <c r="E12041" s="45" t="s">
        <v>6210</v>
      </c>
      <c r="F12041" s="328"/>
      <c r="G12041" s="328"/>
      <c r="H12041" s="328"/>
      <c r="I12041" s="329"/>
      <c r="J12041" s="329"/>
      <c r="K12041" s="329"/>
      <c r="M12041" s="44"/>
      <c r="P12041" s="343"/>
    </row>
    <row r="12042" spans="1:16" x14ac:dyDescent="0.25">
      <c r="A12042" s="346" t="s">
        <v>327</v>
      </c>
      <c r="B12042" s="346" t="s">
        <v>326</v>
      </c>
      <c r="C12042" s="347" t="s">
        <v>5029</v>
      </c>
      <c r="D12042" s="347" t="s">
        <v>15765</v>
      </c>
      <c r="E12042" s="347" t="s">
        <v>5246</v>
      </c>
      <c r="F12042" s="346"/>
      <c r="G12042" s="346"/>
      <c r="H12042" s="346"/>
      <c r="I12042" s="346"/>
      <c r="J12042" s="346"/>
      <c r="K12042" s="346"/>
      <c r="L12042" s="346"/>
      <c r="M12042" s="346"/>
      <c r="P12042" s="343"/>
    </row>
    <row r="12043" spans="1:16" x14ac:dyDescent="0.25">
      <c r="A12043" s="346" t="s">
        <v>327</v>
      </c>
      <c r="B12043" s="346" t="s">
        <v>10076</v>
      </c>
      <c r="C12043" s="347" t="s">
        <v>8962</v>
      </c>
      <c r="D12043" s="347" t="s">
        <v>15765</v>
      </c>
      <c r="E12043" s="347" t="s">
        <v>6214</v>
      </c>
      <c r="F12043" s="346"/>
      <c r="G12043" s="346"/>
      <c r="H12043" s="346"/>
      <c r="I12043" s="346"/>
      <c r="J12043" s="346"/>
      <c r="K12043" s="346"/>
      <c r="L12043" s="346"/>
      <c r="M12043" s="346"/>
      <c r="P12043" s="343"/>
    </row>
    <row r="12044" spans="1:16" x14ac:dyDescent="0.25">
      <c r="A12044" s="346" t="s">
        <v>327</v>
      </c>
      <c r="B12044" s="346" t="s">
        <v>16892</v>
      </c>
      <c r="C12044" s="347" t="s">
        <v>16897</v>
      </c>
      <c r="D12044" s="347" t="s">
        <v>15765</v>
      </c>
      <c r="E12044" s="347" t="s">
        <v>16890</v>
      </c>
      <c r="F12044" s="346"/>
      <c r="G12044" s="346"/>
      <c r="H12044" s="346"/>
      <c r="I12044" s="346"/>
      <c r="J12044" s="346"/>
      <c r="K12044" s="346"/>
      <c r="L12044" s="346"/>
      <c r="M12044" s="346"/>
      <c r="P12044" s="343"/>
    </row>
    <row r="12045" spans="1:16" x14ac:dyDescent="0.25">
      <c r="A12045" s="44" t="s">
        <v>327</v>
      </c>
      <c r="B12045" s="44" t="s">
        <v>10076</v>
      </c>
      <c r="C12045" s="45" t="s">
        <v>8962</v>
      </c>
      <c r="D12045" s="45" t="s">
        <v>13812</v>
      </c>
      <c r="E12045" s="45" t="s">
        <v>6210</v>
      </c>
      <c r="F12045" s="93"/>
      <c r="G12045" s="93"/>
      <c r="H12045" s="93"/>
      <c r="I12045" s="99"/>
      <c r="J12045" s="99"/>
      <c r="K12045" s="99"/>
      <c r="M12045" s="44"/>
      <c r="P12045" s="343"/>
    </row>
    <row r="12046" spans="1:16" x14ac:dyDescent="0.25">
      <c r="A12046" s="44" t="s">
        <v>12491</v>
      </c>
      <c r="B12046" s="44" t="s">
        <v>12492</v>
      </c>
      <c r="C12046" s="45" t="s">
        <v>12905</v>
      </c>
      <c r="D12046" s="45" t="s">
        <v>4574</v>
      </c>
      <c r="E12046" s="275">
        <f>DATE(2028,1,15)</f>
        <v>46767</v>
      </c>
      <c r="M12046" s="44"/>
      <c r="P12046" s="343"/>
    </row>
    <row r="12047" spans="1:16" x14ac:dyDescent="0.25">
      <c r="A12047" s="44" t="s">
        <v>12493</v>
      </c>
      <c r="B12047" s="44" t="s">
        <v>12494</v>
      </c>
      <c r="C12047" s="45" t="s">
        <v>12906</v>
      </c>
      <c r="D12047" s="45" t="s">
        <v>4574</v>
      </c>
      <c r="E12047" s="275">
        <f>DATE(2027,8,9)</f>
        <v>46608</v>
      </c>
      <c r="M12047" s="44"/>
      <c r="P12047" s="343"/>
    </row>
    <row r="12048" spans="1:16" x14ac:dyDescent="0.25">
      <c r="A12048" s="264" t="s">
        <v>7027</v>
      </c>
      <c r="B12048" s="264" t="s">
        <v>1063</v>
      </c>
      <c r="C12048" s="265">
        <v>220104</v>
      </c>
      <c r="D12048" s="265" t="s">
        <v>15953</v>
      </c>
      <c r="E12048" s="266" t="s">
        <v>6677</v>
      </c>
      <c r="P12048" s="343"/>
    </row>
    <row r="12049" spans="1:16" x14ac:dyDescent="0.25">
      <c r="A12049" s="264" t="s">
        <v>7027</v>
      </c>
      <c r="B12049" s="264" t="s">
        <v>3599</v>
      </c>
      <c r="C12049" s="265">
        <v>23100202</v>
      </c>
      <c r="D12049" s="265" t="s">
        <v>15953</v>
      </c>
      <c r="E12049" s="266" t="s">
        <v>5246</v>
      </c>
      <c r="P12049" s="343"/>
    </row>
    <row r="12050" spans="1:16" x14ac:dyDescent="0.25">
      <c r="A12050" s="264" t="s">
        <v>7027</v>
      </c>
      <c r="B12050" s="264" t="s">
        <v>14591</v>
      </c>
      <c r="C12050" s="265">
        <v>24020101</v>
      </c>
      <c r="D12050" s="265" t="s">
        <v>15953</v>
      </c>
      <c r="E12050" s="266" t="s">
        <v>12997</v>
      </c>
      <c r="P12050" s="343"/>
    </row>
    <row r="12051" spans="1:16" x14ac:dyDescent="0.25">
      <c r="A12051" s="264" t="s">
        <v>7027</v>
      </c>
      <c r="B12051" s="264" t="s">
        <v>14592</v>
      </c>
      <c r="C12051" s="265">
        <v>24020102</v>
      </c>
      <c r="D12051" s="265" t="s">
        <v>15953</v>
      </c>
      <c r="E12051" s="266" t="s">
        <v>8836</v>
      </c>
      <c r="P12051" s="343"/>
    </row>
    <row r="12052" spans="1:16" x14ac:dyDescent="0.25">
      <c r="A12052" s="264" t="s">
        <v>7027</v>
      </c>
      <c r="B12052" s="264" t="s">
        <v>6685</v>
      </c>
      <c r="C12052" s="265">
        <v>24120301</v>
      </c>
      <c r="D12052" s="265" t="s">
        <v>15953</v>
      </c>
      <c r="E12052" s="266" t="s">
        <v>17687</v>
      </c>
      <c r="P12052" s="343"/>
    </row>
    <row r="12053" spans="1:16" x14ac:dyDescent="0.25">
      <c r="A12053" s="264" t="s">
        <v>7027</v>
      </c>
      <c r="B12053" s="264" t="s">
        <v>3602</v>
      </c>
      <c r="C12053" s="265">
        <v>24120302</v>
      </c>
      <c r="D12053" s="265" t="s">
        <v>15953</v>
      </c>
      <c r="E12053" s="266" t="s">
        <v>11834</v>
      </c>
      <c r="P12053" s="343"/>
    </row>
    <row r="12054" spans="1:16" x14ac:dyDescent="0.25">
      <c r="A12054" s="264" t="s">
        <v>7027</v>
      </c>
      <c r="B12054" s="264" t="s">
        <v>17682</v>
      </c>
      <c r="C12054" s="265">
        <v>25010501</v>
      </c>
      <c r="D12054" s="265" t="s">
        <v>15953</v>
      </c>
      <c r="E12054" s="266" t="s">
        <v>17681</v>
      </c>
      <c r="P12054" s="343"/>
    </row>
    <row r="12055" spans="1:16" x14ac:dyDescent="0.25">
      <c r="A12055" s="264" t="s">
        <v>7027</v>
      </c>
      <c r="B12055" s="264" t="s">
        <v>6663</v>
      </c>
      <c r="C12055" s="265">
        <v>25010502</v>
      </c>
      <c r="D12055" s="265" t="s">
        <v>15953</v>
      </c>
      <c r="E12055" s="266" t="s">
        <v>6677</v>
      </c>
      <c r="P12055" s="343"/>
    </row>
    <row r="12056" spans="1:16" x14ac:dyDescent="0.25">
      <c r="A12056" s="44" t="s">
        <v>15603</v>
      </c>
      <c r="B12056" s="44" t="s">
        <v>1347</v>
      </c>
      <c r="C12056" s="45" t="s">
        <v>14267</v>
      </c>
      <c r="D12056" s="45" t="s">
        <v>18252</v>
      </c>
      <c r="E12056" s="45" t="s">
        <v>6677</v>
      </c>
      <c r="F12056" s="45" t="s">
        <v>1384</v>
      </c>
      <c r="G12056" s="45" t="s">
        <v>1384</v>
      </c>
      <c r="P12056" s="343"/>
    </row>
    <row r="12057" spans="1:16" x14ac:dyDescent="0.25">
      <c r="A12057" s="44" t="s">
        <v>16158</v>
      </c>
      <c r="B12057" s="44" t="s">
        <v>15970</v>
      </c>
      <c r="C12057" s="45" t="s">
        <v>15775</v>
      </c>
      <c r="D12057" s="45" t="s">
        <v>18252</v>
      </c>
      <c r="E12057" s="45" t="s">
        <v>6416</v>
      </c>
      <c r="F12057" s="45" t="s">
        <v>1384</v>
      </c>
      <c r="G12057" s="45" t="s">
        <v>1385</v>
      </c>
      <c r="P12057" s="343"/>
    </row>
    <row r="12058" spans="1:16" x14ac:dyDescent="0.25">
      <c r="A12058" s="44" t="s">
        <v>16158</v>
      </c>
      <c r="B12058" s="44" t="s">
        <v>15779</v>
      </c>
      <c r="C12058" s="45" t="s">
        <v>15780</v>
      </c>
      <c r="D12058" s="45" t="s">
        <v>18252</v>
      </c>
      <c r="E12058" s="45" t="s">
        <v>6416</v>
      </c>
      <c r="F12058" s="45" t="s">
        <v>1384</v>
      </c>
      <c r="G12058" s="45" t="s">
        <v>1385</v>
      </c>
      <c r="P12058" s="343"/>
    </row>
    <row r="12059" spans="1:16" x14ac:dyDescent="0.25">
      <c r="A12059" s="264" t="s">
        <v>17954</v>
      </c>
      <c r="B12059" s="264" t="s">
        <v>6669</v>
      </c>
      <c r="C12059" s="265">
        <v>240804</v>
      </c>
      <c r="D12059" s="265" t="s">
        <v>15953</v>
      </c>
      <c r="E12059" s="266" t="s">
        <v>15826</v>
      </c>
      <c r="P12059" s="343"/>
    </row>
    <row r="12060" spans="1:16" x14ac:dyDescent="0.25">
      <c r="A12060" s="44" t="s">
        <v>13430</v>
      </c>
      <c r="B12060" s="44" t="s">
        <v>15257</v>
      </c>
      <c r="C12060" s="45" t="s">
        <v>13518</v>
      </c>
      <c r="D12060" s="45" t="s">
        <v>16294</v>
      </c>
      <c r="E12060" s="46">
        <v>46022</v>
      </c>
      <c r="F12060" s="338"/>
      <c r="G12060" s="44"/>
      <c r="H12060" s="44"/>
      <c r="I12060" s="44"/>
      <c r="J12060" s="44"/>
      <c r="K12060" s="44"/>
      <c r="L12060" s="31"/>
      <c r="M12060" s="44"/>
      <c r="N12060" s="31"/>
      <c r="P12060" s="343"/>
    </row>
    <row r="12061" spans="1:16" x14ac:dyDescent="0.25">
      <c r="A12061" s="264" t="s">
        <v>15003</v>
      </c>
      <c r="B12061" s="264" t="s">
        <v>13009</v>
      </c>
      <c r="C12061" s="265">
        <v>240101</v>
      </c>
      <c r="D12061" s="265" t="s">
        <v>15953</v>
      </c>
      <c r="E12061" s="266" t="s">
        <v>13010</v>
      </c>
      <c r="P12061" s="343"/>
    </row>
    <row r="12062" spans="1:16" x14ac:dyDescent="0.25">
      <c r="A12062" s="264" t="s">
        <v>15003</v>
      </c>
      <c r="B12062" s="264" t="s">
        <v>1076</v>
      </c>
      <c r="C12062" s="265">
        <v>240303</v>
      </c>
      <c r="D12062" s="265" t="s">
        <v>15953</v>
      </c>
      <c r="E12062" s="266" t="s">
        <v>3064</v>
      </c>
      <c r="P12062" s="343"/>
    </row>
    <row r="12063" spans="1:16" x14ac:dyDescent="0.25">
      <c r="A12063" s="264" t="s">
        <v>15003</v>
      </c>
      <c r="B12063" s="264" t="s">
        <v>17689</v>
      </c>
      <c r="C12063" s="265">
        <v>241101</v>
      </c>
      <c r="D12063" s="265" t="s">
        <v>15953</v>
      </c>
      <c r="E12063" s="266" t="s">
        <v>6985</v>
      </c>
      <c r="P12063" s="343"/>
    </row>
    <row r="12064" spans="1:16" x14ac:dyDescent="0.25">
      <c r="A12064" s="264" t="s">
        <v>15003</v>
      </c>
      <c r="B12064" s="264" t="s">
        <v>14623</v>
      </c>
      <c r="C12064" s="265">
        <v>24050301</v>
      </c>
      <c r="D12064" s="265" t="s">
        <v>15953</v>
      </c>
      <c r="E12064" s="266" t="s">
        <v>6710</v>
      </c>
      <c r="P12064" s="343"/>
    </row>
    <row r="12065" spans="1:16" x14ac:dyDescent="0.25">
      <c r="A12065" s="264" t="s">
        <v>15003</v>
      </c>
      <c r="B12065" s="264" t="s">
        <v>4843</v>
      </c>
      <c r="C12065" s="265">
        <v>24050302</v>
      </c>
      <c r="D12065" s="265" t="s">
        <v>15953</v>
      </c>
      <c r="E12065" s="266" t="s">
        <v>10364</v>
      </c>
      <c r="P12065" s="343"/>
    </row>
    <row r="12066" spans="1:16" x14ac:dyDescent="0.25">
      <c r="A12066" s="264" t="s">
        <v>15004</v>
      </c>
      <c r="B12066" s="264" t="s">
        <v>13009</v>
      </c>
      <c r="C12066" s="265">
        <v>240101</v>
      </c>
      <c r="D12066" s="265" t="s">
        <v>15953</v>
      </c>
      <c r="E12066" s="266" t="s">
        <v>13010</v>
      </c>
      <c r="P12066" s="343"/>
    </row>
    <row r="12067" spans="1:16" x14ac:dyDescent="0.25">
      <c r="A12067" s="264" t="s">
        <v>15004</v>
      </c>
      <c r="B12067" s="264" t="s">
        <v>12996</v>
      </c>
      <c r="C12067" s="265">
        <v>24010401</v>
      </c>
      <c r="D12067" s="265" t="s">
        <v>15953</v>
      </c>
      <c r="E12067" s="266" t="s">
        <v>12997</v>
      </c>
      <c r="P12067" s="343"/>
    </row>
    <row r="12068" spans="1:16" x14ac:dyDescent="0.25">
      <c r="A12068" s="264" t="s">
        <v>15004</v>
      </c>
      <c r="B12068" s="264" t="s">
        <v>3782</v>
      </c>
      <c r="C12068" s="265">
        <v>24010402</v>
      </c>
      <c r="D12068" s="265" t="s">
        <v>15953</v>
      </c>
      <c r="E12068" s="266" t="s">
        <v>8836</v>
      </c>
      <c r="P12068" s="343"/>
    </row>
    <row r="12069" spans="1:16" x14ac:dyDescent="0.25">
      <c r="A12069" s="44" t="s">
        <v>15604</v>
      </c>
      <c r="B12069" s="44" t="s">
        <v>1354</v>
      </c>
      <c r="C12069" s="45" t="s">
        <v>14385</v>
      </c>
      <c r="D12069" s="45" t="s">
        <v>18252</v>
      </c>
      <c r="E12069" s="45" t="s">
        <v>3064</v>
      </c>
      <c r="F12069" s="45" t="s">
        <v>1384</v>
      </c>
      <c r="G12069" s="45" t="s">
        <v>1385</v>
      </c>
      <c r="P12069" s="343"/>
    </row>
    <row r="12070" spans="1:16" x14ac:dyDescent="0.25">
      <c r="A12070" s="403" t="s">
        <v>17495</v>
      </c>
      <c r="B12070" s="403" t="s">
        <v>17128</v>
      </c>
      <c r="C12070" s="413">
        <v>20.22</v>
      </c>
      <c r="D12070" s="43" t="s">
        <v>17679</v>
      </c>
      <c r="E12070" s="43">
        <v>45838</v>
      </c>
      <c r="F12070" s="88"/>
      <c r="P12070" s="343"/>
    </row>
    <row r="12071" spans="1:16" x14ac:dyDescent="0.25">
      <c r="A12071" s="403" t="s">
        <v>17495</v>
      </c>
      <c r="B12071" s="403" t="s">
        <v>17102</v>
      </c>
      <c r="C12071" s="413">
        <v>21.23</v>
      </c>
      <c r="D12071" s="43" t="s">
        <v>17679</v>
      </c>
      <c r="E12071" s="43">
        <v>46934</v>
      </c>
      <c r="F12071" s="88"/>
      <c r="P12071" s="343"/>
    </row>
    <row r="12072" spans="1:16" x14ac:dyDescent="0.25">
      <c r="A12072" s="403" t="s">
        <v>17495</v>
      </c>
      <c r="B12072" s="403" t="s">
        <v>17097</v>
      </c>
      <c r="C12072" s="413">
        <v>28.23</v>
      </c>
      <c r="D12072" s="43" t="s">
        <v>17679</v>
      </c>
      <c r="E12072" s="43">
        <v>46934</v>
      </c>
      <c r="F12072" s="88"/>
      <c r="P12072" s="343"/>
    </row>
    <row r="12073" spans="1:16" x14ac:dyDescent="0.25">
      <c r="A12073" s="403" t="s">
        <v>17495</v>
      </c>
      <c r="B12073" s="403" t="s">
        <v>17093</v>
      </c>
      <c r="C12073" s="413">
        <v>33.229999999999997</v>
      </c>
      <c r="D12073" s="43" t="s">
        <v>17679</v>
      </c>
      <c r="E12073" s="43">
        <v>46934</v>
      </c>
      <c r="F12073" s="88"/>
      <c r="P12073" s="343"/>
    </row>
    <row r="12074" spans="1:16" x14ac:dyDescent="0.25">
      <c r="A12074" s="264" t="s">
        <v>9579</v>
      </c>
      <c r="B12074" s="264" t="s">
        <v>2751</v>
      </c>
      <c r="C12074" s="265">
        <v>230105</v>
      </c>
      <c r="D12074" s="265" t="s">
        <v>15953</v>
      </c>
      <c r="E12074" s="266" t="s">
        <v>6877</v>
      </c>
      <c r="P12074" s="343"/>
    </row>
    <row r="12075" spans="1:16" x14ac:dyDescent="0.25">
      <c r="A12075" s="44" t="s">
        <v>13505</v>
      </c>
      <c r="B12075" s="44" t="s">
        <v>15296</v>
      </c>
      <c r="C12075" s="45" t="s">
        <v>13526</v>
      </c>
      <c r="D12075" s="45" t="s">
        <v>16294</v>
      </c>
      <c r="E12075" s="46">
        <v>45808</v>
      </c>
      <c r="F12075" s="338"/>
      <c r="G12075" s="44"/>
      <c r="H12075" s="44"/>
      <c r="I12075" s="44"/>
      <c r="J12075" s="44"/>
      <c r="K12075" s="44"/>
      <c r="L12075" s="31"/>
      <c r="M12075" s="44"/>
      <c r="N12075" s="31"/>
      <c r="P12075" s="343"/>
    </row>
    <row r="12076" spans="1:16" x14ac:dyDescent="0.25">
      <c r="A12076" s="44" t="s">
        <v>13307</v>
      </c>
      <c r="B12076" s="92" t="s">
        <v>13392</v>
      </c>
      <c r="C12076" s="45" t="s">
        <v>13134</v>
      </c>
      <c r="D12076" s="93" t="s">
        <v>13391</v>
      </c>
      <c r="E12076" s="94">
        <v>45838</v>
      </c>
      <c r="F12076" s="93"/>
      <c r="G12076" s="93"/>
      <c r="H12076" s="93"/>
      <c r="I12076" s="99"/>
      <c r="J12076" s="99"/>
      <c r="K12076" s="99"/>
      <c r="L12076" s="31"/>
      <c r="M12076" s="44"/>
      <c r="N12076" s="31"/>
      <c r="P12076" s="343"/>
    </row>
    <row r="12077" spans="1:16" x14ac:dyDescent="0.25">
      <c r="A12077" s="264" t="s">
        <v>10772</v>
      </c>
      <c r="B12077" s="264" t="s">
        <v>1067</v>
      </c>
      <c r="C12077" s="265">
        <v>230703</v>
      </c>
      <c r="D12077" s="265" t="s">
        <v>15953</v>
      </c>
      <c r="E12077" s="266" t="s">
        <v>5273</v>
      </c>
      <c r="P12077" s="343"/>
    </row>
    <row r="12078" spans="1:16" x14ac:dyDescent="0.25">
      <c r="A12078" s="264" t="s">
        <v>2599</v>
      </c>
      <c r="B12078" s="264" t="s">
        <v>1053</v>
      </c>
      <c r="C12078" s="265">
        <v>210902</v>
      </c>
      <c r="D12078" s="265" t="s">
        <v>15953</v>
      </c>
      <c r="E12078" s="266" t="s">
        <v>5195</v>
      </c>
      <c r="P12078" s="343"/>
    </row>
    <row r="12079" spans="1:16" x14ac:dyDescent="0.25">
      <c r="A12079" s="44" t="s">
        <v>12495</v>
      </c>
      <c r="B12079" s="44" t="s">
        <v>12496</v>
      </c>
      <c r="C12079" s="45" t="s">
        <v>12907</v>
      </c>
      <c r="D12079" s="45" t="s">
        <v>4574</v>
      </c>
      <c r="E12079" s="275">
        <f>DATE(2027,11,6)</f>
        <v>46697</v>
      </c>
      <c r="M12079" s="44"/>
      <c r="P12079" s="343"/>
    </row>
    <row r="12080" spans="1:16" x14ac:dyDescent="0.25">
      <c r="A12080" s="264" t="s">
        <v>7028</v>
      </c>
      <c r="B12080" s="264" t="s">
        <v>2757</v>
      </c>
      <c r="C12080" s="265">
        <v>221001</v>
      </c>
      <c r="D12080" s="265" t="s">
        <v>15953</v>
      </c>
      <c r="E12080" s="266" t="s">
        <v>5198</v>
      </c>
      <c r="P12080" s="343"/>
    </row>
    <row r="12081" spans="1:16" x14ac:dyDescent="0.25">
      <c r="A12081" s="44" t="s">
        <v>13109</v>
      </c>
      <c r="B12081" s="44" t="s">
        <v>4085</v>
      </c>
      <c r="C12081" s="45" t="s">
        <v>13108</v>
      </c>
      <c r="D12081" s="45" t="s">
        <v>2005</v>
      </c>
      <c r="E12081" s="46">
        <v>45748</v>
      </c>
      <c r="F12081" s="93"/>
      <c r="G12081" s="93" t="s">
        <v>3223</v>
      </c>
      <c r="H12081" s="93" t="s">
        <v>3223</v>
      </c>
      <c r="I12081" s="99"/>
      <c r="J12081" s="99"/>
      <c r="K12081" s="99"/>
      <c r="L12081" s="31"/>
      <c r="M12081" s="44"/>
      <c r="N12081" s="31"/>
      <c r="P12081" s="343"/>
    </row>
    <row r="12082" spans="1:16" x14ac:dyDescent="0.25">
      <c r="A12082" s="44" t="s">
        <v>13097</v>
      </c>
      <c r="B12082" s="44" t="s">
        <v>15297</v>
      </c>
      <c r="C12082" s="45" t="s">
        <v>13093</v>
      </c>
      <c r="D12082" s="45" t="s">
        <v>16294</v>
      </c>
      <c r="E12082" s="46">
        <v>46081</v>
      </c>
      <c r="F12082" s="338"/>
      <c r="G12082" s="44"/>
      <c r="H12082" s="44"/>
      <c r="I12082" s="44"/>
      <c r="J12082" s="44"/>
      <c r="K12082" s="44"/>
      <c r="M12082" s="44"/>
      <c r="P12082" s="343"/>
    </row>
    <row r="12083" spans="1:16" x14ac:dyDescent="0.25">
      <c r="A12083" s="44" t="s">
        <v>18195</v>
      </c>
      <c r="B12083" s="44" t="s">
        <v>1356</v>
      </c>
      <c r="C12083" s="45" t="s">
        <v>15958</v>
      </c>
      <c r="D12083" s="45" t="s">
        <v>18252</v>
      </c>
      <c r="E12083" s="45" t="s">
        <v>6214</v>
      </c>
      <c r="F12083" s="45" t="s">
        <v>1384</v>
      </c>
      <c r="G12083" s="45" t="s">
        <v>1384</v>
      </c>
      <c r="P12083" s="343"/>
    </row>
    <row r="12084" spans="1:16" x14ac:dyDescent="0.25">
      <c r="A12084" s="44" t="s">
        <v>2440</v>
      </c>
      <c r="B12084" s="44" t="s">
        <v>6179</v>
      </c>
      <c r="C12084" s="45" t="s">
        <v>6199</v>
      </c>
      <c r="D12084" s="45" t="s">
        <v>18252</v>
      </c>
      <c r="E12084" s="45" t="s">
        <v>6212</v>
      </c>
      <c r="F12084" s="45" t="s">
        <v>1385</v>
      </c>
      <c r="G12084" s="45" t="s">
        <v>1385</v>
      </c>
      <c r="P12084" s="343"/>
    </row>
    <row r="12085" spans="1:16" x14ac:dyDescent="0.25">
      <c r="A12085" s="44" t="s">
        <v>16375</v>
      </c>
      <c r="B12085" s="44" t="s">
        <v>16337</v>
      </c>
      <c r="C12085" s="45" t="s">
        <v>16338</v>
      </c>
      <c r="D12085" s="45" t="s">
        <v>16294</v>
      </c>
      <c r="E12085" s="46">
        <v>46022</v>
      </c>
      <c r="F12085" s="338"/>
      <c r="G12085" s="44"/>
      <c r="H12085" s="44"/>
      <c r="I12085" s="44"/>
      <c r="J12085" s="44"/>
      <c r="K12085" s="44"/>
      <c r="L12085" s="31"/>
      <c r="M12085" s="44"/>
      <c r="N12085" s="31"/>
      <c r="P12085" s="343"/>
    </row>
    <row r="12086" spans="1:16" x14ac:dyDescent="0.25">
      <c r="A12086" s="44" t="s">
        <v>12497</v>
      </c>
      <c r="B12086" s="44" t="s">
        <v>12115</v>
      </c>
      <c r="C12086" s="45" t="s">
        <v>12908</v>
      </c>
      <c r="D12086" s="45" t="s">
        <v>4574</v>
      </c>
      <c r="E12086" s="275">
        <f>DATE(2027,7,19)</f>
        <v>46587</v>
      </c>
      <c r="M12086" s="44"/>
      <c r="P12086" s="343"/>
    </row>
    <row r="12087" spans="1:16" x14ac:dyDescent="0.25">
      <c r="A12087" s="57" t="s">
        <v>5912</v>
      </c>
      <c r="B12087" s="57" t="s">
        <v>1488</v>
      </c>
      <c r="C12087" s="62">
        <v>21027</v>
      </c>
      <c r="D12087" s="62" t="s">
        <v>5966</v>
      </c>
      <c r="E12087" s="60">
        <v>45777</v>
      </c>
      <c r="F12087" s="340" t="s">
        <v>16267</v>
      </c>
      <c r="G12087" s="339" t="s">
        <v>16268</v>
      </c>
      <c r="H12087" s="57"/>
      <c r="I12087" s="57"/>
      <c r="J12087" s="57"/>
      <c r="K12087" s="57"/>
      <c r="L12087" s="31"/>
      <c r="M12087" s="44"/>
      <c r="N12087" s="31"/>
      <c r="P12087" s="343"/>
    </row>
    <row r="12088" spans="1:16" x14ac:dyDescent="0.25">
      <c r="A12088" s="264" t="s">
        <v>7029</v>
      </c>
      <c r="B12088" s="264" t="s">
        <v>1058</v>
      </c>
      <c r="C12088" s="265">
        <v>23060202</v>
      </c>
      <c r="D12088" s="265" t="s">
        <v>15953</v>
      </c>
      <c r="E12088" s="266" t="s">
        <v>6714</v>
      </c>
      <c r="P12088" s="343"/>
    </row>
    <row r="12089" spans="1:16" x14ac:dyDescent="0.25">
      <c r="A12089" s="44" t="s">
        <v>9378</v>
      </c>
      <c r="B12089" s="44" t="s">
        <v>9328</v>
      </c>
      <c r="C12089" s="45" t="s">
        <v>9329</v>
      </c>
      <c r="D12089" s="45" t="s">
        <v>18252</v>
      </c>
      <c r="E12089" s="45" t="s">
        <v>3754</v>
      </c>
      <c r="F12089" s="45" t="s">
        <v>1384</v>
      </c>
      <c r="G12089" s="45" t="s">
        <v>1385</v>
      </c>
      <c r="P12089" s="343"/>
    </row>
    <row r="12090" spans="1:16" x14ac:dyDescent="0.25">
      <c r="A12090" s="44" t="s">
        <v>6488</v>
      </c>
      <c r="B12090" s="44" t="s">
        <v>6420</v>
      </c>
      <c r="C12090" s="45" t="s">
        <v>6489</v>
      </c>
      <c r="D12090" s="45" t="s">
        <v>15765</v>
      </c>
      <c r="E12090" s="45" t="s">
        <v>6422</v>
      </c>
      <c r="F12090" s="328"/>
      <c r="G12090" s="328"/>
      <c r="H12090" s="328"/>
      <c r="I12090" s="329"/>
      <c r="J12090" s="329"/>
      <c r="K12090" s="329"/>
      <c r="M12090" s="44"/>
      <c r="P12090" s="343"/>
    </row>
    <row r="12091" spans="1:16" x14ac:dyDescent="0.25">
      <c r="A12091" s="346" t="s">
        <v>6488</v>
      </c>
      <c r="B12091" s="346" t="s">
        <v>6420</v>
      </c>
      <c r="C12091" s="347" t="s">
        <v>6489</v>
      </c>
      <c r="D12091" s="347" t="s">
        <v>15765</v>
      </c>
      <c r="E12091" s="347" t="s">
        <v>6665</v>
      </c>
      <c r="F12091" s="346"/>
      <c r="G12091" s="346"/>
      <c r="H12091" s="346"/>
      <c r="I12091" s="346"/>
      <c r="J12091" s="346"/>
      <c r="K12091" s="346"/>
      <c r="L12091" s="346"/>
      <c r="M12091" s="346"/>
      <c r="P12091" s="343"/>
    </row>
    <row r="12092" spans="1:16" x14ac:dyDescent="0.25">
      <c r="A12092" s="44" t="s">
        <v>6488</v>
      </c>
      <c r="B12092" s="44" t="s">
        <v>6420</v>
      </c>
      <c r="C12092" s="45" t="s">
        <v>6489</v>
      </c>
      <c r="D12092" s="45" t="s">
        <v>13812</v>
      </c>
      <c r="E12092" s="45" t="s">
        <v>6422</v>
      </c>
      <c r="F12092" s="93"/>
      <c r="G12092" s="93"/>
      <c r="H12092" s="93"/>
      <c r="I12092" s="99"/>
      <c r="J12092" s="99"/>
      <c r="K12092" s="99"/>
      <c r="M12092" s="44"/>
      <c r="P12092" s="343"/>
    </row>
    <row r="12093" spans="1:16" x14ac:dyDescent="0.25">
      <c r="A12093" s="264" t="s">
        <v>10484</v>
      </c>
      <c r="B12093" s="264" t="s">
        <v>1058</v>
      </c>
      <c r="C12093" s="265">
        <v>23060202</v>
      </c>
      <c r="D12093" s="265" t="s">
        <v>15953</v>
      </c>
      <c r="E12093" s="266" t="s">
        <v>6714</v>
      </c>
      <c r="P12093" s="343"/>
    </row>
    <row r="12094" spans="1:16" x14ac:dyDescent="0.25">
      <c r="A12094" s="264" t="s">
        <v>7030</v>
      </c>
      <c r="B12094" s="264" t="s">
        <v>2757</v>
      </c>
      <c r="C12094" s="265">
        <v>221001</v>
      </c>
      <c r="D12094" s="265" t="s">
        <v>15953</v>
      </c>
      <c r="E12094" s="266" t="s">
        <v>5198</v>
      </c>
      <c r="P12094" s="343"/>
    </row>
    <row r="12095" spans="1:16" x14ac:dyDescent="0.25">
      <c r="A12095" s="57" t="s">
        <v>5913</v>
      </c>
      <c r="B12095" s="57" t="s">
        <v>2495</v>
      </c>
      <c r="C12095" s="62">
        <v>21030</v>
      </c>
      <c r="D12095" s="62" t="s">
        <v>5966</v>
      </c>
      <c r="E12095" s="60">
        <v>45961</v>
      </c>
      <c r="F12095" s="339" t="s">
        <v>16267</v>
      </c>
      <c r="G12095" s="339" t="s">
        <v>16268</v>
      </c>
      <c r="H12095" s="57"/>
      <c r="I12095" s="57"/>
      <c r="J12095" s="57"/>
      <c r="K12095" s="57"/>
      <c r="L12095" s="31"/>
      <c r="M12095" s="44"/>
      <c r="N12095" s="31"/>
      <c r="P12095" s="343"/>
    </row>
    <row r="12096" spans="1:16" x14ac:dyDescent="0.25">
      <c r="A12096" s="102" t="s">
        <v>4012</v>
      </c>
      <c r="B12096" s="92" t="s">
        <v>4085</v>
      </c>
      <c r="C12096" s="93" t="s">
        <v>4084</v>
      </c>
      <c r="D12096" s="93" t="s">
        <v>1398</v>
      </c>
      <c r="E12096" s="94">
        <v>45794</v>
      </c>
      <c r="F12096" s="93"/>
      <c r="G12096" s="93" t="s">
        <v>1385</v>
      </c>
      <c r="H12096" s="93" t="s">
        <v>1385</v>
      </c>
      <c r="I12096" s="99"/>
      <c r="J12096" s="99"/>
      <c r="K12096" s="99"/>
      <c r="L12096" s="31"/>
      <c r="M12096" s="44"/>
      <c r="N12096" s="31"/>
      <c r="P12096" s="343"/>
    </row>
    <row r="12097" spans="1:16" x14ac:dyDescent="0.25">
      <c r="A12097" s="264" t="s">
        <v>5486</v>
      </c>
      <c r="B12097" s="264" t="s">
        <v>1053</v>
      </c>
      <c r="C12097" s="265">
        <v>210902</v>
      </c>
      <c r="D12097" s="265" t="s">
        <v>15953</v>
      </c>
      <c r="E12097" s="266" t="s">
        <v>5195</v>
      </c>
      <c r="P12097" s="343"/>
    </row>
    <row r="12098" spans="1:16" x14ac:dyDescent="0.25">
      <c r="A12098" s="346" t="s">
        <v>5782</v>
      </c>
      <c r="B12098" s="346" t="s">
        <v>326</v>
      </c>
      <c r="C12098" s="347" t="s">
        <v>5783</v>
      </c>
      <c r="D12098" s="347" t="s">
        <v>15765</v>
      </c>
      <c r="E12098" s="347" t="s">
        <v>5246</v>
      </c>
      <c r="F12098" s="346"/>
      <c r="G12098" s="346"/>
      <c r="H12098" s="346"/>
      <c r="I12098" s="346"/>
      <c r="J12098" s="346"/>
      <c r="K12098" s="346"/>
      <c r="L12098" s="346"/>
      <c r="M12098" s="346"/>
      <c r="P12098" s="343"/>
    </row>
    <row r="12099" spans="1:16" x14ac:dyDescent="0.25">
      <c r="A12099" s="44" t="s">
        <v>5784</v>
      </c>
      <c r="B12099" s="44" t="s">
        <v>5609</v>
      </c>
      <c r="C12099" s="45" t="s">
        <v>5785</v>
      </c>
      <c r="D12099" s="45" t="s">
        <v>15765</v>
      </c>
      <c r="E12099" s="45" t="s">
        <v>6673</v>
      </c>
      <c r="F12099" s="328"/>
      <c r="G12099" s="328"/>
      <c r="H12099" s="328"/>
      <c r="I12099" s="329"/>
      <c r="J12099" s="329"/>
      <c r="K12099" s="329"/>
      <c r="M12099" s="44"/>
      <c r="P12099" s="343"/>
    </row>
    <row r="12100" spans="1:16" x14ac:dyDescent="0.25">
      <c r="A12100" s="346" t="s">
        <v>5784</v>
      </c>
      <c r="B12100" s="346" t="s">
        <v>5609</v>
      </c>
      <c r="C12100" s="347" t="s">
        <v>5785</v>
      </c>
      <c r="D12100" s="347" t="s">
        <v>15765</v>
      </c>
      <c r="E12100" s="347" t="s">
        <v>10364</v>
      </c>
      <c r="F12100" s="346"/>
      <c r="G12100" s="346"/>
      <c r="H12100" s="346"/>
      <c r="I12100" s="346"/>
      <c r="J12100" s="346"/>
      <c r="K12100" s="346"/>
      <c r="L12100" s="346"/>
      <c r="M12100" s="346"/>
      <c r="P12100" s="343"/>
    </row>
    <row r="12101" spans="1:16" x14ac:dyDescent="0.25">
      <c r="A12101" s="44" t="s">
        <v>5784</v>
      </c>
      <c r="B12101" s="44" t="s">
        <v>5609</v>
      </c>
      <c r="C12101" s="45" t="s">
        <v>5785</v>
      </c>
      <c r="D12101" s="45" t="s">
        <v>13812</v>
      </c>
      <c r="E12101" s="45" t="s">
        <v>6673</v>
      </c>
      <c r="F12101" s="93"/>
      <c r="G12101" s="93"/>
      <c r="H12101" s="93"/>
      <c r="I12101" s="99"/>
      <c r="J12101" s="99"/>
      <c r="K12101" s="99"/>
      <c r="M12101" s="44"/>
      <c r="P12101" s="343"/>
    </row>
    <row r="12102" spans="1:16" x14ac:dyDescent="0.25">
      <c r="A12102" s="44" t="s">
        <v>3447</v>
      </c>
      <c r="B12102" s="44" t="s">
        <v>15295</v>
      </c>
      <c r="C12102" s="45" t="s">
        <v>3123</v>
      </c>
      <c r="D12102" s="45" t="s">
        <v>16294</v>
      </c>
      <c r="E12102" s="46">
        <v>45808</v>
      </c>
      <c r="F12102" s="338"/>
      <c r="G12102" s="44"/>
      <c r="H12102" s="44"/>
      <c r="I12102" s="44"/>
      <c r="J12102" s="44"/>
      <c r="K12102" s="44"/>
      <c r="L12102" s="31"/>
      <c r="M12102" s="44"/>
      <c r="N12102" s="31"/>
      <c r="P12102" s="343"/>
    </row>
    <row r="12103" spans="1:16" x14ac:dyDescent="0.25">
      <c r="A12103" s="99" t="s">
        <v>15345</v>
      </c>
      <c r="B12103" s="92" t="s">
        <v>15343</v>
      </c>
      <c r="C12103" s="93" t="s">
        <v>15347</v>
      </c>
      <c r="D12103" s="93" t="s">
        <v>1593</v>
      </c>
      <c r="E12103" s="94">
        <v>45900</v>
      </c>
      <c r="F12103" s="93"/>
      <c r="G12103" s="93"/>
      <c r="H12103" s="93"/>
      <c r="I12103" s="99"/>
      <c r="J12103" s="99"/>
      <c r="K12103" s="99"/>
      <c r="L12103" s="31"/>
      <c r="M12103" s="44"/>
      <c r="N12103" s="31"/>
      <c r="P12103" s="343"/>
    </row>
    <row r="12104" spans="1:16" x14ac:dyDescent="0.25">
      <c r="A12104" s="264" t="s">
        <v>4306</v>
      </c>
      <c r="B12104" s="264" t="s">
        <v>3782</v>
      </c>
      <c r="C12104" s="265">
        <v>210205</v>
      </c>
      <c r="D12104" s="265" t="s">
        <v>15953</v>
      </c>
      <c r="E12104" s="266" t="s">
        <v>8836</v>
      </c>
      <c r="P12104" s="343"/>
    </row>
    <row r="12105" spans="1:16" x14ac:dyDescent="0.25">
      <c r="A12105" s="264" t="s">
        <v>15906</v>
      </c>
      <c r="B12105" s="264" t="s">
        <v>3753</v>
      </c>
      <c r="C12105" s="265">
        <v>210101</v>
      </c>
      <c r="D12105" s="265" t="s">
        <v>15953</v>
      </c>
      <c r="E12105" s="266" t="s">
        <v>3754</v>
      </c>
      <c r="P12105" s="343"/>
    </row>
    <row r="12106" spans="1:16" x14ac:dyDescent="0.25">
      <c r="A12106" s="264" t="s">
        <v>15906</v>
      </c>
      <c r="B12106" s="264" t="s">
        <v>1079</v>
      </c>
      <c r="C12106" s="265">
        <v>240904</v>
      </c>
      <c r="D12106" s="265" t="s">
        <v>15953</v>
      </c>
      <c r="E12106" s="266" t="s">
        <v>6214</v>
      </c>
      <c r="P12106" s="343"/>
    </row>
    <row r="12107" spans="1:16" x14ac:dyDescent="0.25">
      <c r="A12107" s="44" t="s">
        <v>1568</v>
      </c>
      <c r="B12107" s="44" t="s">
        <v>12126</v>
      </c>
      <c r="C12107" s="45" t="s">
        <v>6613</v>
      </c>
      <c r="D12107" s="45" t="s">
        <v>4574</v>
      </c>
      <c r="E12107" s="275">
        <f>DATE(2025,10,11)</f>
        <v>45941</v>
      </c>
      <c r="F12107" s="32"/>
      <c r="G12107" s="32"/>
      <c r="H12107" s="32"/>
      <c r="I12107" s="31"/>
      <c r="J12107" s="31"/>
      <c r="K12107" s="31"/>
      <c r="L12107" s="31"/>
      <c r="M12107" s="44"/>
      <c r="N12107" s="31"/>
      <c r="P12107" s="343"/>
    </row>
    <row r="12108" spans="1:16" x14ac:dyDescent="0.25">
      <c r="A12108" s="403" t="s">
        <v>17510</v>
      </c>
      <c r="B12108" s="403" t="s">
        <v>17114</v>
      </c>
      <c r="C12108" s="413">
        <v>13.24</v>
      </c>
      <c r="D12108" s="43" t="s">
        <v>17679</v>
      </c>
      <c r="E12108" s="43">
        <v>47299</v>
      </c>
      <c r="F12108" s="88"/>
      <c r="P12108" s="343"/>
    </row>
    <row r="12109" spans="1:16" x14ac:dyDescent="0.25">
      <c r="A12109" s="44" t="s">
        <v>656</v>
      </c>
      <c r="B12109" s="44" t="s">
        <v>15285</v>
      </c>
      <c r="C12109" s="45" t="s">
        <v>13522</v>
      </c>
      <c r="D12109" s="45" t="s">
        <v>16294</v>
      </c>
      <c r="E12109" s="46">
        <v>45838</v>
      </c>
      <c r="F12109" s="338"/>
      <c r="G12109" s="44"/>
      <c r="H12109" s="44"/>
      <c r="I12109" s="44"/>
      <c r="J12109" s="44"/>
      <c r="K12109" s="44"/>
      <c r="L12109" s="31"/>
      <c r="M12109" s="44"/>
      <c r="N12109" s="31"/>
      <c r="P12109" s="343"/>
    </row>
    <row r="12110" spans="1:16" x14ac:dyDescent="0.25">
      <c r="A12110" s="44" t="s">
        <v>656</v>
      </c>
      <c r="B12110" s="44" t="s">
        <v>15290</v>
      </c>
      <c r="C12110" s="45" t="s">
        <v>7249</v>
      </c>
      <c r="D12110" s="45" t="s">
        <v>16294</v>
      </c>
      <c r="E12110" s="46">
        <v>45777</v>
      </c>
      <c r="F12110" s="338"/>
      <c r="G12110" s="44"/>
      <c r="H12110" s="44"/>
      <c r="I12110" s="44"/>
      <c r="J12110" s="44"/>
      <c r="K12110" s="44"/>
      <c r="L12110" s="31"/>
      <c r="M12110" s="44"/>
      <c r="N12110" s="31"/>
      <c r="P12110" s="343"/>
    </row>
    <row r="12111" spans="1:16" x14ac:dyDescent="0.25">
      <c r="A12111" s="1" t="s">
        <v>6352</v>
      </c>
      <c r="B12111" s="432" t="s">
        <v>6346</v>
      </c>
      <c r="C12111" s="433" t="s">
        <v>6353</v>
      </c>
      <c r="D12111" s="434" t="s">
        <v>17016</v>
      </c>
      <c r="E12111" s="434">
        <v>45885</v>
      </c>
      <c r="P12111" s="343"/>
    </row>
    <row r="12112" spans="1:16" x14ac:dyDescent="0.25">
      <c r="A12112" s="1" t="s">
        <v>6352</v>
      </c>
      <c r="B12112" s="432" t="s">
        <v>6346</v>
      </c>
      <c r="C12112" s="433" t="s">
        <v>6353</v>
      </c>
      <c r="D12112" s="434" t="s">
        <v>17016</v>
      </c>
      <c r="E12112" s="434">
        <v>45885</v>
      </c>
      <c r="P12112" s="343"/>
    </row>
    <row r="12113" spans="1:16" x14ac:dyDescent="0.25">
      <c r="A12113" s="264" t="s">
        <v>4307</v>
      </c>
      <c r="B12113" s="264" t="s">
        <v>3753</v>
      </c>
      <c r="C12113" s="265">
        <v>210101</v>
      </c>
      <c r="D12113" s="265" t="s">
        <v>15953</v>
      </c>
      <c r="E12113" s="266" t="s">
        <v>3754</v>
      </c>
      <c r="P12113" s="343"/>
    </row>
    <row r="12114" spans="1:16" x14ac:dyDescent="0.25">
      <c r="A12114" s="44" t="s">
        <v>18196</v>
      </c>
      <c r="B12114" s="44" t="s">
        <v>18102</v>
      </c>
      <c r="C12114" s="45" t="s">
        <v>18103</v>
      </c>
      <c r="D12114" s="45" t="s">
        <v>18252</v>
      </c>
      <c r="E12114" s="45" t="s">
        <v>6985</v>
      </c>
      <c r="F12114" s="45" t="s">
        <v>1384</v>
      </c>
      <c r="G12114" s="45" t="s">
        <v>1385</v>
      </c>
      <c r="P12114" s="343"/>
    </row>
    <row r="12115" spans="1:16" x14ac:dyDescent="0.25">
      <c r="A12115" s="264" t="s">
        <v>13042</v>
      </c>
      <c r="B12115" s="264" t="s">
        <v>13009</v>
      </c>
      <c r="C12115" s="265">
        <v>240101</v>
      </c>
      <c r="D12115" s="265" t="s">
        <v>15953</v>
      </c>
      <c r="E12115" s="266" t="s">
        <v>13010</v>
      </c>
      <c r="P12115" s="343"/>
    </row>
    <row r="12116" spans="1:16" x14ac:dyDescent="0.25">
      <c r="A12116" s="403" t="s">
        <v>17496</v>
      </c>
      <c r="B12116" s="403" t="s">
        <v>17128</v>
      </c>
      <c r="C12116" s="413">
        <v>20.22</v>
      </c>
      <c r="D12116" s="43" t="s">
        <v>17679</v>
      </c>
      <c r="E12116" s="43">
        <v>45838</v>
      </c>
      <c r="F12116" s="88"/>
      <c r="P12116" s="343"/>
    </row>
    <row r="12117" spans="1:16" x14ac:dyDescent="0.25">
      <c r="A12117" s="403" t="s">
        <v>17496</v>
      </c>
      <c r="B12117" s="403" t="s">
        <v>17135</v>
      </c>
      <c r="C12117" s="413">
        <v>21.22</v>
      </c>
      <c r="D12117" s="43" t="s">
        <v>17679</v>
      </c>
      <c r="E12117" s="43">
        <v>45838</v>
      </c>
      <c r="F12117" s="88"/>
      <c r="P12117" s="343"/>
    </row>
    <row r="12118" spans="1:16" x14ac:dyDescent="0.25">
      <c r="A12118" s="264" t="s">
        <v>15005</v>
      </c>
      <c r="B12118" s="264" t="s">
        <v>14623</v>
      </c>
      <c r="C12118" s="265">
        <v>24050301</v>
      </c>
      <c r="D12118" s="265" t="s">
        <v>15953</v>
      </c>
      <c r="E12118" s="266" t="s">
        <v>6710</v>
      </c>
      <c r="P12118" s="343"/>
    </row>
    <row r="12119" spans="1:16" x14ac:dyDescent="0.25">
      <c r="A12119" s="264" t="s">
        <v>4834</v>
      </c>
      <c r="B12119" s="264" t="s">
        <v>2751</v>
      </c>
      <c r="C12119" s="265">
        <v>230105</v>
      </c>
      <c r="D12119" s="265" t="s">
        <v>15953</v>
      </c>
      <c r="E12119" s="266" t="s">
        <v>6877</v>
      </c>
      <c r="P12119" s="343"/>
    </row>
    <row r="12120" spans="1:16" x14ac:dyDescent="0.25">
      <c r="A12120" s="44" t="s">
        <v>16159</v>
      </c>
      <c r="B12120" s="44" t="s">
        <v>15962</v>
      </c>
      <c r="C12120" s="45" t="s">
        <v>15776</v>
      </c>
      <c r="D12120" s="45" t="s">
        <v>18252</v>
      </c>
      <c r="E12120" s="45" t="s">
        <v>6416</v>
      </c>
      <c r="F12120" s="45" t="s">
        <v>1384</v>
      </c>
      <c r="G12120" s="45" t="s">
        <v>1385</v>
      </c>
      <c r="P12120" s="343"/>
    </row>
    <row r="12121" spans="1:16" x14ac:dyDescent="0.25">
      <c r="A12121" s="264" t="s">
        <v>11478</v>
      </c>
      <c r="B12121" s="264" t="s">
        <v>3587</v>
      </c>
      <c r="C12121" s="265">
        <v>230904</v>
      </c>
      <c r="D12121" s="265" t="s">
        <v>15953</v>
      </c>
      <c r="E12121" s="266" t="s">
        <v>10715</v>
      </c>
      <c r="P12121" s="343"/>
    </row>
    <row r="12122" spans="1:16" x14ac:dyDescent="0.25">
      <c r="A12122" s="264" t="s">
        <v>11478</v>
      </c>
      <c r="B12122" s="264" t="s">
        <v>11355</v>
      </c>
      <c r="C12122" s="265">
        <v>230905</v>
      </c>
      <c r="D12122" s="265" t="s">
        <v>15953</v>
      </c>
      <c r="E12122" s="266" t="s">
        <v>10715</v>
      </c>
      <c r="P12122" s="343"/>
    </row>
    <row r="12123" spans="1:16" x14ac:dyDescent="0.25">
      <c r="A12123" s="264" t="s">
        <v>9580</v>
      </c>
      <c r="B12123" s="264" t="s">
        <v>2751</v>
      </c>
      <c r="C12123" s="265">
        <v>230105</v>
      </c>
      <c r="D12123" s="265" t="s">
        <v>15953</v>
      </c>
      <c r="E12123" s="266" t="s">
        <v>6877</v>
      </c>
      <c r="P12123" s="343"/>
    </row>
    <row r="12124" spans="1:16" x14ac:dyDescent="0.25">
      <c r="A12124" s="74" t="s">
        <v>7292</v>
      </c>
      <c r="B12124" s="403" t="s">
        <v>17102</v>
      </c>
      <c r="C12124" s="413">
        <v>21.23</v>
      </c>
      <c r="D12124" s="43" t="s">
        <v>17679</v>
      </c>
      <c r="E12124" s="43">
        <v>46934</v>
      </c>
      <c r="F12124" s="88"/>
      <c r="P12124" s="343"/>
    </row>
    <row r="12125" spans="1:16" x14ac:dyDescent="0.25">
      <c r="A12125" s="44" t="s">
        <v>7292</v>
      </c>
      <c r="B12125" s="44" t="s">
        <v>9963</v>
      </c>
      <c r="C12125" s="45" t="s">
        <v>7283</v>
      </c>
      <c r="D12125" s="45" t="s">
        <v>16294</v>
      </c>
      <c r="E12125" s="46">
        <v>46053</v>
      </c>
      <c r="F12125" s="338"/>
      <c r="G12125" s="44"/>
      <c r="H12125" s="44"/>
      <c r="I12125" s="44"/>
      <c r="J12125" s="44"/>
      <c r="K12125" s="44"/>
      <c r="M12125" s="44"/>
      <c r="P12125" s="343"/>
    </row>
    <row r="12126" spans="1:16" x14ac:dyDescent="0.25">
      <c r="A12126" s="1" t="s">
        <v>171</v>
      </c>
      <c r="B12126" s="432" t="s">
        <v>6329</v>
      </c>
      <c r="C12126" s="433" t="s">
        <v>6322</v>
      </c>
      <c r="D12126" s="434" t="s">
        <v>17016</v>
      </c>
      <c r="E12126" s="434">
        <v>45977</v>
      </c>
      <c r="P12126" s="343"/>
    </row>
    <row r="12127" spans="1:16" x14ac:dyDescent="0.25">
      <c r="A12127" s="264" t="s">
        <v>15907</v>
      </c>
      <c r="B12127" s="264" t="s">
        <v>1080</v>
      </c>
      <c r="C12127" s="265">
        <v>230402</v>
      </c>
      <c r="D12127" s="265" t="s">
        <v>15953</v>
      </c>
      <c r="E12127" s="266" t="s">
        <v>9996</v>
      </c>
      <c r="P12127" s="343"/>
    </row>
    <row r="12128" spans="1:16" x14ac:dyDescent="0.25">
      <c r="A12128" s="264" t="s">
        <v>15907</v>
      </c>
      <c r="B12128" s="264" t="s">
        <v>1079</v>
      </c>
      <c r="C12128" s="265">
        <v>240904</v>
      </c>
      <c r="D12128" s="265" t="s">
        <v>15953</v>
      </c>
      <c r="E12128" s="266" t="s">
        <v>6214</v>
      </c>
      <c r="P12128" s="343"/>
    </row>
    <row r="12129" spans="1:16" x14ac:dyDescent="0.25">
      <c r="A12129" s="264" t="s">
        <v>15006</v>
      </c>
      <c r="B12129" s="264" t="s">
        <v>2751</v>
      </c>
      <c r="C12129" s="265">
        <v>230105</v>
      </c>
      <c r="D12129" s="265" t="s">
        <v>15953</v>
      </c>
      <c r="E12129" s="266" t="s">
        <v>6877</v>
      </c>
      <c r="P12129" s="343"/>
    </row>
    <row r="12130" spans="1:16" x14ac:dyDescent="0.25">
      <c r="A12130" s="264" t="s">
        <v>15006</v>
      </c>
      <c r="B12130" s="264" t="s">
        <v>1068</v>
      </c>
      <c r="C12130" s="265">
        <v>230202</v>
      </c>
      <c r="D12130" s="265" t="s">
        <v>15953</v>
      </c>
      <c r="E12130" s="266" t="s">
        <v>8836</v>
      </c>
      <c r="P12130" s="343"/>
    </row>
    <row r="12131" spans="1:16" x14ac:dyDescent="0.25">
      <c r="A12131" s="264" t="s">
        <v>15006</v>
      </c>
      <c r="B12131" s="264" t="s">
        <v>3591</v>
      </c>
      <c r="C12131" s="265">
        <v>230901</v>
      </c>
      <c r="D12131" s="265" t="s">
        <v>15953</v>
      </c>
      <c r="E12131" s="266" t="s">
        <v>10715</v>
      </c>
      <c r="P12131" s="343"/>
    </row>
    <row r="12132" spans="1:16" x14ac:dyDescent="0.25">
      <c r="A12132" s="264" t="s">
        <v>15006</v>
      </c>
      <c r="B12132" s="264" t="s">
        <v>1076</v>
      </c>
      <c r="C12132" s="265">
        <v>240303</v>
      </c>
      <c r="D12132" s="265" t="s">
        <v>15953</v>
      </c>
      <c r="E12132" s="266" t="s">
        <v>3064</v>
      </c>
      <c r="P12132" s="343"/>
    </row>
    <row r="12133" spans="1:16" x14ac:dyDescent="0.25">
      <c r="A12133" s="264" t="s">
        <v>15006</v>
      </c>
      <c r="B12133" s="264" t="s">
        <v>6966</v>
      </c>
      <c r="C12133" s="265">
        <v>23010401</v>
      </c>
      <c r="D12133" s="265" t="s">
        <v>15953</v>
      </c>
      <c r="E12133" s="266" t="s">
        <v>6967</v>
      </c>
      <c r="P12133" s="343"/>
    </row>
    <row r="12134" spans="1:16" x14ac:dyDescent="0.25">
      <c r="A12134" s="264" t="s">
        <v>15006</v>
      </c>
      <c r="B12134" s="264" t="s">
        <v>3782</v>
      </c>
      <c r="C12134" s="265">
        <v>23010402</v>
      </c>
      <c r="D12134" s="265" t="s">
        <v>15953</v>
      </c>
      <c r="E12134" s="266" t="s">
        <v>8836</v>
      </c>
      <c r="P12134" s="343"/>
    </row>
    <row r="12135" spans="1:16" x14ac:dyDescent="0.25">
      <c r="A12135" s="264" t="s">
        <v>15006</v>
      </c>
      <c r="B12135" s="264" t="s">
        <v>14623</v>
      </c>
      <c r="C12135" s="265">
        <v>24050301</v>
      </c>
      <c r="D12135" s="265" t="s">
        <v>15953</v>
      </c>
      <c r="E12135" s="266" t="s">
        <v>6710</v>
      </c>
      <c r="P12135" s="343"/>
    </row>
    <row r="12136" spans="1:16" x14ac:dyDescent="0.25">
      <c r="A12136" s="264" t="s">
        <v>15006</v>
      </c>
      <c r="B12136" s="264" t="s">
        <v>4843</v>
      </c>
      <c r="C12136" s="265">
        <v>24050302</v>
      </c>
      <c r="D12136" s="265" t="s">
        <v>15953</v>
      </c>
      <c r="E12136" s="266" t="s">
        <v>10364</v>
      </c>
      <c r="P12136" s="343"/>
    </row>
    <row r="12137" spans="1:16" x14ac:dyDescent="0.25">
      <c r="A12137" s="44" t="s">
        <v>15605</v>
      </c>
      <c r="B12137" s="44" t="s">
        <v>1350</v>
      </c>
      <c r="C12137" s="45" t="s">
        <v>6188</v>
      </c>
      <c r="D12137" s="45" t="s">
        <v>18252</v>
      </c>
      <c r="E12137" s="45" t="s">
        <v>6211</v>
      </c>
      <c r="F12137" s="45" t="s">
        <v>1385</v>
      </c>
      <c r="G12137" s="45" t="s">
        <v>1384</v>
      </c>
      <c r="P12137" s="343"/>
    </row>
    <row r="12138" spans="1:16" x14ac:dyDescent="0.25">
      <c r="A12138" s="44" t="s">
        <v>15605</v>
      </c>
      <c r="B12138" s="44" t="s">
        <v>15962</v>
      </c>
      <c r="C12138" s="45" t="s">
        <v>15776</v>
      </c>
      <c r="D12138" s="45" t="s">
        <v>18252</v>
      </c>
      <c r="E12138" s="45" t="s">
        <v>6416</v>
      </c>
      <c r="F12138" s="45" t="s">
        <v>1385</v>
      </c>
      <c r="G12138" s="45" t="s">
        <v>1384</v>
      </c>
      <c r="P12138" s="343"/>
    </row>
    <row r="12139" spans="1:16" x14ac:dyDescent="0.25">
      <c r="A12139" s="44" t="s">
        <v>16160</v>
      </c>
      <c r="B12139" s="44" t="s">
        <v>15970</v>
      </c>
      <c r="C12139" s="45" t="s">
        <v>15775</v>
      </c>
      <c r="D12139" s="45" t="s">
        <v>18252</v>
      </c>
      <c r="E12139" s="45" t="s">
        <v>6416</v>
      </c>
      <c r="F12139" s="45" t="s">
        <v>1384</v>
      </c>
      <c r="G12139" s="45" t="s">
        <v>1385</v>
      </c>
      <c r="P12139" s="343"/>
    </row>
    <row r="12140" spans="1:16" x14ac:dyDescent="0.25">
      <c r="A12140" s="44" t="s">
        <v>2125</v>
      </c>
      <c r="B12140" s="44" t="s">
        <v>15301</v>
      </c>
      <c r="C12140" s="45" t="s">
        <v>3740</v>
      </c>
      <c r="D12140" s="45" t="s">
        <v>16294</v>
      </c>
      <c r="E12140" s="46">
        <v>46081</v>
      </c>
      <c r="F12140" s="338"/>
      <c r="G12140" s="44"/>
      <c r="H12140" s="44"/>
      <c r="I12140" s="44"/>
      <c r="J12140" s="44"/>
      <c r="K12140" s="44"/>
      <c r="M12140" s="44"/>
      <c r="P12140" s="343"/>
    </row>
    <row r="12141" spans="1:16" x14ac:dyDescent="0.25">
      <c r="A12141" s="44" t="s">
        <v>7274</v>
      </c>
      <c r="B12141" s="44" t="s">
        <v>13527</v>
      </c>
      <c r="C12141" s="45" t="s">
        <v>7271</v>
      </c>
      <c r="D12141" s="45" t="s">
        <v>16294</v>
      </c>
      <c r="E12141" s="46">
        <v>45900</v>
      </c>
      <c r="F12141" s="338" t="s">
        <v>2055</v>
      </c>
      <c r="G12141" s="44"/>
      <c r="H12141" s="44"/>
      <c r="I12141" s="44"/>
      <c r="J12141" s="44"/>
      <c r="K12141" s="44"/>
      <c r="L12141" s="31"/>
      <c r="M12141" s="44"/>
      <c r="N12141" s="31"/>
      <c r="P12141" s="343"/>
    </row>
    <row r="12142" spans="1:16" x14ac:dyDescent="0.25">
      <c r="A12142" s="403" t="s">
        <v>17497</v>
      </c>
      <c r="B12142" s="403" t="s">
        <v>17091</v>
      </c>
      <c r="C12142" s="413">
        <v>12.22</v>
      </c>
      <c r="D12142" s="43" t="s">
        <v>17679</v>
      </c>
      <c r="E12142" s="43">
        <v>45838</v>
      </c>
      <c r="F12142" s="88"/>
      <c r="P12142" s="343"/>
    </row>
    <row r="12143" spans="1:16" x14ac:dyDescent="0.25">
      <c r="A12143" s="262" t="s">
        <v>11625</v>
      </c>
      <c r="B12143" s="262" t="s">
        <v>11553</v>
      </c>
      <c r="C12143" s="53" t="s">
        <v>11743</v>
      </c>
      <c r="D12143" s="93" t="s">
        <v>7330</v>
      </c>
      <c r="E12143" s="263">
        <v>47059</v>
      </c>
      <c r="F12143" s="93"/>
      <c r="G12143" s="93"/>
      <c r="H12143" s="93"/>
      <c r="I12143" s="99"/>
      <c r="J12143" s="99"/>
      <c r="K12143" s="99"/>
      <c r="M12143" s="44"/>
      <c r="P12143" s="343"/>
    </row>
    <row r="12144" spans="1:16" x14ac:dyDescent="0.25">
      <c r="A12144" s="264" t="s">
        <v>10773</v>
      </c>
      <c r="B12144" s="264" t="s">
        <v>1067</v>
      </c>
      <c r="C12144" s="265">
        <v>230703</v>
      </c>
      <c r="D12144" s="265" t="s">
        <v>15953</v>
      </c>
      <c r="E12144" s="266" t="s">
        <v>5273</v>
      </c>
      <c r="P12144" s="343"/>
    </row>
    <row r="12145" spans="1:16" x14ac:dyDescent="0.25">
      <c r="A12145" s="44" t="s">
        <v>7321</v>
      </c>
      <c r="B12145" s="44" t="s">
        <v>15319</v>
      </c>
      <c r="C12145" s="45" t="s">
        <v>7314</v>
      </c>
      <c r="D12145" s="45" t="s">
        <v>16294</v>
      </c>
      <c r="E12145" s="46">
        <v>45930</v>
      </c>
      <c r="F12145" s="338"/>
      <c r="G12145" s="44"/>
      <c r="H12145" s="44"/>
      <c r="I12145" s="44"/>
      <c r="J12145" s="44"/>
      <c r="K12145" s="44"/>
      <c r="L12145" s="31"/>
      <c r="M12145" s="44"/>
      <c r="N12145" s="31"/>
      <c r="P12145" s="343"/>
    </row>
    <row r="12146" spans="1:16" x14ac:dyDescent="0.25">
      <c r="A12146" s="57" t="s">
        <v>4513</v>
      </c>
      <c r="B12146" s="92" t="s">
        <v>4550</v>
      </c>
      <c r="C12146" s="93" t="s">
        <v>4548</v>
      </c>
      <c r="D12146" s="93" t="s">
        <v>4549</v>
      </c>
      <c r="E12146" s="94">
        <v>46203</v>
      </c>
      <c r="F12146" s="93"/>
      <c r="G12146" s="93"/>
      <c r="H12146" s="93"/>
      <c r="I12146" s="99"/>
      <c r="J12146" s="99"/>
      <c r="K12146" s="99"/>
      <c r="M12146" s="44"/>
      <c r="P12146" s="343"/>
    </row>
    <row r="12147" spans="1:16" x14ac:dyDescent="0.25">
      <c r="A12147" s="44" t="s">
        <v>16161</v>
      </c>
      <c r="B12147" s="44" t="s">
        <v>6176</v>
      </c>
      <c r="C12147" s="45" t="s">
        <v>6189</v>
      </c>
      <c r="D12147" s="45" t="s">
        <v>18252</v>
      </c>
      <c r="E12147" s="45" t="s">
        <v>6210</v>
      </c>
      <c r="F12147" s="45" t="s">
        <v>1384</v>
      </c>
      <c r="G12147" s="45" t="s">
        <v>1385</v>
      </c>
      <c r="P12147" s="343"/>
    </row>
    <row r="12148" spans="1:16" x14ac:dyDescent="0.25">
      <c r="A12148" s="44" t="s">
        <v>16161</v>
      </c>
      <c r="B12148" s="44" t="s">
        <v>1361</v>
      </c>
      <c r="C12148" s="45" t="s">
        <v>9087</v>
      </c>
      <c r="D12148" s="45" t="s">
        <v>18252</v>
      </c>
      <c r="E12148" s="45" t="s">
        <v>6809</v>
      </c>
      <c r="F12148" s="45" t="s">
        <v>1384</v>
      </c>
      <c r="G12148" s="45" t="s">
        <v>1385</v>
      </c>
      <c r="P12148" s="343"/>
    </row>
    <row r="12149" spans="1:16" x14ac:dyDescent="0.25">
      <c r="A12149" s="44" t="s">
        <v>16161</v>
      </c>
      <c r="B12149" s="44" t="s">
        <v>15963</v>
      </c>
      <c r="C12149" s="45" t="s">
        <v>15964</v>
      </c>
      <c r="D12149" s="45" t="s">
        <v>18252</v>
      </c>
      <c r="E12149" s="45" t="s">
        <v>6214</v>
      </c>
      <c r="F12149" s="45" t="s">
        <v>1384</v>
      </c>
      <c r="G12149" s="45" t="s">
        <v>1385</v>
      </c>
      <c r="P12149" s="343"/>
    </row>
    <row r="12150" spans="1:16" x14ac:dyDescent="0.25">
      <c r="A12150" s="44" t="s">
        <v>10579</v>
      </c>
      <c r="B12150" s="44" t="s">
        <v>1840</v>
      </c>
      <c r="C12150" s="45" t="s">
        <v>6194</v>
      </c>
      <c r="D12150" s="45" t="s">
        <v>18252</v>
      </c>
      <c r="E12150" s="45" t="s">
        <v>6213</v>
      </c>
      <c r="F12150" s="45" t="s">
        <v>1384</v>
      </c>
      <c r="G12150" s="45" t="s">
        <v>1385</v>
      </c>
      <c r="P12150" s="343"/>
    </row>
    <row r="12151" spans="1:16" x14ac:dyDescent="0.25">
      <c r="A12151" s="44" t="s">
        <v>10579</v>
      </c>
      <c r="B12151" s="44" t="s">
        <v>3186</v>
      </c>
      <c r="C12151" s="45" t="s">
        <v>10544</v>
      </c>
      <c r="D12151" s="45" t="s">
        <v>18252</v>
      </c>
      <c r="E12151" s="45" t="s">
        <v>5410</v>
      </c>
      <c r="F12151" s="45" t="s">
        <v>1384</v>
      </c>
      <c r="G12151" s="45" t="s">
        <v>1385</v>
      </c>
      <c r="P12151" s="343"/>
    </row>
    <row r="12152" spans="1:16" x14ac:dyDescent="0.25">
      <c r="A12152" s="264" t="s">
        <v>15007</v>
      </c>
      <c r="B12152" s="264" t="s">
        <v>14593</v>
      </c>
      <c r="C12152" s="265">
        <v>24060301</v>
      </c>
      <c r="D12152" s="265" t="s">
        <v>15953</v>
      </c>
      <c r="E12152" s="266" t="s">
        <v>6412</v>
      </c>
      <c r="P12152" s="343"/>
    </row>
    <row r="12153" spans="1:16" x14ac:dyDescent="0.25">
      <c r="A12153" s="44" t="s">
        <v>477</v>
      </c>
      <c r="B12153" s="44" t="s">
        <v>15257</v>
      </c>
      <c r="C12153" s="45" t="s">
        <v>13518</v>
      </c>
      <c r="D12153" s="45" t="s">
        <v>16294</v>
      </c>
      <c r="E12153" s="46">
        <v>46022</v>
      </c>
      <c r="F12153" s="338"/>
      <c r="G12153" s="44"/>
      <c r="H12153" s="44"/>
      <c r="I12153" s="44"/>
      <c r="J12153" s="44"/>
      <c r="K12153" s="44"/>
      <c r="L12153" s="31"/>
      <c r="M12153" s="44"/>
      <c r="N12153" s="31"/>
      <c r="P12153" s="343"/>
    </row>
    <row r="12154" spans="1:16" x14ac:dyDescent="0.25">
      <c r="A12154" s="44" t="s">
        <v>16376</v>
      </c>
      <c r="B12154" s="44" t="s">
        <v>16337</v>
      </c>
      <c r="C12154" s="45" t="s">
        <v>16338</v>
      </c>
      <c r="D12154" s="45" t="s">
        <v>16294</v>
      </c>
      <c r="E12154" s="46">
        <v>46022</v>
      </c>
      <c r="F12154" s="338"/>
      <c r="G12154" s="44"/>
      <c r="H12154" s="44"/>
      <c r="I12154" s="44"/>
      <c r="J12154" s="44"/>
      <c r="K12154" s="44"/>
      <c r="L12154" s="31"/>
      <c r="M12154" s="44"/>
      <c r="N12154" s="31"/>
      <c r="P12154" s="343"/>
    </row>
    <row r="12155" spans="1:16" x14ac:dyDescent="0.25">
      <c r="A12155" s="44" t="s">
        <v>16162</v>
      </c>
      <c r="B12155" s="44" t="s">
        <v>15970</v>
      </c>
      <c r="C12155" s="45" t="s">
        <v>15775</v>
      </c>
      <c r="D12155" s="45" t="s">
        <v>18252</v>
      </c>
      <c r="E12155" s="45" t="s">
        <v>6416</v>
      </c>
      <c r="F12155" s="45" t="s">
        <v>1384</v>
      </c>
      <c r="G12155" s="45" t="s">
        <v>1385</v>
      </c>
      <c r="P12155" s="343"/>
    </row>
    <row r="12156" spans="1:16" x14ac:dyDescent="0.25">
      <c r="A12156" s="264" t="s">
        <v>17955</v>
      </c>
      <c r="B12156" s="264" t="s">
        <v>1921</v>
      </c>
      <c r="C12156" s="265">
        <v>250101</v>
      </c>
      <c r="D12156" s="265" t="s">
        <v>15953</v>
      </c>
      <c r="E12156" s="266" t="s">
        <v>17681</v>
      </c>
      <c r="P12156" s="343"/>
    </row>
    <row r="12157" spans="1:16" x14ac:dyDescent="0.25">
      <c r="A12157" s="403" t="s">
        <v>17498</v>
      </c>
      <c r="B12157" s="403" t="s">
        <v>17093</v>
      </c>
      <c r="C12157" s="413">
        <v>33.229999999999997</v>
      </c>
      <c r="D12157" s="43" t="s">
        <v>17679</v>
      </c>
      <c r="E12157" s="43">
        <v>46934</v>
      </c>
      <c r="F12157" s="88"/>
      <c r="P12157" s="343"/>
    </row>
    <row r="12158" spans="1:16" x14ac:dyDescent="0.25">
      <c r="A12158" s="264" t="s">
        <v>7031</v>
      </c>
      <c r="B12158" s="264" t="s">
        <v>6669</v>
      </c>
      <c r="C12158" s="265">
        <v>220802</v>
      </c>
      <c r="D12158" s="265" t="s">
        <v>15953</v>
      </c>
      <c r="E12158" s="266" t="s">
        <v>6416</v>
      </c>
      <c r="P12158" s="343"/>
    </row>
    <row r="12159" spans="1:16" x14ac:dyDescent="0.25">
      <c r="A12159" s="264" t="s">
        <v>1899</v>
      </c>
      <c r="B12159" s="264" t="s">
        <v>1067</v>
      </c>
      <c r="C12159" s="265">
        <v>230703</v>
      </c>
      <c r="D12159" s="265" t="s">
        <v>15953</v>
      </c>
      <c r="E12159" s="266" t="s">
        <v>5273</v>
      </c>
      <c r="P12159" s="343"/>
    </row>
    <row r="12160" spans="1:16" x14ac:dyDescent="0.25">
      <c r="A12160" s="264" t="s">
        <v>1899</v>
      </c>
      <c r="B12160" s="264" t="s">
        <v>13009</v>
      </c>
      <c r="C12160" s="265">
        <v>240101</v>
      </c>
      <c r="D12160" s="265" t="s">
        <v>15953</v>
      </c>
      <c r="E12160" s="266" t="s">
        <v>13010</v>
      </c>
      <c r="P12160" s="343"/>
    </row>
    <row r="12161" spans="1:16" x14ac:dyDescent="0.25">
      <c r="A12161" s="264" t="s">
        <v>7032</v>
      </c>
      <c r="B12161" s="264" t="s">
        <v>6669</v>
      </c>
      <c r="C12161" s="265">
        <v>220802</v>
      </c>
      <c r="D12161" s="265" t="s">
        <v>15953</v>
      </c>
      <c r="E12161" s="266" t="s">
        <v>6416</v>
      </c>
      <c r="P12161" s="343"/>
    </row>
    <row r="12162" spans="1:16" x14ac:dyDescent="0.25">
      <c r="A12162" s="264" t="s">
        <v>7032</v>
      </c>
      <c r="B12162" s="264" t="s">
        <v>3591</v>
      </c>
      <c r="C12162" s="265">
        <v>230901</v>
      </c>
      <c r="D12162" s="265" t="s">
        <v>15953</v>
      </c>
      <c r="E12162" s="266" t="s">
        <v>10715</v>
      </c>
      <c r="P12162" s="343"/>
    </row>
    <row r="12163" spans="1:16" x14ac:dyDescent="0.25">
      <c r="A12163" s="44" t="s">
        <v>3691</v>
      </c>
      <c r="B12163" s="44" t="s">
        <v>3692</v>
      </c>
      <c r="C12163" s="56" t="s">
        <v>3760</v>
      </c>
      <c r="D12163" s="146" t="s">
        <v>2099</v>
      </c>
      <c r="E12163" s="69">
        <v>45242</v>
      </c>
      <c r="F12163" s="93"/>
      <c r="G12163" s="93"/>
      <c r="H12163" s="93"/>
      <c r="I12163" s="99"/>
      <c r="J12163" s="99"/>
      <c r="K12163" s="99"/>
      <c r="M12163" s="44"/>
      <c r="P12163" s="343"/>
    </row>
    <row r="12164" spans="1:16" x14ac:dyDescent="0.25">
      <c r="A12164" s="264" t="s">
        <v>4308</v>
      </c>
      <c r="B12164" s="264" t="s">
        <v>3753</v>
      </c>
      <c r="C12164" s="265">
        <v>210101</v>
      </c>
      <c r="D12164" s="265" t="s">
        <v>15953</v>
      </c>
      <c r="E12164" s="266" t="s">
        <v>3754</v>
      </c>
      <c r="P12164" s="343"/>
    </row>
    <row r="12165" spans="1:16" x14ac:dyDescent="0.25">
      <c r="A12165" s="264" t="s">
        <v>15008</v>
      </c>
      <c r="B12165" s="264" t="s">
        <v>1076</v>
      </c>
      <c r="C12165" s="265">
        <v>240303</v>
      </c>
      <c r="D12165" s="265" t="s">
        <v>15953</v>
      </c>
      <c r="E12165" s="266" t="s">
        <v>3064</v>
      </c>
      <c r="P12165" s="343"/>
    </row>
    <row r="12166" spans="1:16" x14ac:dyDescent="0.25">
      <c r="A12166" s="1" t="s">
        <v>14006</v>
      </c>
      <c r="B12166" s="432" t="s">
        <v>185</v>
      </c>
      <c r="C12166" s="433" t="s">
        <v>14007</v>
      </c>
      <c r="D12166" s="434" t="s">
        <v>17016</v>
      </c>
      <c r="E12166" s="434">
        <v>45763</v>
      </c>
      <c r="P12166" s="343"/>
    </row>
    <row r="12167" spans="1:16" x14ac:dyDescent="0.25">
      <c r="A12167" s="1" t="s">
        <v>14006</v>
      </c>
      <c r="B12167" s="432" t="s">
        <v>185</v>
      </c>
      <c r="C12167" s="433" t="s">
        <v>14007</v>
      </c>
      <c r="D12167" s="434" t="s">
        <v>17016</v>
      </c>
      <c r="E12167" s="434">
        <v>45763</v>
      </c>
      <c r="P12167" s="343"/>
    </row>
    <row r="12168" spans="1:16" x14ac:dyDescent="0.25">
      <c r="A12168" s="44" t="s">
        <v>6098</v>
      </c>
      <c r="B12168" s="44" t="s">
        <v>1351</v>
      </c>
      <c r="C12168" s="45" t="s">
        <v>6192</v>
      </c>
      <c r="D12168" s="45" t="s">
        <v>18252</v>
      </c>
      <c r="E12168" s="45" t="s">
        <v>6210</v>
      </c>
      <c r="F12168" s="45" t="s">
        <v>1384</v>
      </c>
      <c r="G12168" s="45" t="s">
        <v>1385</v>
      </c>
      <c r="P12168" s="343"/>
    </row>
    <row r="12169" spans="1:16" x14ac:dyDescent="0.25">
      <c r="A12169" s="264" t="s">
        <v>10774</v>
      </c>
      <c r="B12169" s="264" t="s">
        <v>1067</v>
      </c>
      <c r="C12169" s="265">
        <v>230703</v>
      </c>
      <c r="D12169" s="265" t="s">
        <v>15953</v>
      </c>
      <c r="E12169" s="266" t="s">
        <v>5273</v>
      </c>
      <c r="P12169" s="343"/>
    </row>
    <row r="12170" spans="1:16" x14ac:dyDescent="0.25">
      <c r="A12170" s="264" t="s">
        <v>15009</v>
      </c>
      <c r="B12170" s="264" t="s">
        <v>14593</v>
      </c>
      <c r="C12170" s="265">
        <v>24060301</v>
      </c>
      <c r="D12170" s="265" t="s">
        <v>15953</v>
      </c>
      <c r="E12170" s="266" t="s">
        <v>6412</v>
      </c>
      <c r="P12170" s="343"/>
    </row>
    <row r="12171" spans="1:16" x14ac:dyDescent="0.25">
      <c r="A12171" s="264" t="s">
        <v>1900</v>
      </c>
      <c r="B12171" s="264" t="s">
        <v>1921</v>
      </c>
      <c r="C12171" s="265">
        <v>250101</v>
      </c>
      <c r="D12171" s="265" t="s">
        <v>15953</v>
      </c>
      <c r="E12171" s="266" t="s">
        <v>17681</v>
      </c>
      <c r="P12171" s="343"/>
    </row>
    <row r="12172" spans="1:16" x14ac:dyDescent="0.25">
      <c r="A12172" s="44" t="s">
        <v>2126</v>
      </c>
      <c r="B12172" s="44" t="s">
        <v>15257</v>
      </c>
      <c r="C12172" s="45" t="s">
        <v>13518</v>
      </c>
      <c r="D12172" s="45" t="s">
        <v>16294</v>
      </c>
      <c r="E12172" s="46">
        <v>46022</v>
      </c>
      <c r="F12172" s="338" t="s">
        <v>2055</v>
      </c>
      <c r="G12172" s="44"/>
      <c r="H12172" s="44"/>
      <c r="I12172" s="44"/>
      <c r="J12172" s="44"/>
      <c r="K12172" s="44"/>
      <c r="L12172" s="31"/>
      <c r="M12172" s="44"/>
      <c r="N12172" s="31"/>
      <c r="P12172" s="343"/>
    </row>
    <row r="12173" spans="1:16" x14ac:dyDescent="0.25">
      <c r="A12173" s="44" t="s">
        <v>2126</v>
      </c>
      <c r="B12173" s="44" t="s">
        <v>15275</v>
      </c>
      <c r="C12173" s="45" t="s">
        <v>13521</v>
      </c>
      <c r="D12173" s="45" t="s">
        <v>16294</v>
      </c>
      <c r="E12173" s="46">
        <v>45777</v>
      </c>
      <c r="F12173" s="338" t="s">
        <v>2055</v>
      </c>
      <c r="G12173" s="44"/>
      <c r="H12173" s="44"/>
      <c r="I12173" s="44"/>
      <c r="J12173" s="44"/>
      <c r="K12173" s="44"/>
      <c r="L12173" s="31"/>
      <c r="M12173" s="44"/>
      <c r="N12173" s="31"/>
      <c r="P12173" s="343"/>
    </row>
    <row r="12174" spans="1:16" x14ac:dyDescent="0.25">
      <c r="A12174" s="264" t="s">
        <v>10775</v>
      </c>
      <c r="B12174" s="264" t="s">
        <v>1056</v>
      </c>
      <c r="C12174" s="265">
        <v>230601</v>
      </c>
      <c r="D12174" s="265" t="s">
        <v>15953</v>
      </c>
      <c r="E12174" s="266" t="s">
        <v>10533</v>
      </c>
      <c r="P12174" s="343"/>
    </row>
    <row r="12175" spans="1:16" x14ac:dyDescent="0.25">
      <c r="A12175" s="264" t="s">
        <v>10775</v>
      </c>
      <c r="B12175" s="264" t="s">
        <v>6669</v>
      </c>
      <c r="C12175" s="265">
        <v>240804</v>
      </c>
      <c r="D12175" s="265" t="s">
        <v>15953</v>
      </c>
      <c r="E12175" s="266" t="s">
        <v>15826</v>
      </c>
      <c r="P12175" s="343"/>
    </row>
    <row r="12176" spans="1:16" x14ac:dyDescent="0.25">
      <c r="A12176" s="44" t="s">
        <v>16163</v>
      </c>
      <c r="B12176" s="44" t="s">
        <v>15970</v>
      </c>
      <c r="C12176" s="45" t="s">
        <v>15775</v>
      </c>
      <c r="D12176" s="45" t="s">
        <v>18252</v>
      </c>
      <c r="E12176" s="45" t="s">
        <v>6416</v>
      </c>
      <c r="F12176" s="45" t="s">
        <v>1384</v>
      </c>
      <c r="G12176" s="45" t="s">
        <v>1385</v>
      </c>
      <c r="P12176" s="343"/>
    </row>
    <row r="12177" spans="1:16" x14ac:dyDescent="0.25">
      <c r="A12177" s="403" t="s">
        <v>17499</v>
      </c>
      <c r="B12177" s="403" t="s">
        <v>17143</v>
      </c>
      <c r="C12177" s="413">
        <v>19.22</v>
      </c>
      <c r="D12177" s="43" t="s">
        <v>17679</v>
      </c>
      <c r="E12177" s="43">
        <v>45838</v>
      </c>
      <c r="F12177" s="88"/>
      <c r="P12177" s="343"/>
    </row>
    <row r="12178" spans="1:16" x14ac:dyDescent="0.25">
      <c r="A12178" s="99" t="s">
        <v>3270</v>
      </c>
      <c r="B12178" s="111" t="s">
        <v>1363</v>
      </c>
      <c r="C12178" s="56" t="s">
        <v>3258</v>
      </c>
      <c r="D12178" s="146" t="s">
        <v>2528</v>
      </c>
      <c r="E12178" s="69">
        <v>45227</v>
      </c>
      <c r="F12178" s="93"/>
      <c r="G12178" s="93"/>
      <c r="H12178" s="93"/>
      <c r="I12178" s="99"/>
      <c r="J12178" s="99"/>
      <c r="K12178" s="99"/>
      <c r="M12178" s="44"/>
      <c r="P12178" s="343"/>
    </row>
    <row r="12179" spans="1:16" x14ac:dyDescent="0.25">
      <c r="A12179" s="44" t="s">
        <v>10580</v>
      </c>
      <c r="B12179" s="44" t="s">
        <v>3186</v>
      </c>
      <c r="C12179" s="45" t="s">
        <v>10544</v>
      </c>
      <c r="D12179" s="45" t="s">
        <v>18252</v>
      </c>
      <c r="E12179" s="45" t="s">
        <v>5410</v>
      </c>
      <c r="F12179" s="45" t="s">
        <v>1384</v>
      </c>
      <c r="G12179" s="45" t="s">
        <v>1385</v>
      </c>
      <c r="P12179" s="343"/>
    </row>
    <row r="12180" spans="1:16" x14ac:dyDescent="0.25">
      <c r="A12180" s="264" t="s">
        <v>10580</v>
      </c>
      <c r="B12180" s="264" t="s">
        <v>14597</v>
      </c>
      <c r="C12180" s="265">
        <v>240302</v>
      </c>
      <c r="D12180" s="265" t="s">
        <v>15953</v>
      </c>
      <c r="E12180" s="266" t="s">
        <v>3064</v>
      </c>
      <c r="P12180" s="343"/>
    </row>
    <row r="12181" spans="1:16" x14ac:dyDescent="0.25">
      <c r="A12181" s="57" t="s">
        <v>4514</v>
      </c>
      <c r="B12181" s="92" t="s">
        <v>4550</v>
      </c>
      <c r="C12181" s="93" t="s">
        <v>4548</v>
      </c>
      <c r="D12181" s="93" t="s">
        <v>4549</v>
      </c>
      <c r="E12181" s="94">
        <v>46203</v>
      </c>
      <c r="F12181" s="93"/>
      <c r="G12181" s="93"/>
      <c r="H12181" s="93"/>
      <c r="I12181" s="99"/>
      <c r="J12181" s="99"/>
      <c r="K12181" s="99"/>
      <c r="M12181" s="44"/>
      <c r="P12181" s="343"/>
    </row>
    <row r="12182" spans="1:16" x14ac:dyDescent="0.25">
      <c r="A12182" s="264" t="s">
        <v>9581</v>
      </c>
      <c r="B12182" s="264" t="s">
        <v>4181</v>
      </c>
      <c r="C12182" s="265">
        <v>230301</v>
      </c>
      <c r="D12182" s="265" t="s">
        <v>15953</v>
      </c>
      <c r="E12182" s="266" t="s">
        <v>6877</v>
      </c>
      <c r="P12182" s="343"/>
    </row>
    <row r="12183" spans="1:16" x14ac:dyDescent="0.25">
      <c r="A12183" s="44" t="s">
        <v>5381</v>
      </c>
      <c r="B12183" s="44" t="s">
        <v>5290</v>
      </c>
      <c r="C12183" s="45" t="s">
        <v>5382</v>
      </c>
      <c r="D12183" s="45" t="s">
        <v>15765</v>
      </c>
      <c r="E12183" s="45" t="s">
        <v>6673</v>
      </c>
      <c r="F12183" s="328"/>
      <c r="G12183" s="328"/>
      <c r="H12183" s="328"/>
      <c r="I12183" s="329"/>
      <c r="J12183" s="329"/>
      <c r="K12183" s="329"/>
      <c r="M12183" s="44"/>
      <c r="P12183" s="343"/>
    </row>
    <row r="12184" spans="1:16" x14ac:dyDescent="0.25">
      <c r="A12184" s="346" t="s">
        <v>5381</v>
      </c>
      <c r="B12184" s="346" t="s">
        <v>5290</v>
      </c>
      <c r="C12184" s="347" t="s">
        <v>5382</v>
      </c>
      <c r="D12184" s="347" t="s">
        <v>15765</v>
      </c>
      <c r="E12184" s="347" t="s">
        <v>10364</v>
      </c>
      <c r="F12184" s="346"/>
      <c r="G12184" s="346"/>
      <c r="H12184" s="346"/>
      <c r="I12184" s="346"/>
      <c r="J12184" s="346"/>
      <c r="K12184" s="346"/>
      <c r="L12184" s="346"/>
      <c r="M12184" s="346"/>
      <c r="P12184" s="343"/>
    </row>
    <row r="12185" spans="1:16" x14ac:dyDescent="0.25">
      <c r="A12185" s="264" t="s">
        <v>9582</v>
      </c>
      <c r="B12185" s="264" t="s">
        <v>6697</v>
      </c>
      <c r="C12185" s="265">
        <v>221003</v>
      </c>
      <c r="D12185" s="265" t="s">
        <v>15953</v>
      </c>
      <c r="E12185" s="266" t="s">
        <v>5198</v>
      </c>
      <c r="P12185" s="343"/>
    </row>
    <row r="12186" spans="1:16" x14ac:dyDescent="0.25">
      <c r="A12186" s="264" t="s">
        <v>9582</v>
      </c>
      <c r="B12186" s="264" t="s">
        <v>2751</v>
      </c>
      <c r="C12186" s="265">
        <v>230105</v>
      </c>
      <c r="D12186" s="265" t="s">
        <v>15953</v>
      </c>
      <c r="E12186" s="266" t="s">
        <v>6877</v>
      </c>
      <c r="P12186" s="343"/>
    </row>
    <row r="12187" spans="1:16" x14ac:dyDescent="0.25">
      <c r="A12187" s="57" t="s">
        <v>1452</v>
      </c>
      <c r="B12187" s="57" t="s">
        <v>2495</v>
      </c>
      <c r="C12187" s="62">
        <v>21030</v>
      </c>
      <c r="D12187" s="62" t="s">
        <v>5966</v>
      </c>
      <c r="E12187" s="60">
        <v>45961</v>
      </c>
      <c r="F12187" s="339" t="s">
        <v>16267</v>
      </c>
      <c r="G12187" s="339" t="s">
        <v>16268</v>
      </c>
      <c r="H12187" s="57"/>
      <c r="I12187" s="57"/>
      <c r="J12187" s="57"/>
      <c r="K12187" s="57"/>
      <c r="L12187" s="31"/>
      <c r="M12187" s="44"/>
      <c r="N12187" s="31"/>
      <c r="P12187" s="343"/>
    </row>
    <row r="12188" spans="1:16" x14ac:dyDescent="0.25">
      <c r="A12188" s="57" t="s">
        <v>4515</v>
      </c>
      <c r="B12188" s="92" t="s">
        <v>4550</v>
      </c>
      <c r="C12188" s="93" t="s">
        <v>4548</v>
      </c>
      <c r="D12188" s="93" t="s">
        <v>4549</v>
      </c>
      <c r="E12188" s="94">
        <v>46203</v>
      </c>
      <c r="F12188" s="93"/>
      <c r="G12188" s="93"/>
      <c r="H12188" s="93"/>
      <c r="I12188" s="99"/>
      <c r="J12188" s="99"/>
      <c r="K12188" s="99"/>
      <c r="M12188" s="44"/>
      <c r="P12188" s="343"/>
    </row>
    <row r="12189" spans="1:16" x14ac:dyDescent="0.25">
      <c r="A12189" s="264" t="s">
        <v>931</v>
      </c>
      <c r="B12189" s="264" t="s">
        <v>4181</v>
      </c>
      <c r="C12189" s="265">
        <v>230301</v>
      </c>
      <c r="D12189" s="265" t="s">
        <v>15953</v>
      </c>
      <c r="E12189" s="266" t="s">
        <v>6877</v>
      </c>
      <c r="P12189" s="343"/>
    </row>
    <row r="12190" spans="1:16" x14ac:dyDescent="0.25">
      <c r="A12190" s="44" t="s">
        <v>13091</v>
      </c>
      <c r="B12190" s="44" t="s">
        <v>13525</v>
      </c>
      <c r="C12190" s="45" t="s">
        <v>13084</v>
      </c>
      <c r="D12190" s="45" t="s">
        <v>16294</v>
      </c>
      <c r="E12190" s="46">
        <v>45777</v>
      </c>
      <c r="F12190" s="338" t="s">
        <v>2055</v>
      </c>
      <c r="G12190" s="44"/>
      <c r="H12190" s="44"/>
      <c r="I12190" s="44"/>
      <c r="J12190" s="44"/>
      <c r="K12190" s="44"/>
      <c r="L12190" s="31"/>
      <c r="M12190" s="44"/>
      <c r="N12190" s="31"/>
      <c r="P12190" s="343"/>
    </row>
    <row r="12191" spans="1:16" x14ac:dyDescent="0.25">
      <c r="A12191" s="264" t="s">
        <v>8726</v>
      </c>
      <c r="B12191" s="264" t="s">
        <v>8832</v>
      </c>
      <c r="C12191" s="265">
        <v>230203</v>
      </c>
      <c r="D12191" s="265" t="s">
        <v>15953</v>
      </c>
      <c r="E12191" s="266" t="s">
        <v>8836</v>
      </c>
      <c r="P12191" s="343"/>
    </row>
    <row r="12192" spans="1:16" x14ac:dyDescent="0.25">
      <c r="A12192" s="403" t="s">
        <v>17500</v>
      </c>
      <c r="B12192" s="403" t="s">
        <v>17100</v>
      </c>
      <c r="C12192" s="413">
        <v>3.23</v>
      </c>
      <c r="D12192" s="43" t="s">
        <v>17679</v>
      </c>
      <c r="E12192" s="43">
        <v>45961</v>
      </c>
      <c r="F12192" s="88"/>
      <c r="P12192" s="343"/>
    </row>
    <row r="12193" spans="1:16" x14ac:dyDescent="0.25">
      <c r="A12193" s="403" t="s">
        <v>17500</v>
      </c>
      <c r="B12193" s="403" t="s">
        <v>17091</v>
      </c>
      <c r="C12193" s="413">
        <v>12.23</v>
      </c>
      <c r="D12193" s="43" t="s">
        <v>17679</v>
      </c>
      <c r="E12193" s="43">
        <v>46934</v>
      </c>
      <c r="F12193" s="88"/>
      <c r="P12193" s="343"/>
    </row>
    <row r="12194" spans="1:16" x14ac:dyDescent="0.25">
      <c r="A12194" s="264" t="s">
        <v>8727</v>
      </c>
      <c r="B12194" s="264" t="s">
        <v>6966</v>
      </c>
      <c r="C12194" s="265">
        <v>23010401</v>
      </c>
      <c r="D12194" s="265" t="s">
        <v>15953</v>
      </c>
      <c r="E12194" s="266" t="s">
        <v>6967</v>
      </c>
      <c r="P12194" s="343"/>
    </row>
    <row r="12195" spans="1:16" x14ac:dyDescent="0.25">
      <c r="A12195" s="264" t="s">
        <v>9583</v>
      </c>
      <c r="B12195" s="264" t="s">
        <v>8833</v>
      </c>
      <c r="C12195" s="265">
        <v>23020101</v>
      </c>
      <c r="D12195" s="265" t="s">
        <v>15953</v>
      </c>
      <c r="E12195" s="266" t="s">
        <v>8836</v>
      </c>
      <c r="P12195" s="343"/>
    </row>
    <row r="12196" spans="1:16" x14ac:dyDescent="0.25">
      <c r="A12196" s="44" t="s">
        <v>10370</v>
      </c>
      <c r="B12196" s="44" t="s">
        <v>10371</v>
      </c>
      <c r="C12196" s="45" t="s">
        <v>10372</v>
      </c>
      <c r="D12196" s="45" t="s">
        <v>15765</v>
      </c>
      <c r="E12196" s="45" t="s">
        <v>9996</v>
      </c>
      <c r="F12196" s="328"/>
      <c r="G12196" s="328"/>
      <c r="H12196" s="328"/>
      <c r="I12196" s="329"/>
      <c r="J12196" s="329"/>
      <c r="K12196" s="329"/>
      <c r="M12196" s="44"/>
      <c r="P12196" s="343"/>
    </row>
    <row r="12197" spans="1:16" x14ac:dyDescent="0.25">
      <c r="A12197" s="346" t="s">
        <v>10370</v>
      </c>
      <c r="B12197" s="346" t="s">
        <v>10371</v>
      </c>
      <c r="C12197" s="347" t="s">
        <v>10372</v>
      </c>
      <c r="D12197" s="347" t="s">
        <v>15765</v>
      </c>
      <c r="E12197" s="347" t="s">
        <v>16783</v>
      </c>
      <c r="F12197" s="346"/>
      <c r="G12197" s="346"/>
      <c r="H12197" s="346"/>
      <c r="I12197" s="346"/>
      <c r="J12197" s="346"/>
      <c r="K12197" s="346"/>
      <c r="L12197" s="346"/>
      <c r="M12197" s="346"/>
      <c r="P12197" s="343"/>
    </row>
    <row r="12198" spans="1:16" x14ac:dyDescent="0.25">
      <c r="A12198" s="44" t="s">
        <v>10370</v>
      </c>
      <c r="B12198" s="44" t="s">
        <v>10371</v>
      </c>
      <c r="C12198" s="45" t="s">
        <v>10372</v>
      </c>
      <c r="D12198" s="45" t="s">
        <v>13812</v>
      </c>
      <c r="E12198" s="45" t="s">
        <v>9996</v>
      </c>
      <c r="F12198" s="93"/>
      <c r="G12198" s="93"/>
      <c r="H12198" s="93"/>
      <c r="I12198" s="99"/>
      <c r="J12198" s="99"/>
      <c r="K12198" s="99"/>
      <c r="M12198" s="44"/>
      <c r="P12198" s="343"/>
    </row>
    <row r="12199" spans="1:16" x14ac:dyDescent="0.25">
      <c r="A12199" s="57" t="s">
        <v>3282</v>
      </c>
      <c r="B12199" s="92" t="s">
        <v>4550</v>
      </c>
      <c r="C12199" s="93" t="s">
        <v>4548</v>
      </c>
      <c r="D12199" s="93" t="s">
        <v>4549</v>
      </c>
      <c r="E12199" s="94">
        <v>46203</v>
      </c>
      <c r="F12199" s="93"/>
      <c r="G12199" s="93"/>
      <c r="H12199" s="93"/>
      <c r="I12199" s="99"/>
      <c r="J12199" s="99"/>
      <c r="K12199" s="99"/>
      <c r="M12199" s="44"/>
      <c r="P12199" s="343"/>
    </row>
    <row r="12200" spans="1:16" x14ac:dyDescent="0.3">
      <c r="A12200" s="29" t="s">
        <v>17005</v>
      </c>
      <c r="B12200" s="230" t="s">
        <v>17002</v>
      </c>
      <c r="C12200" s="30" t="s">
        <v>17003</v>
      </c>
      <c r="D12200" s="32" t="s">
        <v>1398</v>
      </c>
      <c r="E12200" s="348">
        <v>46040</v>
      </c>
      <c r="P12200" s="343"/>
    </row>
    <row r="12201" spans="1:16" x14ac:dyDescent="0.25">
      <c r="A12201" s="262" t="s">
        <v>1262</v>
      </c>
      <c r="B12201" s="262" t="s">
        <v>9229</v>
      </c>
      <c r="C12201" s="53" t="s">
        <v>9282</v>
      </c>
      <c r="D12201" s="93" t="s">
        <v>7330</v>
      </c>
      <c r="E12201" s="263">
        <v>46824</v>
      </c>
      <c r="F12201" s="93"/>
      <c r="G12201" s="93"/>
      <c r="H12201" s="93"/>
      <c r="I12201" s="99"/>
      <c r="J12201" s="99"/>
      <c r="K12201" s="99"/>
      <c r="M12201" s="44"/>
      <c r="P12201" s="343"/>
    </row>
    <row r="12202" spans="1:16" x14ac:dyDescent="0.25">
      <c r="A12202" s="57" t="s">
        <v>1262</v>
      </c>
      <c r="B12202" s="57" t="s">
        <v>2495</v>
      </c>
      <c r="C12202" s="62">
        <v>21030</v>
      </c>
      <c r="D12202" s="62" t="s">
        <v>5966</v>
      </c>
      <c r="E12202" s="60">
        <v>45961</v>
      </c>
      <c r="F12202" s="339" t="s">
        <v>16267</v>
      </c>
      <c r="G12202" s="339" t="s">
        <v>16268</v>
      </c>
      <c r="H12202" s="57"/>
      <c r="I12202" s="57"/>
      <c r="J12202" s="57"/>
      <c r="K12202" s="57"/>
      <c r="L12202" s="31"/>
      <c r="M12202" s="44"/>
      <c r="N12202" s="31"/>
      <c r="P12202" s="343"/>
    </row>
    <row r="12203" spans="1:16" x14ac:dyDescent="0.25">
      <c r="A12203" s="44" t="s">
        <v>1262</v>
      </c>
      <c r="B12203" s="44" t="s">
        <v>1352</v>
      </c>
      <c r="C12203" s="45" t="s">
        <v>9319</v>
      </c>
      <c r="D12203" s="45" t="s">
        <v>18252</v>
      </c>
      <c r="E12203" s="45" t="s">
        <v>3754</v>
      </c>
      <c r="F12203" s="45" t="s">
        <v>1384</v>
      </c>
      <c r="G12203" s="45" t="s">
        <v>1385</v>
      </c>
      <c r="P12203" s="343"/>
    </row>
    <row r="12204" spans="1:16" x14ac:dyDescent="0.25">
      <c r="A12204" s="44" t="s">
        <v>1262</v>
      </c>
      <c r="B12204" s="44" t="s">
        <v>15970</v>
      </c>
      <c r="C12204" s="45" t="s">
        <v>15775</v>
      </c>
      <c r="D12204" s="45" t="s">
        <v>18252</v>
      </c>
      <c r="E12204" s="45" t="s">
        <v>6416</v>
      </c>
      <c r="F12204" s="45" t="s">
        <v>1384</v>
      </c>
      <c r="G12204" s="45" t="s">
        <v>1385</v>
      </c>
      <c r="P12204" s="343"/>
    </row>
    <row r="12205" spans="1:16" x14ac:dyDescent="0.25">
      <c r="A12205" s="403" t="s">
        <v>1262</v>
      </c>
      <c r="B12205" s="403" t="s">
        <v>17099</v>
      </c>
      <c r="C12205" s="413">
        <v>8.23</v>
      </c>
      <c r="D12205" s="43" t="s">
        <v>17679</v>
      </c>
      <c r="E12205" s="43">
        <v>45961</v>
      </c>
      <c r="F12205" s="88"/>
      <c r="P12205" s="343"/>
    </row>
    <row r="12206" spans="1:16" x14ac:dyDescent="0.25">
      <c r="A12206" s="403" t="s">
        <v>1262</v>
      </c>
      <c r="B12206" s="403" t="s">
        <v>17114</v>
      </c>
      <c r="C12206" s="413">
        <v>13.24</v>
      </c>
      <c r="D12206" s="43" t="s">
        <v>17679</v>
      </c>
      <c r="E12206" s="43">
        <v>47299</v>
      </c>
      <c r="F12206" s="88"/>
      <c r="P12206" s="343"/>
    </row>
    <row r="12207" spans="1:16" x14ac:dyDescent="0.25">
      <c r="A12207" s="403" t="s">
        <v>1262</v>
      </c>
      <c r="B12207" s="403" t="s">
        <v>17113</v>
      </c>
      <c r="C12207" s="413">
        <v>14.23</v>
      </c>
      <c r="D12207" s="43" t="s">
        <v>17679</v>
      </c>
      <c r="E12207" s="43">
        <v>46934</v>
      </c>
      <c r="F12207" s="88"/>
      <c r="P12207" s="343"/>
    </row>
    <row r="12208" spans="1:16" x14ac:dyDescent="0.25">
      <c r="A12208" s="44" t="s">
        <v>1262</v>
      </c>
      <c r="B12208" s="44" t="s">
        <v>16337</v>
      </c>
      <c r="C12208" s="45" t="s">
        <v>16338</v>
      </c>
      <c r="D12208" s="45" t="s">
        <v>16294</v>
      </c>
      <c r="E12208" s="46">
        <v>46022</v>
      </c>
      <c r="F12208" s="338"/>
      <c r="G12208" s="44"/>
      <c r="H12208" s="44"/>
      <c r="I12208" s="44"/>
      <c r="J12208" s="44"/>
      <c r="K12208" s="44"/>
      <c r="L12208" s="31"/>
      <c r="M12208" s="44"/>
      <c r="N12208" s="31"/>
      <c r="P12208" s="343"/>
    </row>
    <row r="12209" spans="1:16" x14ac:dyDescent="0.25">
      <c r="A12209" s="1" t="s">
        <v>1262</v>
      </c>
      <c r="B12209" s="432" t="s">
        <v>6242</v>
      </c>
      <c r="C12209" s="433" t="s">
        <v>10908</v>
      </c>
      <c r="D12209" s="434" t="s">
        <v>17016</v>
      </c>
      <c r="E12209" s="434">
        <v>45885</v>
      </c>
      <c r="P12209" s="343"/>
    </row>
    <row r="12210" spans="1:16" x14ac:dyDescent="0.25">
      <c r="A12210" s="1" t="s">
        <v>1262</v>
      </c>
      <c r="B12210" s="432" t="s">
        <v>14430</v>
      </c>
      <c r="C12210" s="433" t="s">
        <v>14281</v>
      </c>
      <c r="D12210" s="434" t="s">
        <v>17016</v>
      </c>
      <c r="E12210" s="434">
        <v>45826</v>
      </c>
      <c r="P12210" s="343"/>
    </row>
    <row r="12211" spans="1:16" x14ac:dyDescent="0.25">
      <c r="A12211" s="102" t="s">
        <v>1262</v>
      </c>
      <c r="B12211" s="92" t="s">
        <v>4085</v>
      </c>
      <c r="C12211" s="93" t="s">
        <v>4084</v>
      </c>
      <c r="D12211" s="93" t="s">
        <v>1398</v>
      </c>
      <c r="E12211" s="94">
        <v>45794</v>
      </c>
      <c r="F12211" s="93"/>
      <c r="G12211" s="93" t="s">
        <v>1385</v>
      </c>
      <c r="H12211" s="93" t="s">
        <v>1385</v>
      </c>
      <c r="I12211" s="99"/>
      <c r="J12211" s="99"/>
      <c r="K12211" s="99"/>
      <c r="L12211" s="31"/>
      <c r="M12211" s="44"/>
      <c r="N12211" s="31"/>
      <c r="P12211" s="343"/>
    </row>
    <row r="12212" spans="1:16" x14ac:dyDescent="0.25">
      <c r="A12212" s="100" t="s">
        <v>4118</v>
      </c>
      <c r="B12212" s="92" t="s">
        <v>4153</v>
      </c>
      <c r="C12212" s="93" t="s">
        <v>4154</v>
      </c>
      <c r="D12212" s="93" t="s">
        <v>1398</v>
      </c>
      <c r="E12212" s="94">
        <v>46131</v>
      </c>
      <c r="F12212" s="93"/>
      <c r="G12212" s="93"/>
      <c r="H12212" s="93"/>
      <c r="I12212" s="99"/>
      <c r="J12212" s="99"/>
      <c r="K12212" s="99"/>
      <c r="M12212" s="44"/>
      <c r="P12212" s="343"/>
    </row>
    <row r="12213" spans="1:16" x14ac:dyDescent="0.25">
      <c r="A12213" s="57" t="s">
        <v>1453</v>
      </c>
      <c r="B12213" s="57" t="s">
        <v>1488</v>
      </c>
      <c r="C12213" s="62">
        <v>21027</v>
      </c>
      <c r="D12213" s="62" t="s">
        <v>5966</v>
      </c>
      <c r="E12213" s="60">
        <v>45777</v>
      </c>
      <c r="F12213" s="339" t="s">
        <v>16267</v>
      </c>
      <c r="G12213" s="339" t="s">
        <v>16268</v>
      </c>
      <c r="H12213" s="57"/>
      <c r="I12213" s="57"/>
      <c r="J12213" s="57"/>
      <c r="K12213" s="57"/>
      <c r="L12213" s="31"/>
      <c r="M12213" s="44"/>
      <c r="N12213" s="31"/>
      <c r="P12213" s="343"/>
    </row>
    <row r="12214" spans="1:16" x14ac:dyDescent="0.25">
      <c r="A12214" s="44" t="s">
        <v>9980</v>
      </c>
      <c r="B12214" s="44" t="s">
        <v>13527</v>
      </c>
      <c r="C12214" s="45" t="s">
        <v>9969</v>
      </c>
      <c r="D12214" s="45" t="s">
        <v>16294</v>
      </c>
      <c r="E12214" s="46">
        <v>45900</v>
      </c>
      <c r="F12214" s="338"/>
      <c r="G12214" s="44"/>
      <c r="H12214" s="44"/>
      <c r="I12214" s="44"/>
      <c r="J12214" s="44"/>
      <c r="K12214" s="44"/>
      <c r="L12214" s="31"/>
      <c r="M12214" s="44"/>
      <c r="N12214" s="31"/>
      <c r="P12214" s="343"/>
    </row>
    <row r="12215" spans="1:16" x14ac:dyDescent="0.25">
      <c r="A12215" s="403" t="s">
        <v>7033</v>
      </c>
      <c r="B12215" s="403" t="s">
        <v>17093</v>
      </c>
      <c r="C12215" s="413">
        <v>33.22</v>
      </c>
      <c r="D12215" s="43" t="s">
        <v>17679</v>
      </c>
      <c r="E12215" s="43">
        <v>45838</v>
      </c>
      <c r="F12215" s="88"/>
      <c r="P12215" s="343"/>
    </row>
    <row r="12216" spans="1:16" x14ac:dyDescent="0.25">
      <c r="A12216" s="264" t="s">
        <v>7033</v>
      </c>
      <c r="B12216" s="264" t="s">
        <v>1056</v>
      </c>
      <c r="C12216" s="265">
        <v>220601</v>
      </c>
      <c r="D12216" s="265" t="s">
        <v>15953</v>
      </c>
      <c r="E12216" s="266" t="s">
        <v>6412</v>
      </c>
      <c r="P12216" s="343"/>
    </row>
    <row r="12217" spans="1:16" x14ac:dyDescent="0.25">
      <c r="A12217" s="264" t="s">
        <v>7033</v>
      </c>
      <c r="B12217" s="264" t="s">
        <v>2751</v>
      </c>
      <c r="C12217" s="265">
        <v>230105</v>
      </c>
      <c r="D12217" s="265" t="s">
        <v>15953</v>
      </c>
      <c r="E12217" s="266" t="s">
        <v>6877</v>
      </c>
      <c r="P12217" s="343"/>
    </row>
    <row r="12218" spans="1:16" x14ac:dyDescent="0.25">
      <c r="A12218" s="1" t="s">
        <v>4403</v>
      </c>
      <c r="B12218" s="432" t="s">
        <v>2954</v>
      </c>
      <c r="C12218" s="433" t="s">
        <v>4404</v>
      </c>
      <c r="D12218" s="434" t="s">
        <v>17016</v>
      </c>
      <c r="E12218" s="434">
        <v>45823</v>
      </c>
      <c r="P12218" s="343"/>
    </row>
    <row r="12219" spans="1:16" x14ac:dyDescent="0.25">
      <c r="A12219" s="264" t="s">
        <v>932</v>
      </c>
      <c r="B12219" s="264" t="s">
        <v>1063</v>
      </c>
      <c r="C12219" s="265">
        <v>220104</v>
      </c>
      <c r="D12219" s="265" t="s">
        <v>15953</v>
      </c>
      <c r="E12219" s="266" t="s">
        <v>6677</v>
      </c>
      <c r="P12219" s="343"/>
    </row>
    <row r="12220" spans="1:16" x14ac:dyDescent="0.25">
      <c r="A12220" s="264" t="s">
        <v>932</v>
      </c>
      <c r="B12220" s="264" t="s">
        <v>236</v>
      </c>
      <c r="C12220" s="265">
        <v>241001</v>
      </c>
      <c r="D12220" s="265" t="s">
        <v>15953</v>
      </c>
      <c r="E12220" s="266" t="s">
        <v>11352</v>
      </c>
      <c r="P12220" s="343"/>
    </row>
    <row r="12221" spans="1:16" x14ac:dyDescent="0.25">
      <c r="A12221" s="264" t="s">
        <v>2844</v>
      </c>
      <c r="B12221" s="264" t="s">
        <v>8832</v>
      </c>
      <c r="C12221" s="265">
        <v>230203</v>
      </c>
      <c r="D12221" s="265" t="s">
        <v>15953</v>
      </c>
      <c r="E12221" s="266" t="s">
        <v>8836</v>
      </c>
      <c r="P12221" s="343"/>
    </row>
    <row r="12222" spans="1:16" x14ac:dyDescent="0.25">
      <c r="A12222" s="44" t="s">
        <v>1263</v>
      </c>
      <c r="B12222" s="44" t="s">
        <v>10976</v>
      </c>
      <c r="C12222" s="45" t="s">
        <v>10977</v>
      </c>
      <c r="D12222" s="45" t="s">
        <v>18252</v>
      </c>
      <c r="E12222" s="45" t="s">
        <v>10715</v>
      </c>
      <c r="F12222" s="45" t="s">
        <v>1384</v>
      </c>
      <c r="G12222" s="45" t="s">
        <v>1385</v>
      </c>
      <c r="P12222" s="343"/>
    </row>
    <row r="12223" spans="1:16" x14ac:dyDescent="0.25">
      <c r="A12223" s="44" t="s">
        <v>1263</v>
      </c>
      <c r="B12223" s="44" t="s">
        <v>11000</v>
      </c>
      <c r="C12223" s="45" t="s">
        <v>11001</v>
      </c>
      <c r="D12223" s="45" t="s">
        <v>18252</v>
      </c>
      <c r="E12223" s="45" t="s">
        <v>10715</v>
      </c>
      <c r="F12223" s="45" t="s">
        <v>1384</v>
      </c>
      <c r="G12223" s="45" t="s">
        <v>1385</v>
      </c>
      <c r="P12223" s="343"/>
    </row>
    <row r="12224" spans="1:16" x14ac:dyDescent="0.25">
      <c r="A12224" s="44" t="s">
        <v>5108</v>
      </c>
      <c r="B12224" s="44" t="s">
        <v>5083</v>
      </c>
      <c r="C12224" s="45" t="s">
        <v>15961</v>
      </c>
      <c r="D12224" s="45" t="s">
        <v>18252</v>
      </c>
      <c r="E12224" s="45" t="s">
        <v>6214</v>
      </c>
      <c r="F12224" s="45" t="s">
        <v>1384</v>
      </c>
      <c r="G12224" s="45" t="s">
        <v>1385</v>
      </c>
      <c r="P12224" s="343"/>
    </row>
    <row r="12225" spans="1:16" x14ac:dyDescent="0.25">
      <c r="A12225" s="403" t="s">
        <v>17501</v>
      </c>
      <c r="B12225" s="403" t="s">
        <v>17216</v>
      </c>
      <c r="C12225" s="413">
        <v>35.229999999999997</v>
      </c>
      <c r="D12225" s="43" t="s">
        <v>17679</v>
      </c>
      <c r="E12225" s="43">
        <v>46934</v>
      </c>
      <c r="F12225" s="88"/>
      <c r="P12225" s="343"/>
    </row>
    <row r="12226" spans="1:16" x14ac:dyDescent="0.25">
      <c r="A12226" s="99" t="s">
        <v>3272</v>
      </c>
      <c r="B12226" s="111" t="s">
        <v>1363</v>
      </c>
      <c r="C12226" s="56" t="s">
        <v>3258</v>
      </c>
      <c r="D12226" s="146" t="s">
        <v>2528</v>
      </c>
      <c r="E12226" s="69">
        <v>45227</v>
      </c>
      <c r="F12226" s="93"/>
      <c r="G12226" s="93"/>
      <c r="H12226" s="93"/>
      <c r="I12226" s="99"/>
      <c r="J12226" s="99"/>
      <c r="K12226" s="99"/>
      <c r="M12226" s="44"/>
      <c r="P12226" s="343"/>
    </row>
    <row r="12227" spans="1:16" x14ac:dyDescent="0.25">
      <c r="A12227" s="44" t="s">
        <v>18197</v>
      </c>
      <c r="B12227" s="44" t="s">
        <v>3186</v>
      </c>
      <c r="C12227" s="45" t="s">
        <v>10544</v>
      </c>
      <c r="D12227" s="45" t="s">
        <v>18252</v>
      </c>
      <c r="E12227" s="45" t="s">
        <v>5410</v>
      </c>
      <c r="F12227" s="45" t="s">
        <v>1384</v>
      </c>
      <c r="G12227" s="45" t="s">
        <v>1385</v>
      </c>
      <c r="P12227" s="343"/>
    </row>
    <row r="12228" spans="1:16" x14ac:dyDescent="0.25">
      <c r="A12228" s="403" t="s">
        <v>17502</v>
      </c>
      <c r="B12228" s="403" t="s">
        <v>17143</v>
      </c>
      <c r="C12228" s="413">
        <v>19.22</v>
      </c>
      <c r="D12228" s="43" t="s">
        <v>17679</v>
      </c>
      <c r="E12228" s="43">
        <v>45838</v>
      </c>
      <c r="F12228" s="88"/>
      <c r="P12228" s="343"/>
    </row>
    <row r="12229" spans="1:16" x14ac:dyDescent="0.25">
      <c r="A12229" s="264" t="s">
        <v>9584</v>
      </c>
      <c r="B12229" s="264" t="s">
        <v>2751</v>
      </c>
      <c r="C12229" s="265">
        <v>230105</v>
      </c>
      <c r="D12229" s="265" t="s">
        <v>15953</v>
      </c>
      <c r="E12229" s="266" t="s">
        <v>6877</v>
      </c>
      <c r="P12229" s="343"/>
    </row>
    <row r="12230" spans="1:16" x14ac:dyDescent="0.25">
      <c r="A12230" s="44" t="s">
        <v>1264</v>
      </c>
      <c r="B12230" s="44" t="s">
        <v>1352</v>
      </c>
      <c r="C12230" s="45" t="s">
        <v>9319</v>
      </c>
      <c r="D12230" s="45" t="s">
        <v>18252</v>
      </c>
      <c r="E12230" s="45" t="s">
        <v>3754</v>
      </c>
      <c r="F12230" s="45" t="s">
        <v>1384</v>
      </c>
      <c r="G12230" s="45" t="s">
        <v>1385</v>
      </c>
      <c r="P12230" s="343"/>
    </row>
    <row r="12231" spans="1:16" x14ac:dyDescent="0.25">
      <c r="A12231" s="403" t="s">
        <v>1264</v>
      </c>
      <c r="B12231" s="403" t="s">
        <v>17113</v>
      </c>
      <c r="C12231" s="413">
        <v>14.22</v>
      </c>
      <c r="D12231" s="43" t="s">
        <v>17679</v>
      </c>
      <c r="E12231" s="43">
        <v>45838</v>
      </c>
      <c r="F12231" s="88"/>
      <c r="P12231" s="343"/>
    </row>
    <row r="12232" spans="1:16" x14ac:dyDescent="0.25">
      <c r="A12232" s="1" t="s">
        <v>1264</v>
      </c>
      <c r="B12232" s="432" t="s">
        <v>14430</v>
      </c>
      <c r="C12232" s="433" t="s">
        <v>14282</v>
      </c>
      <c r="D12232" s="434" t="s">
        <v>17016</v>
      </c>
      <c r="E12232" s="434">
        <v>45826</v>
      </c>
      <c r="P12232" s="343"/>
    </row>
    <row r="12233" spans="1:16" x14ac:dyDescent="0.25">
      <c r="A12233" s="264" t="s">
        <v>11479</v>
      </c>
      <c r="B12233" s="264" t="s">
        <v>3587</v>
      </c>
      <c r="C12233" s="265">
        <v>230904</v>
      </c>
      <c r="D12233" s="265" t="s">
        <v>15953</v>
      </c>
      <c r="E12233" s="266" t="s">
        <v>10715</v>
      </c>
      <c r="P12233" s="343"/>
    </row>
    <row r="12234" spans="1:16" x14ac:dyDescent="0.25">
      <c r="A12234" s="44" t="s">
        <v>7219</v>
      </c>
      <c r="B12234" s="44" t="s">
        <v>15259</v>
      </c>
      <c r="C12234" s="45" t="s">
        <v>11129</v>
      </c>
      <c r="D12234" s="45" t="s">
        <v>16294</v>
      </c>
      <c r="E12234" s="46">
        <v>46022</v>
      </c>
      <c r="F12234" s="338"/>
      <c r="G12234" s="44"/>
      <c r="H12234" s="44"/>
      <c r="I12234" s="44"/>
      <c r="J12234" s="44"/>
      <c r="K12234" s="44"/>
      <c r="L12234" s="31"/>
      <c r="M12234" s="44"/>
      <c r="N12234" s="31"/>
      <c r="P12234" s="343"/>
    </row>
    <row r="12235" spans="1:16" x14ac:dyDescent="0.25">
      <c r="A12235" s="57" t="s">
        <v>4516</v>
      </c>
      <c r="B12235" s="92" t="s">
        <v>4550</v>
      </c>
      <c r="C12235" s="93" t="s">
        <v>4548</v>
      </c>
      <c r="D12235" s="93" t="s">
        <v>4549</v>
      </c>
      <c r="E12235" s="94">
        <v>46203</v>
      </c>
      <c r="F12235" s="93"/>
      <c r="G12235" s="93"/>
      <c r="H12235" s="93"/>
      <c r="I12235" s="99"/>
      <c r="J12235" s="99"/>
      <c r="K12235" s="99"/>
      <c r="M12235" s="44"/>
      <c r="P12235" s="343"/>
    </row>
    <row r="12236" spans="1:16" x14ac:dyDescent="0.25">
      <c r="A12236" s="264" t="s">
        <v>4309</v>
      </c>
      <c r="B12236" s="264" t="s">
        <v>3753</v>
      </c>
      <c r="C12236" s="265">
        <v>210101</v>
      </c>
      <c r="D12236" s="265" t="s">
        <v>15953</v>
      </c>
      <c r="E12236" s="266" t="s">
        <v>3754</v>
      </c>
      <c r="P12236" s="343"/>
    </row>
    <row r="12237" spans="1:16" x14ac:dyDescent="0.25">
      <c r="A12237" s="264" t="s">
        <v>17956</v>
      </c>
      <c r="B12237" s="264" t="s">
        <v>17682</v>
      </c>
      <c r="C12237" s="265">
        <v>25010501</v>
      </c>
      <c r="D12237" s="265" t="s">
        <v>15953</v>
      </c>
      <c r="E12237" s="266" t="s">
        <v>17681</v>
      </c>
      <c r="P12237" s="343"/>
    </row>
    <row r="12238" spans="1:16" x14ac:dyDescent="0.25">
      <c r="A12238" s="264" t="s">
        <v>17957</v>
      </c>
      <c r="B12238" s="264" t="s">
        <v>17682</v>
      </c>
      <c r="C12238" s="265">
        <v>25010501</v>
      </c>
      <c r="D12238" s="265" t="s">
        <v>15953</v>
      </c>
      <c r="E12238" s="266" t="s">
        <v>17681</v>
      </c>
      <c r="P12238" s="343"/>
    </row>
    <row r="12239" spans="1:16" x14ac:dyDescent="0.25">
      <c r="A12239" s="44" t="s">
        <v>11054</v>
      </c>
      <c r="B12239" s="44" t="s">
        <v>1355</v>
      </c>
      <c r="C12239" s="45" t="s">
        <v>10974</v>
      </c>
      <c r="D12239" s="45" t="s">
        <v>18252</v>
      </c>
      <c r="E12239" s="45" t="s">
        <v>10715</v>
      </c>
      <c r="F12239" s="45" t="s">
        <v>1384</v>
      </c>
      <c r="G12239" s="45" t="s">
        <v>1385</v>
      </c>
      <c r="P12239" s="343"/>
    </row>
    <row r="12240" spans="1:16" x14ac:dyDescent="0.25">
      <c r="A12240" s="44" t="s">
        <v>18198</v>
      </c>
      <c r="B12240" s="44" t="s">
        <v>1350</v>
      </c>
      <c r="C12240" s="45" t="s">
        <v>6188</v>
      </c>
      <c r="D12240" s="45" t="s">
        <v>18252</v>
      </c>
      <c r="E12240" s="45" t="s">
        <v>6211</v>
      </c>
      <c r="F12240" s="45" t="s">
        <v>1385</v>
      </c>
      <c r="G12240" s="45" t="s">
        <v>1384</v>
      </c>
      <c r="P12240" s="343"/>
    </row>
    <row r="12241" spans="1:16" x14ac:dyDescent="0.25">
      <c r="A12241" s="44" t="s">
        <v>18198</v>
      </c>
      <c r="B12241" s="44" t="s">
        <v>2039</v>
      </c>
      <c r="C12241" s="45" t="s">
        <v>6190</v>
      </c>
      <c r="D12241" s="45" t="s">
        <v>18252</v>
      </c>
      <c r="E12241" s="45" t="s">
        <v>5183</v>
      </c>
      <c r="F12241" s="45" t="s">
        <v>1385</v>
      </c>
      <c r="G12241" s="45" t="s">
        <v>1384</v>
      </c>
      <c r="P12241" s="343"/>
    </row>
    <row r="12242" spans="1:16" x14ac:dyDescent="0.25">
      <c r="A12242" s="44" t="s">
        <v>18198</v>
      </c>
      <c r="B12242" s="44" t="s">
        <v>1369</v>
      </c>
      <c r="C12242" s="45" t="s">
        <v>10988</v>
      </c>
      <c r="D12242" s="45" t="s">
        <v>18252</v>
      </c>
      <c r="E12242" s="45" t="s">
        <v>10715</v>
      </c>
      <c r="F12242" s="45" t="s">
        <v>1385</v>
      </c>
      <c r="G12242" s="45" t="s">
        <v>1384</v>
      </c>
      <c r="P12242" s="343"/>
    </row>
    <row r="12243" spans="1:16" x14ac:dyDescent="0.25">
      <c r="A12243" s="44" t="s">
        <v>18198</v>
      </c>
      <c r="B12243" s="44" t="s">
        <v>1353</v>
      </c>
      <c r="C12243" s="45" t="s">
        <v>15395</v>
      </c>
      <c r="D12243" s="45" t="s">
        <v>18252</v>
      </c>
      <c r="E12243" s="45" t="s">
        <v>10069</v>
      </c>
      <c r="F12243" s="45" t="s">
        <v>1385</v>
      </c>
      <c r="G12243" s="45" t="s">
        <v>1384</v>
      </c>
      <c r="P12243" s="343"/>
    </row>
    <row r="12244" spans="1:16" x14ac:dyDescent="0.25">
      <c r="A12244" s="44" t="s">
        <v>18198</v>
      </c>
      <c r="B12244" s="44" t="s">
        <v>1356</v>
      </c>
      <c r="C12244" s="45" t="s">
        <v>15958</v>
      </c>
      <c r="D12244" s="45" t="s">
        <v>18252</v>
      </c>
      <c r="E12244" s="45" t="s">
        <v>6214</v>
      </c>
      <c r="F12244" s="45" t="s">
        <v>1385</v>
      </c>
      <c r="G12244" s="45" t="s">
        <v>1384</v>
      </c>
      <c r="P12244" s="343"/>
    </row>
    <row r="12245" spans="1:16" x14ac:dyDescent="0.25">
      <c r="A12245" s="44" t="s">
        <v>10616</v>
      </c>
      <c r="B12245" s="92" t="s">
        <v>4153</v>
      </c>
      <c r="C12245" s="93" t="s">
        <v>10622</v>
      </c>
      <c r="D12245" s="93" t="s">
        <v>1398</v>
      </c>
      <c r="E12245" s="94">
        <v>46512</v>
      </c>
      <c r="F12245" s="93"/>
      <c r="G12245" s="93"/>
      <c r="H12245" s="93"/>
      <c r="I12245" s="99"/>
      <c r="J12245" s="99"/>
      <c r="K12245" s="99"/>
      <c r="M12245" s="44"/>
      <c r="P12245" s="343"/>
    </row>
    <row r="12246" spans="1:16" x14ac:dyDescent="0.25">
      <c r="A12246" s="264" t="s">
        <v>13043</v>
      </c>
      <c r="B12246" s="264" t="s">
        <v>12991</v>
      </c>
      <c r="C12246" s="265">
        <v>240102</v>
      </c>
      <c r="D12246" s="265" t="s">
        <v>15953</v>
      </c>
      <c r="E12246" s="266" t="s">
        <v>6677</v>
      </c>
      <c r="P12246" s="343"/>
    </row>
    <row r="12247" spans="1:16" x14ac:dyDescent="0.25">
      <c r="A12247" s="44" t="s">
        <v>15606</v>
      </c>
      <c r="B12247" s="44" t="s">
        <v>1381</v>
      </c>
      <c r="C12247" s="45" t="s">
        <v>15457</v>
      </c>
      <c r="D12247" s="45" t="s">
        <v>18252</v>
      </c>
      <c r="E12247" s="45" t="s">
        <v>10069</v>
      </c>
      <c r="F12247" s="45" t="s">
        <v>1384</v>
      </c>
      <c r="G12247" s="45" t="s">
        <v>1385</v>
      </c>
      <c r="P12247" s="343"/>
    </row>
    <row r="12248" spans="1:16" x14ac:dyDescent="0.25">
      <c r="A12248" s="44" t="s">
        <v>11210</v>
      </c>
      <c r="B12248" s="44" t="s">
        <v>15279</v>
      </c>
      <c r="C12248" s="45" t="s">
        <v>11130</v>
      </c>
      <c r="D12248" s="45" t="s">
        <v>16294</v>
      </c>
      <c r="E12248" s="46">
        <v>46112</v>
      </c>
      <c r="F12248" s="338"/>
      <c r="G12248" s="44"/>
      <c r="H12248" s="44"/>
      <c r="I12248" s="44"/>
      <c r="J12248" s="44"/>
      <c r="K12248" s="44"/>
      <c r="M12248" s="44"/>
      <c r="P12248" s="343"/>
    </row>
    <row r="12249" spans="1:16" x14ac:dyDescent="0.25">
      <c r="A12249" s="44" t="s">
        <v>16164</v>
      </c>
      <c r="B12249" s="44" t="s">
        <v>15970</v>
      </c>
      <c r="C12249" s="45" t="s">
        <v>15775</v>
      </c>
      <c r="D12249" s="45" t="s">
        <v>18252</v>
      </c>
      <c r="E12249" s="45" t="s">
        <v>6416</v>
      </c>
      <c r="F12249" s="45" t="s">
        <v>1384</v>
      </c>
      <c r="G12249" s="45" t="s">
        <v>1385</v>
      </c>
      <c r="P12249" s="343"/>
    </row>
    <row r="12250" spans="1:16" x14ac:dyDescent="0.25">
      <c r="A12250" s="44" t="s">
        <v>13630</v>
      </c>
      <c r="B12250" s="44" t="s">
        <v>11980</v>
      </c>
      <c r="C12250" s="45" t="s">
        <v>6652</v>
      </c>
      <c r="D12250" s="45" t="s">
        <v>4574</v>
      </c>
      <c r="E12250" s="275">
        <f>DATE(2026,7,8)</f>
        <v>46211</v>
      </c>
      <c r="M12250" s="44"/>
      <c r="P12250" s="343"/>
    </row>
    <row r="12251" spans="1:16" x14ac:dyDescent="0.25">
      <c r="A12251" s="44" t="s">
        <v>16165</v>
      </c>
      <c r="B12251" s="44" t="s">
        <v>15963</v>
      </c>
      <c r="C12251" s="45" t="s">
        <v>15964</v>
      </c>
      <c r="D12251" s="45" t="s">
        <v>18252</v>
      </c>
      <c r="E12251" s="45" t="s">
        <v>6214</v>
      </c>
      <c r="F12251" s="45" t="s">
        <v>1384</v>
      </c>
      <c r="G12251" s="45" t="s">
        <v>1385</v>
      </c>
      <c r="P12251" s="343"/>
    </row>
    <row r="12252" spans="1:16" x14ac:dyDescent="0.25">
      <c r="A12252" s="44" t="s">
        <v>16165</v>
      </c>
      <c r="B12252" s="44" t="s">
        <v>15965</v>
      </c>
      <c r="C12252" s="45" t="s">
        <v>15966</v>
      </c>
      <c r="D12252" s="45" t="s">
        <v>18252</v>
      </c>
      <c r="E12252" s="45" t="s">
        <v>6214</v>
      </c>
      <c r="F12252" s="45" t="s">
        <v>1384</v>
      </c>
      <c r="G12252" s="45" t="s">
        <v>1385</v>
      </c>
      <c r="P12252" s="343"/>
    </row>
    <row r="12253" spans="1:16" x14ac:dyDescent="0.25">
      <c r="A12253" s="264" t="s">
        <v>4310</v>
      </c>
      <c r="B12253" s="264" t="s">
        <v>14577</v>
      </c>
      <c r="C12253" s="265">
        <v>240501</v>
      </c>
      <c r="D12253" s="265" t="s">
        <v>15953</v>
      </c>
      <c r="E12253" s="266" t="s">
        <v>14578</v>
      </c>
      <c r="P12253" s="343"/>
    </row>
    <row r="12254" spans="1:16" x14ac:dyDescent="0.25">
      <c r="A12254" s="44" t="s">
        <v>10193</v>
      </c>
      <c r="B12254" s="44" t="s">
        <v>177</v>
      </c>
      <c r="C12254" s="45" t="s">
        <v>10194</v>
      </c>
      <c r="D12254" s="45" t="s">
        <v>15765</v>
      </c>
      <c r="E12254" s="45" t="s">
        <v>6212</v>
      </c>
      <c r="F12254" s="328"/>
      <c r="G12254" s="328"/>
      <c r="H12254" s="328"/>
      <c r="I12254" s="329"/>
      <c r="J12254" s="329"/>
      <c r="K12254" s="329"/>
      <c r="M12254" s="44"/>
      <c r="P12254" s="343"/>
    </row>
    <row r="12255" spans="1:16" x14ac:dyDescent="0.25">
      <c r="A12255" s="346" t="s">
        <v>10193</v>
      </c>
      <c r="B12255" s="346" t="s">
        <v>177</v>
      </c>
      <c r="C12255" s="347" t="s">
        <v>10194</v>
      </c>
      <c r="D12255" s="347" t="s">
        <v>15765</v>
      </c>
      <c r="E12255" s="347" t="s">
        <v>16792</v>
      </c>
      <c r="F12255" s="346"/>
      <c r="G12255" s="346"/>
      <c r="H12255" s="346"/>
      <c r="I12255" s="346"/>
      <c r="J12255" s="346"/>
      <c r="K12255" s="346"/>
      <c r="L12255" s="346"/>
      <c r="M12255" s="346"/>
      <c r="P12255" s="343"/>
    </row>
    <row r="12256" spans="1:16" x14ac:dyDescent="0.25">
      <c r="A12256" s="44" t="s">
        <v>10193</v>
      </c>
      <c r="B12256" s="44" t="s">
        <v>177</v>
      </c>
      <c r="C12256" s="45" t="s">
        <v>10194</v>
      </c>
      <c r="D12256" s="45" t="s">
        <v>13812</v>
      </c>
      <c r="E12256" s="45" t="s">
        <v>6212</v>
      </c>
      <c r="F12256" s="93"/>
      <c r="G12256" s="93"/>
      <c r="H12256" s="93"/>
      <c r="I12256" s="99"/>
      <c r="J12256" s="99"/>
      <c r="K12256" s="99"/>
      <c r="M12256" s="44"/>
      <c r="P12256" s="343"/>
    </row>
    <row r="12257" spans="1:16" x14ac:dyDescent="0.25">
      <c r="A12257" s="44" t="s">
        <v>10933</v>
      </c>
      <c r="B12257" s="44" t="s">
        <v>15254</v>
      </c>
      <c r="C12257" s="45" t="s">
        <v>10921</v>
      </c>
      <c r="D12257" s="45" t="s">
        <v>16294</v>
      </c>
      <c r="E12257" s="46">
        <v>45961</v>
      </c>
      <c r="F12257" s="338"/>
      <c r="G12257" s="44"/>
      <c r="H12257" s="44"/>
      <c r="I12257" s="44"/>
      <c r="J12257" s="44"/>
      <c r="K12257" s="44"/>
      <c r="L12257" s="31"/>
      <c r="M12257" s="44"/>
      <c r="N12257" s="31"/>
      <c r="P12257" s="343"/>
    </row>
    <row r="12258" spans="1:16" x14ac:dyDescent="0.25">
      <c r="A12258" s="44" t="s">
        <v>12498</v>
      </c>
      <c r="B12258" s="44" t="s">
        <v>16699</v>
      </c>
      <c r="C12258" s="45" t="s">
        <v>16700</v>
      </c>
      <c r="D12258" s="45" t="s">
        <v>4574</v>
      </c>
      <c r="E12258" s="275">
        <f>DATE(2028,7,9)</f>
        <v>46943</v>
      </c>
      <c r="M12258" s="44"/>
      <c r="P12258" s="343"/>
    </row>
    <row r="12259" spans="1:16" x14ac:dyDescent="0.25">
      <c r="A12259" s="264" t="s">
        <v>10776</v>
      </c>
      <c r="B12259" s="264" t="s">
        <v>3601</v>
      </c>
      <c r="C12259" s="265">
        <v>230802</v>
      </c>
      <c r="D12259" s="265" t="s">
        <v>15953</v>
      </c>
      <c r="E12259" s="266" t="s">
        <v>5279</v>
      </c>
      <c r="P12259" s="343"/>
    </row>
    <row r="12260" spans="1:16" x14ac:dyDescent="0.25">
      <c r="A12260" s="44" t="s">
        <v>12499</v>
      </c>
      <c r="B12260" s="44" t="s">
        <v>12500</v>
      </c>
      <c r="C12260" s="45" t="s">
        <v>4795</v>
      </c>
      <c r="D12260" s="45" t="s">
        <v>4574</v>
      </c>
      <c r="E12260" s="275">
        <f>DATE(2025,6,2)</f>
        <v>45810</v>
      </c>
      <c r="F12260" s="32"/>
      <c r="G12260" s="32"/>
      <c r="H12260" s="32"/>
      <c r="I12260" s="31"/>
      <c r="J12260" s="31"/>
      <c r="K12260" s="31"/>
      <c r="L12260" s="31"/>
      <c r="M12260" s="44"/>
      <c r="N12260" s="31"/>
      <c r="P12260" s="343"/>
    </row>
    <row r="12261" spans="1:16" x14ac:dyDescent="0.25">
      <c r="A12261" s="1" t="s">
        <v>8450</v>
      </c>
      <c r="B12261" s="432" t="s">
        <v>8379</v>
      </c>
      <c r="C12261" s="433" t="s">
        <v>13995</v>
      </c>
      <c r="D12261" s="434" t="s">
        <v>17016</v>
      </c>
      <c r="E12261" s="434">
        <v>45838</v>
      </c>
      <c r="P12261" s="343"/>
    </row>
    <row r="12262" spans="1:16" x14ac:dyDescent="0.25">
      <c r="A12262" s="1" t="s">
        <v>8450</v>
      </c>
      <c r="B12262" s="432" t="s">
        <v>8379</v>
      </c>
      <c r="C12262" s="433" t="s">
        <v>13995</v>
      </c>
      <c r="D12262" s="434" t="s">
        <v>17016</v>
      </c>
      <c r="E12262" s="434">
        <v>45838</v>
      </c>
      <c r="P12262" s="343"/>
    </row>
    <row r="12263" spans="1:16" x14ac:dyDescent="0.25">
      <c r="A12263" s="44" t="s">
        <v>11893</v>
      </c>
      <c r="B12263" s="44" t="s">
        <v>9309</v>
      </c>
      <c r="C12263" s="45" t="s">
        <v>9310</v>
      </c>
      <c r="D12263" s="45" t="s">
        <v>18252</v>
      </c>
      <c r="E12263" s="45" t="s">
        <v>3754</v>
      </c>
      <c r="F12263" s="45" t="s">
        <v>1384</v>
      </c>
      <c r="G12263" s="45" t="s">
        <v>1385</v>
      </c>
      <c r="P12263" s="343"/>
    </row>
    <row r="12264" spans="1:16" x14ac:dyDescent="0.25">
      <c r="A12264" s="264" t="s">
        <v>4311</v>
      </c>
      <c r="B12264" s="264" t="s">
        <v>1076</v>
      </c>
      <c r="C12264" s="265">
        <v>240303</v>
      </c>
      <c r="D12264" s="265" t="s">
        <v>15953</v>
      </c>
      <c r="E12264" s="266" t="s">
        <v>3064</v>
      </c>
      <c r="P12264" s="343"/>
    </row>
    <row r="12265" spans="1:16" x14ac:dyDescent="0.25">
      <c r="A12265" s="1" t="s">
        <v>2631</v>
      </c>
      <c r="B12265" s="432" t="s">
        <v>2628</v>
      </c>
      <c r="C12265" s="433" t="s">
        <v>11948</v>
      </c>
      <c r="D12265" s="434" t="s">
        <v>17016</v>
      </c>
      <c r="E12265" s="434">
        <v>46038</v>
      </c>
      <c r="P12265" s="343"/>
    </row>
    <row r="12266" spans="1:16" x14ac:dyDescent="0.25">
      <c r="A12266" s="1" t="s">
        <v>2631</v>
      </c>
      <c r="B12266" s="432" t="s">
        <v>2628</v>
      </c>
      <c r="C12266" s="433" t="s">
        <v>11948</v>
      </c>
      <c r="D12266" s="434" t="s">
        <v>17016</v>
      </c>
      <c r="E12266" s="434">
        <v>46038</v>
      </c>
      <c r="P12266" s="343"/>
    </row>
    <row r="12267" spans="1:16" x14ac:dyDescent="0.25">
      <c r="A12267" s="1" t="s">
        <v>2631</v>
      </c>
      <c r="B12267" s="432" t="s">
        <v>2628</v>
      </c>
      <c r="C12267" s="433" t="s">
        <v>11948</v>
      </c>
      <c r="D12267" s="434" t="s">
        <v>17016</v>
      </c>
      <c r="E12267" s="434">
        <v>46038</v>
      </c>
      <c r="P12267" s="343"/>
    </row>
    <row r="12268" spans="1:16" x14ac:dyDescent="0.25">
      <c r="A12268" s="44" t="s">
        <v>3045</v>
      </c>
      <c r="B12268" s="44" t="s">
        <v>2558</v>
      </c>
      <c r="C12268" s="45" t="s">
        <v>5347</v>
      </c>
      <c r="D12268" s="45" t="s">
        <v>15765</v>
      </c>
      <c r="E12268" s="45" t="s">
        <v>5183</v>
      </c>
      <c r="F12268" s="328"/>
      <c r="G12268" s="328"/>
      <c r="H12268" s="328"/>
      <c r="I12268" s="329"/>
      <c r="J12268" s="329"/>
      <c r="K12268" s="329"/>
      <c r="M12268" s="44"/>
      <c r="P12268" s="343"/>
    </row>
    <row r="12269" spans="1:16" x14ac:dyDescent="0.25">
      <c r="A12269" s="346" t="s">
        <v>3045</v>
      </c>
      <c r="B12269" s="346" t="s">
        <v>2558</v>
      </c>
      <c r="C12269" s="347" t="s">
        <v>5347</v>
      </c>
      <c r="D12269" s="347" t="s">
        <v>15765</v>
      </c>
      <c r="E12269" s="347" t="s">
        <v>5183</v>
      </c>
      <c r="F12269" s="346"/>
      <c r="G12269" s="346"/>
      <c r="H12269" s="346"/>
      <c r="I12269" s="346"/>
      <c r="J12269" s="346"/>
      <c r="K12269" s="346"/>
      <c r="L12269" s="346"/>
      <c r="M12269" s="346"/>
      <c r="P12269" s="343"/>
    </row>
    <row r="12270" spans="1:16" x14ac:dyDescent="0.25">
      <c r="A12270" s="264" t="s">
        <v>15908</v>
      </c>
      <c r="B12270" s="264" t="s">
        <v>1079</v>
      </c>
      <c r="C12270" s="265">
        <v>240904</v>
      </c>
      <c r="D12270" s="265" t="s">
        <v>15953</v>
      </c>
      <c r="E12270" s="266" t="s">
        <v>6214</v>
      </c>
      <c r="P12270" s="343"/>
    </row>
    <row r="12271" spans="1:16" x14ac:dyDescent="0.25">
      <c r="A12271" s="1" t="s">
        <v>3722</v>
      </c>
      <c r="B12271" s="432" t="s">
        <v>190</v>
      </c>
      <c r="C12271" s="433" t="s">
        <v>9773</v>
      </c>
      <c r="D12271" s="434" t="s">
        <v>17016</v>
      </c>
      <c r="E12271" s="434">
        <v>45849</v>
      </c>
      <c r="P12271" s="343"/>
    </row>
    <row r="12272" spans="1:16" x14ac:dyDescent="0.25">
      <c r="A12272" s="1" t="s">
        <v>3722</v>
      </c>
      <c r="B12272" s="432" t="s">
        <v>190</v>
      </c>
      <c r="C12272" s="433" t="s">
        <v>9773</v>
      </c>
      <c r="D12272" s="434" t="s">
        <v>17016</v>
      </c>
      <c r="E12272" s="434">
        <v>45849</v>
      </c>
      <c r="P12272" s="343"/>
    </row>
    <row r="12273" spans="1:16" x14ac:dyDescent="0.25">
      <c r="A12273" s="1" t="s">
        <v>3722</v>
      </c>
      <c r="B12273" s="432" t="s">
        <v>190</v>
      </c>
      <c r="C12273" s="433" t="s">
        <v>9773</v>
      </c>
      <c r="D12273" s="434" t="s">
        <v>17016</v>
      </c>
      <c r="E12273" s="434">
        <v>45849</v>
      </c>
      <c r="P12273" s="343"/>
    </row>
    <row r="12274" spans="1:16" x14ac:dyDescent="0.25">
      <c r="A12274" s="1" t="s">
        <v>16473</v>
      </c>
      <c r="B12274" s="432" t="s">
        <v>16440</v>
      </c>
      <c r="C12274" s="433" t="s">
        <v>16474</v>
      </c>
      <c r="D12274" s="434" t="s">
        <v>17016</v>
      </c>
      <c r="E12274" s="434">
        <v>45917</v>
      </c>
      <c r="P12274" s="343"/>
    </row>
    <row r="12275" spans="1:16" x14ac:dyDescent="0.25">
      <c r="A12275" s="264" t="s">
        <v>7034</v>
      </c>
      <c r="B12275" s="264" t="s">
        <v>2751</v>
      </c>
      <c r="C12275" s="265">
        <v>220105</v>
      </c>
      <c r="D12275" s="265" t="s">
        <v>15953</v>
      </c>
      <c r="E12275" s="266" t="s">
        <v>3064</v>
      </c>
      <c r="P12275" s="343"/>
    </row>
    <row r="12276" spans="1:16" x14ac:dyDescent="0.25">
      <c r="A12276" s="264" t="s">
        <v>13044</v>
      </c>
      <c r="B12276" s="264" t="s">
        <v>12996</v>
      </c>
      <c r="C12276" s="265">
        <v>24010401</v>
      </c>
      <c r="D12276" s="265" t="s">
        <v>15953</v>
      </c>
      <c r="E12276" s="266" t="s">
        <v>12997</v>
      </c>
      <c r="P12276" s="343"/>
    </row>
    <row r="12277" spans="1:16" x14ac:dyDescent="0.25">
      <c r="A12277" s="44" t="s">
        <v>12501</v>
      </c>
      <c r="B12277" s="44" t="s">
        <v>12037</v>
      </c>
      <c r="C12277" s="45" t="s">
        <v>6614</v>
      </c>
      <c r="D12277" s="45" t="s">
        <v>4574</v>
      </c>
      <c r="E12277" s="275">
        <f>DATE(2026,11,21)</f>
        <v>46347</v>
      </c>
      <c r="M12277" s="44"/>
      <c r="P12277" s="343"/>
    </row>
    <row r="12278" spans="1:16" x14ac:dyDescent="0.25">
      <c r="A12278" s="264" t="s">
        <v>15010</v>
      </c>
      <c r="B12278" s="264" t="s">
        <v>1076</v>
      </c>
      <c r="C12278" s="265">
        <v>240303</v>
      </c>
      <c r="D12278" s="265" t="s">
        <v>15953</v>
      </c>
      <c r="E12278" s="266" t="s">
        <v>3064</v>
      </c>
      <c r="P12278" s="343"/>
    </row>
    <row r="12279" spans="1:16" x14ac:dyDescent="0.25">
      <c r="A12279" s="44" t="s">
        <v>3727</v>
      </c>
      <c r="B12279" s="44" t="s">
        <v>15255</v>
      </c>
      <c r="C12279" s="45" t="s">
        <v>3736</v>
      </c>
      <c r="D12279" s="45" t="s">
        <v>16294</v>
      </c>
      <c r="E12279" s="46">
        <v>46081</v>
      </c>
      <c r="F12279" s="338"/>
      <c r="G12279" s="44"/>
      <c r="H12279" s="44"/>
      <c r="I12279" s="44"/>
      <c r="J12279" s="44"/>
      <c r="K12279" s="44"/>
      <c r="M12279" s="44"/>
      <c r="P12279" s="343"/>
    </row>
    <row r="12280" spans="1:16" x14ac:dyDescent="0.25">
      <c r="A12280" s="264" t="s">
        <v>7035</v>
      </c>
      <c r="B12280" s="264" t="s">
        <v>15882</v>
      </c>
      <c r="C12280" s="265">
        <v>240901</v>
      </c>
      <c r="D12280" s="265" t="s">
        <v>15953</v>
      </c>
      <c r="E12280" s="266" t="s">
        <v>6214</v>
      </c>
      <c r="P12280" s="343"/>
    </row>
    <row r="12281" spans="1:16" x14ac:dyDescent="0.25">
      <c r="A12281" s="44" t="s">
        <v>12502</v>
      </c>
      <c r="B12281" s="44" t="s">
        <v>12503</v>
      </c>
      <c r="C12281" s="45" t="s">
        <v>12909</v>
      </c>
      <c r="D12281" s="45" t="s">
        <v>4574</v>
      </c>
      <c r="E12281" s="275">
        <f>DATE(2027,8,9)</f>
        <v>46608</v>
      </c>
      <c r="M12281" s="44"/>
      <c r="P12281" s="343"/>
    </row>
    <row r="12282" spans="1:16" x14ac:dyDescent="0.25">
      <c r="A12282" s="44" t="s">
        <v>10941</v>
      </c>
      <c r="B12282" s="44" t="s">
        <v>15312</v>
      </c>
      <c r="C12282" s="45" t="s">
        <v>10940</v>
      </c>
      <c r="D12282" s="45" t="s">
        <v>16294</v>
      </c>
      <c r="E12282" s="46">
        <v>45900</v>
      </c>
      <c r="F12282" s="338"/>
      <c r="G12282" s="44"/>
      <c r="H12282" s="44"/>
      <c r="I12282" s="44"/>
      <c r="J12282" s="44"/>
      <c r="K12282" s="44"/>
      <c r="L12282" s="31"/>
      <c r="M12282" s="44"/>
      <c r="N12282" s="31"/>
      <c r="P12282" s="343"/>
    </row>
    <row r="12283" spans="1:16" x14ac:dyDescent="0.25">
      <c r="A12283" s="44" t="s">
        <v>12504</v>
      </c>
      <c r="B12283" s="44" t="s">
        <v>12248</v>
      </c>
      <c r="C12283" s="45" t="s">
        <v>3643</v>
      </c>
      <c r="D12283" s="45" t="s">
        <v>4574</v>
      </c>
      <c r="E12283" s="275">
        <f>DATE(2025,11,2)</f>
        <v>45963</v>
      </c>
      <c r="F12283" s="32"/>
      <c r="G12283" s="32"/>
      <c r="H12283" s="32"/>
      <c r="I12283" s="31"/>
      <c r="J12283" s="31"/>
      <c r="K12283" s="31"/>
      <c r="L12283" s="31"/>
      <c r="M12283" s="44"/>
      <c r="N12283" s="31"/>
      <c r="P12283" s="343"/>
    </row>
    <row r="12284" spans="1:16" x14ac:dyDescent="0.25">
      <c r="A12284" s="44" t="s">
        <v>584</v>
      </c>
      <c r="B12284" s="44" t="s">
        <v>15285</v>
      </c>
      <c r="C12284" s="45" t="s">
        <v>13522</v>
      </c>
      <c r="D12284" s="45" t="s">
        <v>16294</v>
      </c>
      <c r="E12284" s="46">
        <v>45838</v>
      </c>
      <c r="F12284" s="338" t="s">
        <v>2055</v>
      </c>
      <c r="G12284" s="44"/>
      <c r="H12284" s="44"/>
      <c r="I12284" s="44"/>
      <c r="J12284" s="44"/>
      <c r="K12284" s="44"/>
      <c r="L12284" s="31"/>
      <c r="M12284" s="44"/>
      <c r="N12284" s="31"/>
      <c r="P12284" s="343"/>
    </row>
    <row r="12285" spans="1:16" x14ac:dyDescent="0.25">
      <c r="A12285" s="44" t="s">
        <v>584</v>
      </c>
      <c r="B12285" s="44" t="s">
        <v>15290</v>
      </c>
      <c r="C12285" s="45" t="s">
        <v>7249</v>
      </c>
      <c r="D12285" s="45" t="s">
        <v>16294</v>
      </c>
      <c r="E12285" s="46">
        <v>45777</v>
      </c>
      <c r="F12285" s="338" t="s">
        <v>2055</v>
      </c>
      <c r="G12285" s="44"/>
      <c r="H12285" s="44"/>
      <c r="I12285" s="44"/>
      <c r="J12285" s="44"/>
      <c r="K12285" s="44"/>
      <c r="L12285" s="31"/>
      <c r="M12285" s="44"/>
      <c r="N12285" s="31"/>
      <c r="P12285" s="343"/>
    </row>
    <row r="12286" spans="1:16" x14ac:dyDescent="0.25">
      <c r="A12286" s="44" t="s">
        <v>584</v>
      </c>
      <c r="B12286" s="44" t="s">
        <v>15293</v>
      </c>
      <c r="C12286" s="45" t="s">
        <v>7263</v>
      </c>
      <c r="D12286" s="45" t="s">
        <v>16294</v>
      </c>
      <c r="E12286" s="46">
        <v>45869</v>
      </c>
      <c r="F12286" s="338" t="s">
        <v>2055</v>
      </c>
      <c r="G12286" s="44"/>
      <c r="H12286" s="44"/>
      <c r="I12286" s="44"/>
      <c r="J12286" s="44"/>
      <c r="K12286" s="44"/>
      <c r="L12286" s="31"/>
      <c r="M12286" s="44"/>
      <c r="N12286" s="31"/>
      <c r="P12286" s="343"/>
    </row>
    <row r="12287" spans="1:16" x14ac:dyDescent="0.25">
      <c r="A12287" s="264" t="s">
        <v>7036</v>
      </c>
      <c r="B12287" s="264" t="s">
        <v>1082</v>
      </c>
      <c r="C12287" s="265">
        <v>230303</v>
      </c>
      <c r="D12287" s="265" t="s">
        <v>15953</v>
      </c>
      <c r="E12287" s="266" t="s">
        <v>3754</v>
      </c>
      <c r="P12287" s="343"/>
    </row>
    <row r="12288" spans="1:16" x14ac:dyDescent="0.25">
      <c r="A12288" s="403" t="s">
        <v>17503</v>
      </c>
      <c r="B12288" s="403" t="s">
        <v>17096</v>
      </c>
      <c r="C12288" s="413">
        <v>24.22</v>
      </c>
      <c r="D12288" s="43" t="s">
        <v>17679</v>
      </c>
      <c r="E12288" s="43">
        <v>45838</v>
      </c>
      <c r="F12288" s="88"/>
      <c r="P12288" s="343"/>
    </row>
    <row r="12289" spans="1:16" x14ac:dyDescent="0.25">
      <c r="A12289" s="264" t="s">
        <v>15011</v>
      </c>
      <c r="B12289" s="264" t="s">
        <v>4844</v>
      </c>
      <c r="C12289" s="265">
        <v>24060401</v>
      </c>
      <c r="D12289" s="265" t="s">
        <v>15953</v>
      </c>
      <c r="E12289" s="266" t="s">
        <v>6412</v>
      </c>
      <c r="P12289" s="343"/>
    </row>
    <row r="12290" spans="1:16" x14ac:dyDescent="0.25">
      <c r="A12290" s="264" t="s">
        <v>15011</v>
      </c>
      <c r="B12290" s="264" t="s">
        <v>1057</v>
      </c>
      <c r="C12290" s="265">
        <v>24060402</v>
      </c>
      <c r="D12290" s="265" t="s">
        <v>15953</v>
      </c>
      <c r="E12290" s="266" t="s">
        <v>5410</v>
      </c>
      <c r="P12290" s="343"/>
    </row>
    <row r="12291" spans="1:16" x14ac:dyDescent="0.25">
      <c r="A12291" s="264" t="s">
        <v>7037</v>
      </c>
      <c r="B12291" s="264" t="s">
        <v>2751</v>
      </c>
      <c r="C12291" s="265">
        <v>230105</v>
      </c>
      <c r="D12291" s="265" t="s">
        <v>15953</v>
      </c>
      <c r="E12291" s="266" t="s">
        <v>6877</v>
      </c>
      <c r="P12291" s="343"/>
    </row>
    <row r="12292" spans="1:16" x14ac:dyDescent="0.25">
      <c r="A12292" s="403" t="s">
        <v>17504</v>
      </c>
      <c r="B12292" s="403" t="s">
        <v>17175</v>
      </c>
      <c r="C12292" s="413">
        <v>13.22</v>
      </c>
      <c r="D12292" s="43" t="s">
        <v>17679</v>
      </c>
      <c r="E12292" s="43">
        <v>45838</v>
      </c>
      <c r="F12292" s="88"/>
      <c r="P12292" s="343"/>
    </row>
    <row r="12293" spans="1:16" x14ac:dyDescent="0.25">
      <c r="A12293" s="57" t="s">
        <v>4517</v>
      </c>
      <c r="B12293" s="92" t="s">
        <v>4550</v>
      </c>
      <c r="C12293" s="93" t="s">
        <v>4548</v>
      </c>
      <c r="D12293" s="93" t="s">
        <v>4549</v>
      </c>
      <c r="E12293" s="94">
        <v>46203</v>
      </c>
      <c r="F12293" s="93"/>
      <c r="G12293" s="93"/>
      <c r="H12293" s="93"/>
      <c r="I12293" s="99"/>
      <c r="J12293" s="99"/>
      <c r="K12293" s="99"/>
      <c r="M12293" s="44"/>
      <c r="P12293" s="343"/>
    </row>
    <row r="12294" spans="1:16" x14ac:dyDescent="0.25">
      <c r="A12294" s="264" t="s">
        <v>16975</v>
      </c>
      <c r="B12294" s="264" t="s">
        <v>5412</v>
      </c>
      <c r="C12294" s="265">
        <v>241002</v>
      </c>
      <c r="D12294" s="265" t="s">
        <v>15953</v>
      </c>
      <c r="E12294" s="266" t="s">
        <v>6985</v>
      </c>
      <c r="P12294" s="343"/>
    </row>
    <row r="12295" spans="1:16" x14ac:dyDescent="0.25">
      <c r="A12295" s="44" t="s">
        <v>9379</v>
      </c>
      <c r="B12295" s="44" t="s">
        <v>1364</v>
      </c>
      <c r="C12295" s="45" t="s">
        <v>9321</v>
      </c>
      <c r="D12295" s="45" t="s">
        <v>18252</v>
      </c>
      <c r="E12295" s="45" t="s">
        <v>3754</v>
      </c>
      <c r="F12295" s="45" t="s">
        <v>1385</v>
      </c>
      <c r="G12295" s="45" t="s">
        <v>1385</v>
      </c>
      <c r="P12295" s="343"/>
    </row>
    <row r="12296" spans="1:16" x14ac:dyDescent="0.25">
      <c r="A12296" s="264" t="s">
        <v>4312</v>
      </c>
      <c r="B12296" s="264" t="s">
        <v>3782</v>
      </c>
      <c r="C12296" s="265">
        <v>210205</v>
      </c>
      <c r="D12296" s="265" t="s">
        <v>15953</v>
      </c>
      <c r="E12296" s="266" t="s">
        <v>8836</v>
      </c>
      <c r="P12296" s="343"/>
    </row>
    <row r="12297" spans="1:16" x14ac:dyDescent="0.25">
      <c r="A12297" s="264" t="s">
        <v>10777</v>
      </c>
      <c r="B12297" s="264" t="s">
        <v>10628</v>
      </c>
      <c r="C12297" s="265">
        <v>230701</v>
      </c>
      <c r="D12297" s="265" t="s">
        <v>15953</v>
      </c>
      <c r="E12297" s="266" t="s">
        <v>5273</v>
      </c>
      <c r="P12297" s="343"/>
    </row>
    <row r="12298" spans="1:16" x14ac:dyDescent="0.25">
      <c r="A12298" s="44" t="s">
        <v>12505</v>
      </c>
      <c r="B12298" s="44" t="s">
        <v>12135</v>
      </c>
      <c r="C12298" s="45" t="s">
        <v>12910</v>
      </c>
      <c r="D12298" s="45" t="s">
        <v>4574</v>
      </c>
      <c r="E12298" s="275">
        <f>DATE(2026,2,10)</f>
        <v>46063</v>
      </c>
      <c r="M12298" s="44"/>
      <c r="P12298" s="343"/>
    </row>
    <row r="12299" spans="1:16" x14ac:dyDescent="0.25">
      <c r="A12299" s="44" t="s">
        <v>2508</v>
      </c>
      <c r="B12299" s="44" t="s">
        <v>2040</v>
      </c>
      <c r="C12299" s="45" t="s">
        <v>6198</v>
      </c>
      <c r="D12299" s="45" t="s">
        <v>18252</v>
      </c>
      <c r="E12299" s="45" t="s">
        <v>5183</v>
      </c>
      <c r="F12299" s="45" t="s">
        <v>1384</v>
      </c>
      <c r="G12299" s="45" t="s">
        <v>1385</v>
      </c>
      <c r="P12299" s="343"/>
    </row>
    <row r="12300" spans="1:16" x14ac:dyDescent="0.25">
      <c r="A12300" s="91" t="s">
        <v>13308</v>
      </c>
      <c r="B12300" s="92" t="s">
        <v>13392</v>
      </c>
      <c r="C12300" s="45" t="s">
        <v>13137</v>
      </c>
      <c r="D12300" s="93" t="s">
        <v>13391</v>
      </c>
      <c r="E12300" s="94">
        <v>45838</v>
      </c>
      <c r="F12300" s="93"/>
      <c r="G12300" s="93"/>
      <c r="H12300" s="93"/>
      <c r="I12300" s="99"/>
      <c r="J12300" s="99"/>
      <c r="K12300" s="99"/>
      <c r="L12300" s="31"/>
      <c r="M12300" s="44"/>
      <c r="N12300" s="31"/>
      <c r="P12300" s="343"/>
    </row>
    <row r="12301" spans="1:16" x14ac:dyDescent="0.25">
      <c r="A12301" s="264" t="s">
        <v>15012</v>
      </c>
      <c r="B12301" s="264" t="s">
        <v>12996</v>
      </c>
      <c r="C12301" s="265">
        <v>24010401</v>
      </c>
      <c r="D12301" s="265" t="s">
        <v>15953</v>
      </c>
      <c r="E12301" s="266" t="s">
        <v>12997</v>
      </c>
      <c r="P12301" s="343"/>
    </row>
    <row r="12302" spans="1:16" x14ac:dyDescent="0.25">
      <c r="A12302" s="264" t="s">
        <v>15012</v>
      </c>
      <c r="B12302" s="264" t="s">
        <v>3782</v>
      </c>
      <c r="C12302" s="265">
        <v>24010402</v>
      </c>
      <c r="D12302" s="265" t="s">
        <v>15953</v>
      </c>
      <c r="E12302" s="266" t="s">
        <v>8836</v>
      </c>
      <c r="P12302" s="343"/>
    </row>
    <row r="12303" spans="1:16" x14ac:dyDescent="0.25">
      <c r="A12303" s="44" t="s">
        <v>16701</v>
      </c>
      <c r="B12303" s="44" t="s">
        <v>16702</v>
      </c>
      <c r="C12303" s="45" t="s">
        <v>16703</v>
      </c>
      <c r="D12303" s="45" t="s">
        <v>4574</v>
      </c>
      <c r="E12303" s="275">
        <f>DATE(2028,5,7)</f>
        <v>46880</v>
      </c>
      <c r="M12303" s="44"/>
      <c r="P12303" s="343"/>
    </row>
    <row r="12304" spans="1:16" x14ac:dyDescent="0.25">
      <c r="A12304" s="264" t="s">
        <v>15013</v>
      </c>
      <c r="B12304" s="264" t="s">
        <v>1062</v>
      </c>
      <c r="C12304" s="265">
        <v>230101</v>
      </c>
      <c r="D12304" s="265" t="s">
        <v>15953</v>
      </c>
      <c r="E12304" s="266" t="s">
        <v>6809</v>
      </c>
      <c r="P12304" s="343"/>
    </row>
    <row r="12305" spans="1:16" x14ac:dyDescent="0.25">
      <c r="A12305" s="264" t="s">
        <v>15013</v>
      </c>
      <c r="B12305" s="264" t="s">
        <v>2751</v>
      </c>
      <c r="C12305" s="265">
        <v>230105</v>
      </c>
      <c r="D12305" s="265" t="s">
        <v>15953</v>
      </c>
      <c r="E12305" s="266" t="s">
        <v>6877</v>
      </c>
      <c r="P12305" s="343"/>
    </row>
    <row r="12306" spans="1:16" x14ac:dyDescent="0.25">
      <c r="A12306" s="264" t="s">
        <v>15013</v>
      </c>
      <c r="B12306" s="264" t="s">
        <v>1068</v>
      </c>
      <c r="C12306" s="265">
        <v>230202</v>
      </c>
      <c r="D12306" s="265" t="s">
        <v>15953</v>
      </c>
      <c r="E12306" s="266" t="s">
        <v>8836</v>
      </c>
      <c r="P12306" s="343"/>
    </row>
    <row r="12307" spans="1:16" x14ac:dyDescent="0.25">
      <c r="A12307" s="264" t="s">
        <v>15013</v>
      </c>
      <c r="B12307" s="264" t="s">
        <v>3588</v>
      </c>
      <c r="C12307" s="265">
        <v>230305</v>
      </c>
      <c r="D12307" s="265" t="s">
        <v>15953</v>
      </c>
      <c r="E12307" s="266" t="s">
        <v>3754</v>
      </c>
      <c r="P12307" s="343"/>
    </row>
    <row r="12308" spans="1:16" x14ac:dyDescent="0.25">
      <c r="A12308" s="264" t="s">
        <v>15013</v>
      </c>
      <c r="B12308" s="264" t="s">
        <v>3591</v>
      </c>
      <c r="C12308" s="265">
        <v>230901</v>
      </c>
      <c r="D12308" s="265" t="s">
        <v>15953</v>
      </c>
      <c r="E12308" s="266" t="s">
        <v>10715</v>
      </c>
      <c r="P12308" s="343"/>
    </row>
    <row r="12309" spans="1:16" x14ac:dyDescent="0.25">
      <c r="A12309" s="264" t="s">
        <v>15013</v>
      </c>
      <c r="B12309" s="264" t="s">
        <v>1076</v>
      </c>
      <c r="C12309" s="265">
        <v>240303</v>
      </c>
      <c r="D12309" s="265" t="s">
        <v>15953</v>
      </c>
      <c r="E12309" s="266" t="s">
        <v>3064</v>
      </c>
      <c r="P12309" s="343"/>
    </row>
    <row r="12310" spans="1:16" x14ac:dyDescent="0.25">
      <c r="A12310" s="264" t="s">
        <v>15013</v>
      </c>
      <c r="B12310" s="264" t="s">
        <v>14580</v>
      </c>
      <c r="C12310" s="265">
        <v>24020301</v>
      </c>
      <c r="D12310" s="265" t="s">
        <v>15953</v>
      </c>
      <c r="E12310" s="266" t="s">
        <v>12997</v>
      </c>
      <c r="P12310" s="343"/>
    </row>
    <row r="12311" spans="1:16" x14ac:dyDescent="0.25">
      <c r="A12311" s="264" t="s">
        <v>15013</v>
      </c>
      <c r="B12311" s="264" t="s">
        <v>14623</v>
      </c>
      <c r="C12311" s="265">
        <v>24050301</v>
      </c>
      <c r="D12311" s="265" t="s">
        <v>15953</v>
      </c>
      <c r="E12311" s="266" t="s">
        <v>6710</v>
      </c>
      <c r="P12311" s="343"/>
    </row>
    <row r="12312" spans="1:16" x14ac:dyDescent="0.25">
      <c r="A12312" s="102" t="s">
        <v>4017</v>
      </c>
      <c r="B12312" s="92" t="s">
        <v>4085</v>
      </c>
      <c r="C12312" s="93" t="s">
        <v>4084</v>
      </c>
      <c r="D12312" s="93" t="s">
        <v>1398</v>
      </c>
      <c r="E12312" s="94">
        <v>45794</v>
      </c>
      <c r="F12312" s="93"/>
      <c r="G12312" s="93" t="s">
        <v>1385</v>
      </c>
      <c r="H12312" s="93" t="s">
        <v>1385</v>
      </c>
      <c r="I12312" s="99"/>
      <c r="J12312" s="99"/>
      <c r="K12312" s="99"/>
      <c r="L12312" s="31"/>
      <c r="M12312" s="44"/>
      <c r="N12312" s="31"/>
      <c r="P12312" s="343"/>
    </row>
    <row r="12313" spans="1:16" x14ac:dyDescent="0.25">
      <c r="A12313" s="44" t="s">
        <v>7234</v>
      </c>
      <c r="B12313" s="44" t="s">
        <v>15257</v>
      </c>
      <c r="C12313" s="45" t="s">
        <v>13518</v>
      </c>
      <c r="D12313" s="45" t="s">
        <v>16294</v>
      </c>
      <c r="E12313" s="46">
        <v>46022</v>
      </c>
      <c r="F12313" s="338"/>
      <c r="G12313" s="44"/>
      <c r="H12313" s="44"/>
      <c r="I12313" s="44"/>
      <c r="J12313" s="44"/>
      <c r="K12313" s="44"/>
      <c r="L12313" s="31"/>
      <c r="M12313" s="44"/>
      <c r="N12313" s="31"/>
      <c r="P12313" s="343"/>
    </row>
    <row r="12314" spans="1:16" x14ac:dyDescent="0.25">
      <c r="A12314" s="264" t="s">
        <v>15014</v>
      </c>
      <c r="B12314" s="264" t="s">
        <v>13009</v>
      </c>
      <c r="C12314" s="265">
        <v>240101</v>
      </c>
      <c r="D12314" s="265" t="s">
        <v>15953</v>
      </c>
      <c r="E12314" s="266" t="s">
        <v>13010</v>
      </c>
      <c r="P12314" s="343"/>
    </row>
    <row r="12315" spans="1:16" x14ac:dyDescent="0.25">
      <c r="A12315" s="264" t="s">
        <v>933</v>
      </c>
      <c r="B12315" s="264" t="s">
        <v>3782</v>
      </c>
      <c r="C12315" s="265">
        <v>23010402</v>
      </c>
      <c r="D12315" s="265" t="s">
        <v>15953</v>
      </c>
      <c r="E12315" s="266" t="s">
        <v>8836</v>
      </c>
      <c r="P12315" s="343"/>
    </row>
    <row r="12316" spans="1:16" x14ac:dyDescent="0.25">
      <c r="A12316" s="99" t="s">
        <v>9793</v>
      </c>
      <c r="B12316" s="92" t="s">
        <v>7637</v>
      </c>
      <c r="C12316" s="93" t="s">
        <v>9810</v>
      </c>
      <c r="D12316" s="93" t="s">
        <v>1398</v>
      </c>
      <c r="E12316" s="94">
        <v>45855</v>
      </c>
      <c r="F12316" s="93"/>
      <c r="G12316" s="93"/>
      <c r="H12316" s="93"/>
      <c r="I12316" s="99"/>
      <c r="J12316" s="99"/>
      <c r="K12316" s="99"/>
      <c r="L12316" s="31"/>
      <c r="M12316" s="44"/>
      <c r="N12316" s="31"/>
      <c r="P12316" s="343"/>
    </row>
    <row r="12317" spans="1:16" x14ac:dyDescent="0.25">
      <c r="A12317" s="264" t="s">
        <v>9585</v>
      </c>
      <c r="B12317" s="264" t="s">
        <v>4181</v>
      </c>
      <c r="C12317" s="265">
        <v>230301</v>
      </c>
      <c r="D12317" s="265" t="s">
        <v>15953</v>
      </c>
      <c r="E12317" s="266" t="s">
        <v>6877</v>
      </c>
      <c r="P12317" s="343"/>
    </row>
    <row r="12318" spans="1:16" x14ac:dyDescent="0.25">
      <c r="A12318" s="264" t="s">
        <v>8728</v>
      </c>
      <c r="B12318" s="264" t="s">
        <v>3782</v>
      </c>
      <c r="C12318" s="265">
        <v>23010402</v>
      </c>
      <c r="D12318" s="265" t="s">
        <v>15953</v>
      </c>
      <c r="E12318" s="266" t="s">
        <v>8836</v>
      </c>
      <c r="P12318" s="343"/>
    </row>
    <row r="12319" spans="1:16" x14ac:dyDescent="0.25">
      <c r="A12319" s="264" t="s">
        <v>8728</v>
      </c>
      <c r="B12319" s="264" t="s">
        <v>8834</v>
      </c>
      <c r="C12319" s="265">
        <v>23020102</v>
      </c>
      <c r="D12319" s="265" t="s">
        <v>15953</v>
      </c>
      <c r="E12319" s="266" t="s">
        <v>8836</v>
      </c>
      <c r="P12319" s="343"/>
    </row>
    <row r="12320" spans="1:16" x14ac:dyDescent="0.25">
      <c r="A12320" s="264" t="s">
        <v>8728</v>
      </c>
      <c r="B12320" s="264" t="s">
        <v>1057</v>
      </c>
      <c r="C12320" s="265">
        <v>24060402</v>
      </c>
      <c r="D12320" s="265" t="s">
        <v>15953</v>
      </c>
      <c r="E12320" s="266" t="s">
        <v>5410</v>
      </c>
      <c r="P12320" s="343"/>
    </row>
    <row r="12321" spans="1:16" x14ac:dyDescent="0.25">
      <c r="A12321" s="264" t="s">
        <v>7038</v>
      </c>
      <c r="B12321" s="264" t="s">
        <v>1074</v>
      </c>
      <c r="C12321" s="265">
        <v>220701</v>
      </c>
      <c r="D12321" s="265" t="s">
        <v>15953</v>
      </c>
      <c r="E12321" s="266" t="s">
        <v>6212</v>
      </c>
      <c r="P12321" s="343"/>
    </row>
    <row r="12322" spans="1:16" x14ac:dyDescent="0.25">
      <c r="A12322" s="1" t="s">
        <v>117</v>
      </c>
      <c r="B12322" s="432" t="s">
        <v>8401</v>
      </c>
      <c r="C12322" s="433" t="s">
        <v>8413</v>
      </c>
      <c r="D12322" s="434" t="s">
        <v>17016</v>
      </c>
      <c r="E12322" s="434">
        <v>45765</v>
      </c>
      <c r="P12322" s="343"/>
    </row>
    <row r="12323" spans="1:16" x14ac:dyDescent="0.25">
      <c r="A12323" s="1" t="s">
        <v>6279</v>
      </c>
      <c r="B12323" s="432" t="s">
        <v>2161</v>
      </c>
      <c r="C12323" s="433" t="s">
        <v>6280</v>
      </c>
      <c r="D12323" s="434" t="s">
        <v>17016</v>
      </c>
      <c r="E12323" s="434">
        <v>45948</v>
      </c>
      <c r="P12323" s="343"/>
    </row>
    <row r="12324" spans="1:16" x14ac:dyDescent="0.25">
      <c r="A12324" s="1" t="s">
        <v>6279</v>
      </c>
      <c r="B12324" s="432" t="s">
        <v>2628</v>
      </c>
      <c r="C12324" s="433" t="s">
        <v>11949</v>
      </c>
      <c r="D12324" s="434" t="s">
        <v>17016</v>
      </c>
      <c r="E12324" s="434">
        <v>46038</v>
      </c>
      <c r="P12324" s="343"/>
    </row>
    <row r="12325" spans="1:16" x14ac:dyDescent="0.25">
      <c r="A12325" s="1" t="s">
        <v>6279</v>
      </c>
      <c r="B12325" s="432" t="s">
        <v>2628</v>
      </c>
      <c r="C12325" s="433" t="s">
        <v>11949</v>
      </c>
      <c r="D12325" s="434" t="s">
        <v>17016</v>
      </c>
      <c r="E12325" s="434">
        <v>46038</v>
      </c>
      <c r="P12325" s="343"/>
    </row>
    <row r="12326" spans="1:16" x14ac:dyDescent="0.25">
      <c r="A12326" s="44" t="s">
        <v>590</v>
      </c>
      <c r="B12326" s="44" t="s">
        <v>2558</v>
      </c>
      <c r="C12326" s="45" t="s">
        <v>5348</v>
      </c>
      <c r="D12326" s="45" t="s">
        <v>15765</v>
      </c>
      <c r="E12326" s="45" t="s">
        <v>5183</v>
      </c>
      <c r="F12326" s="328"/>
      <c r="G12326" s="328"/>
      <c r="H12326" s="328"/>
      <c r="I12326" s="329"/>
      <c r="J12326" s="329"/>
      <c r="K12326" s="329"/>
      <c r="M12326" s="44"/>
      <c r="P12326" s="343"/>
    </row>
    <row r="12327" spans="1:16" x14ac:dyDescent="0.25">
      <c r="A12327" s="44" t="s">
        <v>590</v>
      </c>
      <c r="B12327" s="44" t="s">
        <v>10235</v>
      </c>
      <c r="C12327" s="45" t="s">
        <v>10237</v>
      </c>
      <c r="D12327" s="45" t="s">
        <v>15765</v>
      </c>
      <c r="E12327" s="45" t="s">
        <v>6212</v>
      </c>
      <c r="F12327" s="328"/>
      <c r="G12327" s="328"/>
      <c r="H12327" s="328"/>
      <c r="I12327" s="329"/>
      <c r="J12327" s="329"/>
      <c r="K12327" s="329"/>
      <c r="M12327" s="44"/>
      <c r="P12327" s="343"/>
    </row>
    <row r="12328" spans="1:16" x14ac:dyDescent="0.25">
      <c r="A12328" s="346" t="s">
        <v>590</v>
      </c>
      <c r="B12328" s="346" t="s">
        <v>2558</v>
      </c>
      <c r="C12328" s="347" t="s">
        <v>5348</v>
      </c>
      <c r="D12328" s="347" t="s">
        <v>15765</v>
      </c>
      <c r="E12328" s="347" t="s">
        <v>5183</v>
      </c>
      <c r="F12328" s="346"/>
      <c r="G12328" s="346"/>
      <c r="H12328" s="346"/>
      <c r="I12328" s="346"/>
      <c r="J12328" s="346"/>
      <c r="K12328" s="346"/>
      <c r="L12328" s="346"/>
      <c r="M12328" s="346"/>
      <c r="P12328" s="343"/>
    </row>
    <row r="12329" spans="1:16" x14ac:dyDescent="0.25">
      <c r="A12329" s="346" t="s">
        <v>590</v>
      </c>
      <c r="B12329" s="346" t="s">
        <v>10235</v>
      </c>
      <c r="C12329" s="347" t="s">
        <v>10237</v>
      </c>
      <c r="D12329" s="347" t="s">
        <v>15765</v>
      </c>
      <c r="E12329" s="347" t="s">
        <v>10069</v>
      </c>
      <c r="F12329" s="346"/>
      <c r="G12329" s="346"/>
      <c r="H12329" s="346"/>
      <c r="I12329" s="346"/>
      <c r="J12329" s="346"/>
      <c r="K12329" s="346"/>
      <c r="L12329" s="346"/>
      <c r="M12329" s="346"/>
      <c r="P12329" s="343"/>
    </row>
    <row r="12330" spans="1:16" x14ac:dyDescent="0.25">
      <c r="A12330" s="44" t="s">
        <v>590</v>
      </c>
      <c r="B12330" s="44" t="s">
        <v>10235</v>
      </c>
      <c r="C12330" s="45" t="s">
        <v>10237</v>
      </c>
      <c r="D12330" s="45" t="s">
        <v>13812</v>
      </c>
      <c r="E12330" s="45" t="s">
        <v>6212</v>
      </c>
      <c r="F12330" s="93"/>
      <c r="G12330" s="93"/>
      <c r="H12330" s="93"/>
      <c r="I12330" s="99"/>
      <c r="J12330" s="99"/>
      <c r="K12330" s="99"/>
      <c r="M12330" s="44"/>
      <c r="P12330" s="343"/>
    </row>
    <row r="12331" spans="1:16" x14ac:dyDescent="0.25">
      <c r="A12331" s="44" t="s">
        <v>13309</v>
      </c>
      <c r="B12331" s="92" t="s">
        <v>13392</v>
      </c>
      <c r="C12331" s="45" t="s">
        <v>13134</v>
      </c>
      <c r="D12331" s="93" t="s">
        <v>13391</v>
      </c>
      <c r="E12331" s="94">
        <v>45838</v>
      </c>
      <c r="F12331" s="93"/>
      <c r="G12331" s="93"/>
      <c r="H12331" s="93"/>
      <c r="I12331" s="99"/>
      <c r="J12331" s="99"/>
      <c r="K12331" s="99"/>
      <c r="L12331" s="31"/>
      <c r="M12331" s="44"/>
      <c r="N12331" s="31"/>
      <c r="P12331" s="343"/>
    </row>
    <row r="12332" spans="1:16" x14ac:dyDescent="0.25">
      <c r="A12332" s="44" t="s">
        <v>532</v>
      </c>
      <c r="B12332" s="44" t="s">
        <v>15279</v>
      </c>
      <c r="C12332" s="45" t="s">
        <v>11130</v>
      </c>
      <c r="D12332" s="45" t="s">
        <v>16294</v>
      </c>
      <c r="E12332" s="46">
        <v>46112</v>
      </c>
      <c r="F12332" s="338" t="s">
        <v>2055</v>
      </c>
      <c r="G12332" s="44"/>
      <c r="H12332" s="44"/>
      <c r="I12332" s="44"/>
      <c r="J12332" s="44"/>
      <c r="K12332" s="44"/>
      <c r="M12332" s="44"/>
      <c r="P12332" s="343"/>
    </row>
    <row r="12333" spans="1:16" x14ac:dyDescent="0.25">
      <c r="A12333" s="44" t="s">
        <v>5155</v>
      </c>
      <c r="B12333" s="44" t="s">
        <v>15256</v>
      </c>
      <c r="C12333" s="45" t="s">
        <v>5038</v>
      </c>
      <c r="D12333" s="45" t="s">
        <v>16294</v>
      </c>
      <c r="E12333" s="46">
        <v>45838</v>
      </c>
      <c r="F12333" s="338"/>
      <c r="G12333" s="44"/>
      <c r="H12333" s="44"/>
      <c r="I12333" s="44"/>
      <c r="J12333" s="44"/>
      <c r="K12333" s="44"/>
      <c r="L12333" s="31"/>
      <c r="M12333" s="44"/>
      <c r="N12333" s="31"/>
      <c r="P12333" s="343"/>
    </row>
    <row r="12334" spans="1:16" x14ac:dyDescent="0.25">
      <c r="A12334" s="264" t="s">
        <v>9586</v>
      </c>
      <c r="B12334" s="264" t="s">
        <v>2751</v>
      </c>
      <c r="C12334" s="265">
        <v>230105</v>
      </c>
      <c r="D12334" s="265" t="s">
        <v>15953</v>
      </c>
      <c r="E12334" s="266" t="s">
        <v>6877</v>
      </c>
      <c r="P12334" s="343"/>
    </row>
    <row r="12335" spans="1:16" x14ac:dyDescent="0.25">
      <c r="A12335" s="264" t="s">
        <v>9586</v>
      </c>
      <c r="B12335" s="264" t="s">
        <v>1068</v>
      </c>
      <c r="C12335" s="265">
        <v>230202</v>
      </c>
      <c r="D12335" s="265" t="s">
        <v>15953</v>
      </c>
      <c r="E12335" s="266" t="s">
        <v>8836</v>
      </c>
      <c r="P12335" s="343"/>
    </row>
    <row r="12336" spans="1:16" x14ac:dyDescent="0.25">
      <c r="A12336" s="264" t="s">
        <v>9586</v>
      </c>
      <c r="B12336" s="264" t="s">
        <v>9688</v>
      </c>
      <c r="C12336" s="265">
        <v>230504</v>
      </c>
      <c r="D12336" s="265" t="s">
        <v>15953</v>
      </c>
      <c r="E12336" s="266" t="s">
        <v>9689</v>
      </c>
      <c r="P12336" s="343"/>
    </row>
    <row r="12337" spans="1:16" x14ac:dyDescent="0.25">
      <c r="A12337" s="264" t="s">
        <v>9586</v>
      </c>
      <c r="B12337" s="264" t="s">
        <v>14580</v>
      </c>
      <c r="C12337" s="265">
        <v>24020301</v>
      </c>
      <c r="D12337" s="265" t="s">
        <v>15953</v>
      </c>
      <c r="E12337" s="266" t="s">
        <v>12997</v>
      </c>
      <c r="P12337" s="343"/>
    </row>
    <row r="12338" spans="1:16" x14ac:dyDescent="0.25">
      <c r="A12338" s="264" t="s">
        <v>7039</v>
      </c>
      <c r="B12338" s="264" t="s">
        <v>6661</v>
      </c>
      <c r="C12338" s="265">
        <v>22100201</v>
      </c>
      <c r="D12338" s="265" t="s">
        <v>15953</v>
      </c>
      <c r="E12338" s="266" t="s">
        <v>5198</v>
      </c>
      <c r="P12338" s="343"/>
    </row>
    <row r="12339" spans="1:16" x14ac:dyDescent="0.25">
      <c r="A12339" s="264" t="s">
        <v>7039</v>
      </c>
      <c r="B12339" s="264" t="s">
        <v>3594</v>
      </c>
      <c r="C12339" s="265">
        <v>22100202</v>
      </c>
      <c r="D12339" s="265" t="s">
        <v>15953</v>
      </c>
      <c r="E12339" s="266" t="s">
        <v>5198</v>
      </c>
      <c r="P12339" s="343"/>
    </row>
    <row r="12340" spans="1:16" x14ac:dyDescent="0.25">
      <c r="A12340" s="44" t="s">
        <v>13310</v>
      </c>
      <c r="B12340" s="92" t="s">
        <v>13392</v>
      </c>
      <c r="C12340" s="45" t="s">
        <v>13122</v>
      </c>
      <c r="D12340" s="93" t="s">
        <v>13391</v>
      </c>
      <c r="E12340" s="94">
        <v>45838</v>
      </c>
      <c r="F12340" s="93"/>
      <c r="G12340" s="93"/>
      <c r="H12340" s="93"/>
      <c r="I12340" s="99"/>
      <c r="J12340" s="99"/>
      <c r="K12340" s="99"/>
      <c r="L12340" s="31"/>
      <c r="M12340" s="44"/>
      <c r="N12340" s="31"/>
      <c r="P12340" s="343"/>
    </row>
    <row r="12341" spans="1:16" x14ac:dyDescent="0.25">
      <c r="A12341" s="403" t="s">
        <v>13310</v>
      </c>
      <c r="B12341" s="403" t="s">
        <v>17087</v>
      </c>
      <c r="C12341" s="413">
        <v>9.2200000000000006</v>
      </c>
      <c r="D12341" s="43" t="s">
        <v>17679</v>
      </c>
      <c r="E12341" s="43">
        <v>45838</v>
      </c>
      <c r="F12341" s="88"/>
      <c r="P12341" s="343"/>
    </row>
    <row r="12342" spans="1:16" x14ac:dyDescent="0.25">
      <c r="A12342" s="403" t="s">
        <v>13310</v>
      </c>
      <c r="B12342" s="403" t="s">
        <v>17156</v>
      </c>
      <c r="C12342" s="413">
        <v>30.24</v>
      </c>
      <c r="D12342" s="43" t="s">
        <v>17679</v>
      </c>
      <c r="E12342" s="43">
        <v>47299</v>
      </c>
      <c r="F12342" s="88"/>
      <c r="P12342" s="343"/>
    </row>
    <row r="12343" spans="1:16" x14ac:dyDescent="0.25">
      <c r="A12343" s="100" t="s">
        <v>4144</v>
      </c>
      <c r="B12343" s="92" t="s">
        <v>4153</v>
      </c>
      <c r="C12343" s="93" t="s">
        <v>4154</v>
      </c>
      <c r="D12343" s="93" t="s">
        <v>1398</v>
      </c>
      <c r="E12343" s="94">
        <v>46131</v>
      </c>
      <c r="F12343" s="93"/>
      <c r="G12343" s="93"/>
      <c r="H12343" s="93"/>
      <c r="I12343" s="99"/>
      <c r="J12343" s="99"/>
      <c r="K12343" s="99"/>
      <c r="M12343" s="44"/>
      <c r="P12343" s="343"/>
    </row>
    <row r="12344" spans="1:16" x14ac:dyDescent="0.25">
      <c r="A12344" s="1" t="s">
        <v>1265</v>
      </c>
      <c r="B12344" s="432" t="s">
        <v>181</v>
      </c>
      <c r="C12344" s="433" t="s">
        <v>4428</v>
      </c>
      <c r="D12344" s="434" t="s">
        <v>17016</v>
      </c>
      <c r="E12344" s="434">
        <v>45823</v>
      </c>
      <c r="P12344" s="343"/>
    </row>
    <row r="12345" spans="1:16" x14ac:dyDescent="0.25">
      <c r="A12345" s="44" t="s">
        <v>15607</v>
      </c>
      <c r="B12345" s="44" t="s">
        <v>1349</v>
      </c>
      <c r="C12345" s="45" t="s">
        <v>15422</v>
      </c>
      <c r="D12345" s="45" t="s">
        <v>18252</v>
      </c>
      <c r="E12345" s="45" t="s">
        <v>3064</v>
      </c>
      <c r="F12345" s="45" t="s">
        <v>1384</v>
      </c>
      <c r="G12345" s="45" t="s">
        <v>1385</v>
      </c>
      <c r="P12345" s="343"/>
    </row>
    <row r="12346" spans="1:16" x14ac:dyDescent="0.25">
      <c r="A12346" s="262" t="s">
        <v>1266</v>
      </c>
      <c r="B12346" s="262" t="s">
        <v>7386</v>
      </c>
      <c r="C12346" s="53" t="s">
        <v>7456</v>
      </c>
      <c r="D12346" s="93" t="s">
        <v>7330</v>
      </c>
      <c r="E12346" s="263">
        <v>46720</v>
      </c>
      <c r="F12346" s="93"/>
      <c r="G12346" s="93"/>
      <c r="H12346" s="93"/>
      <c r="I12346" s="99"/>
      <c r="J12346" s="99"/>
      <c r="K12346" s="99"/>
      <c r="M12346" s="44"/>
      <c r="P12346" s="343"/>
    </row>
    <row r="12347" spans="1:16" x14ac:dyDescent="0.25">
      <c r="A12347" s="403" t="s">
        <v>17505</v>
      </c>
      <c r="B12347" s="403" t="s">
        <v>17506</v>
      </c>
      <c r="C12347" s="413">
        <v>40.25</v>
      </c>
      <c r="D12347" s="43" t="s">
        <v>17679</v>
      </c>
      <c r="E12347" s="43">
        <v>47514</v>
      </c>
      <c r="F12347" s="88" t="s">
        <v>1533</v>
      </c>
      <c r="P12347" s="343"/>
    </row>
    <row r="12348" spans="1:16" x14ac:dyDescent="0.25">
      <c r="A12348" s="403" t="s">
        <v>17507</v>
      </c>
      <c r="B12348" s="403" t="s">
        <v>17099</v>
      </c>
      <c r="C12348" s="413">
        <v>8.25</v>
      </c>
      <c r="D12348" s="43" t="s">
        <v>17679</v>
      </c>
      <c r="E12348" s="43">
        <v>47057</v>
      </c>
      <c r="F12348" s="88"/>
      <c r="P12348" s="343"/>
    </row>
    <row r="12349" spans="1:16" x14ac:dyDescent="0.25">
      <c r="A12349" s="264" t="s">
        <v>17958</v>
      </c>
      <c r="B12349" s="264" t="s">
        <v>13009</v>
      </c>
      <c r="C12349" s="265">
        <v>240101</v>
      </c>
      <c r="D12349" s="265" t="s">
        <v>15953</v>
      </c>
      <c r="E12349" s="266" t="s">
        <v>13010</v>
      </c>
      <c r="P12349" s="343"/>
    </row>
    <row r="12350" spans="1:16" x14ac:dyDescent="0.25">
      <c r="A12350" s="264" t="s">
        <v>17958</v>
      </c>
      <c r="B12350" s="264" t="s">
        <v>6669</v>
      </c>
      <c r="C12350" s="265">
        <v>240804</v>
      </c>
      <c r="D12350" s="265" t="s">
        <v>15953</v>
      </c>
      <c r="E12350" s="266" t="s">
        <v>15826</v>
      </c>
      <c r="P12350" s="343"/>
    </row>
    <row r="12351" spans="1:16" x14ac:dyDescent="0.25">
      <c r="A12351" s="264" t="s">
        <v>16976</v>
      </c>
      <c r="B12351" s="264" t="s">
        <v>15882</v>
      </c>
      <c r="C12351" s="265">
        <v>240901</v>
      </c>
      <c r="D12351" s="265" t="s">
        <v>15953</v>
      </c>
      <c r="E12351" s="266" t="s">
        <v>6214</v>
      </c>
      <c r="P12351" s="343"/>
    </row>
    <row r="12352" spans="1:16" x14ac:dyDescent="0.25">
      <c r="A12352" s="264" t="s">
        <v>934</v>
      </c>
      <c r="B12352" s="264" t="s">
        <v>2751</v>
      </c>
      <c r="C12352" s="265">
        <v>230105</v>
      </c>
      <c r="D12352" s="265" t="s">
        <v>15953</v>
      </c>
      <c r="E12352" s="266" t="s">
        <v>6877</v>
      </c>
      <c r="P12352" s="343"/>
    </row>
    <row r="12353" spans="1:16" x14ac:dyDescent="0.25">
      <c r="A12353" s="264" t="s">
        <v>934</v>
      </c>
      <c r="B12353" s="264" t="s">
        <v>3591</v>
      </c>
      <c r="C12353" s="265">
        <v>230901</v>
      </c>
      <c r="D12353" s="265" t="s">
        <v>15953</v>
      </c>
      <c r="E12353" s="266" t="s">
        <v>10715</v>
      </c>
      <c r="P12353" s="343"/>
    </row>
    <row r="12354" spans="1:16" x14ac:dyDescent="0.25">
      <c r="A12354" s="403" t="s">
        <v>17508</v>
      </c>
      <c r="B12354" s="403" t="s">
        <v>17097</v>
      </c>
      <c r="C12354" s="413">
        <v>28.24</v>
      </c>
      <c r="D12354" s="43" t="s">
        <v>17679</v>
      </c>
      <c r="E12354" s="43">
        <v>47299</v>
      </c>
      <c r="F12354" s="88"/>
      <c r="P12354" s="343"/>
    </row>
    <row r="12355" spans="1:16" x14ac:dyDescent="0.25">
      <c r="A12355" s="264" t="s">
        <v>2746</v>
      </c>
      <c r="B12355" s="264" t="s">
        <v>2751</v>
      </c>
      <c r="C12355" s="265">
        <v>230105</v>
      </c>
      <c r="D12355" s="265" t="s">
        <v>15953</v>
      </c>
      <c r="E12355" s="266" t="s">
        <v>6877</v>
      </c>
      <c r="P12355" s="343"/>
    </row>
    <row r="12356" spans="1:16" x14ac:dyDescent="0.25">
      <c r="A12356" s="264" t="s">
        <v>2746</v>
      </c>
      <c r="B12356" s="264" t="s">
        <v>1068</v>
      </c>
      <c r="C12356" s="265">
        <v>230202</v>
      </c>
      <c r="D12356" s="265" t="s">
        <v>15953</v>
      </c>
      <c r="E12356" s="266" t="s">
        <v>8836</v>
      </c>
      <c r="P12356" s="343"/>
    </row>
    <row r="12357" spans="1:16" x14ac:dyDescent="0.25">
      <c r="A12357" s="264" t="s">
        <v>2746</v>
      </c>
      <c r="B12357" s="264" t="s">
        <v>3588</v>
      </c>
      <c r="C12357" s="265">
        <v>230305</v>
      </c>
      <c r="D12357" s="265" t="s">
        <v>15953</v>
      </c>
      <c r="E12357" s="266" t="s">
        <v>3754</v>
      </c>
      <c r="P12357" s="343"/>
    </row>
    <row r="12358" spans="1:16" x14ac:dyDescent="0.25">
      <c r="A12358" s="264" t="s">
        <v>2746</v>
      </c>
      <c r="B12358" s="264" t="s">
        <v>15824</v>
      </c>
      <c r="C12358" s="265">
        <v>240801</v>
      </c>
      <c r="D12358" s="265" t="s">
        <v>15953</v>
      </c>
      <c r="E12358" s="266" t="s">
        <v>6416</v>
      </c>
      <c r="P12358" s="343"/>
    </row>
    <row r="12359" spans="1:16" x14ac:dyDescent="0.25">
      <c r="A12359" s="264" t="s">
        <v>2746</v>
      </c>
      <c r="B12359" s="264" t="s">
        <v>14580</v>
      </c>
      <c r="C12359" s="265">
        <v>24020301</v>
      </c>
      <c r="D12359" s="265" t="s">
        <v>15953</v>
      </c>
      <c r="E12359" s="266" t="s">
        <v>12997</v>
      </c>
      <c r="P12359" s="343"/>
    </row>
    <row r="12360" spans="1:16" x14ac:dyDescent="0.25">
      <c r="A12360" s="44" t="s">
        <v>16166</v>
      </c>
      <c r="B12360" s="44" t="s">
        <v>1354</v>
      </c>
      <c r="C12360" s="45" t="s">
        <v>14385</v>
      </c>
      <c r="D12360" s="45" t="s">
        <v>18252</v>
      </c>
      <c r="E12360" s="45" t="s">
        <v>3064</v>
      </c>
      <c r="F12360" s="45" t="s">
        <v>1384</v>
      </c>
      <c r="G12360" s="45" t="s">
        <v>1385</v>
      </c>
      <c r="P12360" s="343"/>
    </row>
    <row r="12361" spans="1:16" x14ac:dyDescent="0.25">
      <c r="A12361" s="44" t="s">
        <v>16166</v>
      </c>
      <c r="B12361" s="44" t="s">
        <v>1346</v>
      </c>
      <c r="C12361" s="45" t="s">
        <v>15960</v>
      </c>
      <c r="D12361" s="45" t="s">
        <v>18252</v>
      </c>
      <c r="E12361" s="45" t="s">
        <v>6214</v>
      </c>
      <c r="F12361" s="45" t="s">
        <v>1384</v>
      </c>
      <c r="G12361" s="45" t="s">
        <v>1385</v>
      </c>
      <c r="P12361" s="343"/>
    </row>
    <row r="12362" spans="1:16" x14ac:dyDescent="0.25">
      <c r="A12362" s="44" t="s">
        <v>13311</v>
      </c>
      <c r="B12362" s="92" t="s">
        <v>13392</v>
      </c>
      <c r="C12362" s="45" t="s">
        <v>13122</v>
      </c>
      <c r="D12362" s="93" t="s">
        <v>13391</v>
      </c>
      <c r="E12362" s="94">
        <v>45838</v>
      </c>
      <c r="F12362" s="93"/>
      <c r="G12362" s="93"/>
      <c r="H12362" s="93"/>
      <c r="I12362" s="99"/>
      <c r="J12362" s="99"/>
      <c r="K12362" s="99"/>
      <c r="L12362" s="31"/>
      <c r="M12362" s="44"/>
      <c r="N12362" s="31"/>
      <c r="P12362" s="343"/>
    </row>
    <row r="12363" spans="1:16" x14ac:dyDescent="0.25">
      <c r="A12363" s="120" t="s">
        <v>1267</v>
      </c>
      <c r="B12363" s="114" t="s">
        <v>3859</v>
      </c>
      <c r="C12363" s="106" t="s">
        <v>2312</v>
      </c>
      <c r="D12363" s="93" t="s">
        <v>1593</v>
      </c>
      <c r="E12363" s="115">
        <v>46142</v>
      </c>
      <c r="F12363" s="93"/>
      <c r="G12363" s="93"/>
      <c r="H12363" s="93"/>
      <c r="I12363" s="99"/>
      <c r="J12363" s="99"/>
      <c r="K12363" s="99"/>
      <c r="M12363" s="44"/>
      <c r="P12363" s="343"/>
    </row>
    <row r="12364" spans="1:16" x14ac:dyDescent="0.25">
      <c r="A12364" s="44" t="s">
        <v>1267</v>
      </c>
      <c r="B12364" s="44" t="s">
        <v>12506</v>
      </c>
      <c r="C12364" s="45" t="s">
        <v>6615</v>
      </c>
      <c r="D12364" s="45" t="s">
        <v>4574</v>
      </c>
      <c r="E12364" s="275">
        <f>DATE(2026,2,28)</f>
        <v>46081</v>
      </c>
      <c r="M12364" s="44"/>
      <c r="P12364" s="343"/>
    </row>
    <row r="12365" spans="1:16" x14ac:dyDescent="0.25">
      <c r="A12365" s="44" t="s">
        <v>16167</v>
      </c>
      <c r="B12365" s="44" t="s">
        <v>1356</v>
      </c>
      <c r="C12365" s="45" t="s">
        <v>15958</v>
      </c>
      <c r="D12365" s="45" t="s">
        <v>18252</v>
      </c>
      <c r="E12365" s="45" t="s">
        <v>6214</v>
      </c>
      <c r="F12365" s="45" t="s">
        <v>1384</v>
      </c>
      <c r="G12365" s="45" t="s">
        <v>1385</v>
      </c>
      <c r="P12365" s="343"/>
    </row>
    <row r="12366" spans="1:16" x14ac:dyDescent="0.25">
      <c r="A12366" s="44" t="s">
        <v>47</v>
      </c>
      <c r="B12366" s="44" t="s">
        <v>15970</v>
      </c>
      <c r="C12366" s="45" t="s">
        <v>15775</v>
      </c>
      <c r="D12366" s="45" t="s">
        <v>18252</v>
      </c>
      <c r="E12366" s="45" t="s">
        <v>6416</v>
      </c>
      <c r="F12366" s="45" t="s">
        <v>1384</v>
      </c>
      <c r="G12366" s="45" t="s">
        <v>1385</v>
      </c>
      <c r="P12366" s="343"/>
    </row>
    <row r="12367" spans="1:16" x14ac:dyDescent="0.25">
      <c r="A12367" s="57" t="s">
        <v>47</v>
      </c>
      <c r="B12367" s="92" t="s">
        <v>4550</v>
      </c>
      <c r="C12367" s="93" t="s">
        <v>4548</v>
      </c>
      <c r="D12367" s="93" t="s">
        <v>4549</v>
      </c>
      <c r="E12367" s="94">
        <v>46203</v>
      </c>
      <c r="F12367" s="93"/>
      <c r="G12367" s="93"/>
      <c r="H12367" s="93"/>
      <c r="I12367" s="99"/>
      <c r="J12367" s="99"/>
      <c r="K12367" s="99"/>
      <c r="L12367" s="44"/>
      <c r="M12367" s="44"/>
      <c r="P12367" s="343"/>
    </row>
    <row r="12368" spans="1:16" x14ac:dyDescent="0.25">
      <c r="A12368" s="44" t="s">
        <v>47</v>
      </c>
      <c r="B12368" s="44" t="s">
        <v>15257</v>
      </c>
      <c r="C12368" s="45" t="s">
        <v>13518</v>
      </c>
      <c r="D12368" s="45" t="s">
        <v>16294</v>
      </c>
      <c r="E12368" s="46">
        <v>46022</v>
      </c>
      <c r="F12368" s="338"/>
      <c r="G12368" s="44"/>
      <c r="H12368" s="44"/>
      <c r="I12368" s="44"/>
      <c r="J12368" s="44"/>
      <c r="K12368" s="44"/>
      <c r="L12368" s="44"/>
      <c r="M12368" s="44"/>
      <c r="N12368" s="31"/>
      <c r="P12368" s="343"/>
    </row>
    <row r="12369" spans="1:16" x14ac:dyDescent="0.25">
      <c r="A12369" s="99" t="s">
        <v>47</v>
      </c>
      <c r="B12369" s="92" t="s">
        <v>10965</v>
      </c>
      <c r="C12369" s="93" t="s">
        <v>10966</v>
      </c>
      <c r="D12369" s="93" t="s">
        <v>1398</v>
      </c>
      <c r="E12369" s="94">
        <v>45976</v>
      </c>
      <c r="F12369" s="93"/>
      <c r="G12369" s="93"/>
      <c r="H12369" s="93"/>
      <c r="I12369" s="99"/>
      <c r="J12369" s="99"/>
      <c r="K12369" s="99"/>
      <c r="L12369" s="44"/>
      <c r="M12369" s="44"/>
      <c r="N12369" s="31"/>
      <c r="P12369" s="343"/>
    </row>
    <row r="12370" spans="1:16" x14ac:dyDescent="0.25">
      <c r="A12370" s="102" t="s">
        <v>4021</v>
      </c>
      <c r="B12370" s="92" t="s">
        <v>4085</v>
      </c>
      <c r="C12370" s="93" t="s">
        <v>4084</v>
      </c>
      <c r="D12370" s="93" t="s">
        <v>1398</v>
      </c>
      <c r="E12370" s="94">
        <v>45794</v>
      </c>
      <c r="F12370" s="93"/>
      <c r="G12370" s="93" t="s">
        <v>1385</v>
      </c>
      <c r="H12370" s="93" t="s">
        <v>1385</v>
      </c>
      <c r="I12370" s="99"/>
      <c r="J12370" s="99"/>
      <c r="K12370" s="99"/>
      <c r="L12370" s="44"/>
      <c r="M12370" s="44"/>
      <c r="N12370" s="31"/>
      <c r="P12370" s="343"/>
    </row>
    <row r="12371" spans="1:16" x14ac:dyDescent="0.25">
      <c r="A12371" s="262" t="s">
        <v>5487</v>
      </c>
      <c r="B12371" s="262" t="s">
        <v>9229</v>
      </c>
      <c r="C12371" s="53" t="s">
        <v>9283</v>
      </c>
      <c r="D12371" s="93" t="s">
        <v>7330</v>
      </c>
      <c r="E12371" s="263">
        <v>46824</v>
      </c>
      <c r="F12371" s="93"/>
      <c r="G12371" s="93"/>
      <c r="H12371" s="93"/>
      <c r="I12371" s="99"/>
      <c r="J12371" s="99"/>
      <c r="K12371" s="99"/>
      <c r="L12371" s="44"/>
      <c r="M12371" s="44"/>
      <c r="P12371" s="343"/>
    </row>
    <row r="12372" spans="1:16" x14ac:dyDescent="0.25">
      <c r="A12372" s="264" t="s">
        <v>5487</v>
      </c>
      <c r="B12372" s="264" t="s">
        <v>1062</v>
      </c>
      <c r="C12372" s="265">
        <v>230101</v>
      </c>
      <c r="D12372" s="265" t="s">
        <v>15953</v>
      </c>
      <c r="E12372" s="266" t="s">
        <v>6809</v>
      </c>
      <c r="P12372" s="343"/>
    </row>
    <row r="12373" spans="1:16" x14ac:dyDescent="0.25">
      <c r="A12373" s="264" t="s">
        <v>5487</v>
      </c>
      <c r="B12373" s="264" t="s">
        <v>2751</v>
      </c>
      <c r="C12373" s="265">
        <v>230105</v>
      </c>
      <c r="D12373" s="265" t="s">
        <v>15953</v>
      </c>
      <c r="E12373" s="266" t="s">
        <v>6877</v>
      </c>
      <c r="P12373" s="343"/>
    </row>
    <row r="12374" spans="1:16" x14ac:dyDescent="0.25">
      <c r="A12374" s="264" t="s">
        <v>5487</v>
      </c>
      <c r="B12374" s="264" t="s">
        <v>1066</v>
      </c>
      <c r="C12374" s="265">
        <v>230805</v>
      </c>
      <c r="D12374" s="265" t="s">
        <v>15953</v>
      </c>
      <c r="E12374" s="266" t="s">
        <v>5279</v>
      </c>
      <c r="P12374" s="343"/>
    </row>
    <row r="12375" spans="1:16" x14ac:dyDescent="0.25">
      <c r="A12375" s="403" t="s">
        <v>5170</v>
      </c>
      <c r="B12375" s="403" t="s">
        <v>17114</v>
      </c>
      <c r="C12375" s="413">
        <v>13.24</v>
      </c>
      <c r="D12375" s="43" t="s">
        <v>17679</v>
      </c>
      <c r="E12375" s="43">
        <v>47299</v>
      </c>
      <c r="F12375" s="88"/>
      <c r="P12375" s="343"/>
    </row>
    <row r="12376" spans="1:16" x14ac:dyDescent="0.25">
      <c r="A12376" s="1" t="s">
        <v>5170</v>
      </c>
      <c r="B12376" s="432" t="s">
        <v>6242</v>
      </c>
      <c r="C12376" s="433" t="s">
        <v>6262</v>
      </c>
      <c r="D12376" s="434" t="s">
        <v>17016</v>
      </c>
      <c r="E12376" s="434">
        <v>45885</v>
      </c>
      <c r="P12376" s="343"/>
    </row>
    <row r="12377" spans="1:16" x14ac:dyDescent="0.25">
      <c r="A12377" s="1" t="s">
        <v>5170</v>
      </c>
      <c r="B12377" s="432" t="s">
        <v>2183</v>
      </c>
      <c r="C12377" s="433" t="s">
        <v>14009</v>
      </c>
      <c r="D12377" s="434" t="s">
        <v>17016</v>
      </c>
      <c r="E12377" s="434">
        <v>45828</v>
      </c>
      <c r="P12377" s="343"/>
    </row>
    <row r="12378" spans="1:16" x14ac:dyDescent="0.25">
      <c r="A12378" s="44" t="s">
        <v>12507</v>
      </c>
      <c r="B12378" s="44" t="s">
        <v>5042</v>
      </c>
      <c r="C12378" s="45" t="s">
        <v>6616</v>
      </c>
      <c r="D12378" s="45" t="s">
        <v>4574</v>
      </c>
      <c r="E12378" s="275">
        <f>DATE(2026,12,20)</f>
        <v>46376</v>
      </c>
      <c r="M12378" s="44"/>
      <c r="P12378" s="343"/>
    </row>
    <row r="12379" spans="1:16" x14ac:dyDescent="0.25">
      <c r="A12379" s="57" t="s">
        <v>4518</v>
      </c>
      <c r="B12379" s="92" t="s">
        <v>4550</v>
      </c>
      <c r="C12379" s="93" t="s">
        <v>4548</v>
      </c>
      <c r="D12379" s="93" t="s">
        <v>4549</v>
      </c>
      <c r="E12379" s="94">
        <v>46203</v>
      </c>
      <c r="F12379" s="93"/>
      <c r="G12379" s="93"/>
      <c r="H12379" s="93"/>
      <c r="I12379" s="99"/>
      <c r="J12379" s="99"/>
      <c r="K12379" s="99"/>
      <c r="L12379" s="44"/>
      <c r="M12379" s="44"/>
      <c r="P12379" s="343"/>
    </row>
    <row r="12380" spans="1:16" x14ac:dyDescent="0.25">
      <c r="A12380" s="44" t="s">
        <v>15608</v>
      </c>
      <c r="B12380" s="44" t="s">
        <v>4157</v>
      </c>
      <c r="C12380" s="45" t="s">
        <v>15418</v>
      </c>
      <c r="D12380" s="45" t="s">
        <v>18252</v>
      </c>
      <c r="E12380" s="45" t="s">
        <v>3064</v>
      </c>
      <c r="F12380" s="45" t="s">
        <v>1384</v>
      </c>
      <c r="G12380" s="45" t="s">
        <v>1385</v>
      </c>
      <c r="P12380" s="343"/>
    </row>
    <row r="12381" spans="1:16" x14ac:dyDescent="0.25">
      <c r="A12381" s="264" t="s">
        <v>4313</v>
      </c>
      <c r="B12381" s="264" t="s">
        <v>3782</v>
      </c>
      <c r="C12381" s="265">
        <v>210205</v>
      </c>
      <c r="D12381" s="265" t="s">
        <v>15953</v>
      </c>
      <c r="E12381" s="266" t="s">
        <v>8836</v>
      </c>
      <c r="P12381" s="343"/>
    </row>
    <row r="12382" spans="1:16" x14ac:dyDescent="0.25">
      <c r="A12382" s="264" t="s">
        <v>4313</v>
      </c>
      <c r="B12382" s="264" t="s">
        <v>8832</v>
      </c>
      <c r="C12382" s="265">
        <v>230203</v>
      </c>
      <c r="D12382" s="265" t="s">
        <v>15953</v>
      </c>
      <c r="E12382" s="266" t="s">
        <v>8836</v>
      </c>
      <c r="P12382" s="343"/>
    </row>
    <row r="12383" spans="1:16" x14ac:dyDescent="0.25">
      <c r="A12383" s="264" t="s">
        <v>4313</v>
      </c>
      <c r="B12383" s="264" t="s">
        <v>1061</v>
      </c>
      <c r="C12383" s="265">
        <v>240803</v>
      </c>
      <c r="D12383" s="265" t="s">
        <v>15953</v>
      </c>
      <c r="E12383" s="266" t="s">
        <v>6416</v>
      </c>
      <c r="P12383" s="343"/>
    </row>
    <row r="12384" spans="1:16" x14ac:dyDescent="0.25">
      <c r="A12384" s="264" t="s">
        <v>4313</v>
      </c>
      <c r="B12384" s="264" t="s">
        <v>16922</v>
      </c>
      <c r="C12384" s="265">
        <v>24090701</v>
      </c>
      <c r="D12384" s="265" t="s">
        <v>15953</v>
      </c>
      <c r="E12384" s="266" t="s">
        <v>6214</v>
      </c>
      <c r="P12384" s="343"/>
    </row>
    <row r="12385" spans="1:16" x14ac:dyDescent="0.25">
      <c r="A12385" s="264" t="s">
        <v>4313</v>
      </c>
      <c r="B12385" s="264" t="s">
        <v>5419</v>
      </c>
      <c r="C12385" s="265">
        <v>24090702</v>
      </c>
      <c r="D12385" s="265" t="s">
        <v>15953</v>
      </c>
      <c r="E12385" s="266" t="s">
        <v>10715</v>
      </c>
      <c r="P12385" s="343"/>
    </row>
    <row r="12386" spans="1:16" x14ac:dyDescent="0.25">
      <c r="A12386" s="44" t="s">
        <v>11894</v>
      </c>
      <c r="B12386" s="44" t="s">
        <v>11838</v>
      </c>
      <c r="C12386" s="45" t="s">
        <v>11839</v>
      </c>
      <c r="D12386" s="45" t="s">
        <v>18252</v>
      </c>
      <c r="E12386" s="45" t="s">
        <v>10715</v>
      </c>
      <c r="F12386" s="45" t="s">
        <v>1384</v>
      </c>
      <c r="G12386" s="45" t="s">
        <v>1384</v>
      </c>
      <c r="P12386" s="343"/>
    </row>
    <row r="12387" spans="1:16" x14ac:dyDescent="0.25">
      <c r="A12387" s="264" t="s">
        <v>7040</v>
      </c>
      <c r="B12387" s="264" t="s">
        <v>2515</v>
      </c>
      <c r="C12387" s="265">
        <v>22090101</v>
      </c>
      <c r="D12387" s="265" t="s">
        <v>15953</v>
      </c>
      <c r="E12387" s="266" t="s">
        <v>6210</v>
      </c>
      <c r="P12387" s="343"/>
    </row>
    <row r="12388" spans="1:16" x14ac:dyDescent="0.25">
      <c r="A12388" s="264" t="s">
        <v>7040</v>
      </c>
      <c r="B12388" s="264" t="s">
        <v>3592</v>
      </c>
      <c r="C12388" s="265">
        <v>22090102</v>
      </c>
      <c r="D12388" s="265" t="s">
        <v>15953</v>
      </c>
      <c r="E12388" s="266" t="s">
        <v>6210</v>
      </c>
      <c r="P12388" s="343"/>
    </row>
    <row r="12389" spans="1:16" x14ac:dyDescent="0.25">
      <c r="A12389" s="44" t="s">
        <v>665</v>
      </c>
      <c r="B12389" s="44" t="s">
        <v>13515</v>
      </c>
      <c r="C12389" s="45" t="s">
        <v>13516</v>
      </c>
      <c r="D12389" s="45" t="s">
        <v>16294</v>
      </c>
      <c r="E12389" s="46">
        <v>45808</v>
      </c>
      <c r="F12389" s="338"/>
      <c r="G12389" s="44"/>
      <c r="H12389" s="44"/>
      <c r="I12389" s="44"/>
      <c r="J12389" s="44"/>
      <c r="K12389" s="44"/>
      <c r="L12389" s="44"/>
      <c r="M12389" s="44"/>
      <c r="N12389" s="31"/>
      <c r="P12389" s="343"/>
    </row>
    <row r="12390" spans="1:16" x14ac:dyDescent="0.25">
      <c r="A12390" s="44" t="s">
        <v>665</v>
      </c>
      <c r="B12390" s="44" t="s">
        <v>15312</v>
      </c>
      <c r="C12390" s="45" t="s">
        <v>10940</v>
      </c>
      <c r="D12390" s="45" t="s">
        <v>16294</v>
      </c>
      <c r="E12390" s="46">
        <v>45900</v>
      </c>
      <c r="F12390" s="338"/>
      <c r="G12390" s="44"/>
      <c r="H12390" s="44"/>
      <c r="I12390" s="44"/>
      <c r="J12390" s="44"/>
      <c r="K12390" s="44"/>
      <c r="L12390" s="44"/>
      <c r="M12390" s="44"/>
      <c r="N12390" s="31"/>
      <c r="P12390" s="343"/>
    </row>
    <row r="12391" spans="1:16" x14ac:dyDescent="0.25">
      <c r="A12391" s="264" t="s">
        <v>935</v>
      </c>
      <c r="B12391" s="264" t="s">
        <v>2751</v>
      </c>
      <c r="C12391" s="265">
        <v>230105</v>
      </c>
      <c r="D12391" s="265" t="s">
        <v>15953</v>
      </c>
      <c r="E12391" s="266" t="s">
        <v>6877</v>
      </c>
      <c r="P12391" s="343"/>
    </row>
    <row r="12392" spans="1:16" x14ac:dyDescent="0.25">
      <c r="A12392" s="135" t="s">
        <v>7682</v>
      </c>
      <c r="B12392" s="131" t="s">
        <v>7673</v>
      </c>
      <c r="C12392" s="96" t="s">
        <v>7674</v>
      </c>
      <c r="D12392" s="96" t="s">
        <v>1398</v>
      </c>
      <c r="E12392" s="112">
        <v>45976</v>
      </c>
      <c r="F12392" s="93"/>
      <c r="G12392" s="93"/>
      <c r="H12392" s="93"/>
      <c r="I12392" s="99"/>
      <c r="J12392" s="99"/>
      <c r="K12392" s="99"/>
      <c r="L12392" s="44"/>
      <c r="M12392" s="44"/>
      <c r="N12392" s="31"/>
      <c r="P12392" s="343"/>
    </row>
    <row r="12393" spans="1:16" x14ac:dyDescent="0.25">
      <c r="A12393" s="264" t="s">
        <v>7682</v>
      </c>
      <c r="B12393" s="264" t="s">
        <v>1069</v>
      </c>
      <c r="C12393" s="265">
        <v>230103</v>
      </c>
      <c r="D12393" s="265" t="s">
        <v>15953</v>
      </c>
      <c r="E12393" s="266" t="s">
        <v>6809</v>
      </c>
      <c r="P12393" s="343"/>
    </row>
    <row r="12394" spans="1:16" x14ac:dyDescent="0.25">
      <c r="A12394" s="264" t="s">
        <v>7682</v>
      </c>
      <c r="B12394" s="264" t="s">
        <v>1059</v>
      </c>
      <c r="C12394" s="265">
        <v>231104</v>
      </c>
      <c r="D12394" s="265" t="s">
        <v>15953</v>
      </c>
      <c r="E12394" s="266" t="s">
        <v>11352</v>
      </c>
      <c r="P12394" s="343"/>
    </row>
    <row r="12395" spans="1:16" x14ac:dyDescent="0.25">
      <c r="A12395" s="264" t="s">
        <v>7682</v>
      </c>
      <c r="B12395" s="264" t="s">
        <v>4181</v>
      </c>
      <c r="C12395" s="265">
        <v>240301</v>
      </c>
      <c r="D12395" s="265" t="s">
        <v>15953</v>
      </c>
      <c r="E12395" s="266" t="s">
        <v>13010</v>
      </c>
      <c r="P12395" s="343"/>
    </row>
    <row r="12396" spans="1:16" x14ac:dyDescent="0.25">
      <c r="A12396" s="264" t="s">
        <v>7682</v>
      </c>
      <c r="B12396" s="264" t="s">
        <v>14575</v>
      </c>
      <c r="C12396" s="265">
        <v>240402</v>
      </c>
      <c r="D12396" s="265" t="s">
        <v>15953</v>
      </c>
      <c r="E12396" s="266" t="s">
        <v>6492</v>
      </c>
      <c r="P12396" s="343"/>
    </row>
    <row r="12397" spans="1:16" x14ac:dyDescent="0.25">
      <c r="A12397" s="403" t="s">
        <v>17509</v>
      </c>
      <c r="B12397" s="403" t="s">
        <v>17205</v>
      </c>
      <c r="C12397" s="413">
        <v>15.23</v>
      </c>
      <c r="D12397" s="43" t="s">
        <v>17679</v>
      </c>
      <c r="E12397" s="43">
        <v>46934</v>
      </c>
      <c r="F12397" s="88"/>
      <c r="P12397" s="343"/>
    </row>
    <row r="12398" spans="1:16" x14ac:dyDescent="0.25">
      <c r="A12398" s="403" t="s">
        <v>17509</v>
      </c>
      <c r="B12398" s="403" t="s">
        <v>17206</v>
      </c>
      <c r="C12398" s="413">
        <v>16.23</v>
      </c>
      <c r="D12398" s="43" t="s">
        <v>17679</v>
      </c>
      <c r="E12398" s="43">
        <v>46934</v>
      </c>
      <c r="F12398" s="88"/>
      <c r="P12398" s="343"/>
    </row>
    <row r="12399" spans="1:16" x14ac:dyDescent="0.25">
      <c r="A12399" s="44" t="s">
        <v>18199</v>
      </c>
      <c r="B12399" s="44" t="s">
        <v>1358</v>
      </c>
      <c r="C12399" s="45" t="s">
        <v>6197</v>
      </c>
      <c r="D12399" s="45" t="s">
        <v>18252</v>
      </c>
      <c r="E12399" s="45" t="s">
        <v>6211</v>
      </c>
      <c r="F12399" s="45" t="s">
        <v>1384</v>
      </c>
      <c r="G12399" s="45" t="s">
        <v>1384</v>
      </c>
      <c r="P12399" s="343"/>
    </row>
    <row r="12400" spans="1:16" x14ac:dyDescent="0.25">
      <c r="A12400" s="264" t="s">
        <v>3548</v>
      </c>
      <c r="B12400" s="264" t="s">
        <v>1056</v>
      </c>
      <c r="C12400" s="265">
        <v>230601</v>
      </c>
      <c r="D12400" s="265" t="s">
        <v>15953</v>
      </c>
      <c r="E12400" s="266" t="s">
        <v>10533</v>
      </c>
      <c r="P12400" s="343"/>
    </row>
    <row r="12401" spans="1:16" x14ac:dyDescent="0.25">
      <c r="A12401" s="44" t="s">
        <v>16168</v>
      </c>
      <c r="B12401" s="44" t="s">
        <v>15779</v>
      </c>
      <c r="C12401" s="45" t="s">
        <v>15780</v>
      </c>
      <c r="D12401" s="45" t="s">
        <v>18252</v>
      </c>
      <c r="E12401" s="45" t="s">
        <v>6416</v>
      </c>
      <c r="F12401" s="45" t="s">
        <v>1385</v>
      </c>
      <c r="G12401" s="45" t="s">
        <v>1385</v>
      </c>
      <c r="P12401" s="343"/>
    </row>
    <row r="12402" spans="1:16" x14ac:dyDescent="0.25">
      <c r="A12402" s="44" t="s">
        <v>3418</v>
      </c>
      <c r="B12402" s="44" t="s">
        <v>1361</v>
      </c>
      <c r="C12402" s="45" t="s">
        <v>9087</v>
      </c>
      <c r="D12402" s="45" t="s">
        <v>18252</v>
      </c>
      <c r="E12402" s="45" t="s">
        <v>6809</v>
      </c>
      <c r="F12402" s="45" t="s">
        <v>1384</v>
      </c>
      <c r="G12402" s="45" t="s">
        <v>1385</v>
      </c>
      <c r="P12402" s="343"/>
    </row>
    <row r="12403" spans="1:16" x14ac:dyDescent="0.25">
      <c r="A12403" s="403" t="s">
        <v>11185</v>
      </c>
      <c r="B12403" s="403" t="s">
        <v>17099</v>
      </c>
      <c r="C12403" s="413">
        <v>8.25</v>
      </c>
      <c r="D12403" s="43" t="s">
        <v>17679</v>
      </c>
      <c r="E12403" s="43">
        <v>47057</v>
      </c>
      <c r="F12403" s="88" t="s">
        <v>1533</v>
      </c>
      <c r="P12403" s="343"/>
    </row>
    <row r="12404" spans="1:16" x14ac:dyDescent="0.25">
      <c r="A12404" s="403" t="s">
        <v>11185</v>
      </c>
      <c r="B12404" s="403" t="s">
        <v>17096</v>
      </c>
      <c r="C12404" s="413">
        <v>24.22</v>
      </c>
      <c r="D12404" s="43" t="s">
        <v>17679</v>
      </c>
      <c r="E12404" s="43">
        <v>45838</v>
      </c>
      <c r="F12404" s="88"/>
      <c r="P12404" s="343"/>
    </row>
    <row r="12405" spans="1:16" x14ac:dyDescent="0.25">
      <c r="A12405" s="44" t="s">
        <v>11185</v>
      </c>
      <c r="B12405" s="44" t="s">
        <v>15259</v>
      </c>
      <c r="C12405" s="45" t="s">
        <v>11129</v>
      </c>
      <c r="D12405" s="45" t="s">
        <v>16294</v>
      </c>
      <c r="E12405" s="46">
        <v>46022</v>
      </c>
      <c r="F12405" s="338" t="s">
        <v>2055</v>
      </c>
      <c r="G12405" s="44"/>
      <c r="H12405" s="44"/>
      <c r="I12405" s="44"/>
      <c r="J12405" s="44"/>
      <c r="K12405" s="44"/>
      <c r="L12405" s="44"/>
      <c r="M12405" s="44"/>
      <c r="N12405" s="31"/>
      <c r="P12405" s="343"/>
    </row>
    <row r="12406" spans="1:16" x14ac:dyDescent="0.25">
      <c r="A12406" s="264" t="s">
        <v>11185</v>
      </c>
      <c r="B12406" s="264" t="s">
        <v>6669</v>
      </c>
      <c r="C12406" s="265">
        <v>240804</v>
      </c>
      <c r="D12406" s="265" t="s">
        <v>15953</v>
      </c>
      <c r="E12406" s="266" t="s">
        <v>15826</v>
      </c>
      <c r="P12406" s="343"/>
    </row>
    <row r="12407" spans="1:16" x14ac:dyDescent="0.25">
      <c r="A12407" s="264" t="s">
        <v>936</v>
      </c>
      <c r="B12407" s="264" t="s">
        <v>1057</v>
      </c>
      <c r="C12407" s="265">
        <v>24060402</v>
      </c>
      <c r="D12407" s="265" t="s">
        <v>15953</v>
      </c>
      <c r="E12407" s="266" t="s">
        <v>5410</v>
      </c>
      <c r="P12407" s="343"/>
    </row>
    <row r="12408" spans="1:16" x14ac:dyDescent="0.25">
      <c r="A12408" s="264" t="s">
        <v>9587</v>
      </c>
      <c r="B12408" s="264" t="s">
        <v>4181</v>
      </c>
      <c r="C12408" s="265">
        <v>230301</v>
      </c>
      <c r="D12408" s="265" t="s">
        <v>15953</v>
      </c>
      <c r="E12408" s="266" t="s">
        <v>6877</v>
      </c>
      <c r="P12408" s="343"/>
    </row>
    <row r="12409" spans="1:16" x14ac:dyDescent="0.25">
      <c r="A12409" s="44" t="s">
        <v>1268</v>
      </c>
      <c r="B12409" s="44" t="s">
        <v>6179</v>
      </c>
      <c r="C12409" s="45" t="s">
        <v>6199</v>
      </c>
      <c r="D12409" s="45" t="s">
        <v>18252</v>
      </c>
      <c r="E12409" s="45" t="s">
        <v>6212</v>
      </c>
      <c r="F12409" s="45" t="s">
        <v>1384</v>
      </c>
      <c r="G12409" s="45" t="s">
        <v>1385</v>
      </c>
      <c r="P12409" s="343"/>
    </row>
    <row r="12410" spans="1:16" x14ac:dyDescent="0.25">
      <c r="A12410" s="44" t="s">
        <v>1268</v>
      </c>
      <c r="B12410" s="44" t="s">
        <v>1768</v>
      </c>
      <c r="C12410" s="45" t="s">
        <v>6490</v>
      </c>
      <c r="D12410" s="45" t="s">
        <v>15765</v>
      </c>
      <c r="E12410" s="45" t="s">
        <v>6422</v>
      </c>
      <c r="F12410" s="328"/>
      <c r="G12410" s="328"/>
      <c r="H12410" s="328"/>
      <c r="I12410" s="329"/>
      <c r="J12410" s="329"/>
      <c r="K12410" s="329"/>
      <c r="L12410" s="44"/>
      <c r="M12410" s="44"/>
      <c r="P12410" s="343"/>
    </row>
    <row r="12411" spans="1:16" x14ac:dyDescent="0.25">
      <c r="A12411" s="346" t="s">
        <v>1268</v>
      </c>
      <c r="B12411" s="346" t="s">
        <v>1768</v>
      </c>
      <c r="C12411" s="347" t="s">
        <v>6490</v>
      </c>
      <c r="D12411" s="347" t="s">
        <v>15765</v>
      </c>
      <c r="E12411" s="347" t="s">
        <v>6665</v>
      </c>
      <c r="F12411" s="346"/>
      <c r="G12411" s="346"/>
      <c r="H12411" s="346"/>
      <c r="I12411" s="346"/>
      <c r="J12411" s="346"/>
      <c r="K12411" s="346"/>
      <c r="L12411" s="346"/>
      <c r="M12411" s="346"/>
      <c r="P12411" s="343"/>
    </row>
    <row r="12412" spans="1:16" x14ac:dyDescent="0.25">
      <c r="A12412" s="44" t="s">
        <v>1268</v>
      </c>
      <c r="B12412" s="44" t="s">
        <v>1768</v>
      </c>
      <c r="C12412" s="45" t="s">
        <v>6490</v>
      </c>
      <c r="D12412" s="45" t="s">
        <v>13812</v>
      </c>
      <c r="E12412" s="45" t="s">
        <v>6422</v>
      </c>
      <c r="F12412" s="93"/>
      <c r="G12412" s="93"/>
      <c r="H12412" s="93"/>
      <c r="I12412" s="99"/>
      <c r="J12412" s="99"/>
      <c r="K12412" s="99"/>
      <c r="L12412" s="44"/>
      <c r="M12412" s="44"/>
      <c r="P12412" s="343"/>
    </row>
    <row r="12413" spans="1:16" x14ac:dyDescent="0.25">
      <c r="A12413" s="264" t="s">
        <v>17959</v>
      </c>
      <c r="B12413" s="264" t="s">
        <v>6725</v>
      </c>
      <c r="C12413" s="265">
        <v>24070201</v>
      </c>
      <c r="D12413" s="265" t="s">
        <v>15953</v>
      </c>
      <c r="E12413" s="266" t="s">
        <v>10069</v>
      </c>
      <c r="P12413" s="343"/>
    </row>
    <row r="12414" spans="1:16" x14ac:dyDescent="0.25">
      <c r="A12414" s="262" t="s">
        <v>11626</v>
      </c>
      <c r="B12414" s="262" t="s">
        <v>7340</v>
      </c>
      <c r="C12414" s="53" t="s">
        <v>11744</v>
      </c>
      <c r="D12414" s="93" t="s">
        <v>7330</v>
      </c>
      <c r="E12414" s="263">
        <v>46707</v>
      </c>
      <c r="F12414" s="93"/>
      <c r="G12414" s="93"/>
      <c r="H12414" s="93"/>
      <c r="I12414" s="99"/>
      <c r="J12414" s="99"/>
      <c r="K12414" s="99"/>
      <c r="L12414" s="44"/>
      <c r="M12414" s="44"/>
      <c r="P12414" s="343"/>
    </row>
    <row r="12415" spans="1:16" x14ac:dyDescent="0.25">
      <c r="A12415" s="264" t="s">
        <v>15015</v>
      </c>
      <c r="B12415" s="264" t="s">
        <v>1061</v>
      </c>
      <c r="C12415" s="265">
        <v>240803</v>
      </c>
      <c r="D12415" s="265" t="s">
        <v>15953</v>
      </c>
      <c r="E12415" s="266" t="s">
        <v>6416</v>
      </c>
      <c r="P12415" s="343"/>
    </row>
    <row r="12416" spans="1:16" x14ac:dyDescent="0.25">
      <c r="A12416" s="264" t="s">
        <v>15015</v>
      </c>
      <c r="B12416" s="264" t="s">
        <v>6725</v>
      </c>
      <c r="C12416" s="265">
        <v>24070201</v>
      </c>
      <c r="D12416" s="265" t="s">
        <v>15953</v>
      </c>
      <c r="E12416" s="266" t="s">
        <v>10069</v>
      </c>
      <c r="P12416" s="343"/>
    </row>
    <row r="12417" spans="1:16" x14ac:dyDescent="0.25">
      <c r="A12417" s="264" t="s">
        <v>15015</v>
      </c>
      <c r="B12417" s="264" t="s">
        <v>3596</v>
      </c>
      <c r="C12417" s="265">
        <v>24070202</v>
      </c>
      <c r="D12417" s="265" t="s">
        <v>15953</v>
      </c>
      <c r="E12417" s="266" t="s">
        <v>5273</v>
      </c>
      <c r="P12417" s="343"/>
    </row>
    <row r="12418" spans="1:16" x14ac:dyDescent="0.25">
      <c r="A12418" s="264" t="s">
        <v>15016</v>
      </c>
      <c r="B12418" s="264" t="s">
        <v>6725</v>
      </c>
      <c r="C12418" s="265">
        <v>24070201</v>
      </c>
      <c r="D12418" s="265" t="s">
        <v>15953</v>
      </c>
      <c r="E12418" s="266" t="s">
        <v>10069</v>
      </c>
      <c r="P12418" s="343"/>
    </row>
    <row r="12419" spans="1:16" x14ac:dyDescent="0.25">
      <c r="A12419" s="264" t="s">
        <v>15016</v>
      </c>
      <c r="B12419" s="264" t="s">
        <v>3596</v>
      </c>
      <c r="C12419" s="265">
        <v>24070202</v>
      </c>
      <c r="D12419" s="265" t="s">
        <v>15953</v>
      </c>
      <c r="E12419" s="266" t="s">
        <v>5273</v>
      </c>
      <c r="P12419" s="343"/>
    </row>
    <row r="12420" spans="1:16" x14ac:dyDescent="0.25">
      <c r="A12420" s="44" t="s">
        <v>6099</v>
      </c>
      <c r="B12420" s="44" t="s">
        <v>6179</v>
      </c>
      <c r="C12420" s="45" t="s">
        <v>6199</v>
      </c>
      <c r="D12420" s="45" t="s">
        <v>18252</v>
      </c>
      <c r="E12420" s="45" t="s">
        <v>6212</v>
      </c>
      <c r="F12420" s="45" t="s">
        <v>1385</v>
      </c>
      <c r="G12420" s="45" t="s">
        <v>1385</v>
      </c>
      <c r="P12420" s="343"/>
    </row>
    <row r="12421" spans="1:16" x14ac:dyDescent="0.25">
      <c r="A12421" s="103" t="s">
        <v>4100</v>
      </c>
      <c r="B12421" s="103" t="s">
        <v>2495</v>
      </c>
      <c r="C12421" s="147" t="s">
        <v>4101</v>
      </c>
      <c r="D12421" s="146" t="s">
        <v>1702</v>
      </c>
      <c r="E12421" s="116"/>
      <c r="F12421" s="104"/>
      <c r="G12421" s="104"/>
      <c r="H12421" s="93"/>
      <c r="I12421" s="99"/>
      <c r="J12421" s="99"/>
      <c r="K12421" s="99"/>
      <c r="L12421" s="44"/>
      <c r="M12421" s="44"/>
      <c r="P12421" s="343"/>
    </row>
    <row r="12422" spans="1:16" x14ac:dyDescent="0.25">
      <c r="A12422" s="1" t="s">
        <v>18282</v>
      </c>
      <c r="B12422" s="432" t="s">
        <v>16406</v>
      </c>
      <c r="C12422" s="433" t="s">
        <v>16409</v>
      </c>
      <c r="D12422" s="434" t="s">
        <v>17016</v>
      </c>
      <c r="E12422" s="434">
        <v>46008</v>
      </c>
      <c r="P12422" s="343"/>
    </row>
    <row r="12423" spans="1:16" x14ac:dyDescent="0.25">
      <c r="A12423" s="103" t="s">
        <v>10972</v>
      </c>
      <c r="B12423" s="103" t="s">
        <v>1348</v>
      </c>
      <c r="C12423" s="147" t="s">
        <v>10973</v>
      </c>
      <c r="D12423" s="146" t="s">
        <v>4874</v>
      </c>
      <c r="E12423" s="116">
        <v>45472</v>
      </c>
      <c r="F12423" s="104"/>
      <c r="G12423" s="104" t="s">
        <v>1533</v>
      </c>
      <c r="H12423" s="93"/>
      <c r="I12423" s="99"/>
      <c r="J12423" s="99"/>
      <c r="K12423" s="99"/>
      <c r="L12423" s="44"/>
      <c r="M12423" s="44"/>
      <c r="P12423" s="343"/>
    </row>
    <row r="12424" spans="1:16" x14ac:dyDescent="0.25">
      <c r="A12424" s="264" t="s">
        <v>10972</v>
      </c>
      <c r="B12424" s="264" t="s">
        <v>3587</v>
      </c>
      <c r="C12424" s="265">
        <v>230904</v>
      </c>
      <c r="D12424" s="265" t="s">
        <v>15953</v>
      </c>
      <c r="E12424" s="266" t="s">
        <v>10715</v>
      </c>
      <c r="P12424" s="343"/>
    </row>
    <row r="12425" spans="1:16" x14ac:dyDescent="0.25">
      <c r="A12425" s="44" t="s">
        <v>15609</v>
      </c>
      <c r="B12425" s="44" t="s">
        <v>6179</v>
      </c>
      <c r="C12425" s="45" t="s">
        <v>6199</v>
      </c>
      <c r="D12425" s="45" t="s">
        <v>18252</v>
      </c>
      <c r="E12425" s="45" t="s">
        <v>6212</v>
      </c>
      <c r="F12425" s="45" t="s">
        <v>1384</v>
      </c>
      <c r="G12425" s="45" t="s">
        <v>1385</v>
      </c>
      <c r="P12425" s="343"/>
    </row>
    <row r="12426" spans="1:16" x14ac:dyDescent="0.25">
      <c r="A12426" s="44" t="s">
        <v>1743</v>
      </c>
      <c r="B12426" s="44" t="s">
        <v>1768</v>
      </c>
      <c r="C12426" s="45" t="s">
        <v>6491</v>
      </c>
      <c r="D12426" s="45" t="s">
        <v>15765</v>
      </c>
      <c r="E12426" s="45" t="s">
        <v>6422</v>
      </c>
      <c r="F12426" s="328"/>
      <c r="G12426" s="328"/>
      <c r="H12426" s="328"/>
      <c r="I12426" s="329"/>
      <c r="J12426" s="329"/>
      <c r="K12426" s="329"/>
      <c r="L12426" s="44"/>
      <c r="M12426" s="44"/>
      <c r="P12426" s="343"/>
    </row>
    <row r="12427" spans="1:16" x14ac:dyDescent="0.25">
      <c r="A12427" s="346" t="s">
        <v>1743</v>
      </c>
      <c r="B12427" s="346" t="s">
        <v>1768</v>
      </c>
      <c r="C12427" s="347" t="s">
        <v>6491</v>
      </c>
      <c r="D12427" s="347" t="s">
        <v>15765</v>
      </c>
      <c r="E12427" s="347" t="s">
        <v>6665</v>
      </c>
      <c r="F12427" s="346"/>
      <c r="G12427" s="346"/>
      <c r="H12427" s="346"/>
      <c r="I12427" s="346"/>
      <c r="J12427" s="346"/>
      <c r="K12427" s="346"/>
      <c r="L12427" s="346"/>
      <c r="M12427" s="346"/>
      <c r="P12427" s="343"/>
    </row>
    <row r="12428" spans="1:16" x14ac:dyDescent="0.25">
      <c r="A12428" s="44" t="s">
        <v>1743</v>
      </c>
      <c r="B12428" s="44" t="s">
        <v>1768</v>
      </c>
      <c r="C12428" s="45" t="s">
        <v>6491</v>
      </c>
      <c r="D12428" s="45" t="s">
        <v>13812</v>
      </c>
      <c r="E12428" s="45" t="s">
        <v>6422</v>
      </c>
      <c r="F12428" s="93"/>
      <c r="G12428" s="93"/>
      <c r="H12428" s="93"/>
      <c r="I12428" s="99"/>
      <c r="J12428" s="99"/>
      <c r="K12428" s="99"/>
      <c r="L12428" s="44"/>
      <c r="M12428" s="44"/>
      <c r="P12428" s="343"/>
    </row>
    <row r="12429" spans="1:16" x14ac:dyDescent="0.25">
      <c r="A12429" s="44" t="s">
        <v>5488</v>
      </c>
      <c r="B12429" s="44" t="s">
        <v>6179</v>
      </c>
      <c r="C12429" s="45" t="s">
        <v>6199</v>
      </c>
      <c r="D12429" s="45" t="s">
        <v>18252</v>
      </c>
      <c r="E12429" s="45" t="s">
        <v>6212</v>
      </c>
      <c r="F12429" s="45" t="s">
        <v>1384</v>
      </c>
      <c r="G12429" s="45" t="s">
        <v>1385</v>
      </c>
      <c r="P12429" s="343"/>
    </row>
    <row r="12430" spans="1:16" x14ac:dyDescent="0.25">
      <c r="A12430" s="264" t="s">
        <v>15017</v>
      </c>
      <c r="B12430" s="264" t="s">
        <v>6725</v>
      </c>
      <c r="C12430" s="265">
        <v>24070201</v>
      </c>
      <c r="D12430" s="265" t="s">
        <v>15953</v>
      </c>
      <c r="E12430" s="266" t="s">
        <v>10069</v>
      </c>
      <c r="P12430" s="343"/>
    </row>
    <row r="12431" spans="1:16" x14ac:dyDescent="0.25">
      <c r="A12431" s="264" t="s">
        <v>15017</v>
      </c>
      <c r="B12431" s="264" t="s">
        <v>3596</v>
      </c>
      <c r="C12431" s="265">
        <v>24070202</v>
      </c>
      <c r="D12431" s="265" t="s">
        <v>15953</v>
      </c>
      <c r="E12431" s="266" t="s">
        <v>5273</v>
      </c>
      <c r="P12431" s="343"/>
    </row>
    <row r="12432" spans="1:16" x14ac:dyDescent="0.25">
      <c r="A12432" s="44" t="s">
        <v>2441</v>
      </c>
      <c r="B12432" s="44" t="s">
        <v>1358</v>
      </c>
      <c r="C12432" s="45" t="s">
        <v>6197</v>
      </c>
      <c r="D12432" s="45" t="s">
        <v>18252</v>
      </c>
      <c r="E12432" s="45" t="s">
        <v>6211</v>
      </c>
      <c r="F12432" s="45" t="s">
        <v>1385</v>
      </c>
      <c r="G12432" s="45" t="s">
        <v>1385</v>
      </c>
      <c r="P12432" s="343"/>
    </row>
    <row r="12433" spans="1:16" x14ac:dyDescent="0.25">
      <c r="A12433" s="44" t="s">
        <v>2441</v>
      </c>
      <c r="B12433" s="44" t="s">
        <v>6179</v>
      </c>
      <c r="C12433" s="45" t="s">
        <v>6199</v>
      </c>
      <c r="D12433" s="45" t="s">
        <v>18252</v>
      </c>
      <c r="E12433" s="45" t="s">
        <v>6212</v>
      </c>
      <c r="F12433" s="45" t="s">
        <v>1385</v>
      </c>
      <c r="G12433" s="45" t="s">
        <v>1385</v>
      </c>
      <c r="P12433" s="343"/>
    </row>
    <row r="12434" spans="1:16" x14ac:dyDescent="0.25">
      <c r="A12434" s="44" t="s">
        <v>2441</v>
      </c>
      <c r="B12434" s="92" t="s">
        <v>13392</v>
      </c>
      <c r="C12434" s="77" t="s">
        <v>13124</v>
      </c>
      <c r="D12434" s="93" t="s">
        <v>13391</v>
      </c>
      <c r="E12434" s="94">
        <v>45838</v>
      </c>
      <c r="F12434" s="93"/>
      <c r="G12434" s="93"/>
      <c r="H12434" s="93"/>
      <c r="I12434" s="99"/>
      <c r="J12434" s="99"/>
      <c r="K12434" s="99"/>
      <c r="L12434" s="44"/>
      <c r="M12434" s="44"/>
      <c r="N12434" s="31"/>
      <c r="P12434" s="343"/>
    </row>
    <row r="12435" spans="1:16" x14ac:dyDescent="0.25">
      <c r="A12435" s="403" t="s">
        <v>2441</v>
      </c>
      <c r="B12435" s="403" t="s">
        <v>17447</v>
      </c>
      <c r="C12435" s="88">
        <v>2.25</v>
      </c>
      <c r="D12435" s="43" t="s">
        <v>17679</v>
      </c>
      <c r="E12435" s="43">
        <v>47422</v>
      </c>
      <c r="F12435" s="88" t="s">
        <v>1533</v>
      </c>
      <c r="P12435" s="343"/>
    </row>
    <row r="12436" spans="1:16" x14ac:dyDescent="0.25">
      <c r="A12436" s="44" t="s">
        <v>2441</v>
      </c>
      <c r="B12436" s="44" t="s">
        <v>15299</v>
      </c>
      <c r="C12436" s="45" t="s">
        <v>5039</v>
      </c>
      <c r="D12436" s="45" t="s">
        <v>16294</v>
      </c>
      <c r="E12436" s="46">
        <v>46022</v>
      </c>
      <c r="F12436" s="338"/>
      <c r="G12436" s="44"/>
      <c r="H12436" s="44"/>
      <c r="I12436" s="44"/>
      <c r="J12436" s="44"/>
      <c r="K12436" s="44"/>
      <c r="L12436" s="44"/>
      <c r="M12436" s="44"/>
      <c r="N12436" s="31"/>
      <c r="P12436" s="343"/>
    </row>
    <row r="12437" spans="1:16" x14ac:dyDescent="0.25">
      <c r="A12437" s="1" t="s">
        <v>2441</v>
      </c>
      <c r="B12437" s="432" t="s">
        <v>185</v>
      </c>
      <c r="C12437" s="433" t="s">
        <v>14496</v>
      </c>
      <c r="D12437" s="434" t="s">
        <v>17016</v>
      </c>
      <c r="E12437" s="434">
        <v>45763</v>
      </c>
      <c r="P12437" s="343"/>
    </row>
    <row r="12438" spans="1:16" x14ac:dyDescent="0.25">
      <c r="A12438" s="57" t="s">
        <v>10778</v>
      </c>
      <c r="B12438" s="57" t="s">
        <v>2495</v>
      </c>
      <c r="C12438" s="62" t="s">
        <v>10848</v>
      </c>
      <c r="D12438" s="62" t="s">
        <v>5966</v>
      </c>
      <c r="E12438" s="60">
        <v>45961</v>
      </c>
      <c r="F12438" s="339" t="s">
        <v>16267</v>
      </c>
      <c r="G12438" s="339" t="s">
        <v>16268</v>
      </c>
      <c r="H12438" s="57"/>
      <c r="I12438" s="57"/>
      <c r="J12438" s="57"/>
      <c r="K12438" s="57"/>
      <c r="L12438" s="44"/>
      <c r="M12438" s="44"/>
      <c r="N12438" s="31"/>
      <c r="P12438" s="343"/>
    </row>
    <row r="12439" spans="1:16" x14ac:dyDescent="0.25">
      <c r="A12439" s="44" t="s">
        <v>16169</v>
      </c>
      <c r="B12439" s="44" t="s">
        <v>15962</v>
      </c>
      <c r="C12439" s="45" t="s">
        <v>15776</v>
      </c>
      <c r="D12439" s="45" t="s">
        <v>18252</v>
      </c>
      <c r="E12439" s="45" t="s">
        <v>6416</v>
      </c>
      <c r="F12439" s="45" t="s">
        <v>1384</v>
      </c>
      <c r="G12439" s="45" t="s">
        <v>1385</v>
      </c>
      <c r="P12439" s="343"/>
    </row>
    <row r="12440" spans="1:16" x14ac:dyDescent="0.25">
      <c r="A12440" s="264" t="s">
        <v>10778</v>
      </c>
      <c r="B12440" s="264" t="s">
        <v>6669</v>
      </c>
      <c r="C12440" s="265">
        <v>230807</v>
      </c>
      <c r="D12440" s="265" t="s">
        <v>15953</v>
      </c>
      <c r="E12440" s="266" t="s">
        <v>6877</v>
      </c>
      <c r="P12440" s="343"/>
    </row>
    <row r="12441" spans="1:16" x14ac:dyDescent="0.25">
      <c r="A12441" s="44" t="s">
        <v>11186</v>
      </c>
      <c r="B12441" s="44" t="s">
        <v>15259</v>
      </c>
      <c r="C12441" s="45" t="s">
        <v>11129</v>
      </c>
      <c r="D12441" s="45" t="s">
        <v>16294</v>
      </c>
      <c r="E12441" s="46">
        <v>46022</v>
      </c>
      <c r="F12441" s="338"/>
      <c r="G12441" s="44"/>
      <c r="H12441" s="44"/>
      <c r="I12441" s="44"/>
      <c r="J12441" s="44"/>
      <c r="K12441" s="44"/>
      <c r="L12441" s="44"/>
      <c r="M12441" s="44"/>
      <c r="N12441" s="31"/>
      <c r="P12441" s="343"/>
    </row>
    <row r="12442" spans="1:16" x14ac:dyDescent="0.25">
      <c r="A12442" s="44" t="s">
        <v>1269</v>
      </c>
      <c r="B12442" s="44" t="s">
        <v>6179</v>
      </c>
      <c r="C12442" s="45" t="s">
        <v>6199</v>
      </c>
      <c r="D12442" s="45" t="s">
        <v>18252</v>
      </c>
      <c r="E12442" s="45" t="s">
        <v>6212</v>
      </c>
      <c r="F12442" s="45" t="s">
        <v>1384</v>
      </c>
      <c r="G12442" s="45" t="s">
        <v>1385</v>
      </c>
      <c r="P12442" s="343"/>
    </row>
    <row r="12443" spans="1:16" x14ac:dyDescent="0.25">
      <c r="A12443" s="44" t="s">
        <v>5036</v>
      </c>
      <c r="B12443" s="44" t="s">
        <v>15299</v>
      </c>
      <c r="C12443" s="45" t="s">
        <v>5039</v>
      </c>
      <c r="D12443" s="45" t="s">
        <v>16294</v>
      </c>
      <c r="E12443" s="46">
        <v>46022</v>
      </c>
      <c r="F12443" s="338"/>
      <c r="G12443" s="44"/>
      <c r="H12443" s="44"/>
      <c r="I12443" s="44"/>
      <c r="J12443" s="44"/>
      <c r="K12443" s="44"/>
      <c r="L12443" s="44"/>
      <c r="M12443" s="44"/>
      <c r="N12443" s="31"/>
      <c r="P12443" s="343"/>
    </row>
    <row r="12444" spans="1:16" x14ac:dyDescent="0.25">
      <c r="A12444" s="264" t="s">
        <v>2845</v>
      </c>
      <c r="B12444" s="264" t="s">
        <v>1054</v>
      </c>
      <c r="C12444" s="265">
        <v>220303</v>
      </c>
      <c r="D12444" s="265" t="s">
        <v>15953</v>
      </c>
      <c r="E12444" s="266" t="s">
        <v>3064</v>
      </c>
      <c r="P12444" s="343"/>
    </row>
    <row r="12445" spans="1:16" x14ac:dyDescent="0.25">
      <c r="A12445" s="80" t="s">
        <v>8357</v>
      </c>
      <c r="B12445" s="80" t="s">
        <v>8358</v>
      </c>
      <c r="C12445" s="81" t="s">
        <v>2896</v>
      </c>
      <c r="D12445" s="81" t="s">
        <v>2000</v>
      </c>
      <c r="E12445" s="82">
        <v>45925</v>
      </c>
      <c r="F12445" s="93"/>
      <c r="G12445" s="93"/>
      <c r="H12445" s="93"/>
      <c r="I12445" s="99"/>
      <c r="J12445" s="99"/>
      <c r="K12445" s="99"/>
      <c r="L12445" s="44"/>
      <c r="M12445" s="44"/>
      <c r="N12445" s="31"/>
      <c r="P12445" s="343"/>
    </row>
    <row r="12446" spans="1:16" x14ac:dyDescent="0.25">
      <c r="A12446" s="403" t="s">
        <v>15018</v>
      </c>
      <c r="B12446" s="403" t="s">
        <v>17447</v>
      </c>
      <c r="C12446" s="88">
        <v>2.25</v>
      </c>
      <c r="D12446" s="43" t="s">
        <v>17679</v>
      </c>
      <c r="E12446" s="43">
        <v>47422</v>
      </c>
      <c r="F12446" s="88"/>
      <c r="P12446" s="343"/>
    </row>
    <row r="12447" spans="1:16" x14ac:dyDescent="0.25">
      <c r="A12447" s="403" t="s">
        <v>15018</v>
      </c>
      <c r="B12447" s="403" t="s">
        <v>17124</v>
      </c>
      <c r="C12447" s="413">
        <v>16.239999999999998</v>
      </c>
      <c r="D12447" s="43" t="s">
        <v>17679</v>
      </c>
      <c r="E12447" s="43">
        <v>47299</v>
      </c>
      <c r="F12447" s="88"/>
      <c r="P12447" s="343"/>
    </row>
    <row r="12448" spans="1:16" x14ac:dyDescent="0.25">
      <c r="A12448" s="403" t="s">
        <v>15018</v>
      </c>
      <c r="B12448" s="403" t="s">
        <v>17163</v>
      </c>
      <c r="C12448" s="413">
        <v>19.239999999999998</v>
      </c>
      <c r="D12448" s="43" t="s">
        <v>17679</v>
      </c>
      <c r="E12448" s="43">
        <v>47299</v>
      </c>
      <c r="F12448" s="88"/>
      <c r="P12448" s="343"/>
    </row>
    <row r="12449" spans="1:16" x14ac:dyDescent="0.25">
      <c r="A12449" s="403" t="s">
        <v>15018</v>
      </c>
      <c r="B12449" s="403" t="s">
        <v>17132</v>
      </c>
      <c r="C12449" s="413">
        <v>20.239999999999998</v>
      </c>
      <c r="D12449" s="43" t="s">
        <v>17679</v>
      </c>
      <c r="E12449" s="43">
        <v>47299</v>
      </c>
      <c r="F12449" s="88"/>
      <c r="P12449" s="343"/>
    </row>
    <row r="12450" spans="1:16" x14ac:dyDescent="0.25">
      <c r="A12450" s="264" t="s">
        <v>15018</v>
      </c>
      <c r="B12450" s="264" t="s">
        <v>6725</v>
      </c>
      <c r="C12450" s="265">
        <v>24070201</v>
      </c>
      <c r="D12450" s="265" t="s">
        <v>15953</v>
      </c>
      <c r="E12450" s="266" t="s">
        <v>10069</v>
      </c>
      <c r="P12450" s="343"/>
    </row>
    <row r="12451" spans="1:16" x14ac:dyDescent="0.25">
      <c r="A12451" s="44" t="s">
        <v>16170</v>
      </c>
      <c r="B12451" s="44" t="s">
        <v>15962</v>
      </c>
      <c r="C12451" s="45" t="s">
        <v>15776</v>
      </c>
      <c r="D12451" s="45" t="s">
        <v>18252</v>
      </c>
      <c r="E12451" s="45" t="s">
        <v>6416</v>
      </c>
      <c r="F12451" s="45" t="s">
        <v>1384</v>
      </c>
      <c r="G12451" s="45" t="s">
        <v>1385</v>
      </c>
      <c r="P12451" s="343"/>
    </row>
    <row r="12452" spans="1:16" x14ac:dyDescent="0.25">
      <c r="A12452" s="44" t="s">
        <v>12508</v>
      </c>
      <c r="B12452" s="44" t="s">
        <v>12385</v>
      </c>
      <c r="C12452" s="45" t="s">
        <v>12911</v>
      </c>
      <c r="D12452" s="45" t="s">
        <v>4574</v>
      </c>
      <c r="E12452" s="275">
        <f>DATE(2026,2,17)</f>
        <v>46070</v>
      </c>
      <c r="M12452" s="44"/>
      <c r="P12452" s="343"/>
    </row>
    <row r="12453" spans="1:16" x14ac:dyDescent="0.25">
      <c r="A12453" s="262" t="s">
        <v>7457</v>
      </c>
      <c r="B12453" s="262" t="s">
        <v>7446</v>
      </c>
      <c r="C12453" s="53" t="s">
        <v>7458</v>
      </c>
      <c r="D12453" s="93" t="s">
        <v>7330</v>
      </c>
      <c r="E12453" s="263">
        <v>46525</v>
      </c>
      <c r="F12453" s="93"/>
      <c r="G12453" s="93"/>
      <c r="H12453" s="93"/>
      <c r="I12453" s="99"/>
      <c r="J12453" s="99"/>
      <c r="K12453" s="99"/>
      <c r="L12453" s="44"/>
      <c r="M12453" s="44"/>
      <c r="P12453" s="343"/>
    </row>
    <row r="12454" spans="1:16" x14ac:dyDescent="0.25">
      <c r="A12454" s="264" t="s">
        <v>7041</v>
      </c>
      <c r="B12454" s="264" t="s">
        <v>4180</v>
      </c>
      <c r="C12454" s="265">
        <v>220605</v>
      </c>
      <c r="D12454" s="265" t="s">
        <v>15953</v>
      </c>
      <c r="E12454" s="266" t="s">
        <v>6710</v>
      </c>
      <c r="P12454" s="343"/>
    </row>
    <row r="12455" spans="1:16" x14ac:dyDescent="0.25">
      <c r="A12455" s="264" t="s">
        <v>13045</v>
      </c>
      <c r="B12455" s="264" t="s">
        <v>12996</v>
      </c>
      <c r="C12455" s="265">
        <v>24010401</v>
      </c>
      <c r="D12455" s="265" t="s">
        <v>15953</v>
      </c>
      <c r="E12455" s="266" t="s">
        <v>12997</v>
      </c>
      <c r="P12455" s="343"/>
    </row>
    <row r="12456" spans="1:16" x14ac:dyDescent="0.25">
      <c r="A12456" s="264" t="s">
        <v>13045</v>
      </c>
      <c r="B12456" s="264" t="s">
        <v>3782</v>
      </c>
      <c r="C12456" s="265">
        <v>24010402</v>
      </c>
      <c r="D12456" s="265" t="s">
        <v>15953</v>
      </c>
      <c r="E12456" s="266" t="s">
        <v>8836</v>
      </c>
      <c r="P12456" s="343"/>
    </row>
    <row r="12457" spans="1:16" x14ac:dyDescent="0.25">
      <c r="A12457" s="44" t="s">
        <v>5489</v>
      </c>
      <c r="B12457" s="44" t="s">
        <v>12093</v>
      </c>
      <c r="C12457" s="45" t="s">
        <v>5069</v>
      </c>
      <c r="D12457" s="45" t="s">
        <v>4574</v>
      </c>
      <c r="E12457" s="275">
        <f>DATE(2025,8,12)</f>
        <v>45881</v>
      </c>
      <c r="F12457" s="32"/>
      <c r="G12457" s="32"/>
      <c r="H12457" s="32"/>
      <c r="I12457" s="31"/>
      <c r="J12457" s="31"/>
      <c r="K12457" s="31"/>
      <c r="L12457" s="31"/>
      <c r="M12457" s="44"/>
      <c r="N12457" s="31"/>
      <c r="P12457" s="343"/>
    </row>
    <row r="12458" spans="1:16" x14ac:dyDescent="0.25">
      <c r="A12458" s="264" t="s">
        <v>5489</v>
      </c>
      <c r="B12458" s="264" t="s">
        <v>5409</v>
      </c>
      <c r="C12458" s="265">
        <v>210602</v>
      </c>
      <c r="D12458" s="265" t="s">
        <v>15953</v>
      </c>
      <c r="E12458" s="266" t="s">
        <v>5410</v>
      </c>
      <c r="P12458" s="343"/>
    </row>
    <row r="12459" spans="1:16" x14ac:dyDescent="0.25">
      <c r="A12459" s="264" t="s">
        <v>5489</v>
      </c>
      <c r="B12459" s="264" t="s">
        <v>6684</v>
      </c>
      <c r="C12459" s="265">
        <v>21020301</v>
      </c>
      <c r="D12459" s="265" t="s">
        <v>15953</v>
      </c>
      <c r="E12459" s="266" t="s">
        <v>6422</v>
      </c>
      <c r="P12459" s="343"/>
    </row>
    <row r="12460" spans="1:16" x14ac:dyDescent="0.25">
      <c r="A12460" s="264" t="s">
        <v>5489</v>
      </c>
      <c r="B12460" s="264" t="s">
        <v>3595</v>
      </c>
      <c r="C12460" s="265">
        <v>21020302</v>
      </c>
      <c r="D12460" s="265" t="s">
        <v>15953</v>
      </c>
      <c r="E12460" s="266" t="s">
        <v>6422</v>
      </c>
      <c r="P12460" s="343"/>
    </row>
    <row r="12461" spans="1:16" x14ac:dyDescent="0.25">
      <c r="A12461" s="44" t="s">
        <v>13486</v>
      </c>
      <c r="B12461" s="44" t="s">
        <v>15288</v>
      </c>
      <c r="C12461" s="45" t="s">
        <v>13104</v>
      </c>
      <c r="D12461" s="45" t="s">
        <v>16294</v>
      </c>
      <c r="E12461" s="46">
        <v>45777</v>
      </c>
      <c r="F12461" s="338"/>
      <c r="G12461" s="44"/>
      <c r="H12461" s="44"/>
      <c r="I12461" s="44"/>
      <c r="J12461" s="44"/>
      <c r="K12461" s="44"/>
      <c r="L12461" s="44"/>
      <c r="M12461" s="44"/>
      <c r="N12461" s="31"/>
      <c r="P12461" s="343"/>
    </row>
    <row r="12462" spans="1:16" x14ac:dyDescent="0.25">
      <c r="A12462" s="44" t="s">
        <v>16171</v>
      </c>
      <c r="B12462" s="44" t="s">
        <v>15965</v>
      </c>
      <c r="C12462" s="45" t="s">
        <v>15966</v>
      </c>
      <c r="D12462" s="45" t="s">
        <v>18252</v>
      </c>
      <c r="E12462" s="45" t="s">
        <v>6214</v>
      </c>
      <c r="F12462" s="45" t="s">
        <v>1384</v>
      </c>
      <c r="G12462" s="45" t="s">
        <v>1385</v>
      </c>
      <c r="P12462" s="343"/>
    </row>
    <row r="12463" spans="1:16" x14ac:dyDescent="0.25">
      <c r="A12463" s="44" t="s">
        <v>13312</v>
      </c>
      <c r="B12463" s="92" t="s">
        <v>13392</v>
      </c>
      <c r="C12463" s="45" t="s">
        <v>13122</v>
      </c>
      <c r="D12463" s="93" t="s">
        <v>13391</v>
      </c>
      <c r="E12463" s="94">
        <v>45838</v>
      </c>
      <c r="F12463" s="93"/>
      <c r="G12463" s="93"/>
      <c r="H12463" s="93"/>
      <c r="I12463" s="99"/>
      <c r="J12463" s="99"/>
      <c r="K12463" s="99"/>
      <c r="L12463" s="44"/>
      <c r="M12463" s="44"/>
      <c r="N12463" s="31"/>
      <c r="P12463" s="343"/>
    </row>
    <row r="12464" spans="1:16" x14ac:dyDescent="0.25">
      <c r="A12464" s="264" t="s">
        <v>7042</v>
      </c>
      <c r="B12464" s="264" t="s">
        <v>2751</v>
      </c>
      <c r="C12464" s="265">
        <v>220105</v>
      </c>
      <c r="D12464" s="265" t="s">
        <v>15953</v>
      </c>
      <c r="E12464" s="266" t="s">
        <v>3064</v>
      </c>
      <c r="P12464" s="343"/>
    </row>
    <row r="12465" spans="1:16" x14ac:dyDescent="0.25">
      <c r="A12465" s="264" t="s">
        <v>7042</v>
      </c>
      <c r="B12465" s="264" t="s">
        <v>1067</v>
      </c>
      <c r="C12465" s="265">
        <v>230703</v>
      </c>
      <c r="D12465" s="265" t="s">
        <v>15953</v>
      </c>
      <c r="E12465" s="266" t="s">
        <v>5273</v>
      </c>
      <c r="P12465" s="343"/>
    </row>
    <row r="12466" spans="1:16" x14ac:dyDescent="0.25">
      <c r="A12466" s="264" t="s">
        <v>7043</v>
      </c>
      <c r="B12466" s="264" t="s">
        <v>1055</v>
      </c>
      <c r="C12466" s="265">
        <v>22010702</v>
      </c>
      <c r="D12466" s="265" t="s">
        <v>15953</v>
      </c>
      <c r="E12466" s="266" t="s">
        <v>8836</v>
      </c>
      <c r="P12466" s="343"/>
    </row>
    <row r="12467" spans="1:16" x14ac:dyDescent="0.25">
      <c r="A12467" s="403" t="s">
        <v>1943</v>
      </c>
      <c r="B12467" s="403" t="s">
        <v>17133</v>
      </c>
      <c r="C12467" s="413">
        <v>18.23</v>
      </c>
      <c r="D12467" s="43" t="s">
        <v>17679</v>
      </c>
      <c r="E12467" s="43">
        <v>46934</v>
      </c>
      <c r="F12467" s="88" t="s">
        <v>1533</v>
      </c>
      <c r="P12467" s="343"/>
    </row>
    <row r="12468" spans="1:16" x14ac:dyDescent="0.25">
      <c r="A12468" s="44" t="s">
        <v>1943</v>
      </c>
      <c r="B12468" s="44" t="s">
        <v>13792</v>
      </c>
      <c r="C12468" s="45" t="s">
        <v>13793</v>
      </c>
      <c r="D12468" s="45" t="s">
        <v>15765</v>
      </c>
      <c r="E12468" s="45" t="s">
        <v>6492</v>
      </c>
      <c r="F12468" s="328"/>
      <c r="G12468" s="328"/>
      <c r="H12468" s="328"/>
      <c r="I12468" s="329"/>
      <c r="J12468" s="329"/>
      <c r="K12468" s="329"/>
      <c r="L12468" s="44"/>
      <c r="M12468" s="44"/>
      <c r="P12468" s="343"/>
    </row>
    <row r="12469" spans="1:16" x14ac:dyDescent="0.25">
      <c r="A12469" s="346" t="s">
        <v>1943</v>
      </c>
      <c r="B12469" s="346" t="s">
        <v>13792</v>
      </c>
      <c r="C12469" s="347" t="s">
        <v>13793</v>
      </c>
      <c r="D12469" s="347" t="s">
        <v>15765</v>
      </c>
      <c r="E12469" s="347" t="s">
        <v>15709</v>
      </c>
      <c r="F12469" s="346"/>
      <c r="G12469" s="346"/>
      <c r="H12469" s="346"/>
      <c r="I12469" s="346"/>
      <c r="J12469" s="346"/>
      <c r="K12469" s="346"/>
      <c r="L12469" s="346"/>
      <c r="M12469" s="346"/>
      <c r="P12469" s="343"/>
    </row>
    <row r="12470" spans="1:16" x14ac:dyDescent="0.25">
      <c r="A12470" s="44" t="s">
        <v>1943</v>
      </c>
      <c r="B12470" s="44" t="s">
        <v>13792</v>
      </c>
      <c r="C12470" s="45" t="s">
        <v>13793</v>
      </c>
      <c r="D12470" s="45" t="s">
        <v>13812</v>
      </c>
      <c r="E12470" s="45" t="s">
        <v>6492</v>
      </c>
      <c r="F12470" s="93"/>
      <c r="G12470" s="93"/>
      <c r="H12470" s="93"/>
      <c r="I12470" s="99"/>
      <c r="J12470" s="99"/>
      <c r="K12470" s="99"/>
      <c r="L12470" s="44"/>
      <c r="M12470" s="44"/>
      <c r="P12470" s="343"/>
    </row>
    <row r="12471" spans="1:16" x14ac:dyDescent="0.25">
      <c r="A12471" s="264" t="s">
        <v>7044</v>
      </c>
      <c r="B12471" s="264" t="s">
        <v>6669</v>
      </c>
      <c r="C12471" s="265">
        <v>220802</v>
      </c>
      <c r="D12471" s="265" t="s">
        <v>15953</v>
      </c>
      <c r="E12471" s="266" t="s">
        <v>6416</v>
      </c>
      <c r="P12471" s="343"/>
    </row>
    <row r="12472" spans="1:16" x14ac:dyDescent="0.25">
      <c r="A12472" s="44" t="s">
        <v>9380</v>
      </c>
      <c r="B12472" s="44" t="s">
        <v>1362</v>
      </c>
      <c r="C12472" s="45" t="s">
        <v>9308</v>
      </c>
      <c r="D12472" s="45" t="s">
        <v>18252</v>
      </c>
      <c r="E12472" s="45" t="s">
        <v>3754</v>
      </c>
      <c r="F12472" s="45" t="s">
        <v>1384</v>
      </c>
      <c r="G12472" s="45" t="s">
        <v>1385</v>
      </c>
      <c r="P12472" s="343"/>
    </row>
    <row r="12473" spans="1:16" x14ac:dyDescent="0.25">
      <c r="A12473" s="102" t="s">
        <v>4024</v>
      </c>
      <c r="B12473" s="92" t="s">
        <v>4085</v>
      </c>
      <c r="C12473" s="93" t="s">
        <v>4084</v>
      </c>
      <c r="D12473" s="93" t="s">
        <v>1398</v>
      </c>
      <c r="E12473" s="94">
        <v>45794</v>
      </c>
      <c r="F12473" s="93"/>
      <c r="G12473" s="93" t="s">
        <v>1385</v>
      </c>
      <c r="H12473" s="93" t="s">
        <v>1385</v>
      </c>
      <c r="I12473" s="99"/>
      <c r="J12473" s="99"/>
      <c r="K12473" s="99"/>
      <c r="L12473" s="44"/>
      <c r="M12473" s="44"/>
      <c r="N12473" s="31"/>
      <c r="P12473" s="343"/>
    </row>
    <row r="12474" spans="1:16" x14ac:dyDescent="0.25">
      <c r="A12474" s="264" t="s">
        <v>15019</v>
      </c>
      <c r="B12474" s="264" t="s">
        <v>6669</v>
      </c>
      <c r="C12474" s="265">
        <v>230807</v>
      </c>
      <c r="D12474" s="265" t="s">
        <v>15953</v>
      </c>
      <c r="E12474" s="266" t="s">
        <v>6877</v>
      </c>
      <c r="P12474" s="343"/>
    </row>
    <row r="12475" spans="1:16" x14ac:dyDescent="0.25">
      <c r="A12475" s="264" t="s">
        <v>15019</v>
      </c>
      <c r="B12475" s="264" t="s">
        <v>4845</v>
      </c>
      <c r="C12475" s="265">
        <v>240506</v>
      </c>
      <c r="D12475" s="265" t="s">
        <v>15953</v>
      </c>
      <c r="E12475" s="266" t="s">
        <v>6710</v>
      </c>
      <c r="P12475" s="343"/>
    </row>
    <row r="12476" spans="1:16" x14ac:dyDescent="0.25">
      <c r="A12476" s="44" t="s">
        <v>5244</v>
      </c>
      <c r="B12476" s="44" t="s">
        <v>5235</v>
      </c>
      <c r="C12476" s="45" t="s">
        <v>5245</v>
      </c>
      <c r="D12476" s="45" t="s">
        <v>15765</v>
      </c>
      <c r="E12476" s="45" t="s">
        <v>5246</v>
      </c>
      <c r="F12476" s="328"/>
      <c r="G12476" s="328"/>
      <c r="H12476" s="328"/>
      <c r="I12476" s="329"/>
      <c r="J12476" s="329"/>
      <c r="K12476" s="329"/>
      <c r="L12476" s="44"/>
      <c r="M12476" s="44"/>
      <c r="P12476" s="343"/>
    </row>
    <row r="12477" spans="1:16" x14ac:dyDescent="0.25">
      <c r="A12477" s="346" t="s">
        <v>5244</v>
      </c>
      <c r="B12477" s="346" t="s">
        <v>5235</v>
      </c>
      <c r="C12477" s="347" t="s">
        <v>5245</v>
      </c>
      <c r="D12477" s="347" t="s">
        <v>15765</v>
      </c>
      <c r="E12477" s="347" t="s">
        <v>16798</v>
      </c>
      <c r="F12477" s="346"/>
      <c r="G12477" s="346"/>
      <c r="H12477" s="346"/>
      <c r="I12477" s="346"/>
      <c r="J12477" s="346"/>
      <c r="K12477" s="346"/>
      <c r="L12477" s="346"/>
      <c r="M12477" s="346"/>
      <c r="P12477" s="343"/>
    </row>
    <row r="12478" spans="1:16" x14ac:dyDescent="0.25">
      <c r="A12478" s="44" t="s">
        <v>5244</v>
      </c>
      <c r="B12478" s="44" t="s">
        <v>5235</v>
      </c>
      <c r="C12478" s="45" t="s">
        <v>5245</v>
      </c>
      <c r="D12478" s="45" t="s">
        <v>13812</v>
      </c>
      <c r="E12478" s="45" t="s">
        <v>5246</v>
      </c>
      <c r="F12478" s="93"/>
      <c r="G12478" s="93"/>
      <c r="H12478" s="93"/>
      <c r="I12478" s="99"/>
      <c r="J12478" s="99"/>
      <c r="K12478" s="99"/>
      <c r="L12478" s="44"/>
      <c r="M12478" s="44"/>
      <c r="P12478" s="343"/>
    </row>
    <row r="12479" spans="1:16" x14ac:dyDescent="0.25">
      <c r="A12479" s="44" t="s">
        <v>5383</v>
      </c>
      <c r="B12479" s="44" t="s">
        <v>5290</v>
      </c>
      <c r="C12479" s="45" t="s">
        <v>5384</v>
      </c>
      <c r="D12479" s="45" t="s">
        <v>15765</v>
      </c>
      <c r="E12479" s="45" t="s">
        <v>6673</v>
      </c>
      <c r="F12479" s="328"/>
      <c r="G12479" s="328"/>
      <c r="H12479" s="328"/>
      <c r="I12479" s="329"/>
      <c r="J12479" s="329"/>
      <c r="K12479" s="329"/>
      <c r="L12479" s="44"/>
      <c r="M12479" s="44"/>
      <c r="P12479" s="343"/>
    </row>
    <row r="12480" spans="1:16" x14ac:dyDescent="0.25">
      <c r="A12480" s="346" t="s">
        <v>5383</v>
      </c>
      <c r="B12480" s="346" t="s">
        <v>5290</v>
      </c>
      <c r="C12480" s="347" t="s">
        <v>5384</v>
      </c>
      <c r="D12480" s="347" t="s">
        <v>15765</v>
      </c>
      <c r="E12480" s="347" t="s">
        <v>10364</v>
      </c>
      <c r="F12480" s="346"/>
      <c r="G12480" s="346"/>
      <c r="H12480" s="346"/>
      <c r="I12480" s="346"/>
      <c r="J12480" s="346"/>
      <c r="K12480" s="346"/>
      <c r="L12480" s="346"/>
      <c r="M12480" s="346"/>
      <c r="P12480" s="343"/>
    </row>
    <row r="12481" spans="1:16" x14ac:dyDescent="0.25">
      <c r="A12481" s="44" t="s">
        <v>12509</v>
      </c>
      <c r="B12481" s="44" t="s">
        <v>16704</v>
      </c>
      <c r="C12481" s="45" t="s">
        <v>16705</v>
      </c>
      <c r="D12481" s="45" t="s">
        <v>4574</v>
      </c>
      <c r="E12481" s="275">
        <f>DATE(2028,11,13)</f>
        <v>47070</v>
      </c>
      <c r="M12481" s="44"/>
      <c r="P12481" s="343"/>
    </row>
    <row r="12482" spans="1:16" x14ac:dyDescent="0.25">
      <c r="A12482" s="264" t="s">
        <v>8729</v>
      </c>
      <c r="B12482" s="264" t="s">
        <v>6966</v>
      </c>
      <c r="C12482" s="265">
        <v>23010401</v>
      </c>
      <c r="D12482" s="265" t="s">
        <v>15953</v>
      </c>
      <c r="E12482" s="266" t="s">
        <v>6967</v>
      </c>
      <c r="P12482" s="343"/>
    </row>
    <row r="12483" spans="1:16" x14ac:dyDescent="0.25">
      <c r="A12483" s="264" t="s">
        <v>8729</v>
      </c>
      <c r="B12483" s="264" t="s">
        <v>3782</v>
      </c>
      <c r="C12483" s="265">
        <v>23010402</v>
      </c>
      <c r="D12483" s="265" t="s">
        <v>15953</v>
      </c>
      <c r="E12483" s="266" t="s">
        <v>8836</v>
      </c>
      <c r="P12483" s="343"/>
    </row>
    <row r="12484" spans="1:16" x14ac:dyDescent="0.25">
      <c r="A12484" s="44" t="s">
        <v>1569</v>
      </c>
      <c r="B12484" s="44" t="s">
        <v>12510</v>
      </c>
      <c r="C12484" s="45" t="s">
        <v>3869</v>
      </c>
      <c r="D12484" s="45" t="s">
        <v>4574</v>
      </c>
      <c r="E12484" s="275">
        <f>DATE(2026,3,5)</f>
        <v>46086</v>
      </c>
      <c r="M12484" s="44"/>
      <c r="P12484" s="343"/>
    </row>
    <row r="12485" spans="1:16" x14ac:dyDescent="0.25">
      <c r="A12485" s="264" t="s">
        <v>2846</v>
      </c>
      <c r="B12485" s="264" t="s">
        <v>6662</v>
      </c>
      <c r="C12485" s="265">
        <v>22010601</v>
      </c>
      <c r="D12485" s="265" t="s">
        <v>15953</v>
      </c>
      <c r="E12485" s="266" t="s">
        <v>6211</v>
      </c>
      <c r="P12485" s="343"/>
    </row>
    <row r="12486" spans="1:16" x14ac:dyDescent="0.25">
      <c r="A12486" s="264" t="s">
        <v>2846</v>
      </c>
      <c r="B12486" s="264" t="s">
        <v>6663</v>
      </c>
      <c r="C12486" s="265">
        <v>22010602</v>
      </c>
      <c r="D12486" s="265" t="s">
        <v>15953</v>
      </c>
      <c r="E12486" s="266" t="s">
        <v>6211</v>
      </c>
      <c r="P12486" s="343"/>
    </row>
    <row r="12487" spans="1:16" x14ac:dyDescent="0.25">
      <c r="A12487" s="264" t="s">
        <v>2846</v>
      </c>
      <c r="B12487" s="264" t="s">
        <v>6966</v>
      </c>
      <c r="C12487" s="265">
        <v>23010401</v>
      </c>
      <c r="D12487" s="265" t="s">
        <v>15953</v>
      </c>
      <c r="E12487" s="266" t="s">
        <v>6967</v>
      </c>
      <c r="P12487" s="343"/>
    </row>
    <row r="12488" spans="1:16" x14ac:dyDescent="0.25">
      <c r="A12488" s="403" t="s">
        <v>17511</v>
      </c>
      <c r="B12488" s="403" t="s">
        <v>17153</v>
      </c>
      <c r="C12488" s="413">
        <v>6.24</v>
      </c>
      <c r="D12488" s="43" t="s">
        <v>17679</v>
      </c>
      <c r="E12488" s="43">
        <v>47057</v>
      </c>
      <c r="F12488" s="88"/>
      <c r="P12488" s="343"/>
    </row>
    <row r="12489" spans="1:16" x14ac:dyDescent="0.25">
      <c r="A12489" s="44" t="s">
        <v>15610</v>
      </c>
      <c r="B12489" s="44" t="s">
        <v>6174</v>
      </c>
      <c r="C12489" s="45" t="s">
        <v>6186</v>
      </c>
      <c r="D12489" s="45" t="s">
        <v>18252</v>
      </c>
      <c r="E12489" s="45" t="s">
        <v>6210</v>
      </c>
      <c r="F12489" s="45" t="s">
        <v>1384</v>
      </c>
      <c r="G12489" s="45" t="s">
        <v>1385</v>
      </c>
      <c r="P12489" s="343"/>
    </row>
    <row r="12490" spans="1:16" x14ac:dyDescent="0.25">
      <c r="A12490" s="44" t="s">
        <v>15610</v>
      </c>
      <c r="B12490" s="44" t="s">
        <v>1353</v>
      </c>
      <c r="C12490" s="45" t="s">
        <v>15395</v>
      </c>
      <c r="D12490" s="45" t="s">
        <v>18252</v>
      </c>
      <c r="E12490" s="45" t="s">
        <v>10069</v>
      </c>
      <c r="F12490" s="45" t="s">
        <v>1384</v>
      </c>
      <c r="G12490" s="45" t="s">
        <v>1385</v>
      </c>
      <c r="P12490" s="343"/>
    </row>
    <row r="12491" spans="1:16" x14ac:dyDescent="0.25">
      <c r="A12491" s="44" t="s">
        <v>9183</v>
      </c>
      <c r="B12491" s="44" t="s">
        <v>1377</v>
      </c>
      <c r="C12491" s="45" t="s">
        <v>9099</v>
      </c>
      <c r="D12491" s="45" t="s">
        <v>18252</v>
      </c>
      <c r="E12491" s="45" t="s">
        <v>6809</v>
      </c>
      <c r="F12491" s="45" t="s">
        <v>1384</v>
      </c>
      <c r="G12491" s="45" t="s">
        <v>1385</v>
      </c>
      <c r="P12491" s="343"/>
    </row>
    <row r="12492" spans="1:16" x14ac:dyDescent="0.25">
      <c r="A12492" s="264" t="s">
        <v>153</v>
      </c>
      <c r="B12492" s="264" t="s">
        <v>2751</v>
      </c>
      <c r="C12492" s="265">
        <v>220105</v>
      </c>
      <c r="D12492" s="265" t="s">
        <v>15953</v>
      </c>
      <c r="E12492" s="266" t="s">
        <v>3064</v>
      </c>
      <c r="P12492" s="343"/>
    </row>
    <row r="12493" spans="1:16" x14ac:dyDescent="0.25">
      <c r="A12493" s="264" t="s">
        <v>153</v>
      </c>
      <c r="B12493" s="264" t="s">
        <v>6669</v>
      </c>
      <c r="C12493" s="265">
        <v>230807</v>
      </c>
      <c r="D12493" s="265" t="s">
        <v>15953</v>
      </c>
      <c r="E12493" s="266" t="s">
        <v>6877</v>
      </c>
      <c r="P12493" s="343"/>
    </row>
    <row r="12494" spans="1:16" x14ac:dyDescent="0.25">
      <c r="A12494" s="264" t="s">
        <v>8730</v>
      </c>
      <c r="B12494" s="264" t="s">
        <v>6966</v>
      </c>
      <c r="C12494" s="265">
        <v>23010401</v>
      </c>
      <c r="D12494" s="265" t="s">
        <v>15953</v>
      </c>
      <c r="E12494" s="266" t="s">
        <v>6967</v>
      </c>
      <c r="P12494" s="343"/>
    </row>
    <row r="12495" spans="1:16" x14ac:dyDescent="0.25">
      <c r="A12495" s="264" t="s">
        <v>8730</v>
      </c>
      <c r="B12495" s="264" t="s">
        <v>3782</v>
      </c>
      <c r="C12495" s="265">
        <v>23010402</v>
      </c>
      <c r="D12495" s="265" t="s">
        <v>15953</v>
      </c>
      <c r="E12495" s="266" t="s">
        <v>8836</v>
      </c>
      <c r="P12495" s="343"/>
    </row>
    <row r="12496" spans="1:16" x14ac:dyDescent="0.25">
      <c r="A12496" s="264" t="s">
        <v>8730</v>
      </c>
      <c r="B12496" s="264" t="s">
        <v>8833</v>
      </c>
      <c r="C12496" s="265">
        <v>23020101</v>
      </c>
      <c r="D12496" s="265" t="s">
        <v>15953</v>
      </c>
      <c r="E12496" s="266" t="s">
        <v>8836</v>
      </c>
      <c r="P12496" s="343"/>
    </row>
    <row r="12497" spans="1:16" x14ac:dyDescent="0.25">
      <c r="A12497" s="264" t="s">
        <v>8730</v>
      </c>
      <c r="B12497" s="264" t="s">
        <v>8834</v>
      </c>
      <c r="C12497" s="265">
        <v>23020102</v>
      </c>
      <c r="D12497" s="265" t="s">
        <v>15953</v>
      </c>
      <c r="E12497" s="266" t="s">
        <v>8836</v>
      </c>
      <c r="P12497" s="343"/>
    </row>
    <row r="12498" spans="1:16" x14ac:dyDescent="0.25">
      <c r="A12498" s="44" t="s">
        <v>18200</v>
      </c>
      <c r="B12498" s="44" t="s">
        <v>1358</v>
      </c>
      <c r="C12498" s="45" t="s">
        <v>6197</v>
      </c>
      <c r="D12498" s="45" t="s">
        <v>18252</v>
      </c>
      <c r="E12498" s="45" t="s">
        <v>6211</v>
      </c>
      <c r="F12498" s="45" t="s">
        <v>1384</v>
      </c>
      <c r="G12498" s="45" t="s">
        <v>1384</v>
      </c>
      <c r="P12498" s="343"/>
    </row>
    <row r="12499" spans="1:16" x14ac:dyDescent="0.25">
      <c r="A12499" s="44" t="s">
        <v>18200</v>
      </c>
      <c r="B12499" s="44" t="s">
        <v>4157</v>
      </c>
      <c r="C12499" s="45" t="s">
        <v>15418</v>
      </c>
      <c r="D12499" s="45" t="s">
        <v>18252</v>
      </c>
      <c r="E12499" s="45" t="s">
        <v>3064</v>
      </c>
      <c r="F12499" s="45" t="s">
        <v>1384</v>
      </c>
      <c r="G12499" s="45" t="s">
        <v>1384</v>
      </c>
      <c r="P12499" s="343"/>
    </row>
    <row r="12500" spans="1:16" x14ac:dyDescent="0.25">
      <c r="A12500" s="44" t="s">
        <v>18200</v>
      </c>
      <c r="B12500" s="44" t="s">
        <v>4156</v>
      </c>
      <c r="C12500" s="45" t="s">
        <v>15413</v>
      </c>
      <c r="D12500" s="45" t="s">
        <v>18252</v>
      </c>
      <c r="E12500" s="45" t="s">
        <v>3064</v>
      </c>
      <c r="F12500" s="45" t="s">
        <v>1384</v>
      </c>
      <c r="G12500" s="45" t="s">
        <v>1384</v>
      </c>
      <c r="P12500" s="343"/>
    </row>
    <row r="12501" spans="1:16" x14ac:dyDescent="0.25">
      <c r="A12501" s="264" t="s">
        <v>8731</v>
      </c>
      <c r="B12501" s="264" t="s">
        <v>6966</v>
      </c>
      <c r="C12501" s="265">
        <v>23010401</v>
      </c>
      <c r="D12501" s="265" t="s">
        <v>15953</v>
      </c>
      <c r="E12501" s="266" t="s">
        <v>6967</v>
      </c>
      <c r="P12501" s="343"/>
    </row>
    <row r="12502" spans="1:16" x14ac:dyDescent="0.25">
      <c r="A12502" s="264" t="s">
        <v>8731</v>
      </c>
      <c r="B12502" s="264" t="s">
        <v>8833</v>
      </c>
      <c r="C12502" s="265">
        <v>23020101</v>
      </c>
      <c r="D12502" s="265" t="s">
        <v>15953</v>
      </c>
      <c r="E12502" s="266" t="s">
        <v>8836</v>
      </c>
      <c r="P12502" s="343"/>
    </row>
    <row r="12503" spans="1:16" x14ac:dyDescent="0.25">
      <c r="A12503" s="264" t="s">
        <v>8731</v>
      </c>
      <c r="B12503" s="264" t="s">
        <v>16922</v>
      </c>
      <c r="C12503" s="265">
        <v>24090701</v>
      </c>
      <c r="D12503" s="265" t="s">
        <v>15953</v>
      </c>
      <c r="E12503" s="266" t="s">
        <v>6214</v>
      </c>
      <c r="P12503" s="343"/>
    </row>
    <row r="12504" spans="1:16" x14ac:dyDescent="0.25">
      <c r="A12504" s="329" t="s">
        <v>15390</v>
      </c>
      <c r="B12504" s="330" t="s">
        <v>15391</v>
      </c>
      <c r="C12504" s="328" t="s">
        <v>15394</v>
      </c>
      <c r="D12504" s="93" t="s">
        <v>1593</v>
      </c>
      <c r="E12504" s="331">
        <v>47177</v>
      </c>
      <c r="F12504" s="328"/>
      <c r="G12504" s="328"/>
      <c r="H12504" s="328"/>
      <c r="I12504" s="329"/>
      <c r="J12504" s="329"/>
      <c r="K12504" s="329"/>
      <c r="L12504" s="44"/>
      <c r="M12504" s="44"/>
      <c r="P12504" s="343"/>
    </row>
    <row r="12505" spans="1:16" x14ac:dyDescent="0.25">
      <c r="A12505" s="44" t="s">
        <v>15785</v>
      </c>
      <c r="B12505" s="44" t="s">
        <v>1376</v>
      </c>
      <c r="C12505" s="45" t="s">
        <v>10559</v>
      </c>
      <c r="D12505" s="45" t="s">
        <v>18252</v>
      </c>
      <c r="E12505" s="45" t="s">
        <v>5410</v>
      </c>
      <c r="F12505" s="45" t="s">
        <v>1384</v>
      </c>
      <c r="G12505" s="45" t="s">
        <v>1385</v>
      </c>
      <c r="P12505" s="343"/>
    </row>
    <row r="12506" spans="1:16" x14ac:dyDescent="0.25">
      <c r="A12506" s="44" t="s">
        <v>12511</v>
      </c>
      <c r="B12506" s="44" t="s">
        <v>12512</v>
      </c>
      <c r="C12506" s="45" t="s">
        <v>12912</v>
      </c>
      <c r="D12506" s="45" t="s">
        <v>4574</v>
      </c>
      <c r="E12506" s="275">
        <f>DATE(2028,1,15)</f>
        <v>46767</v>
      </c>
      <c r="M12506" s="44"/>
      <c r="P12506" s="343"/>
    </row>
    <row r="12507" spans="1:16" x14ac:dyDescent="0.25">
      <c r="A12507" s="264" t="s">
        <v>13046</v>
      </c>
      <c r="B12507" s="264" t="s">
        <v>12991</v>
      </c>
      <c r="C12507" s="265">
        <v>240102</v>
      </c>
      <c r="D12507" s="265" t="s">
        <v>15953</v>
      </c>
      <c r="E12507" s="266" t="s">
        <v>6677</v>
      </c>
      <c r="P12507" s="343"/>
    </row>
    <row r="12508" spans="1:16" x14ac:dyDescent="0.25">
      <c r="A12508" s="44" t="s">
        <v>12513</v>
      </c>
      <c r="B12508" s="44" t="s">
        <v>12019</v>
      </c>
      <c r="C12508" s="45" t="s">
        <v>12913</v>
      </c>
      <c r="D12508" s="45" t="s">
        <v>4574</v>
      </c>
      <c r="E12508" s="275">
        <f>DATE(2026,5,26)</f>
        <v>46168</v>
      </c>
      <c r="M12508" s="44"/>
      <c r="P12508" s="343"/>
    </row>
    <row r="12509" spans="1:16" x14ac:dyDescent="0.25">
      <c r="A12509" s="44" t="s">
        <v>937</v>
      </c>
      <c r="B12509" s="44" t="s">
        <v>12250</v>
      </c>
      <c r="C12509" s="45" t="s">
        <v>16706</v>
      </c>
      <c r="D12509" s="45" t="s">
        <v>4574</v>
      </c>
      <c r="E12509" s="275">
        <f>DATE(2028,7,15)</f>
        <v>46949</v>
      </c>
      <c r="M12509" s="44"/>
      <c r="P12509" s="343"/>
    </row>
    <row r="12510" spans="1:16" x14ac:dyDescent="0.25">
      <c r="A12510" s="1" t="s">
        <v>938</v>
      </c>
      <c r="B12510" s="432" t="s">
        <v>6224</v>
      </c>
      <c r="C12510" s="433" t="s">
        <v>6230</v>
      </c>
      <c r="D12510" s="434" t="s">
        <v>17016</v>
      </c>
      <c r="E12510" s="434">
        <v>45869</v>
      </c>
      <c r="P12510" s="343"/>
    </row>
    <row r="12511" spans="1:16" x14ac:dyDescent="0.25">
      <c r="A12511" s="1" t="s">
        <v>938</v>
      </c>
      <c r="B12511" s="432" t="s">
        <v>6224</v>
      </c>
      <c r="C12511" s="433" t="s">
        <v>6230</v>
      </c>
      <c r="D12511" s="434" t="s">
        <v>17016</v>
      </c>
      <c r="E12511" s="434">
        <v>45869</v>
      </c>
      <c r="P12511" s="343"/>
    </row>
    <row r="12512" spans="1:16" x14ac:dyDescent="0.25">
      <c r="A12512" s="264" t="s">
        <v>938</v>
      </c>
      <c r="B12512" s="264" t="s">
        <v>1921</v>
      </c>
      <c r="C12512" s="265">
        <v>220101</v>
      </c>
      <c r="D12512" s="265" t="s">
        <v>15953</v>
      </c>
      <c r="E12512" s="266" t="s">
        <v>6211</v>
      </c>
      <c r="P12512" s="343"/>
    </row>
    <row r="12513" spans="1:16" x14ac:dyDescent="0.25">
      <c r="A12513" s="264" t="s">
        <v>938</v>
      </c>
      <c r="B12513" s="264" t="s">
        <v>10524</v>
      </c>
      <c r="C12513" s="265">
        <v>230401</v>
      </c>
      <c r="D12513" s="265" t="s">
        <v>15953</v>
      </c>
      <c r="E12513" s="266" t="s">
        <v>9996</v>
      </c>
      <c r="P12513" s="343"/>
    </row>
    <row r="12514" spans="1:16" x14ac:dyDescent="0.25">
      <c r="A12514" s="44" t="s">
        <v>15611</v>
      </c>
      <c r="B12514" s="44" t="s">
        <v>15509</v>
      </c>
      <c r="C12514" s="45" t="s">
        <v>15510</v>
      </c>
      <c r="D12514" s="45" t="s">
        <v>18252</v>
      </c>
      <c r="E12514" s="45" t="s">
        <v>6677</v>
      </c>
      <c r="F12514" s="45" t="s">
        <v>1384</v>
      </c>
      <c r="G12514" s="45" t="s">
        <v>1384</v>
      </c>
      <c r="P12514" s="343"/>
    </row>
    <row r="12515" spans="1:16" x14ac:dyDescent="0.25">
      <c r="A12515" s="44" t="s">
        <v>13098</v>
      </c>
      <c r="B12515" s="44" t="s">
        <v>15297</v>
      </c>
      <c r="C12515" s="45" t="s">
        <v>13093</v>
      </c>
      <c r="D12515" s="45" t="s">
        <v>16294</v>
      </c>
      <c r="E12515" s="46">
        <v>46081</v>
      </c>
      <c r="F12515" s="338"/>
      <c r="G12515" s="44"/>
      <c r="H12515" s="44"/>
      <c r="I12515" s="44"/>
      <c r="J12515" s="44"/>
      <c r="K12515" s="44"/>
      <c r="L12515" s="44"/>
      <c r="M12515" s="44"/>
      <c r="P12515" s="343"/>
    </row>
    <row r="12516" spans="1:16" x14ac:dyDescent="0.25">
      <c r="A12516" s="44" t="s">
        <v>499</v>
      </c>
      <c r="B12516" s="44" t="s">
        <v>15279</v>
      </c>
      <c r="C12516" s="45" t="s">
        <v>11130</v>
      </c>
      <c r="D12516" s="45" t="s">
        <v>16294</v>
      </c>
      <c r="E12516" s="46">
        <v>46112</v>
      </c>
      <c r="F12516" s="338"/>
      <c r="G12516" s="44"/>
      <c r="H12516" s="44"/>
      <c r="I12516" s="44"/>
      <c r="J12516" s="44"/>
      <c r="K12516" s="44"/>
      <c r="L12516" s="44"/>
      <c r="M12516" s="44"/>
      <c r="P12516" s="343"/>
    </row>
    <row r="12517" spans="1:16" x14ac:dyDescent="0.25">
      <c r="A12517" s="44" t="s">
        <v>2111</v>
      </c>
      <c r="B12517" s="44" t="s">
        <v>15259</v>
      </c>
      <c r="C12517" s="45" t="s">
        <v>11129</v>
      </c>
      <c r="D12517" s="45" t="s">
        <v>16294</v>
      </c>
      <c r="E12517" s="46">
        <v>46022</v>
      </c>
      <c r="F12517" s="338"/>
      <c r="G12517" s="44"/>
      <c r="H12517" s="44"/>
      <c r="I12517" s="44"/>
      <c r="J12517" s="44"/>
      <c r="K12517" s="44"/>
      <c r="L12517" s="44"/>
      <c r="M12517" s="44"/>
      <c r="N12517" s="31"/>
      <c r="P12517" s="343"/>
    </row>
    <row r="12518" spans="1:16" x14ac:dyDescent="0.25">
      <c r="A12518" s="57" t="s">
        <v>11480</v>
      </c>
      <c r="B12518" s="57" t="s">
        <v>1488</v>
      </c>
      <c r="C12518" s="62" t="s">
        <v>13533</v>
      </c>
      <c r="D12518" s="62" t="s">
        <v>5966</v>
      </c>
      <c r="E12518" s="60">
        <v>45777</v>
      </c>
      <c r="F12518" s="339" t="s">
        <v>16267</v>
      </c>
      <c r="G12518" s="339" t="s">
        <v>16268</v>
      </c>
      <c r="H12518" s="57"/>
      <c r="I12518" s="57"/>
      <c r="J12518" s="57"/>
      <c r="K12518" s="57"/>
      <c r="L12518" s="44"/>
      <c r="M12518" s="44"/>
      <c r="N12518" s="31"/>
      <c r="P12518" s="343"/>
    </row>
    <row r="12519" spans="1:16" x14ac:dyDescent="0.25">
      <c r="A12519" s="44" t="s">
        <v>11480</v>
      </c>
      <c r="B12519" s="44" t="s">
        <v>2039</v>
      </c>
      <c r="C12519" s="45" t="s">
        <v>6190</v>
      </c>
      <c r="D12519" s="45" t="s">
        <v>18252</v>
      </c>
      <c r="E12519" s="45" t="s">
        <v>5183</v>
      </c>
      <c r="F12519" s="45" t="s">
        <v>1384</v>
      </c>
      <c r="G12519" s="45" t="s">
        <v>1385</v>
      </c>
      <c r="P12519" s="343"/>
    </row>
    <row r="12520" spans="1:16" x14ac:dyDescent="0.25">
      <c r="A12520" s="44" t="s">
        <v>11480</v>
      </c>
      <c r="B12520" s="44" t="s">
        <v>15962</v>
      </c>
      <c r="C12520" s="45" t="s">
        <v>15776</v>
      </c>
      <c r="D12520" s="45" t="s">
        <v>18252</v>
      </c>
      <c r="E12520" s="45" t="s">
        <v>6416</v>
      </c>
      <c r="F12520" s="45" t="s">
        <v>1384</v>
      </c>
      <c r="G12520" s="45" t="s">
        <v>1385</v>
      </c>
      <c r="P12520" s="343"/>
    </row>
    <row r="12521" spans="1:16" x14ac:dyDescent="0.25">
      <c r="A12521" s="264" t="s">
        <v>11480</v>
      </c>
      <c r="B12521" s="264" t="s">
        <v>11360</v>
      </c>
      <c r="C12521" s="265">
        <v>231001</v>
      </c>
      <c r="D12521" s="265" t="s">
        <v>15953</v>
      </c>
      <c r="E12521" s="266" t="s">
        <v>2980</v>
      </c>
      <c r="P12521" s="343"/>
    </row>
    <row r="12522" spans="1:16" x14ac:dyDescent="0.25">
      <c r="A12522" s="264" t="s">
        <v>11480</v>
      </c>
      <c r="B12522" s="264" t="s">
        <v>6669</v>
      </c>
      <c r="C12522" s="265">
        <v>240804</v>
      </c>
      <c r="D12522" s="265" t="s">
        <v>15953</v>
      </c>
      <c r="E12522" s="266" t="s">
        <v>15826</v>
      </c>
      <c r="P12522" s="343"/>
    </row>
    <row r="12523" spans="1:16" x14ac:dyDescent="0.25">
      <c r="A12523" s="264" t="s">
        <v>11480</v>
      </c>
      <c r="B12523" s="264" t="s">
        <v>1070</v>
      </c>
      <c r="C12523" s="265">
        <v>241202</v>
      </c>
      <c r="D12523" s="265" t="s">
        <v>15953</v>
      </c>
      <c r="E12523" s="266" t="s">
        <v>17687</v>
      </c>
      <c r="P12523" s="343"/>
    </row>
    <row r="12524" spans="1:16" x14ac:dyDescent="0.25">
      <c r="A12524" s="403" t="s">
        <v>17512</v>
      </c>
      <c r="B12524" s="403" t="s">
        <v>17100</v>
      </c>
      <c r="C12524" s="413">
        <v>3.25</v>
      </c>
      <c r="D12524" s="43" t="s">
        <v>17679</v>
      </c>
      <c r="E12524" s="43">
        <v>47422</v>
      </c>
      <c r="F12524" s="88"/>
      <c r="P12524" s="343"/>
    </row>
    <row r="12525" spans="1:16" x14ac:dyDescent="0.25">
      <c r="A12525" s="403" t="s">
        <v>17512</v>
      </c>
      <c r="B12525" s="403" t="s">
        <v>17101</v>
      </c>
      <c r="C12525" s="413">
        <v>11.22</v>
      </c>
      <c r="D12525" s="43" t="s">
        <v>17679</v>
      </c>
      <c r="E12525" s="43">
        <v>45838</v>
      </c>
      <c r="F12525" s="88" t="s">
        <v>1533</v>
      </c>
      <c r="P12525" s="343"/>
    </row>
    <row r="12526" spans="1:16" x14ac:dyDescent="0.25">
      <c r="A12526" s="403" t="s">
        <v>17512</v>
      </c>
      <c r="B12526" s="403" t="s">
        <v>17091</v>
      </c>
      <c r="C12526" s="413">
        <v>12.22</v>
      </c>
      <c r="D12526" s="43" t="s">
        <v>17679</v>
      </c>
      <c r="E12526" s="43">
        <v>45838</v>
      </c>
      <c r="F12526" s="88" t="s">
        <v>1533</v>
      </c>
      <c r="P12526" s="343"/>
    </row>
    <row r="12527" spans="1:16" x14ac:dyDescent="0.25">
      <c r="A12527" s="92" t="s">
        <v>1557</v>
      </c>
      <c r="B12527" s="92" t="s">
        <v>1583</v>
      </c>
      <c r="C12527" s="93" t="s">
        <v>4627</v>
      </c>
      <c r="D12527" s="93" t="s">
        <v>1398</v>
      </c>
      <c r="E12527" s="94">
        <v>45886</v>
      </c>
      <c r="F12527" s="93"/>
      <c r="G12527" s="93" t="s">
        <v>1385</v>
      </c>
      <c r="H12527" s="45" t="s">
        <v>1533</v>
      </c>
      <c r="I12527" s="99"/>
      <c r="J12527" s="99"/>
      <c r="K12527" s="99"/>
      <c r="L12527" s="44"/>
      <c r="M12527" s="44"/>
      <c r="N12527" s="31"/>
      <c r="P12527" s="343"/>
    </row>
    <row r="12528" spans="1:16" x14ac:dyDescent="0.25">
      <c r="A12528" s="92" t="s">
        <v>17009</v>
      </c>
      <c r="B12528" s="92" t="s">
        <v>17010</v>
      </c>
      <c r="C12528" s="93" t="s">
        <v>17011</v>
      </c>
      <c r="D12528" s="93" t="s">
        <v>17012</v>
      </c>
      <c r="E12528" s="94">
        <v>45835</v>
      </c>
      <c r="F12528" s="93"/>
      <c r="G12528" s="93"/>
      <c r="H12528" s="45"/>
      <c r="I12528" s="99"/>
      <c r="J12528" s="99"/>
      <c r="K12528" s="99"/>
      <c r="L12528" s="44"/>
      <c r="M12528" s="44"/>
      <c r="N12528" s="31"/>
      <c r="P12528" s="343"/>
    </row>
    <row r="12529" spans="1:16" x14ac:dyDescent="0.25">
      <c r="A12529" s="403" t="s">
        <v>17513</v>
      </c>
      <c r="B12529" s="403" t="s">
        <v>17372</v>
      </c>
      <c r="C12529" s="413">
        <v>43.25</v>
      </c>
      <c r="D12529" s="43" t="s">
        <v>17679</v>
      </c>
      <c r="E12529" s="43">
        <v>47514</v>
      </c>
      <c r="F12529" s="88"/>
      <c r="P12529" s="343"/>
    </row>
    <row r="12530" spans="1:16" x14ac:dyDescent="0.25">
      <c r="A12530" s="264" t="s">
        <v>17513</v>
      </c>
      <c r="B12530" s="264" t="s">
        <v>1921</v>
      </c>
      <c r="C12530" s="265">
        <v>250101</v>
      </c>
      <c r="D12530" s="265" t="s">
        <v>15953</v>
      </c>
      <c r="E12530" s="266" t="s">
        <v>17681</v>
      </c>
      <c r="P12530" s="343"/>
    </row>
    <row r="12531" spans="1:16" x14ac:dyDescent="0.25">
      <c r="A12531" s="44" t="s">
        <v>12514</v>
      </c>
      <c r="B12531" s="44" t="s">
        <v>12515</v>
      </c>
      <c r="C12531" s="45" t="s">
        <v>12914</v>
      </c>
      <c r="D12531" s="45" t="s">
        <v>4574</v>
      </c>
      <c r="E12531" s="275">
        <f>DATE(2027,7,19)</f>
        <v>46587</v>
      </c>
      <c r="M12531" s="44"/>
      <c r="P12531" s="343"/>
    </row>
    <row r="12532" spans="1:16" x14ac:dyDescent="0.25">
      <c r="A12532" s="264" t="s">
        <v>939</v>
      </c>
      <c r="B12532" s="264" t="s">
        <v>10629</v>
      </c>
      <c r="C12532" s="265">
        <v>230804</v>
      </c>
      <c r="D12532" s="265" t="s">
        <v>15953</v>
      </c>
      <c r="E12532" s="266" t="s">
        <v>5279</v>
      </c>
      <c r="P12532" s="343"/>
    </row>
    <row r="12533" spans="1:16" x14ac:dyDescent="0.25">
      <c r="A12533" s="264" t="s">
        <v>939</v>
      </c>
      <c r="B12533" s="264" t="s">
        <v>1066</v>
      </c>
      <c r="C12533" s="265">
        <v>230805</v>
      </c>
      <c r="D12533" s="265" t="s">
        <v>15953</v>
      </c>
      <c r="E12533" s="266" t="s">
        <v>5279</v>
      </c>
      <c r="P12533" s="343"/>
    </row>
    <row r="12534" spans="1:16" x14ac:dyDescent="0.25">
      <c r="A12534" s="403" t="s">
        <v>9184</v>
      </c>
      <c r="B12534" s="403" t="s">
        <v>17135</v>
      </c>
      <c r="C12534" s="413">
        <v>21.22</v>
      </c>
      <c r="D12534" s="43" t="s">
        <v>17679</v>
      </c>
      <c r="E12534" s="43">
        <v>45838</v>
      </c>
      <c r="F12534" s="88" t="s">
        <v>1533</v>
      </c>
      <c r="P12534" s="343"/>
    </row>
    <row r="12535" spans="1:16" x14ac:dyDescent="0.25">
      <c r="A12535" s="264" t="s">
        <v>9184</v>
      </c>
      <c r="B12535" s="264" t="s">
        <v>2751</v>
      </c>
      <c r="C12535" s="265">
        <v>230105</v>
      </c>
      <c r="D12535" s="265" t="s">
        <v>15953</v>
      </c>
      <c r="E12535" s="266" t="s">
        <v>6877</v>
      </c>
      <c r="P12535" s="343"/>
    </row>
    <row r="12536" spans="1:16" x14ac:dyDescent="0.25">
      <c r="A12536" s="264" t="s">
        <v>2847</v>
      </c>
      <c r="B12536" s="264" t="s">
        <v>236</v>
      </c>
      <c r="C12536" s="265">
        <v>241001</v>
      </c>
      <c r="D12536" s="265" t="s">
        <v>15953</v>
      </c>
      <c r="E12536" s="266" t="s">
        <v>11352</v>
      </c>
      <c r="P12536" s="343"/>
    </row>
    <row r="12537" spans="1:16" x14ac:dyDescent="0.25">
      <c r="A12537" s="264" t="s">
        <v>2847</v>
      </c>
      <c r="B12537" s="264" t="s">
        <v>8834</v>
      </c>
      <c r="C12537" s="265">
        <v>23020102</v>
      </c>
      <c r="D12537" s="265" t="s">
        <v>15953</v>
      </c>
      <c r="E12537" s="266" t="s">
        <v>8836</v>
      </c>
      <c r="P12537" s="343"/>
    </row>
    <row r="12538" spans="1:16" x14ac:dyDescent="0.25">
      <c r="A12538" s="264" t="s">
        <v>2847</v>
      </c>
      <c r="B12538" s="264" t="s">
        <v>12996</v>
      </c>
      <c r="C12538" s="265">
        <v>24010401</v>
      </c>
      <c r="D12538" s="265" t="s">
        <v>15953</v>
      </c>
      <c r="E12538" s="266" t="s">
        <v>12997</v>
      </c>
      <c r="P12538" s="343"/>
    </row>
    <row r="12539" spans="1:16" x14ac:dyDescent="0.25">
      <c r="A12539" s="264" t="s">
        <v>2847</v>
      </c>
      <c r="B12539" s="264" t="s">
        <v>3782</v>
      </c>
      <c r="C12539" s="265">
        <v>24010402</v>
      </c>
      <c r="D12539" s="265" t="s">
        <v>15953</v>
      </c>
      <c r="E12539" s="266" t="s">
        <v>8836</v>
      </c>
      <c r="P12539" s="343"/>
    </row>
    <row r="12540" spans="1:16" x14ac:dyDescent="0.25">
      <c r="A12540" s="44" t="s">
        <v>13313</v>
      </c>
      <c r="B12540" s="92" t="s">
        <v>13392</v>
      </c>
      <c r="C12540" s="77" t="s">
        <v>13124</v>
      </c>
      <c r="D12540" s="93" t="s">
        <v>13391</v>
      </c>
      <c r="E12540" s="94">
        <v>45838</v>
      </c>
      <c r="F12540" s="93"/>
      <c r="G12540" s="93"/>
      <c r="H12540" s="93"/>
      <c r="I12540" s="99"/>
      <c r="J12540" s="99"/>
      <c r="K12540" s="99"/>
      <c r="L12540" s="44"/>
      <c r="M12540" s="44"/>
      <c r="N12540" s="31"/>
      <c r="P12540" s="343"/>
    </row>
    <row r="12541" spans="1:16" x14ac:dyDescent="0.25">
      <c r="A12541" s="264" t="s">
        <v>5136</v>
      </c>
      <c r="B12541" s="264" t="s">
        <v>3753</v>
      </c>
      <c r="C12541" s="265">
        <v>210101</v>
      </c>
      <c r="D12541" s="265" t="s">
        <v>15953</v>
      </c>
      <c r="E12541" s="266" t="s">
        <v>3754</v>
      </c>
      <c r="P12541" s="343"/>
    </row>
    <row r="12542" spans="1:16" x14ac:dyDescent="0.25">
      <c r="A12542" s="57" t="s">
        <v>13554</v>
      </c>
      <c r="B12542" s="57" t="s">
        <v>1488</v>
      </c>
      <c r="C12542" s="62" t="s">
        <v>13533</v>
      </c>
      <c r="D12542" s="62" t="s">
        <v>5966</v>
      </c>
      <c r="E12542" s="60">
        <v>45777</v>
      </c>
      <c r="F12542" s="339" t="s">
        <v>16267</v>
      </c>
      <c r="G12542" s="339" t="s">
        <v>16268</v>
      </c>
      <c r="H12542" s="57"/>
      <c r="I12542" s="57"/>
      <c r="J12542" s="57"/>
      <c r="K12542" s="57"/>
      <c r="L12542" s="44"/>
      <c r="M12542" s="44"/>
      <c r="N12542" s="31"/>
      <c r="P12542" s="343"/>
    </row>
    <row r="12543" spans="1:16" x14ac:dyDescent="0.25">
      <c r="A12543" s="264" t="s">
        <v>15020</v>
      </c>
      <c r="B12543" s="264" t="s">
        <v>14577</v>
      </c>
      <c r="C12543" s="265">
        <v>240501</v>
      </c>
      <c r="D12543" s="265" t="s">
        <v>15953</v>
      </c>
      <c r="E12543" s="266" t="s">
        <v>14578</v>
      </c>
      <c r="P12543" s="343"/>
    </row>
    <row r="12544" spans="1:16" x14ac:dyDescent="0.25">
      <c r="A12544" s="264" t="s">
        <v>15021</v>
      </c>
      <c r="B12544" s="264" t="s">
        <v>14577</v>
      </c>
      <c r="C12544" s="265">
        <v>240501</v>
      </c>
      <c r="D12544" s="265" t="s">
        <v>15953</v>
      </c>
      <c r="E12544" s="266" t="s">
        <v>14578</v>
      </c>
      <c r="P12544" s="343"/>
    </row>
    <row r="12545" spans="1:16" x14ac:dyDescent="0.25">
      <c r="A12545" s="264" t="s">
        <v>15022</v>
      </c>
      <c r="B12545" s="264" t="s">
        <v>12996</v>
      </c>
      <c r="C12545" s="265">
        <v>24010401</v>
      </c>
      <c r="D12545" s="265" t="s">
        <v>15953</v>
      </c>
      <c r="E12545" s="266" t="s">
        <v>12997</v>
      </c>
      <c r="P12545" s="343"/>
    </row>
    <row r="12546" spans="1:16" x14ac:dyDescent="0.25">
      <c r="A12546" s="403" t="s">
        <v>1270</v>
      </c>
      <c r="B12546" s="403" t="s">
        <v>17087</v>
      </c>
      <c r="C12546" s="413">
        <v>9.23</v>
      </c>
      <c r="D12546" s="43" t="s">
        <v>17679</v>
      </c>
      <c r="E12546" s="43">
        <v>46934</v>
      </c>
      <c r="F12546" s="88"/>
      <c r="P12546" s="343"/>
    </row>
    <row r="12547" spans="1:16" x14ac:dyDescent="0.25">
      <c r="A12547" s="44" t="s">
        <v>18201</v>
      </c>
      <c r="B12547" s="44" t="s">
        <v>1358</v>
      </c>
      <c r="C12547" s="45" t="s">
        <v>6197</v>
      </c>
      <c r="D12547" s="45" t="s">
        <v>18252</v>
      </c>
      <c r="E12547" s="45" t="s">
        <v>6211</v>
      </c>
      <c r="F12547" s="45" t="s">
        <v>1384</v>
      </c>
      <c r="G12547" s="45" t="s">
        <v>1384</v>
      </c>
      <c r="P12547" s="343"/>
    </row>
    <row r="12548" spans="1:16" x14ac:dyDescent="0.25">
      <c r="A12548" s="264" t="s">
        <v>17960</v>
      </c>
      <c r="B12548" s="264" t="s">
        <v>17689</v>
      </c>
      <c r="C12548" s="265">
        <v>241101</v>
      </c>
      <c r="D12548" s="265" t="s">
        <v>15953</v>
      </c>
      <c r="E12548" s="266" t="s">
        <v>6985</v>
      </c>
      <c r="P12548" s="343"/>
    </row>
    <row r="12549" spans="1:16" x14ac:dyDescent="0.25">
      <c r="A12549" s="264" t="s">
        <v>11481</v>
      </c>
      <c r="B12549" s="264" t="s">
        <v>11362</v>
      </c>
      <c r="C12549" s="265">
        <v>23110201</v>
      </c>
      <c r="D12549" s="265" t="s">
        <v>15953</v>
      </c>
      <c r="E12549" s="266" t="s">
        <v>11352</v>
      </c>
      <c r="P12549" s="343"/>
    </row>
    <row r="12550" spans="1:16" x14ac:dyDescent="0.25">
      <c r="A12550" s="264" t="s">
        <v>11481</v>
      </c>
      <c r="B12550" s="264" t="s">
        <v>3603</v>
      </c>
      <c r="C12550" s="265">
        <v>23110202</v>
      </c>
      <c r="D12550" s="265" t="s">
        <v>15953</v>
      </c>
      <c r="E12550" s="266" t="s">
        <v>5198</v>
      </c>
      <c r="P12550" s="343"/>
    </row>
    <row r="12551" spans="1:16" x14ac:dyDescent="0.25">
      <c r="A12551" s="264" t="s">
        <v>11481</v>
      </c>
      <c r="B12551" s="264" t="s">
        <v>12996</v>
      </c>
      <c r="C12551" s="265">
        <v>24010401</v>
      </c>
      <c r="D12551" s="265" t="s">
        <v>15953</v>
      </c>
      <c r="E12551" s="266" t="s">
        <v>12997</v>
      </c>
      <c r="P12551" s="343"/>
    </row>
    <row r="12552" spans="1:16" x14ac:dyDescent="0.25">
      <c r="A12552" s="264" t="s">
        <v>9588</v>
      </c>
      <c r="B12552" s="264" t="s">
        <v>3588</v>
      </c>
      <c r="C12552" s="265">
        <v>230305</v>
      </c>
      <c r="D12552" s="265" t="s">
        <v>15953</v>
      </c>
      <c r="E12552" s="266" t="s">
        <v>3754</v>
      </c>
      <c r="P12552" s="343"/>
    </row>
    <row r="12553" spans="1:16" x14ac:dyDescent="0.25">
      <c r="A12553" s="264" t="s">
        <v>9588</v>
      </c>
      <c r="B12553" s="264" t="s">
        <v>9688</v>
      </c>
      <c r="C12553" s="265">
        <v>230504</v>
      </c>
      <c r="D12553" s="265" t="s">
        <v>15953</v>
      </c>
      <c r="E12553" s="266" t="s">
        <v>9689</v>
      </c>
      <c r="P12553" s="343"/>
    </row>
    <row r="12554" spans="1:16" x14ac:dyDescent="0.25">
      <c r="A12554" s="264" t="s">
        <v>9589</v>
      </c>
      <c r="B12554" s="264" t="s">
        <v>8832</v>
      </c>
      <c r="C12554" s="265">
        <v>230203</v>
      </c>
      <c r="D12554" s="265" t="s">
        <v>15953</v>
      </c>
      <c r="E12554" s="266" t="s">
        <v>8836</v>
      </c>
      <c r="P12554" s="343"/>
    </row>
    <row r="12555" spans="1:16" x14ac:dyDescent="0.25">
      <c r="A12555" s="403" t="s">
        <v>4145</v>
      </c>
      <c r="B12555" s="403" t="s">
        <v>17087</v>
      </c>
      <c r="C12555" s="413">
        <v>9.2200000000000006</v>
      </c>
      <c r="D12555" s="43" t="s">
        <v>17679</v>
      </c>
      <c r="E12555" s="43">
        <v>45838</v>
      </c>
      <c r="F12555" s="88"/>
      <c r="P12555" s="343"/>
    </row>
    <row r="12556" spans="1:16" x14ac:dyDescent="0.25">
      <c r="A12556" s="100" t="s">
        <v>4145</v>
      </c>
      <c r="B12556" s="92" t="s">
        <v>4153</v>
      </c>
      <c r="C12556" s="93" t="s">
        <v>4154</v>
      </c>
      <c r="D12556" s="93" t="s">
        <v>1398</v>
      </c>
      <c r="E12556" s="94">
        <v>46131</v>
      </c>
      <c r="F12556" s="93"/>
      <c r="G12556" s="93"/>
      <c r="H12556" s="93"/>
      <c r="I12556" s="99"/>
      <c r="J12556" s="99"/>
      <c r="K12556" s="99"/>
      <c r="L12556" s="44"/>
      <c r="M12556" s="44"/>
      <c r="P12556" s="343"/>
    </row>
    <row r="12557" spans="1:16" x14ac:dyDescent="0.25">
      <c r="A12557" s="44" t="s">
        <v>12516</v>
      </c>
      <c r="B12557" s="44" t="s">
        <v>12064</v>
      </c>
      <c r="C12557" s="45" t="s">
        <v>12915</v>
      </c>
      <c r="D12557" s="45" t="s">
        <v>4574</v>
      </c>
      <c r="E12557" s="275">
        <f>DATE(2027,4,20)</f>
        <v>46497</v>
      </c>
      <c r="M12557" s="44"/>
      <c r="P12557" s="343"/>
    </row>
    <row r="12558" spans="1:16" x14ac:dyDescent="0.25">
      <c r="A12558" s="264" t="s">
        <v>16977</v>
      </c>
      <c r="B12558" s="264" t="s">
        <v>5412</v>
      </c>
      <c r="C12558" s="265">
        <v>241002</v>
      </c>
      <c r="D12558" s="265" t="s">
        <v>15953</v>
      </c>
      <c r="E12558" s="266" t="s">
        <v>6985</v>
      </c>
      <c r="P12558" s="343"/>
    </row>
    <row r="12559" spans="1:16" x14ac:dyDescent="0.25">
      <c r="A12559" s="264" t="s">
        <v>17961</v>
      </c>
      <c r="B12559" s="264" t="s">
        <v>17682</v>
      </c>
      <c r="C12559" s="265">
        <v>25010501</v>
      </c>
      <c r="D12559" s="265" t="s">
        <v>15953</v>
      </c>
      <c r="E12559" s="266" t="s">
        <v>17681</v>
      </c>
      <c r="P12559" s="343"/>
    </row>
    <row r="12560" spans="1:16" x14ac:dyDescent="0.25">
      <c r="A12560" s="264" t="s">
        <v>17962</v>
      </c>
      <c r="B12560" s="264" t="s">
        <v>6966</v>
      </c>
      <c r="C12560" s="265">
        <v>23010401</v>
      </c>
      <c r="D12560" s="265" t="s">
        <v>15953</v>
      </c>
      <c r="E12560" s="266" t="s">
        <v>6967</v>
      </c>
      <c r="P12560" s="343"/>
    </row>
    <row r="12561" spans="1:16" x14ac:dyDescent="0.25">
      <c r="A12561" s="264" t="s">
        <v>17962</v>
      </c>
      <c r="B12561" s="264" t="s">
        <v>17682</v>
      </c>
      <c r="C12561" s="265">
        <v>25010501</v>
      </c>
      <c r="D12561" s="265" t="s">
        <v>15953</v>
      </c>
      <c r="E12561" s="266" t="s">
        <v>17681</v>
      </c>
      <c r="P12561" s="343"/>
    </row>
    <row r="12562" spans="1:16" x14ac:dyDescent="0.25">
      <c r="A12562" s="44" t="s">
        <v>12517</v>
      </c>
      <c r="B12562" s="44" t="s">
        <v>12248</v>
      </c>
      <c r="C12562" s="45" t="s">
        <v>3644</v>
      </c>
      <c r="D12562" s="45" t="s">
        <v>4574</v>
      </c>
      <c r="E12562" s="275">
        <f>DATE(2025,11,2)</f>
        <v>45963</v>
      </c>
      <c r="F12562" s="32"/>
      <c r="G12562" s="32"/>
      <c r="H12562" s="32"/>
      <c r="I12562" s="31"/>
      <c r="J12562" s="31"/>
      <c r="K12562" s="31"/>
      <c r="L12562" s="31"/>
      <c r="M12562" s="44"/>
      <c r="N12562" s="31"/>
      <c r="P12562" s="343"/>
    </row>
    <row r="12563" spans="1:16" x14ac:dyDescent="0.25">
      <c r="A12563" s="57" t="s">
        <v>3220</v>
      </c>
      <c r="B12563" s="92" t="s">
        <v>4550</v>
      </c>
      <c r="C12563" s="93" t="s">
        <v>4548</v>
      </c>
      <c r="D12563" s="93" t="s">
        <v>4549</v>
      </c>
      <c r="E12563" s="94">
        <v>46203</v>
      </c>
      <c r="F12563" s="93"/>
      <c r="G12563" s="93"/>
      <c r="H12563" s="93"/>
      <c r="I12563" s="99"/>
      <c r="J12563" s="99"/>
      <c r="K12563" s="99"/>
      <c r="L12563" s="44"/>
      <c r="M12563" s="44"/>
      <c r="P12563" s="343"/>
    </row>
    <row r="12564" spans="1:16" x14ac:dyDescent="0.25">
      <c r="A12564" s="1" t="s">
        <v>3220</v>
      </c>
      <c r="B12564" s="432" t="s">
        <v>2954</v>
      </c>
      <c r="C12564" s="433" t="s">
        <v>4923</v>
      </c>
      <c r="D12564" s="434" t="s">
        <v>17016</v>
      </c>
      <c r="E12564" s="434">
        <v>45823</v>
      </c>
      <c r="P12564" s="343"/>
    </row>
    <row r="12565" spans="1:16" x14ac:dyDescent="0.25">
      <c r="A12565" s="264" t="s">
        <v>3220</v>
      </c>
      <c r="B12565" s="264" t="s">
        <v>3753</v>
      </c>
      <c r="C12565" s="265">
        <v>210101</v>
      </c>
      <c r="D12565" s="265" t="s">
        <v>15953</v>
      </c>
      <c r="E12565" s="266" t="s">
        <v>3754</v>
      </c>
      <c r="P12565" s="343"/>
    </row>
    <row r="12566" spans="1:16" x14ac:dyDescent="0.25">
      <c r="A12566" s="262" t="s">
        <v>11627</v>
      </c>
      <c r="B12566" s="262" t="s">
        <v>7337</v>
      </c>
      <c r="C12566" s="53" t="s">
        <v>7426</v>
      </c>
      <c r="D12566" s="93" t="s">
        <v>7330</v>
      </c>
      <c r="E12566" s="263">
        <v>46239</v>
      </c>
      <c r="F12566" s="93"/>
      <c r="G12566" s="93"/>
      <c r="H12566" s="93"/>
      <c r="I12566" s="99"/>
      <c r="J12566" s="99"/>
      <c r="K12566" s="99"/>
      <c r="L12566" s="44"/>
      <c r="M12566" s="44"/>
      <c r="P12566" s="343"/>
    </row>
    <row r="12567" spans="1:16" x14ac:dyDescent="0.25">
      <c r="A12567" s="44" t="s">
        <v>3112</v>
      </c>
      <c r="B12567" s="44" t="s">
        <v>15317</v>
      </c>
      <c r="C12567" s="45" t="s">
        <v>7299</v>
      </c>
      <c r="D12567" s="45" t="s">
        <v>16294</v>
      </c>
      <c r="E12567" s="46">
        <v>45688</v>
      </c>
      <c r="F12567" s="338"/>
      <c r="G12567" s="44"/>
      <c r="H12567" s="44"/>
      <c r="I12567" s="44"/>
      <c r="J12567" s="44"/>
      <c r="K12567" s="44"/>
      <c r="L12567" s="44"/>
      <c r="M12567" s="44"/>
      <c r="N12567" s="31"/>
      <c r="P12567" s="343"/>
    </row>
    <row r="12568" spans="1:16" x14ac:dyDescent="0.25">
      <c r="A12568" s="44" t="s">
        <v>6100</v>
      </c>
      <c r="B12568" s="44" t="s">
        <v>6176</v>
      </c>
      <c r="C12568" s="45" t="s">
        <v>6189</v>
      </c>
      <c r="D12568" s="45" t="s">
        <v>18252</v>
      </c>
      <c r="E12568" s="45" t="s">
        <v>6210</v>
      </c>
      <c r="F12568" s="45" t="s">
        <v>1384</v>
      </c>
      <c r="G12568" s="45" t="s">
        <v>1385</v>
      </c>
      <c r="P12568" s="343"/>
    </row>
    <row r="12569" spans="1:16" x14ac:dyDescent="0.25">
      <c r="A12569" s="264" t="s">
        <v>10779</v>
      </c>
      <c r="B12569" s="264" t="s">
        <v>10531</v>
      </c>
      <c r="C12569" s="265">
        <v>230503</v>
      </c>
      <c r="D12569" s="265" t="s">
        <v>15953</v>
      </c>
      <c r="E12569" s="266" t="s">
        <v>10364</v>
      </c>
      <c r="P12569" s="343"/>
    </row>
    <row r="12570" spans="1:16" x14ac:dyDescent="0.25">
      <c r="A12570" s="264" t="s">
        <v>10779</v>
      </c>
      <c r="B12570" s="264" t="s">
        <v>14577</v>
      </c>
      <c r="C12570" s="265">
        <v>240501</v>
      </c>
      <c r="D12570" s="265" t="s">
        <v>15953</v>
      </c>
      <c r="E12570" s="266" t="s">
        <v>14578</v>
      </c>
      <c r="P12570" s="343"/>
    </row>
    <row r="12571" spans="1:16" x14ac:dyDescent="0.25">
      <c r="A12571" s="44" t="s">
        <v>16172</v>
      </c>
      <c r="B12571" s="44" t="s">
        <v>15965</v>
      </c>
      <c r="C12571" s="45" t="s">
        <v>15966</v>
      </c>
      <c r="D12571" s="45" t="s">
        <v>18252</v>
      </c>
      <c r="E12571" s="45" t="s">
        <v>6214</v>
      </c>
      <c r="F12571" s="45" t="s">
        <v>1384</v>
      </c>
      <c r="G12571" s="45" t="s">
        <v>1385</v>
      </c>
      <c r="P12571" s="343"/>
    </row>
    <row r="12572" spans="1:16" x14ac:dyDescent="0.25">
      <c r="A12572" s="44" t="s">
        <v>5109</v>
      </c>
      <c r="B12572" s="44" t="s">
        <v>12518</v>
      </c>
      <c r="C12572" s="45" t="s">
        <v>12916</v>
      </c>
      <c r="D12572" s="45" t="s">
        <v>4574</v>
      </c>
      <c r="E12572" s="275">
        <f>DATE(2027,11,8)</f>
        <v>46699</v>
      </c>
      <c r="M12572" s="44"/>
      <c r="P12572" s="343"/>
    </row>
    <row r="12573" spans="1:16" x14ac:dyDescent="0.25">
      <c r="A12573" s="91" t="s">
        <v>13314</v>
      </c>
      <c r="B12573" s="92" t="s">
        <v>13392</v>
      </c>
      <c r="C12573" s="45" t="s">
        <v>13137</v>
      </c>
      <c r="D12573" s="93" t="s">
        <v>13391</v>
      </c>
      <c r="E12573" s="94">
        <v>45838</v>
      </c>
      <c r="F12573" s="93"/>
      <c r="G12573" s="93"/>
      <c r="H12573" s="93"/>
      <c r="I12573" s="99"/>
      <c r="J12573" s="99"/>
      <c r="K12573" s="99"/>
      <c r="L12573" s="44"/>
      <c r="M12573" s="44"/>
      <c r="N12573" s="31"/>
      <c r="P12573" s="343"/>
    </row>
    <row r="12574" spans="1:16" x14ac:dyDescent="0.25">
      <c r="A12574" s="120" t="s">
        <v>3860</v>
      </c>
      <c r="B12574" s="114" t="s">
        <v>3861</v>
      </c>
      <c r="C12574" s="106" t="s">
        <v>1589</v>
      </c>
      <c r="D12574" s="93" t="s">
        <v>1593</v>
      </c>
      <c r="E12574" s="115">
        <v>46142</v>
      </c>
      <c r="F12574" s="93"/>
      <c r="G12574" s="93"/>
      <c r="H12574" s="93"/>
      <c r="I12574" s="99"/>
      <c r="J12574" s="99"/>
      <c r="K12574" s="99"/>
      <c r="L12574" s="44"/>
      <c r="M12574" s="44"/>
      <c r="P12574" s="343"/>
    </row>
    <row r="12575" spans="1:16" x14ac:dyDescent="0.25">
      <c r="A12575" s="120" t="s">
        <v>3860</v>
      </c>
      <c r="B12575" s="114" t="s">
        <v>3861</v>
      </c>
      <c r="C12575" s="106" t="s">
        <v>1589</v>
      </c>
      <c r="D12575" s="93" t="s">
        <v>1593</v>
      </c>
      <c r="E12575" s="115">
        <v>46142</v>
      </c>
      <c r="F12575" s="93"/>
      <c r="G12575" s="93"/>
      <c r="H12575" s="93"/>
      <c r="I12575" s="99"/>
      <c r="J12575" s="99"/>
      <c r="K12575" s="99"/>
      <c r="L12575" s="44"/>
      <c r="M12575" s="44"/>
      <c r="P12575" s="343"/>
    </row>
    <row r="12576" spans="1:16" x14ac:dyDescent="0.25">
      <c r="A12576" s="264" t="s">
        <v>7045</v>
      </c>
      <c r="B12576" s="264" t="s">
        <v>1055</v>
      </c>
      <c r="C12576" s="265">
        <v>22010702</v>
      </c>
      <c r="D12576" s="265" t="s">
        <v>15953</v>
      </c>
      <c r="E12576" s="266" t="s">
        <v>8836</v>
      </c>
      <c r="P12576" s="343"/>
    </row>
    <row r="12577" spans="1:16" x14ac:dyDescent="0.25">
      <c r="A12577" s="44" t="s">
        <v>15909</v>
      </c>
      <c r="B12577" s="44" t="s">
        <v>16337</v>
      </c>
      <c r="C12577" s="45" t="s">
        <v>16338</v>
      </c>
      <c r="D12577" s="45" t="s">
        <v>16294</v>
      </c>
      <c r="E12577" s="46">
        <v>46022</v>
      </c>
      <c r="F12577" s="338"/>
      <c r="G12577" s="44"/>
      <c r="H12577" s="44"/>
      <c r="I12577" s="44"/>
      <c r="J12577" s="44"/>
      <c r="K12577" s="44"/>
      <c r="L12577" s="44"/>
      <c r="M12577" s="44"/>
      <c r="N12577" s="31"/>
      <c r="P12577" s="343"/>
    </row>
    <row r="12578" spans="1:16" x14ac:dyDescent="0.25">
      <c r="A12578" s="264" t="s">
        <v>15909</v>
      </c>
      <c r="B12578" s="264" t="s">
        <v>6669</v>
      </c>
      <c r="C12578" s="265">
        <v>240804</v>
      </c>
      <c r="D12578" s="265" t="s">
        <v>15953</v>
      </c>
      <c r="E12578" s="266" t="s">
        <v>15826</v>
      </c>
      <c r="P12578" s="343"/>
    </row>
    <row r="12579" spans="1:16" x14ac:dyDescent="0.25">
      <c r="A12579" s="44" t="s">
        <v>492</v>
      </c>
      <c r="B12579" s="44" t="s">
        <v>15273</v>
      </c>
      <c r="C12579" s="45" t="s">
        <v>13519</v>
      </c>
      <c r="D12579" s="45" t="s">
        <v>16294</v>
      </c>
      <c r="E12579" s="46">
        <v>45777</v>
      </c>
      <c r="F12579" s="338"/>
      <c r="G12579" s="44"/>
      <c r="H12579" s="44"/>
      <c r="I12579" s="44"/>
      <c r="J12579" s="44"/>
      <c r="K12579" s="44"/>
      <c r="L12579" s="44"/>
      <c r="M12579" s="44"/>
      <c r="N12579" s="31"/>
      <c r="P12579" s="343"/>
    </row>
    <row r="12580" spans="1:16" x14ac:dyDescent="0.25">
      <c r="A12580" s="264" t="s">
        <v>8732</v>
      </c>
      <c r="B12580" s="264" t="s">
        <v>3782</v>
      </c>
      <c r="C12580" s="265">
        <v>23010402</v>
      </c>
      <c r="D12580" s="265" t="s">
        <v>15953</v>
      </c>
      <c r="E12580" s="266" t="s">
        <v>8836</v>
      </c>
      <c r="P12580" s="343"/>
    </row>
    <row r="12581" spans="1:16" x14ac:dyDescent="0.25">
      <c r="A12581" s="264" t="s">
        <v>8732</v>
      </c>
      <c r="B12581" s="264" t="s">
        <v>4844</v>
      </c>
      <c r="C12581" s="265">
        <v>24060401</v>
      </c>
      <c r="D12581" s="265" t="s">
        <v>15953</v>
      </c>
      <c r="E12581" s="266" t="s">
        <v>6412</v>
      </c>
      <c r="P12581" s="343"/>
    </row>
    <row r="12582" spans="1:16" x14ac:dyDescent="0.25">
      <c r="A12582" s="264" t="s">
        <v>8732</v>
      </c>
      <c r="B12582" s="264" t="s">
        <v>1057</v>
      </c>
      <c r="C12582" s="265">
        <v>24060402</v>
      </c>
      <c r="D12582" s="265" t="s">
        <v>15953</v>
      </c>
      <c r="E12582" s="266" t="s">
        <v>5410</v>
      </c>
      <c r="P12582" s="343"/>
    </row>
    <row r="12583" spans="1:16" x14ac:dyDescent="0.25">
      <c r="A12583" s="403" t="s">
        <v>17514</v>
      </c>
      <c r="B12583" s="403" t="s">
        <v>17128</v>
      </c>
      <c r="C12583" s="413">
        <v>20.22</v>
      </c>
      <c r="D12583" s="43" t="s">
        <v>17679</v>
      </c>
      <c r="E12583" s="43">
        <v>45838</v>
      </c>
      <c r="F12583" s="88" t="s">
        <v>1533</v>
      </c>
      <c r="P12583" s="343"/>
    </row>
    <row r="12584" spans="1:16" x14ac:dyDescent="0.25">
      <c r="A12584" s="44" t="s">
        <v>3733</v>
      </c>
      <c r="B12584" s="44" t="s">
        <v>15311</v>
      </c>
      <c r="C12584" s="45" t="s">
        <v>3656</v>
      </c>
      <c r="D12584" s="45" t="s">
        <v>16294</v>
      </c>
      <c r="E12584" s="46">
        <v>46081</v>
      </c>
      <c r="F12584" s="338"/>
      <c r="G12584" s="44"/>
      <c r="H12584" s="44"/>
      <c r="I12584" s="44"/>
      <c r="J12584" s="44"/>
      <c r="K12584" s="44"/>
      <c r="L12584" s="44"/>
      <c r="M12584" s="44"/>
      <c r="P12584" s="343"/>
    </row>
    <row r="12585" spans="1:16" x14ac:dyDescent="0.25">
      <c r="A12585" s="264" t="s">
        <v>17963</v>
      </c>
      <c r="B12585" s="264" t="s">
        <v>17682</v>
      </c>
      <c r="C12585" s="265">
        <v>25010501</v>
      </c>
      <c r="D12585" s="265" t="s">
        <v>15953</v>
      </c>
      <c r="E12585" s="266" t="s">
        <v>17681</v>
      </c>
      <c r="P12585" s="343"/>
    </row>
    <row r="12586" spans="1:16" x14ac:dyDescent="0.25">
      <c r="A12586" s="264" t="s">
        <v>17963</v>
      </c>
      <c r="B12586" s="264" t="s">
        <v>6663</v>
      </c>
      <c r="C12586" s="265">
        <v>25010502</v>
      </c>
      <c r="D12586" s="265" t="s">
        <v>15953</v>
      </c>
      <c r="E12586" s="266" t="s">
        <v>6677</v>
      </c>
      <c r="P12586" s="343"/>
    </row>
    <row r="12587" spans="1:16" x14ac:dyDescent="0.25">
      <c r="A12587" s="264" t="s">
        <v>15023</v>
      </c>
      <c r="B12587" s="264" t="s">
        <v>13009</v>
      </c>
      <c r="C12587" s="265">
        <v>240101</v>
      </c>
      <c r="D12587" s="265" t="s">
        <v>15953</v>
      </c>
      <c r="E12587" s="266" t="s">
        <v>13010</v>
      </c>
      <c r="P12587" s="343"/>
    </row>
    <row r="12588" spans="1:16" x14ac:dyDescent="0.25">
      <c r="A12588" s="264" t="s">
        <v>15023</v>
      </c>
      <c r="B12588" s="264" t="s">
        <v>1072</v>
      </c>
      <c r="C12588" s="265">
        <v>241102</v>
      </c>
      <c r="D12588" s="265" t="s">
        <v>15953</v>
      </c>
      <c r="E12588" s="266" t="s">
        <v>6985</v>
      </c>
      <c r="P12588" s="343"/>
    </row>
    <row r="12589" spans="1:16" x14ac:dyDescent="0.25">
      <c r="A12589" s="57" t="s">
        <v>5914</v>
      </c>
      <c r="B12589" s="57" t="s">
        <v>2495</v>
      </c>
      <c r="C12589" s="62">
        <v>21030</v>
      </c>
      <c r="D12589" s="62" t="s">
        <v>5966</v>
      </c>
      <c r="E12589" s="60">
        <v>45961</v>
      </c>
      <c r="F12589" s="339" t="s">
        <v>16268</v>
      </c>
      <c r="G12589" s="339" t="s">
        <v>16268</v>
      </c>
      <c r="H12589" s="57"/>
      <c r="I12589" s="57"/>
      <c r="J12589" s="57"/>
      <c r="K12589" s="57"/>
      <c r="L12589" s="44"/>
      <c r="M12589" s="44"/>
      <c r="N12589" s="31"/>
      <c r="P12589" s="343"/>
    </row>
    <row r="12590" spans="1:16" x14ac:dyDescent="0.25">
      <c r="A12590" s="57" t="s">
        <v>4519</v>
      </c>
      <c r="B12590" s="92" t="s">
        <v>4550</v>
      </c>
      <c r="C12590" s="93" t="s">
        <v>4548</v>
      </c>
      <c r="D12590" s="93" t="s">
        <v>4549</v>
      </c>
      <c r="E12590" s="94">
        <v>46203</v>
      </c>
      <c r="F12590" s="93"/>
      <c r="G12590" s="93"/>
      <c r="H12590" s="93"/>
      <c r="I12590" s="99"/>
      <c r="J12590" s="99"/>
      <c r="K12590" s="99"/>
      <c r="L12590" s="44"/>
      <c r="M12590" s="44"/>
      <c r="P12590" s="343"/>
    </row>
    <row r="12591" spans="1:16" x14ac:dyDescent="0.25">
      <c r="A12591" s="264" t="s">
        <v>2848</v>
      </c>
      <c r="B12591" s="264" t="s">
        <v>6697</v>
      </c>
      <c r="C12591" s="265">
        <v>221003</v>
      </c>
      <c r="D12591" s="265" t="s">
        <v>15953</v>
      </c>
      <c r="E12591" s="266" t="s">
        <v>5198</v>
      </c>
      <c r="P12591" s="343"/>
    </row>
    <row r="12592" spans="1:16" x14ac:dyDescent="0.25">
      <c r="A12592" s="271" t="s">
        <v>940</v>
      </c>
      <c r="B12592" s="412" t="s">
        <v>2066</v>
      </c>
      <c r="C12592" s="96" t="s">
        <v>7732</v>
      </c>
      <c r="D12592" s="96" t="s">
        <v>1398</v>
      </c>
      <c r="E12592" s="112">
        <v>46159</v>
      </c>
      <c r="F12592" s="93"/>
      <c r="G12592" s="93"/>
      <c r="H12592" s="93"/>
      <c r="I12592" s="99"/>
      <c r="J12592" s="99"/>
      <c r="K12592" s="99"/>
      <c r="L12592" s="44"/>
      <c r="M12592" s="44"/>
      <c r="P12592" s="343"/>
    </row>
    <row r="12593" spans="1:16" x14ac:dyDescent="0.25">
      <c r="A12593" s="264" t="s">
        <v>940</v>
      </c>
      <c r="B12593" s="264" t="s">
        <v>6696</v>
      </c>
      <c r="C12593" s="265">
        <v>220903</v>
      </c>
      <c r="D12593" s="265" t="s">
        <v>15953</v>
      </c>
      <c r="E12593" s="266" t="s">
        <v>6210</v>
      </c>
      <c r="P12593" s="343"/>
    </row>
    <row r="12594" spans="1:16" x14ac:dyDescent="0.25">
      <c r="A12594" s="264" t="s">
        <v>940</v>
      </c>
      <c r="B12594" s="264" t="s">
        <v>1081</v>
      </c>
      <c r="C12594" s="265">
        <v>230102</v>
      </c>
      <c r="D12594" s="265" t="s">
        <v>15953</v>
      </c>
      <c r="E12594" s="266" t="s">
        <v>6809</v>
      </c>
      <c r="P12594" s="343"/>
    </row>
    <row r="12595" spans="1:16" x14ac:dyDescent="0.25">
      <c r="A12595" s="264" t="s">
        <v>940</v>
      </c>
      <c r="B12595" s="264" t="s">
        <v>236</v>
      </c>
      <c r="C12595" s="265">
        <v>241001</v>
      </c>
      <c r="D12595" s="265" t="s">
        <v>15953</v>
      </c>
      <c r="E12595" s="266" t="s">
        <v>11352</v>
      </c>
      <c r="P12595" s="343"/>
    </row>
    <row r="12596" spans="1:16" x14ac:dyDescent="0.25">
      <c r="A12596" s="264" t="s">
        <v>940</v>
      </c>
      <c r="B12596" s="264" t="s">
        <v>6966</v>
      </c>
      <c r="C12596" s="265">
        <v>23010401</v>
      </c>
      <c r="D12596" s="265" t="s">
        <v>15953</v>
      </c>
      <c r="E12596" s="266" t="s">
        <v>6967</v>
      </c>
      <c r="P12596" s="343"/>
    </row>
    <row r="12597" spans="1:16" x14ac:dyDescent="0.25">
      <c r="A12597" s="264" t="s">
        <v>940</v>
      </c>
      <c r="B12597" s="264" t="s">
        <v>3782</v>
      </c>
      <c r="C12597" s="265">
        <v>23010402</v>
      </c>
      <c r="D12597" s="265" t="s">
        <v>15953</v>
      </c>
      <c r="E12597" s="266" t="s">
        <v>8836</v>
      </c>
      <c r="P12597" s="343"/>
    </row>
    <row r="12598" spans="1:16" x14ac:dyDescent="0.25">
      <c r="A12598" s="264" t="s">
        <v>940</v>
      </c>
      <c r="B12598" s="264" t="s">
        <v>10528</v>
      </c>
      <c r="C12598" s="265">
        <v>23060201</v>
      </c>
      <c r="D12598" s="265" t="s">
        <v>15953</v>
      </c>
      <c r="E12598" s="266" t="s">
        <v>5410</v>
      </c>
      <c r="P12598" s="343"/>
    </row>
    <row r="12599" spans="1:16" x14ac:dyDescent="0.25">
      <c r="A12599" s="264" t="s">
        <v>940</v>
      </c>
      <c r="B12599" s="264" t="s">
        <v>1058</v>
      </c>
      <c r="C12599" s="265">
        <v>23060202</v>
      </c>
      <c r="D12599" s="265" t="s">
        <v>15953</v>
      </c>
      <c r="E12599" s="266" t="s">
        <v>6714</v>
      </c>
      <c r="P12599" s="343"/>
    </row>
    <row r="12600" spans="1:16" x14ac:dyDescent="0.25">
      <c r="A12600" s="44" t="s">
        <v>16173</v>
      </c>
      <c r="B12600" s="44" t="s">
        <v>15965</v>
      </c>
      <c r="C12600" s="45" t="s">
        <v>15966</v>
      </c>
      <c r="D12600" s="45" t="s">
        <v>18252</v>
      </c>
      <c r="E12600" s="45" t="s">
        <v>6214</v>
      </c>
      <c r="F12600" s="45" t="s">
        <v>1384</v>
      </c>
      <c r="G12600" s="45" t="s">
        <v>1385</v>
      </c>
      <c r="P12600" s="343"/>
    </row>
    <row r="12601" spans="1:16" x14ac:dyDescent="0.25">
      <c r="A12601" s="44" t="s">
        <v>1271</v>
      </c>
      <c r="B12601" s="44" t="s">
        <v>1361</v>
      </c>
      <c r="C12601" s="45" t="s">
        <v>9087</v>
      </c>
      <c r="D12601" s="45" t="s">
        <v>18252</v>
      </c>
      <c r="E12601" s="45" t="s">
        <v>6809</v>
      </c>
      <c r="F12601" s="45" t="s">
        <v>1384</v>
      </c>
      <c r="G12601" s="45" t="s">
        <v>1385</v>
      </c>
      <c r="P12601" s="343"/>
    </row>
    <row r="12602" spans="1:16" x14ac:dyDescent="0.25">
      <c r="A12602" s="264" t="s">
        <v>15024</v>
      </c>
      <c r="B12602" s="264" t="s">
        <v>12996</v>
      </c>
      <c r="C12602" s="265">
        <v>24010401</v>
      </c>
      <c r="D12602" s="265" t="s">
        <v>15953</v>
      </c>
      <c r="E12602" s="266" t="s">
        <v>12997</v>
      </c>
      <c r="P12602" s="343"/>
    </row>
    <row r="12603" spans="1:16" x14ac:dyDescent="0.25">
      <c r="A12603" s="264" t="s">
        <v>4314</v>
      </c>
      <c r="B12603" s="264" t="s">
        <v>3782</v>
      </c>
      <c r="C12603" s="265">
        <v>210205</v>
      </c>
      <c r="D12603" s="265" t="s">
        <v>15953</v>
      </c>
      <c r="E12603" s="266" t="s">
        <v>8836</v>
      </c>
      <c r="P12603" s="343"/>
    </row>
    <row r="12604" spans="1:16" x14ac:dyDescent="0.25">
      <c r="A12604" s="264" t="s">
        <v>4314</v>
      </c>
      <c r="B12604" s="264" t="s">
        <v>6966</v>
      </c>
      <c r="C12604" s="265">
        <v>23010401</v>
      </c>
      <c r="D12604" s="265" t="s">
        <v>15953</v>
      </c>
      <c r="E12604" s="266" t="s">
        <v>6967</v>
      </c>
      <c r="P12604" s="343"/>
    </row>
    <row r="12605" spans="1:16" x14ac:dyDescent="0.25">
      <c r="A12605" s="264" t="s">
        <v>3549</v>
      </c>
      <c r="B12605" s="264" t="s">
        <v>14575</v>
      </c>
      <c r="C12605" s="265">
        <v>240402</v>
      </c>
      <c r="D12605" s="265" t="s">
        <v>15953</v>
      </c>
      <c r="E12605" s="266" t="s">
        <v>6492</v>
      </c>
      <c r="P12605" s="343"/>
    </row>
    <row r="12606" spans="1:16" x14ac:dyDescent="0.25">
      <c r="A12606" s="102" t="s">
        <v>7764</v>
      </c>
      <c r="B12606" s="131" t="s">
        <v>7741</v>
      </c>
      <c r="C12606" s="96" t="s">
        <v>7742</v>
      </c>
      <c r="D12606" s="96" t="s">
        <v>1398</v>
      </c>
      <c r="E12606" s="112">
        <v>45737</v>
      </c>
      <c r="F12606" s="93"/>
      <c r="G12606" s="93"/>
      <c r="H12606" s="93"/>
      <c r="I12606" s="99"/>
      <c r="J12606" s="99"/>
      <c r="K12606" s="99"/>
      <c r="L12606" s="44"/>
      <c r="M12606" s="44"/>
      <c r="N12606" s="31"/>
      <c r="P12606" s="343"/>
    </row>
    <row r="12607" spans="1:16" x14ac:dyDescent="0.25">
      <c r="A12607" s="57" t="s">
        <v>13555</v>
      </c>
      <c r="B12607" s="57" t="s">
        <v>2495</v>
      </c>
      <c r="C12607" s="45" t="s">
        <v>10848</v>
      </c>
      <c r="D12607" s="62" t="s">
        <v>5966</v>
      </c>
      <c r="E12607" s="60">
        <v>45961</v>
      </c>
      <c r="F12607" s="339" t="s">
        <v>16267</v>
      </c>
      <c r="G12607" s="339" t="s">
        <v>16268</v>
      </c>
      <c r="H12607" s="57"/>
      <c r="I12607" s="57"/>
      <c r="J12607" s="57"/>
      <c r="K12607" s="57"/>
      <c r="L12607" s="44"/>
      <c r="M12607" s="44"/>
      <c r="N12607" s="31"/>
      <c r="P12607" s="343"/>
    </row>
    <row r="12608" spans="1:16" x14ac:dyDescent="0.25">
      <c r="A12608" s="264" t="s">
        <v>15025</v>
      </c>
      <c r="B12608" s="264" t="s">
        <v>14574</v>
      </c>
      <c r="C12608" s="265">
        <v>240507</v>
      </c>
      <c r="D12608" s="265" t="s">
        <v>15953</v>
      </c>
      <c r="E12608" s="266" t="s">
        <v>6710</v>
      </c>
      <c r="P12608" s="343"/>
    </row>
    <row r="12609" spans="1:16" x14ac:dyDescent="0.25">
      <c r="A12609" s="264" t="s">
        <v>15026</v>
      </c>
      <c r="B12609" s="264" t="s">
        <v>13009</v>
      </c>
      <c r="C12609" s="265">
        <v>240101</v>
      </c>
      <c r="D12609" s="265" t="s">
        <v>15953</v>
      </c>
      <c r="E12609" s="266" t="s">
        <v>13010</v>
      </c>
      <c r="P12609" s="343"/>
    </row>
    <row r="12610" spans="1:16" x14ac:dyDescent="0.25">
      <c r="A12610" s="44" t="s">
        <v>11244</v>
      </c>
      <c r="B12610" s="44" t="s">
        <v>9963</v>
      </c>
      <c r="C12610" s="45" t="s">
        <v>11131</v>
      </c>
      <c r="D12610" s="45" t="s">
        <v>16294</v>
      </c>
      <c r="E12610" s="46">
        <v>46053</v>
      </c>
      <c r="F12610" s="338"/>
      <c r="G12610" s="44"/>
      <c r="H12610" s="44"/>
      <c r="I12610" s="44"/>
      <c r="J12610" s="44"/>
      <c r="K12610" s="44"/>
      <c r="L12610" s="44"/>
      <c r="M12610" s="44"/>
      <c r="P12610" s="343"/>
    </row>
    <row r="12611" spans="1:16" x14ac:dyDescent="0.25">
      <c r="A12611" s="44" t="s">
        <v>5792</v>
      </c>
      <c r="B12611" s="44" t="s">
        <v>10067</v>
      </c>
      <c r="C12611" s="45" t="s">
        <v>10100</v>
      </c>
      <c r="D12611" s="45" t="s">
        <v>15765</v>
      </c>
      <c r="E12611" s="45" t="s">
        <v>10069</v>
      </c>
      <c r="F12611" s="328"/>
      <c r="G12611" s="328"/>
      <c r="H12611" s="328"/>
      <c r="I12611" s="329"/>
      <c r="J12611" s="329"/>
      <c r="K12611" s="329"/>
      <c r="L12611" s="44"/>
      <c r="M12611" s="44"/>
      <c r="P12611" s="343"/>
    </row>
    <row r="12612" spans="1:16" x14ac:dyDescent="0.25">
      <c r="A12612" s="346" t="s">
        <v>5792</v>
      </c>
      <c r="B12612" s="346" t="s">
        <v>10067</v>
      </c>
      <c r="C12612" s="347" t="s">
        <v>10100</v>
      </c>
      <c r="D12612" s="347" t="s">
        <v>15765</v>
      </c>
      <c r="E12612" s="347" t="s">
        <v>10069</v>
      </c>
      <c r="F12612" s="346"/>
      <c r="G12612" s="346"/>
      <c r="H12612" s="346"/>
      <c r="I12612" s="346"/>
      <c r="J12612" s="346"/>
      <c r="K12612" s="346"/>
      <c r="L12612" s="346"/>
      <c r="M12612" s="346"/>
      <c r="P12612" s="343"/>
    </row>
    <row r="12613" spans="1:16" x14ac:dyDescent="0.25">
      <c r="A12613" s="44" t="s">
        <v>5792</v>
      </c>
      <c r="B12613" s="44" t="s">
        <v>16707</v>
      </c>
      <c r="C12613" s="45" t="s">
        <v>16708</v>
      </c>
      <c r="D12613" s="45" t="s">
        <v>4574</v>
      </c>
      <c r="E12613" s="275">
        <f>DATE(2028,10,25)</f>
        <v>47051</v>
      </c>
      <c r="M12613" s="44"/>
      <c r="P12613" s="343"/>
    </row>
    <row r="12614" spans="1:16" x14ac:dyDescent="0.25">
      <c r="A12614" s="44" t="s">
        <v>5792</v>
      </c>
      <c r="B12614" s="44" t="s">
        <v>10067</v>
      </c>
      <c r="C12614" s="45" t="s">
        <v>10100</v>
      </c>
      <c r="D12614" s="45" t="s">
        <v>13812</v>
      </c>
      <c r="E12614" s="45" t="s">
        <v>10069</v>
      </c>
      <c r="F12614" s="93"/>
      <c r="G12614" s="93"/>
      <c r="H12614" s="93"/>
      <c r="I12614" s="99"/>
      <c r="J12614" s="99"/>
      <c r="K12614" s="99"/>
      <c r="L12614" s="44"/>
      <c r="M12614" s="44"/>
      <c r="P12614" s="343"/>
    </row>
    <row r="12615" spans="1:16" x14ac:dyDescent="0.25">
      <c r="A12615" s="44" t="s">
        <v>12519</v>
      </c>
      <c r="B12615" s="44" t="s">
        <v>12468</v>
      </c>
      <c r="C12615" s="45" t="s">
        <v>16709</v>
      </c>
      <c r="D12615" s="45" t="s">
        <v>4574</v>
      </c>
      <c r="E12615" s="275">
        <f>DATE(2028,7,29)</f>
        <v>46963</v>
      </c>
      <c r="M12615" s="44"/>
      <c r="P12615" s="343"/>
    </row>
    <row r="12616" spans="1:16" x14ac:dyDescent="0.25">
      <c r="A12616" s="44" t="s">
        <v>13431</v>
      </c>
      <c r="B12616" s="44" t="s">
        <v>15257</v>
      </c>
      <c r="C12616" s="45" t="s">
        <v>13518</v>
      </c>
      <c r="D12616" s="45" t="s">
        <v>16294</v>
      </c>
      <c r="E12616" s="46">
        <v>46022</v>
      </c>
      <c r="F12616" s="338" t="s">
        <v>2055</v>
      </c>
      <c r="G12616" s="44"/>
      <c r="H12616" s="44"/>
      <c r="I12616" s="44"/>
      <c r="J12616" s="44"/>
      <c r="K12616" s="44"/>
      <c r="L12616" s="44"/>
      <c r="M12616" s="44"/>
      <c r="N12616" s="31"/>
      <c r="P12616" s="343"/>
    </row>
    <row r="12617" spans="1:16" x14ac:dyDescent="0.25">
      <c r="A12617" s="264" t="s">
        <v>10780</v>
      </c>
      <c r="B12617" s="264" t="s">
        <v>6669</v>
      </c>
      <c r="C12617" s="265">
        <v>230807</v>
      </c>
      <c r="D12617" s="265" t="s">
        <v>15953</v>
      </c>
      <c r="E12617" s="266" t="s">
        <v>6877</v>
      </c>
      <c r="P12617" s="343"/>
    </row>
    <row r="12618" spans="1:16" x14ac:dyDescent="0.25">
      <c r="A12618" s="273" t="s">
        <v>8346</v>
      </c>
      <c r="B12618" s="273" t="s">
        <v>8306</v>
      </c>
      <c r="C12618" s="274">
        <v>791202207001</v>
      </c>
      <c r="D12618" s="274" t="s">
        <v>8356</v>
      </c>
      <c r="E12618" s="276" t="s">
        <v>6714</v>
      </c>
      <c r="F12618" s="328"/>
      <c r="G12618" s="328"/>
      <c r="H12618" s="328"/>
      <c r="I12618" s="329"/>
      <c r="J12618" s="329"/>
      <c r="K12618" s="329"/>
      <c r="L12618" s="44"/>
      <c r="M12618" s="44"/>
      <c r="P12618" s="343"/>
    </row>
    <row r="12619" spans="1:16" x14ac:dyDescent="0.25">
      <c r="A12619" s="44" t="s">
        <v>15612</v>
      </c>
      <c r="B12619" s="44" t="s">
        <v>1365</v>
      </c>
      <c r="C12619" s="45" t="s">
        <v>15417</v>
      </c>
      <c r="D12619" s="45" t="s">
        <v>18252</v>
      </c>
      <c r="E12619" s="45" t="s">
        <v>11309</v>
      </c>
      <c r="F12619" s="45" t="s">
        <v>1384</v>
      </c>
      <c r="G12619" s="45" t="s">
        <v>1385</v>
      </c>
      <c r="P12619" s="343"/>
    </row>
    <row r="12620" spans="1:16" x14ac:dyDescent="0.25">
      <c r="A12620" s="1" t="s">
        <v>11950</v>
      </c>
      <c r="B12620" s="432" t="s">
        <v>179</v>
      </c>
      <c r="C12620" s="433" t="s">
        <v>11951</v>
      </c>
      <c r="D12620" s="434" t="s">
        <v>17016</v>
      </c>
      <c r="E12620" s="434">
        <v>46038</v>
      </c>
      <c r="P12620" s="343"/>
    </row>
    <row r="12621" spans="1:16" x14ac:dyDescent="0.25">
      <c r="A12621" s="264" t="s">
        <v>2849</v>
      </c>
      <c r="B12621" s="264" t="s">
        <v>6966</v>
      </c>
      <c r="C12621" s="265">
        <v>23010401</v>
      </c>
      <c r="D12621" s="265" t="s">
        <v>15953</v>
      </c>
      <c r="E12621" s="266" t="s">
        <v>6967</v>
      </c>
      <c r="P12621" s="343"/>
    </row>
    <row r="12622" spans="1:16" x14ac:dyDescent="0.25">
      <c r="A12622" s="264" t="s">
        <v>2849</v>
      </c>
      <c r="B12622" s="264" t="s">
        <v>3782</v>
      </c>
      <c r="C12622" s="265">
        <v>23010402</v>
      </c>
      <c r="D12622" s="265" t="s">
        <v>15953</v>
      </c>
      <c r="E12622" s="266" t="s">
        <v>8836</v>
      </c>
      <c r="P12622" s="343"/>
    </row>
    <row r="12623" spans="1:16" x14ac:dyDescent="0.25">
      <c r="A12623" s="264" t="s">
        <v>2849</v>
      </c>
      <c r="B12623" s="264" t="s">
        <v>17682</v>
      </c>
      <c r="C12623" s="265">
        <v>25010501</v>
      </c>
      <c r="D12623" s="265" t="s">
        <v>15953</v>
      </c>
      <c r="E12623" s="266" t="s">
        <v>17681</v>
      </c>
      <c r="P12623" s="343"/>
    </row>
    <row r="12624" spans="1:16" x14ac:dyDescent="0.25">
      <c r="A12624" s="264" t="s">
        <v>2849</v>
      </c>
      <c r="B12624" s="264" t="s">
        <v>6663</v>
      </c>
      <c r="C12624" s="265">
        <v>25010502</v>
      </c>
      <c r="D12624" s="265" t="s">
        <v>15953</v>
      </c>
      <c r="E12624" s="266" t="s">
        <v>6677</v>
      </c>
      <c r="P12624" s="343"/>
    </row>
    <row r="12625" spans="1:16" x14ac:dyDescent="0.25">
      <c r="A12625" s="44" t="s">
        <v>13315</v>
      </c>
      <c r="B12625" s="92" t="s">
        <v>13392</v>
      </c>
      <c r="C12625" s="45" t="s">
        <v>13122</v>
      </c>
      <c r="D12625" s="93" t="s">
        <v>13391</v>
      </c>
      <c r="E12625" s="94">
        <v>45838</v>
      </c>
      <c r="F12625" s="93"/>
      <c r="G12625" s="93"/>
      <c r="H12625" s="93"/>
      <c r="I12625" s="99"/>
      <c r="J12625" s="99"/>
      <c r="K12625" s="99"/>
      <c r="L12625" s="44"/>
      <c r="M12625" s="44"/>
      <c r="N12625" s="31"/>
      <c r="P12625" s="343"/>
    </row>
    <row r="12626" spans="1:16" x14ac:dyDescent="0.25">
      <c r="A12626" s="44" t="s">
        <v>16174</v>
      </c>
      <c r="B12626" s="44" t="s">
        <v>1356</v>
      </c>
      <c r="C12626" s="45" t="s">
        <v>15958</v>
      </c>
      <c r="D12626" s="45" t="s">
        <v>18252</v>
      </c>
      <c r="E12626" s="45" t="s">
        <v>6214</v>
      </c>
      <c r="F12626" s="45" t="s">
        <v>1384</v>
      </c>
      <c r="G12626" s="45" t="s">
        <v>1385</v>
      </c>
      <c r="P12626" s="343"/>
    </row>
    <row r="12627" spans="1:16" x14ac:dyDescent="0.25">
      <c r="A12627" s="264" t="s">
        <v>17964</v>
      </c>
      <c r="B12627" s="264" t="s">
        <v>6966</v>
      </c>
      <c r="C12627" s="265">
        <v>25010401</v>
      </c>
      <c r="D12627" s="265" t="s">
        <v>15953</v>
      </c>
      <c r="E12627" s="266" t="s">
        <v>17700</v>
      </c>
      <c r="P12627" s="343"/>
    </row>
    <row r="12628" spans="1:16" x14ac:dyDescent="0.25">
      <c r="A12628" s="264" t="s">
        <v>17964</v>
      </c>
      <c r="B12628" s="264" t="s">
        <v>3782</v>
      </c>
      <c r="C12628" s="265">
        <v>25010402</v>
      </c>
      <c r="D12628" s="265" t="s">
        <v>15953</v>
      </c>
      <c r="E12628" s="266" t="s">
        <v>6665</v>
      </c>
      <c r="P12628" s="343"/>
    </row>
    <row r="12629" spans="1:16" x14ac:dyDescent="0.25">
      <c r="A12629" s="1" t="s">
        <v>6359</v>
      </c>
      <c r="B12629" s="432" t="s">
        <v>6358</v>
      </c>
      <c r="C12629" s="433" t="s">
        <v>6360</v>
      </c>
      <c r="D12629" s="434" t="s">
        <v>17016</v>
      </c>
      <c r="E12629" s="434">
        <v>45885</v>
      </c>
      <c r="P12629" s="343"/>
    </row>
    <row r="12630" spans="1:16" x14ac:dyDescent="0.25">
      <c r="A12630" s="91" t="s">
        <v>17082</v>
      </c>
      <c r="B12630" s="353" t="s">
        <v>4153</v>
      </c>
      <c r="C12630" s="32" t="s">
        <v>10622</v>
      </c>
      <c r="D12630" s="32" t="s">
        <v>1398</v>
      </c>
      <c r="E12630" s="94">
        <v>45766</v>
      </c>
      <c r="F12630" s="32"/>
      <c r="G12630" s="32"/>
      <c r="H12630" s="32"/>
      <c r="I12630" s="31"/>
      <c r="J12630" s="31"/>
      <c r="K12630" s="31"/>
      <c r="L12630" s="31"/>
      <c r="M12630" s="31"/>
      <c r="N12630" s="31"/>
      <c r="P12630" s="343"/>
    </row>
    <row r="12631" spans="1:16" x14ac:dyDescent="0.25">
      <c r="A12631" s="44" t="s">
        <v>8928</v>
      </c>
      <c r="B12631" s="44" t="s">
        <v>3046</v>
      </c>
      <c r="C12631" s="45" t="s">
        <v>5349</v>
      </c>
      <c r="D12631" s="45" t="s">
        <v>13812</v>
      </c>
      <c r="E12631" s="45" t="s">
        <v>3064</v>
      </c>
      <c r="F12631" s="93"/>
      <c r="G12631" s="93"/>
      <c r="H12631" s="93"/>
      <c r="I12631" s="99"/>
      <c r="J12631" s="99"/>
      <c r="K12631" s="99"/>
      <c r="L12631" s="44"/>
      <c r="M12631" s="44"/>
      <c r="P12631" s="343"/>
    </row>
    <row r="12632" spans="1:16" x14ac:dyDescent="0.25">
      <c r="A12632" s="44" t="s">
        <v>8928</v>
      </c>
      <c r="B12632" s="44" t="s">
        <v>3047</v>
      </c>
      <c r="C12632" s="45" t="s">
        <v>2548</v>
      </c>
      <c r="D12632" s="45" t="s">
        <v>13812</v>
      </c>
      <c r="E12632" s="45" t="s">
        <v>6492</v>
      </c>
      <c r="F12632" s="93"/>
      <c r="G12632" s="93"/>
      <c r="H12632" s="93"/>
      <c r="I12632" s="99"/>
      <c r="J12632" s="99"/>
      <c r="K12632" s="99"/>
      <c r="L12632" s="44"/>
      <c r="M12632" s="44"/>
      <c r="P12632" s="343"/>
    </row>
    <row r="12633" spans="1:16" x14ac:dyDescent="0.25">
      <c r="A12633" s="264" t="s">
        <v>16978</v>
      </c>
      <c r="B12633" s="264" t="s">
        <v>6664</v>
      </c>
      <c r="C12633" s="265">
        <v>22010701</v>
      </c>
      <c r="D12633" s="265" t="s">
        <v>15953</v>
      </c>
      <c r="E12633" s="266" t="s">
        <v>6665</v>
      </c>
      <c r="P12633" s="343"/>
    </row>
    <row r="12634" spans="1:16" x14ac:dyDescent="0.25">
      <c r="A12634" s="264" t="s">
        <v>16978</v>
      </c>
      <c r="B12634" s="264" t="s">
        <v>1055</v>
      </c>
      <c r="C12634" s="265">
        <v>22010702</v>
      </c>
      <c r="D12634" s="265" t="s">
        <v>15953</v>
      </c>
      <c r="E12634" s="266" t="s">
        <v>8836</v>
      </c>
      <c r="P12634" s="343"/>
    </row>
    <row r="12635" spans="1:16" x14ac:dyDescent="0.25">
      <c r="A12635" s="264" t="s">
        <v>16978</v>
      </c>
      <c r="B12635" s="264" t="s">
        <v>16922</v>
      </c>
      <c r="C12635" s="265">
        <v>24090701</v>
      </c>
      <c r="D12635" s="265" t="s">
        <v>15953</v>
      </c>
      <c r="E12635" s="266" t="s">
        <v>6214</v>
      </c>
      <c r="P12635" s="343"/>
    </row>
    <row r="12636" spans="1:16" x14ac:dyDescent="0.25">
      <c r="A12636" s="264" t="s">
        <v>16978</v>
      </c>
      <c r="B12636" s="264" t="s">
        <v>5419</v>
      </c>
      <c r="C12636" s="265">
        <v>24090702</v>
      </c>
      <c r="D12636" s="265" t="s">
        <v>15953</v>
      </c>
      <c r="E12636" s="266" t="s">
        <v>10715</v>
      </c>
      <c r="P12636" s="343"/>
    </row>
    <row r="12637" spans="1:16" x14ac:dyDescent="0.25">
      <c r="A12637" s="262" t="s">
        <v>7459</v>
      </c>
      <c r="B12637" s="262" t="s">
        <v>7428</v>
      </c>
      <c r="C12637" s="53" t="s">
        <v>7460</v>
      </c>
      <c r="D12637" s="93" t="s">
        <v>7330</v>
      </c>
      <c r="E12637" s="263">
        <v>46043</v>
      </c>
      <c r="F12637" s="93"/>
      <c r="G12637" s="93"/>
      <c r="H12637" s="93"/>
      <c r="I12637" s="99"/>
      <c r="J12637" s="99"/>
      <c r="K12637" s="99"/>
      <c r="L12637" s="44"/>
      <c r="M12637" s="44"/>
      <c r="P12637" s="343"/>
    </row>
    <row r="12638" spans="1:16" x14ac:dyDescent="0.25">
      <c r="A12638" s="102" t="s">
        <v>7765</v>
      </c>
      <c r="B12638" s="131" t="s">
        <v>7741</v>
      </c>
      <c r="C12638" s="96" t="s">
        <v>7742</v>
      </c>
      <c r="D12638" s="96" t="s">
        <v>1398</v>
      </c>
      <c r="E12638" s="112">
        <v>45737</v>
      </c>
      <c r="F12638" s="93"/>
      <c r="G12638" s="93"/>
      <c r="H12638" s="93"/>
      <c r="I12638" s="99"/>
      <c r="J12638" s="99"/>
      <c r="K12638" s="99"/>
      <c r="L12638" s="44"/>
      <c r="M12638" s="44"/>
      <c r="N12638" s="31"/>
      <c r="P12638" s="343"/>
    </row>
    <row r="12639" spans="1:16" x14ac:dyDescent="0.25">
      <c r="A12639" s="264" t="s">
        <v>4315</v>
      </c>
      <c r="B12639" s="264" t="s">
        <v>6669</v>
      </c>
      <c r="C12639" s="265">
        <v>240804</v>
      </c>
      <c r="D12639" s="265" t="s">
        <v>15953</v>
      </c>
      <c r="E12639" s="266" t="s">
        <v>15826</v>
      </c>
      <c r="P12639" s="343"/>
    </row>
    <row r="12640" spans="1:16" x14ac:dyDescent="0.25">
      <c r="A12640" s="264" t="s">
        <v>17965</v>
      </c>
      <c r="B12640" s="264" t="s">
        <v>6685</v>
      </c>
      <c r="C12640" s="265">
        <v>24120301</v>
      </c>
      <c r="D12640" s="265" t="s">
        <v>15953</v>
      </c>
      <c r="E12640" s="266" t="s">
        <v>17687</v>
      </c>
      <c r="P12640" s="343"/>
    </row>
    <row r="12641" spans="1:16" x14ac:dyDescent="0.25">
      <c r="A12641" s="264" t="s">
        <v>17965</v>
      </c>
      <c r="B12641" s="264" t="s">
        <v>3602</v>
      </c>
      <c r="C12641" s="265">
        <v>24120302</v>
      </c>
      <c r="D12641" s="265" t="s">
        <v>15953</v>
      </c>
      <c r="E12641" s="266" t="s">
        <v>11834</v>
      </c>
      <c r="P12641" s="343"/>
    </row>
    <row r="12642" spans="1:16" x14ac:dyDescent="0.25">
      <c r="A12642" s="44" t="s">
        <v>13316</v>
      </c>
      <c r="B12642" s="92" t="s">
        <v>13392</v>
      </c>
      <c r="C12642" s="45" t="s">
        <v>13122</v>
      </c>
      <c r="D12642" s="93" t="s">
        <v>13391</v>
      </c>
      <c r="E12642" s="94">
        <v>45838</v>
      </c>
      <c r="F12642" s="93"/>
      <c r="G12642" s="93"/>
      <c r="H12642" s="93"/>
      <c r="I12642" s="99"/>
      <c r="J12642" s="99"/>
      <c r="K12642" s="99"/>
      <c r="L12642" s="44"/>
      <c r="M12642" s="44"/>
      <c r="N12642" s="31"/>
      <c r="P12642" s="343"/>
    </row>
    <row r="12643" spans="1:16" x14ac:dyDescent="0.25">
      <c r="A12643" s="44" t="s">
        <v>5137</v>
      </c>
      <c r="B12643" s="44" t="s">
        <v>18116</v>
      </c>
      <c r="C12643" s="45" t="s">
        <v>18117</v>
      </c>
      <c r="D12643" s="45" t="s">
        <v>18252</v>
      </c>
      <c r="E12643" s="45" t="s">
        <v>6985</v>
      </c>
      <c r="F12643" s="45" t="s">
        <v>1385</v>
      </c>
      <c r="G12643" s="45" t="s">
        <v>1385</v>
      </c>
      <c r="P12643" s="343"/>
    </row>
    <row r="12644" spans="1:16" x14ac:dyDescent="0.25">
      <c r="A12644" s="44" t="s">
        <v>5137</v>
      </c>
      <c r="B12644" s="44" t="s">
        <v>18102</v>
      </c>
      <c r="C12644" s="45" t="s">
        <v>18103</v>
      </c>
      <c r="D12644" s="45" t="s">
        <v>18252</v>
      </c>
      <c r="E12644" s="45" t="s">
        <v>6985</v>
      </c>
      <c r="F12644" s="45" t="s">
        <v>1385</v>
      </c>
      <c r="G12644" s="45" t="s">
        <v>1385</v>
      </c>
      <c r="P12644" s="343"/>
    </row>
    <row r="12645" spans="1:16" x14ac:dyDescent="0.25">
      <c r="A12645" s="264" t="s">
        <v>5137</v>
      </c>
      <c r="B12645" s="264" t="s">
        <v>13009</v>
      </c>
      <c r="C12645" s="265">
        <v>240101</v>
      </c>
      <c r="D12645" s="265" t="s">
        <v>15953</v>
      </c>
      <c r="E12645" s="266" t="s">
        <v>13010</v>
      </c>
      <c r="P12645" s="343"/>
    </row>
    <row r="12646" spans="1:16" x14ac:dyDescent="0.25">
      <c r="A12646" s="264" t="s">
        <v>5490</v>
      </c>
      <c r="B12646" s="264" t="s">
        <v>236</v>
      </c>
      <c r="C12646" s="265">
        <v>241001</v>
      </c>
      <c r="D12646" s="265" t="s">
        <v>15953</v>
      </c>
      <c r="E12646" s="266" t="s">
        <v>11352</v>
      </c>
      <c r="P12646" s="343"/>
    </row>
    <row r="12647" spans="1:16" x14ac:dyDescent="0.25">
      <c r="A12647" s="264" t="s">
        <v>5490</v>
      </c>
      <c r="B12647" s="264" t="s">
        <v>1057</v>
      </c>
      <c r="C12647" s="265">
        <v>24060402</v>
      </c>
      <c r="D12647" s="265" t="s">
        <v>15953</v>
      </c>
      <c r="E12647" s="266" t="s">
        <v>5410</v>
      </c>
      <c r="P12647" s="343"/>
    </row>
    <row r="12648" spans="1:16" x14ac:dyDescent="0.25">
      <c r="A12648" s="44" t="s">
        <v>5110</v>
      </c>
      <c r="B12648" s="44" t="s">
        <v>6181</v>
      </c>
      <c r="C12648" s="45" t="s">
        <v>6203</v>
      </c>
      <c r="D12648" s="45" t="s">
        <v>18252</v>
      </c>
      <c r="E12648" s="45" t="s">
        <v>6211</v>
      </c>
      <c r="F12648" s="45" t="s">
        <v>1384</v>
      </c>
      <c r="G12648" s="45" t="s">
        <v>1385</v>
      </c>
      <c r="P12648" s="343"/>
    </row>
    <row r="12649" spans="1:16" x14ac:dyDescent="0.25">
      <c r="A12649" s="57" t="s">
        <v>13556</v>
      </c>
      <c r="B12649" s="57" t="s">
        <v>5938</v>
      </c>
      <c r="C12649" s="62">
        <v>2417</v>
      </c>
      <c r="D12649" s="62" t="s">
        <v>5966</v>
      </c>
      <c r="E12649" s="60">
        <v>46022</v>
      </c>
      <c r="F12649" s="339" t="s">
        <v>16267</v>
      </c>
      <c r="G12649" s="339" t="s">
        <v>16268</v>
      </c>
      <c r="H12649" s="57"/>
      <c r="I12649" s="57"/>
      <c r="J12649" s="57"/>
      <c r="K12649" s="57"/>
      <c r="L12649" s="44"/>
      <c r="M12649" s="44"/>
      <c r="N12649" s="31"/>
      <c r="P12649" s="343"/>
    </row>
    <row r="12650" spans="1:16" x14ac:dyDescent="0.25">
      <c r="A12650" s="44" t="s">
        <v>12520</v>
      </c>
      <c r="B12650" s="44" t="s">
        <v>12417</v>
      </c>
      <c r="C12650" s="45" t="s">
        <v>5403</v>
      </c>
      <c r="D12650" s="45" t="s">
        <v>4574</v>
      </c>
      <c r="E12650" s="275">
        <f>DATE(2025,12,27)</f>
        <v>46018</v>
      </c>
      <c r="F12650" s="32"/>
      <c r="G12650" s="32"/>
      <c r="H12650" s="32"/>
      <c r="I12650" s="31"/>
      <c r="J12650" s="31"/>
      <c r="K12650" s="31"/>
      <c r="L12650" s="31"/>
      <c r="M12650" s="44"/>
      <c r="N12650" s="31"/>
      <c r="P12650" s="343"/>
    </row>
    <row r="12651" spans="1:16" x14ac:dyDescent="0.25">
      <c r="A12651" s="44" t="s">
        <v>11211</v>
      </c>
      <c r="B12651" s="44" t="s">
        <v>15279</v>
      </c>
      <c r="C12651" s="45" t="s">
        <v>11130</v>
      </c>
      <c r="D12651" s="45" t="s">
        <v>16294</v>
      </c>
      <c r="E12651" s="46">
        <v>46112</v>
      </c>
      <c r="F12651" s="338"/>
      <c r="G12651" s="44"/>
      <c r="H12651" s="44"/>
      <c r="I12651" s="44"/>
      <c r="J12651" s="44"/>
      <c r="K12651" s="44"/>
      <c r="L12651" s="44"/>
      <c r="M12651" s="44"/>
      <c r="P12651" s="343"/>
    </row>
    <row r="12652" spans="1:16" x14ac:dyDescent="0.25">
      <c r="A12652" s="403" t="s">
        <v>17515</v>
      </c>
      <c r="B12652" s="403" t="s">
        <v>17093</v>
      </c>
      <c r="C12652" s="413">
        <v>33.22</v>
      </c>
      <c r="D12652" s="43" t="s">
        <v>17679</v>
      </c>
      <c r="E12652" s="43">
        <v>45838</v>
      </c>
      <c r="F12652" s="88"/>
      <c r="P12652" s="343"/>
    </row>
    <row r="12653" spans="1:16" x14ac:dyDescent="0.25">
      <c r="A12653" s="44" t="s">
        <v>9590</v>
      </c>
      <c r="B12653" s="44" t="s">
        <v>18102</v>
      </c>
      <c r="C12653" s="45" t="s">
        <v>18103</v>
      </c>
      <c r="D12653" s="45" t="s">
        <v>18252</v>
      </c>
      <c r="E12653" s="45" t="s">
        <v>6985</v>
      </c>
      <c r="F12653" s="45" t="s">
        <v>1384</v>
      </c>
      <c r="G12653" s="45" t="s">
        <v>1385</v>
      </c>
      <c r="P12653" s="343"/>
    </row>
    <row r="12654" spans="1:16" x14ac:dyDescent="0.25">
      <c r="A12654" s="264" t="s">
        <v>9590</v>
      </c>
      <c r="B12654" s="264" t="s">
        <v>1053</v>
      </c>
      <c r="C12654" s="265">
        <v>210902</v>
      </c>
      <c r="D12654" s="265" t="s">
        <v>15953</v>
      </c>
      <c r="E12654" s="266" t="s">
        <v>5195</v>
      </c>
      <c r="P12654" s="343"/>
    </row>
    <row r="12655" spans="1:16" x14ac:dyDescent="0.25">
      <c r="A12655" s="264" t="s">
        <v>9590</v>
      </c>
      <c r="B12655" s="264" t="s">
        <v>12989</v>
      </c>
      <c r="C12655" s="265">
        <v>240103</v>
      </c>
      <c r="D12655" s="265" t="s">
        <v>15953</v>
      </c>
      <c r="E12655" s="266" t="s">
        <v>6677</v>
      </c>
      <c r="P12655" s="343"/>
    </row>
    <row r="12656" spans="1:16" x14ac:dyDescent="0.25">
      <c r="A12656" s="264" t="s">
        <v>7046</v>
      </c>
      <c r="B12656" s="264" t="s">
        <v>1074</v>
      </c>
      <c r="C12656" s="265">
        <v>220701</v>
      </c>
      <c r="D12656" s="265" t="s">
        <v>15953</v>
      </c>
      <c r="E12656" s="266" t="s">
        <v>6212</v>
      </c>
      <c r="P12656" s="343"/>
    </row>
    <row r="12657" spans="1:16" x14ac:dyDescent="0.25">
      <c r="A12657" s="44" t="s">
        <v>10326</v>
      </c>
      <c r="B12657" s="44" t="s">
        <v>10320</v>
      </c>
      <c r="C12657" s="45" t="s">
        <v>10327</v>
      </c>
      <c r="D12657" s="45" t="s">
        <v>15765</v>
      </c>
      <c r="E12657" s="45" t="s">
        <v>8836</v>
      </c>
      <c r="F12657" s="328"/>
      <c r="G12657" s="328"/>
      <c r="H12657" s="328"/>
      <c r="I12657" s="329"/>
      <c r="J12657" s="329"/>
      <c r="K12657" s="329"/>
      <c r="L12657" s="44"/>
      <c r="M12657" s="44"/>
      <c r="P12657" s="343"/>
    </row>
    <row r="12658" spans="1:16" x14ac:dyDescent="0.25">
      <c r="A12658" s="346" t="s">
        <v>10326</v>
      </c>
      <c r="B12658" s="346" t="s">
        <v>10320</v>
      </c>
      <c r="C12658" s="347" t="s">
        <v>10327</v>
      </c>
      <c r="D12658" s="347" t="s">
        <v>15765</v>
      </c>
      <c r="E12658" s="347" t="s">
        <v>6967</v>
      </c>
      <c r="F12658" s="346"/>
      <c r="G12658" s="346"/>
      <c r="H12658" s="346"/>
      <c r="I12658" s="346"/>
      <c r="J12658" s="346"/>
      <c r="K12658" s="346"/>
      <c r="L12658" s="346"/>
      <c r="M12658" s="346"/>
      <c r="P12658" s="343"/>
    </row>
    <row r="12659" spans="1:16" x14ac:dyDescent="0.25">
      <c r="A12659" s="44" t="s">
        <v>10326</v>
      </c>
      <c r="B12659" s="44" t="s">
        <v>12521</v>
      </c>
      <c r="C12659" s="45" t="s">
        <v>12917</v>
      </c>
      <c r="D12659" s="45" t="s">
        <v>4574</v>
      </c>
      <c r="E12659" s="275">
        <f>DATE(2027,5,25)</f>
        <v>46532</v>
      </c>
      <c r="M12659" s="44"/>
      <c r="P12659" s="343"/>
    </row>
    <row r="12660" spans="1:16" x14ac:dyDescent="0.25">
      <c r="A12660" s="44" t="s">
        <v>10326</v>
      </c>
      <c r="B12660" s="44" t="s">
        <v>12522</v>
      </c>
      <c r="C12660" s="45" t="s">
        <v>8874</v>
      </c>
      <c r="D12660" s="45" t="s">
        <v>4574</v>
      </c>
      <c r="E12660" s="275">
        <f>DATE(2027,3,17)</f>
        <v>46463</v>
      </c>
      <c r="M12660" s="44"/>
      <c r="P12660" s="343"/>
    </row>
    <row r="12661" spans="1:16" x14ac:dyDescent="0.25">
      <c r="A12661" s="44" t="s">
        <v>10326</v>
      </c>
      <c r="B12661" s="44" t="s">
        <v>10320</v>
      </c>
      <c r="C12661" s="45" t="s">
        <v>10327</v>
      </c>
      <c r="D12661" s="45" t="s">
        <v>13812</v>
      </c>
      <c r="E12661" s="45" t="s">
        <v>8836</v>
      </c>
      <c r="F12661" s="93"/>
      <c r="G12661" s="93"/>
      <c r="H12661" s="93"/>
      <c r="I12661" s="99"/>
      <c r="J12661" s="99"/>
      <c r="K12661" s="99"/>
      <c r="L12661" s="44"/>
      <c r="M12661" s="44"/>
      <c r="P12661" s="343"/>
    </row>
    <row r="12662" spans="1:16" x14ac:dyDescent="0.25">
      <c r="A12662" s="44" t="s">
        <v>16175</v>
      </c>
      <c r="B12662" s="44" t="s">
        <v>18102</v>
      </c>
      <c r="C12662" s="45" t="s">
        <v>18103</v>
      </c>
      <c r="D12662" s="45" t="s">
        <v>18252</v>
      </c>
      <c r="E12662" s="45" t="s">
        <v>6985</v>
      </c>
      <c r="F12662" s="45" t="s">
        <v>1384</v>
      </c>
      <c r="G12662" s="45" t="s">
        <v>1385</v>
      </c>
      <c r="P12662" s="343"/>
    </row>
    <row r="12663" spans="1:16" x14ac:dyDescent="0.25">
      <c r="A12663" s="44" t="s">
        <v>16175</v>
      </c>
      <c r="B12663" s="44" t="s">
        <v>18116</v>
      </c>
      <c r="C12663" s="45" t="s">
        <v>18117</v>
      </c>
      <c r="D12663" s="45" t="s">
        <v>18252</v>
      </c>
      <c r="E12663" s="45" t="s">
        <v>6985</v>
      </c>
      <c r="F12663" s="45" t="s">
        <v>1384</v>
      </c>
      <c r="G12663" s="45" t="s">
        <v>1385</v>
      </c>
      <c r="P12663" s="343"/>
    </row>
    <row r="12664" spans="1:16" x14ac:dyDescent="0.25">
      <c r="A12664" s="262" t="s">
        <v>7461</v>
      </c>
      <c r="B12664" s="262" t="s">
        <v>7350</v>
      </c>
      <c r="C12664" s="53" t="s">
        <v>7462</v>
      </c>
      <c r="D12664" s="93" t="s">
        <v>7330</v>
      </c>
      <c r="E12664" s="263">
        <v>46364</v>
      </c>
      <c r="F12664" s="93"/>
      <c r="G12664" s="93"/>
      <c r="H12664" s="93"/>
      <c r="I12664" s="99"/>
      <c r="J12664" s="99"/>
      <c r="K12664" s="99"/>
      <c r="L12664" s="44"/>
      <c r="M12664" s="44"/>
      <c r="P12664" s="343"/>
    </row>
    <row r="12665" spans="1:16" x14ac:dyDescent="0.25">
      <c r="A12665" s="262" t="s">
        <v>533</v>
      </c>
      <c r="B12665" s="262" t="s">
        <v>7359</v>
      </c>
      <c r="C12665" s="53" t="s">
        <v>7463</v>
      </c>
      <c r="D12665" s="93" t="s">
        <v>7330</v>
      </c>
      <c r="E12665" s="263">
        <v>45980</v>
      </c>
      <c r="F12665" s="93"/>
      <c r="G12665" s="93"/>
      <c r="H12665" s="93"/>
      <c r="I12665" s="99"/>
      <c r="J12665" s="99"/>
      <c r="K12665" s="99"/>
      <c r="L12665" s="44"/>
      <c r="M12665" s="44"/>
      <c r="N12665" s="31"/>
      <c r="P12665" s="343"/>
    </row>
    <row r="12666" spans="1:16" x14ac:dyDescent="0.25">
      <c r="A12666" s="44" t="s">
        <v>533</v>
      </c>
      <c r="B12666" s="44" t="s">
        <v>15317</v>
      </c>
      <c r="C12666" s="45" t="s">
        <v>7299</v>
      </c>
      <c r="D12666" s="45" t="s">
        <v>16294</v>
      </c>
      <c r="E12666" s="46">
        <v>45688</v>
      </c>
      <c r="F12666" s="338"/>
      <c r="G12666" s="44"/>
      <c r="H12666" s="44"/>
      <c r="I12666" s="44"/>
      <c r="J12666" s="44"/>
      <c r="K12666" s="44"/>
      <c r="L12666" s="44"/>
      <c r="M12666" s="44"/>
      <c r="N12666" s="31"/>
      <c r="P12666" s="343"/>
    </row>
    <row r="12667" spans="1:16" x14ac:dyDescent="0.25">
      <c r="A12667" s="264" t="s">
        <v>4835</v>
      </c>
      <c r="B12667" s="264" t="s">
        <v>2751</v>
      </c>
      <c r="C12667" s="265">
        <v>220105</v>
      </c>
      <c r="D12667" s="265" t="s">
        <v>15953</v>
      </c>
      <c r="E12667" s="266" t="s">
        <v>3064</v>
      </c>
      <c r="P12667" s="343"/>
    </row>
    <row r="12668" spans="1:16" x14ac:dyDescent="0.25">
      <c r="A12668" s="264" t="s">
        <v>4835</v>
      </c>
      <c r="B12668" s="264" t="s">
        <v>14623</v>
      </c>
      <c r="C12668" s="265">
        <v>24050301</v>
      </c>
      <c r="D12668" s="265" t="s">
        <v>15953</v>
      </c>
      <c r="E12668" s="266" t="s">
        <v>6710</v>
      </c>
      <c r="P12668" s="343"/>
    </row>
    <row r="12669" spans="1:16" x14ac:dyDescent="0.25">
      <c r="A12669" s="262" t="s">
        <v>7464</v>
      </c>
      <c r="B12669" s="262" t="s">
        <v>7364</v>
      </c>
      <c r="C12669" s="53" t="s">
        <v>7465</v>
      </c>
      <c r="D12669" s="93" t="s">
        <v>7330</v>
      </c>
      <c r="E12669" s="263">
        <v>46454</v>
      </c>
      <c r="F12669" s="93"/>
      <c r="G12669" s="93"/>
      <c r="H12669" s="93"/>
      <c r="I12669" s="99"/>
      <c r="J12669" s="99"/>
      <c r="K12669" s="99"/>
      <c r="L12669" s="44"/>
      <c r="M12669" s="44"/>
      <c r="P12669" s="343"/>
    </row>
    <row r="12670" spans="1:16" x14ac:dyDescent="0.25">
      <c r="A12670" s="403" t="s">
        <v>17516</v>
      </c>
      <c r="B12670" s="403" t="s">
        <v>17121</v>
      </c>
      <c r="C12670" s="413">
        <v>13.23</v>
      </c>
      <c r="D12670" s="43" t="s">
        <v>17679</v>
      </c>
      <c r="E12670" s="43">
        <v>46934</v>
      </c>
      <c r="F12670" s="88"/>
      <c r="P12670" s="343"/>
    </row>
    <row r="12671" spans="1:16" x14ac:dyDescent="0.25">
      <c r="A12671" s="1" t="s">
        <v>14497</v>
      </c>
      <c r="B12671" s="432" t="s">
        <v>14393</v>
      </c>
      <c r="C12671" s="433" t="s">
        <v>14498</v>
      </c>
      <c r="D12671" s="434" t="s">
        <v>17016</v>
      </c>
      <c r="E12671" s="434">
        <v>45889</v>
      </c>
      <c r="P12671" s="343"/>
    </row>
    <row r="12672" spans="1:16" x14ac:dyDescent="0.25">
      <c r="A12672" s="1" t="s">
        <v>11952</v>
      </c>
      <c r="B12672" s="432" t="s">
        <v>179</v>
      </c>
      <c r="C12672" s="433" t="s">
        <v>11953</v>
      </c>
      <c r="D12672" s="434" t="s">
        <v>17016</v>
      </c>
      <c r="E12672" s="434">
        <v>46038</v>
      </c>
      <c r="P12672" s="343"/>
    </row>
    <row r="12673" spans="1:16" x14ac:dyDescent="0.25">
      <c r="A12673" s="141" t="s">
        <v>4552</v>
      </c>
      <c r="B12673" s="141" t="s">
        <v>1811</v>
      </c>
      <c r="C12673" s="93" t="s">
        <v>4551</v>
      </c>
      <c r="D12673" s="93" t="s">
        <v>4549</v>
      </c>
      <c r="E12673" s="94">
        <v>45782</v>
      </c>
      <c r="F12673" s="93"/>
      <c r="G12673" s="93"/>
      <c r="H12673" s="93"/>
      <c r="I12673" s="99"/>
      <c r="J12673" s="99"/>
      <c r="K12673" s="99"/>
      <c r="L12673" s="44"/>
      <c r="M12673" s="44"/>
      <c r="N12673" s="31"/>
      <c r="P12673" s="343"/>
    </row>
    <row r="12674" spans="1:16" x14ac:dyDescent="0.25">
      <c r="A12674" s="264" t="s">
        <v>7047</v>
      </c>
      <c r="B12674" s="264" t="s">
        <v>2801</v>
      </c>
      <c r="C12674" s="265">
        <v>22050201</v>
      </c>
      <c r="D12674" s="265" t="s">
        <v>15953</v>
      </c>
      <c r="E12674" s="266" t="s">
        <v>6673</v>
      </c>
      <c r="P12674" s="343"/>
    </row>
    <row r="12675" spans="1:16" x14ac:dyDescent="0.25">
      <c r="A12675" s="264" t="s">
        <v>7047</v>
      </c>
      <c r="B12675" s="264" t="s">
        <v>15027</v>
      </c>
      <c r="C12675" s="265">
        <v>22050202</v>
      </c>
      <c r="D12675" s="265" t="s">
        <v>15953</v>
      </c>
      <c r="E12675" s="266" t="s">
        <v>6673</v>
      </c>
      <c r="P12675" s="343"/>
    </row>
    <row r="12676" spans="1:16" x14ac:dyDescent="0.25">
      <c r="A12676" s="44" t="s">
        <v>16176</v>
      </c>
      <c r="B12676" s="44" t="s">
        <v>15963</v>
      </c>
      <c r="C12676" s="45" t="s">
        <v>15964</v>
      </c>
      <c r="D12676" s="45" t="s">
        <v>18252</v>
      </c>
      <c r="E12676" s="45" t="s">
        <v>6214</v>
      </c>
      <c r="F12676" s="45" t="s">
        <v>1384</v>
      </c>
      <c r="G12676" s="45" t="s">
        <v>1385</v>
      </c>
      <c r="P12676" s="343"/>
    </row>
    <row r="12677" spans="1:16" x14ac:dyDescent="0.25">
      <c r="A12677" s="57" t="s">
        <v>5915</v>
      </c>
      <c r="B12677" s="57" t="s">
        <v>1488</v>
      </c>
      <c r="C12677" s="62">
        <v>21027</v>
      </c>
      <c r="D12677" s="62" t="s">
        <v>5966</v>
      </c>
      <c r="E12677" s="60">
        <v>45777</v>
      </c>
      <c r="F12677" s="339" t="s">
        <v>16268</v>
      </c>
      <c r="G12677" s="339" t="s">
        <v>16268</v>
      </c>
      <c r="H12677" s="57"/>
      <c r="I12677" s="57"/>
      <c r="J12677" s="57"/>
      <c r="K12677" s="57"/>
      <c r="L12677" s="44"/>
      <c r="M12677" s="44"/>
      <c r="N12677" s="31"/>
      <c r="P12677" s="343"/>
    </row>
    <row r="12678" spans="1:16" x14ac:dyDescent="0.25">
      <c r="A12678" s="57" t="s">
        <v>941</v>
      </c>
      <c r="B12678" s="92" t="s">
        <v>4550</v>
      </c>
      <c r="C12678" s="93" t="s">
        <v>4548</v>
      </c>
      <c r="D12678" s="93" t="s">
        <v>4549</v>
      </c>
      <c r="E12678" s="94">
        <v>46203</v>
      </c>
      <c r="F12678" s="93"/>
      <c r="G12678" s="93"/>
      <c r="H12678" s="93"/>
      <c r="I12678" s="99"/>
      <c r="J12678" s="99"/>
      <c r="K12678" s="99"/>
      <c r="L12678" s="44"/>
      <c r="M12678" s="44"/>
      <c r="P12678" s="343"/>
    </row>
    <row r="12679" spans="1:16" x14ac:dyDescent="0.25">
      <c r="A12679" s="264" t="s">
        <v>941</v>
      </c>
      <c r="B12679" s="264" t="s">
        <v>3587</v>
      </c>
      <c r="C12679" s="265">
        <v>230904</v>
      </c>
      <c r="D12679" s="265" t="s">
        <v>15953</v>
      </c>
      <c r="E12679" s="266" t="s">
        <v>10715</v>
      </c>
      <c r="P12679" s="343"/>
    </row>
    <row r="12680" spans="1:16" x14ac:dyDescent="0.25">
      <c r="A12680" s="264" t="s">
        <v>941</v>
      </c>
      <c r="B12680" s="264" t="s">
        <v>6669</v>
      </c>
      <c r="C12680" s="265">
        <v>240804</v>
      </c>
      <c r="D12680" s="265" t="s">
        <v>15953</v>
      </c>
      <c r="E12680" s="266" t="s">
        <v>15826</v>
      </c>
      <c r="P12680" s="343"/>
    </row>
    <row r="12681" spans="1:16" x14ac:dyDescent="0.25">
      <c r="A12681" s="44" t="s">
        <v>6101</v>
      </c>
      <c r="B12681" s="44" t="s">
        <v>15317</v>
      </c>
      <c r="C12681" s="45" t="s">
        <v>7299</v>
      </c>
      <c r="D12681" s="45" t="s">
        <v>16294</v>
      </c>
      <c r="E12681" s="46">
        <v>45688</v>
      </c>
      <c r="F12681" s="338" t="s">
        <v>2055</v>
      </c>
      <c r="G12681" s="44"/>
      <c r="H12681" s="44"/>
      <c r="I12681" s="44"/>
      <c r="J12681" s="44"/>
      <c r="K12681" s="44"/>
      <c r="L12681" s="44"/>
      <c r="M12681" s="44"/>
      <c r="N12681" s="31"/>
      <c r="P12681" s="343"/>
    </row>
    <row r="12682" spans="1:16" x14ac:dyDescent="0.25">
      <c r="A12682" s="264" t="s">
        <v>6101</v>
      </c>
      <c r="B12682" s="264" t="s">
        <v>1067</v>
      </c>
      <c r="C12682" s="265">
        <v>230703</v>
      </c>
      <c r="D12682" s="265" t="s">
        <v>15953</v>
      </c>
      <c r="E12682" s="266" t="s">
        <v>5273</v>
      </c>
      <c r="P12682" s="343"/>
    </row>
    <row r="12683" spans="1:16" x14ac:dyDescent="0.25">
      <c r="A12683" s="44" t="s">
        <v>6102</v>
      </c>
      <c r="B12683" s="44" t="s">
        <v>6177</v>
      </c>
      <c r="C12683" s="45" t="s">
        <v>6191</v>
      </c>
      <c r="D12683" s="45" t="s">
        <v>18252</v>
      </c>
      <c r="E12683" s="45" t="s">
        <v>6211</v>
      </c>
      <c r="F12683" s="45" t="s">
        <v>1384</v>
      </c>
      <c r="G12683" s="45" t="s">
        <v>1384</v>
      </c>
      <c r="P12683" s="343"/>
    </row>
    <row r="12684" spans="1:16" x14ac:dyDescent="0.25">
      <c r="A12684" s="1" t="s">
        <v>6102</v>
      </c>
      <c r="B12684" s="432" t="s">
        <v>2162</v>
      </c>
      <c r="C12684" s="433" t="s">
        <v>8452</v>
      </c>
      <c r="D12684" s="434" t="s">
        <v>17016</v>
      </c>
      <c r="E12684" s="434">
        <v>46039</v>
      </c>
      <c r="P12684" s="343"/>
    </row>
    <row r="12685" spans="1:16" x14ac:dyDescent="0.25">
      <c r="A12685" s="1" t="s">
        <v>6102</v>
      </c>
      <c r="B12685" s="432" t="s">
        <v>13874</v>
      </c>
      <c r="C12685" s="433" t="s">
        <v>14499</v>
      </c>
      <c r="D12685" s="434" t="s">
        <v>17016</v>
      </c>
      <c r="E12685" s="434">
        <v>45866</v>
      </c>
      <c r="P12685" s="343"/>
    </row>
    <row r="12686" spans="1:16" x14ac:dyDescent="0.25">
      <c r="A12686" s="44" t="s">
        <v>585</v>
      </c>
      <c r="B12686" s="44" t="s">
        <v>15285</v>
      </c>
      <c r="C12686" s="45" t="s">
        <v>13522</v>
      </c>
      <c r="D12686" s="45" t="s">
        <v>16294</v>
      </c>
      <c r="E12686" s="46">
        <v>45838</v>
      </c>
      <c r="F12686" s="338"/>
      <c r="G12686" s="44"/>
      <c r="H12686" s="44"/>
      <c r="I12686" s="44"/>
      <c r="J12686" s="44"/>
      <c r="K12686" s="44"/>
      <c r="L12686" s="44"/>
      <c r="M12686" s="44"/>
      <c r="N12686" s="31"/>
      <c r="P12686" s="343"/>
    </row>
    <row r="12687" spans="1:16" x14ac:dyDescent="0.25">
      <c r="A12687" s="44" t="s">
        <v>585</v>
      </c>
      <c r="B12687" s="44" t="s">
        <v>15288</v>
      </c>
      <c r="C12687" s="45" t="s">
        <v>9052</v>
      </c>
      <c r="D12687" s="45" t="s">
        <v>16294</v>
      </c>
      <c r="E12687" s="46">
        <v>45777</v>
      </c>
      <c r="F12687" s="338"/>
      <c r="G12687" s="44"/>
      <c r="H12687" s="44"/>
      <c r="I12687" s="44"/>
      <c r="J12687" s="44"/>
      <c r="K12687" s="44"/>
      <c r="L12687" s="44"/>
      <c r="M12687" s="44"/>
      <c r="N12687" s="31"/>
      <c r="P12687" s="343"/>
    </row>
    <row r="12688" spans="1:16" x14ac:dyDescent="0.25">
      <c r="A12688" s="264" t="s">
        <v>5491</v>
      </c>
      <c r="B12688" s="264" t="s">
        <v>5409</v>
      </c>
      <c r="C12688" s="265">
        <v>210602</v>
      </c>
      <c r="D12688" s="265" t="s">
        <v>15953</v>
      </c>
      <c r="E12688" s="266" t="s">
        <v>5410</v>
      </c>
      <c r="P12688" s="343"/>
    </row>
    <row r="12689" spans="1:16" x14ac:dyDescent="0.25">
      <c r="A12689" s="264" t="s">
        <v>942</v>
      </c>
      <c r="B12689" s="264" t="s">
        <v>10526</v>
      </c>
      <c r="C12689" s="265">
        <v>230501</v>
      </c>
      <c r="D12689" s="265" t="s">
        <v>15953</v>
      </c>
      <c r="E12689" s="266" t="s">
        <v>10364</v>
      </c>
      <c r="P12689" s="343"/>
    </row>
    <row r="12690" spans="1:16" ht="14.4" x14ac:dyDescent="0.25">
      <c r="A12690" s="57" t="s">
        <v>13557</v>
      </c>
      <c r="B12690" s="57" t="s">
        <v>1510</v>
      </c>
      <c r="C12690" s="62" t="s">
        <v>13536</v>
      </c>
      <c r="D12690" s="62" t="s">
        <v>5966</v>
      </c>
      <c r="E12690" s="341" t="s">
        <v>13531</v>
      </c>
      <c r="F12690" s="339"/>
      <c r="G12690" s="339"/>
      <c r="H12690" s="57"/>
      <c r="I12690" s="57"/>
      <c r="J12690" s="57"/>
      <c r="K12690" s="57"/>
      <c r="L12690" s="44"/>
      <c r="M12690" s="44"/>
      <c r="P12690" s="343"/>
    </row>
    <row r="12691" spans="1:16" x14ac:dyDescent="0.25">
      <c r="A12691" s="44" t="s">
        <v>9185</v>
      </c>
      <c r="B12691" s="44" t="s">
        <v>1361</v>
      </c>
      <c r="C12691" s="45" t="s">
        <v>9087</v>
      </c>
      <c r="D12691" s="45" t="s">
        <v>18252</v>
      </c>
      <c r="E12691" s="45" t="s">
        <v>6809</v>
      </c>
      <c r="F12691" s="45" t="s">
        <v>1384</v>
      </c>
      <c r="G12691" s="45" t="s">
        <v>1385</v>
      </c>
      <c r="P12691" s="343"/>
    </row>
    <row r="12692" spans="1:16" x14ac:dyDescent="0.25">
      <c r="A12692" s="262" t="s">
        <v>11628</v>
      </c>
      <c r="B12692" s="262" t="s">
        <v>11629</v>
      </c>
      <c r="C12692" s="53" t="s">
        <v>11745</v>
      </c>
      <c r="D12692" s="93" t="s">
        <v>7330</v>
      </c>
      <c r="E12692" s="263">
        <v>45998</v>
      </c>
      <c r="F12692" s="93"/>
      <c r="G12692" s="93"/>
      <c r="H12692" s="93"/>
      <c r="I12692" s="99"/>
      <c r="J12692" s="99"/>
      <c r="K12692" s="99"/>
      <c r="L12692" s="44"/>
      <c r="M12692" s="44"/>
      <c r="N12692" s="31"/>
      <c r="P12692" s="343"/>
    </row>
    <row r="12693" spans="1:16" x14ac:dyDescent="0.25">
      <c r="A12693" s="44" t="s">
        <v>16312</v>
      </c>
      <c r="B12693" s="44" t="s">
        <v>16296</v>
      </c>
      <c r="C12693" s="45" t="s">
        <v>16297</v>
      </c>
      <c r="D12693" s="45" t="s">
        <v>16294</v>
      </c>
      <c r="E12693" s="46">
        <v>46022</v>
      </c>
      <c r="F12693" s="338" t="s">
        <v>2055</v>
      </c>
      <c r="G12693" s="44"/>
      <c r="H12693" s="44"/>
      <c r="I12693" s="44"/>
      <c r="J12693" s="44"/>
      <c r="K12693" s="44"/>
      <c r="L12693" s="44"/>
      <c r="M12693" s="44"/>
      <c r="N12693" s="31"/>
      <c r="P12693" s="343"/>
    </row>
    <row r="12694" spans="1:16" x14ac:dyDescent="0.25">
      <c r="A12694" s="264" t="s">
        <v>17966</v>
      </c>
      <c r="B12694" s="264" t="s">
        <v>17682</v>
      </c>
      <c r="C12694" s="265">
        <v>25010501</v>
      </c>
      <c r="D12694" s="265" t="s">
        <v>15953</v>
      </c>
      <c r="E12694" s="266" t="s">
        <v>17681</v>
      </c>
      <c r="P12694" s="343"/>
    </row>
    <row r="12695" spans="1:16" x14ac:dyDescent="0.25">
      <c r="A12695" s="264" t="s">
        <v>8733</v>
      </c>
      <c r="B12695" s="264" t="s">
        <v>6966</v>
      </c>
      <c r="C12695" s="265">
        <v>23010401</v>
      </c>
      <c r="D12695" s="265" t="s">
        <v>15953</v>
      </c>
      <c r="E12695" s="266" t="s">
        <v>6967</v>
      </c>
      <c r="P12695" s="343"/>
    </row>
    <row r="12696" spans="1:16" x14ac:dyDescent="0.25">
      <c r="A12696" s="264" t="s">
        <v>8733</v>
      </c>
      <c r="B12696" s="264" t="s">
        <v>3782</v>
      </c>
      <c r="C12696" s="265">
        <v>23010402</v>
      </c>
      <c r="D12696" s="265" t="s">
        <v>15953</v>
      </c>
      <c r="E12696" s="266" t="s">
        <v>8836</v>
      </c>
      <c r="P12696" s="343"/>
    </row>
    <row r="12697" spans="1:16" x14ac:dyDescent="0.25">
      <c r="A12697" s="44" t="s">
        <v>3763</v>
      </c>
      <c r="B12697" s="44" t="s">
        <v>15283</v>
      </c>
      <c r="C12697" s="45" t="s">
        <v>3762</v>
      </c>
      <c r="D12697" s="45" t="s">
        <v>16294</v>
      </c>
      <c r="E12697" s="46">
        <v>45747</v>
      </c>
      <c r="F12697" s="338"/>
      <c r="G12697" s="44"/>
      <c r="H12697" s="44"/>
      <c r="I12697" s="44"/>
      <c r="J12697" s="44"/>
      <c r="K12697" s="44"/>
      <c r="L12697" s="44"/>
      <c r="M12697" s="44"/>
      <c r="N12697" s="31"/>
      <c r="P12697" s="343"/>
    </row>
    <row r="12698" spans="1:16" x14ac:dyDescent="0.25">
      <c r="A12698" s="44" t="s">
        <v>4092</v>
      </c>
      <c r="B12698" s="44" t="s">
        <v>1497</v>
      </c>
      <c r="C12698" s="93" t="s">
        <v>4093</v>
      </c>
      <c r="D12698" s="93" t="s">
        <v>4549</v>
      </c>
      <c r="E12698" s="94">
        <v>45808</v>
      </c>
      <c r="F12698" s="93"/>
      <c r="G12698" s="93"/>
      <c r="H12698" s="93"/>
      <c r="I12698" s="99"/>
      <c r="J12698" s="99"/>
      <c r="K12698" s="99"/>
      <c r="L12698" s="44"/>
      <c r="M12698" s="44"/>
      <c r="N12698" s="31"/>
      <c r="P12698" s="343"/>
    </row>
    <row r="12699" spans="1:16" x14ac:dyDescent="0.25">
      <c r="A12699" s="264" t="s">
        <v>943</v>
      </c>
      <c r="B12699" s="264" t="s">
        <v>236</v>
      </c>
      <c r="C12699" s="265">
        <v>241001</v>
      </c>
      <c r="D12699" s="265" t="s">
        <v>15953</v>
      </c>
      <c r="E12699" s="266" t="s">
        <v>11352</v>
      </c>
      <c r="P12699" s="343"/>
    </row>
    <row r="12700" spans="1:16" x14ac:dyDescent="0.25">
      <c r="A12700" s="264" t="s">
        <v>943</v>
      </c>
      <c r="B12700" s="264" t="s">
        <v>6966</v>
      </c>
      <c r="C12700" s="265">
        <v>23010401</v>
      </c>
      <c r="D12700" s="265" t="s">
        <v>15953</v>
      </c>
      <c r="E12700" s="266" t="s">
        <v>6967</v>
      </c>
      <c r="P12700" s="343"/>
    </row>
    <row r="12701" spans="1:16" x14ac:dyDescent="0.25">
      <c r="A12701" s="264" t="s">
        <v>943</v>
      </c>
      <c r="B12701" s="264" t="s">
        <v>3782</v>
      </c>
      <c r="C12701" s="265">
        <v>23010402</v>
      </c>
      <c r="D12701" s="265" t="s">
        <v>15953</v>
      </c>
      <c r="E12701" s="266" t="s">
        <v>8836</v>
      </c>
      <c r="P12701" s="343"/>
    </row>
    <row r="12702" spans="1:16" x14ac:dyDescent="0.25">
      <c r="A12702" s="135" t="s">
        <v>4879</v>
      </c>
      <c r="B12702" s="131" t="s">
        <v>7666</v>
      </c>
      <c r="C12702" s="96" t="s">
        <v>7667</v>
      </c>
      <c r="D12702" s="96" t="s">
        <v>1398</v>
      </c>
      <c r="E12702" s="112">
        <v>45976</v>
      </c>
      <c r="F12702" s="93"/>
      <c r="G12702" s="93"/>
      <c r="H12702" s="93"/>
      <c r="I12702" s="99"/>
      <c r="J12702" s="99"/>
      <c r="K12702" s="99"/>
      <c r="L12702" s="44"/>
      <c r="M12702" s="44"/>
      <c r="N12702" s="31"/>
      <c r="P12702" s="343"/>
    </row>
    <row r="12703" spans="1:16" x14ac:dyDescent="0.25">
      <c r="A12703" s="99" t="s">
        <v>4879</v>
      </c>
      <c r="B12703" s="92" t="s">
        <v>4877</v>
      </c>
      <c r="C12703" s="93" t="s">
        <v>4878</v>
      </c>
      <c r="D12703" s="93" t="s">
        <v>1398</v>
      </c>
      <c r="E12703" s="94">
        <v>45921</v>
      </c>
      <c r="F12703" s="93"/>
      <c r="G12703" s="93"/>
      <c r="H12703" s="93" t="s">
        <v>1385</v>
      </c>
      <c r="I12703" s="99"/>
      <c r="J12703" s="99"/>
      <c r="K12703" s="99"/>
      <c r="L12703" s="44"/>
      <c r="M12703" s="44"/>
      <c r="N12703" s="31"/>
      <c r="P12703" s="343"/>
    </row>
    <row r="12704" spans="1:16" x14ac:dyDescent="0.25">
      <c r="A12704" s="264" t="s">
        <v>7048</v>
      </c>
      <c r="B12704" s="264" t="s">
        <v>3591</v>
      </c>
      <c r="C12704" s="265">
        <v>230901</v>
      </c>
      <c r="D12704" s="265" t="s">
        <v>15953</v>
      </c>
      <c r="E12704" s="266" t="s">
        <v>10715</v>
      </c>
      <c r="P12704" s="343"/>
    </row>
    <row r="12705" spans="1:16" x14ac:dyDescent="0.25">
      <c r="A12705" s="1" t="s">
        <v>81</v>
      </c>
      <c r="B12705" s="432" t="s">
        <v>2954</v>
      </c>
      <c r="C12705" s="433" t="s">
        <v>4405</v>
      </c>
      <c r="D12705" s="434" t="s">
        <v>17016</v>
      </c>
      <c r="E12705" s="434">
        <v>45823</v>
      </c>
      <c r="P12705" s="343"/>
    </row>
    <row r="12706" spans="1:16" x14ac:dyDescent="0.25">
      <c r="A12706" s="1" t="s">
        <v>81</v>
      </c>
      <c r="B12706" s="432" t="s">
        <v>2954</v>
      </c>
      <c r="C12706" s="433" t="s">
        <v>4405</v>
      </c>
      <c r="D12706" s="434" t="s">
        <v>17016</v>
      </c>
      <c r="E12706" s="434">
        <v>45823</v>
      </c>
      <c r="P12706" s="343"/>
    </row>
    <row r="12707" spans="1:16" x14ac:dyDescent="0.25">
      <c r="A12707" s="1" t="s">
        <v>81</v>
      </c>
      <c r="B12707" s="432" t="s">
        <v>2954</v>
      </c>
      <c r="C12707" s="433" t="s">
        <v>4405</v>
      </c>
      <c r="D12707" s="434" t="s">
        <v>17016</v>
      </c>
      <c r="E12707" s="434">
        <v>45823</v>
      </c>
      <c r="P12707" s="343"/>
    </row>
    <row r="12708" spans="1:16" x14ac:dyDescent="0.25">
      <c r="A12708" s="44" t="s">
        <v>6103</v>
      </c>
      <c r="B12708" s="44" t="s">
        <v>6174</v>
      </c>
      <c r="C12708" s="45" t="s">
        <v>6186</v>
      </c>
      <c r="D12708" s="45" t="s">
        <v>18252</v>
      </c>
      <c r="E12708" s="45" t="s">
        <v>6210</v>
      </c>
      <c r="F12708" s="45" t="s">
        <v>1384</v>
      </c>
      <c r="G12708" s="45" t="s">
        <v>1385</v>
      </c>
      <c r="P12708" s="343"/>
    </row>
    <row r="12709" spans="1:16" x14ac:dyDescent="0.25">
      <c r="A12709" s="1" t="s">
        <v>16491</v>
      </c>
      <c r="B12709" s="432" t="s">
        <v>6329</v>
      </c>
      <c r="C12709" s="433" t="s">
        <v>6323</v>
      </c>
      <c r="D12709" s="434" t="s">
        <v>17016</v>
      </c>
      <c r="E12709" s="434">
        <v>45977</v>
      </c>
      <c r="P12709" s="343"/>
    </row>
    <row r="12710" spans="1:16" x14ac:dyDescent="0.25">
      <c r="A12710" s="1" t="s">
        <v>16491</v>
      </c>
      <c r="B12710" s="432" t="s">
        <v>6329</v>
      </c>
      <c r="C12710" s="433" t="s">
        <v>6323</v>
      </c>
      <c r="D12710" s="434" t="s">
        <v>17016</v>
      </c>
      <c r="E12710" s="434">
        <v>45977</v>
      </c>
      <c r="P12710" s="343"/>
    </row>
    <row r="12711" spans="1:16" x14ac:dyDescent="0.25">
      <c r="A12711" s="264" t="s">
        <v>15028</v>
      </c>
      <c r="B12711" s="264" t="s">
        <v>14586</v>
      </c>
      <c r="C12711" s="265">
        <v>240403</v>
      </c>
      <c r="D12711" s="265" t="s">
        <v>15953</v>
      </c>
      <c r="E12711" s="266" t="s">
        <v>6492</v>
      </c>
      <c r="P12711" s="343"/>
    </row>
    <row r="12712" spans="1:16" x14ac:dyDescent="0.25">
      <c r="A12712" s="264" t="s">
        <v>9591</v>
      </c>
      <c r="B12712" s="264" t="s">
        <v>4181</v>
      </c>
      <c r="C12712" s="265">
        <v>230301</v>
      </c>
      <c r="D12712" s="265" t="s">
        <v>15953</v>
      </c>
      <c r="E12712" s="266" t="s">
        <v>6877</v>
      </c>
      <c r="P12712" s="343"/>
    </row>
    <row r="12713" spans="1:16" x14ac:dyDescent="0.25">
      <c r="A12713" s="403" t="s">
        <v>17517</v>
      </c>
      <c r="B12713" s="403" t="s">
        <v>17198</v>
      </c>
      <c r="C12713" s="413">
        <v>5.23</v>
      </c>
      <c r="D12713" s="43" t="s">
        <v>17679</v>
      </c>
      <c r="E12713" s="43">
        <v>45961</v>
      </c>
      <c r="F12713" s="88"/>
      <c r="P12713" s="343"/>
    </row>
    <row r="12714" spans="1:16" x14ac:dyDescent="0.25">
      <c r="A12714" s="403" t="s">
        <v>17517</v>
      </c>
      <c r="B12714" s="403" t="s">
        <v>17087</v>
      </c>
      <c r="C12714" s="413">
        <v>9.2200000000000006</v>
      </c>
      <c r="D12714" s="43" t="s">
        <v>17679</v>
      </c>
      <c r="E12714" s="43">
        <v>45838</v>
      </c>
      <c r="F12714" s="88"/>
      <c r="P12714" s="343"/>
    </row>
    <row r="12715" spans="1:16" x14ac:dyDescent="0.25">
      <c r="A12715" s="44" t="s">
        <v>16177</v>
      </c>
      <c r="B12715" s="44" t="s">
        <v>18102</v>
      </c>
      <c r="C12715" s="45" t="s">
        <v>18103</v>
      </c>
      <c r="D12715" s="45" t="s">
        <v>18252</v>
      </c>
      <c r="E12715" s="45" t="s">
        <v>6985</v>
      </c>
      <c r="F12715" s="45" t="s">
        <v>1384</v>
      </c>
      <c r="G12715" s="45" t="s">
        <v>1385</v>
      </c>
      <c r="P12715" s="343"/>
    </row>
    <row r="12716" spans="1:16" x14ac:dyDescent="0.25">
      <c r="A12716" s="403" t="s">
        <v>17518</v>
      </c>
      <c r="B12716" s="403" t="s">
        <v>17122</v>
      </c>
      <c r="C12716" s="413">
        <v>15.24</v>
      </c>
      <c r="D12716" s="43" t="s">
        <v>17679</v>
      </c>
      <c r="E12716" s="43">
        <v>47299</v>
      </c>
      <c r="F12716" s="88" t="s">
        <v>1533</v>
      </c>
      <c r="P12716" s="343"/>
    </row>
    <row r="12717" spans="1:16" x14ac:dyDescent="0.25">
      <c r="A12717" s="264" t="s">
        <v>944</v>
      </c>
      <c r="B12717" s="264" t="s">
        <v>6966</v>
      </c>
      <c r="C12717" s="265">
        <v>23010401</v>
      </c>
      <c r="D12717" s="265" t="s">
        <v>15953</v>
      </c>
      <c r="E12717" s="266" t="s">
        <v>6967</v>
      </c>
      <c r="P12717" s="343"/>
    </row>
    <row r="12718" spans="1:16" x14ac:dyDescent="0.25">
      <c r="A12718" s="264" t="s">
        <v>944</v>
      </c>
      <c r="B12718" s="264" t="s">
        <v>3782</v>
      </c>
      <c r="C12718" s="265">
        <v>23010402</v>
      </c>
      <c r="D12718" s="265" t="s">
        <v>15953</v>
      </c>
      <c r="E12718" s="266" t="s">
        <v>8836</v>
      </c>
      <c r="P12718" s="343"/>
    </row>
    <row r="12719" spans="1:16" x14ac:dyDescent="0.25">
      <c r="A12719" s="264" t="s">
        <v>10485</v>
      </c>
      <c r="B12719" s="264" t="s">
        <v>1056</v>
      </c>
      <c r="C12719" s="265">
        <v>230601</v>
      </c>
      <c r="D12719" s="265" t="s">
        <v>15953</v>
      </c>
      <c r="E12719" s="266" t="s">
        <v>10533</v>
      </c>
      <c r="P12719" s="343"/>
    </row>
    <row r="12720" spans="1:16" x14ac:dyDescent="0.25">
      <c r="A12720" s="264" t="s">
        <v>15910</v>
      </c>
      <c r="B12720" s="264" t="s">
        <v>6669</v>
      </c>
      <c r="C12720" s="265">
        <v>240804</v>
      </c>
      <c r="D12720" s="265" t="s">
        <v>15953</v>
      </c>
      <c r="E12720" s="266" t="s">
        <v>15826</v>
      </c>
      <c r="P12720" s="343"/>
    </row>
    <row r="12721" spans="1:16" x14ac:dyDescent="0.25">
      <c r="A12721" s="44" t="s">
        <v>5350</v>
      </c>
      <c r="B12721" s="44" t="s">
        <v>5227</v>
      </c>
      <c r="C12721" s="45" t="s">
        <v>5351</v>
      </c>
      <c r="D12721" s="45" t="s">
        <v>15765</v>
      </c>
      <c r="E12721" s="45" t="s">
        <v>6673</v>
      </c>
      <c r="F12721" s="328"/>
      <c r="G12721" s="328"/>
      <c r="H12721" s="328"/>
      <c r="I12721" s="329"/>
      <c r="J12721" s="329"/>
      <c r="K12721" s="329"/>
      <c r="L12721" s="44"/>
      <c r="M12721" s="44"/>
      <c r="P12721" s="343"/>
    </row>
    <row r="12722" spans="1:16" x14ac:dyDescent="0.25">
      <c r="A12722" s="346" t="s">
        <v>5350</v>
      </c>
      <c r="B12722" s="346" t="s">
        <v>5227</v>
      </c>
      <c r="C12722" s="347" t="s">
        <v>5351</v>
      </c>
      <c r="D12722" s="347" t="s">
        <v>15765</v>
      </c>
      <c r="E12722" s="347" t="s">
        <v>10364</v>
      </c>
      <c r="F12722" s="346"/>
      <c r="G12722" s="346"/>
      <c r="H12722" s="346"/>
      <c r="I12722" s="346"/>
      <c r="J12722" s="346"/>
      <c r="K12722" s="346"/>
      <c r="L12722" s="346"/>
      <c r="M12722" s="346"/>
      <c r="P12722" s="343"/>
    </row>
    <row r="12723" spans="1:16" x14ac:dyDescent="0.25">
      <c r="A12723" s="44" t="s">
        <v>5350</v>
      </c>
      <c r="B12723" s="44" t="s">
        <v>5227</v>
      </c>
      <c r="C12723" s="45" t="s">
        <v>5351</v>
      </c>
      <c r="D12723" s="45" t="s">
        <v>13812</v>
      </c>
      <c r="E12723" s="45" t="s">
        <v>6673</v>
      </c>
      <c r="F12723" s="93"/>
      <c r="G12723" s="93"/>
      <c r="H12723" s="93"/>
      <c r="I12723" s="99"/>
      <c r="J12723" s="99"/>
      <c r="K12723" s="99"/>
      <c r="L12723" s="44"/>
      <c r="M12723" s="44"/>
      <c r="P12723" s="343"/>
    </row>
    <row r="12724" spans="1:16" x14ac:dyDescent="0.25">
      <c r="A12724" s="264" t="s">
        <v>8734</v>
      </c>
      <c r="B12724" s="264" t="s">
        <v>1069</v>
      </c>
      <c r="C12724" s="265">
        <v>230103</v>
      </c>
      <c r="D12724" s="265" t="s">
        <v>15953</v>
      </c>
      <c r="E12724" s="266" t="s">
        <v>6809</v>
      </c>
      <c r="P12724" s="343"/>
    </row>
    <row r="12725" spans="1:16" x14ac:dyDescent="0.25">
      <c r="A12725" s="264" t="s">
        <v>8734</v>
      </c>
      <c r="B12725" s="264" t="s">
        <v>14577</v>
      </c>
      <c r="C12725" s="265">
        <v>240501</v>
      </c>
      <c r="D12725" s="265" t="s">
        <v>15953</v>
      </c>
      <c r="E12725" s="266" t="s">
        <v>14578</v>
      </c>
      <c r="P12725" s="343"/>
    </row>
    <row r="12726" spans="1:16" x14ac:dyDescent="0.25">
      <c r="A12726" s="264" t="s">
        <v>15029</v>
      </c>
      <c r="B12726" s="264" t="s">
        <v>14586</v>
      </c>
      <c r="C12726" s="265">
        <v>240403</v>
      </c>
      <c r="D12726" s="265" t="s">
        <v>15953</v>
      </c>
      <c r="E12726" s="266" t="s">
        <v>6492</v>
      </c>
      <c r="P12726" s="343"/>
    </row>
    <row r="12727" spans="1:16" x14ac:dyDescent="0.25">
      <c r="A12727" s="264" t="s">
        <v>15029</v>
      </c>
      <c r="B12727" s="264" t="s">
        <v>1056</v>
      </c>
      <c r="C12727" s="265">
        <v>240601</v>
      </c>
      <c r="D12727" s="265" t="s">
        <v>15953</v>
      </c>
      <c r="E12727" s="266" t="s">
        <v>13753</v>
      </c>
      <c r="P12727" s="343"/>
    </row>
    <row r="12728" spans="1:16" x14ac:dyDescent="0.25">
      <c r="A12728" s="264" t="s">
        <v>3550</v>
      </c>
      <c r="B12728" s="264" t="s">
        <v>1069</v>
      </c>
      <c r="C12728" s="265">
        <v>230103</v>
      </c>
      <c r="D12728" s="265" t="s">
        <v>15953</v>
      </c>
      <c r="E12728" s="266" t="s">
        <v>6809</v>
      </c>
      <c r="P12728" s="343"/>
    </row>
    <row r="12729" spans="1:16" x14ac:dyDescent="0.25">
      <c r="A12729" s="44" t="s">
        <v>6104</v>
      </c>
      <c r="B12729" s="44" t="s">
        <v>1370</v>
      </c>
      <c r="C12729" s="45" t="s">
        <v>6201</v>
      </c>
      <c r="D12729" s="45" t="s">
        <v>18252</v>
      </c>
      <c r="E12729" s="45" t="s">
        <v>6212</v>
      </c>
      <c r="F12729" s="45" t="s">
        <v>1384</v>
      </c>
      <c r="G12729" s="45" t="s">
        <v>1385</v>
      </c>
      <c r="P12729" s="343"/>
    </row>
    <row r="12730" spans="1:16" x14ac:dyDescent="0.25">
      <c r="A12730" s="264" t="s">
        <v>10486</v>
      </c>
      <c r="B12730" s="264" t="s">
        <v>10532</v>
      </c>
      <c r="C12730" s="265">
        <v>230506</v>
      </c>
      <c r="D12730" s="265" t="s">
        <v>15953</v>
      </c>
      <c r="E12730" s="266" t="s">
        <v>9689</v>
      </c>
      <c r="P12730" s="343"/>
    </row>
    <row r="12731" spans="1:16" x14ac:dyDescent="0.25">
      <c r="A12731" s="44" t="s">
        <v>15613</v>
      </c>
      <c r="B12731" s="44" t="s">
        <v>1353</v>
      </c>
      <c r="C12731" s="45" t="s">
        <v>15395</v>
      </c>
      <c r="D12731" s="45" t="s">
        <v>18252</v>
      </c>
      <c r="E12731" s="45" t="s">
        <v>10069</v>
      </c>
      <c r="F12731" s="45" t="s">
        <v>1384</v>
      </c>
      <c r="G12731" s="45" t="s">
        <v>1385</v>
      </c>
      <c r="P12731" s="343"/>
    </row>
    <row r="12732" spans="1:16" x14ac:dyDescent="0.25">
      <c r="A12732" s="264" t="s">
        <v>8735</v>
      </c>
      <c r="B12732" s="264" t="s">
        <v>8833</v>
      </c>
      <c r="C12732" s="265">
        <v>23020101</v>
      </c>
      <c r="D12732" s="265" t="s">
        <v>15953</v>
      </c>
      <c r="E12732" s="266" t="s">
        <v>8836</v>
      </c>
      <c r="P12732" s="343"/>
    </row>
    <row r="12733" spans="1:16" x14ac:dyDescent="0.25">
      <c r="A12733" s="264" t="s">
        <v>945</v>
      </c>
      <c r="B12733" s="264" t="s">
        <v>3782</v>
      </c>
      <c r="C12733" s="265">
        <v>210205</v>
      </c>
      <c r="D12733" s="265" t="s">
        <v>15953</v>
      </c>
      <c r="E12733" s="266" t="s">
        <v>8836</v>
      </c>
      <c r="P12733" s="343"/>
    </row>
    <row r="12734" spans="1:16" x14ac:dyDescent="0.25">
      <c r="A12734" s="264" t="s">
        <v>945</v>
      </c>
      <c r="B12734" s="264" t="s">
        <v>6664</v>
      </c>
      <c r="C12734" s="265">
        <v>22010701</v>
      </c>
      <c r="D12734" s="265" t="s">
        <v>15953</v>
      </c>
      <c r="E12734" s="266" t="s">
        <v>6665</v>
      </c>
      <c r="P12734" s="343"/>
    </row>
    <row r="12735" spans="1:16" x14ac:dyDescent="0.25">
      <c r="A12735" s="264" t="s">
        <v>945</v>
      </c>
      <c r="B12735" s="264" t="s">
        <v>1055</v>
      </c>
      <c r="C12735" s="265">
        <v>22010702</v>
      </c>
      <c r="D12735" s="265" t="s">
        <v>15953</v>
      </c>
      <c r="E12735" s="266" t="s">
        <v>8836</v>
      </c>
      <c r="P12735" s="343"/>
    </row>
    <row r="12736" spans="1:16" x14ac:dyDescent="0.25">
      <c r="A12736" s="264" t="s">
        <v>945</v>
      </c>
      <c r="B12736" s="264" t="s">
        <v>17682</v>
      </c>
      <c r="C12736" s="265">
        <v>25010501</v>
      </c>
      <c r="D12736" s="265" t="s">
        <v>15953</v>
      </c>
      <c r="E12736" s="266" t="s">
        <v>17681</v>
      </c>
      <c r="P12736" s="343"/>
    </row>
    <row r="12737" spans="1:16" x14ac:dyDescent="0.25">
      <c r="A12737" s="44" t="s">
        <v>11895</v>
      </c>
      <c r="B12737" s="44" t="s">
        <v>1355</v>
      </c>
      <c r="C12737" s="45" t="s">
        <v>10974</v>
      </c>
      <c r="D12737" s="45" t="s">
        <v>18252</v>
      </c>
      <c r="E12737" s="45" t="s">
        <v>10715</v>
      </c>
      <c r="F12737" s="45" t="s">
        <v>1384</v>
      </c>
      <c r="G12737" s="45" t="s">
        <v>1384</v>
      </c>
      <c r="P12737" s="343"/>
    </row>
    <row r="12738" spans="1:16" x14ac:dyDescent="0.25">
      <c r="A12738" s="44" t="s">
        <v>11895</v>
      </c>
      <c r="B12738" s="44" t="s">
        <v>1347</v>
      </c>
      <c r="C12738" s="45" t="s">
        <v>14267</v>
      </c>
      <c r="D12738" s="45" t="s">
        <v>18252</v>
      </c>
      <c r="E12738" s="45" t="s">
        <v>6677</v>
      </c>
      <c r="F12738" s="45" t="s">
        <v>1384</v>
      </c>
      <c r="G12738" s="45" t="s">
        <v>1384</v>
      </c>
      <c r="P12738" s="343"/>
    </row>
    <row r="12739" spans="1:16" x14ac:dyDescent="0.25">
      <c r="A12739" s="403" t="s">
        <v>17519</v>
      </c>
      <c r="B12739" s="403" t="s">
        <v>17087</v>
      </c>
      <c r="C12739" s="413">
        <v>9.2200000000000006</v>
      </c>
      <c r="D12739" s="43" t="s">
        <v>17679</v>
      </c>
      <c r="E12739" s="43">
        <v>45838</v>
      </c>
      <c r="F12739" s="88"/>
      <c r="P12739" s="343"/>
    </row>
    <row r="12740" spans="1:16" x14ac:dyDescent="0.25">
      <c r="A12740" s="264" t="s">
        <v>8736</v>
      </c>
      <c r="B12740" s="264" t="s">
        <v>8833</v>
      </c>
      <c r="C12740" s="265">
        <v>23020101</v>
      </c>
      <c r="D12740" s="265" t="s">
        <v>15953</v>
      </c>
      <c r="E12740" s="266" t="s">
        <v>8836</v>
      </c>
      <c r="P12740" s="343"/>
    </row>
    <row r="12741" spans="1:16" x14ac:dyDescent="0.25">
      <c r="A12741" s="135" t="s">
        <v>7721</v>
      </c>
      <c r="B12741" s="131" t="s">
        <v>1399</v>
      </c>
      <c r="C12741" s="96" t="s">
        <v>7695</v>
      </c>
      <c r="D12741" s="96" t="s">
        <v>1398</v>
      </c>
      <c r="E12741" s="112">
        <v>45863</v>
      </c>
      <c r="F12741" s="93"/>
      <c r="G12741" s="93"/>
      <c r="H12741" s="93"/>
      <c r="I12741" s="99"/>
      <c r="J12741" s="99"/>
      <c r="K12741" s="99"/>
      <c r="L12741" s="44"/>
      <c r="M12741" s="44"/>
      <c r="N12741" s="31"/>
      <c r="P12741" s="343"/>
    </row>
    <row r="12742" spans="1:16" x14ac:dyDescent="0.25">
      <c r="A12742" s="44" t="s">
        <v>15614</v>
      </c>
      <c r="B12742" s="44" t="s">
        <v>4157</v>
      </c>
      <c r="C12742" s="45" t="s">
        <v>15418</v>
      </c>
      <c r="D12742" s="45" t="s">
        <v>18252</v>
      </c>
      <c r="E12742" s="45" t="s">
        <v>3064</v>
      </c>
      <c r="F12742" s="45" t="s">
        <v>1384</v>
      </c>
      <c r="G12742" s="45" t="s">
        <v>1385</v>
      </c>
      <c r="P12742" s="343"/>
    </row>
    <row r="12743" spans="1:16" x14ac:dyDescent="0.25">
      <c r="A12743" s="264" t="s">
        <v>17967</v>
      </c>
      <c r="B12743" s="264" t="s">
        <v>15824</v>
      </c>
      <c r="C12743" s="265">
        <v>240801</v>
      </c>
      <c r="D12743" s="265" t="s">
        <v>15953</v>
      </c>
      <c r="E12743" s="266" t="s">
        <v>6416</v>
      </c>
      <c r="P12743" s="343"/>
    </row>
    <row r="12744" spans="1:16" x14ac:dyDescent="0.25">
      <c r="A12744" s="264" t="s">
        <v>17967</v>
      </c>
      <c r="B12744" s="264" t="s">
        <v>1921</v>
      </c>
      <c r="C12744" s="265">
        <v>250101</v>
      </c>
      <c r="D12744" s="265" t="s">
        <v>15953</v>
      </c>
      <c r="E12744" s="266" t="s">
        <v>17681</v>
      </c>
      <c r="P12744" s="343"/>
    </row>
    <row r="12745" spans="1:16" x14ac:dyDescent="0.25">
      <c r="A12745" s="44" t="s">
        <v>13432</v>
      </c>
      <c r="B12745" s="44" t="s">
        <v>15257</v>
      </c>
      <c r="C12745" s="45" t="s">
        <v>13518</v>
      </c>
      <c r="D12745" s="45" t="s">
        <v>16294</v>
      </c>
      <c r="E12745" s="46">
        <v>46022</v>
      </c>
      <c r="F12745" s="338"/>
      <c r="G12745" s="44"/>
      <c r="H12745" s="44"/>
      <c r="I12745" s="44"/>
      <c r="J12745" s="44"/>
      <c r="K12745" s="44"/>
      <c r="L12745" s="44"/>
      <c r="M12745" s="44"/>
      <c r="N12745" s="31"/>
      <c r="P12745" s="343"/>
    </row>
    <row r="12746" spans="1:16" x14ac:dyDescent="0.25">
      <c r="A12746" s="264" t="s">
        <v>13047</v>
      </c>
      <c r="B12746" s="264" t="s">
        <v>3588</v>
      </c>
      <c r="C12746" s="265">
        <v>230305</v>
      </c>
      <c r="D12746" s="265" t="s">
        <v>15953</v>
      </c>
      <c r="E12746" s="266" t="s">
        <v>3754</v>
      </c>
      <c r="P12746" s="343"/>
    </row>
    <row r="12747" spans="1:16" x14ac:dyDescent="0.25">
      <c r="A12747" s="264" t="s">
        <v>13047</v>
      </c>
      <c r="B12747" s="264" t="s">
        <v>10628</v>
      </c>
      <c r="C12747" s="265">
        <v>230701</v>
      </c>
      <c r="D12747" s="265" t="s">
        <v>15953</v>
      </c>
      <c r="E12747" s="266" t="s">
        <v>5273</v>
      </c>
      <c r="P12747" s="343"/>
    </row>
    <row r="12748" spans="1:16" x14ac:dyDescent="0.25">
      <c r="A12748" s="264" t="s">
        <v>13047</v>
      </c>
      <c r="B12748" s="264" t="s">
        <v>3590</v>
      </c>
      <c r="C12748" s="265">
        <v>230903</v>
      </c>
      <c r="D12748" s="265" t="s">
        <v>15953</v>
      </c>
      <c r="E12748" s="266" t="s">
        <v>10715</v>
      </c>
      <c r="P12748" s="343"/>
    </row>
    <row r="12749" spans="1:16" x14ac:dyDescent="0.25">
      <c r="A12749" s="264" t="s">
        <v>13047</v>
      </c>
      <c r="B12749" s="264" t="s">
        <v>12991</v>
      </c>
      <c r="C12749" s="265">
        <v>240102</v>
      </c>
      <c r="D12749" s="265" t="s">
        <v>15953</v>
      </c>
      <c r="E12749" s="266" t="s">
        <v>6677</v>
      </c>
      <c r="P12749" s="343"/>
    </row>
    <row r="12750" spans="1:16" x14ac:dyDescent="0.25">
      <c r="A12750" s="44" t="s">
        <v>13317</v>
      </c>
      <c r="B12750" s="92" t="s">
        <v>13392</v>
      </c>
      <c r="C12750" s="45" t="s">
        <v>13122</v>
      </c>
      <c r="D12750" s="93" t="s">
        <v>13391</v>
      </c>
      <c r="E12750" s="94">
        <v>45838</v>
      </c>
      <c r="F12750" s="93"/>
      <c r="G12750" s="93"/>
      <c r="H12750" s="93"/>
      <c r="I12750" s="99"/>
      <c r="J12750" s="99"/>
      <c r="K12750" s="99"/>
      <c r="L12750" s="44"/>
      <c r="M12750" s="44"/>
      <c r="N12750" s="31"/>
      <c r="P12750" s="343"/>
    </row>
    <row r="12751" spans="1:16" x14ac:dyDescent="0.25">
      <c r="A12751" s="264" t="s">
        <v>17968</v>
      </c>
      <c r="B12751" s="264" t="s">
        <v>2751</v>
      </c>
      <c r="C12751" s="265">
        <v>250106</v>
      </c>
      <c r="D12751" s="265" t="s">
        <v>15953</v>
      </c>
      <c r="E12751" s="266" t="s">
        <v>16784</v>
      </c>
      <c r="P12751" s="343"/>
    </row>
    <row r="12752" spans="1:16" x14ac:dyDescent="0.25">
      <c r="A12752" s="264" t="s">
        <v>16979</v>
      </c>
      <c r="B12752" s="264" t="s">
        <v>6697</v>
      </c>
      <c r="C12752" s="265">
        <v>221003</v>
      </c>
      <c r="D12752" s="265" t="s">
        <v>15953</v>
      </c>
      <c r="E12752" s="266" t="s">
        <v>5198</v>
      </c>
      <c r="P12752" s="343"/>
    </row>
    <row r="12753" spans="1:16" x14ac:dyDescent="0.25">
      <c r="A12753" s="264" t="s">
        <v>16979</v>
      </c>
      <c r="B12753" s="264" t="s">
        <v>17689</v>
      </c>
      <c r="C12753" s="265">
        <v>241101</v>
      </c>
      <c r="D12753" s="265" t="s">
        <v>15953</v>
      </c>
      <c r="E12753" s="266" t="s">
        <v>6985</v>
      </c>
      <c r="P12753" s="343"/>
    </row>
    <row r="12754" spans="1:16" x14ac:dyDescent="0.25">
      <c r="A12754" s="264" t="s">
        <v>15030</v>
      </c>
      <c r="B12754" s="264" t="s">
        <v>14580</v>
      </c>
      <c r="C12754" s="265">
        <v>24020301</v>
      </c>
      <c r="D12754" s="265" t="s">
        <v>15953</v>
      </c>
      <c r="E12754" s="266" t="s">
        <v>12997</v>
      </c>
      <c r="P12754" s="343"/>
    </row>
    <row r="12755" spans="1:16" x14ac:dyDescent="0.25">
      <c r="A12755" s="44" t="s">
        <v>7308</v>
      </c>
      <c r="B12755" s="44" t="s">
        <v>15317</v>
      </c>
      <c r="C12755" s="45" t="s">
        <v>7299</v>
      </c>
      <c r="D12755" s="45" t="s">
        <v>16294</v>
      </c>
      <c r="E12755" s="46">
        <v>45688</v>
      </c>
      <c r="F12755" s="338"/>
      <c r="G12755" s="44"/>
      <c r="H12755" s="44"/>
      <c r="I12755" s="44"/>
      <c r="J12755" s="44"/>
      <c r="K12755" s="44"/>
      <c r="L12755" s="44"/>
      <c r="M12755" s="44"/>
      <c r="N12755" s="31"/>
      <c r="P12755" s="343"/>
    </row>
    <row r="12756" spans="1:16" x14ac:dyDescent="0.25">
      <c r="A12756" s="44" t="s">
        <v>16178</v>
      </c>
      <c r="B12756" s="44" t="s">
        <v>1354</v>
      </c>
      <c r="C12756" s="45" t="s">
        <v>14385</v>
      </c>
      <c r="D12756" s="45" t="s">
        <v>18252</v>
      </c>
      <c r="E12756" s="45" t="s">
        <v>3064</v>
      </c>
      <c r="F12756" s="45" t="s">
        <v>1384</v>
      </c>
      <c r="G12756" s="45" t="s">
        <v>1385</v>
      </c>
      <c r="P12756" s="343"/>
    </row>
    <row r="12757" spans="1:16" x14ac:dyDescent="0.25">
      <c r="A12757" s="44" t="s">
        <v>16178</v>
      </c>
      <c r="B12757" s="44" t="s">
        <v>18102</v>
      </c>
      <c r="C12757" s="45" t="s">
        <v>18103</v>
      </c>
      <c r="D12757" s="45" t="s">
        <v>18252</v>
      </c>
      <c r="E12757" s="45" t="s">
        <v>6985</v>
      </c>
      <c r="F12757" s="45" t="s">
        <v>1384</v>
      </c>
      <c r="G12757" s="45" t="s">
        <v>1385</v>
      </c>
      <c r="P12757" s="343"/>
    </row>
    <row r="12758" spans="1:16" x14ac:dyDescent="0.25">
      <c r="A12758" s="264" t="s">
        <v>17969</v>
      </c>
      <c r="B12758" s="264" t="s">
        <v>9688</v>
      </c>
      <c r="C12758" s="265">
        <v>230504</v>
      </c>
      <c r="D12758" s="265" t="s">
        <v>15953</v>
      </c>
      <c r="E12758" s="266" t="s">
        <v>9689</v>
      </c>
      <c r="P12758" s="343"/>
    </row>
    <row r="12759" spans="1:16" x14ac:dyDescent="0.25">
      <c r="A12759" s="264" t="s">
        <v>17969</v>
      </c>
      <c r="B12759" s="264" t="s">
        <v>3591</v>
      </c>
      <c r="C12759" s="265">
        <v>230901</v>
      </c>
      <c r="D12759" s="265" t="s">
        <v>15953</v>
      </c>
      <c r="E12759" s="266" t="s">
        <v>10715</v>
      </c>
      <c r="P12759" s="343"/>
    </row>
    <row r="12760" spans="1:16" x14ac:dyDescent="0.25">
      <c r="A12760" s="264" t="s">
        <v>10781</v>
      </c>
      <c r="B12760" s="264" t="s">
        <v>3753</v>
      </c>
      <c r="C12760" s="265">
        <v>210101</v>
      </c>
      <c r="D12760" s="265" t="s">
        <v>15953</v>
      </c>
      <c r="E12760" s="266" t="s">
        <v>3754</v>
      </c>
      <c r="P12760" s="343"/>
    </row>
    <row r="12761" spans="1:16" x14ac:dyDescent="0.25">
      <c r="A12761" s="264" t="s">
        <v>16980</v>
      </c>
      <c r="B12761" s="264" t="s">
        <v>12996</v>
      </c>
      <c r="C12761" s="265">
        <v>24010401</v>
      </c>
      <c r="D12761" s="265" t="s">
        <v>15953</v>
      </c>
      <c r="E12761" s="266" t="s">
        <v>12997</v>
      </c>
      <c r="P12761" s="343"/>
    </row>
    <row r="12762" spans="1:16" x14ac:dyDescent="0.25">
      <c r="A12762" s="99" t="s">
        <v>15383</v>
      </c>
      <c r="B12762" s="92" t="s">
        <v>15384</v>
      </c>
      <c r="C12762" s="93" t="s">
        <v>15387</v>
      </c>
      <c r="D12762" s="93" t="s">
        <v>1593</v>
      </c>
      <c r="E12762" s="94">
        <v>45900</v>
      </c>
      <c r="F12762" s="93"/>
      <c r="G12762" s="93"/>
      <c r="H12762" s="93"/>
      <c r="I12762" s="99"/>
      <c r="J12762" s="99"/>
      <c r="K12762" s="99"/>
      <c r="L12762" s="44"/>
      <c r="M12762" s="44"/>
      <c r="N12762" s="31"/>
      <c r="P12762" s="343"/>
    </row>
    <row r="12763" spans="1:16" x14ac:dyDescent="0.25">
      <c r="A12763" s="44" t="s">
        <v>5352</v>
      </c>
      <c r="B12763" s="44" t="s">
        <v>5313</v>
      </c>
      <c r="C12763" s="45" t="s">
        <v>5353</v>
      </c>
      <c r="D12763" s="45" t="s">
        <v>15765</v>
      </c>
      <c r="E12763" s="45" t="s">
        <v>13755</v>
      </c>
      <c r="F12763" s="328"/>
      <c r="G12763" s="328"/>
      <c r="H12763" s="328"/>
      <c r="I12763" s="329"/>
      <c r="J12763" s="329"/>
      <c r="K12763" s="329"/>
      <c r="L12763" s="44"/>
      <c r="M12763" s="44"/>
      <c r="P12763" s="343"/>
    </row>
    <row r="12764" spans="1:16" x14ac:dyDescent="0.25">
      <c r="A12764" s="346" t="s">
        <v>5352</v>
      </c>
      <c r="B12764" s="346" t="s">
        <v>5313</v>
      </c>
      <c r="C12764" s="347" t="s">
        <v>5353</v>
      </c>
      <c r="D12764" s="347" t="s">
        <v>15765</v>
      </c>
      <c r="E12764" s="347" t="s">
        <v>13755</v>
      </c>
      <c r="F12764" s="346"/>
      <c r="G12764" s="346"/>
      <c r="H12764" s="346"/>
      <c r="I12764" s="346"/>
      <c r="J12764" s="346"/>
      <c r="K12764" s="346"/>
      <c r="L12764" s="346"/>
      <c r="M12764" s="346"/>
      <c r="P12764" s="343"/>
    </row>
    <row r="12765" spans="1:16" x14ac:dyDescent="0.25">
      <c r="A12765" s="44" t="s">
        <v>5352</v>
      </c>
      <c r="B12765" s="44" t="s">
        <v>5313</v>
      </c>
      <c r="C12765" s="45" t="s">
        <v>5353</v>
      </c>
      <c r="D12765" s="45" t="s">
        <v>13812</v>
      </c>
      <c r="E12765" s="45" t="s">
        <v>13755</v>
      </c>
      <c r="F12765" s="93"/>
      <c r="G12765" s="93"/>
      <c r="H12765" s="93"/>
      <c r="I12765" s="99"/>
      <c r="J12765" s="99"/>
      <c r="K12765" s="99"/>
      <c r="L12765" s="44"/>
      <c r="M12765" s="44"/>
      <c r="P12765" s="343"/>
    </row>
    <row r="12766" spans="1:16" x14ac:dyDescent="0.25">
      <c r="A12766" s="264" t="s">
        <v>946</v>
      </c>
      <c r="B12766" s="264" t="s">
        <v>3782</v>
      </c>
      <c r="C12766" s="265">
        <v>210205</v>
      </c>
      <c r="D12766" s="265" t="s">
        <v>15953</v>
      </c>
      <c r="E12766" s="266" t="s">
        <v>8836</v>
      </c>
      <c r="P12766" s="343"/>
    </row>
    <row r="12767" spans="1:16" x14ac:dyDescent="0.25">
      <c r="A12767" s="264" t="s">
        <v>946</v>
      </c>
      <c r="B12767" s="264" t="s">
        <v>236</v>
      </c>
      <c r="C12767" s="265">
        <v>241001</v>
      </c>
      <c r="D12767" s="265" t="s">
        <v>15953</v>
      </c>
      <c r="E12767" s="266" t="s">
        <v>11352</v>
      </c>
      <c r="P12767" s="343"/>
    </row>
    <row r="12768" spans="1:16" x14ac:dyDescent="0.25">
      <c r="A12768" s="264" t="s">
        <v>946</v>
      </c>
      <c r="B12768" s="264" t="s">
        <v>14593</v>
      </c>
      <c r="C12768" s="265">
        <v>24060301</v>
      </c>
      <c r="D12768" s="265" t="s">
        <v>15953</v>
      </c>
      <c r="E12768" s="266" t="s">
        <v>6412</v>
      </c>
      <c r="P12768" s="343"/>
    </row>
    <row r="12769" spans="1:16" x14ac:dyDescent="0.25">
      <c r="A12769" s="264" t="s">
        <v>946</v>
      </c>
      <c r="B12769" s="264" t="s">
        <v>14594</v>
      </c>
      <c r="C12769" s="265">
        <v>24060302</v>
      </c>
      <c r="D12769" s="265" t="s">
        <v>15953</v>
      </c>
      <c r="E12769" s="266" t="s">
        <v>5410</v>
      </c>
      <c r="P12769" s="343"/>
    </row>
    <row r="12770" spans="1:16" x14ac:dyDescent="0.25">
      <c r="A12770" s="264" t="s">
        <v>946</v>
      </c>
      <c r="B12770" s="264" t="s">
        <v>4844</v>
      </c>
      <c r="C12770" s="265">
        <v>24060401</v>
      </c>
      <c r="D12770" s="265" t="s">
        <v>15953</v>
      </c>
      <c r="E12770" s="266" t="s">
        <v>6412</v>
      </c>
      <c r="P12770" s="343"/>
    </row>
    <row r="12771" spans="1:16" x14ac:dyDescent="0.25">
      <c r="A12771" s="264" t="s">
        <v>946</v>
      </c>
      <c r="B12771" s="264" t="s">
        <v>1057</v>
      </c>
      <c r="C12771" s="265">
        <v>24060402</v>
      </c>
      <c r="D12771" s="265" t="s">
        <v>15953</v>
      </c>
      <c r="E12771" s="266" t="s">
        <v>5410</v>
      </c>
      <c r="P12771" s="343"/>
    </row>
    <row r="12772" spans="1:16" x14ac:dyDescent="0.25">
      <c r="A12772" s="264" t="s">
        <v>946</v>
      </c>
      <c r="B12772" s="264" t="s">
        <v>6685</v>
      </c>
      <c r="C12772" s="265">
        <v>24120301</v>
      </c>
      <c r="D12772" s="265" t="s">
        <v>15953</v>
      </c>
      <c r="E12772" s="266" t="s">
        <v>17687</v>
      </c>
      <c r="P12772" s="343"/>
    </row>
    <row r="12773" spans="1:16" x14ac:dyDescent="0.25">
      <c r="A12773" s="264" t="s">
        <v>946</v>
      </c>
      <c r="B12773" s="264" t="s">
        <v>3602</v>
      </c>
      <c r="C12773" s="265">
        <v>24120302</v>
      </c>
      <c r="D12773" s="265" t="s">
        <v>15953</v>
      </c>
      <c r="E12773" s="266" t="s">
        <v>11834</v>
      </c>
      <c r="P12773" s="343"/>
    </row>
    <row r="12774" spans="1:16" x14ac:dyDescent="0.25">
      <c r="A12774" s="264" t="s">
        <v>946</v>
      </c>
      <c r="B12774" s="264" t="s">
        <v>17682</v>
      </c>
      <c r="C12774" s="265">
        <v>25010501</v>
      </c>
      <c r="D12774" s="265" t="s">
        <v>15953</v>
      </c>
      <c r="E12774" s="266" t="s">
        <v>17681</v>
      </c>
      <c r="P12774" s="343"/>
    </row>
    <row r="12775" spans="1:16" x14ac:dyDescent="0.25">
      <c r="A12775" s="264" t="s">
        <v>946</v>
      </c>
      <c r="B12775" s="264" t="s">
        <v>6663</v>
      </c>
      <c r="C12775" s="265">
        <v>25010502</v>
      </c>
      <c r="D12775" s="265" t="s">
        <v>15953</v>
      </c>
      <c r="E12775" s="266" t="s">
        <v>6677</v>
      </c>
      <c r="P12775" s="343"/>
    </row>
    <row r="12776" spans="1:16" x14ac:dyDescent="0.25">
      <c r="A12776" s="273" t="s">
        <v>8347</v>
      </c>
      <c r="B12776" s="273" t="s">
        <v>8314</v>
      </c>
      <c r="C12776" s="274">
        <v>791202207002</v>
      </c>
      <c r="D12776" s="274" t="s">
        <v>8356</v>
      </c>
      <c r="E12776" s="276" t="s">
        <v>6714</v>
      </c>
      <c r="F12776" s="328"/>
      <c r="G12776" s="328"/>
      <c r="H12776" s="328"/>
      <c r="I12776" s="329"/>
      <c r="J12776" s="329"/>
      <c r="K12776" s="329"/>
      <c r="L12776" s="44"/>
      <c r="M12776" s="44"/>
      <c r="P12776" s="343"/>
    </row>
    <row r="12777" spans="1:16" x14ac:dyDescent="0.25">
      <c r="A12777" s="273" t="s">
        <v>8347</v>
      </c>
      <c r="B12777" s="273" t="s">
        <v>8338</v>
      </c>
      <c r="C12777" s="274">
        <v>791202200703</v>
      </c>
      <c r="D12777" s="274" t="s">
        <v>8356</v>
      </c>
      <c r="E12777" s="276" t="s">
        <v>6714</v>
      </c>
      <c r="F12777" s="328"/>
      <c r="G12777" s="328"/>
      <c r="H12777" s="328"/>
      <c r="I12777" s="329"/>
      <c r="J12777" s="329"/>
      <c r="K12777" s="329"/>
      <c r="L12777" s="44"/>
      <c r="M12777" s="44"/>
      <c r="P12777" s="343"/>
    </row>
    <row r="12778" spans="1:16" x14ac:dyDescent="0.25">
      <c r="A12778" s="264" t="s">
        <v>4316</v>
      </c>
      <c r="B12778" s="264" t="s">
        <v>3753</v>
      </c>
      <c r="C12778" s="265">
        <v>210101</v>
      </c>
      <c r="D12778" s="265" t="s">
        <v>15953</v>
      </c>
      <c r="E12778" s="266" t="s">
        <v>3754</v>
      </c>
      <c r="P12778" s="343"/>
    </row>
    <row r="12779" spans="1:16" x14ac:dyDescent="0.25">
      <c r="A12779" s="1" t="s">
        <v>115</v>
      </c>
      <c r="B12779" s="432" t="s">
        <v>189</v>
      </c>
      <c r="C12779" s="433" t="s">
        <v>8453</v>
      </c>
      <c r="D12779" s="434" t="s">
        <v>17016</v>
      </c>
      <c r="E12779" s="434">
        <v>46076</v>
      </c>
      <c r="P12779" s="343"/>
    </row>
    <row r="12780" spans="1:16" x14ac:dyDescent="0.25">
      <c r="A12780" s="1" t="s">
        <v>115</v>
      </c>
      <c r="B12780" s="432" t="s">
        <v>9769</v>
      </c>
      <c r="C12780" s="433" t="s">
        <v>9774</v>
      </c>
      <c r="D12780" s="434" t="s">
        <v>17016</v>
      </c>
      <c r="E12780" s="434">
        <v>45828</v>
      </c>
      <c r="P12780" s="343"/>
    </row>
    <row r="12781" spans="1:16" x14ac:dyDescent="0.25">
      <c r="A12781" s="57" t="s">
        <v>1558</v>
      </c>
      <c r="B12781" s="92" t="s">
        <v>4550</v>
      </c>
      <c r="C12781" s="93" t="s">
        <v>4548</v>
      </c>
      <c r="D12781" s="93" t="s">
        <v>4549</v>
      </c>
      <c r="E12781" s="94">
        <v>46203</v>
      </c>
      <c r="F12781" s="93"/>
      <c r="G12781" s="93"/>
      <c r="H12781" s="93"/>
      <c r="I12781" s="99"/>
      <c r="J12781" s="99"/>
      <c r="K12781" s="99"/>
      <c r="L12781" s="44"/>
      <c r="M12781" s="44"/>
      <c r="P12781" s="343"/>
    </row>
    <row r="12782" spans="1:16" x14ac:dyDescent="0.25">
      <c r="A12782" s="44" t="s">
        <v>15615</v>
      </c>
      <c r="B12782" s="44" t="s">
        <v>1380</v>
      </c>
      <c r="C12782" s="45" t="s">
        <v>15599</v>
      </c>
      <c r="D12782" s="45" t="s">
        <v>18252</v>
      </c>
      <c r="E12782" s="45" t="s">
        <v>10069</v>
      </c>
      <c r="F12782" s="45" t="s">
        <v>1384</v>
      </c>
      <c r="G12782" s="45" t="s">
        <v>1385</v>
      </c>
      <c r="P12782" s="343"/>
    </row>
    <row r="12783" spans="1:16" x14ac:dyDescent="0.25">
      <c r="A12783" s="99" t="s">
        <v>3273</v>
      </c>
      <c r="B12783" s="111" t="s">
        <v>1363</v>
      </c>
      <c r="C12783" s="56" t="s">
        <v>3258</v>
      </c>
      <c r="D12783" s="146" t="s">
        <v>2528</v>
      </c>
      <c r="E12783" s="69">
        <v>45227</v>
      </c>
      <c r="F12783" s="93"/>
      <c r="G12783" s="93"/>
      <c r="H12783" s="93"/>
      <c r="I12783" s="99"/>
      <c r="J12783" s="99"/>
      <c r="K12783" s="99"/>
      <c r="L12783" s="44"/>
      <c r="M12783" s="44"/>
      <c r="P12783" s="343"/>
    </row>
    <row r="12784" spans="1:16" x14ac:dyDescent="0.25">
      <c r="A12784" s="44" t="s">
        <v>15616</v>
      </c>
      <c r="B12784" s="44" t="s">
        <v>1353</v>
      </c>
      <c r="C12784" s="45" t="s">
        <v>15395</v>
      </c>
      <c r="D12784" s="45" t="s">
        <v>18252</v>
      </c>
      <c r="E12784" s="45" t="s">
        <v>10069</v>
      </c>
      <c r="F12784" s="45" t="s">
        <v>1385</v>
      </c>
      <c r="G12784" s="45" t="s">
        <v>1384</v>
      </c>
      <c r="P12784" s="343"/>
    </row>
    <row r="12785" spans="1:16" x14ac:dyDescent="0.25">
      <c r="A12785" s="44" t="s">
        <v>13318</v>
      </c>
      <c r="B12785" s="92" t="s">
        <v>13392</v>
      </c>
      <c r="C12785" s="45" t="s">
        <v>13122</v>
      </c>
      <c r="D12785" s="93" t="s">
        <v>13391</v>
      </c>
      <c r="E12785" s="94">
        <v>45838</v>
      </c>
      <c r="F12785" s="93"/>
      <c r="G12785" s="93"/>
      <c r="H12785" s="93"/>
      <c r="I12785" s="99"/>
      <c r="J12785" s="99"/>
      <c r="K12785" s="99"/>
      <c r="L12785" s="44"/>
      <c r="M12785" s="44"/>
      <c r="N12785" s="31"/>
      <c r="P12785" s="343"/>
    </row>
    <row r="12786" spans="1:16" x14ac:dyDescent="0.25">
      <c r="A12786" s="264" t="s">
        <v>17970</v>
      </c>
      <c r="B12786" s="264" t="s">
        <v>3782</v>
      </c>
      <c r="C12786" s="265">
        <v>23010402</v>
      </c>
      <c r="D12786" s="265" t="s">
        <v>15953</v>
      </c>
      <c r="E12786" s="266" t="s">
        <v>8836</v>
      </c>
      <c r="P12786" s="343"/>
    </row>
    <row r="12787" spans="1:16" x14ac:dyDescent="0.25">
      <c r="A12787" s="264" t="s">
        <v>9592</v>
      </c>
      <c r="B12787" s="264" t="s">
        <v>8833</v>
      </c>
      <c r="C12787" s="265">
        <v>23020101</v>
      </c>
      <c r="D12787" s="265" t="s">
        <v>15953</v>
      </c>
      <c r="E12787" s="266" t="s">
        <v>8836</v>
      </c>
      <c r="P12787" s="343"/>
    </row>
    <row r="12788" spans="1:16" x14ac:dyDescent="0.25">
      <c r="A12788" s="264" t="s">
        <v>9592</v>
      </c>
      <c r="B12788" s="264" t="s">
        <v>8834</v>
      </c>
      <c r="C12788" s="265">
        <v>23020102</v>
      </c>
      <c r="D12788" s="265" t="s">
        <v>15953</v>
      </c>
      <c r="E12788" s="266" t="s">
        <v>8836</v>
      </c>
      <c r="P12788" s="343"/>
    </row>
    <row r="12789" spans="1:16" x14ac:dyDescent="0.25">
      <c r="A12789" s="264" t="s">
        <v>15031</v>
      </c>
      <c r="B12789" s="264" t="s">
        <v>12996</v>
      </c>
      <c r="C12789" s="265">
        <v>24010401</v>
      </c>
      <c r="D12789" s="265" t="s">
        <v>15953</v>
      </c>
      <c r="E12789" s="266" t="s">
        <v>12997</v>
      </c>
      <c r="P12789" s="343"/>
    </row>
    <row r="12790" spans="1:16" x14ac:dyDescent="0.25">
      <c r="A12790" s="44" t="s">
        <v>2708</v>
      </c>
      <c r="B12790" s="44" t="s">
        <v>9316</v>
      </c>
      <c r="C12790" s="45" t="s">
        <v>9317</v>
      </c>
      <c r="D12790" s="45" t="s">
        <v>18252</v>
      </c>
      <c r="E12790" s="45" t="s">
        <v>3754</v>
      </c>
      <c r="F12790" s="45" t="s">
        <v>1384</v>
      </c>
      <c r="G12790" s="45" t="s">
        <v>1385</v>
      </c>
      <c r="P12790" s="343"/>
    </row>
    <row r="12791" spans="1:16" x14ac:dyDescent="0.25">
      <c r="A12791" s="44" t="s">
        <v>2708</v>
      </c>
      <c r="B12791" s="44" t="s">
        <v>9313</v>
      </c>
      <c r="C12791" s="45" t="s">
        <v>9314</v>
      </c>
      <c r="D12791" s="45" t="s">
        <v>18252</v>
      </c>
      <c r="E12791" s="45" t="s">
        <v>3754</v>
      </c>
      <c r="F12791" s="45" t="s">
        <v>1384</v>
      </c>
      <c r="G12791" s="45" t="s">
        <v>1385</v>
      </c>
      <c r="P12791" s="343"/>
    </row>
    <row r="12792" spans="1:16" x14ac:dyDescent="0.25">
      <c r="A12792" s="44" t="s">
        <v>2708</v>
      </c>
      <c r="B12792" s="92" t="s">
        <v>13392</v>
      </c>
      <c r="C12792" s="45" t="s">
        <v>13131</v>
      </c>
      <c r="D12792" s="93" t="s">
        <v>13391</v>
      </c>
      <c r="E12792" s="94">
        <v>45838</v>
      </c>
      <c r="F12792" s="93"/>
      <c r="G12792" s="93"/>
      <c r="H12792" s="93"/>
      <c r="I12792" s="99"/>
      <c r="J12792" s="99"/>
      <c r="K12792" s="99"/>
      <c r="L12792" s="44"/>
      <c r="M12792" s="44"/>
      <c r="N12792" s="31"/>
      <c r="P12792" s="343"/>
    </row>
    <row r="12793" spans="1:16" x14ac:dyDescent="0.25">
      <c r="A12793" s="44" t="s">
        <v>2709</v>
      </c>
      <c r="B12793" s="44" t="s">
        <v>1361</v>
      </c>
      <c r="C12793" s="45" t="s">
        <v>9087</v>
      </c>
      <c r="D12793" s="45" t="s">
        <v>18252</v>
      </c>
      <c r="E12793" s="45" t="s">
        <v>6809</v>
      </c>
      <c r="F12793" s="45" t="s">
        <v>1384</v>
      </c>
      <c r="G12793" s="45" t="s">
        <v>1385</v>
      </c>
      <c r="P12793" s="343"/>
    </row>
    <row r="12794" spans="1:16" x14ac:dyDescent="0.25">
      <c r="A12794" s="44" t="s">
        <v>2192</v>
      </c>
      <c r="B12794" s="44" t="s">
        <v>1840</v>
      </c>
      <c r="C12794" s="45" t="s">
        <v>6194</v>
      </c>
      <c r="D12794" s="45" t="s">
        <v>18252</v>
      </c>
      <c r="E12794" s="45" t="s">
        <v>6213</v>
      </c>
      <c r="F12794" s="45" t="s">
        <v>1385</v>
      </c>
      <c r="G12794" s="45" t="s">
        <v>1385</v>
      </c>
      <c r="P12794" s="343"/>
    </row>
    <row r="12795" spans="1:16" x14ac:dyDescent="0.25">
      <c r="A12795" s="44" t="s">
        <v>2192</v>
      </c>
      <c r="B12795" s="44" t="s">
        <v>2039</v>
      </c>
      <c r="C12795" s="45" t="s">
        <v>6190</v>
      </c>
      <c r="D12795" s="45" t="s">
        <v>18252</v>
      </c>
      <c r="E12795" s="45" t="s">
        <v>5183</v>
      </c>
      <c r="F12795" s="45" t="s">
        <v>1385</v>
      </c>
      <c r="G12795" s="45" t="s">
        <v>1385</v>
      </c>
      <c r="P12795" s="343"/>
    </row>
    <row r="12796" spans="1:16" x14ac:dyDescent="0.25">
      <c r="A12796" s="92" t="s">
        <v>2192</v>
      </c>
      <c r="B12796" s="92" t="s">
        <v>1583</v>
      </c>
      <c r="C12796" s="93" t="s">
        <v>4627</v>
      </c>
      <c r="D12796" s="93" t="s">
        <v>1398</v>
      </c>
      <c r="E12796" s="94">
        <v>45886</v>
      </c>
      <c r="F12796" s="93"/>
      <c r="G12796" s="93" t="s">
        <v>1385</v>
      </c>
      <c r="H12796" s="45" t="s">
        <v>1533</v>
      </c>
      <c r="I12796" s="99"/>
      <c r="J12796" s="99"/>
      <c r="K12796" s="99"/>
      <c r="L12796" s="44"/>
      <c r="M12796" s="44"/>
      <c r="N12796" s="31"/>
      <c r="P12796" s="343"/>
    </row>
    <row r="12797" spans="1:16" x14ac:dyDescent="0.25">
      <c r="A12797" s="403" t="s">
        <v>17520</v>
      </c>
      <c r="B12797" s="403" t="s">
        <v>17091</v>
      </c>
      <c r="C12797" s="413">
        <v>12.23</v>
      </c>
      <c r="D12797" s="43" t="s">
        <v>17679</v>
      </c>
      <c r="E12797" s="43">
        <v>46934</v>
      </c>
      <c r="F12797" s="88"/>
      <c r="P12797" s="343"/>
    </row>
    <row r="12798" spans="1:16" x14ac:dyDescent="0.25">
      <c r="A12798" s="403" t="s">
        <v>17521</v>
      </c>
      <c r="B12798" s="403" t="s">
        <v>17114</v>
      </c>
      <c r="C12798" s="413">
        <v>13.24</v>
      </c>
      <c r="D12798" s="43" t="s">
        <v>17679</v>
      </c>
      <c r="E12798" s="43">
        <v>47299</v>
      </c>
      <c r="F12798" s="88"/>
      <c r="P12798" s="343"/>
    </row>
    <row r="12799" spans="1:16" x14ac:dyDescent="0.25">
      <c r="A12799" s="44" t="s">
        <v>16179</v>
      </c>
      <c r="B12799" s="44" t="s">
        <v>1345</v>
      </c>
      <c r="C12799" s="45" t="s">
        <v>18105</v>
      </c>
      <c r="D12799" s="45" t="s">
        <v>18252</v>
      </c>
      <c r="E12799" s="45" t="s">
        <v>6985</v>
      </c>
      <c r="F12799" s="45" t="s">
        <v>1384</v>
      </c>
      <c r="G12799" s="45" t="s">
        <v>1385</v>
      </c>
      <c r="P12799" s="343"/>
    </row>
    <row r="12800" spans="1:16" x14ac:dyDescent="0.25">
      <c r="A12800" s="264" t="s">
        <v>15911</v>
      </c>
      <c r="B12800" s="264" t="s">
        <v>6669</v>
      </c>
      <c r="C12800" s="265">
        <v>240804</v>
      </c>
      <c r="D12800" s="265" t="s">
        <v>15953</v>
      </c>
      <c r="E12800" s="266" t="s">
        <v>15826</v>
      </c>
      <c r="P12800" s="343"/>
    </row>
    <row r="12801" spans="1:16" x14ac:dyDescent="0.25">
      <c r="A12801" s="44" t="s">
        <v>7220</v>
      </c>
      <c r="B12801" s="44" t="s">
        <v>15259</v>
      </c>
      <c r="C12801" s="45" t="s">
        <v>11129</v>
      </c>
      <c r="D12801" s="45" t="s">
        <v>16294</v>
      </c>
      <c r="E12801" s="46">
        <v>46022</v>
      </c>
      <c r="F12801" s="338"/>
      <c r="G12801" s="44"/>
      <c r="H12801" s="44"/>
      <c r="I12801" s="44"/>
      <c r="J12801" s="44"/>
      <c r="K12801" s="44"/>
      <c r="L12801" s="44"/>
      <c r="M12801" s="44"/>
      <c r="N12801" s="31"/>
      <c r="P12801" s="343"/>
    </row>
    <row r="12802" spans="1:16" x14ac:dyDescent="0.25">
      <c r="A12802" s="44" t="s">
        <v>12523</v>
      </c>
      <c r="B12802" s="44" t="s">
        <v>12064</v>
      </c>
      <c r="C12802" s="45" t="s">
        <v>8875</v>
      </c>
      <c r="D12802" s="45" t="s">
        <v>4574</v>
      </c>
      <c r="E12802" s="275">
        <f>DATE(2027,4,20)</f>
        <v>46497</v>
      </c>
      <c r="M12802" s="44"/>
      <c r="P12802" s="343"/>
    </row>
    <row r="12803" spans="1:16" x14ac:dyDescent="0.25">
      <c r="A12803" s="44" t="s">
        <v>2710</v>
      </c>
      <c r="B12803" s="44" t="s">
        <v>9309</v>
      </c>
      <c r="C12803" s="45" t="s">
        <v>9310</v>
      </c>
      <c r="D12803" s="45" t="s">
        <v>18252</v>
      </c>
      <c r="E12803" s="45" t="s">
        <v>3754</v>
      </c>
      <c r="F12803" s="45" t="s">
        <v>1384</v>
      </c>
      <c r="G12803" s="45" t="s">
        <v>1385</v>
      </c>
      <c r="P12803" s="343"/>
    </row>
    <row r="12804" spans="1:16" x14ac:dyDescent="0.25">
      <c r="A12804" s="403" t="s">
        <v>17522</v>
      </c>
      <c r="B12804" s="403" t="s">
        <v>17101</v>
      </c>
      <c r="C12804" s="413">
        <v>11.22</v>
      </c>
      <c r="D12804" s="43" t="s">
        <v>17679</v>
      </c>
      <c r="E12804" s="43">
        <v>45838</v>
      </c>
      <c r="F12804" s="88"/>
      <c r="P12804" s="343"/>
    </row>
    <row r="12805" spans="1:16" x14ac:dyDescent="0.25">
      <c r="A12805" s="264" t="s">
        <v>8737</v>
      </c>
      <c r="B12805" s="264" t="s">
        <v>1068</v>
      </c>
      <c r="C12805" s="265">
        <v>230202</v>
      </c>
      <c r="D12805" s="265" t="s">
        <v>15953</v>
      </c>
      <c r="E12805" s="266" t="s">
        <v>8836</v>
      </c>
      <c r="P12805" s="343"/>
    </row>
    <row r="12806" spans="1:16" x14ac:dyDescent="0.25">
      <c r="A12806" s="44" t="s">
        <v>13319</v>
      </c>
      <c r="B12806" s="92" t="s">
        <v>13392</v>
      </c>
      <c r="C12806" s="45" t="s">
        <v>13122</v>
      </c>
      <c r="D12806" s="93" t="s">
        <v>13391</v>
      </c>
      <c r="E12806" s="94">
        <v>45838</v>
      </c>
      <c r="F12806" s="93"/>
      <c r="G12806" s="93"/>
      <c r="H12806" s="93"/>
      <c r="I12806" s="99"/>
      <c r="J12806" s="99"/>
      <c r="K12806" s="99"/>
      <c r="L12806" s="44"/>
      <c r="M12806" s="44"/>
      <c r="N12806" s="31"/>
      <c r="P12806" s="343"/>
    </row>
    <row r="12807" spans="1:16" x14ac:dyDescent="0.25">
      <c r="A12807" s="264" t="s">
        <v>13319</v>
      </c>
      <c r="B12807" s="264" t="s">
        <v>3782</v>
      </c>
      <c r="C12807" s="265">
        <v>23010402</v>
      </c>
      <c r="D12807" s="265" t="s">
        <v>15953</v>
      </c>
      <c r="E12807" s="266" t="s">
        <v>8836</v>
      </c>
      <c r="P12807" s="343"/>
    </row>
    <row r="12808" spans="1:16" x14ac:dyDescent="0.25">
      <c r="A12808" s="262" t="s">
        <v>7466</v>
      </c>
      <c r="B12808" s="262" t="s">
        <v>7397</v>
      </c>
      <c r="C12808" s="53" t="s">
        <v>7467</v>
      </c>
      <c r="D12808" s="93" t="s">
        <v>7330</v>
      </c>
      <c r="E12808" s="263">
        <v>46085</v>
      </c>
      <c r="F12808" s="93"/>
      <c r="G12808" s="93"/>
      <c r="H12808" s="93"/>
      <c r="I12808" s="99"/>
      <c r="J12808" s="99"/>
      <c r="K12808" s="99"/>
      <c r="L12808" s="44"/>
      <c r="M12808" s="44"/>
      <c r="P12808" s="343"/>
    </row>
    <row r="12809" spans="1:16" x14ac:dyDescent="0.25">
      <c r="A12809" s="262" t="s">
        <v>11630</v>
      </c>
      <c r="B12809" s="262" t="s">
        <v>11566</v>
      </c>
      <c r="C12809" s="53" t="s">
        <v>11746</v>
      </c>
      <c r="D12809" s="93" t="s">
        <v>7330</v>
      </c>
      <c r="E12809" s="263">
        <v>47104</v>
      </c>
      <c r="F12809" s="93"/>
      <c r="G12809" s="93"/>
      <c r="H12809" s="93"/>
      <c r="I12809" s="99"/>
      <c r="J12809" s="99"/>
      <c r="K12809" s="99"/>
      <c r="L12809" s="44"/>
      <c r="M12809" s="44"/>
      <c r="P12809" s="343"/>
    </row>
    <row r="12810" spans="1:16" x14ac:dyDescent="0.25">
      <c r="A12810" s="264" t="s">
        <v>15032</v>
      </c>
      <c r="B12810" s="264" t="s">
        <v>3782</v>
      </c>
      <c r="C12810" s="265">
        <v>210205</v>
      </c>
      <c r="D12810" s="265" t="s">
        <v>15953</v>
      </c>
      <c r="E12810" s="266" t="s">
        <v>8836</v>
      </c>
      <c r="P12810" s="343"/>
    </row>
    <row r="12811" spans="1:16" x14ac:dyDescent="0.25">
      <c r="A12811" s="264" t="s">
        <v>15032</v>
      </c>
      <c r="B12811" s="264" t="s">
        <v>1068</v>
      </c>
      <c r="C12811" s="265">
        <v>230202</v>
      </c>
      <c r="D12811" s="265" t="s">
        <v>15953</v>
      </c>
      <c r="E12811" s="266" t="s">
        <v>8836</v>
      </c>
      <c r="P12811" s="343"/>
    </row>
    <row r="12812" spans="1:16" x14ac:dyDescent="0.25">
      <c r="A12812" s="264" t="s">
        <v>15032</v>
      </c>
      <c r="B12812" s="264" t="s">
        <v>13009</v>
      </c>
      <c r="C12812" s="265">
        <v>240101</v>
      </c>
      <c r="D12812" s="265" t="s">
        <v>15953</v>
      </c>
      <c r="E12812" s="266" t="s">
        <v>13010</v>
      </c>
      <c r="P12812" s="343"/>
    </row>
    <row r="12813" spans="1:16" x14ac:dyDescent="0.25">
      <c r="A12813" s="264" t="s">
        <v>15033</v>
      </c>
      <c r="B12813" s="264" t="s">
        <v>13009</v>
      </c>
      <c r="C12813" s="265">
        <v>240101</v>
      </c>
      <c r="D12813" s="265" t="s">
        <v>15953</v>
      </c>
      <c r="E12813" s="266" t="s">
        <v>13010</v>
      </c>
      <c r="P12813" s="343"/>
    </row>
    <row r="12814" spans="1:16" x14ac:dyDescent="0.25">
      <c r="A12814" s="264" t="s">
        <v>15033</v>
      </c>
      <c r="B12814" s="264" t="s">
        <v>1056</v>
      </c>
      <c r="C12814" s="265">
        <v>240601</v>
      </c>
      <c r="D12814" s="265" t="s">
        <v>15953</v>
      </c>
      <c r="E12814" s="266" t="s">
        <v>13753</v>
      </c>
      <c r="P12814" s="343"/>
    </row>
    <row r="12815" spans="1:16" x14ac:dyDescent="0.25">
      <c r="A12815" s="264" t="s">
        <v>10782</v>
      </c>
      <c r="B12815" s="264" t="s">
        <v>1056</v>
      </c>
      <c r="C12815" s="265">
        <v>230601</v>
      </c>
      <c r="D12815" s="265" t="s">
        <v>15953</v>
      </c>
      <c r="E12815" s="266" t="s">
        <v>10533</v>
      </c>
      <c r="P12815" s="343"/>
    </row>
    <row r="12816" spans="1:16" x14ac:dyDescent="0.25">
      <c r="A12816" s="1" t="s">
        <v>14500</v>
      </c>
      <c r="B12816" s="432" t="s">
        <v>6338</v>
      </c>
      <c r="C12816" s="433" t="s">
        <v>6340</v>
      </c>
      <c r="D12816" s="434" t="s">
        <v>17016</v>
      </c>
      <c r="E12816" s="434">
        <v>45885</v>
      </c>
      <c r="P12816" s="343"/>
    </row>
    <row r="12817" spans="1:16" x14ac:dyDescent="0.25">
      <c r="A12817" s="264" t="s">
        <v>10487</v>
      </c>
      <c r="B12817" s="264" t="s">
        <v>9688</v>
      </c>
      <c r="C12817" s="265">
        <v>230504</v>
      </c>
      <c r="D12817" s="265" t="s">
        <v>15953</v>
      </c>
      <c r="E12817" s="266" t="s">
        <v>9689</v>
      </c>
      <c r="P12817" s="343"/>
    </row>
    <row r="12818" spans="1:16" x14ac:dyDescent="0.25">
      <c r="A12818" s="44" t="s">
        <v>11896</v>
      </c>
      <c r="B12818" s="44" t="s">
        <v>2667</v>
      </c>
      <c r="C12818" s="45" t="s">
        <v>9088</v>
      </c>
      <c r="D12818" s="45" t="s">
        <v>18252</v>
      </c>
      <c r="E12818" s="45" t="s">
        <v>6809</v>
      </c>
      <c r="F12818" s="45" t="s">
        <v>1384</v>
      </c>
      <c r="G12818" s="45" t="s">
        <v>1385</v>
      </c>
      <c r="P12818" s="343"/>
    </row>
    <row r="12819" spans="1:16" x14ac:dyDescent="0.25">
      <c r="A12819" s="264" t="s">
        <v>7049</v>
      </c>
      <c r="B12819" s="264" t="s">
        <v>1056</v>
      </c>
      <c r="C12819" s="265">
        <v>220601</v>
      </c>
      <c r="D12819" s="265" t="s">
        <v>15953</v>
      </c>
      <c r="E12819" s="266" t="s">
        <v>6412</v>
      </c>
      <c r="P12819" s="343"/>
    </row>
    <row r="12820" spans="1:16" x14ac:dyDescent="0.25">
      <c r="A12820" s="102" t="s">
        <v>3843</v>
      </c>
      <c r="B12820" s="92" t="s">
        <v>4085</v>
      </c>
      <c r="C12820" s="93" t="s">
        <v>4084</v>
      </c>
      <c r="D12820" s="93" t="s">
        <v>1398</v>
      </c>
      <c r="E12820" s="94">
        <v>45794</v>
      </c>
      <c r="F12820" s="93"/>
      <c r="G12820" s="93" t="s">
        <v>1385</v>
      </c>
      <c r="H12820" s="93" t="s">
        <v>1385</v>
      </c>
      <c r="I12820" s="99"/>
      <c r="J12820" s="99"/>
      <c r="K12820" s="99"/>
      <c r="L12820" s="44"/>
      <c r="M12820" s="44"/>
      <c r="N12820" s="31"/>
      <c r="P12820" s="343"/>
    </row>
    <row r="12821" spans="1:16" x14ac:dyDescent="0.25">
      <c r="A12821" s="57" t="s">
        <v>1559</v>
      </c>
      <c r="B12821" s="92" t="s">
        <v>4550</v>
      </c>
      <c r="C12821" s="93" t="s">
        <v>4548</v>
      </c>
      <c r="D12821" s="93" t="s">
        <v>4549</v>
      </c>
      <c r="E12821" s="94">
        <v>46203</v>
      </c>
      <c r="F12821" s="93"/>
      <c r="G12821" s="93"/>
      <c r="H12821" s="93"/>
      <c r="I12821" s="99"/>
      <c r="J12821" s="99"/>
      <c r="K12821" s="99"/>
      <c r="L12821" s="44"/>
      <c r="M12821" s="44"/>
      <c r="P12821" s="343"/>
    </row>
    <row r="12822" spans="1:16" x14ac:dyDescent="0.25">
      <c r="A12822" s="264" t="s">
        <v>10783</v>
      </c>
      <c r="B12822" s="264" t="s">
        <v>10628</v>
      </c>
      <c r="C12822" s="265">
        <v>230701</v>
      </c>
      <c r="D12822" s="265" t="s">
        <v>15953</v>
      </c>
      <c r="E12822" s="266" t="s">
        <v>5273</v>
      </c>
      <c r="P12822" s="343"/>
    </row>
    <row r="12823" spans="1:16" x14ac:dyDescent="0.25">
      <c r="A12823" s="44" t="s">
        <v>13320</v>
      </c>
      <c r="B12823" s="92" t="s">
        <v>13392</v>
      </c>
      <c r="C12823" s="45" t="s">
        <v>13126</v>
      </c>
      <c r="D12823" s="93" t="s">
        <v>13391</v>
      </c>
      <c r="E12823" s="94">
        <v>45838</v>
      </c>
      <c r="F12823" s="93"/>
      <c r="G12823" s="93"/>
      <c r="H12823" s="93"/>
      <c r="I12823" s="99"/>
      <c r="J12823" s="99"/>
      <c r="K12823" s="99"/>
      <c r="L12823" s="44"/>
      <c r="M12823" s="44"/>
      <c r="N12823" s="31"/>
      <c r="P12823" s="343"/>
    </row>
    <row r="12824" spans="1:16" x14ac:dyDescent="0.25">
      <c r="A12824" s="44" t="s">
        <v>13048</v>
      </c>
      <c r="B12824" s="44" t="s">
        <v>1353</v>
      </c>
      <c r="C12824" s="45" t="s">
        <v>15395</v>
      </c>
      <c r="D12824" s="45" t="s">
        <v>18252</v>
      </c>
      <c r="E12824" s="45" t="s">
        <v>10069</v>
      </c>
      <c r="F12824" s="45" t="s">
        <v>1384</v>
      </c>
      <c r="G12824" s="45" t="s">
        <v>1385</v>
      </c>
      <c r="P12824" s="343"/>
    </row>
    <row r="12825" spans="1:16" x14ac:dyDescent="0.25">
      <c r="A12825" s="264" t="s">
        <v>13048</v>
      </c>
      <c r="B12825" s="264" t="s">
        <v>3590</v>
      </c>
      <c r="C12825" s="265">
        <v>230903</v>
      </c>
      <c r="D12825" s="265" t="s">
        <v>15953</v>
      </c>
      <c r="E12825" s="266" t="s">
        <v>10715</v>
      </c>
      <c r="P12825" s="343"/>
    </row>
    <row r="12826" spans="1:16" x14ac:dyDescent="0.25">
      <c r="A12826" s="264" t="s">
        <v>13049</v>
      </c>
      <c r="B12826" s="264" t="s">
        <v>2751</v>
      </c>
      <c r="C12826" s="265">
        <v>230105</v>
      </c>
      <c r="D12826" s="265" t="s">
        <v>15953</v>
      </c>
      <c r="E12826" s="266" t="s">
        <v>6877</v>
      </c>
      <c r="P12826" s="343"/>
    </row>
    <row r="12827" spans="1:16" x14ac:dyDescent="0.25">
      <c r="A12827" s="264" t="s">
        <v>13049</v>
      </c>
      <c r="B12827" s="264" t="s">
        <v>3591</v>
      </c>
      <c r="C12827" s="265">
        <v>230901</v>
      </c>
      <c r="D12827" s="265" t="s">
        <v>15953</v>
      </c>
      <c r="E12827" s="266" t="s">
        <v>10715</v>
      </c>
      <c r="P12827" s="343"/>
    </row>
    <row r="12828" spans="1:16" x14ac:dyDescent="0.25">
      <c r="A12828" s="264" t="s">
        <v>13049</v>
      </c>
      <c r="B12828" s="264" t="s">
        <v>12991</v>
      </c>
      <c r="C12828" s="265">
        <v>240102</v>
      </c>
      <c r="D12828" s="265" t="s">
        <v>15953</v>
      </c>
      <c r="E12828" s="266" t="s">
        <v>6677</v>
      </c>
      <c r="P12828" s="343"/>
    </row>
    <row r="12829" spans="1:16" x14ac:dyDescent="0.25">
      <c r="A12829" s="44" t="s">
        <v>5797</v>
      </c>
      <c r="B12829" s="44" t="s">
        <v>5798</v>
      </c>
      <c r="C12829" s="45" t="s">
        <v>11342</v>
      </c>
      <c r="D12829" s="45" t="s">
        <v>15765</v>
      </c>
      <c r="E12829" s="45" t="s">
        <v>2980</v>
      </c>
      <c r="F12829" s="328"/>
      <c r="G12829" s="328"/>
      <c r="H12829" s="328"/>
      <c r="I12829" s="329"/>
      <c r="J12829" s="329"/>
      <c r="K12829" s="329"/>
      <c r="L12829" s="44"/>
      <c r="M12829" s="44"/>
      <c r="P12829" s="343"/>
    </row>
    <row r="12830" spans="1:16" x14ac:dyDescent="0.25">
      <c r="A12830" s="346" t="s">
        <v>5797</v>
      </c>
      <c r="B12830" s="346" t="s">
        <v>5798</v>
      </c>
      <c r="C12830" s="347" t="s">
        <v>11342</v>
      </c>
      <c r="D12830" s="347" t="s">
        <v>15765</v>
      </c>
      <c r="E12830" s="347" t="s">
        <v>6430</v>
      </c>
      <c r="F12830" s="346"/>
      <c r="G12830" s="346"/>
      <c r="H12830" s="346"/>
      <c r="I12830" s="346"/>
      <c r="J12830" s="346"/>
      <c r="K12830" s="346"/>
      <c r="L12830" s="346"/>
      <c r="M12830" s="346"/>
      <c r="P12830" s="343"/>
    </row>
    <row r="12831" spans="1:16" x14ac:dyDescent="0.25">
      <c r="A12831" s="44" t="s">
        <v>5797</v>
      </c>
      <c r="B12831" s="44" t="s">
        <v>5798</v>
      </c>
      <c r="C12831" s="45" t="s">
        <v>11342</v>
      </c>
      <c r="D12831" s="45" t="s">
        <v>13812</v>
      </c>
      <c r="E12831" s="45" t="s">
        <v>2980</v>
      </c>
      <c r="F12831" s="93"/>
      <c r="G12831" s="93"/>
      <c r="H12831" s="93"/>
      <c r="I12831" s="99"/>
      <c r="J12831" s="99"/>
      <c r="K12831" s="99"/>
      <c r="L12831" s="44"/>
      <c r="M12831" s="44"/>
      <c r="P12831" s="343"/>
    </row>
    <row r="12832" spans="1:16" x14ac:dyDescent="0.25">
      <c r="A12832" s="264" t="s">
        <v>9593</v>
      </c>
      <c r="B12832" s="264" t="s">
        <v>2751</v>
      </c>
      <c r="C12832" s="265">
        <v>230105</v>
      </c>
      <c r="D12832" s="265" t="s">
        <v>15953</v>
      </c>
      <c r="E12832" s="266" t="s">
        <v>6877</v>
      </c>
      <c r="P12832" s="343"/>
    </row>
    <row r="12833" spans="1:16" x14ac:dyDescent="0.25">
      <c r="A12833" s="100" t="s">
        <v>2061</v>
      </c>
      <c r="B12833" s="92" t="s">
        <v>4153</v>
      </c>
      <c r="C12833" s="93" t="s">
        <v>4154</v>
      </c>
      <c r="D12833" s="93" t="s">
        <v>1398</v>
      </c>
      <c r="E12833" s="94">
        <v>46131</v>
      </c>
      <c r="F12833" s="93"/>
      <c r="G12833" s="93"/>
      <c r="H12833" s="93"/>
      <c r="I12833" s="99"/>
      <c r="J12833" s="99"/>
      <c r="K12833" s="99"/>
      <c r="L12833" s="44"/>
      <c r="M12833" s="44"/>
      <c r="P12833" s="343"/>
    </row>
    <row r="12834" spans="1:16" x14ac:dyDescent="0.25">
      <c r="A12834" s="264" t="s">
        <v>5492</v>
      </c>
      <c r="B12834" s="264" t="s">
        <v>8832</v>
      </c>
      <c r="C12834" s="265">
        <v>230203</v>
      </c>
      <c r="D12834" s="265" t="s">
        <v>15953</v>
      </c>
      <c r="E12834" s="266" t="s">
        <v>8836</v>
      </c>
      <c r="P12834" s="343"/>
    </row>
    <row r="12835" spans="1:16" x14ac:dyDescent="0.25">
      <c r="A12835" s="264" t="s">
        <v>5492</v>
      </c>
      <c r="B12835" s="264" t="s">
        <v>1061</v>
      </c>
      <c r="C12835" s="265">
        <v>240803</v>
      </c>
      <c r="D12835" s="265" t="s">
        <v>15953</v>
      </c>
      <c r="E12835" s="266" t="s">
        <v>6416</v>
      </c>
      <c r="P12835" s="343"/>
    </row>
    <row r="12836" spans="1:16" x14ac:dyDescent="0.25">
      <c r="A12836" s="403" t="s">
        <v>17523</v>
      </c>
      <c r="B12836" s="403" t="s">
        <v>17100</v>
      </c>
      <c r="C12836" s="413">
        <v>3.25</v>
      </c>
      <c r="D12836" s="43" t="s">
        <v>17679</v>
      </c>
      <c r="E12836" s="43">
        <v>47422</v>
      </c>
      <c r="F12836" s="88" t="s">
        <v>1533</v>
      </c>
      <c r="P12836" s="343"/>
    </row>
    <row r="12837" spans="1:16" x14ac:dyDescent="0.25">
      <c r="A12837" s="44" t="s">
        <v>330</v>
      </c>
      <c r="B12837" s="44" t="s">
        <v>203</v>
      </c>
      <c r="C12837" s="45" t="s">
        <v>3866</v>
      </c>
      <c r="D12837" s="45" t="s">
        <v>15765</v>
      </c>
      <c r="E12837" s="45" t="s">
        <v>5246</v>
      </c>
      <c r="F12837" s="328"/>
      <c r="G12837" s="328"/>
      <c r="H12837" s="328"/>
      <c r="I12837" s="329"/>
      <c r="J12837" s="329"/>
      <c r="K12837" s="329"/>
      <c r="L12837" s="44"/>
      <c r="M12837" s="44"/>
      <c r="P12837" s="343"/>
    </row>
    <row r="12838" spans="1:16" x14ac:dyDescent="0.25">
      <c r="A12838" s="346" t="s">
        <v>330</v>
      </c>
      <c r="B12838" s="346" t="s">
        <v>203</v>
      </c>
      <c r="C12838" s="347" t="s">
        <v>3866</v>
      </c>
      <c r="D12838" s="347" t="s">
        <v>15765</v>
      </c>
      <c r="E12838" s="347" t="s">
        <v>5246</v>
      </c>
      <c r="F12838" s="346"/>
      <c r="G12838" s="346"/>
      <c r="H12838" s="346"/>
      <c r="I12838" s="346"/>
      <c r="J12838" s="346"/>
      <c r="K12838" s="346"/>
      <c r="L12838" s="346"/>
      <c r="M12838" s="346"/>
      <c r="P12838" s="343"/>
    </row>
    <row r="12839" spans="1:16" x14ac:dyDescent="0.25">
      <c r="A12839" s="264" t="s">
        <v>8738</v>
      </c>
      <c r="B12839" s="264" t="s">
        <v>2751</v>
      </c>
      <c r="C12839" s="265">
        <v>230105</v>
      </c>
      <c r="D12839" s="265" t="s">
        <v>15953</v>
      </c>
      <c r="E12839" s="266" t="s">
        <v>6877</v>
      </c>
      <c r="P12839" s="343"/>
    </row>
    <row r="12840" spans="1:16" x14ac:dyDescent="0.25">
      <c r="A12840" s="44" t="s">
        <v>6105</v>
      </c>
      <c r="B12840" s="44" t="s">
        <v>2039</v>
      </c>
      <c r="C12840" s="45" t="s">
        <v>6190</v>
      </c>
      <c r="D12840" s="45" t="s">
        <v>18252</v>
      </c>
      <c r="E12840" s="45" t="s">
        <v>5183</v>
      </c>
      <c r="F12840" s="45" t="s">
        <v>1385</v>
      </c>
      <c r="G12840" s="45" t="s">
        <v>1385</v>
      </c>
      <c r="P12840" s="343"/>
    </row>
    <row r="12841" spans="1:16" x14ac:dyDescent="0.25">
      <c r="A12841" s="44" t="s">
        <v>947</v>
      </c>
      <c r="B12841" s="44" t="s">
        <v>14381</v>
      </c>
      <c r="C12841" s="45" t="s">
        <v>14380</v>
      </c>
      <c r="D12841" s="45" t="s">
        <v>1398</v>
      </c>
      <c r="E12841" s="46">
        <v>45910</v>
      </c>
      <c r="F12841" s="45"/>
      <c r="G12841" s="45"/>
      <c r="H12841" s="93"/>
      <c r="I12841" s="99"/>
      <c r="J12841" s="99"/>
      <c r="K12841" s="99"/>
      <c r="L12841" s="44"/>
      <c r="M12841" s="44"/>
      <c r="N12841" s="31"/>
      <c r="P12841" s="343"/>
    </row>
    <row r="12842" spans="1:16" x14ac:dyDescent="0.25">
      <c r="A12842" s="92" t="s">
        <v>947</v>
      </c>
      <c r="B12842" s="92" t="s">
        <v>1583</v>
      </c>
      <c r="C12842" s="93" t="s">
        <v>4627</v>
      </c>
      <c r="D12842" s="93" t="s">
        <v>1398</v>
      </c>
      <c r="E12842" s="94">
        <v>45886</v>
      </c>
      <c r="F12842" s="93"/>
      <c r="G12842" s="93" t="s">
        <v>1385</v>
      </c>
      <c r="H12842" s="45" t="s">
        <v>1533</v>
      </c>
      <c r="I12842" s="99"/>
      <c r="J12842" s="99"/>
      <c r="K12842" s="99"/>
      <c r="L12842" s="44"/>
      <c r="M12842" s="44"/>
      <c r="N12842" s="31"/>
      <c r="P12842" s="343"/>
    </row>
    <row r="12843" spans="1:16" x14ac:dyDescent="0.25">
      <c r="A12843" s="44" t="s">
        <v>2033</v>
      </c>
      <c r="B12843" s="44" t="s">
        <v>2039</v>
      </c>
      <c r="C12843" s="45" t="s">
        <v>6190</v>
      </c>
      <c r="D12843" s="45" t="s">
        <v>18252</v>
      </c>
      <c r="E12843" s="45" t="s">
        <v>5183</v>
      </c>
      <c r="F12843" s="45" t="s">
        <v>1385</v>
      </c>
      <c r="G12843" s="45" t="s">
        <v>1385</v>
      </c>
      <c r="P12843" s="343"/>
    </row>
    <row r="12844" spans="1:16" x14ac:dyDescent="0.25">
      <c r="A12844" s="264" t="s">
        <v>3320</v>
      </c>
      <c r="B12844" s="264" t="s">
        <v>6784</v>
      </c>
      <c r="C12844" s="265">
        <v>220302</v>
      </c>
      <c r="D12844" s="265" t="s">
        <v>15953</v>
      </c>
      <c r="E12844" s="266" t="s">
        <v>6213</v>
      </c>
      <c r="P12844" s="343"/>
    </row>
    <row r="12845" spans="1:16" x14ac:dyDescent="0.25">
      <c r="A12845" s="264" t="s">
        <v>7050</v>
      </c>
      <c r="B12845" s="264" t="s">
        <v>12991</v>
      </c>
      <c r="C12845" s="265">
        <v>240102</v>
      </c>
      <c r="D12845" s="265" t="s">
        <v>15953</v>
      </c>
      <c r="E12845" s="266" t="s">
        <v>6677</v>
      </c>
      <c r="P12845" s="343"/>
    </row>
    <row r="12846" spans="1:16" x14ac:dyDescent="0.25">
      <c r="A12846" s="264" t="s">
        <v>7050</v>
      </c>
      <c r="B12846" s="264" t="s">
        <v>6672</v>
      </c>
      <c r="C12846" s="265">
        <v>22050101</v>
      </c>
      <c r="D12846" s="265" t="s">
        <v>15953</v>
      </c>
      <c r="E12846" s="266" t="s">
        <v>6673</v>
      </c>
      <c r="P12846" s="343"/>
    </row>
    <row r="12847" spans="1:16" x14ac:dyDescent="0.25">
      <c r="A12847" s="44" t="s">
        <v>1833</v>
      </c>
      <c r="B12847" s="44" t="s">
        <v>1842</v>
      </c>
      <c r="C12847" s="45" t="s">
        <v>6209</v>
      </c>
      <c r="D12847" s="45" t="s">
        <v>18252</v>
      </c>
      <c r="E12847" s="45" t="s">
        <v>5183</v>
      </c>
      <c r="F12847" s="45" t="s">
        <v>1385</v>
      </c>
      <c r="G12847" s="45" t="s">
        <v>1385</v>
      </c>
      <c r="P12847" s="343"/>
    </row>
    <row r="12848" spans="1:16" x14ac:dyDescent="0.25">
      <c r="A12848" s="57" t="s">
        <v>3144</v>
      </c>
      <c r="B12848" s="92" t="s">
        <v>4550</v>
      </c>
      <c r="C12848" s="93" t="s">
        <v>4548</v>
      </c>
      <c r="D12848" s="93" t="s">
        <v>4549</v>
      </c>
      <c r="E12848" s="94">
        <v>46203</v>
      </c>
      <c r="F12848" s="93"/>
      <c r="G12848" s="93"/>
      <c r="H12848" s="93"/>
      <c r="I12848" s="99"/>
      <c r="J12848" s="99"/>
      <c r="K12848" s="99"/>
      <c r="L12848" s="44"/>
      <c r="M12848" s="44"/>
      <c r="P12848" s="343"/>
    </row>
    <row r="12849" spans="1:16" x14ac:dyDescent="0.25">
      <c r="A12849" s="44" t="s">
        <v>12524</v>
      </c>
      <c r="B12849" s="44" t="s">
        <v>11980</v>
      </c>
      <c r="C12849" s="45" t="s">
        <v>6617</v>
      </c>
      <c r="D12849" s="45" t="s">
        <v>4574</v>
      </c>
      <c r="E12849" s="275">
        <f>DATE(2026,7,8)</f>
        <v>46211</v>
      </c>
      <c r="M12849" s="44"/>
      <c r="P12849" s="343"/>
    </row>
    <row r="12850" spans="1:16" x14ac:dyDescent="0.25">
      <c r="A12850" s="264" t="s">
        <v>15034</v>
      </c>
      <c r="B12850" s="264" t="s">
        <v>13009</v>
      </c>
      <c r="C12850" s="265">
        <v>240101</v>
      </c>
      <c r="D12850" s="265" t="s">
        <v>15953</v>
      </c>
      <c r="E12850" s="266" t="s">
        <v>13010</v>
      </c>
      <c r="P12850" s="343"/>
    </row>
    <row r="12851" spans="1:16" x14ac:dyDescent="0.25">
      <c r="A12851" s="44" t="s">
        <v>7199</v>
      </c>
      <c r="B12851" s="44" t="s">
        <v>15249</v>
      </c>
      <c r="C12851" s="45" t="s">
        <v>7192</v>
      </c>
      <c r="D12851" s="45" t="s">
        <v>16294</v>
      </c>
      <c r="E12851" s="46">
        <v>45869</v>
      </c>
      <c r="F12851" s="338"/>
      <c r="G12851" s="44"/>
      <c r="H12851" s="44"/>
      <c r="I12851" s="44"/>
      <c r="J12851" s="44"/>
      <c r="K12851" s="44"/>
      <c r="L12851" s="44"/>
      <c r="M12851" s="44"/>
      <c r="N12851" s="31"/>
      <c r="P12851" s="343"/>
    </row>
    <row r="12852" spans="1:16" x14ac:dyDescent="0.25">
      <c r="A12852" s="44" t="s">
        <v>7199</v>
      </c>
      <c r="B12852" s="44" t="s">
        <v>13527</v>
      </c>
      <c r="C12852" s="45" t="s">
        <v>7271</v>
      </c>
      <c r="D12852" s="45" t="s">
        <v>16294</v>
      </c>
      <c r="E12852" s="46">
        <v>45900</v>
      </c>
      <c r="F12852" s="338"/>
      <c r="G12852" s="44"/>
      <c r="H12852" s="44"/>
      <c r="I12852" s="44"/>
      <c r="J12852" s="44"/>
      <c r="K12852" s="44"/>
      <c r="L12852" s="44"/>
      <c r="M12852" s="44"/>
      <c r="N12852" s="31"/>
      <c r="P12852" s="343"/>
    </row>
    <row r="12853" spans="1:16" x14ac:dyDescent="0.25">
      <c r="A12853" s="44" t="s">
        <v>9186</v>
      </c>
      <c r="B12853" s="44" t="s">
        <v>2667</v>
      </c>
      <c r="C12853" s="45" t="s">
        <v>9088</v>
      </c>
      <c r="D12853" s="45" t="s">
        <v>18252</v>
      </c>
      <c r="E12853" s="45" t="s">
        <v>6809</v>
      </c>
      <c r="F12853" s="45" t="s">
        <v>1384</v>
      </c>
      <c r="G12853" s="45" t="s">
        <v>1385</v>
      </c>
      <c r="P12853" s="343"/>
    </row>
    <row r="12854" spans="1:16" x14ac:dyDescent="0.25">
      <c r="A12854" s="44" t="s">
        <v>12525</v>
      </c>
      <c r="B12854" s="44" t="s">
        <v>12526</v>
      </c>
      <c r="C12854" s="45" t="s">
        <v>4571</v>
      </c>
      <c r="D12854" s="45" t="s">
        <v>4574</v>
      </c>
      <c r="E12854" s="275">
        <f>DATE(2025,3,19)</f>
        <v>45735</v>
      </c>
      <c r="F12854" s="32"/>
      <c r="G12854" s="32"/>
      <c r="H12854" s="32"/>
      <c r="I12854" s="31"/>
      <c r="J12854" s="31"/>
      <c r="K12854" s="31"/>
      <c r="L12854" s="31"/>
      <c r="M12854" s="44"/>
      <c r="N12854" s="31"/>
      <c r="P12854" s="343"/>
    </row>
    <row r="12855" spans="1:16" x14ac:dyDescent="0.25">
      <c r="A12855" s="264" t="s">
        <v>7051</v>
      </c>
      <c r="B12855" s="264" t="s">
        <v>6701</v>
      </c>
      <c r="C12855" s="265">
        <v>220801</v>
      </c>
      <c r="D12855" s="265" t="s">
        <v>15953</v>
      </c>
      <c r="E12855" s="266" t="s">
        <v>5195</v>
      </c>
      <c r="P12855" s="343"/>
    </row>
    <row r="12856" spans="1:16" x14ac:dyDescent="0.25">
      <c r="A12856" s="44" t="s">
        <v>9381</v>
      </c>
      <c r="B12856" s="44" t="s">
        <v>1364</v>
      </c>
      <c r="C12856" s="45" t="s">
        <v>9321</v>
      </c>
      <c r="D12856" s="45" t="s">
        <v>18252</v>
      </c>
      <c r="E12856" s="45" t="s">
        <v>3754</v>
      </c>
      <c r="F12856" s="45" t="s">
        <v>1384</v>
      </c>
      <c r="G12856" s="45" t="s">
        <v>1385</v>
      </c>
      <c r="P12856" s="343"/>
    </row>
    <row r="12857" spans="1:16" x14ac:dyDescent="0.25">
      <c r="A12857" s="92" t="s">
        <v>14363</v>
      </c>
      <c r="B12857" s="92" t="s">
        <v>14372</v>
      </c>
      <c r="C12857" s="93" t="s">
        <v>14373</v>
      </c>
      <c r="D12857" s="93" t="s">
        <v>1398</v>
      </c>
      <c r="E12857" s="94">
        <v>45916</v>
      </c>
      <c r="F12857" s="93"/>
      <c r="G12857" s="93"/>
      <c r="H12857" s="93" t="s">
        <v>1384</v>
      </c>
      <c r="I12857" s="99"/>
      <c r="J12857" s="99"/>
      <c r="K12857" s="99"/>
      <c r="L12857" s="44"/>
      <c r="M12857" s="44"/>
      <c r="N12857" s="31"/>
      <c r="P12857" s="343"/>
    </row>
    <row r="12858" spans="1:16" x14ac:dyDescent="0.25">
      <c r="A12858" s="99" t="s">
        <v>15796</v>
      </c>
      <c r="B12858" s="92" t="s">
        <v>15799</v>
      </c>
      <c r="C12858" s="93" t="s">
        <v>15798</v>
      </c>
      <c r="D12858" s="93" t="s">
        <v>1398</v>
      </c>
      <c r="E12858" s="94">
        <v>45952</v>
      </c>
      <c r="F12858" s="93"/>
      <c r="G12858" s="93"/>
      <c r="H12858" s="93"/>
      <c r="I12858" s="99"/>
      <c r="J12858" s="99"/>
      <c r="K12858" s="99"/>
      <c r="L12858" s="44"/>
      <c r="M12858" s="44"/>
      <c r="N12858" s="31"/>
      <c r="P12858" s="343"/>
    </row>
    <row r="12859" spans="1:16" x14ac:dyDescent="0.25">
      <c r="A12859" s="44" t="s">
        <v>9049</v>
      </c>
      <c r="B12859" s="44" t="s">
        <v>15259</v>
      </c>
      <c r="C12859" s="45" t="s">
        <v>11129</v>
      </c>
      <c r="D12859" s="45" t="s">
        <v>16294</v>
      </c>
      <c r="E12859" s="46">
        <v>46022</v>
      </c>
      <c r="F12859" s="338"/>
      <c r="G12859" s="44"/>
      <c r="H12859" s="44"/>
      <c r="I12859" s="44"/>
      <c r="J12859" s="44"/>
      <c r="K12859" s="44"/>
      <c r="L12859" s="44"/>
      <c r="M12859" s="44"/>
      <c r="N12859" s="31"/>
      <c r="P12859" s="343"/>
    </row>
    <row r="12860" spans="1:16" x14ac:dyDescent="0.25">
      <c r="A12860" s="264" t="s">
        <v>15035</v>
      </c>
      <c r="B12860" s="264" t="s">
        <v>13009</v>
      </c>
      <c r="C12860" s="265">
        <v>240101</v>
      </c>
      <c r="D12860" s="265" t="s">
        <v>15953</v>
      </c>
      <c r="E12860" s="266" t="s">
        <v>13010</v>
      </c>
      <c r="P12860" s="343"/>
    </row>
    <row r="12861" spans="1:16" x14ac:dyDescent="0.25">
      <c r="A12861" s="44" t="s">
        <v>15617</v>
      </c>
      <c r="B12861" s="44" t="s">
        <v>1353</v>
      </c>
      <c r="C12861" s="45" t="s">
        <v>15395</v>
      </c>
      <c r="D12861" s="45" t="s">
        <v>18252</v>
      </c>
      <c r="E12861" s="45" t="s">
        <v>10069</v>
      </c>
      <c r="F12861" s="45" t="s">
        <v>1385</v>
      </c>
      <c r="G12861" s="45" t="s">
        <v>1385</v>
      </c>
      <c r="P12861" s="343"/>
    </row>
    <row r="12862" spans="1:16" x14ac:dyDescent="0.25">
      <c r="A12862" s="264" t="s">
        <v>15036</v>
      </c>
      <c r="B12862" s="264" t="s">
        <v>1069</v>
      </c>
      <c r="C12862" s="265">
        <v>230103</v>
      </c>
      <c r="D12862" s="265" t="s">
        <v>15953</v>
      </c>
      <c r="E12862" s="266" t="s">
        <v>6809</v>
      </c>
      <c r="P12862" s="343"/>
    </row>
    <row r="12863" spans="1:16" x14ac:dyDescent="0.25">
      <c r="A12863" s="264" t="s">
        <v>15036</v>
      </c>
      <c r="B12863" s="264" t="s">
        <v>4181</v>
      </c>
      <c r="C12863" s="265">
        <v>230301</v>
      </c>
      <c r="D12863" s="265" t="s">
        <v>15953</v>
      </c>
      <c r="E12863" s="266" t="s">
        <v>6877</v>
      </c>
      <c r="P12863" s="343"/>
    </row>
    <row r="12864" spans="1:16" x14ac:dyDescent="0.25">
      <c r="A12864" s="264" t="s">
        <v>15036</v>
      </c>
      <c r="B12864" s="264" t="s">
        <v>1059</v>
      </c>
      <c r="C12864" s="265">
        <v>231104</v>
      </c>
      <c r="D12864" s="265" t="s">
        <v>15953</v>
      </c>
      <c r="E12864" s="266" t="s">
        <v>11352</v>
      </c>
      <c r="P12864" s="343"/>
    </row>
    <row r="12865" spans="1:16" x14ac:dyDescent="0.25">
      <c r="A12865" s="264" t="s">
        <v>15036</v>
      </c>
      <c r="B12865" s="264" t="s">
        <v>13009</v>
      </c>
      <c r="C12865" s="265">
        <v>240101</v>
      </c>
      <c r="D12865" s="265" t="s">
        <v>15953</v>
      </c>
      <c r="E12865" s="266" t="s">
        <v>13010</v>
      </c>
      <c r="P12865" s="343"/>
    </row>
    <row r="12866" spans="1:16" x14ac:dyDescent="0.25">
      <c r="A12866" s="264" t="s">
        <v>15036</v>
      </c>
      <c r="B12866" s="264" t="s">
        <v>12989</v>
      </c>
      <c r="C12866" s="265">
        <v>240103</v>
      </c>
      <c r="D12866" s="265" t="s">
        <v>15953</v>
      </c>
      <c r="E12866" s="266" t="s">
        <v>6677</v>
      </c>
      <c r="P12866" s="343"/>
    </row>
    <row r="12867" spans="1:16" x14ac:dyDescent="0.25">
      <c r="A12867" s="264" t="s">
        <v>17971</v>
      </c>
      <c r="B12867" s="264" t="s">
        <v>236</v>
      </c>
      <c r="C12867" s="265">
        <v>241001</v>
      </c>
      <c r="D12867" s="265" t="s">
        <v>15953</v>
      </c>
      <c r="E12867" s="266" t="s">
        <v>11352</v>
      </c>
      <c r="P12867" s="343"/>
    </row>
    <row r="12868" spans="1:16" x14ac:dyDescent="0.25">
      <c r="A12868" s="44" t="s">
        <v>11313</v>
      </c>
      <c r="B12868" s="44" t="s">
        <v>11311</v>
      </c>
      <c r="C12868" s="45" t="s">
        <v>11314</v>
      </c>
      <c r="D12868" s="45" t="s">
        <v>15765</v>
      </c>
      <c r="E12868" s="45" t="s">
        <v>5279</v>
      </c>
      <c r="F12868" s="328"/>
      <c r="G12868" s="328"/>
      <c r="H12868" s="328"/>
      <c r="I12868" s="329"/>
      <c r="J12868" s="329"/>
      <c r="K12868" s="329"/>
      <c r="L12868" s="44"/>
      <c r="M12868" s="44"/>
      <c r="P12868" s="343"/>
    </row>
    <row r="12869" spans="1:16" x14ac:dyDescent="0.25">
      <c r="A12869" s="346" t="s">
        <v>11313</v>
      </c>
      <c r="B12869" s="346" t="s">
        <v>11311</v>
      </c>
      <c r="C12869" s="347" t="s">
        <v>11314</v>
      </c>
      <c r="D12869" s="347" t="s">
        <v>15765</v>
      </c>
      <c r="E12869" s="347" t="s">
        <v>11299</v>
      </c>
      <c r="F12869" s="346"/>
      <c r="G12869" s="346"/>
      <c r="H12869" s="346"/>
      <c r="I12869" s="346"/>
      <c r="J12869" s="346"/>
      <c r="K12869" s="346"/>
      <c r="L12869" s="346"/>
      <c r="M12869" s="346"/>
      <c r="P12869" s="343"/>
    </row>
    <row r="12870" spans="1:16" x14ac:dyDescent="0.25">
      <c r="A12870" s="44" t="s">
        <v>11313</v>
      </c>
      <c r="B12870" s="44" t="s">
        <v>11311</v>
      </c>
      <c r="C12870" s="45" t="s">
        <v>11314</v>
      </c>
      <c r="D12870" s="45" t="s">
        <v>13812</v>
      </c>
      <c r="E12870" s="45" t="s">
        <v>5279</v>
      </c>
      <c r="F12870" s="93"/>
      <c r="G12870" s="93"/>
      <c r="H12870" s="93"/>
      <c r="I12870" s="99"/>
      <c r="J12870" s="99"/>
      <c r="K12870" s="99"/>
      <c r="L12870" s="44"/>
      <c r="M12870" s="44"/>
      <c r="P12870" s="343"/>
    </row>
    <row r="12871" spans="1:16" x14ac:dyDescent="0.25">
      <c r="A12871" s="264" t="s">
        <v>10784</v>
      </c>
      <c r="B12871" s="264" t="s">
        <v>10629</v>
      </c>
      <c r="C12871" s="265">
        <v>230804</v>
      </c>
      <c r="D12871" s="265" t="s">
        <v>15953</v>
      </c>
      <c r="E12871" s="266" t="s">
        <v>5279</v>
      </c>
      <c r="P12871" s="343"/>
    </row>
    <row r="12872" spans="1:16" x14ac:dyDescent="0.25">
      <c r="A12872" s="44" t="s">
        <v>2656</v>
      </c>
      <c r="B12872" s="44" t="s">
        <v>15315</v>
      </c>
      <c r="C12872" s="45" t="s">
        <v>2596</v>
      </c>
      <c r="D12872" s="45" t="s">
        <v>16294</v>
      </c>
      <c r="E12872" s="46">
        <v>45688</v>
      </c>
      <c r="F12872" s="338"/>
      <c r="G12872" s="44"/>
      <c r="H12872" s="44"/>
      <c r="I12872" s="44"/>
      <c r="J12872" s="44"/>
      <c r="K12872" s="44"/>
      <c r="L12872" s="44"/>
      <c r="M12872" s="44"/>
      <c r="N12872" s="31"/>
      <c r="P12872" s="343"/>
    </row>
    <row r="12873" spans="1:16" x14ac:dyDescent="0.25">
      <c r="A12873" s="264" t="s">
        <v>17972</v>
      </c>
      <c r="B12873" s="264" t="s">
        <v>236</v>
      </c>
      <c r="C12873" s="265">
        <v>241001</v>
      </c>
      <c r="D12873" s="265" t="s">
        <v>15953</v>
      </c>
      <c r="E12873" s="266" t="s">
        <v>11352</v>
      </c>
      <c r="P12873" s="343"/>
    </row>
    <row r="12874" spans="1:16" x14ac:dyDescent="0.25">
      <c r="A12874" s="264" t="s">
        <v>17972</v>
      </c>
      <c r="B12874" s="264" t="s">
        <v>8833</v>
      </c>
      <c r="C12874" s="265">
        <v>23020101</v>
      </c>
      <c r="D12874" s="265" t="s">
        <v>15953</v>
      </c>
      <c r="E12874" s="266" t="s">
        <v>8836</v>
      </c>
      <c r="P12874" s="343"/>
    </row>
    <row r="12875" spans="1:16" x14ac:dyDescent="0.25">
      <c r="A12875" s="264" t="s">
        <v>17972</v>
      </c>
      <c r="B12875" s="264" t="s">
        <v>8834</v>
      </c>
      <c r="C12875" s="265">
        <v>23020102</v>
      </c>
      <c r="D12875" s="265" t="s">
        <v>15953</v>
      </c>
      <c r="E12875" s="266" t="s">
        <v>8836</v>
      </c>
      <c r="P12875" s="343"/>
    </row>
    <row r="12876" spans="1:16" x14ac:dyDescent="0.25">
      <c r="A12876" s="264" t="s">
        <v>17972</v>
      </c>
      <c r="B12876" s="264" t="s">
        <v>11351</v>
      </c>
      <c r="C12876" s="265">
        <v>23110101</v>
      </c>
      <c r="D12876" s="265" t="s">
        <v>15953</v>
      </c>
      <c r="E12876" s="266" t="s">
        <v>11352</v>
      </c>
      <c r="P12876" s="343"/>
    </row>
    <row r="12877" spans="1:16" x14ac:dyDescent="0.25">
      <c r="A12877" s="44" t="s">
        <v>6106</v>
      </c>
      <c r="B12877" s="44" t="s">
        <v>6179</v>
      </c>
      <c r="C12877" s="45" t="s">
        <v>6199</v>
      </c>
      <c r="D12877" s="45" t="s">
        <v>18252</v>
      </c>
      <c r="E12877" s="45" t="s">
        <v>6212</v>
      </c>
      <c r="F12877" s="45" t="s">
        <v>1384</v>
      </c>
      <c r="G12877" s="45" t="s">
        <v>1385</v>
      </c>
      <c r="P12877" s="343"/>
    </row>
    <row r="12878" spans="1:16" x14ac:dyDescent="0.25">
      <c r="A12878" s="264" t="s">
        <v>10785</v>
      </c>
      <c r="B12878" s="264" t="s">
        <v>6697</v>
      </c>
      <c r="C12878" s="265">
        <v>221003</v>
      </c>
      <c r="D12878" s="265" t="s">
        <v>15953</v>
      </c>
      <c r="E12878" s="266" t="s">
        <v>5198</v>
      </c>
      <c r="P12878" s="343"/>
    </row>
    <row r="12879" spans="1:16" x14ac:dyDescent="0.25">
      <c r="A12879" s="264" t="s">
        <v>10785</v>
      </c>
      <c r="B12879" s="264" t="s">
        <v>10629</v>
      </c>
      <c r="C12879" s="265">
        <v>230804</v>
      </c>
      <c r="D12879" s="265" t="s">
        <v>15953</v>
      </c>
      <c r="E12879" s="266" t="s">
        <v>5279</v>
      </c>
      <c r="P12879" s="343"/>
    </row>
    <row r="12880" spans="1:16" x14ac:dyDescent="0.25">
      <c r="A12880" s="264" t="s">
        <v>9594</v>
      </c>
      <c r="B12880" s="264" t="s">
        <v>2751</v>
      </c>
      <c r="C12880" s="265">
        <v>230105</v>
      </c>
      <c r="D12880" s="265" t="s">
        <v>15953</v>
      </c>
      <c r="E12880" s="266" t="s">
        <v>6877</v>
      </c>
      <c r="P12880" s="343"/>
    </row>
    <row r="12881" spans="1:16" x14ac:dyDescent="0.25">
      <c r="A12881" s="1" t="s">
        <v>9954</v>
      </c>
      <c r="B12881" s="432" t="s">
        <v>9744</v>
      </c>
      <c r="C12881" s="433" t="s">
        <v>9955</v>
      </c>
      <c r="D12881" s="434" t="s">
        <v>17016</v>
      </c>
      <c r="E12881" s="434">
        <v>45849</v>
      </c>
      <c r="P12881" s="343"/>
    </row>
    <row r="12882" spans="1:16" x14ac:dyDescent="0.25">
      <c r="A12882" s="135" t="s">
        <v>7722</v>
      </c>
      <c r="B12882" s="131" t="s">
        <v>7692</v>
      </c>
      <c r="C12882" s="96" t="s">
        <v>7693</v>
      </c>
      <c r="D12882" s="96" t="s">
        <v>1398</v>
      </c>
      <c r="E12882" s="94">
        <v>45869</v>
      </c>
      <c r="F12882" s="93"/>
      <c r="G12882" s="93"/>
      <c r="H12882" s="93"/>
      <c r="I12882" s="99"/>
      <c r="J12882" s="99"/>
      <c r="K12882" s="99"/>
      <c r="L12882" s="44"/>
      <c r="M12882" s="44"/>
      <c r="N12882" s="31"/>
      <c r="P12882" s="343"/>
    </row>
    <row r="12883" spans="1:16" x14ac:dyDescent="0.25">
      <c r="A12883" s="44" t="s">
        <v>4896</v>
      </c>
      <c r="B12883" s="44" t="s">
        <v>4897</v>
      </c>
      <c r="C12883" s="56" t="s">
        <v>4895</v>
      </c>
      <c r="D12883" s="146" t="s">
        <v>1702</v>
      </c>
      <c r="E12883" s="69">
        <v>45504</v>
      </c>
      <c r="F12883" s="93"/>
      <c r="G12883" s="93"/>
      <c r="H12883" s="93"/>
      <c r="I12883" s="99"/>
      <c r="J12883" s="99"/>
      <c r="K12883" s="99"/>
      <c r="L12883" s="44"/>
      <c r="M12883" s="44"/>
      <c r="P12883" s="343"/>
    </row>
    <row r="12884" spans="1:16" x14ac:dyDescent="0.25">
      <c r="A12884" s="403" t="s">
        <v>4896</v>
      </c>
      <c r="B12884" s="403" t="s">
        <v>17089</v>
      </c>
      <c r="C12884" s="413">
        <v>7.25</v>
      </c>
      <c r="D12884" s="43" t="s">
        <v>17679</v>
      </c>
      <c r="E12884" s="43">
        <v>47422</v>
      </c>
      <c r="F12884" s="88"/>
      <c r="P12884" s="343"/>
    </row>
    <row r="12885" spans="1:16" x14ac:dyDescent="0.25">
      <c r="A12885" s="44" t="s">
        <v>13321</v>
      </c>
      <c r="B12885" s="92" t="s">
        <v>13392</v>
      </c>
      <c r="C12885" s="45" t="s">
        <v>13131</v>
      </c>
      <c r="D12885" s="93" t="s">
        <v>13391</v>
      </c>
      <c r="E12885" s="94">
        <v>45838</v>
      </c>
      <c r="F12885" s="93"/>
      <c r="G12885" s="93"/>
      <c r="H12885" s="93"/>
      <c r="I12885" s="99"/>
      <c r="J12885" s="99"/>
      <c r="K12885" s="99"/>
      <c r="L12885" s="44"/>
      <c r="M12885" s="44"/>
      <c r="N12885" s="31"/>
      <c r="P12885" s="343"/>
    </row>
    <row r="12886" spans="1:16" x14ac:dyDescent="0.25">
      <c r="A12886" s="44" t="s">
        <v>15618</v>
      </c>
      <c r="B12886" s="44" t="s">
        <v>1347</v>
      </c>
      <c r="C12886" s="45" t="s">
        <v>14267</v>
      </c>
      <c r="D12886" s="45" t="s">
        <v>18252</v>
      </c>
      <c r="E12886" s="45" t="s">
        <v>6677</v>
      </c>
      <c r="F12886" s="45" t="s">
        <v>1385</v>
      </c>
      <c r="G12886" s="45" t="s">
        <v>1384</v>
      </c>
      <c r="P12886" s="343"/>
    </row>
    <row r="12887" spans="1:16" x14ac:dyDescent="0.25">
      <c r="A12887" s="264" t="s">
        <v>10786</v>
      </c>
      <c r="B12887" s="264" t="s">
        <v>6669</v>
      </c>
      <c r="C12887" s="265">
        <v>230807</v>
      </c>
      <c r="D12887" s="265" t="s">
        <v>15953</v>
      </c>
      <c r="E12887" s="266" t="s">
        <v>6877</v>
      </c>
      <c r="P12887" s="343"/>
    </row>
    <row r="12888" spans="1:16" x14ac:dyDescent="0.25">
      <c r="A12888" s="264" t="s">
        <v>8739</v>
      </c>
      <c r="B12888" s="264" t="s">
        <v>3782</v>
      </c>
      <c r="C12888" s="265">
        <v>23010402</v>
      </c>
      <c r="D12888" s="265" t="s">
        <v>15953</v>
      </c>
      <c r="E12888" s="266" t="s">
        <v>8836</v>
      </c>
      <c r="P12888" s="343"/>
    </row>
    <row r="12889" spans="1:16" x14ac:dyDescent="0.25">
      <c r="A12889" s="264" t="s">
        <v>8739</v>
      </c>
      <c r="B12889" s="264" t="s">
        <v>8834</v>
      </c>
      <c r="C12889" s="265">
        <v>23020102</v>
      </c>
      <c r="D12889" s="265" t="s">
        <v>15953</v>
      </c>
      <c r="E12889" s="266" t="s">
        <v>8836</v>
      </c>
      <c r="P12889" s="343"/>
    </row>
    <row r="12890" spans="1:16" x14ac:dyDescent="0.25">
      <c r="A12890" s="44" t="s">
        <v>12527</v>
      </c>
      <c r="B12890" s="44" t="s">
        <v>12115</v>
      </c>
      <c r="C12890" s="45" t="s">
        <v>12918</v>
      </c>
      <c r="D12890" s="45" t="s">
        <v>4574</v>
      </c>
      <c r="E12890" s="275">
        <f>DATE(2027,7,19)</f>
        <v>46587</v>
      </c>
      <c r="M12890" s="44"/>
      <c r="P12890" s="343"/>
    </row>
    <row r="12891" spans="1:16" x14ac:dyDescent="0.25">
      <c r="A12891" s="44" t="s">
        <v>9187</v>
      </c>
      <c r="B12891" s="44" t="s">
        <v>2668</v>
      </c>
      <c r="C12891" s="45" t="s">
        <v>9091</v>
      </c>
      <c r="D12891" s="45" t="s">
        <v>18252</v>
      </c>
      <c r="E12891" s="45" t="s">
        <v>6809</v>
      </c>
      <c r="F12891" s="45" t="s">
        <v>1384</v>
      </c>
      <c r="G12891" s="45" t="s">
        <v>1385</v>
      </c>
      <c r="P12891" s="343"/>
    </row>
    <row r="12892" spans="1:16" x14ac:dyDescent="0.25">
      <c r="A12892" s="44" t="s">
        <v>2380</v>
      </c>
      <c r="B12892" s="44" t="s">
        <v>15257</v>
      </c>
      <c r="C12892" s="45" t="s">
        <v>13518</v>
      </c>
      <c r="D12892" s="45" t="s">
        <v>16294</v>
      </c>
      <c r="E12892" s="46">
        <v>46022</v>
      </c>
      <c r="F12892" s="338"/>
      <c r="G12892" s="44"/>
      <c r="H12892" s="44"/>
      <c r="I12892" s="44"/>
      <c r="J12892" s="44"/>
      <c r="K12892" s="44"/>
      <c r="L12892" s="44"/>
      <c r="M12892" s="44"/>
      <c r="N12892" s="31"/>
      <c r="P12892" s="343"/>
    </row>
    <row r="12893" spans="1:16" x14ac:dyDescent="0.25">
      <c r="A12893" s="264" t="s">
        <v>15037</v>
      </c>
      <c r="B12893" s="264" t="s">
        <v>13009</v>
      </c>
      <c r="C12893" s="265">
        <v>240101</v>
      </c>
      <c r="D12893" s="265" t="s">
        <v>15953</v>
      </c>
      <c r="E12893" s="266" t="s">
        <v>13010</v>
      </c>
      <c r="P12893" s="343"/>
    </row>
    <row r="12894" spans="1:16" x14ac:dyDescent="0.25">
      <c r="A12894" s="44" t="s">
        <v>331</v>
      </c>
      <c r="B12894" s="44" t="s">
        <v>177</v>
      </c>
      <c r="C12894" s="45" t="s">
        <v>8963</v>
      </c>
      <c r="D12894" s="45" t="s">
        <v>15765</v>
      </c>
      <c r="E12894" s="45" t="s">
        <v>6212</v>
      </c>
      <c r="F12894" s="328"/>
      <c r="G12894" s="328"/>
      <c r="H12894" s="328"/>
      <c r="I12894" s="329"/>
      <c r="J12894" s="329"/>
      <c r="K12894" s="329"/>
      <c r="L12894" s="44"/>
      <c r="M12894" s="44"/>
      <c r="P12894" s="343"/>
    </row>
    <row r="12895" spans="1:16" x14ac:dyDescent="0.25">
      <c r="A12895" s="346" t="s">
        <v>331</v>
      </c>
      <c r="B12895" s="346" t="s">
        <v>177</v>
      </c>
      <c r="C12895" s="347" t="s">
        <v>8963</v>
      </c>
      <c r="D12895" s="347" t="s">
        <v>15765</v>
      </c>
      <c r="E12895" s="347" t="s">
        <v>16792</v>
      </c>
      <c r="F12895" s="346"/>
      <c r="G12895" s="346"/>
      <c r="H12895" s="346"/>
      <c r="I12895" s="346"/>
      <c r="J12895" s="346"/>
      <c r="K12895" s="346"/>
      <c r="L12895" s="346"/>
      <c r="M12895" s="346"/>
      <c r="P12895" s="343"/>
    </row>
    <row r="12896" spans="1:16" x14ac:dyDescent="0.25">
      <c r="A12896" s="44" t="s">
        <v>331</v>
      </c>
      <c r="B12896" s="44" t="s">
        <v>177</v>
      </c>
      <c r="C12896" s="45" t="s">
        <v>8963</v>
      </c>
      <c r="D12896" s="45" t="s">
        <v>13812</v>
      </c>
      <c r="E12896" s="45" t="s">
        <v>6212</v>
      </c>
      <c r="F12896" s="93"/>
      <c r="G12896" s="93"/>
      <c r="H12896" s="93"/>
      <c r="I12896" s="99"/>
      <c r="J12896" s="99"/>
      <c r="K12896" s="99"/>
      <c r="L12896" s="44"/>
      <c r="M12896" s="44"/>
      <c r="P12896" s="343"/>
    </row>
    <row r="12897" spans="1:16" x14ac:dyDescent="0.25">
      <c r="A12897" s="1" t="s">
        <v>14010</v>
      </c>
      <c r="B12897" s="432" t="s">
        <v>2168</v>
      </c>
      <c r="C12897" s="433" t="s">
        <v>4406</v>
      </c>
      <c r="D12897" s="434" t="s">
        <v>17016</v>
      </c>
      <c r="E12897" s="434">
        <v>45823</v>
      </c>
      <c r="P12897" s="343"/>
    </row>
    <row r="12898" spans="1:16" x14ac:dyDescent="0.25">
      <c r="A12898" s="44" t="s">
        <v>18202</v>
      </c>
      <c r="B12898" s="44" t="s">
        <v>18116</v>
      </c>
      <c r="C12898" s="45" t="s">
        <v>18117</v>
      </c>
      <c r="D12898" s="45" t="s">
        <v>18252</v>
      </c>
      <c r="E12898" s="45" t="s">
        <v>6985</v>
      </c>
      <c r="F12898" s="45" t="s">
        <v>1385</v>
      </c>
      <c r="G12898" s="45" t="s">
        <v>1385</v>
      </c>
      <c r="P12898" s="343"/>
    </row>
    <row r="12899" spans="1:16" x14ac:dyDescent="0.25">
      <c r="A12899" s="44" t="s">
        <v>16710</v>
      </c>
      <c r="B12899" s="44" t="s">
        <v>16711</v>
      </c>
      <c r="C12899" s="45" t="s">
        <v>16712</v>
      </c>
      <c r="D12899" s="45" t="s">
        <v>4574</v>
      </c>
      <c r="E12899" s="275">
        <f>DATE(2028,10,25)</f>
        <v>47051</v>
      </c>
      <c r="M12899" s="44"/>
      <c r="P12899" s="343"/>
    </row>
    <row r="12900" spans="1:16" x14ac:dyDescent="0.25">
      <c r="A12900" s="44" t="s">
        <v>4926</v>
      </c>
      <c r="B12900" s="44" t="s">
        <v>15253</v>
      </c>
      <c r="C12900" s="45" t="s">
        <v>4959</v>
      </c>
      <c r="D12900" s="45" t="s">
        <v>16294</v>
      </c>
      <c r="E12900" s="46">
        <v>45869</v>
      </c>
      <c r="F12900" s="338"/>
      <c r="G12900" s="44"/>
      <c r="H12900" s="44"/>
      <c r="I12900" s="44"/>
      <c r="J12900" s="44"/>
      <c r="K12900" s="44"/>
      <c r="L12900" s="44"/>
      <c r="M12900" s="44"/>
      <c r="N12900" s="31"/>
      <c r="P12900" s="343"/>
    </row>
    <row r="12901" spans="1:16" x14ac:dyDescent="0.25">
      <c r="A12901" s="44" t="s">
        <v>4926</v>
      </c>
      <c r="B12901" s="44" t="s">
        <v>15290</v>
      </c>
      <c r="C12901" s="45" t="s">
        <v>7249</v>
      </c>
      <c r="D12901" s="45" t="s">
        <v>16294</v>
      </c>
      <c r="E12901" s="46">
        <v>45777</v>
      </c>
      <c r="F12901" s="338"/>
      <c r="G12901" s="44"/>
      <c r="H12901" s="44"/>
      <c r="I12901" s="44"/>
      <c r="J12901" s="44"/>
      <c r="K12901" s="44"/>
      <c r="L12901" s="44"/>
      <c r="M12901" s="44"/>
      <c r="N12901" s="31"/>
      <c r="P12901" s="343"/>
    </row>
    <row r="12902" spans="1:16" x14ac:dyDescent="0.25">
      <c r="A12902" s="403" t="s">
        <v>17524</v>
      </c>
      <c r="B12902" s="403" t="s">
        <v>17135</v>
      </c>
      <c r="C12902" s="413">
        <v>21.22</v>
      </c>
      <c r="D12902" s="43" t="s">
        <v>17679</v>
      </c>
      <c r="E12902" s="43">
        <v>45838</v>
      </c>
      <c r="F12902" s="88"/>
      <c r="P12902" s="343"/>
    </row>
    <row r="12903" spans="1:16" x14ac:dyDescent="0.25">
      <c r="A12903" s="44" t="s">
        <v>11055</v>
      </c>
      <c r="B12903" s="44" t="s">
        <v>1842</v>
      </c>
      <c r="C12903" s="45" t="s">
        <v>6209</v>
      </c>
      <c r="D12903" s="45" t="s">
        <v>18252</v>
      </c>
      <c r="E12903" s="45" t="s">
        <v>5183</v>
      </c>
      <c r="F12903" s="45" t="s">
        <v>1384</v>
      </c>
      <c r="G12903" s="45" t="s">
        <v>1385</v>
      </c>
      <c r="P12903" s="343"/>
    </row>
    <row r="12904" spans="1:16" x14ac:dyDescent="0.25">
      <c r="A12904" s="44" t="s">
        <v>11055</v>
      </c>
      <c r="B12904" s="44" t="s">
        <v>10985</v>
      </c>
      <c r="C12904" s="45" t="s">
        <v>10986</v>
      </c>
      <c r="D12904" s="45" t="s">
        <v>18252</v>
      </c>
      <c r="E12904" s="45" t="s">
        <v>10715</v>
      </c>
      <c r="F12904" s="45" t="s">
        <v>1384</v>
      </c>
      <c r="G12904" s="45" t="s">
        <v>1385</v>
      </c>
      <c r="P12904" s="343"/>
    </row>
    <row r="12905" spans="1:16" x14ac:dyDescent="0.25">
      <c r="A12905" s="44" t="s">
        <v>11055</v>
      </c>
      <c r="B12905" s="44" t="s">
        <v>10976</v>
      </c>
      <c r="C12905" s="45" t="s">
        <v>10977</v>
      </c>
      <c r="D12905" s="45" t="s">
        <v>18252</v>
      </c>
      <c r="E12905" s="45" t="s">
        <v>10715</v>
      </c>
      <c r="F12905" s="45" t="s">
        <v>1384</v>
      </c>
      <c r="G12905" s="45" t="s">
        <v>1385</v>
      </c>
      <c r="P12905" s="343"/>
    </row>
    <row r="12906" spans="1:16" x14ac:dyDescent="0.25">
      <c r="A12906" s="44" t="s">
        <v>13433</v>
      </c>
      <c r="B12906" s="44" t="s">
        <v>15257</v>
      </c>
      <c r="C12906" s="45" t="s">
        <v>13518</v>
      </c>
      <c r="D12906" s="45" t="s">
        <v>16294</v>
      </c>
      <c r="E12906" s="46">
        <v>46022</v>
      </c>
      <c r="F12906" s="338"/>
      <c r="G12906" s="44"/>
      <c r="H12906" s="44"/>
      <c r="I12906" s="44"/>
      <c r="J12906" s="44"/>
      <c r="K12906" s="44"/>
      <c r="L12906" s="44"/>
      <c r="M12906" s="44"/>
      <c r="N12906" s="31"/>
      <c r="P12906" s="343"/>
    </row>
    <row r="12907" spans="1:16" x14ac:dyDescent="0.25">
      <c r="A12907" s="44" t="s">
        <v>1454</v>
      </c>
      <c r="B12907" s="44" t="s">
        <v>9963</v>
      </c>
      <c r="C12907" s="45" t="s">
        <v>7283</v>
      </c>
      <c r="D12907" s="45" t="s">
        <v>16294</v>
      </c>
      <c r="E12907" s="46">
        <v>46053</v>
      </c>
      <c r="F12907" s="338"/>
      <c r="G12907" s="44"/>
      <c r="H12907" s="44"/>
      <c r="I12907" s="44"/>
      <c r="J12907" s="44"/>
      <c r="K12907" s="44"/>
      <c r="L12907" s="44"/>
      <c r="M12907" s="44"/>
      <c r="P12907" s="343"/>
    </row>
    <row r="12908" spans="1:16" x14ac:dyDescent="0.25">
      <c r="A12908" s="44" t="s">
        <v>2644</v>
      </c>
      <c r="B12908" s="44" t="s">
        <v>15256</v>
      </c>
      <c r="C12908" s="45" t="s">
        <v>2664</v>
      </c>
      <c r="D12908" s="45" t="s">
        <v>16294</v>
      </c>
      <c r="E12908" s="46">
        <v>45838</v>
      </c>
      <c r="F12908" s="338"/>
      <c r="G12908" s="44"/>
      <c r="H12908" s="44"/>
      <c r="I12908" s="44"/>
      <c r="J12908" s="44"/>
      <c r="K12908" s="44"/>
      <c r="L12908" s="44"/>
      <c r="M12908" s="44"/>
      <c r="N12908" s="31"/>
      <c r="P12908" s="343"/>
    </row>
    <row r="12909" spans="1:16" x14ac:dyDescent="0.25">
      <c r="A12909" s="262" t="s">
        <v>7468</v>
      </c>
      <c r="B12909" s="262" t="s">
        <v>7346</v>
      </c>
      <c r="C12909" s="53" t="s">
        <v>7469</v>
      </c>
      <c r="D12909" s="93" t="s">
        <v>7330</v>
      </c>
      <c r="E12909" s="263">
        <v>46569</v>
      </c>
      <c r="F12909" s="93"/>
      <c r="G12909" s="93"/>
      <c r="H12909" s="93"/>
      <c r="I12909" s="99"/>
      <c r="J12909" s="99"/>
      <c r="K12909" s="99"/>
      <c r="L12909" s="44"/>
      <c r="M12909" s="44"/>
      <c r="P12909" s="343"/>
    </row>
    <row r="12910" spans="1:16" x14ac:dyDescent="0.25">
      <c r="A12910" s="44" t="s">
        <v>6107</v>
      </c>
      <c r="B12910" s="44" t="s">
        <v>6179</v>
      </c>
      <c r="C12910" s="45" t="s">
        <v>6199</v>
      </c>
      <c r="D12910" s="45" t="s">
        <v>18252</v>
      </c>
      <c r="E12910" s="45" t="s">
        <v>6212</v>
      </c>
      <c r="F12910" s="45" t="s">
        <v>1384</v>
      </c>
      <c r="G12910" s="45" t="s">
        <v>1385</v>
      </c>
      <c r="P12910" s="343"/>
    </row>
    <row r="12911" spans="1:16" x14ac:dyDescent="0.25">
      <c r="A12911" s="44" t="s">
        <v>12528</v>
      </c>
      <c r="B12911" s="44" t="s">
        <v>12529</v>
      </c>
      <c r="C12911" s="45" t="s">
        <v>5073</v>
      </c>
      <c r="D12911" s="45" t="s">
        <v>4574</v>
      </c>
      <c r="E12911" s="275">
        <f>DATE(2025,10,15)</f>
        <v>45945</v>
      </c>
      <c r="F12911" s="32"/>
      <c r="G12911" s="32"/>
      <c r="H12911" s="32"/>
      <c r="I12911" s="31"/>
      <c r="J12911" s="31"/>
      <c r="K12911" s="31"/>
      <c r="L12911" s="31"/>
      <c r="M12911" s="44"/>
      <c r="N12911" s="31"/>
      <c r="P12911" s="343"/>
    </row>
    <row r="12912" spans="1:16" x14ac:dyDescent="0.25">
      <c r="A12912" s="44" t="s">
        <v>12530</v>
      </c>
      <c r="B12912" s="44" t="s">
        <v>12260</v>
      </c>
      <c r="C12912" s="45" t="s">
        <v>4796</v>
      </c>
      <c r="D12912" s="45" t="s">
        <v>4574</v>
      </c>
      <c r="E12912" s="275">
        <f>DATE(2026,3,19)</f>
        <v>46100</v>
      </c>
      <c r="M12912" s="44"/>
      <c r="P12912" s="343"/>
    </row>
    <row r="12913" spans="1:16" x14ac:dyDescent="0.25">
      <c r="A12913" s="44" t="s">
        <v>6108</v>
      </c>
      <c r="B12913" s="44" t="s">
        <v>2040</v>
      </c>
      <c r="C12913" s="45" t="s">
        <v>6198</v>
      </c>
      <c r="D12913" s="45" t="s">
        <v>18252</v>
      </c>
      <c r="E12913" s="45" t="s">
        <v>5183</v>
      </c>
      <c r="F12913" s="45" t="s">
        <v>1384</v>
      </c>
      <c r="G12913" s="45" t="s">
        <v>1385</v>
      </c>
      <c r="P12913" s="343"/>
    </row>
    <row r="12914" spans="1:16" x14ac:dyDescent="0.25">
      <c r="A12914" s="264" t="s">
        <v>8740</v>
      </c>
      <c r="B12914" s="264" t="s">
        <v>6966</v>
      </c>
      <c r="C12914" s="265">
        <v>23010401</v>
      </c>
      <c r="D12914" s="265" t="s">
        <v>15953</v>
      </c>
      <c r="E12914" s="266" t="s">
        <v>6967</v>
      </c>
      <c r="P12914" s="343"/>
    </row>
    <row r="12915" spans="1:16" x14ac:dyDescent="0.25">
      <c r="A12915" s="44" t="s">
        <v>9188</v>
      </c>
      <c r="B12915" s="44" t="s">
        <v>6179</v>
      </c>
      <c r="C12915" s="45" t="s">
        <v>6199</v>
      </c>
      <c r="D12915" s="45" t="s">
        <v>18252</v>
      </c>
      <c r="E12915" s="45" t="s">
        <v>6212</v>
      </c>
      <c r="F12915" s="45" t="s">
        <v>1384</v>
      </c>
      <c r="G12915" s="45" t="s">
        <v>1385</v>
      </c>
      <c r="P12915" s="343"/>
    </row>
    <row r="12916" spans="1:16" x14ac:dyDescent="0.25">
      <c r="A12916" s="264" t="s">
        <v>2460</v>
      </c>
      <c r="B12916" s="264" t="s">
        <v>6662</v>
      </c>
      <c r="C12916" s="265">
        <v>22010601</v>
      </c>
      <c r="D12916" s="265" t="s">
        <v>15953</v>
      </c>
      <c r="E12916" s="266" t="s">
        <v>6211</v>
      </c>
      <c r="P12916" s="343"/>
    </row>
    <row r="12917" spans="1:16" x14ac:dyDescent="0.25">
      <c r="A12917" s="264" t="s">
        <v>2460</v>
      </c>
      <c r="B12917" s="264" t="s">
        <v>6663</v>
      </c>
      <c r="C12917" s="265">
        <v>22010602</v>
      </c>
      <c r="D12917" s="265" t="s">
        <v>15953</v>
      </c>
      <c r="E12917" s="266" t="s">
        <v>6211</v>
      </c>
      <c r="P12917" s="343"/>
    </row>
    <row r="12918" spans="1:16" x14ac:dyDescent="0.25">
      <c r="A12918" s="57" t="s">
        <v>5916</v>
      </c>
      <c r="B12918" s="57" t="s">
        <v>1488</v>
      </c>
      <c r="C12918" s="62">
        <v>21027</v>
      </c>
      <c r="D12918" s="62" t="s">
        <v>5966</v>
      </c>
      <c r="E12918" s="60">
        <v>45777</v>
      </c>
      <c r="F12918" s="340" t="s">
        <v>16267</v>
      </c>
      <c r="G12918" s="339" t="s">
        <v>16268</v>
      </c>
      <c r="H12918" s="57"/>
      <c r="I12918" s="57"/>
      <c r="J12918" s="57"/>
      <c r="K12918" s="57"/>
      <c r="L12918" s="44"/>
      <c r="M12918" s="44"/>
      <c r="N12918" s="31"/>
      <c r="P12918" s="343"/>
    </row>
    <row r="12919" spans="1:16" x14ac:dyDescent="0.25">
      <c r="A12919" s="99" t="s">
        <v>9809</v>
      </c>
      <c r="B12919" s="92" t="s">
        <v>7637</v>
      </c>
      <c r="C12919" s="93" t="s">
        <v>9810</v>
      </c>
      <c r="D12919" s="93" t="s">
        <v>1398</v>
      </c>
      <c r="E12919" s="94">
        <v>45855</v>
      </c>
      <c r="F12919" s="93"/>
      <c r="G12919" s="93"/>
      <c r="H12919" s="93"/>
      <c r="I12919" s="99"/>
      <c r="J12919" s="99"/>
      <c r="K12919" s="99"/>
      <c r="L12919" s="44"/>
      <c r="M12919" s="44"/>
      <c r="N12919" s="31"/>
      <c r="P12919" s="343"/>
    </row>
    <row r="12920" spans="1:16" x14ac:dyDescent="0.25">
      <c r="A12920" s="264" t="s">
        <v>15038</v>
      </c>
      <c r="B12920" s="264" t="s">
        <v>2751</v>
      </c>
      <c r="C12920" s="265">
        <v>220105</v>
      </c>
      <c r="D12920" s="265" t="s">
        <v>15953</v>
      </c>
      <c r="E12920" s="266" t="s">
        <v>3064</v>
      </c>
      <c r="P12920" s="343"/>
    </row>
    <row r="12921" spans="1:16" x14ac:dyDescent="0.25">
      <c r="A12921" s="264" t="s">
        <v>15038</v>
      </c>
      <c r="B12921" s="264" t="s">
        <v>1076</v>
      </c>
      <c r="C12921" s="265">
        <v>240303</v>
      </c>
      <c r="D12921" s="265" t="s">
        <v>15953</v>
      </c>
      <c r="E12921" s="266" t="s">
        <v>3064</v>
      </c>
      <c r="P12921" s="343"/>
    </row>
    <row r="12922" spans="1:16" x14ac:dyDescent="0.25">
      <c r="A12922" s="264" t="s">
        <v>15038</v>
      </c>
      <c r="B12922" s="264" t="s">
        <v>236</v>
      </c>
      <c r="C12922" s="265">
        <v>241001</v>
      </c>
      <c r="D12922" s="265" t="s">
        <v>15953</v>
      </c>
      <c r="E12922" s="266" t="s">
        <v>11352</v>
      </c>
      <c r="P12922" s="343"/>
    </row>
    <row r="12923" spans="1:16" x14ac:dyDescent="0.25">
      <c r="A12923" s="57" t="s">
        <v>13558</v>
      </c>
      <c r="B12923" s="57" t="s">
        <v>1488</v>
      </c>
      <c r="C12923" s="62" t="s">
        <v>13533</v>
      </c>
      <c r="D12923" s="62" t="s">
        <v>5966</v>
      </c>
      <c r="E12923" s="60">
        <v>45777</v>
      </c>
      <c r="F12923" s="339" t="s">
        <v>16267</v>
      </c>
      <c r="G12923" s="339" t="s">
        <v>16268</v>
      </c>
      <c r="H12923" s="57"/>
      <c r="I12923" s="57"/>
      <c r="J12923" s="57"/>
      <c r="K12923" s="57"/>
      <c r="L12923" s="44"/>
      <c r="M12923" s="44"/>
      <c r="N12923" s="31"/>
      <c r="P12923" s="343"/>
    </row>
    <row r="12924" spans="1:16" x14ac:dyDescent="0.25">
      <c r="A12924" s="264" t="s">
        <v>948</v>
      </c>
      <c r="B12924" s="264" t="s">
        <v>2751</v>
      </c>
      <c r="C12924" s="265">
        <v>230105</v>
      </c>
      <c r="D12924" s="265" t="s">
        <v>15953</v>
      </c>
      <c r="E12924" s="266" t="s">
        <v>6877</v>
      </c>
      <c r="P12924" s="343"/>
    </row>
    <row r="12925" spans="1:16" x14ac:dyDescent="0.25">
      <c r="A12925" s="264" t="s">
        <v>10488</v>
      </c>
      <c r="B12925" s="264" t="s">
        <v>10527</v>
      </c>
      <c r="C12925" s="265">
        <v>230505</v>
      </c>
      <c r="D12925" s="265" t="s">
        <v>15953</v>
      </c>
      <c r="E12925" s="266" t="s">
        <v>9689</v>
      </c>
      <c r="P12925" s="343"/>
    </row>
    <row r="12926" spans="1:16" x14ac:dyDescent="0.25">
      <c r="A12926" s="44" t="s">
        <v>3764</v>
      </c>
      <c r="B12926" s="44" t="s">
        <v>15283</v>
      </c>
      <c r="C12926" s="45" t="s">
        <v>3762</v>
      </c>
      <c r="D12926" s="45" t="s">
        <v>16294</v>
      </c>
      <c r="E12926" s="46">
        <v>45747</v>
      </c>
      <c r="F12926" s="338"/>
      <c r="G12926" s="44"/>
      <c r="H12926" s="44"/>
      <c r="I12926" s="44"/>
      <c r="J12926" s="44"/>
      <c r="K12926" s="44"/>
      <c r="L12926" s="44"/>
      <c r="M12926" s="44"/>
      <c r="N12926" s="31"/>
      <c r="P12926" s="343"/>
    </row>
    <row r="12927" spans="1:16" x14ac:dyDescent="0.25">
      <c r="A12927" s="44" t="s">
        <v>8929</v>
      </c>
      <c r="B12927" s="44" t="s">
        <v>8930</v>
      </c>
      <c r="C12927" s="45" t="s">
        <v>8942</v>
      </c>
      <c r="D12927" s="45" t="s">
        <v>15765</v>
      </c>
      <c r="E12927" s="45" t="s">
        <v>8951</v>
      </c>
      <c r="F12927" s="328"/>
      <c r="G12927" s="328"/>
      <c r="H12927" s="328"/>
      <c r="I12927" s="329"/>
      <c r="J12927" s="329"/>
      <c r="K12927" s="329"/>
      <c r="L12927" s="44"/>
      <c r="M12927" s="44"/>
      <c r="P12927" s="343"/>
    </row>
    <row r="12928" spans="1:16" x14ac:dyDescent="0.25">
      <c r="A12928" s="346" t="s">
        <v>8929</v>
      </c>
      <c r="B12928" s="346" t="s">
        <v>8930</v>
      </c>
      <c r="C12928" s="347" t="s">
        <v>8942</v>
      </c>
      <c r="D12928" s="347" t="s">
        <v>15765</v>
      </c>
      <c r="E12928" s="347" t="s">
        <v>16830</v>
      </c>
      <c r="F12928" s="346"/>
      <c r="G12928" s="346"/>
      <c r="H12928" s="346"/>
      <c r="I12928" s="346"/>
      <c r="J12928" s="346"/>
      <c r="K12928" s="346"/>
      <c r="L12928" s="346"/>
      <c r="M12928" s="346"/>
      <c r="P12928" s="343"/>
    </row>
    <row r="12929" spans="1:16" x14ac:dyDescent="0.25">
      <c r="A12929" s="44" t="s">
        <v>8929</v>
      </c>
      <c r="B12929" s="44" t="s">
        <v>8930</v>
      </c>
      <c r="C12929" s="45" t="s">
        <v>8942</v>
      </c>
      <c r="D12929" s="45" t="s">
        <v>13812</v>
      </c>
      <c r="E12929" s="45" t="s">
        <v>8951</v>
      </c>
      <c r="F12929" s="93"/>
      <c r="G12929" s="93"/>
      <c r="H12929" s="93"/>
      <c r="I12929" s="99"/>
      <c r="J12929" s="99"/>
      <c r="K12929" s="99"/>
      <c r="L12929" s="44"/>
      <c r="M12929" s="44"/>
      <c r="P12929" s="343"/>
    </row>
    <row r="12930" spans="1:16" x14ac:dyDescent="0.25">
      <c r="A12930" s="44" t="s">
        <v>16180</v>
      </c>
      <c r="B12930" s="44" t="s">
        <v>5083</v>
      </c>
      <c r="C12930" s="45" t="s">
        <v>15961</v>
      </c>
      <c r="D12930" s="45" t="s">
        <v>18252</v>
      </c>
      <c r="E12930" s="45" t="s">
        <v>6214</v>
      </c>
      <c r="F12930" s="45" t="s">
        <v>1384</v>
      </c>
      <c r="G12930" s="45" t="s">
        <v>1385</v>
      </c>
      <c r="P12930" s="343"/>
    </row>
    <row r="12931" spans="1:16" x14ac:dyDescent="0.25">
      <c r="A12931" s="264" t="s">
        <v>15039</v>
      </c>
      <c r="B12931" s="264" t="s">
        <v>10523</v>
      </c>
      <c r="C12931" s="265">
        <v>230603</v>
      </c>
      <c r="D12931" s="265" t="s">
        <v>15953</v>
      </c>
      <c r="E12931" s="266" t="s">
        <v>5410</v>
      </c>
      <c r="P12931" s="343"/>
    </row>
    <row r="12932" spans="1:16" x14ac:dyDescent="0.25">
      <c r="A12932" s="264" t="s">
        <v>15039</v>
      </c>
      <c r="B12932" s="264" t="s">
        <v>10628</v>
      </c>
      <c r="C12932" s="265">
        <v>230701</v>
      </c>
      <c r="D12932" s="265" t="s">
        <v>15953</v>
      </c>
      <c r="E12932" s="266" t="s">
        <v>5273</v>
      </c>
      <c r="P12932" s="343"/>
    </row>
    <row r="12933" spans="1:16" x14ac:dyDescent="0.25">
      <c r="A12933" s="264" t="s">
        <v>15039</v>
      </c>
      <c r="B12933" s="264" t="s">
        <v>3591</v>
      </c>
      <c r="C12933" s="265">
        <v>230901</v>
      </c>
      <c r="D12933" s="265" t="s">
        <v>15953</v>
      </c>
      <c r="E12933" s="266" t="s">
        <v>10715</v>
      </c>
      <c r="P12933" s="343"/>
    </row>
    <row r="12934" spans="1:16" x14ac:dyDescent="0.25">
      <c r="A12934" s="264" t="s">
        <v>15039</v>
      </c>
      <c r="B12934" s="264" t="s">
        <v>14593</v>
      </c>
      <c r="C12934" s="265">
        <v>24060301</v>
      </c>
      <c r="D12934" s="265" t="s">
        <v>15953</v>
      </c>
      <c r="E12934" s="266" t="s">
        <v>6412</v>
      </c>
      <c r="P12934" s="343"/>
    </row>
    <row r="12935" spans="1:16" x14ac:dyDescent="0.25">
      <c r="A12935" s="264" t="s">
        <v>11482</v>
      </c>
      <c r="B12935" s="264" t="s">
        <v>11355</v>
      </c>
      <c r="C12935" s="265">
        <v>230905</v>
      </c>
      <c r="D12935" s="265" t="s">
        <v>15953</v>
      </c>
      <c r="E12935" s="266" t="s">
        <v>10715</v>
      </c>
      <c r="P12935" s="343"/>
    </row>
    <row r="12936" spans="1:16" x14ac:dyDescent="0.25">
      <c r="A12936" s="44" t="s">
        <v>2509</v>
      </c>
      <c r="B12936" s="44" t="s">
        <v>1361</v>
      </c>
      <c r="C12936" s="45" t="s">
        <v>9087</v>
      </c>
      <c r="D12936" s="45" t="s">
        <v>18252</v>
      </c>
      <c r="E12936" s="45" t="s">
        <v>6809</v>
      </c>
      <c r="F12936" s="45" t="s">
        <v>1384</v>
      </c>
      <c r="G12936" s="45" t="s">
        <v>1385</v>
      </c>
      <c r="P12936" s="343"/>
    </row>
    <row r="12937" spans="1:16" x14ac:dyDescent="0.25">
      <c r="A12937" s="44" t="s">
        <v>8290</v>
      </c>
      <c r="B12937" s="44" t="s">
        <v>4180</v>
      </c>
      <c r="C12937" s="56" t="s">
        <v>8372</v>
      </c>
      <c r="D12937" s="146" t="s">
        <v>1702</v>
      </c>
      <c r="E12937" s="69">
        <v>45382</v>
      </c>
      <c r="F12937" s="45"/>
      <c r="G12937" s="45"/>
      <c r="H12937" s="93"/>
      <c r="I12937" s="99"/>
      <c r="J12937" s="99"/>
      <c r="K12937" s="99"/>
      <c r="L12937" s="44"/>
      <c r="M12937" s="44"/>
      <c r="P12937" s="343"/>
    </row>
    <row r="12938" spans="1:16" x14ac:dyDescent="0.25">
      <c r="A12938" s="44" t="s">
        <v>8290</v>
      </c>
      <c r="B12938" s="44" t="s">
        <v>15288</v>
      </c>
      <c r="C12938" s="45" t="s">
        <v>9052</v>
      </c>
      <c r="D12938" s="45" t="s">
        <v>16294</v>
      </c>
      <c r="E12938" s="46">
        <v>45777</v>
      </c>
      <c r="F12938" s="338"/>
      <c r="G12938" s="44"/>
      <c r="H12938" s="44"/>
      <c r="I12938" s="44"/>
      <c r="J12938" s="44"/>
      <c r="K12938" s="44"/>
      <c r="L12938" s="44"/>
      <c r="M12938" s="44"/>
      <c r="N12938" s="31"/>
      <c r="P12938" s="343"/>
    </row>
    <row r="12939" spans="1:16" x14ac:dyDescent="0.25">
      <c r="A12939" s="264" t="s">
        <v>8741</v>
      </c>
      <c r="B12939" s="264" t="s">
        <v>2754</v>
      </c>
      <c r="C12939" s="265">
        <v>230205</v>
      </c>
      <c r="D12939" s="265" t="s">
        <v>15953</v>
      </c>
      <c r="E12939" s="266" t="s">
        <v>8836</v>
      </c>
      <c r="P12939" s="343"/>
    </row>
    <row r="12940" spans="1:16" x14ac:dyDescent="0.25">
      <c r="A12940" s="264" t="s">
        <v>8741</v>
      </c>
      <c r="B12940" s="264" t="s">
        <v>10526</v>
      </c>
      <c r="C12940" s="265">
        <v>230501</v>
      </c>
      <c r="D12940" s="265" t="s">
        <v>15953</v>
      </c>
      <c r="E12940" s="266" t="s">
        <v>10364</v>
      </c>
      <c r="P12940" s="343"/>
    </row>
    <row r="12941" spans="1:16" x14ac:dyDescent="0.25">
      <c r="A12941" s="264" t="s">
        <v>8741</v>
      </c>
      <c r="B12941" s="264" t="s">
        <v>10525</v>
      </c>
      <c r="C12941" s="265">
        <v>230604</v>
      </c>
      <c r="D12941" s="265" t="s">
        <v>15953</v>
      </c>
      <c r="E12941" s="266" t="s">
        <v>5410</v>
      </c>
      <c r="P12941" s="343"/>
    </row>
    <row r="12942" spans="1:16" x14ac:dyDescent="0.25">
      <c r="A12942" s="264" t="s">
        <v>8741</v>
      </c>
      <c r="B12942" s="264" t="s">
        <v>6966</v>
      </c>
      <c r="C12942" s="265">
        <v>23010401</v>
      </c>
      <c r="D12942" s="265" t="s">
        <v>15953</v>
      </c>
      <c r="E12942" s="266" t="s">
        <v>6967</v>
      </c>
      <c r="P12942" s="343"/>
    </row>
    <row r="12943" spans="1:16" x14ac:dyDescent="0.25">
      <c r="A12943" s="44" t="s">
        <v>12531</v>
      </c>
      <c r="B12943" s="44" t="s">
        <v>12532</v>
      </c>
      <c r="C12943" s="45" t="s">
        <v>4797</v>
      </c>
      <c r="D12943" s="45" t="s">
        <v>4574</v>
      </c>
      <c r="E12943" s="275">
        <f>DATE(2025,6,23)</f>
        <v>45831</v>
      </c>
      <c r="F12943" s="32"/>
      <c r="G12943" s="32"/>
      <c r="H12943" s="32"/>
      <c r="I12943" s="31"/>
      <c r="J12943" s="31"/>
      <c r="K12943" s="31"/>
      <c r="L12943" s="31"/>
      <c r="M12943" s="44"/>
      <c r="N12943" s="31"/>
      <c r="P12943" s="343"/>
    </row>
    <row r="12944" spans="1:16" x14ac:dyDescent="0.25">
      <c r="A12944" s="44" t="s">
        <v>2096</v>
      </c>
      <c r="B12944" s="113" t="s">
        <v>2097</v>
      </c>
      <c r="C12944" s="97" t="s">
        <v>7565</v>
      </c>
      <c r="D12944" s="97" t="s">
        <v>2099</v>
      </c>
      <c r="E12944" s="64">
        <v>46516</v>
      </c>
      <c r="F12944" s="93"/>
      <c r="G12944" s="93"/>
      <c r="H12944" s="93" t="s">
        <v>1533</v>
      </c>
      <c r="I12944" s="99"/>
      <c r="J12944" s="99"/>
      <c r="K12944" s="99"/>
      <c r="L12944" s="44"/>
      <c r="M12944" s="44"/>
      <c r="P12944" s="343"/>
    </row>
    <row r="12945" spans="1:16" x14ac:dyDescent="0.25">
      <c r="A12945" s="44" t="s">
        <v>15619</v>
      </c>
      <c r="B12945" s="44" t="s">
        <v>4865</v>
      </c>
      <c r="C12945" s="45" t="s">
        <v>15432</v>
      </c>
      <c r="D12945" s="45" t="s">
        <v>18252</v>
      </c>
      <c r="E12945" s="45" t="s">
        <v>6492</v>
      </c>
      <c r="F12945" s="45" t="s">
        <v>1384</v>
      </c>
      <c r="G12945" s="45" t="s">
        <v>1384</v>
      </c>
      <c r="P12945" s="343"/>
    </row>
    <row r="12946" spans="1:16" x14ac:dyDescent="0.25">
      <c r="A12946" s="44" t="s">
        <v>9189</v>
      </c>
      <c r="B12946" s="44" t="s">
        <v>6179</v>
      </c>
      <c r="C12946" s="45" t="s">
        <v>6199</v>
      </c>
      <c r="D12946" s="45" t="s">
        <v>18252</v>
      </c>
      <c r="E12946" s="45" t="s">
        <v>6212</v>
      </c>
      <c r="F12946" s="45" t="s">
        <v>1384</v>
      </c>
      <c r="G12946" s="45" t="s">
        <v>1385</v>
      </c>
      <c r="P12946" s="343"/>
    </row>
    <row r="12947" spans="1:16" x14ac:dyDescent="0.25">
      <c r="A12947" s="264" t="s">
        <v>16981</v>
      </c>
      <c r="B12947" s="264" t="s">
        <v>14580</v>
      </c>
      <c r="C12947" s="265">
        <v>24020301</v>
      </c>
      <c r="D12947" s="265" t="s">
        <v>15953</v>
      </c>
      <c r="E12947" s="266" t="s">
        <v>12997</v>
      </c>
      <c r="P12947" s="343"/>
    </row>
    <row r="12948" spans="1:16" x14ac:dyDescent="0.25">
      <c r="A12948" s="264" t="s">
        <v>16981</v>
      </c>
      <c r="B12948" s="264" t="s">
        <v>3783</v>
      </c>
      <c r="C12948" s="265">
        <v>24020302</v>
      </c>
      <c r="D12948" s="265" t="s">
        <v>15953</v>
      </c>
      <c r="E12948" s="266" t="s">
        <v>8836</v>
      </c>
      <c r="P12948" s="343"/>
    </row>
    <row r="12949" spans="1:16" x14ac:dyDescent="0.25">
      <c r="A12949" s="44" t="s">
        <v>18203</v>
      </c>
      <c r="B12949" s="44" t="s">
        <v>1358</v>
      </c>
      <c r="C12949" s="45" t="s">
        <v>6197</v>
      </c>
      <c r="D12949" s="45" t="s">
        <v>18252</v>
      </c>
      <c r="E12949" s="45" t="s">
        <v>6211</v>
      </c>
      <c r="F12949" s="45" t="s">
        <v>1384</v>
      </c>
      <c r="G12949" s="45" t="s">
        <v>1384</v>
      </c>
      <c r="P12949" s="343"/>
    </row>
    <row r="12950" spans="1:16" x14ac:dyDescent="0.25">
      <c r="A12950" s="57" t="s">
        <v>109</v>
      </c>
      <c r="B12950" s="57" t="s">
        <v>176</v>
      </c>
      <c r="C12950" s="62">
        <v>2403</v>
      </c>
      <c r="D12950" s="62" t="s">
        <v>5966</v>
      </c>
      <c r="E12950" s="60">
        <v>45961</v>
      </c>
      <c r="F12950" s="339" t="s">
        <v>16267</v>
      </c>
      <c r="G12950" s="339" t="s">
        <v>16268</v>
      </c>
      <c r="H12950" s="57"/>
      <c r="I12950" s="57"/>
      <c r="J12950" s="57"/>
      <c r="K12950" s="57"/>
      <c r="L12950" s="44"/>
      <c r="M12950" s="44"/>
      <c r="N12950" s="31"/>
      <c r="P12950" s="343"/>
    </row>
    <row r="12951" spans="1:16" x14ac:dyDescent="0.25">
      <c r="A12951" s="57" t="s">
        <v>109</v>
      </c>
      <c r="B12951" s="57" t="s">
        <v>1495</v>
      </c>
      <c r="C12951" s="62">
        <v>2402</v>
      </c>
      <c r="D12951" s="62" t="s">
        <v>5966</v>
      </c>
      <c r="E12951" s="60">
        <v>45961</v>
      </c>
      <c r="F12951" s="339" t="s">
        <v>16267</v>
      </c>
      <c r="G12951" s="339" t="s">
        <v>16268</v>
      </c>
      <c r="H12951" s="57"/>
      <c r="I12951" s="57"/>
      <c r="J12951" s="57"/>
      <c r="K12951" s="57"/>
      <c r="L12951" s="44"/>
      <c r="M12951" s="44"/>
      <c r="N12951" s="31"/>
      <c r="P12951" s="343"/>
    </row>
    <row r="12952" spans="1:16" x14ac:dyDescent="0.25">
      <c r="A12952" s="57" t="s">
        <v>109</v>
      </c>
      <c r="B12952" s="57" t="s">
        <v>5934</v>
      </c>
      <c r="C12952" s="62">
        <v>2409</v>
      </c>
      <c r="D12952" s="62" t="s">
        <v>5966</v>
      </c>
      <c r="E12952" s="60">
        <v>46007</v>
      </c>
      <c r="F12952" s="339" t="s">
        <v>16267</v>
      </c>
      <c r="G12952" s="339" t="s">
        <v>16268</v>
      </c>
      <c r="H12952" s="57"/>
      <c r="I12952" s="57"/>
      <c r="J12952" s="57"/>
      <c r="K12952" s="57"/>
      <c r="L12952" s="44"/>
      <c r="M12952" s="44"/>
      <c r="N12952" s="31"/>
      <c r="P12952" s="343"/>
    </row>
    <row r="12953" spans="1:16" x14ac:dyDescent="0.25">
      <c r="A12953" s="403" t="s">
        <v>109</v>
      </c>
      <c r="B12953" s="403" t="s">
        <v>17114</v>
      </c>
      <c r="C12953" s="413">
        <v>13.24</v>
      </c>
      <c r="D12953" s="43" t="s">
        <v>17679</v>
      </c>
      <c r="E12953" s="43">
        <v>47299</v>
      </c>
      <c r="F12953" s="88"/>
      <c r="P12953" s="343"/>
    </row>
    <row r="12954" spans="1:16" x14ac:dyDescent="0.25">
      <c r="A12954" s="44" t="s">
        <v>109</v>
      </c>
      <c r="B12954" s="44" t="s">
        <v>15263</v>
      </c>
      <c r="C12954" s="45" t="s">
        <v>3458</v>
      </c>
      <c r="D12954" s="45" t="s">
        <v>16294</v>
      </c>
      <c r="E12954" s="46">
        <v>46053</v>
      </c>
      <c r="F12954" s="338"/>
      <c r="G12954" s="44"/>
      <c r="H12954" s="44"/>
      <c r="I12954" s="44"/>
      <c r="J12954" s="44"/>
      <c r="K12954" s="44"/>
      <c r="L12954" s="44"/>
      <c r="M12954" s="44"/>
      <c r="P12954" s="343"/>
    </row>
    <row r="12955" spans="1:16" x14ac:dyDescent="0.25">
      <c r="A12955" s="1" t="s">
        <v>109</v>
      </c>
      <c r="B12955" s="432" t="s">
        <v>4430</v>
      </c>
      <c r="C12955" s="433" t="s">
        <v>4436</v>
      </c>
      <c r="D12955" s="434" t="s">
        <v>17016</v>
      </c>
      <c r="E12955" s="434">
        <v>45823</v>
      </c>
      <c r="P12955" s="343"/>
    </row>
    <row r="12956" spans="1:16" x14ac:dyDescent="0.25">
      <c r="A12956" s="1" t="s">
        <v>109</v>
      </c>
      <c r="B12956" s="432" t="s">
        <v>4430</v>
      </c>
      <c r="C12956" s="433" t="s">
        <v>4436</v>
      </c>
      <c r="D12956" s="434" t="s">
        <v>17016</v>
      </c>
      <c r="E12956" s="434">
        <v>45823</v>
      </c>
      <c r="P12956" s="343"/>
    </row>
    <row r="12957" spans="1:16" x14ac:dyDescent="0.25">
      <c r="A12957" s="1" t="s">
        <v>109</v>
      </c>
      <c r="B12957" s="432" t="s">
        <v>16406</v>
      </c>
      <c r="C12957" s="433" t="s">
        <v>16415</v>
      </c>
      <c r="D12957" s="434" t="s">
        <v>17016</v>
      </c>
      <c r="E12957" s="434">
        <v>46008</v>
      </c>
      <c r="P12957" s="343"/>
    </row>
    <row r="12958" spans="1:16" x14ac:dyDescent="0.25">
      <c r="A12958" s="1" t="s">
        <v>109</v>
      </c>
      <c r="B12958" s="432" t="s">
        <v>16406</v>
      </c>
      <c r="C12958" s="433" t="s">
        <v>16415</v>
      </c>
      <c r="D12958" s="434" t="s">
        <v>17016</v>
      </c>
      <c r="E12958" s="434">
        <v>46008</v>
      </c>
      <c r="P12958" s="343"/>
    </row>
    <row r="12959" spans="1:16" x14ac:dyDescent="0.25">
      <c r="A12959" s="102" t="s">
        <v>7766</v>
      </c>
      <c r="B12959" s="131" t="s">
        <v>7741</v>
      </c>
      <c r="C12959" s="96" t="s">
        <v>7742</v>
      </c>
      <c r="D12959" s="96" t="s">
        <v>1398</v>
      </c>
      <c r="E12959" s="112">
        <v>45737</v>
      </c>
      <c r="F12959" s="93"/>
      <c r="G12959" s="93"/>
      <c r="H12959" s="93"/>
      <c r="I12959" s="99"/>
      <c r="J12959" s="99"/>
      <c r="K12959" s="99"/>
      <c r="L12959" s="44"/>
      <c r="M12959" s="44"/>
      <c r="N12959" s="31"/>
      <c r="P12959" s="343"/>
    </row>
    <row r="12960" spans="1:16" x14ac:dyDescent="0.25">
      <c r="A12960" s="403" t="s">
        <v>17525</v>
      </c>
      <c r="B12960" s="403" t="s">
        <v>17153</v>
      </c>
      <c r="C12960" s="413">
        <v>6.24</v>
      </c>
      <c r="D12960" s="43" t="s">
        <v>17679</v>
      </c>
      <c r="E12960" s="43">
        <v>47057</v>
      </c>
      <c r="F12960" s="88"/>
      <c r="P12960" s="343"/>
    </row>
    <row r="12961" spans="1:16" x14ac:dyDescent="0.25">
      <c r="A12961" s="264" t="s">
        <v>15912</v>
      </c>
      <c r="B12961" s="264" t="s">
        <v>1069</v>
      </c>
      <c r="C12961" s="265">
        <v>230103</v>
      </c>
      <c r="D12961" s="265" t="s">
        <v>15953</v>
      </c>
      <c r="E12961" s="266" t="s">
        <v>6809</v>
      </c>
      <c r="P12961" s="343"/>
    </row>
    <row r="12962" spans="1:16" x14ac:dyDescent="0.25">
      <c r="A12962" s="264" t="s">
        <v>15912</v>
      </c>
      <c r="B12962" s="264" t="s">
        <v>2751</v>
      </c>
      <c r="C12962" s="265">
        <v>230105</v>
      </c>
      <c r="D12962" s="265" t="s">
        <v>15953</v>
      </c>
      <c r="E12962" s="266" t="s">
        <v>6877</v>
      </c>
      <c r="P12962" s="343"/>
    </row>
    <row r="12963" spans="1:16" x14ac:dyDescent="0.25">
      <c r="A12963" s="264" t="s">
        <v>15912</v>
      </c>
      <c r="B12963" s="264" t="s">
        <v>6669</v>
      </c>
      <c r="C12963" s="265">
        <v>230807</v>
      </c>
      <c r="D12963" s="265" t="s">
        <v>15953</v>
      </c>
      <c r="E12963" s="266" t="s">
        <v>6877</v>
      </c>
      <c r="P12963" s="343"/>
    </row>
    <row r="12964" spans="1:16" x14ac:dyDescent="0.25">
      <c r="A12964" s="264" t="s">
        <v>15912</v>
      </c>
      <c r="B12964" s="264" t="s">
        <v>3591</v>
      </c>
      <c r="C12964" s="265">
        <v>230901</v>
      </c>
      <c r="D12964" s="265" t="s">
        <v>15953</v>
      </c>
      <c r="E12964" s="266" t="s">
        <v>10715</v>
      </c>
      <c r="P12964" s="343"/>
    </row>
    <row r="12965" spans="1:16" x14ac:dyDescent="0.25">
      <c r="A12965" s="264" t="s">
        <v>15912</v>
      </c>
      <c r="B12965" s="264" t="s">
        <v>3590</v>
      </c>
      <c r="C12965" s="265">
        <v>230903</v>
      </c>
      <c r="D12965" s="265" t="s">
        <v>15953</v>
      </c>
      <c r="E12965" s="266" t="s">
        <v>10715</v>
      </c>
      <c r="P12965" s="343"/>
    </row>
    <row r="12966" spans="1:16" x14ac:dyDescent="0.25">
      <c r="A12966" s="264" t="s">
        <v>15912</v>
      </c>
      <c r="B12966" s="264" t="s">
        <v>14575</v>
      </c>
      <c r="C12966" s="265">
        <v>240402</v>
      </c>
      <c r="D12966" s="265" t="s">
        <v>15953</v>
      </c>
      <c r="E12966" s="266" t="s">
        <v>6492</v>
      </c>
      <c r="P12966" s="343"/>
    </row>
    <row r="12967" spans="1:16" x14ac:dyDescent="0.25">
      <c r="A12967" s="264" t="s">
        <v>15912</v>
      </c>
      <c r="B12967" s="264" t="s">
        <v>1061</v>
      </c>
      <c r="C12967" s="265">
        <v>240803</v>
      </c>
      <c r="D12967" s="265" t="s">
        <v>15953</v>
      </c>
      <c r="E12967" s="266" t="s">
        <v>6416</v>
      </c>
      <c r="P12967" s="343"/>
    </row>
    <row r="12968" spans="1:16" x14ac:dyDescent="0.25">
      <c r="A12968" s="264" t="s">
        <v>17973</v>
      </c>
      <c r="B12968" s="264" t="s">
        <v>17689</v>
      </c>
      <c r="C12968" s="265">
        <v>241101</v>
      </c>
      <c r="D12968" s="265" t="s">
        <v>15953</v>
      </c>
      <c r="E12968" s="266" t="s">
        <v>6985</v>
      </c>
      <c r="P12968" s="343"/>
    </row>
    <row r="12969" spans="1:16" x14ac:dyDescent="0.25">
      <c r="A12969" s="44" t="s">
        <v>580</v>
      </c>
      <c r="B12969" s="44" t="s">
        <v>9963</v>
      </c>
      <c r="C12969" s="45" t="s">
        <v>7283</v>
      </c>
      <c r="D12969" s="45" t="s">
        <v>16294</v>
      </c>
      <c r="E12969" s="46">
        <v>46053</v>
      </c>
      <c r="F12969" s="338"/>
      <c r="G12969" s="44"/>
      <c r="H12969" s="44"/>
      <c r="I12969" s="44"/>
      <c r="J12969" s="44"/>
      <c r="K12969" s="44"/>
      <c r="L12969" s="44"/>
      <c r="M12969" s="44"/>
      <c r="P12969" s="343"/>
    </row>
    <row r="12970" spans="1:16" x14ac:dyDescent="0.25">
      <c r="A12970" s="44" t="s">
        <v>580</v>
      </c>
      <c r="B12970" s="44" t="s">
        <v>13515</v>
      </c>
      <c r="C12970" s="45" t="s">
        <v>13516</v>
      </c>
      <c r="D12970" s="45" t="s">
        <v>16294</v>
      </c>
      <c r="E12970" s="46">
        <v>45808</v>
      </c>
      <c r="F12970" s="338"/>
      <c r="G12970" s="44"/>
      <c r="H12970" s="44"/>
      <c r="I12970" s="44"/>
      <c r="J12970" s="44"/>
      <c r="K12970" s="44"/>
      <c r="L12970" s="44"/>
      <c r="M12970" s="44"/>
      <c r="N12970" s="31"/>
      <c r="P12970" s="343"/>
    </row>
    <row r="12971" spans="1:16" x14ac:dyDescent="0.25">
      <c r="A12971" s="44" t="s">
        <v>16181</v>
      </c>
      <c r="B12971" s="44" t="s">
        <v>2668</v>
      </c>
      <c r="C12971" s="45" t="s">
        <v>9091</v>
      </c>
      <c r="D12971" s="45" t="s">
        <v>18252</v>
      </c>
      <c r="E12971" s="45" t="s">
        <v>6809</v>
      </c>
      <c r="F12971" s="45" t="s">
        <v>1384</v>
      </c>
      <c r="G12971" s="45" t="s">
        <v>1385</v>
      </c>
      <c r="P12971" s="343"/>
    </row>
    <row r="12972" spans="1:16" x14ac:dyDescent="0.25">
      <c r="A12972" s="44" t="s">
        <v>16181</v>
      </c>
      <c r="B12972" s="44" t="s">
        <v>1346</v>
      </c>
      <c r="C12972" s="45" t="s">
        <v>15960</v>
      </c>
      <c r="D12972" s="45" t="s">
        <v>18252</v>
      </c>
      <c r="E12972" s="45" t="s">
        <v>6214</v>
      </c>
      <c r="F12972" s="45" t="s">
        <v>1384</v>
      </c>
      <c r="G12972" s="45" t="s">
        <v>1385</v>
      </c>
      <c r="P12972" s="343"/>
    </row>
    <row r="12973" spans="1:16" x14ac:dyDescent="0.25">
      <c r="A12973" s="44" t="s">
        <v>15620</v>
      </c>
      <c r="B12973" s="44" t="s">
        <v>1365</v>
      </c>
      <c r="C12973" s="45" t="s">
        <v>15417</v>
      </c>
      <c r="D12973" s="45" t="s">
        <v>18252</v>
      </c>
      <c r="E12973" s="45" t="s">
        <v>11309</v>
      </c>
      <c r="F12973" s="45" t="s">
        <v>1385</v>
      </c>
      <c r="G12973" s="45" t="s">
        <v>1385</v>
      </c>
      <c r="P12973" s="343"/>
    </row>
    <row r="12974" spans="1:16" x14ac:dyDescent="0.25">
      <c r="A12974" s="57" t="s">
        <v>1455</v>
      </c>
      <c r="B12974" s="58" t="s">
        <v>4914</v>
      </c>
      <c r="C12974" s="62">
        <v>23022</v>
      </c>
      <c r="D12974" s="62" t="s">
        <v>5966</v>
      </c>
      <c r="E12974" s="60">
        <v>46630</v>
      </c>
      <c r="F12974" s="339" t="s">
        <v>16268</v>
      </c>
      <c r="G12974" s="339" t="s">
        <v>16268</v>
      </c>
      <c r="H12974" s="57"/>
      <c r="I12974" s="57"/>
      <c r="J12974" s="57"/>
      <c r="K12974" s="57"/>
      <c r="L12974" s="44"/>
      <c r="M12974" s="44"/>
      <c r="P12974" s="343"/>
    </row>
    <row r="12975" spans="1:16" x14ac:dyDescent="0.25">
      <c r="A12975" s="44" t="s">
        <v>18204</v>
      </c>
      <c r="B12975" s="44" t="s">
        <v>18102</v>
      </c>
      <c r="C12975" s="45" t="s">
        <v>18103</v>
      </c>
      <c r="D12975" s="45" t="s">
        <v>18252</v>
      </c>
      <c r="E12975" s="45" t="s">
        <v>6985</v>
      </c>
      <c r="F12975" s="45" t="s">
        <v>1385</v>
      </c>
      <c r="G12975" s="45" t="s">
        <v>1385</v>
      </c>
      <c r="P12975" s="343"/>
    </row>
    <row r="12976" spans="1:16" x14ac:dyDescent="0.25">
      <c r="A12976" s="44" t="s">
        <v>615</v>
      </c>
      <c r="B12976" s="44" t="s">
        <v>15290</v>
      </c>
      <c r="C12976" s="45" t="s">
        <v>7249</v>
      </c>
      <c r="D12976" s="45" t="s">
        <v>16294</v>
      </c>
      <c r="E12976" s="46">
        <v>45777</v>
      </c>
      <c r="F12976" s="338" t="s">
        <v>2055</v>
      </c>
      <c r="G12976" s="44"/>
      <c r="H12976" s="44"/>
      <c r="I12976" s="44"/>
      <c r="J12976" s="44"/>
      <c r="K12976" s="44"/>
      <c r="L12976" s="44"/>
      <c r="M12976" s="44"/>
      <c r="N12976" s="31"/>
      <c r="P12976" s="343"/>
    </row>
    <row r="12977" spans="1:16" x14ac:dyDescent="0.25">
      <c r="A12977" s="403" t="s">
        <v>17526</v>
      </c>
      <c r="B12977" s="403" t="s">
        <v>17097</v>
      </c>
      <c r="C12977" s="413">
        <v>28.22</v>
      </c>
      <c r="D12977" s="43" t="s">
        <v>17679</v>
      </c>
      <c r="E12977" s="43">
        <v>45838</v>
      </c>
      <c r="F12977" s="88" t="s">
        <v>1533</v>
      </c>
      <c r="P12977" s="343"/>
    </row>
    <row r="12978" spans="1:16" x14ac:dyDescent="0.25">
      <c r="A12978" s="264" t="s">
        <v>15040</v>
      </c>
      <c r="B12978" s="264" t="s">
        <v>3591</v>
      </c>
      <c r="C12978" s="265">
        <v>230901</v>
      </c>
      <c r="D12978" s="265" t="s">
        <v>15953</v>
      </c>
      <c r="E12978" s="266" t="s">
        <v>10715</v>
      </c>
      <c r="P12978" s="343"/>
    </row>
    <row r="12979" spans="1:16" x14ac:dyDescent="0.25">
      <c r="A12979" s="264" t="s">
        <v>15040</v>
      </c>
      <c r="B12979" s="264" t="s">
        <v>2446</v>
      </c>
      <c r="C12979" s="265">
        <v>240505</v>
      </c>
      <c r="D12979" s="265" t="s">
        <v>15953</v>
      </c>
      <c r="E12979" s="266" t="s">
        <v>6710</v>
      </c>
      <c r="P12979" s="343"/>
    </row>
    <row r="12980" spans="1:16" x14ac:dyDescent="0.25">
      <c r="A12980" s="57" t="s">
        <v>132</v>
      </c>
      <c r="B12980" s="57" t="s">
        <v>2495</v>
      </c>
      <c r="C12980" s="62">
        <v>21030</v>
      </c>
      <c r="D12980" s="62" t="s">
        <v>5966</v>
      </c>
      <c r="E12980" s="60">
        <v>45961</v>
      </c>
      <c r="F12980" s="339" t="s">
        <v>16267</v>
      </c>
      <c r="G12980" s="339" t="s">
        <v>16268</v>
      </c>
      <c r="H12980" s="57"/>
      <c r="I12980" s="57"/>
      <c r="J12980" s="57"/>
      <c r="K12980" s="57"/>
      <c r="L12980" s="44"/>
      <c r="M12980" s="44"/>
      <c r="N12980" s="31"/>
      <c r="P12980" s="343"/>
    </row>
    <row r="12981" spans="1:16" x14ac:dyDescent="0.25">
      <c r="A12981" s="44" t="s">
        <v>132</v>
      </c>
      <c r="B12981" s="44" t="s">
        <v>1352</v>
      </c>
      <c r="C12981" s="45" t="s">
        <v>9319</v>
      </c>
      <c r="D12981" s="45" t="s">
        <v>18252</v>
      </c>
      <c r="E12981" s="45" t="s">
        <v>3754</v>
      </c>
      <c r="F12981" s="45" t="s">
        <v>1384</v>
      </c>
      <c r="G12981" s="45" t="s">
        <v>1385</v>
      </c>
      <c r="P12981" s="343"/>
    </row>
    <row r="12982" spans="1:16" x14ac:dyDescent="0.25">
      <c r="A12982" s="57" t="s">
        <v>132</v>
      </c>
      <c r="B12982" s="92" t="s">
        <v>4550</v>
      </c>
      <c r="C12982" s="93" t="s">
        <v>4548</v>
      </c>
      <c r="D12982" s="93" t="s">
        <v>4549</v>
      </c>
      <c r="E12982" s="94">
        <v>46203</v>
      </c>
      <c r="F12982" s="93"/>
      <c r="G12982" s="93"/>
      <c r="H12982" s="93"/>
      <c r="I12982" s="99"/>
      <c r="J12982" s="99"/>
      <c r="K12982" s="99"/>
      <c r="L12982" s="44"/>
      <c r="M12982" s="44"/>
      <c r="P12982" s="343"/>
    </row>
    <row r="12983" spans="1:16" x14ac:dyDescent="0.25">
      <c r="A12983" s="403" t="s">
        <v>132</v>
      </c>
      <c r="B12983" s="403" t="s">
        <v>17121</v>
      </c>
      <c r="C12983" s="413">
        <v>13.23</v>
      </c>
      <c r="D12983" s="43" t="s">
        <v>17679</v>
      </c>
      <c r="E12983" s="43">
        <v>46934</v>
      </c>
      <c r="F12983" s="88"/>
      <c r="P12983" s="343"/>
    </row>
    <row r="12984" spans="1:16" x14ac:dyDescent="0.25">
      <c r="A12984" s="403" t="s">
        <v>132</v>
      </c>
      <c r="B12984" s="403" t="s">
        <v>17113</v>
      </c>
      <c r="C12984" s="413">
        <v>14.23</v>
      </c>
      <c r="D12984" s="43" t="s">
        <v>17679</v>
      </c>
      <c r="E12984" s="43">
        <v>46934</v>
      </c>
      <c r="F12984" s="88"/>
      <c r="P12984" s="343"/>
    </row>
    <row r="12985" spans="1:16" x14ac:dyDescent="0.25">
      <c r="A12985" s="264" t="s">
        <v>7052</v>
      </c>
      <c r="B12985" s="264" t="s">
        <v>6669</v>
      </c>
      <c r="C12985" s="265">
        <v>230807</v>
      </c>
      <c r="D12985" s="265" t="s">
        <v>15953</v>
      </c>
      <c r="E12985" s="266" t="s">
        <v>6877</v>
      </c>
      <c r="P12985" s="343"/>
    </row>
    <row r="12986" spans="1:16" x14ac:dyDescent="0.25">
      <c r="A12986" s="264" t="s">
        <v>7052</v>
      </c>
      <c r="B12986" s="264" t="s">
        <v>3587</v>
      </c>
      <c r="C12986" s="265">
        <v>230904</v>
      </c>
      <c r="D12986" s="265" t="s">
        <v>15953</v>
      </c>
      <c r="E12986" s="266" t="s">
        <v>10715</v>
      </c>
      <c r="P12986" s="343"/>
    </row>
    <row r="12987" spans="1:16" x14ac:dyDescent="0.25">
      <c r="A12987" s="44" t="s">
        <v>11187</v>
      </c>
      <c r="B12987" s="44" t="s">
        <v>15259</v>
      </c>
      <c r="C12987" s="45" t="s">
        <v>11129</v>
      </c>
      <c r="D12987" s="45" t="s">
        <v>16294</v>
      </c>
      <c r="E12987" s="46">
        <v>46022</v>
      </c>
      <c r="F12987" s="338"/>
      <c r="G12987" s="44"/>
      <c r="H12987" s="44"/>
      <c r="I12987" s="44"/>
      <c r="J12987" s="44"/>
      <c r="K12987" s="44"/>
      <c r="L12987" s="44"/>
      <c r="M12987" s="44"/>
      <c r="N12987" s="31"/>
      <c r="P12987" s="343"/>
    </row>
    <row r="12988" spans="1:16" x14ac:dyDescent="0.25">
      <c r="A12988" s="264" t="s">
        <v>4317</v>
      </c>
      <c r="B12988" s="264" t="s">
        <v>3753</v>
      </c>
      <c r="C12988" s="265">
        <v>210101</v>
      </c>
      <c r="D12988" s="265" t="s">
        <v>15953</v>
      </c>
      <c r="E12988" s="266" t="s">
        <v>3754</v>
      </c>
      <c r="P12988" s="343"/>
    </row>
    <row r="12989" spans="1:16" x14ac:dyDescent="0.25">
      <c r="A12989" s="264" t="s">
        <v>2850</v>
      </c>
      <c r="B12989" s="264" t="s">
        <v>6669</v>
      </c>
      <c r="C12989" s="265">
        <v>220802</v>
      </c>
      <c r="D12989" s="265" t="s">
        <v>15953</v>
      </c>
      <c r="E12989" s="266" t="s">
        <v>6416</v>
      </c>
      <c r="P12989" s="343"/>
    </row>
    <row r="12990" spans="1:16" x14ac:dyDescent="0.25">
      <c r="A12990" s="264" t="s">
        <v>2850</v>
      </c>
      <c r="B12990" s="264" t="s">
        <v>2751</v>
      </c>
      <c r="C12990" s="265">
        <v>230105</v>
      </c>
      <c r="D12990" s="265" t="s">
        <v>15953</v>
      </c>
      <c r="E12990" s="266" t="s">
        <v>6877</v>
      </c>
      <c r="P12990" s="343"/>
    </row>
    <row r="12991" spans="1:16" x14ac:dyDescent="0.25">
      <c r="A12991" s="44" t="s">
        <v>15621</v>
      </c>
      <c r="B12991" s="44" t="s">
        <v>1354</v>
      </c>
      <c r="C12991" s="45" t="s">
        <v>14385</v>
      </c>
      <c r="D12991" s="45" t="s">
        <v>18252</v>
      </c>
      <c r="E12991" s="45" t="s">
        <v>3064</v>
      </c>
      <c r="F12991" s="45" t="s">
        <v>1384</v>
      </c>
      <c r="G12991" s="45" t="s">
        <v>1385</v>
      </c>
      <c r="P12991" s="343"/>
    </row>
    <row r="12992" spans="1:16" x14ac:dyDescent="0.25">
      <c r="A12992" s="1" t="s">
        <v>16426</v>
      </c>
      <c r="B12992" s="432" t="s">
        <v>2155</v>
      </c>
      <c r="C12992" s="433" t="s">
        <v>16427</v>
      </c>
      <c r="D12992" s="434" t="s">
        <v>17016</v>
      </c>
      <c r="E12992" s="434">
        <v>45917</v>
      </c>
      <c r="P12992" s="343"/>
    </row>
    <row r="12993" spans="1:16" x14ac:dyDescent="0.25">
      <c r="A12993" s="44" t="s">
        <v>12533</v>
      </c>
      <c r="B12993" s="44" t="s">
        <v>12534</v>
      </c>
      <c r="C12993" s="45" t="s">
        <v>6618</v>
      </c>
      <c r="D12993" s="45" t="s">
        <v>4574</v>
      </c>
      <c r="E12993" s="275">
        <f>DATE(2026,2,28)</f>
        <v>46081</v>
      </c>
      <c r="M12993" s="44"/>
      <c r="P12993" s="343"/>
    </row>
    <row r="12994" spans="1:16" x14ac:dyDescent="0.25">
      <c r="A12994" s="44" t="s">
        <v>5111</v>
      </c>
      <c r="B12994" s="44" t="s">
        <v>1356</v>
      </c>
      <c r="C12994" s="45" t="s">
        <v>15958</v>
      </c>
      <c r="D12994" s="45" t="s">
        <v>18252</v>
      </c>
      <c r="E12994" s="45" t="s">
        <v>6214</v>
      </c>
      <c r="F12994" s="45" t="s">
        <v>1384</v>
      </c>
      <c r="G12994" s="45" t="s">
        <v>1385</v>
      </c>
      <c r="P12994" s="343"/>
    </row>
    <row r="12995" spans="1:16" x14ac:dyDescent="0.25">
      <c r="A12995" s="44" t="s">
        <v>9382</v>
      </c>
      <c r="B12995" s="44" t="s">
        <v>1361</v>
      </c>
      <c r="C12995" s="45" t="s">
        <v>9087</v>
      </c>
      <c r="D12995" s="45" t="s">
        <v>18252</v>
      </c>
      <c r="E12995" s="45" t="s">
        <v>6809</v>
      </c>
      <c r="F12995" s="45" t="s">
        <v>1385</v>
      </c>
      <c r="G12995" s="45" t="s">
        <v>1385</v>
      </c>
      <c r="P12995" s="343"/>
    </row>
    <row r="12996" spans="1:16" x14ac:dyDescent="0.25">
      <c r="A12996" s="44" t="s">
        <v>9382</v>
      </c>
      <c r="B12996" s="44" t="s">
        <v>1362</v>
      </c>
      <c r="C12996" s="45" t="s">
        <v>9308</v>
      </c>
      <c r="D12996" s="45" t="s">
        <v>18252</v>
      </c>
      <c r="E12996" s="45" t="s">
        <v>3754</v>
      </c>
      <c r="F12996" s="45" t="s">
        <v>1385</v>
      </c>
      <c r="G12996" s="45" t="s">
        <v>1385</v>
      </c>
      <c r="P12996" s="343"/>
    </row>
    <row r="12997" spans="1:16" x14ac:dyDescent="0.25">
      <c r="A12997" s="1" t="s">
        <v>63</v>
      </c>
      <c r="B12997" s="432" t="s">
        <v>179</v>
      </c>
      <c r="C12997" s="433" t="s">
        <v>4596</v>
      </c>
      <c r="D12997" s="434" t="s">
        <v>17016</v>
      </c>
      <c r="E12997" s="434">
        <v>45858</v>
      </c>
      <c r="P12997" s="343"/>
    </row>
    <row r="12998" spans="1:16" x14ac:dyDescent="0.25">
      <c r="A12998" s="1" t="s">
        <v>63</v>
      </c>
      <c r="B12998" s="432" t="s">
        <v>179</v>
      </c>
      <c r="C12998" s="433" t="s">
        <v>4596</v>
      </c>
      <c r="D12998" s="434" t="s">
        <v>17016</v>
      </c>
      <c r="E12998" s="434">
        <v>45858</v>
      </c>
      <c r="P12998" s="343"/>
    </row>
    <row r="12999" spans="1:16" x14ac:dyDescent="0.25">
      <c r="A12999" s="1" t="s">
        <v>63</v>
      </c>
      <c r="B12999" s="432" t="s">
        <v>179</v>
      </c>
      <c r="C12999" s="433" t="s">
        <v>4596</v>
      </c>
      <c r="D12999" s="434" t="s">
        <v>17016</v>
      </c>
      <c r="E12999" s="434">
        <v>45858</v>
      </c>
      <c r="P12999" s="343"/>
    </row>
    <row r="13000" spans="1:16" x14ac:dyDescent="0.25">
      <c r="A13000" s="1" t="s">
        <v>63</v>
      </c>
      <c r="B13000" s="432" t="s">
        <v>179</v>
      </c>
      <c r="C13000" s="433" t="s">
        <v>4596</v>
      </c>
      <c r="D13000" s="434" t="s">
        <v>17016</v>
      </c>
      <c r="E13000" s="434">
        <v>45858</v>
      </c>
      <c r="P13000" s="343"/>
    </row>
    <row r="13001" spans="1:16" x14ac:dyDescent="0.25">
      <c r="A13001" s="264" t="s">
        <v>949</v>
      </c>
      <c r="B13001" s="264" t="s">
        <v>6966</v>
      </c>
      <c r="C13001" s="265">
        <v>23010401</v>
      </c>
      <c r="D13001" s="265" t="s">
        <v>15953</v>
      </c>
      <c r="E13001" s="266" t="s">
        <v>6967</v>
      </c>
      <c r="P13001" s="343"/>
    </row>
    <row r="13002" spans="1:16" x14ac:dyDescent="0.25">
      <c r="A13002" s="264" t="s">
        <v>949</v>
      </c>
      <c r="B13002" s="264" t="s">
        <v>14593</v>
      </c>
      <c r="C13002" s="265">
        <v>24060301</v>
      </c>
      <c r="D13002" s="265" t="s">
        <v>15953</v>
      </c>
      <c r="E13002" s="266" t="s">
        <v>6412</v>
      </c>
      <c r="P13002" s="343"/>
    </row>
    <row r="13003" spans="1:16" x14ac:dyDescent="0.25">
      <c r="A13003" s="264" t="s">
        <v>949</v>
      </c>
      <c r="B13003" s="264" t="s">
        <v>14594</v>
      </c>
      <c r="C13003" s="265">
        <v>24060302</v>
      </c>
      <c r="D13003" s="265" t="s">
        <v>15953</v>
      </c>
      <c r="E13003" s="266" t="s">
        <v>5410</v>
      </c>
      <c r="P13003" s="343"/>
    </row>
    <row r="13004" spans="1:16" x14ac:dyDescent="0.25">
      <c r="A13004" s="264" t="s">
        <v>949</v>
      </c>
      <c r="B13004" s="264" t="s">
        <v>6685</v>
      </c>
      <c r="C13004" s="265">
        <v>24120301</v>
      </c>
      <c r="D13004" s="265" t="s">
        <v>15953</v>
      </c>
      <c r="E13004" s="266" t="s">
        <v>17687</v>
      </c>
      <c r="P13004" s="343"/>
    </row>
    <row r="13005" spans="1:16" x14ac:dyDescent="0.25">
      <c r="A13005" s="264" t="s">
        <v>949</v>
      </c>
      <c r="B13005" s="264" t="s">
        <v>3602</v>
      </c>
      <c r="C13005" s="265">
        <v>24120302</v>
      </c>
      <c r="D13005" s="265" t="s">
        <v>15953</v>
      </c>
      <c r="E13005" s="266" t="s">
        <v>11834</v>
      </c>
      <c r="P13005" s="343"/>
    </row>
    <row r="13006" spans="1:16" x14ac:dyDescent="0.25">
      <c r="A13006" s="44" t="s">
        <v>13322</v>
      </c>
      <c r="B13006" s="92" t="s">
        <v>13392</v>
      </c>
      <c r="C13006" s="77" t="s">
        <v>13124</v>
      </c>
      <c r="D13006" s="93" t="s">
        <v>13391</v>
      </c>
      <c r="E13006" s="94">
        <v>45838</v>
      </c>
      <c r="F13006" s="93"/>
      <c r="G13006" s="93"/>
      <c r="H13006" s="93"/>
      <c r="I13006" s="99"/>
      <c r="J13006" s="99"/>
      <c r="K13006" s="99"/>
      <c r="L13006" s="44"/>
      <c r="M13006" s="44"/>
      <c r="N13006" s="31"/>
      <c r="P13006" s="343"/>
    </row>
    <row r="13007" spans="1:16" x14ac:dyDescent="0.25">
      <c r="A13007" s="264" t="s">
        <v>10787</v>
      </c>
      <c r="B13007" s="264" t="s">
        <v>1056</v>
      </c>
      <c r="C13007" s="265">
        <v>230601</v>
      </c>
      <c r="D13007" s="265" t="s">
        <v>15953</v>
      </c>
      <c r="E13007" s="266" t="s">
        <v>10533</v>
      </c>
      <c r="P13007" s="343"/>
    </row>
    <row r="13008" spans="1:16" x14ac:dyDescent="0.25">
      <c r="A13008" s="44" t="s">
        <v>2134</v>
      </c>
      <c r="B13008" s="44" t="s">
        <v>15290</v>
      </c>
      <c r="C13008" s="45" t="s">
        <v>7249</v>
      </c>
      <c r="D13008" s="45" t="s">
        <v>16294</v>
      </c>
      <c r="E13008" s="46">
        <v>45777</v>
      </c>
      <c r="F13008" s="338"/>
      <c r="G13008" s="44"/>
      <c r="H13008" s="44"/>
      <c r="I13008" s="44"/>
      <c r="J13008" s="44"/>
      <c r="K13008" s="44"/>
      <c r="L13008" s="44"/>
      <c r="M13008" s="44"/>
      <c r="N13008" s="31"/>
      <c r="P13008" s="343"/>
    </row>
    <row r="13009" spans="1:16" x14ac:dyDescent="0.25">
      <c r="A13009" s="264" t="s">
        <v>7053</v>
      </c>
      <c r="B13009" s="264" t="s">
        <v>1055</v>
      </c>
      <c r="C13009" s="265">
        <v>22010702</v>
      </c>
      <c r="D13009" s="265" t="s">
        <v>15953</v>
      </c>
      <c r="E13009" s="266" t="s">
        <v>8836</v>
      </c>
      <c r="P13009" s="343"/>
    </row>
    <row r="13010" spans="1:16" x14ac:dyDescent="0.25">
      <c r="A13010" s="44" t="s">
        <v>1272</v>
      </c>
      <c r="B13010" s="92" t="s">
        <v>13392</v>
      </c>
      <c r="C13010" s="45" t="s">
        <v>13122</v>
      </c>
      <c r="D13010" s="93" t="s">
        <v>13391</v>
      </c>
      <c r="E13010" s="94">
        <v>45838</v>
      </c>
      <c r="F13010" s="93"/>
      <c r="G13010" s="93"/>
      <c r="H13010" s="93"/>
      <c r="I13010" s="99"/>
      <c r="J13010" s="99"/>
      <c r="K13010" s="99"/>
      <c r="L13010" s="44"/>
      <c r="M13010" s="44"/>
      <c r="N13010" s="31"/>
      <c r="P13010" s="343"/>
    </row>
    <row r="13011" spans="1:16" x14ac:dyDescent="0.25">
      <c r="A13011" s="44" t="s">
        <v>15622</v>
      </c>
      <c r="B13011" s="44" t="s">
        <v>4157</v>
      </c>
      <c r="C13011" s="45" t="s">
        <v>15418</v>
      </c>
      <c r="D13011" s="45" t="s">
        <v>18252</v>
      </c>
      <c r="E13011" s="45" t="s">
        <v>3064</v>
      </c>
      <c r="F13011" s="45" t="s">
        <v>1384</v>
      </c>
      <c r="G13011" s="45" t="s">
        <v>1385</v>
      </c>
      <c r="P13011" s="343"/>
    </row>
    <row r="13012" spans="1:16" x14ac:dyDescent="0.25">
      <c r="A13012" s="44" t="s">
        <v>6109</v>
      </c>
      <c r="B13012" s="44" t="s">
        <v>6176</v>
      </c>
      <c r="C13012" s="45" t="s">
        <v>6189</v>
      </c>
      <c r="D13012" s="45" t="s">
        <v>18252</v>
      </c>
      <c r="E13012" s="45" t="s">
        <v>6210</v>
      </c>
      <c r="F13012" s="45" t="s">
        <v>1384</v>
      </c>
      <c r="G13012" s="45" t="s">
        <v>1384</v>
      </c>
      <c r="P13012" s="343"/>
    </row>
    <row r="13013" spans="1:16" x14ac:dyDescent="0.25">
      <c r="A13013" s="264" t="s">
        <v>4318</v>
      </c>
      <c r="B13013" s="264" t="s">
        <v>14593</v>
      </c>
      <c r="C13013" s="265">
        <v>24060301</v>
      </c>
      <c r="D13013" s="265" t="s">
        <v>15953</v>
      </c>
      <c r="E13013" s="266" t="s">
        <v>6412</v>
      </c>
      <c r="P13013" s="343"/>
    </row>
    <row r="13014" spans="1:16" x14ac:dyDescent="0.25">
      <c r="A13014" s="264" t="s">
        <v>15041</v>
      </c>
      <c r="B13014" s="264" t="s">
        <v>4844</v>
      </c>
      <c r="C13014" s="265">
        <v>24060401</v>
      </c>
      <c r="D13014" s="265" t="s">
        <v>15953</v>
      </c>
      <c r="E13014" s="266" t="s">
        <v>6412</v>
      </c>
      <c r="P13014" s="343"/>
    </row>
    <row r="13015" spans="1:16" x14ac:dyDescent="0.25">
      <c r="A13015" s="264" t="s">
        <v>15041</v>
      </c>
      <c r="B13015" s="264" t="s">
        <v>1057</v>
      </c>
      <c r="C13015" s="265">
        <v>24060402</v>
      </c>
      <c r="D13015" s="265" t="s">
        <v>15953</v>
      </c>
      <c r="E13015" s="266" t="s">
        <v>5410</v>
      </c>
      <c r="P13015" s="343"/>
    </row>
    <row r="13016" spans="1:16" x14ac:dyDescent="0.25">
      <c r="A13016" s="1" t="s">
        <v>14011</v>
      </c>
      <c r="B13016" s="432" t="s">
        <v>2155</v>
      </c>
      <c r="C13016" s="433" t="s">
        <v>14501</v>
      </c>
      <c r="D13016" s="434" t="s">
        <v>17016</v>
      </c>
      <c r="E13016" s="434">
        <v>45889</v>
      </c>
      <c r="P13016" s="343"/>
    </row>
    <row r="13017" spans="1:16" x14ac:dyDescent="0.25">
      <c r="A13017" s="1" t="s">
        <v>14011</v>
      </c>
      <c r="B13017" s="432" t="s">
        <v>2155</v>
      </c>
      <c r="C13017" s="433" t="s">
        <v>14501</v>
      </c>
      <c r="D13017" s="434" t="s">
        <v>17016</v>
      </c>
      <c r="E13017" s="434">
        <v>45889</v>
      </c>
      <c r="P13017" s="343"/>
    </row>
    <row r="13018" spans="1:16" x14ac:dyDescent="0.25">
      <c r="A13018" s="76" t="s">
        <v>7814</v>
      </c>
      <c r="B13018" s="76" t="s">
        <v>7810</v>
      </c>
      <c r="C13018" s="97" t="s">
        <v>7811</v>
      </c>
      <c r="D13018" s="96" t="s">
        <v>1398</v>
      </c>
      <c r="E13018" s="112">
        <v>46075</v>
      </c>
      <c r="F13018" s="93"/>
      <c r="G13018" s="93"/>
      <c r="H13018" s="93"/>
      <c r="I13018" s="99"/>
      <c r="J13018" s="99"/>
      <c r="K13018" s="99"/>
      <c r="L13018" s="44"/>
      <c r="M13018" s="44"/>
      <c r="P13018" s="343"/>
    </row>
    <row r="13019" spans="1:16" x14ac:dyDescent="0.25">
      <c r="A13019" s="44" t="s">
        <v>9383</v>
      </c>
      <c r="B13019" s="44" t="s">
        <v>9313</v>
      </c>
      <c r="C13019" s="45" t="s">
        <v>9314</v>
      </c>
      <c r="D13019" s="45" t="s">
        <v>18252</v>
      </c>
      <c r="E13019" s="45" t="s">
        <v>3754</v>
      </c>
      <c r="F13019" s="45" t="s">
        <v>1384</v>
      </c>
      <c r="G13019" s="45" t="s">
        <v>1385</v>
      </c>
      <c r="P13019" s="343"/>
    </row>
    <row r="13020" spans="1:16" x14ac:dyDescent="0.25">
      <c r="A13020" s="264" t="s">
        <v>5493</v>
      </c>
      <c r="B13020" s="264" t="s">
        <v>236</v>
      </c>
      <c r="C13020" s="265">
        <v>241001</v>
      </c>
      <c r="D13020" s="265" t="s">
        <v>15953</v>
      </c>
      <c r="E13020" s="266" t="s">
        <v>11352</v>
      </c>
      <c r="P13020" s="343"/>
    </row>
    <row r="13021" spans="1:16" x14ac:dyDescent="0.25">
      <c r="A13021" s="264" t="s">
        <v>950</v>
      </c>
      <c r="B13021" s="264" t="s">
        <v>3782</v>
      </c>
      <c r="C13021" s="265">
        <v>210205</v>
      </c>
      <c r="D13021" s="265" t="s">
        <v>15953</v>
      </c>
      <c r="E13021" s="266" t="s">
        <v>8836</v>
      </c>
      <c r="P13021" s="343"/>
    </row>
    <row r="13022" spans="1:16" x14ac:dyDescent="0.25">
      <c r="A13022" s="264" t="s">
        <v>950</v>
      </c>
      <c r="B13022" s="264" t="s">
        <v>6662</v>
      </c>
      <c r="C13022" s="265">
        <v>22010601</v>
      </c>
      <c r="D13022" s="265" t="s">
        <v>15953</v>
      </c>
      <c r="E13022" s="266" t="s">
        <v>6211</v>
      </c>
      <c r="P13022" s="343"/>
    </row>
    <row r="13023" spans="1:16" x14ac:dyDescent="0.25">
      <c r="A13023" s="264" t="s">
        <v>950</v>
      </c>
      <c r="B13023" s="264" t="s">
        <v>6663</v>
      </c>
      <c r="C13023" s="265">
        <v>22010602</v>
      </c>
      <c r="D13023" s="265" t="s">
        <v>15953</v>
      </c>
      <c r="E13023" s="266" t="s">
        <v>6211</v>
      </c>
      <c r="P13023" s="343"/>
    </row>
    <row r="13024" spans="1:16" x14ac:dyDescent="0.25">
      <c r="A13024" s="264" t="s">
        <v>950</v>
      </c>
      <c r="B13024" s="264" t="s">
        <v>6664</v>
      </c>
      <c r="C13024" s="265">
        <v>22010701</v>
      </c>
      <c r="D13024" s="265" t="s">
        <v>15953</v>
      </c>
      <c r="E13024" s="266" t="s">
        <v>6665</v>
      </c>
      <c r="P13024" s="343"/>
    </row>
    <row r="13025" spans="1:16" x14ac:dyDescent="0.25">
      <c r="A13025" s="44" t="s">
        <v>16182</v>
      </c>
      <c r="B13025" s="44" t="s">
        <v>15963</v>
      </c>
      <c r="C13025" s="45" t="s">
        <v>15964</v>
      </c>
      <c r="D13025" s="45" t="s">
        <v>18252</v>
      </c>
      <c r="E13025" s="45" t="s">
        <v>6214</v>
      </c>
      <c r="F13025" s="45" t="s">
        <v>1384</v>
      </c>
      <c r="G13025" s="45" t="s">
        <v>1385</v>
      </c>
      <c r="P13025" s="343"/>
    </row>
    <row r="13026" spans="1:16" x14ac:dyDescent="0.25">
      <c r="A13026" s="44" t="s">
        <v>13323</v>
      </c>
      <c r="B13026" s="92" t="s">
        <v>13392</v>
      </c>
      <c r="C13026" s="45" t="s">
        <v>13131</v>
      </c>
      <c r="D13026" s="93" t="s">
        <v>13391</v>
      </c>
      <c r="E13026" s="94">
        <v>45838</v>
      </c>
      <c r="F13026" s="93"/>
      <c r="G13026" s="93"/>
      <c r="H13026" s="93"/>
      <c r="I13026" s="99"/>
      <c r="J13026" s="99"/>
      <c r="K13026" s="99"/>
      <c r="L13026" s="44"/>
      <c r="M13026" s="44"/>
      <c r="N13026" s="31"/>
      <c r="P13026" s="343"/>
    </row>
    <row r="13027" spans="1:16" x14ac:dyDescent="0.25">
      <c r="A13027" s="264" t="s">
        <v>8742</v>
      </c>
      <c r="B13027" s="264" t="s">
        <v>6966</v>
      </c>
      <c r="C13027" s="265">
        <v>23010401</v>
      </c>
      <c r="D13027" s="265" t="s">
        <v>15953</v>
      </c>
      <c r="E13027" s="266" t="s">
        <v>6967</v>
      </c>
      <c r="P13027" s="343"/>
    </row>
    <row r="13028" spans="1:16" x14ac:dyDescent="0.25">
      <c r="A13028" s="264" t="s">
        <v>8742</v>
      </c>
      <c r="B13028" s="264" t="s">
        <v>17682</v>
      </c>
      <c r="C13028" s="265">
        <v>25010501</v>
      </c>
      <c r="D13028" s="265" t="s">
        <v>15953</v>
      </c>
      <c r="E13028" s="266" t="s">
        <v>17681</v>
      </c>
      <c r="P13028" s="343"/>
    </row>
    <row r="13029" spans="1:16" x14ac:dyDescent="0.25">
      <c r="A13029" s="264" t="s">
        <v>8742</v>
      </c>
      <c r="B13029" s="264" t="s">
        <v>6663</v>
      </c>
      <c r="C13029" s="265">
        <v>25010502</v>
      </c>
      <c r="D13029" s="265" t="s">
        <v>15953</v>
      </c>
      <c r="E13029" s="266" t="s">
        <v>6677</v>
      </c>
      <c r="P13029" s="343"/>
    </row>
    <row r="13030" spans="1:16" x14ac:dyDescent="0.25">
      <c r="A13030" s="1" t="s">
        <v>82</v>
      </c>
      <c r="B13030" s="432" t="s">
        <v>5167</v>
      </c>
      <c r="C13030" s="433" t="s">
        <v>4407</v>
      </c>
      <c r="D13030" s="434" t="s">
        <v>17016</v>
      </c>
      <c r="E13030" s="434">
        <v>45823</v>
      </c>
      <c r="P13030" s="343"/>
    </row>
    <row r="13031" spans="1:16" x14ac:dyDescent="0.25">
      <c r="A13031" s="1" t="s">
        <v>82</v>
      </c>
      <c r="B13031" s="432" t="s">
        <v>5167</v>
      </c>
      <c r="C13031" s="433" t="s">
        <v>4407</v>
      </c>
      <c r="D13031" s="434" t="s">
        <v>17016</v>
      </c>
      <c r="E13031" s="434">
        <v>45823</v>
      </c>
      <c r="P13031" s="343"/>
    </row>
    <row r="13032" spans="1:16" x14ac:dyDescent="0.25">
      <c r="A13032" s="264" t="s">
        <v>15913</v>
      </c>
      <c r="B13032" s="264" t="s">
        <v>6669</v>
      </c>
      <c r="C13032" s="265">
        <v>240804</v>
      </c>
      <c r="D13032" s="265" t="s">
        <v>15953</v>
      </c>
      <c r="E13032" s="266" t="s">
        <v>15826</v>
      </c>
      <c r="P13032" s="343"/>
    </row>
    <row r="13033" spans="1:16" x14ac:dyDescent="0.25">
      <c r="A13033" s="44" t="s">
        <v>16377</v>
      </c>
      <c r="B13033" s="44" t="s">
        <v>16337</v>
      </c>
      <c r="C13033" s="45" t="s">
        <v>16338</v>
      </c>
      <c r="D13033" s="45" t="s">
        <v>16294</v>
      </c>
      <c r="E13033" s="46">
        <v>46022</v>
      </c>
      <c r="F13033" s="338"/>
      <c r="G13033" s="44"/>
      <c r="H13033" s="44"/>
      <c r="I13033" s="44"/>
      <c r="J13033" s="44"/>
      <c r="K13033" s="44"/>
      <c r="L13033" s="44"/>
      <c r="M13033" s="44"/>
      <c r="N13033" s="31"/>
      <c r="P13033" s="343"/>
    </row>
    <row r="13034" spans="1:16" x14ac:dyDescent="0.25">
      <c r="A13034" s="264" t="s">
        <v>4319</v>
      </c>
      <c r="B13034" s="264" t="s">
        <v>3782</v>
      </c>
      <c r="C13034" s="265">
        <v>210205</v>
      </c>
      <c r="D13034" s="265" t="s">
        <v>15953</v>
      </c>
      <c r="E13034" s="266" t="s">
        <v>8836</v>
      </c>
      <c r="P13034" s="343"/>
    </row>
    <row r="13035" spans="1:16" x14ac:dyDescent="0.25">
      <c r="A13035" s="44" t="s">
        <v>12535</v>
      </c>
      <c r="B13035" s="44" t="s">
        <v>12537</v>
      </c>
      <c r="C13035" s="45" t="s">
        <v>6619</v>
      </c>
      <c r="D13035" s="45" t="s">
        <v>4574</v>
      </c>
      <c r="E13035" s="275">
        <f>DATE(2026,10,7)</f>
        <v>46302</v>
      </c>
      <c r="M13035" s="44"/>
      <c r="P13035" s="343"/>
    </row>
    <row r="13036" spans="1:16" x14ac:dyDescent="0.25">
      <c r="A13036" s="44" t="s">
        <v>12535</v>
      </c>
      <c r="B13036" s="44" t="s">
        <v>16713</v>
      </c>
      <c r="C13036" s="45" t="s">
        <v>16714</v>
      </c>
      <c r="D13036" s="45" t="s">
        <v>4574</v>
      </c>
      <c r="E13036" s="275">
        <f>DATE(2028,10,25)</f>
        <v>47051</v>
      </c>
      <c r="M13036" s="44"/>
      <c r="P13036" s="343"/>
    </row>
    <row r="13037" spans="1:16" x14ac:dyDescent="0.25">
      <c r="A13037" s="44" t="s">
        <v>12535</v>
      </c>
      <c r="B13037" s="44" t="s">
        <v>12536</v>
      </c>
      <c r="C13037" s="45" t="s">
        <v>4798</v>
      </c>
      <c r="D13037" s="45" t="s">
        <v>4574</v>
      </c>
      <c r="E13037" s="275">
        <f>DATE(2025,7,27)</f>
        <v>45865</v>
      </c>
      <c r="F13037" s="32"/>
      <c r="G13037" s="32"/>
      <c r="H13037" s="32"/>
      <c r="I13037" s="31"/>
      <c r="J13037" s="31"/>
      <c r="K13037" s="31"/>
      <c r="L13037" s="31"/>
      <c r="M13037" s="44"/>
      <c r="N13037" s="31"/>
      <c r="P13037" s="343"/>
    </row>
    <row r="13038" spans="1:16" x14ac:dyDescent="0.25">
      <c r="A13038" s="57" t="s">
        <v>1456</v>
      </c>
      <c r="B13038" s="57" t="s">
        <v>1488</v>
      </c>
      <c r="C13038" s="62">
        <v>21027</v>
      </c>
      <c r="D13038" s="62" t="s">
        <v>5966</v>
      </c>
      <c r="E13038" s="60">
        <v>45777</v>
      </c>
      <c r="F13038" s="339" t="s">
        <v>16267</v>
      </c>
      <c r="G13038" s="339" t="s">
        <v>16268</v>
      </c>
      <c r="H13038" s="57"/>
      <c r="I13038" s="57"/>
      <c r="J13038" s="57"/>
      <c r="K13038" s="57"/>
      <c r="L13038" s="44"/>
      <c r="M13038" s="44"/>
      <c r="N13038" s="31"/>
      <c r="P13038" s="343"/>
    </row>
    <row r="13039" spans="1:16" x14ac:dyDescent="0.25">
      <c r="A13039" s="57" t="s">
        <v>1456</v>
      </c>
      <c r="B13039" s="57" t="s">
        <v>2495</v>
      </c>
      <c r="C13039" s="62">
        <v>21030</v>
      </c>
      <c r="D13039" s="62" t="s">
        <v>5966</v>
      </c>
      <c r="E13039" s="60">
        <v>45961</v>
      </c>
      <c r="F13039" s="339"/>
      <c r="G13039" s="339" t="s">
        <v>16268</v>
      </c>
      <c r="H13039" s="57"/>
      <c r="I13039" s="57"/>
      <c r="J13039" s="57"/>
      <c r="K13039" s="57"/>
      <c r="L13039" s="44"/>
      <c r="M13039" s="44"/>
      <c r="N13039" s="31"/>
      <c r="P13039" s="343"/>
    </row>
    <row r="13040" spans="1:16" x14ac:dyDescent="0.25">
      <c r="A13040" s="57" t="s">
        <v>1456</v>
      </c>
      <c r="B13040" s="57" t="s">
        <v>2495</v>
      </c>
      <c r="C13040" s="62" t="s">
        <v>10848</v>
      </c>
      <c r="D13040" s="62" t="s">
        <v>5966</v>
      </c>
      <c r="E13040" s="60">
        <v>45961</v>
      </c>
      <c r="F13040" s="339" t="s">
        <v>16267</v>
      </c>
      <c r="G13040" s="339" t="s">
        <v>16268</v>
      </c>
      <c r="H13040" s="57"/>
      <c r="I13040" s="57"/>
      <c r="J13040" s="57"/>
      <c r="K13040" s="57"/>
      <c r="L13040" s="44"/>
      <c r="M13040" s="44"/>
      <c r="N13040" s="31"/>
      <c r="P13040" s="343"/>
    </row>
    <row r="13041" spans="1:16" x14ac:dyDescent="0.25">
      <c r="A13041" s="57" t="s">
        <v>1456</v>
      </c>
      <c r="B13041" s="57" t="s">
        <v>10856</v>
      </c>
      <c r="C13041" s="62">
        <v>2320</v>
      </c>
      <c r="D13041" s="62" t="s">
        <v>5966</v>
      </c>
      <c r="E13041" s="60">
        <v>45777</v>
      </c>
      <c r="F13041" s="339" t="s">
        <v>16267</v>
      </c>
      <c r="G13041" s="339" t="s">
        <v>16268</v>
      </c>
      <c r="H13041" s="57"/>
      <c r="I13041" s="57"/>
      <c r="J13041" s="57"/>
      <c r="K13041" s="57"/>
      <c r="L13041" s="44"/>
      <c r="M13041" s="44"/>
      <c r="N13041" s="31"/>
      <c r="P13041" s="343"/>
    </row>
    <row r="13042" spans="1:16" x14ac:dyDescent="0.25">
      <c r="A13042" s="44" t="s">
        <v>1456</v>
      </c>
      <c r="B13042" s="44" t="s">
        <v>2561</v>
      </c>
      <c r="C13042" s="45" t="s">
        <v>2563</v>
      </c>
      <c r="D13042" s="45" t="s">
        <v>15765</v>
      </c>
      <c r="E13042" s="45" t="s">
        <v>6213</v>
      </c>
      <c r="F13042" s="328"/>
      <c r="G13042" s="328"/>
      <c r="H13042" s="328"/>
      <c r="I13042" s="329"/>
      <c r="J13042" s="329"/>
      <c r="K13042" s="329"/>
      <c r="L13042" s="44"/>
      <c r="M13042" s="44"/>
      <c r="P13042" s="343"/>
    </row>
    <row r="13043" spans="1:16" x14ac:dyDescent="0.25">
      <c r="A13043" s="44" t="s">
        <v>1456</v>
      </c>
      <c r="B13043" s="44" t="s">
        <v>11317</v>
      </c>
      <c r="C13043" s="45" t="s">
        <v>11319</v>
      </c>
      <c r="D13043" s="45" t="s">
        <v>15765</v>
      </c>
      <c r="E13043" s="45" t="s">
        <v>2980</v>
      </c>
      <c r="F13043" s="328"/>
      <c r="G13043" s="328"/>
      <c r="H13043" s="328"/>
      <c r="I13043" s="329"/>
      <c r="J13043" s="329"/>
      <c r="K13043" s="329"/>
      <c r="L13043" s="44"/>
      <c r="M13043" s="44"/>
      <c r="P13043" s="343"/>
    </row>
    <row r="13044" spans="1:16" x14ac:dyDescent="0.25">
      <c r="A13044" s="346" t="s">
        <v>1456</v>
      </c>
      <c r="B13044" s="346" t="s">
        <v>2561</v>
      </c>
      <c r="C13044" s="347" t="s">
        <v>2563</v>
      </c>
      <c r="D13044" s="347" t="s">
        <v>15765</v>
      </c>
      <c r="E13044" s="347" t="s">
        <v>13010</v>
      </c>
      <c r="F13044" s="346"/>
      <c r="G13044" s="346"/>
      <c r="H13044" s="346"/>
      <c r="I13044" s="346"/>
      <c r="J13044" s="346"/>
      <c r="K13044" s="346"/>
      <c r="L13044" s="346"/>
      <c r="M13044" s="346"/>
      <c r="P13044" s="343"/>
    </row>
    <row r="13045" spans="1:16" x14ac:dyDescent="0.25">
      <c r="A13045" s="346" t="s">
        <v>1456</v>
      </c>
      <c r="B13045" s="346" t="s">
        <v>11317</v>
      </c>
      <c r="C13045" s="347" t="s">
        <v>11319</v>
      </c>
      <c r="D13045" s="347" t="s">
        <v>15765</v>
      </c>
      <c r="E13045" s="347" t="s">
        <v>6430</v>
      </c>
      <c r="F13045" s="346"/>
      <c r="G13045" s="346"/>
      <c r="H13045" s="346"/>
      <c r="I13045" s="346"/>
      <c r="J13045" s="346"/>
      <c r="K13045" s="346"/>
      <c r="L13045" s="346"/>
      <c r="M13045" s="346"/>
      <c r="P13045" s="343"/>
    </row>
    <row r="13046" spans="1:16" x14ac:dyDescent="0.25">
      <c r="A13046" s="44" t="s">
        <v>1456</v>
      </c>
      <c r="B13046" s="44" t="s">
        <v>2561</v>
      </c>
      <c r="C13046" s="45" t="s">
        <v>2563</v>
      </c>
      <c r="D13046" s="45" t="s">
        <v>13812</v>
      </c>
      <c r="E13046" s="45" t="s">
        <v>6213</v>
      </c>
      <c r="F13046" s="93"/>
      <c r="G13046" s="93"/>
      <c r="H13046" s="93"/>
      <c r="I13046" s="99"/>
      <c r="J13046" s="99"/>
      <c r="K13046" s="99"/>
      <c r="L13046" s="44"/>
      <c r="M13046" s="44"/>
      <c r="P13046" s="343"/>
    </row>
    <row r="13047" spans="1:16" x14ac:dyDescent="0.25">
      <c r="A13047" s="44" t="s">
        <v>1456</v>
      </c>
      <c r="B13047" s="44" t="s">
        <v>11317</v>
      </c>
      <c r="C13047" s="45" t="s">
        <v>11319</v>
      </c>
      <c r="D13047" s="45" t="s">
        <v>13812</v>
      </c>
      <c r="E13047" s="45" t="s">
        <v>2980</v>
      </c>
      <c r="F13047" s="93"/>
      <c r="G13047" s="93"/>
      <c r="H13047" s="93"/>
      <c r="I13047" s="99"/>
      <c r="J13047" s="99"/>
      <c r="K13047" s="99"/>
      <c r="L13047" s="44"/>
      <c r="M13047" s="44"/>
      <c r="P13047" s="343"/>
    </row>
    <row r="13048" spans="1:16" x14ac:dyDescent="0.25">
      <c r="A13048" s="102" t="s">
        <v>17073</v>
      </c>
      <c r="B13048" s="353" t="s">
        <v>4153</v>
      </c>
      <c r="C13048" s="32" t="s">
        <v>17085</v>
      </c>
      <c r="D13048" s="32" t="s">
        <v>1398</v>
      </c>
      <c r="E13048" s="94">
        <v>45766</v>
      </c>
      <c r="F13048" s="32"/>
      <c r="G13048" s="32"/>
      <c r="H13048" s="32"/>
      <c r="I13048" s="31"/>
      <c r="J13048" s="31"/>
      <c r="K13048" s="31"/>
      <c r="L13048" s="31"/>
      <c r="M13048" s="31"/>
      <c r="N13048" s="31"/>
      <c r="P13048" s="343"/>
    </row>
    <row r="13049" spans="1:16" x14ac:dyDescent="0.25">
      <c r="A13049" s="44" t="s">
        <v>11188</v>
      </c>
      <c r="B13049" s="44" t="s">
        <v>15259</v>
      </c>
      <c r="C13049" s="45" t="s">
        <v>11129</v>
      </c>
      <c r="D13049" s="45" t="s">
        <v>16294</v>
      </c>
      <c r="E13049" s="46">
        <v>46022</v>
      </c>
      <c r="F13049" s="338"/>
      <c r="G13049" s="44"/>
      <c r="H13049" s="44"/>
      <c r="I13049" s="44"/>
      <c r="J13049" s="44"/>
      <c r="K13049" s="44"/>
      <c r="L13049" s="44"/>
      <c r="M13049" s="44"/>
      <c r="N13049" s="31"/>
      <c r="P13049" s="343"/>
    </row>
    <row r="13050" spans="1:16" x14ac:dyDescent="0.25">
      <c r="A13050" s="262" t="s">
        <v>3284</v>
      </c>
      <c r="B13050" s="262" t="s">
        <v>9229</v>
      </c>
      <c r="C13050" s="53" t="s">
        <v>9284</v>
      </c>
      <c r="D13050" s="93" t="s">
        <v>7330</v>
      </c>
      <c r="E13050" s="263">
        <v>46824</v>
      </c>
      <c r="F13050" s="93"/>
      <c r="G13050" s="93"/>
      <c r="H13050" s="93"/>
      <c r="I13050" s="99"/>
      <c r="J13050" s="99"/>
      <c r="K13050" s="99"/>
      <c r="L13050" s="44"/>
      <c r="M13050" s="44"/>
      <c r="P13050" s="343"/>
    </row>
    <row r="13051" spans="1:16" x14ac:dyDescent="0.25">
      <c r="A13051" s="262" t="s">
        <v>3284</v>
      </c>
      <c r="B13051" s="262" t="s">
        <v>7379</v>
      </c>
      <c r="C13051" s="53" t="s">
        <v>13819</v>
      </c>
      <c r="D13051" s="93" t="s">
        <v>7330</v>
      </c>
      <c r="E13051" s="263">
        <v>47300</v>
      </c>
      <c r="F13051" s="93"/>
      <c r="G13051" s="93"/>
      <c r="H13051" s="93"/>
      <c r="I13051" s="99"/>
      <c r="J13051" s="99"/>
      <c r="K13051" s="99"/>
      <c r="L13051" s="44"/>
      <c r="M13051" s="44"/>
      <c r="P13051" s="343"/>
    </row>
    <row r="13052" spans="1:16" x14ac:dyDescent="0.25">
      <c r="A13052" s="57" t="s">
        <v>3284</v>
      </c>
      <c r="B13052" s="57" t="s">
        <v>176</v>
      </c>
      <c r="C13052" s="62">
        <v>2403</v>
      </c>
      <c r="D13052" s="62" t="s">
        <v>5966</v>
      </c>
      <c r="E13052" s="60">
        <v>45961</v>
      </c>
      <c r="F13052" s="339" t="s">
        <v>16267</v>
      </c>
      <c r="G13052" s="339" t="s">
        <v>16268</v>
      </c>
      <c r="H13052" s="57"/>
      <c r="I13052" s="57"/>
      <c r="J13052" s="57"/>
      <c r="K13052" s="57"/>
      <c r="L13052" s="44"/>
      <c r="M13052" s="44"/>
      <c r="N13052" s="31"/>
      <c r="P13052" s="343"/>
    </row>
    <row r="13053" spans="1:16" x14ac:dyDescent="0.25">
      <c r="A13053" s="57" t="s">
        <v>3284</v>
      </c>
      <c r="B13053" s="57" t="s">
        <v>1495</v>
      </c>
      <c r="C13053" s="62">
        <v>2402</v>
      </c>
      <c r="D13053" s="62" t="s">
        <v>5966</v>
      </c>
      <c r="E13053" s="60">
        <v>45961</v>
      </c>
      <c r="F13053" s="339" t="s">
        <v>16267</v>
      </c>
      <c r="G13053" s="339" t="s">
        <v>16268</v>
      </c>
      <c r="H13053" s="57"/>
      <c r="I13053" s="57"/>
      <c r="J13053" s="57"/>
      <c r="K13053" s="57"/>
      <c r="L13053" s="44"/>
      <c r="M13053" s="44"/>
      <c r="N13053" s="31"/>
      <c r="P13053" s="343"/>
    </row>
    <row r="13054" spans="1:16" x14ac:dyDescent="0.25">
      <c r="A13054" s="57" t="s">
        <v>3284</v>
      </c>
      <c r="B13054" s="57" t="s">
        <v>1497</v>
      </c>
      <c r="C13054" s="62">
        <v>2411</v>
      </c>
      <c r="D13054" s="62" t="s">
        <v>5966</v>
      </c>
      <c r="E13054" s="60">
        <v>45961</v>
      </c>
      <c r="F13054" s="339" t="s">
        <v>16267</v>
      </c>
      <c r="G13054" s="339" t="s">
        <v>16268</v>
      </c>
      <c r="H13054" s="57"/>
      <c r="I13054" s="57"/>
      <c r="J13054" s="57"/>
      <c r="K13054" s="57"/>
      <c r="L13054" s="44"/>
      <c r="M13054" s="44"/>
      <c r="N13054" s="31"/>
      <c r="P13054" s="343"/>
    </row>
    <row r="13055" spans="1:16" x14ac:dyDescent="0.25">
      <c r="A13055" s="403" t="s">
        <v>17527</v>
      </c>
      <c r="B13055" s="403" t="s">
        <v>17206</v>
      </c>
      <c r="C13055" s="413">
        <v>16.23</v>
      </c>
      <c r="D13055" s="43" t="s">
        <v>17679</v>
      </c>
      <c r="E13055" s="43">
        <v>46934</v>
      </c>
      <c r="F13055" s="88"/>
      <c r="P13055" s="343"/>
    </row>
    <row r="13056" spans="1:16" x14ac:dyDescent="0.25">
      <c r="A13056" s="403" t="s">
        <v>17527</v>
      </c>
      <c r="B13056" s="403" t="s">
        <v>17100</v>
      </c>
      <c r="C13056" s="413">
        <v>3.25</v>
      </c>
      <c r="D13056" s="43" t="s">
        <v>17679</v>
      </c>
      <c r="E13056" s="43">
        <v>47422</v>
      </c>
      <c r="F13056" s="88"/>
      <c r="P13056" s="343"/>
    </row>
    <row r="13057" spans="1:16" x14ac:dyDescent="0.25">
      <c r="A13057" s="403" t="s">
        <v>17527</v>
      </c>
      <c r="B13057" s="403" t="s">
        <v>17153</v>
      </c>
      <c r="C13057" s="413">
        <v>6.25</v>
      </c>
      <c r="D13057" s="43" t="s">
        <v>17679</v>
      </c>
      <c r="E13057" s="43">
        <v>47422</v>
      </c>
      <c r="F13057" s="88"/>
      <c r="P13057" s="343"/>
    </row>
    <row r="13058" spans="1:16" x14ac:dyDescent="0.25">
      <c r="A13058" s="403" t="s">
        <v>17527</v>
      </c>
      <c r="B13058" s="403" t="s">
        <v>17099</v>
      </c>
      <c r="C13058" s="413">
        <v>8.25</v>
      </c>
      <c r="D13058" s="43" t="s">
        <v>17679</v>
      </c>
      <c r="E13058" s="43">
        <v>47057</v>
      </c>
      <c r="F13058" s="88"/>
      <c r="P13058" s="343"/>
    </row>
    <row r="13059" spans="1:16" x14ac:dyDescent="0.25">
      <c r="A13059" s="403" t="s">
        <v>17527</v>
      </c>
      <c r="B13059" s="403" t="s">
        <v>17126</v>
      </c>
      <c r="C13059" s="413">
        <v>11.23</v>
      </c>
      <c r="D13059" s="43" t="s">
        <v>17679</v>
      </c>
      <c r="E13059" s="43">
        <v>46934</v>
      </c>
      <c r="F13059" s="88"/>
      <c r="P13059" s="343"/>
    </row>
    <row r="13060" spans="1:16" x14ac:dyDescent="0.25">
      <c r="A13060" s="403" t="s">
        <v>17527</v>
      </c>
      <c r="B13060" s="403" t="s">
        <v>17121</v>
      </c>
      <c r="C13060" s="413">
        <v>13.23</v>
      </c>
      <c r="D13060" s="43" t="s">
        <v>17679</v>
      </c>
      <c r="E13060" s="43">
        <v>46934</v>
      </c>
      <c r="F13060" s="88"/>
      <c r="P13060" s="343"/>
    </row>
    <row r="13061" spans="1:16" x14ac:dyDescent="0.25">
      <c r="A13061" s="403" t="s">
        <v>17527</v>
      </c>
      <c r="B13061" s="403" t="s">
        <v>17205</v>
      </c>
      <c r="C13061" s="413">
        <v>15.23</v>
      </c>
      <c r="D13061" s="43" t="s">
        <v>17679</v>
      </c>
      <c r="E13061" s="43">
        <v>46934</v>
      </c>
      <c r="F13061" s="88"/>
      <c r="P13061" s="343"/>
    </row>
    <row r="13062" spans="1:16" x14ac:dyDescent="0.25">
      <c r="A13062" s="403" t="s">
        <v>17527</v>
      </c>
      <c r="B13062" s="403" t="s">
        <v>17133</v>
      </c>
      <c r="C13062" s="413">
        <v>18.23</v>
      </c>
      <c r="D13062" s="43" t="s">
        <v>17679</v>
      </c>
      <c r="E13062" s="43">
        <v>46934</v>
      </c>
      <c r="F13062" s="88"/>
      <c r="P13062" s="343"/>
    </row>
    <row r="13063" spans="1:16" x14ac:dyDescent="0.25">
      <c r="A13063" s="403" t="s">
        <v>17527</v>
      </c>
      <c r="B13063" s="403" t="s">
        <v>17128</v>
      </c>
      <c r="C13063" s="413">
        <v>20.23</v>
      </c>
      <c r="D13063" s="43" t="s">
        <v>17679</v>
      </c>
      <c r="E13063" s="43">
        <v>46934</v>
      </c>
      <c r="F13063" s="88"/>
      <c r="P13063" s="343"/>
    </row>
    <row r="13064" spans="1:16" x14ac:dyDescent="0.25">
      <c r="A13064" s="403" t="s">
        <v>17527</v>
      </c>
      <c r="B13064" s="403" t="s">
        <v>17426</v>
      </c>
      <c r="C13064" s="413">
        <v>25.23</v>
      </c>
      <c r="D13064" s="43" t="s">
        <v>17679</v>
      </c>
      <c r="E13064" s="43">
        <v>46934</v>
      </c>
      <c r="F13064" s="88"/>
      <c r="P13064" s="343"/>
    </row>
    <row r="13065" spans="1:16" x14ac:dyDescent="0.25">
      <c r="A13065" s="403" t="s">
        <v>17527</v>
      </c>
      <c r="B13065" s="403" t="s">
        <v>17123</v>
      </c>
      <c r="C13065" s="413">
        <v>41.25</v>
      </c>
      <c r="D13065" s="43" t="s">
        <v>17679</v>
      </c>
      <c r="E13065" s="43">
        <v>47514</v>
      </c>
      <c r="F13065" s="88"/>
      <c r="P13065" s="343"/>
    </row>
    <row r="13066" spans="1:16" x14ac:dyDescent="0.25">
      <c r="A13066" s="403" t="s">
        <v>17527</v>
      </c>
      <c r="B13066" s="403" t="s">
        <v>17372</v>
      </c>
      <c r="C13066" s="413">
        <v>43.25</v>
      </c>
      <c r="D13066" s="43" t="s">
        <v>17679</v>
      </c>
      <c r="E13066" s="43">
        <v>47514</v>
      </c>
      <c r="F13066" s="88"/>
      <c r="P13066" s="343"/>
    </row>
    <row r="13067" spans="1:16" x14ac:dyDescent="0.25">
      <c r="A13067" s="264" t="s">
        <v>10788</v>
      </c>
      <c r="B13067" s="264" t="s">
        <v>6669</v>
      </c>
      <c r="C13067" s="265">
        <v>230807</v>
      </c>
      <c r="D13067" s="265" t="s">
        <v>15953</v>
      </c>
      <c r="E13067" s="266" t="s">
        <v>6877</v>
      </c>
      <c r="P13067" s="343"/>
    </row>
    <row r="13068" spans="1:16" x14ac:dyDescent="0.25">
      <c r="A13068" s="264" t="s">
        <v>7054</v>
      </c>
      <c r="B13068" s="264" t="s">
        <v>6669</v>
      </c>
      <c r="C13068" s="265">
        <v>220802</v>
      </c>
      <c r="D13068" s="265" t="s">
        <v>15953</v>
      </c>
      <c r="E13068" s="266" t="s">
        <v>6416</v>
      </c>
      <c r="P13068" s="343"/>
    </row>
    <row r="13069" spans="1:16" x14ac:dyDescent="0.25">
      <c r="A13069" s="102" t="s">
        <v>3780</v>
      </c>
      <c r="B13069" s="131" t="s">
        <v>7741</v>
      </c>
      <c r="C13069" s="96" t="s">
        <v>7742</v>
      </c>
      <c r="D13069" s="96" t="s">
        <v>1398</v>
      </c>
      <c r="E13069" s="112">
        <v>45737</v>
      </c>
      <c r="F13069" s="93"/>
      <c r="G13069" s="93"/>
      <c r="H13069" s="93"/>
      <c r="I13069" s="99"/>
      <c r="J13069" s="99"/>
      <c r="K13069" s="99"/>
      <c r="L13069" s="44"/>
      <c r="M13069" s="44"/>
      <c r="N13069" s="31"/>
      <c r="P13069" s="343"/>
    </row>
    <row r="13070" spans="1:16" x14ac:dyDescent="0.25">
      <c r="A13070" s="264" t="s">
        <v>8743</v>
      </c>
      <c r="B13070" s="264" t="s">
        <v>6966</v>
      </c>
      <c r="C13070" s="265">
        <v>23010401</v>
      </c>
      <c r="D13070" s="265" t="s">
        <v>15953</v>
      </c>
      <c r="E13070" s="266" t="s">
        <v>6967</v>
      </c>
      <c r="P13070" s="343"/>
    </row>
    <row r="13071" spans="1:16" x14ac:dyDescent="0.25">
      <c r="A13071" s="264" t="s">
        <v>8743</v>
      </c>
      <c r="B13071" s="264" t="s">
        <v>17682</v>
      </c>
      <c r="C13071" s="265">
        <v>25010501</v>
      </c>
      <c r="D13071" s="265" t="s">
        <v>15953</v>
      </c>
      <c r="E13071" s="266" t="s">
        <v>17681</v>
      </c>
      <c r="P13071" s="343"/>
    </row>
    <row r="13072" spans="1:16" x14ac:dyDescent="0.25">
      <c r="A13072" s="264" t="s">
        <v>15042</v>
      </c>
      <c r="B13072" s="264" t="s">
        <v>12996</v>
      </c>
      <c r="C13072" s="265">
        <v>24010401</v>
      </c>
      <c r="D13072" s="265" t="s">
        <v>15953</v>
      </c>
      <c r="E13072" s="266" t="s">
        <v>12997</v>
      </c>
      <c r="P13072" s="343"/>
    </row>
    <row r="13073" spans="1:16" x14ac:dyDescent="0.25">
      <c r="A13073" s="264" t="s">
        <v>15042</v>
      </c>
      <c r="B13073" s="264" t="s">
        <v>3782</v>
      </c>
      <c r="C13073" s="265">
        <v>24010402</v>
      </c>
      <c r="D13073" s="265" t="s">
        <v>15953</v>
      </c>
      <c r="E13073" s="266" t="s">
        <v>8836</v>
      </c>
      <c r="P13073" s="343"/>
    </row>
    <row r="13074" spans="1:16" x14ac:dyDescent="0.25">
      <c r="A13074" s="264" t="s">
        <v>8744</v>
      </c>
      <c r="B13074" s="264" t="s">
        <v>3782</v>
      </c>
      <c r="C13074" s="265">
        <v>23010402</v>
      </c>
      <c r="D13074" s="265" t="s">
        <v>15953</v>
      </c>
      <c r="E13074" s="266" t="s">
        <v>8836</v>
      </c>
      <c r="P13074" s="343"/>
    </row>
    <row r="13075" spans="1:16" x14ac:dyDescent="0.25">
      <c r="A13075" s="264" t="s">
        <v>2851</v>
      </c>
      <c r="B13075" s="264" t="s">
        <v>3782</v>
      </c>
      <c r="C13075" s="265">
        <v>210205</v>
      </c>
      <c r="D13075" s="265" t="s">
        <v>15953</v>
      </c>
      <c r="E13075" s="266" t="s">
        <v>8836</v>
      </c>
      <c r="P13075" s="343"/>
    </row>
    <row r="13076" spans="1:16" x14ac:dyDescent="0.25">
      <c r="A13076" s="264" t="s">
        <v>1901</v>
      </c>
      <c r="B13076" s="264" t="s">
        <v>2751</v>
      </c>
      <c r="C13076" s="265">
        <v>230105</v>
      </c>
      <c r="D13076" s="265" t="s">
        <v>15953</v>
      </c>
      <c r="E13076" s="266" t="s">
        <v>6877</v>
      </c>
      <c r="P13076" s="343"/>
    </row>
    <row r="13077" spans="1:16" x14ac:dyDescent="0.25">
      <c r="A13077" s="264" t="s">
        <v>7055</v>
      </c>
      <c r="B13077" s="264" t="s">
        <v>1921</v>
      </c>
      <c r="C13077" s="265">
        <v>220101</v>
      </c>
      <c r="D13077" s="265" t="s">
        <v>15953</v>
      </c>
      <c r="E13077" s="266" t="s">
        <v>6211</v>
      </c>
      <c r="P13077" s="343"/>
    </row>
    <row r="13078" spans="1:16" x14ac:dyDescent="0.25">
      <c r="A13078" s="44" t="s">
        <v>1273</v>
      </c>
      <c r="B13078" s="44" t="s">
        <v>9309</v>
      </c>
      <c r="C13078" s="45" t="s">
        <v>9310</v>
      </c>
      <c r="D13078" s="45" t="s">
        <v>18252</v>
      </c>
      <c r="E13078" s="45" t="s">
        <v>3754</v>
      </c>
      <c r="F13078" s="45" t="s">
        <v>1384</v>
      </c>
      <c r="G13078" s="45" t="s">
        <v>1385</v>
      </c>
      <c r="P13078" s="343"/>
    </row>
    <row r="13079" spans="1:16" x14ac:dyDescent="0.25">
      <c r="A13079" s="44" t="s">
        <v>4172</v>
      </c>
      <c r="B13079" s="44" t="s">
        <v>6176</v>
      </c>
      <c r="C13079" s="45" t="s">
        <v>6189</v>
      </c>
      <c r="D13079" s="45" t="s">
        <v>18252</v>
      </c>
      <c r="E13079" s="45" t="s">
        <v>6210</v>
      </c>
      <c r="F13079" s="45" t="s">
        <v>1384</v>
      </c>
      <c r="G13079" s="45" t="s">
        <v>1385</v>
      </c>
      <c r="P13079" s="343"/>
    </row>
    <row r="13080" spans="1:16" x14ac:dyDescent="0.25">
      <c r="A13080" s="44" t="s">
        <v>15623</v>
      </c>
      <c r="B13080" s="44" t="s">
        <v>6176</v>
      </c>
      <c r="C13080" s="45" t="s">
        <v>6189</v>
      </c>
      <c r="D13080" s="45" t="s">
        <v>18252</v>
      </c>
      <c r="E13080" s="45" t="s">
        <v>6210</v>
      </c>
      <c r="F13080" s="45" t="s">
        <v>1384</v>
      </c>
      <c r="G13080" s="45" t="s">
        <v>1384</v>
      </c>
      <c r="P13080" s="343"/>
    </row>
    <row r="13081" spans="1:16" x14ac:dyDescent="0.25">
      <c r="A13081" s="44" t="s">
        <v>15623</v>
      </c>
      <c r="B13081" s="44" t="s">
        <v>4865</v>
      </c>
      <c r="C13081" s="45" t="s">
        <v>15432</v>
      </c>
      <c r="D13081" s="45" t="s">
        <v>18252</v>
      </c>
      <c r="E13081" s="45" t="s">
        <v>6492</v>
      </c>
      <c r="F13081" s="45" t="s">
        <v>1384</v>
      </c>
      <c r="G13081" s="45" t="s">
        <v>1384</v>
      </c>
      <c r="P13081" s="343"/>
    </row>
    <row r="13082" spans="1:16" x14ac:dyDescent="0.25">
      <c r="A13082" s="44" t="s">
        <v>15624</v>
      </c>
      <c r="B13082" s="44" t="s">
        <v>6176</v>
      </c>
      <c r="C13082" s="45" t="s">
        <v>6189</v>
      </c>
      <c r="D13082" s="45" t="s">
        <v>18252</v>
      </c>
      <c r="E13082" s="45" t="s">
        <v>6210</v>
      </c>
      <c r="F13082" s="45" t="s">
        <v>1384</v>
      </c>
      <c r="G13082" s="45" t="s">
        <v>1384</v>
      </c>
      <c r="P13082" s="343"/>
    </row>
    <row r="13083" spans="1:16" x14ac:dyDescent="0.25">
      <c r="A13083" s="44" t="s">
        <v>3419</v>
      </c>
      <c r="B13083" s="44" t="s">
        <v>1355</v>
      </c>
      <c r="C13083" s="45" t="s">
        <v>10974</v>
      </c>
      <c r="D13083" s="45" t="s">
        <v>18252</v>
      </c>
      <c r="E13083" s="45" t="s">
        <v>10715</v>
      </c>
      <c r="F13083" s="45" t="s">
        <v>1384</v>
      </c>
      <c r="G13083" s="45" t="s">
        <v>1385</v>
      </c>
      <c r="P13083" s="343"/>
    </row>
    <row r="13084" spans="1:16" x14ac:dyDescent="0.25">
      <c r="A13084" s="264" t="s">
        <v>15043</v>
      </c>
      <c r="B13084" s="264" t="s">
        <v>3782</v>
      </c>
      <c r="C13084" s="265">
        <v>24010402</v>
      </c>
      <c r="D13084" s="265" t="s">
        <v>15953</v>
      </c>
      <c r="E13084" s="266" t="s">
        <v>8836</v>
      </c>
      <c r="P13084" s="343"/>
    </row>
    <row r="13085" spans="1:16" x14ac:dyDescent="0.25">
      <c r="A13085" s="1" t="s">
        <v>154</v>
      </c>
      <c r="B13085" s="432" t="s">
        <v>2182</v>
      </c>
      <c r="C13085" s="433" t="s">
        <v>4408</v>
      </c>
      <c r="D13085" s="434" t="s">
        <v>17016</v>
      </c>
      <c r="E13085" s="434">
        <v>45823</v>
      </c>
      <c r="P13085" s="343"/>
    </row>
    <row r="13086" spans="1:16" x14ac:dyDescent="0.25">
      <c r="A13086" s="264" t="s">
        <v>15044</v>
      </c>
      <c r="B13086" s="264" t="s">
        <v>1076</v>
      </c>
      <c r="C13086" s="265">
        <v>240303</v>
      </c>
      <c r="D13086" s="265" t="s">
        <v>15953</v>
      </c>
      <c r="E13086" s="266" t="s">
        <v>3064</v>
      </c>
      <c r="P13086" s="343"/>
    </row>
    <row r="13087" spans="1:16" x14ac:dyDescent="0.25">
      <c r="A13087" s="44" t="s">
        <v>1274</v>
      </c>
      <c r="B13087" s="44" t="s">
        <v>1355</v>
      </c>
      <c r="C13087" s="45" t="s">
        <v>10974</v>
      </c>
      <c r="D13087" s="45" t="s">
        <v>18252</v>
      </c>
      <c r="E13087" s="45" t="s">
        <v>10715</v>
      </c>
      <c r="F13087" s="45" t="s">
        <v>1384</v>
      </c>
      <c r="G13087" s="45" t="s">
        <v>1385</v>
      </c>
      <c r="P13087" s="343"/>
    </row>
    <row r="13088" spans="1:16" x14ac:dyDescent="0.25">
      <c r="A13088" s="44" t="s">
        <v>17055</v>
      </c>
      <c r="B13088" s="353" t="s">
        <v>17063</v>
      </c>
      <c r="C13088" s="32" t="s">
        <v>17033</v>
      </c>
      <c r="D13088" s="32" t="s">
        <v>1398</v>
      </c>
      <c r="E13088" s="33">
        <v>47208</v>
      </c>
      <c r="F13088" s="32"/>
      <c r="G13088" s="32"/>
      <c r="H13088" s="32"/>
      <c r="I13088" s="31"/>
      <c r="J13088" s="31"/>
      <c r="K13088" s="31"/>
      <c r="L13088" s="31"/>
      <c r="M13088" s="31"/>
      <c r="N13088" s="31"/>
      <c r="P13088" s="343"/>
    </row>
    <row r="13089" spans="1:16" x14ac:dyDescent="0.25">
      <c r="A13089" s="44" t="s">
        <v>18205</v>
      </c>
      <c r="B13089" s="44" t="s">
        <v>1358</v>
      </c>
      <c r="C13089" s="45" t="s">
        <v>6197</v>
      </c>
      <c r="D13089" s="45" t="s">
        <v>18252</v>
      </c>
      <c r="E13089" s="45" t="s">
        <v>6211</v>
      </c>
      <c r="F13089" s="45" t="s">
        <v>1384</v>
      </c>
      <c r="G13089" s="45" t="s">
        <v>1384</v>
      </c>
      <c r="P13089" s="343"/>
    </row>
    <row r="13090" spans="1:16" x14ac:dyDescent="0.25">
      <c r="A13090" s="264" t="s">
        <v>7056</v>
      </c>
      <c r="B13090" s="264" t="s">
        <v>1922</v>
      </c>
      <c r="C13090" s="265">
        <v>220103</v>
      </c>
      <c r="D13090" s="265" t="s">
        <v>15953</v>
      </c>
      <c r="E13090" s="266" t="s">
        <v>6211</v>
      </c>
      <c r="P13090" s="343"/>
    </row>
    <row r="13091" spans="1:16" x14ac:dyDescent="0.25">
      <c r="A13091" s="44" t="s">
        <v>10101</v>
      </c>
      <c r="B13091" s="44" t="s">
        <v>11291</v>
      </c>
      <c r="C13091" s="45" t="s">
        <v>11292</v>
      </c>
      <c r="D13091" s="45" t="s">
        <v>15765</v>
      </c>
      <c r="E13091" s="45" t="s">
        <v>6714</v>
      </c>
      <c r="F13091" s="328"/>
      <c r="G13091" s="328"/>
      <c r="H13091" s="328"/>
      <c r="I13091" s="329"/>
      <c r="J13091" s="329"/>
      <c r="K13091" s="329"/>
      <c r="L13091" s="44"/>
      <c r="M13091" s="44"/>
      <c r="P13091" s="343"/>
    </row>
    <row r="13092" spans="1:16" x14ac:dyDescent="0.25">
      <c r="A13092" s="346" t="s">
        <v>10101</v>
      </c>
      <c r="B13092" s="346" t="s">
        <v>11291</v>
      </c>
      <c r="C13092" s="347" t="s">
        <v>11292</v>
      </c>
      <c r="D13092" s="347" t="s">
        <v>15765</v>
      </c>
      <c r="E13092" s="347" t="s">
        <v>10533</v>
      </c>
      <c r="F13092" s="346"/>
      <c r="G13092" s="346"/>
      <c r="H13092" s="346"/>
      <c r="I13092" s="346"/>
      <c r="J13092" s="346"/>
      <c r="K13092" s="346"/>
      <c r="L13092" s="346"/>
      <c r="M13092" s="346"/>
      <c r="P13092" s="343"/>
    </row>
    <row r="13093" spans="1:16" x14ac:dyDescent="0.25">
      <c r="A13093" s="44" t="s">
        <v>10101</v>
      </c>
      <c r="B13093" s="44" t="s">
        <v>11291</v>
      </c>
      <c r="C13093" s="45" t="s">
        <v>11292</v>
      </c>
      <c r="D13093" s="45" t="s">
        <v>13812</v>
      </c>
      <c r="E13093" s="45" t="s">
        <v>6714</v>
      </c>
      <c r="F13093" s="93"/>
      <c r="G13093" s="93"/>
      <c r="H13093" s="93"/>
      <c r="I13093" s="99"/>
      <c r="J13093" s="99"/>
      <c r="K13093" s="99"/>
      <c r="L13093" s="44"/>
      <c r="M13093" s="44"/>
      <c r="P13093" s="343"/>
    </row>
    <row r="13094" spans="1:16" x14ac:dyDescent="0.25">
      <c r="A13094" s="264" t="s">
        <v>2852</v>
      </c>
      <c r="B13094" s="264" t="s">
        <v>2751</v>
      </c>
      <c r="C13094" s="265">
        <v>230105</v>
      </c>
      <c r="D13094" s="265" t="s">
        <v>15953</v>
      </c>
      <c r="E13094" s="266" t="s">
        <v>6877</v>
      </c>
      <c r="P13094" s="343"/>
    </row>
    <row r="13095" spans="1:16" x14ac:dyDescent="0.25">
      <c r="A13095" s="264" t="s">
        <v>2852</v>
      </c>
      <c r="B13095" s="264" t="s">
        <v>9691</v>
      </c>
      <c r="C13095" s="265">
        <v>230302</v>
      </c>
      <c r="D13095" s="265" t="s">
        <v>15953</v>
      </c>
      <c r="E13095" s="266" t="s">
        <v>3754</v>
      </c>
      <c r="P13095" s="343"/>
    </row>
    <row r="13096" spans="1:16" x14ac:dyDescent="0.25">
      <c r="A13096" s="264" t="s">
        <v>10789</v>
      </c>
      <c r="B13096" s="264" t="s">
        <v>1059</v>
      </c>
      <c r="C13096" s="265">
        <v>231104</v>
      </c>
      <c r="D13096" s="265" t="s">
        <v>15953</v>
      </c>
      <c r="E13096" s="266" t="s">
        <v>11352</v>
      </c>
      <c r="P13096" s="343"/>
    </row>
    <row r="13097" spans="1:16" x14ac:dyDescent="0.25">
      <c r="A13097" s="264" t="s">
        <v>10789</v>
      </c>
      <c r="B13097" s="264" t="s">
        <v>10632</v>
      </c>
      <c r="C13097" s="265">
        <v>23080101</v>
      </c>
      <c r="D13097" s="265" t="s">
        <v>15953</v>
      </c>
      <c r="E13097" s="266" t="s">
        <v>5279</v>
      </c>
      <c r="P13097" s="343"/>
    </row>
    <row r="13098" spans="1:16" x14ac:dyDescent="0.25">
      <c r="A13098" s="44" t="s">
        <v>9190</v>
      </c>
      <c r="B13098" s="44" t="s">
        <v>1361</v>
      </c>
      <c r="C13098" s="45" t="s">
        <v>9087</v>
      </c>
      <c r="D13098" s="45" t="s">
        <v>18252</v>
      </c>
      <c r="E13098" s="45" t="s">
        <v>6809</v>
      </c>
      <c r="F13098" s="45" t="s">
        <v>1384</v>
      </c>
      <c r="G13098" s="45" t="s">
        <v>1385</v>
      </c>
      <c r="P13098" s="343"/>
    </row>
    <row r="13099" spans="1:16" x14ac:dyDescent="0.25">
      <c r="A13099" s="102" t="s">
        <v>7767</v>
      </c>
      <c r="B13099" s="131" t="s">
        <v>7741</v>
      </c>
      <c r="C13099" s="96" t="s">
        <v>7742</v>
      </c>
      <c r="D13099" s="96" t="s">
        <v>1398</v>
      </c>
      <c r="E13099" s="112">
        <v>45737</v>
      </c>
      <c r="F13099" s="93"/>
      <c r="G13099" s="93"/>
      <c r="H13099" s="93"/>
      <c r="I13099" s="99"/>
      <c r="J13099" s="99"/>
      <c r="K13099" s="99"/>
      <c r="L13099" s="44"/>
      <c r="M13099" s="44"/>
      <c r="N13099" s="31"/>
      <c r="P13099" s="343"/>
    </row>
    <row r="13100" spans="1:16" x14ac:dyDescent="0.25">
      <c r="A13100" s="44" t="s">
        <v>9384</v>
      </c>
      <c r="B13100" s="44" t="s">
        <v>1362</v>
      </c>
      <c r="C13100" s="45" t="s">
        <v>9308</v>
      </c>
      <c r="D13100" s="45" t="s">
        <v>18252</v>
      </c>
      <c r="E13100" s="45" t="s">
        <v>3754</v>
      </c>
      <c r="F13100" s="45" t="s">
        <v>1385</v>
      </c>
      <c r="G13100" s="45" t="s">
        <v>1385</v>
      </c>
      <c r="P13100" s="343"/>
    </row>
    <row r="13101" spans="1:16" x14ac:dyDescent="0.25">
      <c r="A13101" s="264" t="s">
        <v>15045</v>
      </c>
      <c r="B13101" s="264" t="s">
        <v>2751</v>
      </c>
      <c r="C13101" s="265">
        <v>230105</v>
      </c>
      <c r="D13101" s="265" t="s">
        <v>15953</v>
      </c>
      <c r="E13101" s="266" t="s">
        <v>6877</v>
      </c>
      <c r="P13101" s="343"/>
    </row>
    <row r="13102" spans="1:16" x14ac:dyDescent="0.25">
      <c r="A13102" s="264" t="s">
        <v>15045</v>
      </c>
      <c r="B13102" s="264" t="s">
        <v>1068</v>
      </c>
      <c r="C13102" s="265">
        <v>230202</v>
      </c>
      <c r="D13102" s="265" t="s">
        <v>15953</v>
      </c>
      <c r="E13102" s="266" t="s">
        <v>8836</v>
      </c>
      <c r="P13102" s="343"/>
    </row>
    <row r="13103" spans="1:16" x14ac:dyDescent="0.25">
      <c r="A13103" s="264" t="s">
        <v>15045</v>
      </c>
      <c r="B13103" s="264" t="s">
        <v>2754</v>
      </c>
      <c r="C13103" s="265">
        <v>230205</v>
      </c>
      <c r="D13103" s="265" t="s">
        <v>15953</v>
      </c>
      <c r="E13103" s="266" t="s">
        <v>8836</v>
      </c>
      <c r="P13103" s="343"/>
    </row>
    <row r="13104" spans="1:16" x14ac:dyDescent="0.25">
      <c r="A13104" s="264" t="s">
        <v>15045</v>
      </c>
      <c r="B13104" s="264" t="s">
        <v>15824</v>
      </c>
      <c r="C13104" s="265">
        <v>240801</v>
      </c>
      <c r="D13104" s="265" t="s">
        <v>15953</v>
      </c>
      <c r="E13104" s="266" t="s">
        <v>6416</v>
      </c>
      <c r="P13104" s="343"/>
    </row>
    <row r="13105" spans="1:16" x14ac:dyDescent="0.25">
      <c r="A13105" s="44" t="s">
        <v>4730</v>
      </c>
      <c r="B13105" s="44" t="s">
        <v>12538</v>
      </c>
      <c r="C13105" s="45" t="s">
        <v>4799</v>
      </c>
      <c r="D13105" s="45" t="s">
        <v>4574</v>
      </c>
      <c r="E13105" s="275">
        <f>DATE(2025,7,27)</f>
        <v>45865</v>
      </c>
      <c r="F13105" s="32"/>
      <c r="G13105" s="32"/>
      <c r="H13105" s="32"/>
      <c r="I13105" s="31"/>
      <c r="J13105" s="31"/>
      <c r="K13105" s="31"/>
      <c r="L13105" s="31"/>
      <c r="M13105" s="44"/>
      <c r="N13105" s="31"/>
      <c r="P13105" s="343"/>
    </row>
    <row r="13106" spans="1:16" x14ac:dyDescent="0.25">
      <c r="A13106" s="44" t="s">
        <v>4730</v>
      </c>
      <c r="B13106" s="44" t="s">
        <v>12539</v>
      </c>
      <c r="C13106" s="45" t="s">
        <v>4800</v>
      </c>
      <c r="D13106" s="45" t="s">
        <v>4574</v>
      </c>
      <c r="E13106" s="275">
        <f>DATE(2025,6,23)</f>
        <v>45831</v>
      </c>
      <c r="F13106" s="32"/>
      <c r="G13106" s="32"/>
      <c r="H13106" s="32"/>
      <c r="I13106" s="31"/>
      <c r="J13106" s="31"/>
      <c r="K13106" s="31"/>
      <c r="L13106" s="31"/>
      <c r="M13106" s="44"/>
      <c r="N13106" s="31"/>
      <c r="P13106" s="343"/>
    </row>
    <row r="13107" spans="1:16" x14ac:dyDescent="0.25">
      <c r="A13107" s="1" t="s">
        <v>8454</v>
      </c>
      <c r="B13107" s="432" t="s">
        <v>8448</v>
      </c>
      <c r="C13107" s="433" t="s">
        <v>8455</v>
      </c>
      <c r="D13107" s="434" t="s">
        <v>17016</v>
      </c>
      <c r="E13107" s="434">
        <v>46076</v>
      </c>
      <c r="P13107" s="343"/>
    </row>
    <row r="13108" spans="1:16" x14ac:dyDescent="0.25">
      <c r="A13108" s="264" t="s">
        <v>8745</v>
      </c>
      <c r="B13108" s="264" t="s">
        <v>1068</v>
      </c>
      <c r="C13108" s="265">
        <v>230202</v>
      </c>
      <c r="D13108" s="265" t="s">
        <v>15953</v>
      </c>
      <c r="E13108" s="266" t="s">
        <v>8836</v>
      </c>
      <c r="P13108" s="343"/>
    </row>
    <row r="13109" spans="1:16" ht="14.4" x14ac:dyDescent="0.25">
      <c r="A13109" s="57" t="s">
        <v>1457</v>
      </c>
      <c r="B13109" s="57" t="s">
        <v>1510</v>
      </c>
      <c r="C13109" s="62" t="s">
        <v>13536</v>
      </c>
      <c r="D13109" s="62" t="s">
        <v>5966</v>
      </c>
      <c r="E13109" s="341" t="s">
        <v>13531</v>
      </c>
      <c r="F13109" s="339"/>
      <c r="G13109" s="339"/>
      <c r="H13109" s="57"/>
      <c r="I13109" s="57"/>
      <c r="J13109" s="57"/>
      <c r="K13109" s="57"/>
      <c r="L13109" s="44"/>
      <c r="M13109" s="44"/>
      <c r="P13109" s="343"/>
    </row>
    <row r="13110" spans="1:16" x14ac:dyDescent="0.25">
      <c r="A13110" s="44" t="s">
        <v>8746</v>
      </c>
      <c r="B13110" s="44" t="s">
        <v>15965</v>
      </c>
      <c r="C13110" s="45" t="s">
        <v>15966</v>
      </c>
      <c r="D13110" s="45" t="s">
        <v>18252</v>
      </c>
      <c r="E13110" s="45" t="s">
        <v>6214</v>
      </c>
      <c r="F13110" s="45" t="s">
        <v>1384</v>
      </c>
      <c r="G13110" s="45" t="s">
        <v>1385</v>
      </c>
      <c r="P13110" s="343"/>
    </row>
    <row r="13111" spans="1:16" x14ac:dyDescent="0.25">
      <c r="A13111" s="264" t="s">
        <v>8746</v>
      </c>
      <c r="B13111" s="264" t="s">
        <v>1068</v>
      </c>
      <c r="C13111" s="265">
        <v>230202</v>
      </c>
      <c r="D13111" s="265" t="s">
        <v>15953</v>
      </c>
      <c r="E13111" s="266" t="s">
        <v>8836</v>
      </c>
      <c r="P13111" s="343"/>
    </row>
    <row r="13112" spans="1:16" x14ac:dyDescent="0.25">
      <c r="A13112" s="1" t="s">
        <v>14502</v>
      </c>
      <c r="B13112" s="432" t="s">
        <v>185</v>
      </c>
      <c r="C13112" s="433" t="s">
        <v>14503</v>
      </c>
      <c r="D13112" s="434" t="s">
        <v>17016</v>
      </c>
      <c r="E13112" s="434">
        <v>45763</v>
      </c>
      <c r="P13112" s="343"/>
    </row>
    <row r="13113" spans="1:16" x14ac:dyDescent="0.25">
      <c r="A13113" s="44" t="s">
        <v>6110</v>
      </c>
      <c r="B13113" s="44" t="s">
        <v>6179</v>
      </c>
      <c r="C13113" s="45" t="s">
        <v>6199</v>
      </c>
      <c r="D13113" s="45" t="s">
        <v>18252</v>
      </c>
      <c r="E13113" s="45" t="s">
        <v>6212</v>
      </c>
      <c r="F13113" s="45" t="s">
        <v>1384</v>
      </c>
      <c r="G13113" s="45" t="s">
        <v>1385</v>
      </c>
      <c r="P13113" s="343"/>
    </row>
    <row r="13114" spans="1:16" x14ac:dyDescent="0.25">
      <c r="A13114" s="44" t="s">
        <v>12540</v>
      </c>
      <c r="B13114" s="44" t="s">
        <v>12541</v>
      </c>
      <c r="C13114" s="45" t="s">
        <v>3870</v>
      </c>
      <c r="D13114" s="45" t="s">
        <v>4574</v>
      </c>
      <c r="E13114" s="275">
        <f>DATE(2026,2,17)</f>
        <v>46070</v>
      </c>
      <c r="M13114" s="44"/>
      <c r="P13114" s="343"/>
    </row>
    <row r="13115" spans="1:16" x14ac:dyDescent="0.25">
      <c r="A13115" s="1" t="s">
        <v>9956</v>
      </c>
      <c r="B13115" s="432" t="s">
        <v>2179</v>
      </c>
      <c r="C13115" s="433" t="s">
        <v>9957</v>
      </c>
      <c r="D13115" s="434" t="s">
        <v>17016</v>
      </c>
      <c r="E13115" s="434">
        <v>45884</v>
      </c>
      <c r="P13115" s="343"/>
    </row>
    <row r="13116" spans="1:16" x14ac:dyDescent="0.25">
      <c r="A13116" s="264" t="s">
        <v>9956</v>
      </c>
      <c r="B13116" s="264" t="s">
        <v>11374</v>
      </c>
      <c r="C13116" s="265">
        <v>23100201</v>
      </c>
      <c r="D13116" s="265" t="s">
        <v>15953</v>
      </c>
      <c r="E13116" s="266" t="s">
        <v>2980</v>
      </c>
      <c r="P13116" s="343"/>
    </row>
    <row r="13117" spans="1:16" x14ac:dyDescent="0.25">
      <c r="A13117" s="264" t="s">
        <v>9956</v>
      </c>
      <c r="B13117" s="264" t="s">
        <v>3599</v>
      </c>
      <c r="C13117" s="265">
        <v>23100202</v>
      </c>
      <c r="D13117" s="265" t="s">
        <v>15953</v>
      </c>
      <c r="E13117" s="266" t="s">
        <v>5246</v>
      </c>
      <c r="P13117" s="343"/>
    </row>
    <row r="13118" spans="1:16" x14ac:dyDescent="0.25">
      <c r="A13118" s="44" t="s">
        <v>6111</v>
      </c>
      <c r="B13118" s="44" t="s">
        <v>1840</v>
      </c>
      <c r="C13118" s="45" t="s">
        <v>6194</v>
      </c>
      <c r="D13118" s="45" t="s">
        <v>18252</v>
      </c>
      <c r="E13118" s="45" t="s">
        <v>6213</v>
      </c>
      <c r="F13118" s="45" t="s">
        <v>1385</v>
      </c>
      <c r="G13118" s="45" t="s">
        <v>1385</v>
      </c>
      <c r="P13118" s="343"/>
    </row>
    <row r="13119" spans="1:16" x14ac:dyDescent="0.25">
      <c r="A13119" s="57" t="s">
        <v>951</v>
      </c>
      <c r="B13119" s="57" t="s">
        <v>2495</v>
      </c>
      <c r="C13119" s="62">
        <v>21030</v>
      </c>
      <c r="D13119" s="62" t="s">
        <v>5966</v>
      </c>
      <c r="E13119" s="60">
        <v>45961</v>
      </c>
      <c r="F13119" s="339" t="s">
        <v>16267</v>
      </c>
      <c r="G13119" s="339" t="s">
        <v>16268</v>
      </c>
      <c r="H13119" s="57"/>
      <c r="I13119" s="57"/>
      <c r="J13119" s="57"/>
      <c r="K13119" s="57"/>
      <c r="L13119" s="44"/>
      <c r="M13119" s="44"/>
      <c r="N13119" s="31"/>
      <c r="P13119" s="343"/>
    </row>
    <row r="13120" spans="1:16" x14ac:dyDescent="0.25">
      <c r="A13120" s="44" t="s">
        <v>951</v>
      </c>
      <c r="B13120" s="44" t="s">
        <v>1352</v>
      </c>
      <c r="C13120" s="45" t="s">
        <v>9319</v>
      </c>
      <c r="D13120" s="45" t="s">
        <v>18252</v>
      </c>
      <c r="E13120" s="45" t="s">
        <v>3754</v>
      </c>
      <c r="F13120" s="45" t="s">
        <v>1384</v>
      </c>
      <c r="G13120" s="45" t="s">
        <v>1385</v>
      </c>
      <c r="P13120" s="343"/>
    </row>
    <row r="13121" spans="1:16" x14ac:dyDescent="0.25">
      <c r="A13121" s="57" t="s">
        <v>951</v>
      </c>
      <c r="B13121" s="92" t="s">
        <v>4550</v>
      </c>
      <c r="C13121" s="93" t="s">
        <v>4548</v>
      </c>
      <c r="D13121" s="93" t="s">
        <v>4549</v>
      </c>
      <c r="E13121" s="94">
        <v>46203</v>
      </c>
      <c r="F13121" s="93"/>
      <c r="G13121" s="93"/>
      <c r="H13121" s="93"/>
      <c r="I13121" s="99"/>
      <c r="J13121" s="99"/>
      <c r="K13121" s="99"/>
      <c r="L13121" s="44"/>
      <c r="M13121" s="44"/>
      <c r="P13121" s="343"/>
    </row>
    <row r="13122" spans="1:16" x14ac:dyDescent="0.25">
      <c r="A13122" s="405" t="s">
        <v>951</v>
      </c>
      <c r="B13122" s="403" t="s">
        <v>17113</v>
      </c>
      <c r="C13122" s="413">
        <v>14.24</v>
      </c>
      <c r="D13122" s="43" t="s">
        <v>17679</v>
      </c>
      <c r="E13122" s="43">
        <v>47299</v>
      </c>
      <c r="F13122" s="88"/>
      <c r="P13122" s="343"/>
    </row>
    <row r="13123" spans="1:16" x14ac:dyDescent="0.25">
      <c r="A13123" s="264" t="s">
        <v>11483</v>
      </c>
      <c r="B13123" s="264" t="s">
        <v>1053</v>
      </c>
      <c r="C13123" s="265">
        <v>210902</v>
      </c>
      <c r="D13123" s="265" t="s">
        <v>15953</v>
      </c>
      <c r="E13123" s="266" t="s">
        <v>5195</v>
      </c>
      <c r="P13123" s="343"/>
    </row>
    <row r="13124" spans="1:16" x14ac:dyDescent="0.25">
      <c r="A13124" s="264" t="s">
        <v>11483</v>
      </c>
      <c r="B13124" s="264" t="s">
        <v>3587</v>
      </c>
      <c r="C13124" s="265">
        <v>230904</v>
      </c>
      <c r="D13124" s="265" t="s">
        <v>15953</v>
      </c>
      <c r="E13124" s="266" t="s">
        <v>10715</v>
      </c>
      <c r="P13124" s="343"/>
    </row>
    <row r="13125" spans="1:16" x14ac:dyDescent="0.25">
      <c r="A13125" s="44" t="s">
        <v>11189</v>
      </c>
      <c r="B13125" s="44" t="s">
        <v>15259</v>
      </c>
      <c r="C13125" s="45" t="s">
        <v>11129</v>
      </c>
      <c r="D13125" s="45" t="s">
        <v>16294</v>
      </c>
      <c r="E13125" s="46">
        <v>46022</v>
      </c>
      <c r="F13125" s="338"/>
      <c r="G13125" s="44"/>
      <c r="H13125" s="44"/>
      <c r="I13125" s="44"/>
      <c r="J13125" s="44"/>
      <c r="K13125" s="44"/>
      <c r="L13125" s="44"/>
      <c r="M13125" s="44"/>
      <c r="N13125" s="31"/>
      <c r="P13125" s="343"/>
    </row>
    <row r="13126" spans="1:16" x14ac:dyDescent="0.25">
      <c r="A13126" s="44" t="s">
        <v>9385</v>
      </c>
      <c r="B13126" s="44" t="s">
        <v>9316</v>
      </c>
      <c r="C13126" s="45" t="s">
        <v>9317</v>
      </c>
      <c r="D13126" s="45" t="s">
        <v>18252</v>
      </c>
      <c r="E13126" s="45" t="s">
        <v>3754</v>
      </c>
      <c r="F13126" s="45" t="s">
        <v>1384</v>
      </c>
      <c r="G13126" s="45" t="s">
        <v>1385</v>
      </c>
      <c r="P13126" s="343"/>
    </row>
    <row r="13127" spans="1:16" x14ac:dyDescent="0.25">
      <c r="A13127" s="44" t="s">
        <v>1275</v>
      </c>
      <c r="B13127" s="44" t="s">
        <v>1377</v>
      </c>
      <c r="C13127" s="45" t="s">
        <v>9099</v>
      </c>
      <c r="D13127" s="45" t="s">
        <v>18252</v>
      </c>
      <c r="E13127" s="45" t="s">
        <v>6809</v>
      </c>
      <c r="F13127" s="45" t="s">
        <v>1384</v>
      </c>
      <c r="G13127" s="45" t="s">
        <v>1385</v>
      </c>
      <c r="P13127" s="343"/>
    </row>
    <row r="13128" spans="1:16" x14ac:dyDescent="0.25">
      <c r="A13128" s="264" t="s">
        <v>10790</v>
      </c>
      <c r="B13128" s="264" t="s">
        <v>10629</v>
      </c>
      <c r="C13128" s="265">
        <v>230804</v>
      </c>
      <c r="D13128" s="265" t="s">
        <v>15953</v>
      </c>
      <c r="E13128" s="266" t="s">
        <v>5279</v>
      </c>
      <c r="P13128" s="343"/>
    </row>
    <row r="13129" spans="1:16" x14ac:dyDescent="0.25">
      <c r="A13129" s="100" t="s">
        <v>4113</v>
      </c>
      <c r="B13129" s="92" t="s">
        <v>4153</v>
      </c>
      <c r="C13129" s="93" t="s">
        <v>4154</v>
      </c>
      <c r="D13129" s="93" t="s">
        <v>1398</v>
      </c>
      <c r="E13129" s="94">
        <v>46131</v>
      </c>
      <c r="F13129" s="93"/>
      <c r="G13129" s="93"/>
      <c r="H13129" s="93"/>
      <c r="I13129" s="99"/>
      <c r="J13129" s="99"/>
      <c r="K13129" s="99"/>
      <c r="L13129" s="44"/>
      <c r="M13129" s="44"/>
      <c r="P13129" s="343"/>
    </row>
    <row r="13130" spans="1:16" x14ac:dyDescent="0.25">
      <c r="A13130" s="57" t="s">
        <v>1458</v>
      </c>
      <c r="B13130" s="57" t="s">
        <v>2495</v>
      </c>
      <c r="C13130" s="62">
        <v>21030</v>
      </c>
      <c r="D13130" s="62" t="s">
        <v>5966</v>
      </c>
      <c r="E13130" s="60">
        <v>45961</v>
      </c>
      <c r="F13130" s="339" t="s">
        <v>16267</v>
      </c>
      <c r="G13130" s="339" t="s">
        <v>16268</v>
      </c>
      <c r="H13130" s="57"/>
      <c r="I13130" s="57"/>
      <c r="J13130" s="57"/>
      <c r="K13130" s="57"/>
      <c r="L13130" s="44"/>
      <c r="M13130" s="44"/>
      <c r="N13130" s="31"/>
      <c r="P13130" s="343"/>
    </row>
    <row r="13131" spans="1:16" x14ac:dyDescent="0.25">
      <c r="A13131" s="44" t="s">
        <v>16183</v>
      </c>
      <c r="B13131" s="44" t="s">
        <v>15970</v>
      </c>
      <c r="C13131" s="45" t="s">
        <v>15775</v>
      </c>
      <c r="D13131" s="45" t="s">
        <v>18252</v>
      </c>
      <c r="E13131" s="45" t="s">
        <v>6416</v>
      </c>
      <c r="F13131" s="45" t="s">
        <v>1384</v>
      </c>
      <c r="G13131" s="45" t="s">
        <v>1385</v>
      </c>
      <c r="P13131" s="343"/>
    </row>
    <row r="13132" spans="1:16" x14ac:dyDescent="0.25">
      <c r="A13132" s="57" t="s">
        <v>1458</v>
      </c>
      <c r="B13132" s="92" t="s">
        <v>4550</v>
      </c>
      <c r="C13132" s="93" t="s">
        <v>4548</v>
      </c>
      <c r="D13132" s="93" t="s">
        <v>4549</v>
      </c>
      <c r="E13132" s="94">
        <v>46203</v>
      </c>
      <c r="F13132" s="93"/>
      <c r="G13132" s="93"/>
      <c r="H13132" s="93"/>
      <c r="I13132" s="99"/>
      <c r="J13132" s="99"/>
      <c r="K13132" s="99"/>
      <c r="L13132" s="44"/>
      <c r="M13132" s="44"/>
      <c r="P13132" s="343"/>
    </row>
    <row r="13133" spans="1:16" x14ac:dyDescent="0.25">
      <c r="A13133" s="403" t="s">
        <v>133</v>
      </c>
      <c r="B13133" s="403" t="s">
        <v>17121</v>
      </c>
      <c r="C13133" s="413">
        <v>13.23</v>
      </c>
      <c r="D13133" s="43" t="s">
        <v>17679</v>
      </c>
      <c r="E13133" s="43">
        <v>46934</v>
      </c>
      <c r="F13133" s="88"/>
      <c r="P13133" s="343"/>
    </row>
    <row r="13134" spans="1:16" x14ac:dyDescent="0.25">
      <c r="A13134" s="403" t="s">
        <v>133</v>
      </c>
      <c r="B13134" s="403" t="s">
        <v>17128</v>
      </c>
      <c r="C13134" s="413">
        <v>20.23</v>
      </c>
      <c r="D13134" s="43" t="s">
        <v>17679</v>
      </c>
      <c r="E13134" s="43">
        <v>46934</v>
      </c>
      <c r="F13134" s="88"/>
      <c r="P13134" s="343"/>
    </row>
    <row r="13135" spans="1:16" x14ac:dyDescent="0.25">
      <c r="A13135" s="44" t="s">
        <v>133</v>
      </c>
      <c r="B13135" s="44" t="s">
        <v>15257</v>
      </c>
      <c r="C13135" s="45" t="s">
        <v>13518</v>
      </c>
      <c r="D13135" s="45" t="s">
        <v>16294</v>
      </c>
      <c r="E13135" s="46">
        <v>46022</v>
      </c>
      <c r="F13135" s="338"/>
      <c r="G13135" s="44"/>
      <c r="H13135" s="44"/>
      <c r="I13135" s="44"/>
      <c r="J13135" s="44"/>
      <c r="K13135" s="44"/>
      <c r="L13135" s="44"/>
      <c r="M13135" s="44"/>
      <c r="N13135" s="31"/>
      <c r="P13135" s="343"/>
    </row>
    <row r="13136" spans="1:16" x14ac:dyDescent="0.25">
      <c r="A13136" s="1" t="s">
        <v>133</v>
      </c>
      <c r="B13136" s="432" t="s">
        <v>2152</v>
      </c>
      <c r="C13136" s="433" t="s">
        <v>14012</v>
      </c>
      <c r="D13136" s="434" t="s">
        <v>17016</v>
      </c>
      <c r="E13136" s="434">
        <v>46080</v>
      </c>
      <c r="P13136" s="343"/>
    </row>
    <row r="13137" spans="1:16" x14ac:dyDescent="0.25">
      <c r="A13137" s="1" t="s">
        <v>133</v>
      </c>
      <c r="B13137" s="432" t="s">
        <v>2152</v>
      </c>
      <c r="C13137" s="433" t="s">
        <v>14012</v>
      </c>
      <c r="D13137" s="434" t="s">
        <v>17016</v>
      </c>
      <c r="E13137" s="434">
        <v>46080</v>
      </c>
      <c r="P13137" s="343"/>
    </row>
    <row r="13138" spans="1:16" x14ac:dyDescent="0.25">
      <c r="A13138" s="92" t="s">
        <v>133</v>
      </c>
      <c r="B13138" s="92" t="s">
        <v>14372</v>
      </c>
      <c r="C13138" s="93" t="s">
        <v>14373</v>
      </c>
      <c r="D13138" s="93" t="s">
        <v>1398</v>
      </c>
      <c r="E13138" s="94">
        <v>45916</v>
      </c>
      <c r="F13138" s="93"/>
      <c r="G13138" s="93"/>
      <c r="H13138" s="93"/>
      <c r="I13138" s="99"/>
      <c r="J13138" s="99"/>
      <c r="K13138" s="99"/>
      <c r="L13138" s="44"/>
      <c r="M13138" s="44"/>
      <c r="N13138" s="31"/>
      <c r="P13138" s="343"/>
    </row>
    <row r="13139" spans="1:16" x14ac:dyDescent="0.25">
      <c r="A13139" s="264" t="s">
        <v>1458</v>
      </c>
      <c r="B13139" s="264" t="s">
        <v>2751</v>
      </c>
      <c r="C13139" s="265">
        <v>230105</v>
      </c>
      <c r="D13139" s="265" t="s">
        <v>15953</v>
      </c>
      <c r="E13139" s="266" t="s">
        <v>6877</v>
      </c>
      <c r="P13139" s="343"/>
    </row>
    <row r="13140" spans="1:16" x14ac:dyDescent="0.25">
      <c r="A13140" s="264" t="s">
        <v>1458</v>
      </c>
      <c r="B13140" s="264" t="s">
        <v>14575</v>
      </c>
      <c r="C13140" s="265">
        <v>240402</v>
      </c>
      <c r="D13140" s="265" t="s">
        <v>15953</v>
      </c>
      <c r="E13140" s="266" t="s">
        <v>6492</v>
      </c>
      <c r="P13140" s="343"/>
    </row>
    <row r="13141" spans="1:16" x14ac:dyDescent="0.25">
      <c r="A13141" s="264" t="s">
        <v>1458</v>
      </c>
      <c r="B13141" s="264" t="s">
        <v>6669</v>
      </c>
      <c r="C13141" s="265">
        <v>240804</v>
      </c>
      <c r="D13141" s="265" t="s">
        <v>15953</v>
      </c>
      <c r="E13141" s="266" t="s">
        <v>15826</v>
      </c>
      <c r="P13141" s="343"/>
    </row>
    <row r="13142" spans="1:16" x14ac:dyDescent="0.25">
      <c r="A13142" s="264" t="s">
        <v>7057</v>
      </c>
      <c r="B13142" s="264" t="s">
        <v>4180</v>
      </c>
      <c r="C13142" s="265">
        <v>220605</v>
      </c>
      <c r="D13142" s="265" t="s">
        <v>15953</v>
      </c>
      <c r="E13142" s="266" t="s">
        <v>6710</v>
      </c>
      <c r="P13142" s="343"/>
    </row>
    <row r="13143" spans="1:16" x14ac:dyDescent="0.25">
      <c r="A13143" s="264" t="s">
        <v>15046</v>
      </c>
      <c r="B13143" s="264" t="s">
        <v>12996</v>
      </c>
      <c r="C13143" s="265">
        <v>24010401</v>
      </c>
      <c r="D13143" s="265" t="s">
        <v>15953</v>
      </c>
      <c r="E13143" s="266" t="s">
        <v>12997</v>
      </c>
      <c r="P13143" s="343"/>
    </row>
    <row r="13144" spans="1:16" x14ac:dyDescent="0.25">
      <c r="A13144" s="264" t="s">
        <v>15046</v>
      </c>
      <c r="B13144" s="264" t="s">
        <v>3782</v>
      </c>
      <c r="C13144" s="265">
        <v>24010402</v>
      </c>
      <c r="D13144" s="265" t="s">
        <v>15953</v>
      </c>
      <c r="E13144" s="266" t="s">
        <v>8836</v>
      </c>
      <c r="P13144" s="343"/>
    </row>
    <row r="13145" spans="1:16" x14ac:dyDescent="0.25">
      <c r="A13145" s="264" t="s">
        <v>8747</v>
      </c>
      <c r="B13145" s="264" t="s">
        <v>3782</v>
      </c>
      <c r="C13145" s="265">
        <v>23010402</v>
      </c>
      <c r="D13145" s="265" t="s">
        <v>15953</v>
      </c>
      <c r="E13145" s="266" t="s">
        <v>8836</v>
      </c>
      <c r="P13145" s="343"/>
    </row>
    <row r="13146" spans="1:16" x14ac:dyDescent="0.25">
      <c r="A13146" s="264" t="s">
        <v>8747</v>
      </c>
      <c r="B13146" s="264" t="s">
        <v>1058</v>
      </c>
      <c r="C13146" s="265">
        <v>23060202</v>
      </c>
      <c r="D13146" s="265" t="s">
        <v>15953</v>
      </c>
      <c r="E13146" s="266" t="s">
        <v>6714</v>
      </c>
      <c r="P13146" s="343"/>
    </row>
    <row r="13147" spans="1:16" x14ac:dyDescent="0.25">
      <c r="A13147" s="44" t="s">
        <v>5112</v>
      </c>
      <c r="B13147" s="44" t="s">
        <v>10976</v>
      </c>
      <c r="C13147" s="45" t="s">
        <v>10977</v>
      </c>
      <c r="D13147" s="45" t="s">
        <v>18252</v>
      </c>
      <c r="E13147" s="45" t="s">
        <v>10715</v>
      </c>
      <c r="F13147" s="45" t="s">
        <v>1384</v>
      </c>
      <c r="G13147" s="45" t="s">
        <v>1385</v>
      </c>
      <c r="P13147" s="343"/>
    </row>
    <row r="13148" spans="1:16" x14ac:dyDescent="0.25">
      <c r="A13148" s="44" t="s">
        <v>5112</v>
      </c>
      <c r="B13148" s="44" t="s">
        <v>15965</v>
      </c>
      <c r="C13148" s="45" t="s">
        <v>15966</v>
      </c>
      <c r="D13148" s="45" t="s">
        <v>18252</v>
      </c>
      <c r="E13148" s="45" t="s">
        <v>6214</v>
      </c>
      <c r="F13148" s="45" t="s">
        <v>1384</v>
      </c>
      <c r="G13148" s="45" t="s">
        <v>1385</v>
      </c>
      <c r="P13148" s="343"/>
    </row>
    <row r="13149" spans="1:16" x14ac:dyDescent="0.25">
      <c r="A13149" s="264" t="s">
        <v>11484</v>
      </c>
      <c r="B13149" s="264" t="s">
        <v>11362</v>
      </c>
      <c r="C13149" s="265">
        <v>23110201</v>
      </c>
      <c r="D13149" s="265" t="s">
        <v>15953</v>
      </c>
      <c r="E13149" s="266" t="s">
        <v>11352</v>
      </c>
      <c r="P13149" s="343"/>
    </row>
    <row r="13150" spans="1:16" x14ac:dyDescent="0.25">
      <c r="A13150" s="264" t="s">
        <v>952</v>
      </c>
      <c r="B13150" s="264" t="s">
        <v>2751</v>
      </c>
      <c r="C13150" s="265">
        <v>230105</v>
      </c>
      <c r="D13150" s="265" t="s">
        <v>15953</v>
      </c>
      <c r="E13150" s="266" t="s">
        <v>6877</v>
      </c>
      <c r="P13150" s="343"/>
    </row>
    <row r="13151" spans="1:16" x14ac:dyDescent="0.25">
      <c r="A13151" s="264" t="s">
        <v>17974</v>
      </c>
      <c r="B13151" s="264" t="s">
        <v>17682</v>
      </c>
      <c r="C13151" s="265">
        <v>25010501</v>
      </c>
      <c r="D13151" s="265" t="s">
        <v>15953</v>
      </c>
      <c r="E13151" s="266" t="s">
        <v>17681</v>
      </c>
      <c r="P13151" s="343"/>
    </row>
    <row r="13152" spans="1:16" x14ac:dyDescent="0.25">
      <c r="A13152" s="264" t="s">
        <v>17974</v>
      </c>
      <c r="B13152" s="264" t="s">
        <v>6663</v>
      </c>
      <c r="C13152" s="265">
        <v>25010502</v>
      </c>
      <c r="D13152" s="265" t="s">
        <v>15953</v>
      </c>
      <c r="E13152" s="266" t="s">
        <v>6677</v>
      </c>
      <c r="P13152" s="343"/>
    </row>
    <row r="13153" spans="1:16" x14ac:dyDescent="0.25">
      <c r="A13153" s="44" t="s">
        <v>15625</v>
      </c>
      <c r="B13153" s="44" t="s">
        <v>1353</v>
      </c>
      <c r="C13153" s="45" t="s">
        <v>15395</v>
      </c>
      <c r="D13153" s="45" t="s">
        <v>18252</v>
      </c>
      <c r="E13153" s="45" t="s">
        <v>10069</v>
      </c>
      <c r="F13153" s="45" t="s">
        <v>1384</v>
      </c>
      <c r="G13153" s="45" t="s">
        <v>1385</v>
      </c>
      <c r="P13153" s="343"/>
    </row>
    <row r="13154" spans="1:16" x14ac:dyDescent="0.25">
      <c r="A13154" s="264" t="s">
        <v>8748</v>
      </c>
      <c r="B13154" s="264" t="s">
        <v>6966</v>
      </c>
      <c r="C13154" s="265">
        <v>23010401</v>
      </c>
      <c r="D13154" s="265" t="s">
        <v>15953</v>
      </c>
      <c r="E13154" s="266" t="s">
        <v>6967</v>
      </c>
      <c r="P13154" s="343"/>
    </row>
    <row r="13155" spans="1:16" x14ac:dyDescent="0.25">
      <c r="A13155" s="264" t="s">
        <v>8748</v>
      </c>
      <c r="B13155" s="264" t="s">
        <v>3782</v>
      </c>
      <c r="C13155" s="265">
        <v>23010402</v>
      </c>
      <c r="D13155" s="265" t="s">
        <v>15953</v>
      </c>
      <c r="E13155" s="266" t="s">
        <v>8836</v>
      </c>
      <c r="P13155" s="343"/>
    </row>
    <row r="13156" spans="1:16" x14ac:dyDescent="0.25">
      <c r="A13156" s="44" t="s">
        <v>11285</v>
      </c>
      <c r="B13156" s="44" t="s">
        <v>11283</v>
      </c>
      <c r="C13156" s="45" t="s">
        <v>11286</v>
      </c>
      <c r="D13156" s="45" t="s">
        <v>15765</v>
      </c>
      <c r="E13156" s="45" t="s">
        <v>9996</v>
      </c>
      <c r="F13156" s="328"/>
      <c r="G13156" s="328"/>
      <c r="H13156" s="328"/>
      <c r="I13156" s="329"/>
      <c r="J13156" s="329"/>
      <c r="K13156" s="329"/>
      <c r="L13156" s="44"/>
      <c r="M13156" s="44"/>
      <c r="P13156" s="343"/>
    </row>
    <row r="13157" spans="1:16" x14ac:dyDescent="0.25">
      <c r="A13157" s="346" t="s">
        <v>11285</v>
      </c>
      <c r="B13157" s="346" t="s">
        <v>11283</v>
      </c>
      <c r="C13157" s="347" t="s">
        <v>11286</v>
      </c>
      <c r="D13157" s="347" t="s">
        <v>15765</v>
      </c>
      <c r="E13157" s="347" t="s">
        <v>16783</v>
      </c>
      <c r="F13157" s="346"/>
      <c r="G13157" s="346"/>
      <c r="H13157" s="346"/>
      <c r="I13157" s="346"/>
      <c r="J13157" s="346"/>
      <c r="K13157" s="346"/>
      <c r="L13157" s="346"/>
      <c r="M13157" s="346"/>
      <c r="P13157" s="343"/>
    </row>
    <row r="13158" spans="1:16" x14ac:dyDescent="0.25">
      <c r="A13158" s="44" t="s">
        <v>11285</v>
      </c>
      <c r="B13158" s="44" t="s">
        <v>11283</v>
      </c>
      <c r="C13158" s="45" t="s">
        <v>11286</v>
      </c>
      <c r="D13158" s="45" t="s">
        <v>13812</v>
      </c>
      <c r="E13158" s="45" t="s">
        <v>9996</v>
      </c>
      <c r="F13158" s="93"/>
      <c r="G13158" s="93"/>
      <c r="H13158" s="93"/>
      <c r="I13158" s="99"/>
      <c r="J13158" s="99"/>
      <c r="K13158" s="99"/>
      <c r="L13158" s="44"/>
      <c r="M13158" s="44"/>
      <c r="P13158" s="343"/>
    </row>
    <row r="13159" spans="1:16" x14ac:dyDescent="0.25">
      <c r="A13159" s="1" t="s">
        <v>14013</v>
      </c>
      <c r="B13159" s="432" t="s">
        <v>14000</v>
      </c>
      <c r="C13159" s="433" t="s">
        <v>14014</v>
      </c>
      <c r="D13159" s="434" t="s">
        <v>17016</v>
      </c>
      <c r="E13159" s="434">
        <v>46080</v>
      </c>
      <c r="P13159" s="343"/>
    </row>
    <row r="13160" spans="1:16" x14ac:dyDescent="0.25">
      <c r="A13160" s="264" t="s">
        <v>15047</v>
      </c>
      <c r="B13160" s="264" t="s">
        <v>14631</v>
      </c>
      <c r="C13160" s="265">
        <v>24020201</v>
      </c>
      <c r="D13160" s="265" t="s">
        <v>15953</v>
      </c>
      <c r="E13160" s="266" t="s">
        <v>12997</v>
      </c>
      <c r="P13160" s="343"/>
    </row>
    <row r="13161" spans="1:16" x14ac:dyDescent="0.25">
      <c r="A13161" s="44" t="s">
        <v>1276</v>
      </c>
      <c r="B13161" s="44" t="s">
        <v>3711</v>
      </c>
      <c r="C13161" s="45" t="s">
        <v>15434</v>
      </c>
      <c r="D13161" s="45" t="s">
        <v>18252</v>
      </c>
      <c r="E13161" s="45" t="s">
        <v>6677</v>
      </c>
      <c r="F13161" s="45" t="s">
        <v>1384</v>
      </c>
      <c r="G13161" s="45" t="s">
        <v>1384</v>
      </c>
      <c r="P13161" s="343"/>
    </row>
    <row r="13162" spans="1:16" x14ac:dyDescent="0.25">
      <c r="A13162" s="44" t="s">
        <v>13400</v>
      </c>
      <c r="B13162" s="44" t="s">
        <v>15254</v>
      </c>
      <c r="C13162" s="45" t="s">
        <v>10921</v>
      </c>
      <c r="D13162" s="45" t="s">
        <v>16294</v>
      </c>
      <c r="E13162" s="46">
        <v>45961</v>
      </c>
      <c r="F13162" s="338"/>
      <c r="G13162" s="44"/>
      <c r="H13162" s="44"/>
      <c r="I13162" s="44"/>
      <c r="J13162" s="44"/>
      <c r="K13162" s="44"/>
      <c r="L13162" s="44"/>
      <c r="M13162" s="44"/>
      <c r="N13162" s="31"/>
      <c r="P13162" s="343"/>
    </row>
    <row r="13163" spans="1:16" x14ac:dyDescent="0.25">
      <c r="A13163" s="264" t="s">
        <v>10791</v>
      </c>
      <c r="B13163" s="264" t="s">
        <v>1081</v>
      </c>
      <c r="C13163" s="265">
        <v>230102</v>
      </c>
      <c r="D13163" s="265" t="s">
        <v>15953</v>
      </c>
      <c r="E13163" s="266" t="s">
        <v>6809</v>
      </c>
      <c r="P13163" s="343"/>
    </row>
    <row r="13164" spans="1:16" x14ac:dyDescent="0.25">
      <c r="A13164" s="264" t="s">
        <v>10791</v>
      </c>
      <c r="B13164" s="264" t="s">
        <v>2751</v>
      </c>
      <c r="C13164" s="265">
        <v>230105</v>
      </c>
      <c r="D13164" s="265" t="s">
        <v>15953</v>
      </c>
      <c r="E13164" s="266" t="s">
        <v>6877</v>
      </c>
      <c r="P13164" s="343"/>
    </row>
    <row r="13165" spans="1:16" x14ac:dyDescent="0.25">
      <c r="A13165" s="264" t="s">
        <v>10791</v>
      </c>
      <c r="B13165" s="264" t="s">
        <v>1056</v>
      </c>
      <c r="C13165" s="265">
        <v>230601</v>
      </c>
      <c r="D13165" s="265" t="s">
        <v>15953</v>
      </c>
      <c r="E13165" s="266" t="s">
        <v>10533</v>
      </c>
      <c r="P13165" s="343"/>
    </row>
    <row r="13166" spans="1:16" x14ac:dyDescent="0.25">
      <c r="A13166" s="264" t="s">
        <v>10791</v>
      </c>
      <c r="B13166" s="264" t="s">
        <v>1067</v>
      </c>
      <c r="C13166" s="265">
        <v>230703</v>
      </c>
      <c r="D13166" s="265" t="s">
        <v>15953</v>
      </c>
      <c r="E13166" s="266" t="s">
        <v>5273</v>
      </c>
      <c r="P13166" s="343"/>
    </row>
    <row r="13167" spans="1:16" x14ac:dyDescent="0.25">
      <c r="A13167" s="44" t="s">
        <v>18206</v>
      </c>
      <c r="B13167" s="44" t="s">
        <v>1358</v>
      </c>
      <c r="C13167" s="45" t="s">
        <v>6197</v>
      </c>
      <c r="D13167" s="45" t="s">
        <v>18252</v>
      </c>
      <c r="E13167" s="45" t="s">
        <v>6211</v>
      </c>
      <c r="F13167" s="45" t="s">
        <v>1384</v>
      </c>
      <c r="G13167" s="45" t="s">
        <v>1384</v>
      </c>
      <c r="P13167" s="343"/>
    </row>
    <row r="13168" spans="1:16" x14ac:dyDescent="0.25">
      <c r="A13168" s="44" t="s">
        <v>9191</v>
      </c>
      <c r="B13168" s="44" t="s">
        <v>1361</v>
      </c>
      <c r="C13168" s="45" t="s">
        <v>9087</v>
      </c>
      <c r="D13168" s="45" t="s">
        <v>18252</v>
      </c>
      <c r="E13168" s="45" t="s">
        <v>6809</v>
      </c>
      <c r="F13168" s="45" t="s">
        <v>1384</v>
      </c>
      <c r="G13168" s="45" t="s">
        <v>1385</v>
      </c>
      <c r="P13168" s="343"/>
    </row>
    <row r="13169" spans="1:16" x14ac:dyDescent="0.25">
      <c r="A13169" s="1" t="s">
        <v>6327</v>
      </c>
      <c r="B13169" s="432" t="s">
        <v>2181</v>
      </c>
      <c r="C13169" s="433" t="s">
        <v>6328</v>
      </c>
      <c r="D13169" s="434" t="s">
        <v>17016</v>
      </c>
      <c r="E13169" s="434">
        <v>45857</v>
      </c>
      <c r="P13169" s="343"/>
    </row>
    <row r="13170" spans="1:16" x14ac:dyDescent="0.25">
      <c r="A13170" s="264" t="s">
        <v>7058</v>
      </c>
      <c r="B13170" s="264" t="s">
        <v>4180</v>
      </c>
      <c r="C13170" s="265">
        <v>220605</v>
      </c>
      <c r="D13170" s="265" t="s">
        <v>15953</v>
      </c>
      <c r="E13170" s="266" t="s">
        <v>6710</v>
      </c>
      <c r="P13170" s="343"/>
    </row>
    <row r="13171" spans="1:16" x14ac:dyDescent="0.25">
      <c r="A13171" s="264" t="s">
        <v>7058</v>
      </c>
      <c r="B13171" s="264" t="s">
        <v>6672</v>
      </c>
      <c r="C13171" s="265">
        <v>22050101</v>
      </c>
      <c r="D13171" s="265" t="s">
        <v>15953</v>
      </c>
      <c r="E13171" s="266" t="s">
        <v>6673</v>
      </c>
      <c r="P13171" s="343"/>
    </row>
    <row r="13172" spans="1:16" x14ac:dyDescent="0.25">
      <c r="A13172" s="264" t="s">
        <v>17975</v>
      </c>
      <c r="B13172" s="264" t="s">
        <v>1070</v>
      </c>
      <c r="C13172" s="265">
        <v>241202</v>
      </c>
      <c r="D13172" s="265" t="s">
        <v>15953</v>
      </c>
      <c r="E13172" s="266" t="s">
        <v>17687</v>
      </c>
      <c r="P13172" s="343"/>
    </row>
    <row r="13173" spans="1:16" x14ac:dyDescent="0.25">
      <c r="A13173" s="100" t="s">
        <v>2059</v>
      </c>
      <c r="B13173" s="92" t="s">
        <v>4153</v>
      </c>
      <c r="C13173" s="93" t="s">
        <v>4154</v>
      </c>
      <c r="D13173" s="93" t="s">
        <v>1398</v>
      </c>
      <c r="E13173" s="94">
        <v>46131</v>
      </c>
      <c r="F13173" s="93"/>
      <c r="G13173" s="93"/>
      <c r="H13173" s="93"/>
      <c r="I13173" s="99"/>
      <c r="J13173" s="99"/>
      <c r="K13173" s="99"/>
      <c r="L13173" s="44"/>
      <c r="M13173" s="44"/>
      <c r="P13173" s="343"/>
    </row>
    <row r="13174" spans="1:16" x14ac:dyDescent="0.25">
      <c r="A13174" s="264" t="s">
        <v>10489</v>
      </c>
      <c r="B13174" s="264" t="s">
        <v>9688</v>
      </c>
      <c r="C13174" s="265">
        <v>230504</v>
      </c>
      <c r="D13174" s="265" t="s">
        <v>15953</v>
      </c>
      <c r="E13174" s="266" t="s">
        <v>9689</v>
      </c>
      <c r="P13174" s="343"/>
    </row>
    <row r="13175" spans="1:16" x14ac:dyDescent="0.25">
      <c r="A13175" s="44" t="s">
        <v>12542</v>
      </c>
      <c r="B13175" s="44" t="s">
        <v>12543</v>
      </c>
      <c r="C13175" s="45" t="s">
        <v>6620</v>
      </c>
      <c r="D13175" s="45" t="s">
        <v>4574</v>
      </c>
      <c r="E13175" s="275">
        <f>DATE(2026,1,17)</f>
        <v>46039</v>
      </c>
      <c r="M13175" s="44"/>
      <c r="P13175" s="343"/>
    </row>
    <row r="13176" spans="1:16" x14ac:dyDescent="0.25">
      <c r="A13176" s="264" t="s">
        <v>2461</v>
      </c>
      <c r="B13176" s="264" t="s">
        <v>6662</v>
      </c>
      <c r="C13176" s="265">
        <v>22010601</v>
      </c>
      <c r="D13176" s="265" t="s">
        <v>15953</v>
      </c>
      <c r="E13176" s="266" t="s">
        <v>6211</v>
      </c>
      <c r="P13176" s="343"/>
    </row>
    <row r="13177" spans="1:16" x14ac:dyDescent="0.25">
      <c r="A13177" s="264" t="s">
        <v>2461</v>
      </c>
      <c r="B13177" s="264" t="s">
        <v>6663</v>
      </c>
      <c r="C13177" s="265">
        <v>22010602</v>
      </c>
      <c r="D13177" s="265" t="s">
        <v>15953</v>
      </c>
      <c r="E13177" s="266" t="s">
        <v>6211</v>
      </c>
      <c r="P13177" s="343"/>
    </row>
    <row r="13178" spans="1:16" x14ac:dyDescent="0.25">
      <c r="A13178" s="264" t="s">
        <v>2853</v>
      </c>
      <c r="B13178" s="264" t="s">
        <v>2751</v>
      </c>
      <c r="C13178" s="265">
        <v>230105</v>
      </c>
      <c r="D13178" s="265" t="s">
        <v>15953</v>
      </c>
      <c r="E13178" s="266" t="s">
        <v>6877</v>
      </c>
      <c r="P13178" s="343"/>
    </row>
    <row r="13179" spans="1:16" x14ac:dyDescent="0.25">
      <c r="A13179" s="44" t="s">
        <v>16184</v>
      </c>
      <c r="B13179" s="44" t="s">
        <v>1345</v>
      </c>
      <c r="C13179" s="45" t="s">
        <v>18105</v>
      </c>
      <c r="D13179" s="45" t="s">
        <v>18252</v>
      </c>
      <c r="E13179" s="45" t="s">
        <v>6985</v>
      </c>
      <c r="F13179" s="45" t="s">
        <v>1384</v>
      </c>
      <c r="G13179" s="45" t="s">
        <v>1385</v>
      </c>
      <c r="P13179" s="343"/>
    </row>
    <row r="13180" spans="1:16" x14ac:dyDescent="0.25">
      <c r="A13180" s="44" t="s">
        <v>13434</v>
      </c>
      <c r="B13180" s="44" t="s">
        <v>15257</v>
      </c>
      <c r="C13180" s="45" t="s">
        <v>13518</v>
      </c>
      <c r="D13180" s="45" t="s">
        <v>16294</v>
      </c>
      <c r="E13180" s="46">
        <v>46022</v>
      </c>
      <c r="F13180" s="338"/>
      <c r="G13180" s="44"/>
      <c r="H13180" s="44"/>
      <c r="I13180" s="44"/>
      <c r="J13180" s="44"/>
      <c r="K13180" s="44"/>
      <c r="L13180" s="44"/>
      <c r="M13180" s="44"/>
      <c r="N13180" s="31"/>
      <c r="P13180" s="343"/>
    </row>
    <row r="13181" spans="1:16" x14ac:dyDescent="0.25">
      <c r="A13181" s="264" t="s">
        <v>13050</v>
      </c>
      <c r="B13181" s="264" t="s">
        <v>12991</v>
      </c>
      <c r="C13181" s="265">
        <v>240102</v>
      </c>
      <c r="D13181" s="265" t="s">
        <v>15953</v>
      </c>
      <c r="E13181" s="266" t="s">
        <v>6677</v>
      </c>
      <c r="P13181" s="343"/>
    </row>
    <row r="13182" spans="1:16" x14ac:dyDescent="0.25">
      <c r="A13182" s="264" t="s">
        <v>13050</v>
      </c>
      <c r="B13182" s="264" t="s">
        <v>12996</v>
      </c>
      <c r="C13182" s="265">
        <v>24010401</v>
      </c>
      <c r="D13182" s="265" t="s">
        <v>15953</v>
      </c>
      <c r="E13182" s="266" t="s">
        <v>12997</v>
      </c>
      <c r="P13182" s="343"/>
    </row>
    <row r="13183" spans="1:16" x14ac:dyDescent="0.25">
      <c r="A13183" s="264" t="s">
        <v>13050</v>
      </c>
      <c r="B13183" s="264" t="s">
        <v>3782</v>
      </c>
      <c r="C13183" s="265">
        <v>24010402</v>
      </c>
      <c r="D13183" s="265" t="s">
        <v>15953</v>
      </c>
      <c r="E13183" s="266" t="s">
        <v>8836</v>
      </c>
      <c r="P13183" s="343"/>
    </row>
    <row r="13184" spans="1:16" x14ac:dyDescent="0.25">
      <c r="A13184" s="264" t="s">
        <v>15048</v>
      </c>
      <c r="B13184" s="264" t="s">
        <v>3782</v>
      </c>
      <c r="C13184" s="265">
        <v>24010402</v>
      </c>
      <c r="D13184" s="265" t="s">
        <v>15953</v>
      </c>
      <c r="E13184" s="266" t="s">
        <v>8836</v>
      </c>
      <c r="P13184" s="343"/>
    </row>
    <row r="13185" spans="1:16" x14ac:dyDescent="0.25">
      <c r="A13185" s="44" t="s">
        <v>12544</v>
      </c>
      <c r="B13185" s="44" t="s">
        <v>12543</v>
      </c>
      <c r="C13185" s="45" t="s">
        <v>6621</v>
      </c>
      <c r="D13185" s="45" t="s">
        <v>4574</v>
      </c>
      <c r="E13185" s="275">
        <f>DATE(2026,1,17)</f>
        <v>46039</v>
      </c>
      <c r="M13185" s="44"/>
      <c r="P13185" s="343"/>
    </row>
    <row r="13186" spans="1:16" x14ac:dyDescent="0.25">
      <c r="A13186" s="1" t="s">
        <v>11954</v>
      </c>
      <c r="B13186" s="432" t="s">
        <v>179</v>
      </c>
      <c r="C13186" s="433" t="s">
        <v>11955</v>
      </c>
      <c r="D13186" s="434" t="s">
        <v>17016</v>
      </c>
      <c r="E13186" s="434">
        <v>46038</v>
      </c>
      <c r="P13186" s="343"/>
    </row>
    <row r="13187" spans="1:16" x14ac:dyDescent="0.25">
      <c r="A13187" s="264" t="s">
        <v>7059</v>
      </c>
      <c r="B13187" s="264" t="s">
        <v>2751</v>
      </c>
      <c r="C13187" s="265">
        <v>220105</v>
      </c>
      <c r="D13187" s="265" t="s">
        <v>15953</v>
      </c>
      <c r="E13187" s="266" t="s">
        <v>3064</v>
      </c>
      <c r="P13187" s="343"/>
    </row>
    <row r="13188" spans="1:16" x14ac:dyDescent="0.25">
      <c r="A13188" s="264" t="s">
        <v>9595</v>
      </c>
      <c r="B13188" s="264" t="s">
        <v>4181</v>
      </c>
      <c r="C13188" s="265">
        <v>230301</v>
      </c>
      <c r="D13188" s="265" t="s">
        <v>15953</v>
      </c>
      <c r="E13188" s="266" t="s">
        <v>6877</v>
      </c>
      <c r="P13188" s="343"/>
    </row>
    <row r="13189" spans="1:16" x14ac:dyDescent="0.25">
      <c r="A13189" s="264" t="s">
        <v>10792</v>
      </c>
      <c r="B13189" s="264" t="s">
        <v>6669</v>
      </c>
      <c r="C13189" s="265">
        <v>230807</v>
      </c>
      <c r="D13189" s="265" t="s">
        <v>15953</v>
      </c>
      <c r="E13189" s="266" t="s">
        <v>6877</v>
      </c>
      <c r="P13189" s="343"/>
    </row>
    <row r="13190" spans="1:16" x14ac:dyDescent="0.25">
      <c r="A13190" s="264" t="s">
        <v>10792</v>
      </c>
      <c r="B13190" s="264" t="s">
        <v>3587</v>
      </c>
      <c r="C13190" s="265">
        <v>230904</v>
      </c>
      <c r="D13190" s="265" t="s">
        <v>15953</v>
      </c>
      <c r="E13190" s="266" t="s">
        <v>10715</v>
      </c>
      <c r="P13190" s="343"/>
    </row>
    <row r="13191" spans="1:16" x14ac:dyDescent="0.25">
      <c r="A13191" s="264" t="s">
        <v>8749</v>
      </c>
      <c r="B13191" s="264" t="s">
        <v>6966</v>
      </c>
      <c r="C13191" s="265">
        <v>23010401</v>
      </c>
      <c r="D13191" s="265" t="s">
        <v>15953</v>
      </c>
      <c r="E13191" s="266" t="s">
        <v>6967</v>
      </c>
      <c r="P13191" s="343"/>
    </row>
    <row r="13192" spans="1:16" x14ac:dyDescent="0.25">
      <c r="A13192" s="264" t="s">
        <v>8749</v>
      </c>
      <c r="B13192" s="264" t="s">
        <v>3782</v>
      </c>
      <c r="C13192" s="265">
        <v>23010402</v>
      </c>
      <c r="D13192" s="265" t="s">
        <v>15953</v>
      </c>
      <c r="E13192" s="266" t="s">
        <v>8836</v>
      </c>
      <c r="P13192" s="343"/>
    </row>
    <row r="13193" spans="1:16" x14ac:dyDescent="0.25">
      <c r="A13193" s="264" t="s">
        <v>17976</v>
      </c>
      <c r="B13193" s="264" t="s">
        <v>2751</v>
      </c>
      <c r="C13193" s="265">
        <v>250106</v>
      </c>
      <c r="D13193" s="265" t="s">
        <v>15953</v>
      </c>
      <c r="E13193" s="266" t="s">
        <v>16784</v>
      </c>
      <c r="P13193" s="343"/>
    </row>
    <row r="13194" spans="1:16" x14ac:dyDescent="0.25">
      <c r="A13194" s="264" t="s">
        <v>17977</v>
      </c>
      <c r="B13194" s="264" t="s">
        <v>1057</v>
      </c>
      <c r="C13194" s="265">
        <v>24060402</v>
      </c>
      <c r="D13194" s="265" t="s">
        <v>15953</v>
      </c>
      <c r="E13194" s="266" t="s">
        <v>5410</v>
      </c>
      <c r="P13194" s="343"/>
    </row>
    <row r="13195" spans="1:16" x14ac:dyDescent="0.25">
      <c r="A13195" s="44" t="s">
        <v>2936</v>
      </c>
      <c r="B13195" s="44" t="s">
        <v>9313</v>
      </c>
      <c r="C13195" s="45" t="s">
        <v>9314</v>
      </c>
      <c r="D13195" s="45" t="s">
        <v>18252</v>
      </c>
      <c r="E13195" s="45" t="s">
        <v>3754</v>
      </c>
      <c r="F13195" s="45" t="s">
        <v>1384</v>
      </c>
      <c r="G13195" s="45" t="s">
        <v>1385</v>
      </c>
      <c r="P13195" s="343"/>
    </row>
    <row r="13196" spans="1:16" x14ac:dyDescent="0.25">
      <c r="A13196" s="264" t="s">
        <v>4836</v>
      </c>
      <c r="B13196" s="264" t="s">
        <v>2751</v>
      </c>
      <c r="C13196" s="265">
        <v>220105</v>
      </c>
      <c r="D13196" s="265" t="s">
        <v>15953</v>
      </c>
      <c r="E13196" s="266" t="s">
        <v>3064</v>
      </c>
      <c r="P13196" s="343"/>
    </row>
    <row r="13197" spans="1:16" x14ac:dyDescent="0.25">
      <c r="A13197" s="44" t="s">
        <v>15626</v>
      </c>
      <c r="B13197" s="44" t="s">
        <v>9313</v>
      </c>
      <c r="C13197" s="45" t="s">
        <v>9314</v>
      </c>
      <c r="D13197" s="45" t="s">
        <v>18252</v>
      </c>
      <c r="E13197" s="45" t="s">
        <v>3754</v>
      </c>
      <c r="F13197" s="45" t="s">
        <v>1384</v>
      </c>
      <c r="G13197" s="45" t="s">
        <v>1385</v>
      </c>
      <c r="P13197" s="343"/>
    </row>
    <row r="13198" spans="1:16" x14ac:dyDescent="0.25">
      <c r="A13198" s="44" t="s">
        <v>15626</v>
      </c>
      <c r="B13198" s="44" t="s">
        <v>9316</v>
      </c>
      <c r="C13198" s="45" t="s">
        <v>9317</v>
      </c>
      <c r="D13198" s="45" t="s">
        <v>18252</v>
      </c>
      <c r="E13198" s="45" t="s">
        <v>3754</v>
      </c>
      <c r="F13198" s="45" t="s">
        <v>1384</v>
      </c>
      <c r="G13198" s="45" t="s">
        <v>1385</v>
      </c>
      <c r="P13198" s="343"/>
    </row>
    <row r="13199" spans="1:16" x14ac:dyDescent="0.25">
      <c r="A13199" s="44" t="s">
        <v>15626</v>
      </c>
      <c r="B13199" s="44" t="s">
        <v>4157</v>
      </c>
      <c r="C13199" s="45" t="s">
        <v>15418</v>
      </c>
      <c r="D13199" s="45" t="s">
        <v>18252</v>
      </c>
      <c r="E13199" s="45" t="s">
        <v>3064</v>
      </c>
      <c r="F13199" s="45" t="s">
        <v>1384</v>
      </c>
      <c r="G13199" s="45" t="s">
        <v>1385</v>
      </c>
      <c r="P13199" s="343"/>
    </row>
    <row r="13200" spans="1:16" x14ac:dyDescent="0.25">
      <c r="A13200" s="264" t="s">
        <v>15049</v>
      </c>
      <c r="B13200" s="264" t="s">
        <v>12996</v>
      </c>
      <c r="C13200" s="265">
        <v>24010401</v>
      </c>
      <c r="D13200" s="265" t="s">
        <v>15953</v>
      </c>
      <c r="E13200" s="266" t="s">
        <v>12997</v>
      </c>
      <c r="P13200" s="343"/>
    </row>
    <row r="13201" spans="1:16" x14ac:dyDescent="0.25">
      <c r="A13201" s="264" t="s">
        <v>15049</v>
      </c>
      <c r="B13201" s="264" t="s">
        <v>3782</v>
      </c>
      <c r="C13201" s="265">
        <v>24010402</v>
      </c>
      <c r="D13201" s="265" t="s">
        <v>15953</v>
      </c>
      <c r="E13201" s="266" t="s">
        <v>8836</v>
      </c>
      <c r="P13201" s="343"/>
    </row>
    <row r="13202" spans="1:16" x14ac:dyDescent="0.25">
      <c r="A13202" s="44" t="s">
        <v>15627</v>
      </c>
      <c r="B13202" s="44" t="s">
        <v>4157</v>
      </c>
      <c r="C13202" s="45" t="s">
        <v>15418</v>
      </c>
      <c r="D13202" s="45" t="s">
        <v>18252</v>
      </c>
      <c r="E13202" s="45" t="s">
        <v>3064</v>
      </c>
      <c r="F13202" s="45" t="s">
        <v>1384</v>
      </c>
      <c r="G13202" s="45" t="s">
        <v>1385</v>
      </c>
      <c r="P13202" s="343"/>
    </row>
    <row r="13203" spans="1:16" x14ac:dyDescent="0.25">
      <c r="A13203" s="44" t="s">
        <v>15627</v>
      </c>
      <c r="B13203" s="44" t="s">
        <v>4156</v>
      </c>
      <c r="C13203" s="45" t="s">
        <v>15413</v>
      </c>
      <c r="D13203" s="45" t="s">
        <v>18252</v>
      </c>
      <c r="E13203" s="45" t="s">
        <v>3064</v>
      </c>
      <c r="F13203" s="45" t="s">
        <v>1384</v>
      </c>
      <c r="G13203" s="45" t="s">
        <v>1385</v>
      </c>
      <c r="P13203" s="343"/>
    </row>
    <row r="13204" spans="1:16" x14ac:dyDescent="0.25">
      <c r="A13204" s="264" t="s">
        <v>8750</v>
      </c>
      <c r="B13204" s="264" t="s">
        <v>6966</v>
      </c>
      <c r="C13204" s="265">
        <v>23010401</v>
      </c>
      <c r="D13204" s="265" t="s">
        <v>15953</v>
      </c>
      <c r="E13204" s="266" t="s">
        <v>6967</v>
      </c>
      <c r="P13204" s="343"/>
    </row>
    <row r="13205" spans="1:16" x14ac:dyDescent="0.25">
      <c r="A13205" s="44" t="s">
        <v>11056</v>
      </c>
      <c r="B13205" s="44" t="s">
        <v>1355</v>
      </c>
      <c r="C13205" s="45" t="s">
        <v>10974</v>
      </c>
      <c r="D13205" s="45" t="s">
        <v>18252</v>
      </c>
      <c r="E13205" s="45" t="s">
        <v>10715</v>
      </c>
      <c r="F13205" s="45" t="s">
        <v>1384</v>
      </c>
      <c r="G13205" s="45" t="s">
        <v>1385</v>
      </c>
      <c r="P13205" s="343"/>
    </row>
    <row r="13206" spans="1:16" x14ac:dyDescent="0.25">
      <c r="A13206" s="264" t="s">
        <v>15914</v>
      </c>
      <c r="B13206" s="264" t="s">
        <v>5425</v>
      </c>
      <c r="C13206" s="265">
        <v>240903</v>
      </c>
      <c r="D13206" s="265" t="s">
        <v>15953</v>
      </c>
      <c r="E13206" s="266" t="s">
        <v>6214</v>
      </c>
      <c r="P13206" s="343"/>
    </row>
    <row r="13207" spans="1:16" x14ac:dyDescent="0.25">
      <c r="A13207" s="264" t="s">
        <v>7060</v>
      </c>
      <c r="B13207" s="264" t="s">
        <v>6662</v>
      </c>
      <c r="C13207" s="265">
        <v>22010601</v>
      </c>
      <c r="D13207" s="265" t="s">
        <v>15953</v>
      </c>
      <c r="E13207" s="266" t="s">
        <v>6211</v>
      </c>
      <c r="P13207" s="343"/>
    </row>
    <row r="13208" spans="1:16" x14ac:dyDescent="0.25">
      <c r="A13208" s="57" t="s">
        <v>7803</v>
      </c>
      <c r="B13208" s="58" t="s">
        <v>4914</v>
      </c>
      <c r="C13208" s="62">
        <v>23022</v>
      </c>
      <c r="D13208" s="62" t="s">
        <v>5966</v>
      </c>
      <c r="E13208" s="60">
        <v>46630</v>
      </c>
      <c r="F13208" s="339" t="s">
        <v>16267</v>
      </c>
      <c r="G13208" s="339" t="s">
        <v>16268</v>
      </c>
      <c r="H13208" s="57"/>
      <c r="I13208" s="57"/>
      <c r="J13208" s="57"/>
      <c r="K13208" s="57"/>
      <c r="L13208" s="44"/>
      <c r="M13208" s="44"/>
      <c r="P13208" s="343"/>
    </row>
    <row r="13209" spans="1:16" x14ac:dyDescent="0.25">
      <c r="A13209" s="57" t="s">
        <v>7803</v>
      </c>
      <c r="B13209" s="57" t="s">
        <v>2495</v>
      </c>
      <c r="C13209" s="62" t="s">
        <v>14563</v>
      </c>
      <c r="D13209" s="62" t="s">
        <v>5966</v>
      </c>
      <c r="E13209" s="60">
        <v>45961</v>
      </c>
      <c r="F13209" s="339" t="s">
        <v>16267</v>
      </c>
      <c r="G13209" s="339" t="s">
        <v>16268</v>
      </c>
      <c r="H13209" s="57"/>
      <c r="I13209" s="57"/>
      <c r="J13209" s="57"/>
      <c r="K13209" s="57"/>
      <c r="L13209" s="44"/>
      <c r="M13209" s="44"/>
      <c r="N13209" s="31"/>
      <c r="P13209" s="343"/>
    </row>
    <row r="13210" spans="1:16" x14ac:dyDescent="0.25">
      <c r="A13210" s="44" t="s">
        <v>5494</v>
      </c>
      <c r="B13210" s="44" t="s">
        <v>15970</v>
      </c>
      <c r="C13210" s="45" t="s">
        <v>15775</v>
      </c>
      <c r="D13210" s="45" t="s">
        <v>18252</v>
      </c>
      <c r="E13210" s="45" t="s">
        <v>6416</v>
      </c>
      <c r="F13210" s="45" t="s">
        <v>1384</v>
      </c>
      <c r="G13210" s="45" t="s">
        <v>1385</v>
      </c>
      <c r="P13210" s="343"/>
    </row>
    <row r="13211" spans="1:16" x14ac:dyDescent="0.25">
      <c r="A13211" s="264" t="s">
        <v>5494</v>
      </c>
      <c r="B13211" s="264" t="s">
        <v>1053</v>
      </c>
      <c r="C13211" s="265">
        <v>210902</v>
      </c>
      <c r="D13211" s="265" t="s">
        <v>15953</v>
      </c>
      <c r="E13211" s="266" t="s">
        <v>5195</v>
      </c>
      <c r="P13211" s="343"/>
    </row>
    <row r="13212" spans="1:16" x14ac:dyDescent="0.25">
      <c r="A13212" s="403" t="s">
        <v>17528</v>
      </c>
      <c r="B13212" s="403" t="s">
        <v>17121</v>
      </c>
      <c r="C13212" s="413">
        <v>13.23</v>
      </c>
      <c r="D13212" s="43" t="s">
        <v>17679</v>
      </c>
      <c r="E13212" s="43">
        <v>46934</v>
      </c>
      <c r="F13212" s="88"/>
      <c r="P13212" s="343"/>
    </row>
    <row r="13213" spans="1:16" x14ac:dyDescent="0.25">
      <c r="A13213" s="264" t="s">
        <v>3551</v>
      </c>
      <c r="B13213" s="264" t="s">
        <v>3587</v>
      </c>
      <c r="C13213" s="265">
        <v>230904</v>
      </c>
      <c r="D13213" s="265" t="s">
        <v>15953</v>
      </c>
      <c r="E13213" s="266" t="s">
        <v>10715</v>
      </c>
      <c r="P13213" s="343"/>
    </row>
    <row r="13214" spans="1:16" x14ac:dyDescent="0.25">
      <c r="A13214" s="57" t="s">
        <v>10875</v>
      </c>
      <c r="B13214" s="57" t="s">
        <v>2495</v>
      </c>
      <c r="C13214" s="62" t="s">
        <v>10848</v>
      </c>
      <c r="D13214" s="62" t="s">
        <v>5966</v>
      </c>
      <c r="E13214" s="60">
        <v>45961</v>
      </c>
      <c r="F13214" s="339" t="s">
        <v>16267</v>
      </c>
      <c r="G13214" s="339" t="s">
        <v>16268</v>
      </c>
      <c r="H13214" s="57"/>
      <c r="I13214" s="57"/>
      <c r="J13214" s="57"/>
      <c r="K13214" s="57"/>
      <c r="L13214" s="44"/>
      <c r="M13214" s="44"/>
      <c r="N13214" s="31"/>
      <c r="P13214" s="343"/>
    </row>
    <row r="13215" spans="1:16" x14ac:dyDescent="0.25">
      <c r="A13215" s="44" t="s">
        <v>10875</v>
      </c>
      <c r="B13215" s="44" t="s">
        <v>15259</v>
      </c>
      <c r="C13215" s="45" t="s">
        <v>11129</v>
      </c>
      <c r="D13215" s="45" t="s">
        <v>16294</v>
      </c>
      <c r="E13215" s="46">
        <v>46022</v>
      </c>
      <c r="F13215" s="338"/>
      <c r="G13215" s="44"/>
      <c r="H13215" s="44"/>
      <c r="I13215" s="44"/>
      <c r="J13215" s="44"/>
      <c r="K13215" s="44"/>
      <c r="L13215" s="44"/>
      <c r="M13215" s="44"/>
      <c r="N13215" s="31"/>
      <c r="P13215" s="343"/>
    </row>
    <row r="13216" spans="1:16" x14ac:dyDescent="0.25">
      <c r="A13216" s="44" t="s">
        <v>14059</v>
      </c>
      <c r="B13216" s="278" t="s">
        <v>7637</v>
      </c>
      <c r="C13216" s="59" t="s">
        <v>14084</v>
      </c>
      <c r="D13216" s="93" t="s">
        <v>1398</v>
      </c>
      <c r="E13216" s="94">
        <v>45860</v>
      </c>
      <c r="F13216" s="93"/>
      <c r="G13216" s="93"/>
      <c r="H13216" s="93"/>
      <c r="I13216" s="99"/>
      <c r="J13216" s="99"/>
      <c r="K13216" s="99"/>
      <c r="L13216" s="44"/>
      <c r="M13216" s="44"/>
      <c r="N13216" s="31"/>
      <c r="P13216" s="343"/>
    </row>
    <row r="13217" spans="1:16" x14ac:dyDescent="0.25">
      <c r="A13217" s="264" t="s">
        <v>14059</v>
      </c>
      <c r="B13217" s="264" t="s">
        <v>6669</v>
      </c>
      <c r="C13217" s="265">
        <v>240804</v>
      </c>
      <c r="D13217" s="265" t="s">
        <v>15953</v>
      </c>
      <c r="E13217" s="266" t="s">
        <v>15826</v>
      </c>
      <c r="P13217" s="343"/>
    </row>
    <row r="13218" spans="1:16" x14ac:dyDescent="0.25">
      <c r="A13218" s="57" t="s">
        <v>2711</v>
      </c>
      <c r="B13218" s="57" t="s">
        <v>2495</v>
      </c>
      <c r="C13218" s="62" t="s">
        <v>10848</v>
      </c>
      <c r="D13218" s="62" t="s">
        <v>5966</v>
      </c>
      <c r="E13218" s="60">
        <v>45961</v>
      </c>
      <c r="F13218" s="339" t="s">
        <v>16267</v>
      </c>
      <c r="G13218" s="339" t="s">
        <v>16268</v>
      </c>
      <c r="H13218" s="57"/>
      <c r="I13218" s="57"/>
      <c r="J13218" s="57"/>
      <c r="K13218" s="57"/>
      <c r="L13218" s="44"/>
      <c r="M13218" s="44"/>
      <c r="N13218" s="31"/>
      <c r="P13218" s="343"/>
    </row>
    <row r="13219" spans="1:16" x14ac:dyDescent="0.25">
      <c r="A13219" s="92" t="s">
        <v>2711</v>
      </c>
      <c r="B13219" s="92" t="s">
        <v>14372</v>
      </c>
      <c r="C13219" s="93" t="s">
        <v>14373</v>
      </c>
      <c r="D13219" s="93" t="s">
        <v>1398</v>
      </c>
      <c r="E13219" s="94">
        <v>45916</v>
      </c>
      <c r="F13219" s="93"/>
      <c r="G13219" s="93"/>
      <c r="H13219" s="93"/>
      <c r="I13219" s="99"/>
      <c r="J13219" s="99"/>
      <c r="K13219" s="99"/>
      <c r="L13219" s="44"/>
      <c r="M13219" s="44"/>
      <c r="N13219" s="31"/>
      <c r="P13219" s="343"/>
    </row>
    <row r="13220" spans="1:16" x14ac:dyDescent="0.25">
      <c r="A13220" s="264" t="s">
        <v>2711</v>
      </c>
      <c r="B13220" s="264" t="s">
        <v>2751</v>
      </c>
      <c r="C13220" s="265">
        <v>230105</v>
      </c>
      <c r="D13220" s="265" t="s">
        <v>15953</v>
      </c>
      <c r="E13220" s="266" t="s">
        <v>6877</v>
      </c>
      <c r="P13220" s="343"/>
    </row>
    <row r="13221" spans="1:16" x14ac:dyDescent="0.25">
      <c r="A13221" s="264" t="s">
        <v>2711</v>
      </c>
      <c r="B13221" s="264" t="s">
        <v>6669</v>
      </c>
      <c r="C13221" s="265">
        <v>240804</v>
      </c>
      <c r="D13221" s="265" t="s">
        <v>15953</v>
      </c>
      <c r="E13221" s="266" t="s">
        <v>15826</v>
      </c>
      <c r="P13221" s="343"/>
    </row>
    <row r="13222" spans="1:16" x14ac:dyDescent="0.25">
      <c r="A13222" s="264" t="s">
        <v>3162</v>
      </c>
      <c r="B13222" s="264" t="s">
        <v>3753</v>
      </c>
      <c r="C13222" s="265">
        <v>210101</v>
      </c>
      <c r="D13222" s="265" t="s">
        <v>15953</v>
      </c>
      <c r="E13222" s="266" t="s">
        <v>3754</v>
      </c>
      <c r="P13222" s="343"/>
    </row>
    <row r="13223" spans="1:16" x14ac:dyDescent="0.25">
      <c r="A13223" s="264" t="s">
        <v>15050</v>
      </c>
      <c r="B13223" s="264" t="s">
        <v>14586</v>
      </c>
      <c r="C13223" s="265">
        <v>240403</v>
      </c>
      <c r="D13223" s="265" t="s">
        <v>15953</v>
      </c>
      <c r="E13223" s="266" t="s">
        <v>6492</v>
      </c>
      <c r="P13223" s="343"/>
    </row>
    <row r="13224" spans="1:16" x14ac:dyDescent="0.25">
      <c r="A13224" s="403" t="s">
        <v>17529</v>
      </c>
      <c r="B13224" s="403" t="s">
        <v>17128</v>
      </c>
      <c r="C13224" s="413">
        <v>20.23</v>
      </c>
      <c r="D13224" s="43" t="s">
        <v>17679</v>
      </c>
      <c r="E13224" s="43">
        <v>46934</v>
      </c>
      <c r="F13224" s="88"/>
      <c r="P13224" s="343"/>
    </row>
    <row r="13225" spans="1:16" x14ac:dyDescent="0.25">
      <c r="A13225" s="264" t="s">
        <v>10793</v>
      </c>
      <c r="B13225" s="264" t="s">
        <v>1066</v>
      </c>
      <c r="C13225" s="265">
        <v>230805</v>
      </c>
      <c r="D13225" s="265" t="s">
        <v>15953</v>
      </c>
      <c r="E13225" s="266" t="s">
        <v>5279</v>
      </c>
      <c r="P13225" s="343"/>
    </row>
    <row r="13226" spans="1:16" x14ac:dyDescent="0.25">
      <c r="A13226" s="264" t="s">
        <v>10793</v>
      </c>
      <c r="B13226" s="264" t="s">
        <v>6669</v>
      </c>
      <c r="C13226" s="265">
        <v>230807</v>
      </c>
      <c r="D13226" s="265" t="s">
        <v>15953</v>
      </c>
      <c r="E13226" s="266" t="s">
        <v>6877</v>
      </c>
      <c r="P13226" s="343"/>
    </row>
    <row r="13227" spans="1:16" x14ac:dyDescent="0.25">
      <c r="A13227" s="264" t="s">
        <v>10793</v>
      </c>
      <c r="B13227" s="264" t="s">
        <v>11355</v>
      </c>
      <c r="C13227" s="265">
        <v>230905</v>
      </c>
      <c r="D13227" s="265" t="s">
        <v>15953</v>
      </c>
      <c r="E13227" s="266" t="s">
        <v>10715</v>
      </c>
      <c r="P13227" s="343"/>
    </row>
    <row r="13228" spans="1:16" x14ac:dyDescent="0.25">
      <c r="A13228" s="264" t="s">
        <v>10793</v>
      </c>
      <c r="B13228" s="264" t="s">
        <v>13009</v>
      </c>
      <c r="C13228" s="265">
        <v>240101</v>
      </c>
      <c r="D13228" s="265" t="s">
        <v>15953</v>
      </c>
      <c r="E13228" s="266" t="s">
        <v>13010</v>
      </c>
      <c r="P13228" s="343"/>
    </row>
    <row r="13229" spans="1:16" x14ac:dyDescent="0.25">
      <c r="A13229" s="44" t="s">
        <v>14312</v>
      </c>
      <c r="B13229" s="44" t="s">
        <v>7544</v>
      </c>
      <c r="C13229" s="45" t="s">
        <v>14313</v>
      </c>
      <c r="D13229" s="45" t="s">
        <v>1702</v>
      </c>
      <c r="E13229" s="46">
        <v>46138</v>
      </c>
      <c r="F13229" s="93"/>
      <c r="G13229" s="93"/>
      <c r="H13229" s="93"/>
      <c r="I13229" s="99"/>
      <c r="J13229" s="99"/>
      <c r="K13229" s="99"/>
      <c r="L13229" s="44"/>
      <c r="M13229" s="44"/>
      <c r="P13229" s="343"/>
    </row>
    <row r="13230" spans="1:16" x14ac:dyDescent="0.25">
      <c r="A13230" s="44" t="s">
        <v>16185</v>
      </c>
      <c r="B13230" s="44" t="s">
        <v>15970</v>
      </c>
      <c r="C13230" s="45" t="s">
        <v>15775</v>
      </c>
      <c r="D13230" s="45" t="s">
        <v>18252</v>
      </c>
      <c r="E13230" s="45" t="s">
        <v>6416</v>
      </c>
      <c r="F13230" s="45" t="s">
        <v>1384</v>
      </c>
      <c r="G13230" s="45" t="s">
        <v>1385</v>
      </c>
      <c r="P13230" s="343"/>
    </row>
    <row r="13231" spans="1:16" x14ac:dyDescent="0.25">
      <c r="A13231" s="135" t="s">
        <v>7723</v>
      </c>
      <c r="B13231" s="131" t="s">
        <v>1399</v>
      </c>
      <c r="C13231" s="96" t="s">
        <v>7695</v>
      </c>
      <c r="D13231" s="96" t="s">
        <v>1398</v>
      </c>
      <c r="E13231" s="112">
        <v>45863</v>
      </c>
      <c r="F13231" s="93"/>
      <c r="G13231" s="93"/>
      <c r="H13231" s="93"/>
      <c r="I13231" s="99"/>
      <c r="J13231" s="99"/>
      <c r="K13231" s="99"/>
      <c r="L13231" s="44"/>
      <c r="M13231" s="44"/>
      <c r="N13231" s="31"/>
      <c r="P13231" s="343"/>
    </row>
    <row r="13232" spans="1:16" x14ac:dyDescent="0.25">
      <c r="A13232" s="264" t="s">
        <v>2854</v>
      </c>
      <c r="B13232" s="264" t="s">
        <v>2751</v>
      </c>
      <c r="C13232" s="265">
        <v>220105</v>
      </c>
      <c r="D13232" s="265" t="s">
        <v>15953</v>
      </c>
      <c r="E13232" s="266" t="s">
        <v>3064</v>
      </c>
      <c r="P13232" s="343"/>
    </row>
    <row r="13233" spans="1:16" x14ac:dyDescent="0.25">
      <c r="A13233" s="264" t="s">
        <v>2854</v>
      </c>
      <c r="B13233" s="264" t="s">
        <v>236</v>
      </c>
      <c r="C13233" s="265">
        <v>241001</v>
      </c>
      <c r="D13233" s="265" t="s">
        <v>15953</v>
      </c>
      <c r="E13233" s="266" t="s">
        <v>11352</v>
      </c>
      <c r="P13233" s="343"/>
    </row>
    <row r="13234" spans="1:16" x14ac:dyDescent="0.25">
      <c r="A13234" s="44" t="s">
        <v>13324</v>
      </c>
      <c r="B13234" s="92" t="s">
        <v>13392</v>
      </c>
      <c r="C13234" s="45" t="s">
        <v>13131</v>
      </c>
      <c r="D13234" s="93" t="s">
        <v>13391</v>
      </c>
      <c r="E13234" s="94">
        <v>45838</v>
      </c>
      <c r="F13234" s="93"/>
      <c r="G13234" s="93"/>
      <c r="H13234" s="93"/>
      <c r="I13234" s="99"/>
      <c r="J13234" s="99"/>
      <c r="K13234" s="99"/>
      <c r="L13234" s="44"/>
      <c r="M13234" s="44"/>
      <c r="N13234" s="31"/>
      <c r="P13234" s="343"/>
    </row>
    <row r="13235" spans="1:16" x14ac:dyDescent="0.25">
      <c r="A13235" s="44" t="s">
        <v>6263</v>
      </c>
      <c r="B13235" s="44" t="s">
        <v>15259</v>
      </c>
      <c r="C13235" s="45" t="s">
        <v>11129</v>
      </c>
      <c r="D13235" s="45" t="s">
        <v>16294</v>
      </c>
      <c r="E13235" s="46">
        <v>46022</v>
      </c>
      <c r="F13235" s="338"/>
      <c r="G13235" s="44"/>
      <c r="H13235" s="44"/>
      <c r="I13235" s="44"/>
      <c r="J13235" s="44"/>
      <c r="K13235" s="44"/>
      <c r="L13235" s="44"/>
      <c r="M13235" s="44"/>
      <c r="N13235" s="31"/>
      <c r="P13235" s="343"/>
    </row>
    <row r="13236" spans="1:16" x14ac:dyDescent="0.25">
      <c r="A13236" s="264" t="s">
        <v>15915</v>
      </c>
      <c r="B13236" s="264" t="s">
        <v>10526</v>
      </c>
      <c r="C13236" s="265">
        <v>230501</v>
      </c>
      <c r="D13236" s="265" t="s">
        <v>15953</v>
      </c>
      <c r="E13236" s="266" t="s">
        <v>10364</v>
      </c>
      <c r="P13236" s="343"/>
    </row>
    <row r="13237" spans="1:16" x14ac:dyDescent="0.25">
      <c r="A13237" s="264" t="s">
        <v>15915</v>
      </c>
      <c r="B13237" s="264" t="s">
        <v>6669</v>
      </c>
      <c r="C13237" s="265">
        <v>240804</v>
      </c>
      <c r="D13237" s="265" t="s">
        <v>15953</v>
      </c>
      <c r="E13237" s="266" t="s">
        <v>15826</v>
      </c>
      <c r="P13237" s="343"/>
    </row>
    <row r="13238" spans="1:16" x14ac:dyDescent="0.25">
      <c r="A13238" s="57" t="s">
        <v>4028</v>
      </c>
      <c r="B13238" s="57" t="s">
        <v>1488</v>
      </c>
      <c r="C13238" s="62">
        <v>21027</v>
      </c>
      <c r="D13238" s="62" t="s">
        <v>5966</v>
      </c>
      <c r="E13238" s="60">
        <v>45777</v>
      </c>
      <c r="F13238" s="339" t="s">
        <v>16267</v>
      </c>
      <c r="G13238" s="339" t="s">
        <v>16268</v>
      </c>
      <c r="H13238" s="57"/>
      <c r="I13238" s="57"/>
      <c r="J13238" s="57"/>
      <c r="K13238" s="57"/>
      <c r="L13238" s="44"/>
      <c r="M13238" s="44"/>
      <c r="N13238" s="31"/>
      <c r="P13238" s="343"/>
    </row>
    <row r="13239" spans="1:16" x14ac:dyDescent="0.25">
      <c r="A13239" s="57" t="s">
        <v>4028</v>
      </c>
      <c r="B13239" s="57" t="s">
        <v>2495</v>
      </c>
      <c r="C13239" s="62">
        <v>21030</v>
      </c>
      <c r="D13239" s="62" t="s">
        <v>5966</v>
      </c>
      <c r="E13239" s="60">
        <v>45961</v>
      </c>
      <c r="F13239" s="339" t="s">
        <v>16267</v>
      </c>
      <c r="G13239" s="339" t="s">
        <v>16268</v>
      </c>
      <c r="H13239" s="57"/>
      <c r="I13239" s="57"/>
      <c r="J13239" s="57"/>
      <c r="K13239" s="57"/>
      <c r="L13239" s="44"/>
      <c r="M13239" s="44"/>
      <c r="N13239" s="31"/>
      <c r="P13239" s="343"/>
    </row>
    <row r="13240" spans="1:16" x14ac:dyDescent="0.25">
      <c r="A13240" s="44" t="s">
        <v>4028</v>
      </c>
      <c r="B13240" s="44" t="s">
        <v>15970</v>
      </c>
      <c r="C13240" s="45" t="s">
        <v>15775</v>
      </c>
      <c r="D13240" s="45" t="s">
        <v>18252</v>
      </c>
      <c r="E13240" s="45" t="s">
        <v>6416</v>
      </c>
      <c r="F13240" s="45" t="s">
        <v>1384</v>
      </c>
      <c r="G13240" s="45" t="s">
        <v>1385</v>
      </c>
      <c r="P13240" s="343"/>
    </row>
    <row r="13241" spans="1:16" x14ac:dyDescent="0.25">
      <c r="A13241" s="403" t="s">
        <v>4028</v>
      </c>
      <c r="B13241" s="403" t="s">
        <v>17099</v>
      </c>
      <c r="C13241" s="413">
        <v>8.24</v>
      </c>
      <c r="D13241" s="43" t="s">
        <v>17679</v>
      </c>
      <c r="E13241" s="43">
        <v>47057</v>
      </c>
      <c r="F13241" s="88"/>
      <c r="P13241" s="343"/>
    </row>
    <row r="13242" spans="1:16" x14ac:dyDescent="0.25">
      <c r="A13242" s="102" t="s">
        <v>4028</v>
      </c>
      <c r="B13242" s="92" t="s">
        <v>4085</v>
      </c>
      <c r="C13242" s="93" t="s">
        <v>4084</v>
      </c>
      <c r="D13242" s="93" t="s">
        <v>1398</v>
      </c>
      <c r="E13242" s="94">
        <v>45794</v>
      </c>
      <c r="F13242" s="93"/>
      <c r="G13242" s="93" t="s">
        <v>1385</v>
      </c>
      <c r="H13242" s="93" t="s">
        <v>1385</v>
      </c>
      <c r="I13242" s="99"/>
      <c r="J13242" s="99"/>
      <c r="K13242" s="99"/>
      <c r="L13242" s="44"/>
      <c r="M13242" s="44"/>
      <c r="N13242" s="31"/>
      <c r="P13242" s="343"/>
    </row>
    <row r="13243" spans="1:16" x14ac:dyDescent="0.25">
      <c r="A13243" s="57" t="s">
        <v>333</v>
      </c>
      <c r="B13243" s="57" t="s">
        <v>2495</v>
      </c>
      <c r="C13243" s="62">
        <v>21030</v>
      </c>
      <c r="D13243" s="62" t="s">
        <v>5966</v>
      </c>
      <c r="E13243" s="60">
        <v>45961</v>
      </c>
      <c r="F13243" s="339" t="s">
        <v>16267</v>
      </c>
      <c r="G13243" s="339" t="s">
        <v>16268</v>
      </c>
      <c r="H13243" s="57"/>
      <c r="I13243" s="57"/>
      <c r="J13243" s="57"/>
      <c r="K13243" s="57"/>
      <c r="L13243" s="44"/>
      <c r="M13243" s="44"/>
      <c r="N13243" s="31"/>
      <c r="P13243" s="343"/>
    </row>
    <row r="13244" spans="1:16" x14ac:dyDescent="0.25">
      <c r="A13244" s="57" t="s">
        <v>333</v>
      </c>
      <c r="B13244" s="57" t="s">
        <v>2495</v>
      </c>
      <c r="C13244" s="62" t="s">
        <v>10848</v>
      </c>
      <c r="D13244" s="62" t="s">
        <v>5966</v>
      </c>
      <c r="E13244" s="60">
        <v>45961</v>
      </c>
      <c r="F13244" s="339" t="s">
        <v>16267</v>
      </c>
      <c r="G13244" s="339" t="s">
        <v>16268</v>
      </c>
      <c r="H13244" s="57"/>
      <c r="I13244" s="57"/>
      <c r="J13244" s="57"/>
      <c r="K13244" s="57"/>
      <c r="L13244" s="44"/>
      <c r="M13244" s="44"/>
      <c r="N13244" s="31"/>
      <c r="P13244" s="343"/>
    </row>
    <row r="13245" spans="1:16" x14ac:dyDescent="0.25">
      <c r="A13245" s="44" t="s">
        <v>333</v>
      </c>
      <c r="B13245" s="44" t="s">
        <v>15970</v>
      </c>
      <c r="C13245" s="45" t="s">
        <v>15775</v>
      </c>
      <c r="D13245" s="45" t="s">
        <v>18252</v>
      </c>
      <c r="E13245" s="45" t="s">
        <v>6416</v>
      </c>
      <c r="F13245" s="45" t="s">
        <v>1384</v>
      </c>
      <c r="G13245" s="45" t="s">
        <v>1385</v>
      </c>
      <c r="P13245" s="343"/>
    </row>
    <row r="13246" spans="1:16" x14ac:dyDescent="0.25">
      <c r="A13246" s="44" t="s">
        <v>333</v>
      </c>
      <c r="B13246" s="44" t="s">
        <v>15962</v>
      </c>
      <c r="C13246" s="45" t="s">
        <v>15776</v>
      </c>
      <c r="D13246" s="45" t="s">
        <v>18252</v>
      </c>
      <c r="E13246" s="45" t="s">
        <v>6416</v>
      </c>
      <c r="F13246" s="45" t="s">
        <v>1384</v>
      </c>
      <c r="G13246" s="45" t="s">
        <v>1385</v>
      </c>
      <c r="P13246" s="343"/>
    </row>
    <row r="13247" spans="1:16" x14ac:dyDescent="0.25">
      <c r="A13247" s="57" t="s">
        <v>333</v>
      </c>
      <c r="B13247" s="92" t="s">
        <v>4550</v>
      </c>
      <c r="C13247" s="93" t="s">
        <v>4548</v>
      </c>
      <c r="D13247" s="93" t="s">
        <v>4549</v>
      </c>
      <c r="E13247" s="94">
        <v>46203</v>
      </c>
      <c r="F13247" s="93"/>
      <c r="G13247" s="93"/>
      <c r="H13247" s="93"/>
      <c r="I13247" s="99"/>
      <c r="J13247" s="99"/>
      <c r="K13247" s="99"/>
      <c r="L13247" s="44"/>
      <c r="M13247" s="44"/>
      <c r="P13247" s="343"/>
    </row>
    <row r="13248" spans="1:16" x14ac:dyDescent="0.25">
      <c r="A13248" s="135" t="s">
        <v>333</v>
      </c>
      <c r="B13248" s="131" t="s">
        <v>7673</v>
      </c>
      <c r="C13248" s="96" t="s">
        <v>7674</v>
      </c>
      <c r="D13248" s="96" t="s">
        <v>1398</v>
      </c>
      <c r="E13248" s="112">
        <v>45976</v>
      </c>
      <c r="F13248" s="93"/>
      <c r="G13248" s="93"/>
      <c r="H13248" s="93"/>
      <c r="I13248" s="99"/>
      <c r="J13248" s="99"/>
      <c r="K13248" s="99"/>
      <c r="L13248" s="44"/>
      <c r="M13248" s="44"/>
      <c r="N13248" s="31"/>
      <c r="P13248" s="343"/>
    </row>
    <row r="13249" spans="1:16" x14ac:dyDescent="0.25">
      <c r="A13249" s="102" t="s">
        <v>333</v>
      </c>
      <c r="B13249" s="102" t="s">
        <v>7778</v>
      </c>
      <c r="C13249" s="97" t="s">
        <v>7779</v>
      </c>
      <c r="D13249" s="96" t="s">
        <v>1398</v>
      </c>
      <c r="E13249" s="64">
        <v>45975</v>
      </c>
      <c r="F13249" s="93"/>
      <c r="G13249" s="93"/>
      <c r="H13249" s="93"/>
      <c r="I13249" s="99"/>
      <c r="J13249" s="99"/>
      <c r="K13249" s="99"/>
      <c r="L13249" s="44"/>
      <c r="M13249" s="44"/>
      <c r="N13249" s="31"/>
      <c r="P13249" s="343"/>
    </row>
    <row r="13250" spans="1:16" x14ac:dyDescent="0.25">
      <c r="A13250" s="102" t="s">
        <v>333</v>
      </c>
      <c r="B13250" s="92" t="s">
        <v>4085</v>
      </c>
      <c r="C13250" s="93" t="s">
        <v>4084</v>
      </c>
      <c r="D13250" s="93" t="s">
        <v>1398</v>
      </c>
      <c r="E13250" s="94">
        <v>45794</v>
      </c>
      <c r="F13250" s="93"/>
      <c r="G13250" s="93" t="s">
        <v>1385</v>
      </c>
      <c r="H13250" s="93" t="s">
        <v>1385</v>
      </c>
      <c r="I13250" s="99"/>
      <c r="J13250" s="99"/>
      <c r="K13250" s="99"/>
      <c r="L13250" s="44"/>
      <c r="M13250" s="44"/>
      <c r="N13250" s="31"/>
      <c r="P13250" s="343"/>
    </row>
    <row r="13251" spans="1:16" x14ac:dyDescent="0.25">
      <c r="A13251" s="102" t="s">
        <v>333</v>
      </c>
      <c r="B13251" s="92" t="s">
        <v>15819</v>
      </c>
      <c r="C13251" s="93" t="s">
        <v>15820</v>
      </c>
      <c r="D13251" s="93" t="s">
        <v>1398</v>
      </c>
      <c r="E13251" s="94">
        <v>45952</v>
      </c>
      <c r="F13251" s="93"/>
      <c r="G13251" s="93"/>
      <c r="H13251" s="93"/>
      <c r="I13251" s="99"/>
      <c r="J13251" s="99"/>
      <c r="K13251" s="99"/>
      <c r="L13251" s="44"/>
      <c r="M13251" s="44"/>
      <c r="N13251" s="31"/>
      <c r="P13251" s="343"/>
    </row>
    <row r="13252" spans="1:16" x14ac:dyDescent="0.25">
      <c r="A13252" s="44" t="s">
        <v>333</v>
      </c>
      <c r="B13252" s="44" t="s">
        <v>229</v>
      </c>
      <c r="C13252" s="45" t="s">
        <v>9990</v>
      </c>
      <c r="D13252" s="45" t="s">
        <v>15765</v>
      </c>
      <c r="E13252" s="45" t="s">
        <v>8836</v>
      </c>
      <c r="F13252" s="328"/>
      <c r="G13252" s="328"/>
      <c r="H13252" s="328"/>
      <c r="I13252" s="329"/>
      <c r="J13252" s="329"/>
      <c r="K13252" s="329"/>
      <c r="L13252" s="44"/>
      <c r="M13252" s="44"/>
      <c r="P13252" s="343"/>
    </row>
    <row r="13253" spans="1:16" x14ac:dyDescent="0.25">
      <c r="A13253" s="346" t="s">
        <v>333</v>
      </c>
      <c r="B13253" s="346" t="s">
        <v>229</v>
      </c>
      <c r="C13253" s="347" t="s">
        <v>9990</v>
      </c>
      <c r="D13253" s="347" t="s">
        <v>15765</v>
      </c>
      <c r="E13253" s="347" t="s">
        <v>6967</v>
      </c>
      <c r="F13253" s="346"/>
      <c r="G13253" s="346"/>
      <c r="H13253" s="346"/>
      <c r="I13253" s="346"/>
      <c r="J13253" s="346"/>
      <c r="K13253" s="346"/>
      <c r="L13253" s="346"/>
      <c r="M13253" s="346"/>
      <c r="P13253" s="343"/>
    </row>
    <row r="13254" spans="1:16" x14ac:dyDescent="0.25">
      <c r="A13254" s="44" t="s">
        <v>333</v>
      </c>
      <c r="B13254" s="44" t="s">
        <v>229</v>
      </c>
      <c r="C13254" s="45" t="s">
        <v>9990</v>
      </c>
      <c r="D13254" s="45" t="s">
        <v>13812</v>
      </c>
      <c r="E13254" s="45" t="s">
        <v>8836</v>
      </c>
      <c r="F13254" s="93"/>
      <c r="G13254" s="93"/>
      <c r="H13254" s="93"/>
      <c r="I13254" s="99"/>
      <c r="J13254" s="99"/>
      <c r="K13254" s="99"/>
      <c r="L13254" s="44"/>
      <c r="M13254" s="44"/>
      <c r="P13254" s="343"/>
    </row>
    <row r="13255" spans="1:16" x14ac:dyDescent="0.25">
      <c r="A13255" s="57" t="s">
        <v>5495</v>
      </c>
      <c r="B13255" s="57" t="s">
        <v>1488</v>
      </c>
      <c r="C13255" s="62" t="s">
        <v>10855</v>
      </c>
      <c r="D13255" s="62" t="s">
        <v>5966</v>
      </c>
      <c r="E13255" s="60">
        <v>45777</v>
      </c>
      <c r="F13255" s="339" t="s">
        <v>16267</v>
      </c>
      <c r="G13255" s="339" t="s">
        <v>16268</v>
      </c>
      <c r="H13255" s="57"/>
      <c r="I13255" s="57"/>
      <c r="J13255" s="57"/>
      <c r="K13255" s="57"/>
      <c r="L13255" s="44"/>
      <c r="M13255" s="44"/>
      <c r="N13255" s="31"/>
      <c r="P13255" s="343"/>
    </row>
    <row r="13256" spans="1:16" x14ac:dyDescent="0.25">
      <c r="A13256" s="264" t="s">
        <v>5495</v>
      </c>
      <c r="B13256" s="264" t="s">
        <v>1054</v>
      </c>
      <c r="C13256" s="265">
        <v>220303</v>
      </c>
      <c r="D13256" s="265" t="s">
        <v>15953</v>
      </c>
      <c r="E13256" s="266" t="s">
        <v>3064</v>
      </c>
      <c r="P13256" s="343"/>
    </row>
    <row r="13257" spans="1:16" x14ac:dyDescent="0.25">
      <c r="A13257" s="264" t="s">
        <v>5495</v>
      </c>
      <c r="B13257" s="264" t="s">
        <v>14575</v>
      </c>
      <c r="C13257" s="265">
        <v>240402</v>
      </c>
      <c r="D13257" s="265" t="s">
        <v>15953</v>
      </c>
      <c r="E13257" s="266" t="s">
        <v>6492</v>
      </c>
      <c r="P13257" s="343"/>
    </row>
    <row r="13258" spans="1:16" x14ac:dyDescent="0.25">
      <c r="A13258" s="264" t="s">
        <v>5495</v>
      </c>
      <c r="B13258" s="264" t="s">
        <v>6669</v>
      </c>
      <c r="C13258" s="265">
        <v>240804</v>
      </c>
      <c r="D13258" s="265" t="s">
        <v>15953</v>
      </c>
      <c r="E13258" s="266" t="s">
        <v>15826</v>
      </c>
      <c r="P13258" s="343"/>
    </row>
    <row r="13259" spans="1:16" x14ac:dyDescent="0.25">
      <c r="A13259" s="403" t="s">
        <v>5113</v>
      </c>
      <c r="B13259" s="403" t="s">
        <v>17122</v>
      </c>
      <c r="C13259" s="413">
        <v>15.24</v>
      </c>
      <c r="D13259" s="43" t="s">
        <v>17679</v>
      </c>
      <c r="E13259" s="43">
        <v>47299</v>
      </c>
      <c r="F13259" s="88"/>
      <c r="P13259" s="343"/>
    </row>
    <row r="13260" spans="1:16" x14ac:dyDescent="0.25">
      <c r="A13260" s="403" t="s">
        <v>5113</v>
      </c>
      <c r="B13260" s="403" t="s">
        <v>17121</v>
      </c>
      <c r="C13260" s="413">
        <v>13.23</v>
      </c>
      <c r="D13260" s="43" t="s">
        <v>17679</v>
      </c>
      <c r="E13260" s="43">
        <v>46934</v>
      </c>
      <c r="F13260" s="88"/>
      <c r="P13260" s="343"/>
    </row>
    <row r="13261" spans="1:16" x14ac:dyDescent="0.25">
      <c r="A13261" s="403" t="s">
        <v>5113</v>
      </c>
      <c r="B13261" s="403" t="s">
        <v>17132</v>
      </c>
      <c r="C13261" s="413">
        <v>20.239999999999998</v>
      </c>
      <c r="D13261" s="43" t="s">
        <v>17679</v>
      </c>
      <c r="E13261" s="43">
        <v>47299</v>
      </c>
      <c r="F13261" s="88"/>
      <c r="P13261" s="343"/>
    </row>
    <row r="13262" spans="1:16" x14ac:dyDescent="0.25">
      <c r="A13262" s="44" t="s">
        <v>5113</v>
      </c>
      <c r="B13262" s="44" t="s">
        <v>15259</v>
      </c>
      <c r="C13262" s="45" t="s">
        <v>11129</v>
      </c>
      <c r="D13262" s="45" t="s">
        <v>16294</v>
      </c>
      <c r="E13262" s="46">
        <v>46022</v>
      </c>
      <c r="F13262" s="338"/>
      <c r="G13262" s="44"/>
      <c r="H13262" s="44"/>
      <c r="I13262" s="44"/>
      <c r="J13262" s="44"/>
      <c r="K13262" s="44"/>
      <c r="L13262" s="44"/>
      <c r="M13262" s="44"/>
      <c r="N13262" s="31"/>
      <c r="P13262" s="343"/>
    </row>
    <row r="13263" spans="1:16" x14ac:dyDescent="0.25">
      <c r="A13263" s="57" t="s">
        <v>10794</v>
      </c>
      <c r="B13263" s="57" t="s">
        <v>2495</v>
      </c>
      <c r="C13263" s="62" t="s">
        <v>10848</v>
      </c>
      <c r="D13263" s="62" t="s">
        <v>5966</v>
      </c>
      <c r="E13263" s="60">
        <v>45961</v>
      </c>
      <c r="F13263" s="339" t="s">
        <v>16267</v>
      </c>
      <c r="G13263" s="339" t="s">
        <v>16268</v>
      </c>
      <c r="H13263" s="57"/>
      <c r="I13263" s="57"/>
      <c r="J13263" s="57"/>
      <c r="K13263" s="57"/>
      <c r="L13263" s="44"/>
      <c r="M13263" s="44"/>
      <c r="N13263" s="31"/>
      <c r="P13263" s="343"/>
    </row>
    <row r="13264" spans="1:16" x14ac:dyDescent="0.25">
      <c r="A13264" s="264" t="s">
        <v>10794</v>
      </c>
      <c r="B13264" s="264" t="s">
        <v>6669</v>
      </c>
      <c r="C13264" s="265">
        <v>230807</v>
      </c>
      <c r="D13264" s="265" t="s">
        <v>15953</v>
      </c>
      <c r="E13264" s="266" t="s">
        <v>6877</v>
      </c>
      <c r="P13264" s="343"/>
    </row>
    <row r="13265" spans="1:16" x14ac:dyDescent="0.25">
      <c r="A13265" s="44" t="s">
        <v>7209</v>
      </c>
      <c r="B13265" s="44" t="s">
        <v>15259</v>
      </c>
      <c r="C13265" s="45" t="s">
        <v>11129</v>
      </c>
      <c r="D13265" s="45" t="s">
        <v>16294</v>
      </c>
      <c r="E13265" s="46">
        <v>46022</v>
      </c>
      <c r="F13265" s="338"/>
      <c r="G13265" s="44"/>
      <c r="H13265" s="44"/>
      <c r="I13265" s="44"/>
      <c r="J13265" s="44"/>
      <c r="K13265" s="44"/>
      <c r="L13265" s="44"/>
      <c r="M13265" s="44"/>
      <c r="N13265" s="31"/>
      <c r="P13265" s="343"/>
    </row>
    <row r="13266" spans="1:16" x14ac:dyDescent="0.25">
      <c r="A13266" s="264" t="s">
        <v>4320</v>
      </c>
      <c r="B13266" s="264" t="s">
        <v>3782</v>
      </c>
      <c r="C13266" s="265">
        <v>210205</v>
      </c>
      <c r="D13266" s="265" t="s">
        <v>15953</v>
      </c>
      <c r="E13266" s="266" t="s">
        <v>8836</v>
      </c>
      <c r="P13266" s="343"/>
    </row>
    <row r="13267" spans="1:16" x14ac:dyDescent="0.25">
      <c r="A13267" s="264" t="s">
        <v>8751</v>
      </c>
      <c r="B13267" s="264" t="s">
        <v>1068</v>
      </c>
      <c r="C13267" s="265">
        <v>230202</v>
      </c>
      <c r="D13267" s="265" t="s">
        <v>15953</v>
      </c>
      <c r="E13267" s="266" t="s">
        <v>8836</v>
      </c>
      <c r="P13267" s="343"/>
    </row>
    <row r="13268" spans="1:16" x14ac:dyDescent="0.25">
      <c r="A13268" s="264" t="s">
        <v>2855</v>
      </c>
      <c r="B13268" s="264" t="s">
        <v>5425</v>
      </c>
      <c r="C13268" s="265">
        <v>240903</v>
      </c>
      <c r="D13268" s="265" t="s">
        <v>15953</v>
      </c>
      <c r="E13268" s="266" t="s">
        <v>6214</v>
      </c>
      <c r="P13268" s="343"/>
    </row>
    <row r="13269" spans="1:16" x14ac:dyDescent="0.25">
      <c r="A13269" s="44" t="s">
        <v>1277</v>
      </c>
      <c r="B13269" s="44" t="s">
        <v>1369</v>
      </c>
      <c r="C13269" s="45" t="s">
        <v>10988</v>
      </c>
      <c r="D13269" s="45" t="s">
        <v>18252</v>
      </c>
      <c r="E13269" s="45" t="s">
        <v>10715</v>
      </c>
      <c r="F13269" s="45" t="s">
        <v>1384</v>
      </c>
      <c r="G13269" s="45" t="s">
        <v>1385</v>
      </c>
      <c r="P13269" s="343"/>
    </row>
    <row r="13270" spans="1:16" x14ac:dyDescent="0.25">
      <c r="A13270" s="102" t="s">
        <v>4035</v>
      </c>
      <c r="B13270" s="92" t="s">
        <v>4085</v>
      </c>
      <c r="C13270" s="93" t="s">
        <v>4084</v>
      </c>
      <c r="D13270" s="93" t="s">
        <v>1398</v>
      </c>
      <c r="E13270" s="94">
        <v>45794</v>
      </c>
      <c r="F13270" s="93"/>
      <c r="G13270" s="93" t="s">
        <v>1385</v>
      </c>
      <c r="H13270" s="93" t="s">
        <v>1385</v>
      </c>
      <c r="I13270" s="99"/>
      <c r="J13270" s="99"/>
      <c r="K13270" s="99"/>
      <c r="L13270" s="44"/>
      <c r="M13270" s="44"/>
      <c r="N13270" s="31"/>
      <c r="P13270" s="343"/>
    </row>
    <row r="13271" spans="1:16" x14ac:dyDescent="0.25">
      <c r="A13271" s="403" t="s">
        <v>17530</v>
      </c>
      <c r="B13271" s="403" t="s">
        <v>17102</v>
      </c>
      <c r="C13271" s="413">
        <v>21.24</v>
      </c>
      <c r="D13271" s="43" t="s">
        <v>17679</v>
      </c>
      <c r="E13271" s="43">
        <v>47299</v>
      </c>
      <c r="F13271" s="88" t="s">
        <v>1533</v>
      </c>
      <c r="P13271" s="343"/>
    </row>
    <row r="13272" spans="1:16" x14ac:dyDescent="0.25">
      <c r="A13272" s="403" t="s">
        <v>17530</v>
      </c>
      <c r="B13272" s="403" t="s">
        <v>17093</v>
      </c>
      <c r="C13272" s="413">
        <v>33.24</v>
      </c>
      <c r="D13272" s="43" t="s">
        <v>17679</v>
      </c>
      <c r="E13272" s="43">
        <v>47299</v>
      </c>
      <c r="F13272" s="88" t="s">
        <v>1533</v>
      </c>
      <c r="P13272" s="343"/>
    </row>
    <row r="13273" spans="1:16" x14ac:dyDescent="0.25">
      <c r="A13273" s="264" t="s">
        <v>13051</v>
      </c>
      <c r="B13273" s="264" t="s">
        <v>12996</v>
      </c>
      <c r="C13273" s="265">
        <v>24010401</v>
      </c>
      <c r="D13273" s="265" t="s">
        <v>15953</v>
      </c>
      <c r="E13273" s="266" t="s">
        <v>12997</v>
      </c>
      <c r="P13273" s="343"/>
    </row>
    <row r="13274" spans="1:16" x14ac:dyDescent="0.25">
      <c r="A13274" s="264" t="s">
        <v>13051</v>
      </c>
      <c r="B13274" s="264" t="s">
        <v>3782</v>
      </c>
      <c r="C13274" s="265">
        <v>24010402</v>
      </c>
      <c r="D13274" s="265" t="s">
        <v>15953</v>
      </c>
      <c r="E13274" s="266" t="s">
        <v>8836</v>
      </c>
      <c r="P13274" s="343"/>
    </row>
    <row r="13275" spans="1:16" x14ac:dyDescent="0.25">
      <c r="A13275" s="44" t="s">
        <v>9192</v>
      </c>
      <c r="B13275" s="44" t="s">
        <v>2667</v>
      </c>
      <c r="C13275" s="45" t="s">
        <v>9088</v>
      </c>
      <c r="D13275" s="45" t="s">
        <v>18252</v>
      </c>
      <c r="E13275" s="45" t="s">
        <v>6809</v>
      </c>
      <c r="F13275" s="45" t="s">
        <v>1384</v>
      </c>
      <c r="G13275" s="45" t="s">
        <v>1385</v>
      </c>
      <c r="P13275" s="343"/>
    </row>
    <row r="13276" spans="1:16" x14ac:dyDescent="0.25">
      <c r="A13276" s="57" t="s">
        <v>5917</v>
      </c>
      <c r="B13276" s="57" t="s">
        <v>2495</v>
      </c>
      <c r="C13276" s="62">
        <v>21030</v>
      </c>
      <c r="D13276" s="62" t="s">
        <v>5966</v>
      </c>
      <c r="E13276" s="60">
        <v>45961</v>
      </c>
      <c r="F13276" s="339" t="s">
        <v>16267</v>
      </c>
      <c r="G13276" s="339" t="s">
        <v>16268</v>
      </c>
      <c r="H13276" s="57"/>
      <c r="I13276" s="57"/>
      <c r="J13276" s="57"/>
      <c r="K13276" s="57"/>
      <c r="L13276" s="44"/>
      <c r="M13276" s="44"/>
      <c r="N13276" s="31"/>
      <c r="P13276" s="343"/>
    </row>
    <row r="13277" spans="1:16" x14ac:dyDescent="0.25">
      <c r="A13277" s="403" t="s">
        <v>5917</v>
      </c>
      <c r="B13277" s="403" t="s">
        <v>17113</v>
      </c>
      <c r="C13277" s="413">
        <v>14.23</v>
      </c>
      <c r="D13277" s="43" t="s">
        <v>17679</v>
      </c>
      <c r="E13277" s="43">
        <v>46934</v>
      </c>
      <c r="F13277" s="88"/>
      <c r="P13277" s="343"/>
    </row>
    <row r="13278" spans="1:16" x14ac:dyDescent="0.25">
      <c r="A13278" s="264" t="s">
        <v>7061</v>
      </c>
      <c r="B13278" s="264" t="s">
        <v>2751</v>
      </c>
      <c r="C13278" s="265">
        <v>220105</v>
      </c>
      <c r="D13278" s="265" t="s">
        <v>15953</v>
      </c>
      <c r="E13278" s="266" t="s">
        <v>3064</v>
      </c>
      <c r="P13278" s="343"/>
    </row>
    <row r="13279" spans="1:16" x14ac:dyDescent="0.25">
      <c r="A13279" s="403" t="s">
        <v>17531</v>
      </c>
      <c r="B13279" s="403" t="s">
        <v>17099</v>
      </c>
      <c r="C13279" s="413">
        <v>8.23</v>
      </c>
      <c r="D13279" s="43" t="s">
        <v>17679</v>
      </c>
      <c r="E13279" s="43">
        <v>45961</v>
      </c>
      <c r="F13279" s="88" t="s">
        <v>1533</v>
      </c>
      <c r="P13279" s="343"/>
    </row>
    <row r="13280" spans="1:16" x14ac:dyDescent="0.25">
      <c r="A13280" s="264" t="s">
        <v>15051</v>
      </c>
      <c r="B13280" s="264" t="s">
        <v>12996</v>
      </c>
      <c r="C13280" s="265">
        <v>24010401</v>
      </c>
      <c r="D13280" s="265" t="s">
        <v>15953</v>
      </c>
      <c r="E13280" s="266" t="s">
        <v>12997</v>
      </c>
      <c r="P13280" s="343"/>
    </row>
    <row r="13281" spans="1:16" x14ac:dyDescent="0.25">
      <c r="A13281" s="44" t="s">
        <v>16186</v>
      </c>
      <c r="B13281" s="44" t="s">
        <v>15963</v>
      </c>
      <c r="C13281" s="45" t="s">
        <v>15964</v>
      </c>
      <c r="D13281" s="45" t="s">
        <v>18252</v>
      </c>
      <c r="E13281" s="45" t="s">
        <v>6214</v>
      </c>
      <c r="F13281" s="45" t="s">
        <v>1384</v>
      </c>
      <c r="G13281" s="45" t="s">
        <v>1385</v>
      </c>
      <c r="P13281" s="343"/>
    </row>
    <row r="13282" spans="1:16" x14ac:dyDescent="0.25">
      <c r="A13282" s="44" t="s">
        <v>16186</v>
      </c>
      <c r="B13282" s="44" t="s">
        <v>1346</v>
      </c>
      <c r="C13282" s="45" t="s">
        <v>15960</v>
      </c>
      <c r="D13282" s="45" t="s">
        <v>18252</v>
      </c>
      <c r="E13282" s="45" t="s">
        <v>6214</v>
      </c>
      <c r="F13282" s="45" t="s">
        <v>1384</v>
      </c>
      <c r="G13282" s="45" t="s">
        <v>1385</v>
      </c>
      <c r="P13282" s="343"/>
    </row>
    <row r="13283" spans="1:16" x14ac:dyDescent="0.25">
      <c r="A13283" s="44" t="s">
        <v>16186</v>
      </c>
      <c r="B13283" s="44" t="s">
        <v>15965</v>
      </c>
      <c r="C13283" s="45" t="s">
        <v>15966</v>
      </c>
      <c r="D13283" s="45" t="s">
        <v>18252</v>
      </c>
      <c r="E13283" s="45" t="s">
        <v>6214</v>
      </c>
      <c r="F13283" s="45" t="s">
        <v>1384</v>
      </c>
      <c r="G13283" s="45" t="s">
        <v>1385</v>
      </c>
      <c r="P13283" s="343"/>
    </row>
    <row r="13284" spans="1:16" x14ac:dyDescent="0.25">
      <c r="A13284" s="1" t="s">
        <v>8456</v>
      </c>
      <c r="B13284" s="432" t="s">
        <v>8379</v>
      </c>
      <c r="C13284" s="433" t="s">
        <v>14008</v>
      </c>
      <c r="D13284" s="434" t="s">
        <v>17016</v>
      </c>
      <c r="E13284" s="434">
        <v>45838</v>
      </c>
      <c r="P13284" s="343"/>
    </row>
    <row r="13285" spans="1:16" x14ac:dyDescent="0.25">
      <c r="A13285" s="1" t="s">
        <v>8456</v>
      </c>
      <c r="B13285" s="432" t="s">
        <v>8379</v>
      </c>
      <c r="C13285" s="433" t="s">
        <v>14008</v>
      </c>
      <c r="D13285" s="434" t="s">
        <v>17016</v>
      </c>
      <c r="E13285" s="434">
        <v>45838</v>
      </c>
      <c r="P13285" s="343"/>
    </row>
    <row r="13286" spans="1:16" x14ac:dyDescent="0.25">
      <c r="A13286" s="135" t="s">
        <v>14163</v>
      </c>
      <c r="B13286" s="92" t="s">
        <v>14263</v>
      </c>
      <c r="C13286" s="93" t="s">
        <v>14166</v>
      </c>
      <c r="D13286" s="93" t="s">
        <v>1398</v>
      </c>
      <c r="E13286" s="94">
        <v>45860</v>
      </c>
      <c r="F13286" s="93"/>
      <c r="G13286" s="93"/>
      <c r="H13286" s="93"/>
      <c r="I13286" s="99"/>
      <c r="J13286" s="99"/>
      <c r="K13286" s="99"/>
      <c r="L13286" s="44"/>
      <c r="M13286" s="44"/>
      <c r="N13286" s="31"/>
      <c r="P13286" s="343"/>
    </row>
    <row r="13287" spans="1:16" ht="14.4" x14ac:dyDescent="0.3">
      <c r="A13287" s="25" t="s">
        <v>3844</v>
      </c>
      <c r="B13287" s="92" t="s">
        <v>1963</v>
      </c>
      <c r="C13287" s="93" t="s">
        <v>4578</v>
      </c>
      <c r="D13287" s="93" t="s">
        <v>1964</v>
      </c>
      <c r="E13287" s="94">
        <v>46173</v>
      </c>
      <c r="F13287" s="93"/>
      <c r="G13287" s="93"/>
      <c r="H13287" s="93" t="s">
        <v>1385</v>
      </c>
      <c r="I13287" s="99"/>
      <c r="J13287" s="99"/>
      <c r="K13287" s="99"/>
      <c r="P13287" s="343"/>
    </row>
    <row r="13288" spans="1:16" x14ac:dyDescent="0.25">
      <c r="A13288" s="76" t="s">
        <v>3844</v>
      </c>
      <c r="B13288" s="353" t="s">
        <v>17063</v>
      </c>
      <c r="C13288" s="32" t="s">
        <v>17033</v>
      </c>
      <c r="D13288" s="32" t="s">
        <v>1398</v>
      </c>
      <c r="E13288" s="33">
        <v>47208</v>
      </c>
      <c r="F13288" s="32"/>
      <c r="G13288" s="32"/>
      <c r="H13288" s="32"/>
      <c r="I13288" s="31"/>
      <c r="J13288" s="31"/>
      <c r="K13288" s="31"/>
      <c r="L13288" s="31"/>
      <c r="M13288" s="31"/>
      <c r="N13288" s="31"/>
      <c r="P13288" s="343"/>
    </row>
    <row r="13289" spans="1:16" x14ac:dyDescent="0.25">
      <c r="A13289" s="135" t="s">
        <v>7622</v>
      </c>
      <c r="B13289" s="92" t="s">
        <v>7637</v>
      </c>
      <c r="C13289" s="93" t="s">
        <v>7638</v>
      </c>
      <c r="D13289" s="93" t="s">
        <v>1398</v>
      </c>
      <c r="E13289" s="94">
        <v>46961</v>
      </c>
      <c r="F13289" s="93"/>
      <c r="G13289" s="93"/>
      <c r="H13289" s="93"/>
      <c r="I13289" s="99"/>
      <c r="J13289" s="99"/>
      <c r="K13289" s="99"/>
      <c r="L13289" s="44"/>
      <c r="M13289" s="44"/>
      <c r="P13289" s="343"/>
    </row>
    <row r="13290" spans="1:16" x14ac:dyDescent="0.25">
      <c r="A13290" s="264" t="s">
        <v>17978</v>
      </c>
      <c r="B13290" s="264" t="s">
        <v>236</v>
      </c>
      <c r="C13290" s="265">
        <v>241001</v>
      </c>
      <c r="D13290" s="265" t="s">
        <v>15953</v>
      </c>
      <c r="E13290" s="266" t="s">
        <v>11352</v>
      </c>
      <c r="P13290" s="343"/>
    </row>
    <row r="13291" spans="1:16" x14ac:dyDescent="0.25">
      <c r="A13291" s="264" t="s">
        <v>2750</v>
      </c>
      <c r="B13291" s="264" t="s">
        <v>8832</v>
      </c>
      <c r="C13291" s="265">
        <v>230203</v>
      </c>
      <c r="D13291" s="265" t="s">
        <v>15953</v>
      </c>
      <c r="E13291" s="266" t="s">
        <v>8836</v>
      </c>
      <c r="P13291" s="343"/>
    </row>
    <row r="13292" spans="1:16" x14ac:dyDescent="0.25">
      <c r="A13292" s="264" t="s">
        <v>2750</v>
      </c>
      <c r="B13292" s="264" t="s">
        <v>6966</v>
      </c>
      <c r="C13292" s="265">
        <v>23010401</v>
      </c>
      <c r="D13292" s="265" t="s">
        <v>15953</v>
      </c>
      <c r="E13292" s="266" t="s">
        <v>6967</v>
      </c>
      <c r="P13292" s="343"/>
    </row>
    <row r="13293" spans="1:16" x14ac:dyDescent="0.25">
      <c r="A13293" s="264" t="s">
        <v>2750</v>
      </c>
      <c r="B13293" s="264" t="s">
        <v>3782</v>
      </c>
      <c r="C13293" s="265">
        <v>23010402</v>
      </c>
      <c r="D13293" s="265" t="s">
        <v>15953</v>
      </c>
      <c r="E13293" s="266" t="s">
        <v>8836</v>
      </c>
      <c r="P13293" s="343"/>
    </row>
    <row r="13294" spans="1:16" x14ac:dyDescent="0.25">
      <c r="A13294" s="264" t="s">
        <v>2750</v>
      </c>
      <c r="B13294" s="264" t="s">
        <v>6725</v>
      </c>
      <c r="C13294" s="265">
        <v>24070201</v>
      </c>
      <c r="D13294" s="265" t="s">
        <v>15953</v>
      </c>
      <c r="E13294" s="266" t="s">
        <v>10069</v>
      </c>
      <c r="P13294" s="343"/>
    </row>
    <row r="13295" spans="1:16" x14ac:dyDescent="0.25">
      <c r="A13295" s="264" t="s">
        <v>2750</v>
      </c>
      <c r="B13295" s="264" t="s">
        <v>3596</v>
      </c>
      <c r="C13295" s="265">
        <v>24070202</v>
      </c>
      <c r="D13295" s="265" t="s">
        <v>15953</v>
      </c>
      <c r="E13295" s="266" t="s">
        <v>5273</v>
      </c>
      <c r="P13295" s="343"/>
    </row>
    <row r="13296" spans="1:16" x14ac:dyDescent="0.25">
      <c r="A13296" s="264" t="s">
        <v>9596</v>
      </c>
      <c r="B13296" s="264" t="s">
        <v>2751</v>
      </c>
      <c r="C13296" s="265">
        <v>230105</v>
      </c>
      <c r="D13296" s="265" t="s">
        <v>15953</v>
      </c>
      <c r="E13296" s="266" t="s">
        <v>6877</v>
      </c>
      <c r="P13296" s="343"/>
    </row>
    <row r="13297" spans="1:16" x14ac:dyDescent="0.25">
      <c r="A13297" s="264" t="s">
        <v>6112</v>
      </c>
      <c r="B13297" s="264" t="s">
        <v>8832</v>
      </c>
      <c r="C13297" s="265">
        <v>230203</v>
      </c>
      <c r="D13297" s="265" t="s">
        <v>15953</v>
      </c>
      <c r="E13297" s="266" t="s">
        <v>8836</v>
      </c>
      <c r="P13297" s="343"/>
    </row>
    <row r="13298" spans="1:16" x14ac:dyDescent="0.25">
      <c r="A13298" s="76" t="s">
        <v>14382</v>
      </c>
      <c r="B13298" s="44" t="s">
        <v>14381</v>
      </c>
      <c r="C13298" s="45" t="s">
        <v>14380</v>
      </c>
      <c r="D13298" s="45" t="s">
        <v>1398</v>
      </c>
      <c r="E13298" s="46">
        <v>45910</v>
      </c>
      <c r="F13298" s="93"/>
      <c r="G13298" s="93"/>
      <c r="H13298" s="93"/>
      <c r="I13298" s="99"/>
      <c r="J13298" s="99"/>
      <c r="K13298" s="99"/>
      <c r="L13298" s="44"/>
      <c r="M13298" s="44"/>
      <c r="N13298" s="31"/>
      <c r="P13298" s="343"/>
    </row>
    <row r="13299" spans="1:16" x14ac:dyDescent="0.25">
      <c r="A13299" s="264" t="s">
        <v>8752</v>
      </c>
      <c r="B13299" s="264" t="s">
        <v>1069</v>
      </c>
      <c r="C13299" s="265">
        <v>230103</v>
      </c>
      <c r="D13299" s="265" t="s">
        <v>15953</v>
      </c>
      <c r="E13299" s="266" t="s">
        <v>6809</v>
      </c>
      <c r="P13299" s="343"/>
    </row>
    <row r="13300" spans="1:16" x14ac:dyDescent="0.25">
      <c r="A13300" s="44" t="s">
        <v>4607</v>
      </c>
      <c r="B13300" s="44" t="s">
        <v>2471</v>
      </c>
      <c r="C13300" s="56">
        <v>205805</v>
      </c>
      <c r="D13300" s="56" t="s">
        <v>1395</v>
      </c>
      <c r="E13300" s="69">
        <v>45473</v>
      </c>
      <c r="F13300" s="93"/>
      <c r="G13300" s="93" t="s">
        <v>1385</v>
      </c>
      <c r="H13300" s="93"/>
      <c r="I13300" s="99"/>
      <c r="J13300" s="99"/>
      <c r="K13300" s="99"/>
      <c r="L13300" s="44"/>
      <c r="M13300" s="44"/>
      <c r="P13300" s="343"/>
    </row>
    <row r="13301" spans="1:16" x14ac:dyDescent="0.25">
      <c r="A13301" s="44" t="s">
        <v>11897</v>
      </c>
      <c r="B13301" s="44" t="s">
        <v>3711</v>
      </c>
      <c r="C13301" s="45" t="s">
        <v>15434</v>
      </c>
      <c r="D13301" s="45" t="s">
        <v>18252</v>
      </c>
      <c r="E13301" s="45" t="s">
        <v>6677</v>
      </c>
      <c r="F13301" s="45" t="s">
        <v>1384</v>
      </c>
      <c r="G13301" s="45" t="s">
        <v>1384</v>
      </c>
      <c r="P13301" s="343"/>
    </row>
    <row r="13302" spans="1:16" x14ac:dyDescent="0.25">
      <c r="A13302" s="44" t="s">
        <v>9386</v>
      </c>
      <c r="B13302" s="44" t="s">
        <v>9313</v>
      </c>
      <c r="C13302" s="45" t="s">
        <v>9314</v>
      </c>
      <c r="D13302" s="45" t="s">
        <v>18252</v>
      </c>
      <c r="E13302" s="45" t="s">
        <v>3754</v>
      </c>
      <c r="F13302" s="45" t="s">
        <v>1384</v>
      </c>
      <c r="G13302" s="45" t="s">
        <v>1385</v>
      </c>
      <c r="P13302" s="343"/>
    </row>
    <row r="13303" spans="1:16" x14ac:dyDescent="0.25">
      <c r="A13303" s="44" t="s">
        <v>9193</v>
      </c>
      <c r="B13303" s="44" t="s">
        <v>9107</v>
      </c>
      <c r="C13303" s="45" t="s">
        <v>9108</v>
      </c>
      <c r="D13303" s="45" t="s">
        <v>18252</v>
      </c>
      <c r="E13303" s="45" t="s">
        <v>6809</v>
      </c>
      <c r="F13303" s="45" t="s">
        <v>1384</v>
      </c>
      <c r="G13303" s="45" t="s">
        <v>1385</v>
      </c>
      <c r="P13303" s="343"/>
    </row>
    <row r="13304" spans="1:16" x14ac:dyDescent="0.25">
      <c r="A13304" s="264" t="s">
        <v>8753</v>
      </c>
      <c r="B13304" s="264" t="s">
        <v>1068</v>
      </c>
      <c r="C13304" s="265">
        <v>230202</v>
      </c>
      <c r="D13304" s="265" t="s">
        <v>15953</v>
      </c>
      <c r="E13304" s="266" t="s">
        <v>8836</v>
      </c>
      <c r="P13304" s="343"/>
    </row>
    <row r="13305" spans="1:16" x14ac:dyDescent="0.25">
      <c r="A13305" s="44" t="s">
        <v>7293</v>
      </c>
      <c r="B13305" s="44" t="s">
        <v>9963</v>
      </c>
      <c r="C13305" s="45" t="s">
        <v>7283</v>
      </c>
      <c r="D13305" s="45" t="s">
        <v>16294</v>
      </c>
      <c r="E13305" s="46">
        <v>46053</v>
      </c>
      <c r="F13305" s="338"/>
      <c r="G13305" s="44"/>
      <c r="H13305" s="44"/>
      <c r="I13305" s="44"/>
      <c r="J13305" s="44"/>
      <c r="K13305" s="44"/>
      <c r="L13305" s="44"/>
      <c r="M13305" s="44"/>
      <c r="P13305" s="343"/>
    </row>
    <row r="13306" spans="1:16" x14ac:dyDescent="0.25">
      <c r="A13306" s="44" t="s">
        <v>16187</v>
      </c>
      <c r="B13306" s="44" t="s">
        <v>1372</v>
      </c>
      <c r="C13306" s="45" t="s">
        <v>9092</v>
      </c>
      <c r="D13306" s="45" t="s">
        <v>18252</v>
      </c>
      <c r="E13306" s="45" t="s">
        <v>6809</v>
      </c>
      <c r="F13306" s="45" t="s">
        <v>1384</v>
      </c>
      <c r="G13306" s="45" t="s">
        <v>1385</v>
      </c>
      <c r="P13306" s="343"/>
    </row>
    <row r="13307" spans="1:16" x14ac:dyDescent="0.25">
      <c r="A13307" s="44" t="s">
        <v>16187</v>
      </c>
      <c r="B13307" s="44" t="s">
        <v>15965</v>
      </c>
      <c r="C13307" s="45" t="s">
        <v>15966</v>
      </c>
      <c r="D13307" s="45" t="s">
        <v>18252</v>
      </c>
      <c r="E13307" s="45" t="s">
        <v>6214</v>
      </c>
      <c r="F13307" s="45" t="s">
        <v>1384</v>
      </c>
      <c r="G13307" s="45" t="s">
        <v>1385</v>
      </c>
      <c r="P13307" s="343"/>
    </row>
    <row r="13308" spans="1:16" x14ac:dyDescent="0.25">
      <c r="A13308" s="403" t="s">
        <v>17532</v>
      </c>
      <c r="B13308" s="403" t="s">
        <v>17099</v>
      </c>
      <c r="C13308" s="413">
        <v>8.25</v>
      </c>
      <c r="D13308" s="43" t="s">
        <v>17679</v>
      </c>
      <c r="E13308" s="43">
        <v>47057</v>
      </c>
      <c r="F13308" s="88"/>
      <c r="P13308" s="343"/>
    </row>
    <row r="13309" spans="1:16" x14ac:dyDescent="0.25">
      <c r="A13309" s="44" t="s">
        <v>12545</v>
      </c>
      <c r="B13309" s="44" t="s">
        <v>12546</v>
      </c>
      <c r="C13309" s="45" t="s">
        <v>6623</v>
      </c>
      <c r="D13309" s="45" t="s">
        <v>4574</v>
      </c>
      <c r="E13309" s="275">
        <f>DATE(2026,2,15)</f>
        <v>46068</v>
      </c>
      <c r="M13309" s="44"/>
      <c r="P13309" s="343"/>
    </row>
    <row r="13310" spans="1:16" x14ac:dyDescent="0.25">
      <c r="A13310" s="264" t="s">
        <v>17979</v>
      </c>
      <c r="B13310" s="264" t="s">
        <v>2751</v>
      </c>
      <c r="C13310" s="265">
        <v>250106</v>
      </c>
      <c r="D13310" s="265" t="s">
        <v>15953</v>
      </c>
      <c r="E13310" s="266" t="s">
        <v>16784</v>
      </c>
      <c r="P13310" s="343"/>
    </row>
    <row r="13311" spans="1:16" x14ac:dyDescent="0.25">
      <c r="A13311" s="44" t="s">
        <v>16188</v>
      </c>
      <c r="B13311" s="44" t="s">
        <v>15965</v>
      </c>
      <c r="C13311" s="45" t="s">
        <v>15966</v>
      </c>
      <c r="D13311" s="45" t="s">
        <v>18252</v>
      </c>
      <c r="E13311" s="45" t="s">
        <v>6214</v>
      </c>
      <c r="F13311" s="45" t="s">
        <v>1384</v>
      </c>
      <c r="G13311" s="45" t="s">
        <v>1385</v>
      </c>
      <c r="P13311" s="343"/>
    </row>
    <row r="13312" spans="1:16" x14ac:dyDescent="0.25">
      <c r="A13312" s="264" t="s">
        <v>15052</v>
      </c>
      <c r="B13312" s="264" t="s">
        <v>12996</v>
      </c>
      <c r="C13312" s="265">
        <v>24010401</v>
      </c>
      <c r="D13312" s="265" t="s">
        <v>15953</v>
      </c>
      <c r="E13312" s="266" t="s">
        <v>12997</v>
      </c>
      <c r="P13312" s="343"/>
    </row>
    <row r="13313" spans="1:16" x14ac:dyDescent="0.25">
      <c r="A13313" s="264" t="s">
        <v>15052</v>
      </c>
      <c r="B13313" s="264" t="s">
        <v>3782</v>
      </c>
      <c r="C13313" s="265">
        <v>24010402</v>
      </c>
      <c r="D13313" s="265" t="s">
        <v>15953</v>
      </c>
      <c r="E13313" s="266" t="s">
        <v>8836</v>
      </c>
      <c r="P13313" s="343"/>
    </row>
    <row r="13314" spans="1:16" x14ac:dyDescent="0.25">
      <c r="A13314" s="135" t="s">
        <v>7734</v>
      </c>
      <c r="B13314" s="412" t="s">
        <v>2066</v>
      </c>
      <c r="C13314" s="96" t="s">
        <v>7732</v>
      </c>
      <c r="D13314" s="96" t="s">
        <v>1398</v>
      </c>
      <c r="E13314" s="112">
        <v>46159</v>
      </c>
      <c r="F13314" s="93"/>
      <c r="G13314" s="93"/>
      <c r="H13314" s="93"/>
      <c r="I13314" s="99"/>
      <c r="J13314" s="99"/>
      <c r="K13314" s="99"/>
      <c r="L13314" s="44"/>
      <c r="M13314" s="44"/>
      <c r="P13314" s="343"/>
    </row>
    <row r="13315" spans="1:16" x14ac:dyDescent="0.25">
      <c r="A13315" s="44" t="s">
        <v>1278</v>
      </c>
      <c r="B13315" s="44" t="s">
        <v>10976</v>
      </c>
      <c r="C13315" s="45" t="s">
        <v>10977</v>
      </c>
      <c r="D13315" s="45" t="s">
        <v>18252</v>
      </c>
      <c r="E13315" s="45" t="s">
        <v>10715</v>
      </c>
      <c r="F13315" s="45" t="s">
        <v>1384</v>
      </c>
      <c r="G13315" s="45" t="s">
        <v>1385</v>
      </c>
      <c r="P13315" s="343"/>
    </row>
    <row r="13316" spans="1:16" x14ac:dyDescent="0.25">
      <c r="A13316" s="44" t="s">
        <v>11245</v>
      </c>
      <c r="B13316" s="44" t="s">
        <v>9963</v>
      </c>
      <c r="C13316" s="45" t="s">
        <v>11131</v>
      </c>
      <c r="D13316" s="45" t="s">
        <v>16294</v>
      </c>
      <c r="E13316" s="46">
        <v>46053</v>
      </c>
      <c r="F13316" s="338"/>
      <c r="G13316" s="44"/>
      <c r="H13316" s="44"/>
      <c r="I13316" s="44"/>
      <c r="J13316" s="44"/>
      <c r="K13316" s="44"/>
      <c r="L13316" s="44"/>
      <c r="M13316" s="44"/>
      <c r="P13316" s="343"/>
    </row>
    <row r="13317" spans="1:16" x14ac:dyDescent="0.25">
      <c r="A13317" s="111" t="s">
        <v>15957</v>
      </c>
      <c r="B13317" s="111" t="s">
        <v>2058</v>
      </c>
      <c r="C13317" s="142" t="s">
        <v>15956</v>
      </c>
      <c r="D13317" s="93" t="s">
        <v>2000</v>
      </c>
      <c r="E13317" s="143">
        <v>47175</v>
      </c>
      <c r="F13317" s="142"/>
      <c r="G13317" s="142" t="s">
        <v>1385</v>
      </c>
      <c r="H13317" s="93" t="s">
        <v>1385</v>
      </c>
      <c r="I13317" s="99"/>
      <c r="J13317" s="99"/>
      <c r="K13317" s="99"/>
      <c r="L13317" s="44"/>
      <c r="M13317" s="44"/>
      <c r="P13317" s="343"/>
    </row>
    <row r="13318" spans="1:16" x14ac:dyDescent="0.25">
      <c r="A13318" s="44" t="s">
        <v>642</v>
      </c>
      <c r="B13318" s="44" t="s">
        <v>13527</v>
      </c>
      <c r="C13318" s="45" t="s">
        <v>7271</v>
      </c>
      <c r="D13318" s="45" t="s">
        <v>16294</v>
      </c>
      <c r="E13318" s="46">
        <v>45900</v>
      </c>
      <c r="F13318" s="338" t="s">
        <v>2055</v>
      </c>
      <c r="G13318" s="44"/>
      <c r="H13318" s="44"/>
      <c r="I13318" s="44"/>
      <c r="J13318" s="44"/>
      <c r="K13318" s="44"/>
      <c r="L13318" s="44"/>
      <c r="M13318" s="44"/>
      <c r="N13318" s="31"/>
      <c r="P13318" s="343"/>
    </row>
    <row r="13319" spans="1:16" x14ac:dyDescent="0.25">
      <c r="A13319" s="264" t="s">
        <v>10795</v>
      </c>
      <c r="B13319" s="264" t="s">
        <v>1073</v>
      </c>
      <c r="C13319" s="265">
        <v>230806</v>
      </c>
      <c r="D13319" s="265" t="s">
        <v>15953</v>
      </c>
      <c r="E13319" s="266" t="s">
        <v>5279</v>
      </c>
      <c r="P13319" s="343"/>
    </row>
    <row r="13320" spans="1:16" x14ac:dyDescent="0.25">
      <c r="A13320" s="264" t="s">
        <v>10795</v>
      </c>
      <c r="B13320" s="264" t="s">
        <v>14593</v>
      </c>
      <c r="C13320" s="265">
        <v>24060301</v>
      </c>
      <c r="D13320" s="265" t="s">
        <v>15953</v>
      </c>
      <c r="E13320" s="266" t="s">
        <v>6412</v>
      </c>
      <c r="P13320" s="343"/>
    </row>
    <row r="13321" spans="1:16" x14ac:dyDescent="0.25">
      <c r="A13321" s="264" t="s">
        <v>953</v>
      </c>
      <c r="B13321" s="264" t="s">
        <v>1068</v>
      </c>
      <c r="C13321" s="265">
        <v>230202</v>
      </c>
      <c r="D13321" s="265" t="s">
        <v>15953</v>
      </c>
      <c r="E13321" s="266" t="s">
        <v>8836</v>
      </c>
      <c r="P13321" s="343"/>
    </row>
    <row r="13322" spans="1:16" x14ac:dyDescent="0.25">
      <c r="A13322" s="264" t="s">
        <v>5496</v>
      </c>
      <c r="B13322" s="264" t="s">
        <v>3753</v>
      </c>
      <c r="C13322" s="265">
        <v>210101</v>
      </c>
      <c r="D13322" s="265" t="s">
        <v>15953</v>
      </c>
      <c r="E13322" s="266" t="s">
        <v>3754</v>
      </c>
      <c r="P13322" s="343"/>
    </row>
    <row r="13323" spans="1:16" x14ac:dyDescent="0.25">
      <c r="A13323" s="44" t="s">
        <v>16715</v>
      </c>
      <c r="B13323" s="44" t="s">
        <v>12102</v>
      </c>
      <c r="C13323" s="45" t="s">
        <v>6591</v>
      </c>
      <c r="D13323" s="45" t="s">
        <v>4574</v>
      </c>
      <c r="E13323" s="275">
        <f>DATE(2026,11,22)</f>
        <v>46348</v>
      </c>
      <c r="M13323" s="44"/>
      <c r="P13323" s="343"/>
    </row>
    <row r="13324" spans="1:16" x14ac:dyDescent="0.25">
      <c r="A13324" s="44" t="s">
        <v>1745</v>
      </c>
      <c r="B13324" s="44" t="s">
        <v>1786</v>
      </c>
      <c r="C13324" s="45" t="s">
        <v>2546</v>
      </c>
      <c r="D13324" s="45" t="s">
        <v>15765</v>
      </c>
      <c r="E13324" s="45" t="s">
        <v>5279</v>
      </c>
      <c r="F13324" s="328"/>
      <c r="G13324" s="328"/>
      <c r="H13324" s="328"/>
      <c r="I13324" s="329"/>
      <c r="J13324" s="329"/>
      <c r="K13324" s="329"/>
      <c r="L13324" s="44"/>
      <c r="M13324" s="44"/>
      <c r="P13324" s="343"/>
    </row>
    <row r="13325" spans="1:16" x14ac:dyDescent="0.25">
      <c r="A13325" s="346" t="s">
        <v>1745</v>
      </c>
      <c r="B13325" s="346" t="s">
        <v>1786</v>
      </c>
      <c r="C13325" s="347" t="s">
        <v>2546</v>
      </c>
      <c r="D13325" s="347" t="s">
        <v>15765</v>
      </c>
      <c r="E13325" s="347" t="s">
        <v>5279</v>
      </c>
      <c r="F13325" s="346"/>
      <c r="G13325" s="346"/>
      <c r="H13325" s="346"/>
      <c r="I13325" s="346"/>
      <c r="J13325" s="346"/>
      <c r="K13325" s="346"/>
      <c r="L13325" s="346"/>
      <c r="M13325" s="346"/>
      <c r="P13325" s="343"/>
    </row>
    <row r="13326" spans="1:16" x14ac:dyDescent="0.25">
      <c r="A13326" s="44" t="s">
        <v>1745</v>
      </c>
      <c r="B13326" s="44" t="s">
        <v>12547</v>
      </c>
      <c r="C13326" s="45" t="s">
        <v>4801</v>
      </c>
      <c r="D13326" s="45" t="s">
        <v>4574</v>
      </c>
      <c r="E13326" s="275">
        <f>DATE(2025,5,28)</f>
        <v>45805</v>
      </c>
      <c r="F13326" s="32"/>
      <c r="G13326" s="32"/>
      <c r="H13326" s="32"/>
      <c r="I13326" s="31"/>
      <c r="J13326" s="31"/>
      <c r="K13326" s="31"/>
      <c r="L13326" s="31"/>
      <c r="M13326" s="44"/>
      <c r="N13326" s="31"/>
      <c r="P13326" s="343"/>
    </row>
    <row r="13327" spans="1:16" x14ac:dyDescent="0.25">
      <c r="A13327" s="44" t="s">
        <v>1745</v>
      </c>
      <c r="B13327" s="44" t="s">
        <v>1786</v>
      </c>
      <c r="C13327" s="45" t="s">
        <v>2546</v>
      </c>
      <c r="D13327" s="45" t="s">
        <v>13812</v>
      </c>
      <c r="E13327" s="45" t="s">
        <v>5279</v>
      </c>
      <c r="F13327" s="93"/>
      <c r="G13327" s="93"/>
      <c r="H13327" s="93"/>
      <c r="I13327" s="99"/>
      <c r="J13327" s="99"/>
      <c r="K13327" s="99"/>
      <c r="L13327" s="44"/>
      <c r="M13327" s="44"/>
      <c r="P13327" s="343"/>
    </row>
    <row r="13328" spans="1:16" x14ac:dyDescent="0.25">
      <c r="A13328" s="44" t="s">
        <v>14309</v>
      </c>
      <c r="B13328" s="44" t="s">
        <v>14310</v>
      </c>
      <c r="C13328" s="45" t="s">
        <v>14311</v>
      </c>
      <c r="D13328" s="45" t="s">
        <v>1971</v>
      </c>
      <c r="E13328" s="46">
        <v>45929</v>
      </c>
      <c r="F13328" s="93"/>
      <c r="G13328" s="93"/>
      <c r="H13328" s="93" t="s">
        <v>1533</v>
      </c>
      <c r="I13328" s="99"/>
      <c r="J13328" s="99"/>
      <c r="K13328" s="99"/>
      <c r="L13328" s="44"/>
      <c r="M13328" s="44"/>
      <c r="N13328" s="31"/>
      <c r="P13328" s="343"/>
    </row>
    <row r="13329" spans="1:16" x14ac:dyDescent="0.25">
      <c r="A13329" s="44" t="s">
        <v>15628</v>
      </c>
      <c r="B13329" s="44" t="s">
        <v>1353</v>
      </c>
      <c r="C13329" s="45" t="s">
        <v>15395</v>
      </c>
      <c r="D13329" s="45" t="s">
        <v>18252</v>
      </c>
      <c r="E13329" s="45" t="s">
        <v>10069</v>
      </c>
      <c r="F13329" s="45" t="s">
        <v>1384</v>
      </c>
      <c r="G13329" s="45" t="s">
        <v>1385</v>
      </c>
      <c r="P13329" s="343"/>
    </row>
    <row r="13330" spans="1:16" ht="14.4" x14ac:dyDescent="0.3">
      <c r="A13330" s="25" t="s">
        <v>17056</v>
      </c>
      <c r="B13330" s="44" t="s">
        <v>9963</v>
      </c>
      <c r="C13330" s="45" t="s">
        <v>7283</v>
      </c>
      <c r="D13330" s="45" t="s">
        <v>16294</v>
      </c>
      <c r="E13330" s="46">
        <v>46053</v>
      </c>
      <c r="F13330" s="338"/>
      <c r="G13330" s="44"/>
      <c r="H13330" s="44"/>
      <c r="I13330" s="44"/>
      <c r="J13330" s="44"/>
      <c r="K13330" s="44"/>
      <c r="P13330" s="343"/>
    </row>
    <row r="13331" spans="1:16" x14ac:dyDescent="0.25">
      <c r="A13331" s="76" t="s">
        <v>17056</v>
      </c>
      <c r="B13331" s="353" t="s">
        <v>17063</v>
      </c>
      <c r="C13331" s="32" t="s">
        <v>17033</v>
      </c>
      <c r="D13331" s="32" t="s">
        <v>1398</v>
      </c>
      <c r="E13331" s="33">
        <v>47208</v>
      </c>
      <c r="F13331" s="32"/>
      <c r="G13331" s="32"/>
      <c r="H13331" s="32"/>
      <c r="I13331" s="31"/>
      <c r="J13331" s="31"/>
      <c r="K13331" s="31"/>
      <c r="L13331" s="31"/>
      <c r="M13331" s="31"/>
      <c r="N13331" s="31"/>
      <c r="P13331" s="343"/>
    </row>
    <row r="13332" spans="1:16" x14ac:dyDescent="0.25">
      <c r="A13332" s="264" t="s">
        <v>8754</v>
      </c>
      <c r="B13332" s="264" t="s">
        <v>8835</v>
      </c>
      <c r="C13332" s="265">
        <v>230204</v>
      </c>
      <c r="D13332" s="265" t="s">
        <v>15953</v>
      </c>
      <c r="E13332" s="266" t="s">
        <v>8836</v>
      </c>
      <c r="P13332" s="343"/>
    </row>
    <row r="13333" spans="1:16" x14ac:dyDescent="0.25">
      <c r="A13333" s="264" t="s">
        <v>8754</v>
      </c>
      <c r="B13333" s="264" t="s">
        <v>10530</v>
      </c>
      <c r="C13333" s="265">
        <v>230404</v>
      </c>
      <c r="D13333" s="265" t="s">
        <v>15953</v>
      </c>
      <c r="E13333" s="266" t="s">
        <v>9996</v>
      </c>
      <c r="P13333" s="343"/>
    </row>
    <row r="13334" spans="1:16" x14ac:dyDescent="0.25">
      <c r="A13334" s="1" t="s">
        <v>14504</v>
      </c>
      <c r="B13334" s="432" t="s">
        <v>9746</v>
      </c>
      <c r="C13334" s="433" t="s">
        <v>14505</v>
      </c>
      <c r="D13334" s="434" t="s">
        <v>17016</v>
      </c>
      <c r="E13334" s="434">
        <v>46131</v>
      </c>
      <c r="P13334" s="343"/>
    </row>
    <row r="13335" spans="1:16" x14ac:dyDescent="0.25">
      <c r="A13335" s="1" t="s">
        <v>14504</v>
      </c>
      <c r="B13335" s="432" t="s">
        <v>9746</v>
      </c>
      <c r="C13335" s="433" t="s">
        <v>14505</v>
      </c>
      <c r="D13335" s="434" t="s">
        <v>17016</v>
      </c>
      <c r="E13335" s="434">
        <v>46131</v>
      </c>
      <c r="P13335" s="343"/>
    </row>
    <row r="13336" spans="1:16" x14ac:dyDescent="0.25">
      <c r="A13336" s="1" t="s">
        <v>14504</v>
      </c>
      <c r="B13336" s="432" t="s">
        <v>9746</v>
      </c>
      <c r="C13336" s="433" t="s">
        <v>14505</v>
      </c>
      <c r="D13336" s="434" t="s">
        <v>17016</v>
      </c>
      <c r="E13336" s="434">
        <v>46131</v>
      </c>
      <c r="P13336" s="343"/>
    </row>
    <row r="13337" spans="1:16" x14ac:dyDescent="0.25">
      <c r="A13337" s="1" t="s">
        <v>14504</v>
      </c>
      <c r="B13337" s="432" t="s">
        <v>9746</v>
      </c>
      <c r="C13337" s="433" t="s">
        <v>14505</v>
      </c>
      <c r="D13337" s="434" t="s">
        <v>17016</v>
      </c>
      <c r="E13337" s="434">
        <v>46131</v>
      </c>
      <c r="P13337" s="343"/>
    </row>
    <row r="13338" spans="1:16" x14ac:dyDescent="0.25">
      <c r="A13338" s="1" t="s">
        <v>14504</v>
      </c>
      <c r="B13338" s="432" t="s">
        <v>9746</v>
      </c>
      <c r="C13338" s="433" t="s">
        <v>14505</v>
      </c>
      <c r="D13338" s="434" t="s">
        <v>17016</v>
      </c>
      <c r="E13338" s="434">
        <v>46131</v>
      </c>
      <c r="P13338" s="343"/>
    </row>
    <row r="13339" spans="1:16" x14ac:dyDescent="0.25">
      <c r="A13339" s="44" t="s">
        <v>18207</v>
      </c>
      <c r="B13339" s="44" t="s">
        <v>18102</v>
      </c>
      <c r="C13339" s="45" t="s">
        <v>18103</v>
      </c>
      <c r="D13339" s="45" t="s">
        <v>18252</v>
      </c>
      <c r="E13339" s="45" t="s">
        <v>6985</v>
      </c>
      <c r="F13339" s="45" t="s">
        <v>1384</v>
      </c>
      <c r="G13339" s="45" t="s">
        <v>1385</v>
      </c>
      <c r="P13339" s="343"/>
    </row>
    <row r="13340" spans="1:16" x14ac:dyDescent="0.25">
      <c r="A13340" s="44" t="s">
        <v>13325</v>
      </c>
      <c r="B13340" s="92" t="s">
        <v>13392</v>
      </c>
      <c r="C13340" s="77" t="s">
        <v>13124</v>
      </c>
      <c r="D13340" s="93" t="s">
        <v>13391</v>
      </c>
      <c r="E13340" s="94">
        <v>45838</v>
      </c>
      <c r="F13340" s="93"/>
      <c r="G13340" s="93"/>
      <c r="H13340" s="93"/>
      <c r="I13340" s="99"/>
      <c r="J13340" s="99"/>
      <c r="K13340" s="99"/>
      <c r="L13340" s="44"/>
      <c r="M13340" s="44"/>
      <c r="N13340" s="31"/>
      <c r="P13340" s="343"/>
    </row>
    <row r="13341" spans="1:16" x14ac:dyDescent="0.25">
      <c r="A13341" s="264" t="s">
        <v>8755</v>
      </c>
      <c r="B13341" s="264" t="s">
        <v>6966</v>
      </c>
      <c r="C13341" s="265">
        <v>23010401</v>
      </c>
      <c r="D13341" s="265" t="s">
        <v>15953</v>
      </c>
      <c r="E13341" s="266" t="s">
        <v>6967</v>
      </c>
      <c r="P13341" s="343"/>
    </row>
    <row r="13342" spans="1:16" x14ac:dyDescent="0.25">
      <c r="A13342" s="264" t="s">
        <v>8755</v>
      </c>
      <c r="B13342" s="264" t="s">
        <v>3782</v>
      </c>
      <c r="C13342" s="265">
        <v>23010402</v>
      </c>
      <c r="D13342" s="265" t="s">
        <v>15953</v>
      </c>
      <c r="E13342" s="266" t="s">
        <v>8836</v>
      </c>
      <c r="P13342" s="343"/>
    </row>
    <row r="13343" spans="1:16" x14ac:dyDescent="0.25">
      <c r="A13343" s="264" t="s">
        <v>8755</v>
      </c>
      <c r="B13343" s="264" t="s">
        <v>11374</v>
      </c>
      <c r="C13343" s="265">
        <v>23100201</v>
      </c>
      <c r="D13343" s="265" t="s">
        <v>15953</v>
      </c>
      <c r="E13343" s="266" t="s">
        <v>2980</v>
      </c>
      <c r="P13343" s="343"/>
    </row>
    <row r="13344" spans="1:16" x14ac:dyDescent="0.25">
      <c r="A13344" s="264" t="s">
        <v>8755</v>
      </c>
      <c r="B13344" s="264" t="s">
        <v>3599</v>
      </c>
      <c r="C13344" s="265">
        <v>23100202</v>
      </c>
      <c r="D13344" s="265" t="s">
        <v>15953</v>
      </c>
      <c r="E13344" s="266" t="s">
        <v>5246</v>
      </c>
      <c r="P13344" s="343"/>
    </row>
    <row r="13345" spans="1:16" x14ac:dyDescent="0.25">
      <c r="A13345" s="44" t="s">
        <v>1279</v>
      </c>
      <c r="B13345" s="44" t="s">
        <v>1367</v>
      </c>
      <c r="C13345" s="45" t="s">
        <v>10990</v>
      </c>
      <c r="D13345" s="45" t="s">
        <v>18252</v>
      </c>
      <c r="E13345" s="45" t="s">
        <v>10715</v>
      </c>
      <c r="F13345" s="45" t="s">
        <v>1384</v>
      </c>
      <c r="G13345" s="45" t="s">
        <v>1385</v>
      </c>
      <c r="P13345" s="343"/>
    </row>
    <row r="13346" spans="1:16" x14ac:dyDescent="0.25">
      <c r="A13346" s="44" t="s">
        <v>12548</v>
      </c>
      <c r="B13346" s="44" t="s">
        <v>12115</v>
      </c>
      <c r="C13346" s="45" t="s">
        <v>12919</v>
      </c>
      <c r="D13346" s="45" t="s">
        <v>4574</v>
      </c>
      <c r="E13346" s="275">
        <f>DATE(2027,7,19)</f>
        <v>46587</v>
      </c>
      <c r="M13346" s="44"/>
      <c r="P13346" s="343"/>
    </row>
    <row r="13347" spans="1:16" x14ac:dyDescent="0.25">
      <c r="A13347" s="57" t="s">
        <v>1459</v>
      </c>
      <c r="B13347" s="57" t="s">
        <v>1488</v>
      </c>
      <c r="C13347" s="62">
        <v>21027</v>
      </c>
      <c r="D13347" s="62" t="s">
        <v>5966</v>
      </c>
      <c r="E13347" s="60">
        <v>45777</v>
      </c>
      <c r="F13347" s="339" t="s">
        <v>16267</v>
      </c>
      <c r="G13347" s="339" t="s">
        <v>16268</v>
      </c>
      <c r="H13347" s="57"/>
      <c r="I13347" s="57"/>
      <c r="J13347" s="57"/>
      <c r="K13347" s="57"/>
      <c r="L13347" s="44"/>
      <c r="M13347" s="44"/>
      <c r="N13347" s="31"/>
      <c r="P13347" s="343"/>
    </row>
    <row r="13348" spans="1:16" x14ac:dyDescent="0.25">
      <c r="A13348" s="264" t="s">
        <v>954</v>
      </c>
      <c r="B13348" s="264" t="s">
        <v>6662</v>
      </c>
      <c r="C13348" s="265">
        <v>22010601</v>
      </c>
      <c r="D13348" s="265" t="s">
        <v>15953</v>
      </c>
      <c r="E13348" s="266" t="s">
        <v>6211</v>
      </c>
      <c r="P13348" s="343"/>
    </row>
    <row r="13349" spans="1:16" x14ac:dyDescent="0.25">
      <c r="A13349" s="264" t="s">
        <v>954</v>
      </c>
      <c r="B13349" s="264" t="s">
        <v>6966</v>
      </c>
      <c r="C13349" s="265">
        <v>23010401</v>
      </c>
      <c r="D13349" s="265" t="s">
        <v>15953</v>
      </c>
      <c r="E13349" s="266" t="s">
        <v>6967</v>
      </c>
      <c r="P13349" s="343"/>
    </row>
    <row r="13350" spans="1:16" x14ac:dyDescent="0.25">
      <c r="A13350" s="264" t="s">
        <v>954</v>
      </c>
      <c r="B13350" s="264" t="s">
        <v>3782</v>
      </c>
      <c r="C13350" s="265">
        <v>23010402</v>
      </c>
      <c r="D13350" s="265" t="s">
        <v>15953</v>
      </c>
      <c r="E13350" s="266" t="s">
        <v>8836</v>
      </c>
      <c r="P13350" s="343"/>
    </row>
    <row r="13351" spans="1:16" x14ac:dyDescent="0.25">
      <c r="A13351" s="264" t="s">
        <v>11485</v>
      </c>
      <c r="B13351" s="264" t="s">
        <v>10524</v>
      </c>
      <c r="C13351" s="265">
        <v>230401</v>
      </c>
      <c r="D13351" s="265" t="s">
        <v>15953</v>
      </c>
      <c r="E13351" s="266" t="s">
        <v>9996</v>
      </c>
      <c r="P13351" s="343"/>
    </row>
    <row r="13352" spans="1:16" x14ac:dyDescent="0.25">
      <c r="A13352" s="264" t="s">
        <v>11485</v>
      </c>
      <c r="B13352" s="264" t="s">
        <v>1059</v>
      </c>
      <c r="C13352" s="265">
        <v>231104</v>
      </c>
      <c r="D13352" s="265" t="s">
        <v>15953</v>
      </c>
      <c r="E13352" s="266" t="s">
        <v>11352</v>
      </c>
      <c r="P13352" s="343"/>
    </row>
    <row r="13353" spans="1:16" x14ac:dyDescent="0.25">
      <c r="A13353" s="264" t="s">
        <v>11485</v>
      </c>
      <c r="B13353" s="264" t="s">
        <v>4181</v>
      </c>
      <c r="C13353" s="265">
        <v>240301</v>
      </c>
      <c r="D13353" s="265" t="s">
        <v>15953</v>
      </c>
      <c r="E13353" s="266" t="s">
        <v>13010</v>
      </c>
      <c r="P13353" s="343"/>
    </row>
    <row r="13354" spans="1:16" x14ac:dyDescent="0.25">
      <c r="A13354" s="44" t="s">
        <v>6113</v>
      </c>
      <c r="B13354" s="44" t="s">
        <v>1370</v>
      </c>
      <c r="C13354" s="45" t="s">
        <v>6201</v>
      </c>
      <c r="D13354" s="45" t="s">
        <v>18252</v>
      </c>
      <c r="E13354" s="45" t="s">
        <v>6212</v>
      </c>
      <c r="F13354" s="45" t="s">
        <v>1384</v>
      </c>
      <c r="G13354" s="45" t="s">
        <v>1385</v>
      </c>
      <c r="P13354" s="343"/>
    </row>
    <row r="13355" spans="1:16" x14ac:dyDescent="0.25">
      <c r="A13355" s="44" t="s">
        <v>6113</v>
      </c>
      <c r="B13355" s="44" t="s">
        <v>6183</v>
      </c>
      <c r="C13355" s="45" t="s">
        <v>6206</v>
      </c>
      <c r="D13355" s="45" t="s">
        <v>18252</v>
      </c>
      <c r="E13355" s="45" t="s">
        <v>6210</v>
      </c>
      <c r="F13355" s="45" t="s">
        <v>1384</v>
      </c>
      <c r="G13355" s="45" t="s">
        <v>1385</v>
      </c>
      <c r="P13355" s="343"/>
    </row>
    <row r="13356" spans="1:16" x14ac:dyDescent="0.25">
      <c r="A13356" s="44" t="s">
        <v>5800</v>
      </c>
      <c r="B13356" s="44" t="s">
        <v>317</v>
      </c>
      <c r="C13356" s="45" t="s">
        <v>5801</v>
      </c>
      <c r="D13356" s="45" t="s">
        <v>15765</v>
      </c>
      <c r="E13356" s="45" t="s">
        <v>6673</v>
      </c>
      <c r="F13356" s="328"/>
      <c r="G13356" s="328"/>
      <c r="H13356" s="328"/>
      <c r="I13356" s="329"/>
      <c r="J13356" s="329"/>
      <c r="K13356" s="329"/>
      <c r="L13356" s="44"/>
      <c r="M13356" s="44"/>
      <c r="P13356" s="343"/>
    </row>
    <row r="13357" spans="1:16" x14ac:dyDescent="0.25">
      <c r="A13357" s="346" t="s">
        <v>5800</v>
      </c>
      <c r="B13357" s="346" t="s">
        <v>317</v>
      </c>
      <c r="C13357" s="347" t="s">
        <v>5801</v>
      </c>
      <c r="D13357" s="347" t="s">
        <v>15765</v>
      </c>
      <c r="E13357" s="347" t="s">
        <v>6673</v>
      </c>
      <c r="F13357" s="346"/>
      <c r="G13357" s="346"/>
      <c r="H13357" s="346"/>
      <c r="I13357" s="346"/>
      <c r="J13357" s="346"/>
      <c r="K13357" s="346"/>
      <c r="L13357" s="346"/>
      <c r="M13357" s="346"/>
      <c r="P13357" s="343"/>
    </row>
    <row r="13358" spans="1:16" x14ac:dyDescent="0.25">
      <c r="A13358" s="44" t="s">
        <v>5800</v>
      </c>
      <c r="B13358" s="44" t="s">
        <v>317</v>
      </c>
      <c r="C13358" s="45" t="s">
        <v>5801</v>
      </c>
      <c r="D13358" s="45" t="s">
        <v>13812</v>
      </c>
      <c r="E13358" s="45" t="s">
        <v>6673</v>
      </c>
      <c r="F13358" s="93"/>
      <c r="G13358" s="93"/>
      <c r="H13358" s="93"/>
      <c r="I13358" s="99"/>
      <c r="J13358" s="99"/>
      <c r="K13358" s="99"/>
      <c r="L13358" s="44"/>
      <c r="M13358" s="44"/>
      <c r="P13358" s="343"/>
    </row>
    <row r="13359" spans="1:16" x14ac:dyDescent="0.25">
      <c r="A13359" s="1" t="s">
        <v>18283</v>
      </c>
      <c r="B13359" s="432" t="s">
        <v>185</v>
      </c>
      <c r="C13359" s="433" t="s">
        <v>14016</v>
      </c>
      <c r="D13359" s="434" t="s">
        <v>17016</v>
      </c>
      <c r="E13359" s="434">
        <v>45763</v>
      </c>
      <c r="P13359" s="343"/>
    </row>
    <row r="13360" spans="1:16" x14ac:dyDescent="0.25">
      <c r="A13360" s="273" t="s">
        <v>8348</v>
      </c>
      <c r="B13360" s="273" t="s">
        <v>8319</v>
      </c>
      <c r="C13360" s="274">
        <v>791202003001</v>
      </c>
      <c r="D13360" s="274" t="s">
        <v>8356</v>
      </c>
      <c r="E13360" s="276" t="s">
        <v>6211</v>
      </c>
      <c r="F13360" s="328"/>
      <c r="G13360" s="328"/>
      <c r="H13360" s="328"/>
      <c r="I13360" s="329"/>
      <c r="J13360" s="329"/>
      <c r="K13360" s="329"/>
      <c r="L13360" s="44"/>
      <c r="M13360" s="44"/>
      <c r="P13360" s="343"/>
    </row>
    <row r="13361" spans="1:16" x14ac:dyDescent="0.25">
      <c r="A13361" s="264" t="s">
        <v>7062</v>
      </c>
      <c r="B13361" s="264" t="s">
        <v>14577</v>
      </c>
      <c r="C13361" s="265">
        <v>240501</v>
      </c>
      <c r="D13361" s="265" t="s">
        <v>15953</v>
      </c>
      <c r="E13361" s="266" t="s">
        <v>14578</v>
      </c>
      <c r="P13361" s="343"/>
    </row>
    <row r="13362" spans="1:16" x14ac:dyDescent="0.25">
      <c r="A13362" s="264" t="s">
        <v>10490</v>
      </c>
      <c r="B13362" s="264" t="s">
        <v>9688</v>
      </c>
      <c r="C13362" s="265">
        <v>230504</v>
      </c>
      <c r="D13362" s="265" t="s">
        <v>15953</v>
      </c>
      <c r="E13362" s="266" t="s">
        <v>9689</v>
      </c>
      <c r="P13362" s="343"/>
    </row>
    <row r="13363" spans="1:16" x14ac:dyDescent="0.25">
      <c r="A13363" s="264" t="s">
        <v>11486</v>
      </c>
      <c r="B13363" s="264" t="s">
        <v>1059</v>
      </c>
      <c r="C13363" s="265">
        <v>231104</v>
      </c>
      <c r="D13363" s="265" t="s">
        <v>15953</v>
      </c>
      <c r="E13363" s="266" t="s">
        <v>11352</v>
      </c>
      <c r="P13363" s="343"/>
    </row>
    <row r="13364" spans="1:16" x14ac:dyDescent="0.25">
      <c r="A13364" s="44" t="s">
        <v>3765</v>
      </c>
      <c r="B13364" s="44" t="s">
        <v>15283</v>
      </c>
      <c r="C13364" s="45" t="s">
        <v>3762</v>
      </c>
      <c r="D13364" s="45" t="s">
        <v>16294</v>
      </c>
      <c r="E13364" s="46">
        <v>45747</v>
      </c>
      <c r="F13364" s="338"/>
      <c r="G13364" s="44"/>
      <c r="H13364" s="44"/>
      <c r="I13364" s="44"/>
      <c r="J13364" s="44"/>
      <c r="K13364" s="44"/>
      <c r="L13364" s="44"/>
      <c r="M13364" s="44"/>
      <c r="N13364" s="31"/>
      <c r="P13364" s="343"/>
    </row>
    <row r="13365" spans="1:16" x14ac:dyDescent="0.25">
      <c r="A13365" s="264" t="s">
        <v>10491</v>
      </c>
      <c r="B13365" s="264" t="s">
        <v>9688</v>
      </c>
      <c r="C13365" s="265">
        <v>230504</v>
      </c>
      <c r="D13365" s="265" t="s">
        <v>15953</v>
      </c>
      <c r="E13365" s="266" t="s">
        <v>9689</v>
      </c>
      <c r="P13365" s="343"/>
    </row>
    <row r="13366" spans="1:16" x14ac:dyDescent="0.3">
      <c r="A13366" s="429" t="s">
        <v>14364</v>
      </c>
      <c r="B13366" s="230" t="s">
        <v>17002</v>
      </c>
      <c r="C13366" s="30" t="s">
        <v>17003</v>
      </c>
      <c r="D13366" s="32" t="s">
        <v>1398</v>
      </c>
      <c r="E13366" s="348">
        <v>46040</v>
      </c>
      <c r="P13366" s="343"/>
    </row>
    <row r="13367" spans="1:16" x14ac:dyDescent="0.25">
      <c r="A13367" s="131" t="s">
        <v>14364</v>
      </c>
      <c r="B13367" s="92" t="s">
        <v>14372</v>
      </c>
      <c r="C13367" s="93" t="s">
        <v>14373</v>
      </c>
      <c r="D13367" s="93" t="s">
        <v>1398</v>
      </c>
      <c r="E13367" s="94">
        <v>45916</v>
      </c>
      <c r="F13367" s="93"/>
      <c r="G13367" s="93"/>
      <c r="H13367" s="93"/>
      <c r="I13367" s="99"/>
      <c r="J13367" s="99"/>
      <c r="K13367" s="99"/>
      <c r="L13367" s="44"/>
      <c r="M13367" s="44"/>
      <c r="N13367" s="31"/>
      <c r="P13367" s="343"/>
    </row>
    <row r="13368" spans="1:16" x14ac:dyDescent="0.25">
      <c r="A13368" s="264" t="s">
        <v>955</v>
      </c>
      <c r="B13368" s="264" t="s">
        <v>2751</v>
      </c>
      <c r="C13368" s="265">
        <v>230105</v>
      </c>
      <c r="D13368" s="265" t="s">
        <v>15953</v>
      </c>
      <c r="E13368" s="266" t="s">
        <v>6877</v>
      </c>
      <c r="P13368" s="343"/>
    </row>
    <row r="13369" spans="1:16" x14ac:dyDescent="0.25">
      <c r="A13369" s="264" t="s">
        <v>955</v>
      </c>
      <c r="B13369" s="264" t="s">
        <v>3587</v>
      </c>
      <c r="C13369" s="265">
        <v>230904</v>
      </c>
      <c r="D13369" s="265" t="s">
        <v>15953</v>
      </c>
      <c r="E13369" s="266" t="s">
        <v>10715</v>
      </c>
      <c r="P13369" s="343"/>
    </row>
    <row r="13370" spans="1:16" x14ac:dyDescent="0.25">
      <c r="A13370" s="264" t="s">
        <v>955</v>
      </c>
      <c r="B13370" s="264" t="s">
        <v>14575</v>
      </c>
      <c r="C13370" s="265">
        <v>240402</v>
      </c>
      <c r="D13370" s="265" t="s">
        <v>15953</v>
      </c>
      <c r="E13370" s="266" t="s">
        <v>6492</v>
      </c>
      <c r="P13370" s="343"/>
    </row>
    <row r="13371" spans="1:16" x14ac:dyDescent="0.25">
      <c r="A13371" s="264" t="s">
        <v>955</v>
      </c>
      <c r="B13371" s="264" t="s">
        <v>6669</v>
      </c>
      <c r="C13371" s="265">
        <v>240804</v>
      </c>
      <c r="D13371" s="265" t="s">
        <v>15953</v>
      </c>
      <c r="E13371" s="266" t="s">
        <v>15826</v>
      </c>
      <c r="P13371" s="343"/>
    </row>
    <row r="13372" spans="1:16" x14ac:dyDescent="0.25">
      <c r="A13372" s="44" t="s">
        <v>500</v>
      </c>
      <c r="B13372" s="44" t="s">
        <v>15259</v>
      </c>
      <c r="C13372" s="45" t="s">
        <v>11129</v>
      </c>
      <c r="D13372" s="45" t="s">
        <v>16294</v>
      </c>
      <c r="E13372" s="46">
        <v>46022</v>
      </c>
      <c r="F13372" s="338"/>
      <c r="G13372" s="44"/>
      <c r="H13372" s="44"/>
      <c r="I13372" s="44"/>
      <c r="J13372" s="44"/>
      <c r="K13372" s="44"/>
      <c r="L13372" s="44"/>
      <c r="M13372" s="44"/>
      <c r="N13372" s="31"/>
      <c r="P13372" s="343"/>
    </row>
    <row r="13373" spans="1:16" x14ac:dyDescent="0.25">
      <c r="A13373" s="44" t="s">
        <v>9194</v>
      </c>
      <c r="B13373" s="44" t="s">
        <v>2667</v>
      </c>
      <c r="C13373" s="45" t="s">
        <v>9088</v>
      </c>
      <c r="D13373" s="45" t="s">
        <v>18252</v>
      </c>
      <c r="E13373" s="45" t="s">
        <v>6809</v>
      </c>
      <c r="F13373" s="45" t="s">
        <v>1384</v>
      </c>
      <c r="G13373" s="45" t="s">
        <v>1385</v>
      </c>
      <c r="P13373" s="343"/>
    </row>
    <row r="13374" spans="1:16" x14ac:dyDescent="0.25">
      <c r="A13374" s="44" t="s">
        <v>9194</v>
      </c>
      <c r="B13374" s="44" t="s">
        <v>15970</v>
      </c>
      <c r="C13374" s="45" t="s">
        <v>15775</v>
      </c>
      <c r="D13374" s="45" t="s">
        <v>18252</v>
      </c>
      <c r="E13374" s="45" t="s">
        <v>6416</v>
      </c>
      <c r="F13374" s="45" t="s">
        <v>1384</v>
      </c>
      <c r="G13374" s="45" t="s">
        <v>1385</v>
      </c>
      <c r="P13374" s="343"/>
    </row>
    <row r="13375" spans="1:16" x14ac:dyDescent="0.25">
      <c r="A13375" s="57" t="s">
        <v>1280</v>
      </c>
      <c r="B13375" s="92" t="s">
        <v>4550</v>
      </c>
      <c r="C13375" s="93" t="s">
        <v>4548</v>
      </c>
      <c r="D13375" s="93" t="s">
        <v>4549</v>
      </c>
      <c r="E13375" s="94">
        <v>46203</v>
      </c>
      <c r="F13375" s="93"/>
      <c r="G13375" s="93"/>
      <c r="H13375" s="93"/>
      <c r="I13375" s="99"/>
      <c r="J13375" s="99"/>
      <c r="K13375" s="99"/>
      <c r="L13375" s="44"/>
      <c r="M13375" s="44"/>
      <c r="P13375" s="343"/>
    </row>
    <row r="13376" spans="1:16" x14ac:dyDescent="0.25">
      <c r="A13376" s="264" t="s">
        <v>2856</v>
      </c>
      <c r="B13376" s="264" t="s">
        <v>6701</v>
      </c>
      <c r="C13376" s="265">
        <v>220801</v>
      </c>
      <c r="D13376" s="265" t="s">
        <v>15953</v>
      </c>
      <c r="E13376" s="266" t="s">
        <v>5195</v>
      </c>
      <c r="P13376" s="343"/>
    </row>
    <row r="13377" spans="1:16" x14ac:dyDescent="0.25">
      <c r="A13377" s="44" t="s">
        <v>10581</v>
      </c>
      <c r="B13377" s="44" t="s">
        <v>284</v>
      </c>
      <c r="C13377" s="45" t="s">
        <v>10556</v>
      </c>
      <c r="D13377" s="45" t="s">
        <v>18252</v>
      </c>
      <c r="E13377" s="45" t="s">
        <v>5410</v>
      </c>
      <c r="F13377" s="45" t="s">
        <v>1384</v>
      </c>
      <c r="G13377" s="45" t="s">
        <v>1385</v>
      </c>
      <c r="P13377" s="343"/>
    </row>
    <row r="13378" spans="1:16" x14ac:dyDescent="0.25">
      <c r="A13378" s="264" t="s">
        <v>15053</v>
      </c>
      <c r="B13378" s="264" t="s">
        <v>1057</v>
      </c>
      <c r="C13378" s="265">
        <v>24060402</v>
      </c>
      <c r="D13378" s="265" t="s">
        <v>15953</v>
      </c>
      <c r="E13378" s="266" t="s">
        <v>5410</v>
      </c>
      <c r="P13378" s="343"/>
    </row>
    <row r="13379" spans="1:16" x14ac:dyDescent="0.25">
      <c r="A13379" s="44" t="s">
        <v>16328</v>
      </c>
      <c r="B13379" s="44" t="s">
        <v>16320</v>
      </c>
      <c r="C13379" s="45" t="s">
        <v>16321</v>
      </c>
      <c r="D13379" s="45" t="s">
        <v>16294</v>
      </c>
      <c r="E13379" s="46">
        <v>46022</v>
      </c>
      <c r="F13379" s="338"/>
      <c r="G13379" s="44"/>
      <c r="H13379" s="44"/>
      <c r="I13379" s="44"/>
      <c r="J13379" s="44"/>
      <c r="K13379" s="44"/>
      <c r="L13379" s="44"/>
      <c r="M13379" s="44"/>
      <c r="N13379" s="31"/>
      <c r="P13379" s="343"/>
    </row>
    <row r="13380" spans="1:16" x14ac:dyDescent="0.25">
      <c r="A13380" s="264" t="s">
        <v>7063</v>
      </c>
      <c r="B13380" s="264" t="s">
        <v>6692</v>
      </c>
      <c r="C13380" s="265">
        <v>220902</v>
      </c>
      <c r="D13380" s="265" t="s">
        <v>15953</v>
      </c>
      <c r="E13380" s="266" t="s">
        <v>6210</v>
      </c>
      <c r="P13380" s="343"/>
    </row>
    <row r="13381" spans="1:16" x14ac:dyDescent="0.25">
      <c r="A13381" s="264" t="s">
        <v>7063</v>
      </c>
      <c r="B13381" s="264" t="s">
        <v>6664</v>
      </c>
      <c r="C13381" s="265">
        <v>22010701</v>
      </c>
      <c r="D13381" s="265" t="s">
        <v>15953</v>
      </c>
      <c r="E13381" s="266" t="s">
        <v>6665</v>
      </c>
      <c r="P13381" s="343"/>
    </row>
    <row r="13382" spans="1:16" x14ac:dyDescent="0.25">
      <c r="A13382" s="99" t="s">
        <v>3682</v>
      </c>
      <c r="B13382" s="92" t="s">
        <v>3657</v>
      </c>
      <c r="C13382" s="93" t="s">
        <v>11552</v>
      </c>
      <c r="D13382" s="93" t="s">
        <v>1814</v>
      </c>
      <c r="E13382" s="94">
        <v>46752</v>
      </c>
      <c r="F13382" s="93"/>
      <c r="G13382" s="93"/>
      <c r="H13382" s="93"/>
      <c r="I13382" s="99"/>
      <c r="J13382" s="99"/>
      <c r="K13382" s="99"/>
      <c r="L13382" s="44"/>
      <c r="M13382" s="44"/>
      <c r="P13382" s="343"/>
    </row>
    <row r="13383" spans="1:16" x14ac:dyDescent="0.25">
      <c r="A13383" s="264" t="s">
        <v>8756</v>
      </c>
      <c r="B13383" s="264" t="s">
        <v>6966</v>
      </c>
      <c r="C13383" s="265">
        <v>23010401</v>
      </c>
      <c r="D13383" s="265" t="s">
        <v>15953</v>
      </c>
      <c r="E13383" s="266" t="s">
        <v>6967</v>
      </c>
      <c r="P13383" s="343"/>
    </row>
    <row r="13384" spans="1:16" x14ac:dyDescent="0.25">
      <c r="A13384" s="264" t="s">
        <v>8756</v>
      </c>
      <c r="B13384" s="264" t="s">
        <v>3782</v>
      </c>
      <c r="C13384" s="265">
        <v>23010402</v>
      </c>
      <c r="D13384" s="265" t="s">
        <v>15953</v>
      </c>
      <c r="E13384" s="266" t="s">
        <v>8836</v>
      </c>
      <c r="P13384" s="343"/>
    </row>
    <row r="13385" spans="1:16" x14ac:dyDescent="0.25">
      <c r="A13385" s="264" t="s">
        <v>3552</v>
      </c>
      <c r="B13385" s="264" t="s">
        <v>236</v>
      </c>
      <c r="C13385" s="265">
        <v>241001</v>
      </c>
      <c r="D13385" s="265" t="s">
        <v>15953</v>
      </c>
      <c r="E13385" s="266" t="s">
        <v>11352</v>
      </c>
      <c r="P13385" s="343"/>
    </row>
    <row r="13386" spans="1:16" x14ac:dyDescent="0.25">
      <c r="A13386" s="264" t="s">
        <v>3552</v>
      </c>
      <c r="B13386" s="264" t="s">
        <v>12996</v>
      </c>
      <c r="C13386" s="265">
        <v>24010401</v>
      </c>
      <c r="D13386" s="265" t="s">
        <v>15953</v>
      </c>
      <c r="E13386" s="266" t="s">
        <v>12997</v>
      </c>
      <c r="P13386" s="343"/>
    </row>
    <row r="13387" spans="1:16" x14ac:dyDescent="0.25">
      <c r="A13387" s="264" t="s">
        <v>3552</v>
      </c>
      <c r="B13387" s="264" t="s">
        <v>3782</v>
      </c>
      <c r="C13387" s="265">
        <v>24010402</v>
      </c>
      <c r="D13387" s="265" t="s">
        <v>15953</v>
      </c>
      <c r="E13387" s="266" t="s">
        <v>8836</v>
      </c>
      <c r="P13387" s="343"/>
    </row>
    <row r="13388" spans="1:16" x14ac:dyDescent="0.25">
      <c r="A13388" s="44" t="s">
        <v>15629</v>
      </c>
      <c r="B13388" s="44" t="s">
        <v>1365</v>
      </c>
      <c r="C13388" s="45" t="s">
        <v>15417</v>
      </c>
      <c r="D13388" s="45" t="s">
        <v>18252</v>
      </c>
      <c r="E13388" s="45" t="s">
        <v>11309</v>
      </c>
      <c r="F13388" s="45" t="s">
        <v>1385</v>
      </c>
      <c r="G13388" s="45" t="s">
        <v>1385</v>
      </c>
      <c r="P13388" s="343"/>
    </row>
    <row r="13389" spans="1:16" x14ac:dyDescent="0.25">
      <c r="A13389" s="135" t="s">
        <v>7724</v>
      </c>
      <c r="B13389" s="131" t="s">
        <v>1399</v>
      </c>
      <c r="C13389" s="96" t="s">
        <v>7695</v>
      </c>
      <c r="D13389" s="96" t="s">
        <v>1398</v>
      </c>
      <c r="E13389" s="112">
        <v>45863</v>
      </c>
      <c r="F13389" s="93"/>
      <c r="G13389" s="93"/>
      <c r="H13389" s="93"/>
      <c r="I13389" s="99"/>
      <c r="J13389" s="99"/>
      <c r="K13389" s="99"/>
      <c r="L13389" s="44"/>
      <c r="M13389" s="44"/>
      <c r="N13389" s="31"/>
      <c r="P13389" s="343"/>
    </row>
    <row r="13390" spans="1:16" x14ac:dyDescent="0.25">
      <c r="A13390" s="44" t="s">
        <v>956</v>
      </c>
      <c r="B13390" s="92" t="s">
        <v>13392</v>
      </c>
      <c r="C13390" s="45" t="s">
        <v>13126</v>
      </c>
      <c r="D13390" s="93" t="s">
        <v>13391</v>
      </c>
      <c r="E13390" s="94">
        <v>45838</v>
      </c>
      <c r="F13390" s="93"/>
      <c r="G13390" s="93"/>
      <c r="H13390" s="93"/>
      <c r="I13390" s="99"/>
      <c r="J13390" s="99"/>
      <c r="K13390" s="99"/>
      <c r="L13390" s="44"/>
      <c r="M13390" s="44"/>
      <c r="N13390" s="31"/>
      <c r="P13390" s="343"/>
    </row>
    <row r="13391" spans="1:16" x14ac:dyDescent="0.25">
      <c r="A13391" s="264" t="s">
        <v>956</v>
      </c>
      <c r="B13391" s="264" t="s">
        <v>4191</v>
      </c>
      <c r="C13391" s="265">
        <v>240401</v>
      </c>
      <c r="D13391" s="265" t="s">
        <v>15953</v>
      </c>
      <c r="E13391" s="266" t="s">
        <v>6492</v>
      </c>
      <c r="P13391" s="343"/>
    </row>
    <row r="13392" spans="1:16" x14ac:dyDescent="0.25">
      <c r="A13392" s="44" t="s">
        <v>15630</v>
      </c>
      <c r="B13392" s="44" t="s">
        <v>1349</v>
      </c>
      <c r="C13392" s="45" t="s">
        <v>15422</v>
      </c>
      <c r="D13392" s="45" t="s">
        <v>18252</v>
      </c>
      <c r="E13392" s="45" t="s">
        <v>3064</v>
      </c>
      <c r="F13392" s="45" t="s">
        <v>1384</v>
      </c>
      <c r="G13392" s="45" t="s">
        <v>1385</v>
      </c>
      <c r="P13392" s="343"/>
    </row>
    <row r="13393" spans="1:16" x14ac:dyDescent="0.25">
      <c r="A13393" s="264" t="s">
        <v>5497</v>
      </c>
      <c r="B13393" s="264" t="s">
        <v>12996</v>
      </c>
      <c r="C13393" s="265">
        <v>24010401</v>
      </c>
      <c r="D13393" s="265" t="s">
        <v>15953</v>
      </c>
      <c r="E13393" s="266" t="s">
        <v>12997</v>
      </c>
      <c r="P13393" s="343"/>
    </row>
    <row r="13394" spans="1:16" x14ac:dyDescent="0.25">
      <c r="A13394" s="264" t="s">
        <v>5497</v>
      </c>
      <c r="B13394" s="264" t="s">
        <v>3782</v>
      </c>
      <c r="C13394" s="265">
        <v>24010402</v>
      </c>
      <c r="D13394" s="265" t="s">
        <v>15953</v>
      </c>
      <c r="E13394" s="266" t="s">
        <v>8836</v>
      </c>
      <c r="P13394" s="343"/>
    </row>
    <row r="13395" spans="1:16" x14ac:dyDescent="0.25">
      <c r="A13395" s="44" t="s">
        <v>11282</v>
      </c>
      <c r="B13395" s="44" t="s">
        <v>11283</v>
      </c>
      <c r="C13395" s="45" t="s">
        <v>11284</v>
      </c>
      <c r="D13395" s="45" t="s">
        <v>15765</v>
      </c>
      <c r="E13395" s="45" t="s">
        <v>9996</v>
      </c>
      <c r="F13395" s="328"/>
      <c r="G13395" s="328"/>
      <c r="H13395" s="328"/>
      <c r="I13395" s="329"/>
      <c r="J13395" s="329"/>
      <c r="K13395" s="329"/>
      <c r="L13395" s="44"/>
      <c r="M13395" s="44"/>
      <c r="P13395" s="343"/>
    </row>
    <row r="13396" spans="1:16" x14ac:dyDescent="0.25">
      <c r="A13396" s="346" t="s">
        <v>11282</v>
      </c>
      <c r="B13396" s="346" t="s">
        <v>11283</v>
      </c>
      <c r="C13396" s="347" t="s">
        <v>11284</v>
      </c>
      <c r="D13396" s="347" t="s">
        <v>15765</v>
      </c>
      <c r="E13396" s="347" t="s">
        <v>16783</v>
      </c>
      <c r="F13396" s="346"/>
      <c r="G13396" s="346"/>
      <c r="H13396" s="346"/>
      <c r="I13396" s="346"/>
      <c r="J13396" s="346"/>
      <c r="K13396" s="346"/>
      <c r="L13396" s="346"/>
      <c r="M13396" s="346"/>
      <c r="P13396" s="343"/>
    </row>
    <row r="13397" spans="1:16" x14ac:dyDescent="0.25">
      <c r="A13397" s="44" t="s">
        <v>11282</v>
      </c>
      <c r="B13397" s="44" t="s">
        <v>11283</v>
      </c>
      <c r="C13397" s="45" t="s">
        <v>11284</v>
      </c>
      <c r="D13397" s="45" t="s">
        <v>13812</v>
      </c>
      <c r="E13397" s="45" t="s">
        <v>9996</v>
      </c>
      <c r="F13397" s="93"/>
      <c r="G13397" s="93"/>
      <c r="H13397" s="93"/>
      <c r="I13397" s="99"/>
      <c r="J13397" s="99"/>
      <c r="K13397" s="99"/>
      <c r="L13397" s="44"/>
      <c r="M13397" s="44"/>
      <c r="P13397" s="343"/>
    </row>
    <row r="13398" spans="1:16" x14ac:dyDescent="0.25">
      <c r="A13398" s="264" t="s">
        <v>15054</v>
      </c>
      <c r="B13398" s="264" t="s">
        <v>12996</v>
      </c>
      <c r="C13398" s="265">
        <v>24010401</v>
      </c>
      <c r="D13398" s="265" t="s">
        <v>15953</v>
      </c>
      <c r="E13398" s="266" t="s">
        <v>12997</v>
      </c>
      <c r="P13398" s="343"/>
    </row>
    <row r="13399" spans="1:16" x14ac:dyDescent="0.25">
      <c r="A13399" s="76" t="s">
        <v>4987</v>
      </c>
      <c r="B13399" s="57" t="s">
        <v>4983</v>
      </c>
      <c r="C13399" s="45" t="s">
        <v>4984</v>
      </c>
      <c r="D13399" s="93" t="s">
        <v>1398</v>
      </c>
      <c r="E13399" s="46">
        <v>45951</v>
      </c>
      <c r="F13399" s="93"/>
      <c r="G13399" s="93"/>
      <c r="H13399" s="93" t="s">
        <v>1533</v>
      </c>
      <c r="I13399" s="99"/>
      <c r="J13399" s="99"/>
      <c r="K13399" s="99"/>
      <c r="L13399" s="44"/>
      <c r="M13399" s="44"/>
      <c r="N13399" s="31"/>
      <c r="P13399" s="343"/>
    </row>
    <row r="13400" spans="1:16" ht="14.4" x14ac:dyDescent="0.25">
      <c r="A13400" s="57" t="s">
        <v>1460</v>
      </c>
      <c r="B13400" s="57" t="s">
        <v>1516</v>
      </c>
      <c r="C13400" s="62" t="s">
        <v>5964</v>
      </c>
      <c r="D13400" s="62" t="s">
        <v>5966</v>
      </c>
      <c r="E13400" s="341" t="s">
        <v>13531</v>
      </c>
      <c r="F13400" s="339"/>
      <c r="G13400" s="339"/>
      <c r="H13400" s="57"/>
      <c r="I13400" s="57"/>
      <c r="J13400" s="57"/>
      <c r="K13400" s="57"/>
      <c r="L13400" s="44"/>
      <c r="M13400" s="44"/>
      <c r="P13400" s="343"/>
    </row>
    <row r="13401" spans="1:16" x14ac:dyDescent="0.25">
      <c r="A13401" s="264" t="s">
        <v>8757</v>
      </c>
      <c r="B13401" s="264" t="s">
        <v>4181</v>
      </c>
      <c r="C13401" s="265">
        <v>230301</v>
      </c>
      <c r="D13401" s="265" t="s">
        <v>15953</v>
      </c>
      <c r="E13401" s="266" t="s">
        <v>6877</v>
      </c>
      <c r="P13401" s="343"/>
    </row>
    <row r="13402" spans="1:16" x14ac:dyDescent="0.25">
      <c r="A13402" s="264" t="s">
        <v>8757</v>
      </c>
      <c r="B13402" s="264" t="s">
        <v>6966</v>
      </c>
      <c r="C13402" s="265">
        <v>23010401</v>
      </c>
      <c r="D13402" s="265" t="s">
        <v>15953</v>
      </c>
      <c r="E13402" s="266" t="s">
        <v>6967</v>
      </c>
      <c r="P13402" s="343"/>
    </row>
    <row r="13403" spans="1:16" x14ac:dyDescent="0.25">
      <c r="A13403" s="1" t="s">
        <v>14506</v>
      </c>
      <c r="B13403" s="432" t="s">
        <v>2155</v>
      </c>
      <c r="C13403" s="433" t="s">
        <v>14507</v>
      </c>
      <c r="D13403" s="434" t="s">
        <v>17016</v>
      </c>
      <c r="E13403" s="434">
        <v>45889</v>
      </c>
      <c r="P13403" s="343"/>
    </row>
    <row r="13404" spans="1:16" x14ac:dyDescent="0.25">
      <c r="A13404" s="44" t="s">
        <v>2712</v>
      </c>
      <c r="B13404" s="44" t="s">
        <v>1361</v>
      </c>
      <c r="C13404" s="45" t="s">
        <v>9087</v>
      </c>
      <c r="D13404" s="45" t="s">
        <v>18252</v>
      </c>
      <c r="E13404" s="45" t="s">
        <v>6809</v>
      </c>
      <c r="F13404" s="45" t="s">
        <v>1384</v>
      </c>
      <c r="G13404" s="45" t="s">
        <v>1385</v>
      </c>
      <c r="P13404" s="343"/>
    </row>
    <row r="13405" spans="1:16" x14ac:dyDescent="0.25">
      <c r="A13405" s="135" t="s">
        <v>7725</v>
      </c>
      <c r="B13405" s="131" t="s">
        <v>1399</v>
      </c>
      <c r="C13405" s="96" t="s">
        <v>7695</v>
      </c>
      <c r="D13405" s="96" t="s">
        <v>1398</v>
      </c>
      <c r="E13405" s="112">
        <v>45863</v>
      </c>
      <c r="F13405" s="93"/>
      <c r="G13405" s="93"/>
      <c r="H13405" s="93"/>
      <c r="I13405" s="99"/>
      <c r="J13405" s="99"/>
      <c r="K13405" s="99"/>
      <c r="L13405" s="44"/>
      <c r="M13405" s="44"/>
      <c r="N13405" s="31"/>
      <c r="P13405" s="343"/>
    </row>
    <row r="13406" spans="1:16" x14ac:dyDescent="0.25">
      <c r="A13406" s="44" t="s">
        <v>2657</v>
      </c>
      <c r="B13406" s="44" t="s">
        <v>15315</v>
      </c>
      <c r="C13406" s="45" t="s">
        <v>2596</v>
      </c>
      <c r="D13406" s="45" t="s">
        <v>16294</v>
      </c>
      <c r="E13406" s="46">
        <v>45688</v>
      </c>
      <c r="F13406" s="338"/>
      <c r="G13406" s="44"/>
      <c r="H13406" s="44"/>
      <c r="I13406" s="44"/>
      <c r="J13406" s="44"/>
      <c r="K13406" s="44"/>
      <c r="L13406" s="44"/>
      <c r="M13406" s="44"/>
      <c r="N13406" s="31"/>
      <c r="P13406" s="343"/>
    </row>
    <row r="13407" spans="1:16" x14ac:dyDescent="0.25">
      <c r="A13407" s="44" t="s">
        <v>4925</v>
      </c>
      <c r="B13407" s="44" t="s">
        <v>13515</v>
      </c>
      <c r="C13407" s="45" t="s">
        <v>13516</v>
      </c>
      <c r="D13407" s="45" t="s">
        <v>16294</v>
      </c>
      <c r="E13407" s="46">
        <v>45808</v>
      </c>
      <c r="F13407" s="338"/>
      <c r="G13407" s="44"/>
      <c r="H13407" s="44"/>
      <c r="I13407" s="44"/>
      <c r="J13407" s="44"/>
      <c r="K13407" s="44"/>
      <c r="L13407" s="44"/>
      <c r="M13407" s="44"/>
      <c r="N13407" s="31"/>
      <c r="P13407" s="343"/>
    </row>
    <row r="13408" spans="1:16" x14ac:dyDescent="0.25">
      <c r="A13408" s="44" t="s">
        <v>6114</v>
      </c>
      <c r="B13408" s="44" t="s">
        <v>1358</v>
      </c>
      <c r="C13408" s="45" t="s">
        <v>6197</v>
      </c>
      <c r="D13408" s="45" t="s">
        <v>18252</v>
      </c>
      <c r="E13408" s="45" t="s">
        <v>6211</v>
      </c>
      <c r="F13408" s="45" t="s">
        <v>1384</v>
      </c>
      <c r="G13408" s="45" t="s">
        <v>1385</v>
      </c>
      <c r="P13408" s="343"/>
    </row>
    <row r="13409" spans="1:16" x14ac:dyDescent="0.25">
      <c r="A13409" s="264" t="s">
        <v>15055</v>
      </c>
      <c r="B13409" s="264" t="s">
        <v>14577</v>
      </c>
      <c r="C13409" s="265">
        <v>240501</v>
      </c>
      <c r="D13409" s="265" t="s">
        <v>15953</v>
      </c>
      <c r="E13409" s="266" t="s">
        <v>14578</v>
      </c>
      <c r="P13409" s="343"/>
    </row>
    <row r="13410" spans="1:16" x14ac:dyDescent="0.25">
      <c r="A13410" s="44" t="s">
        <v>18208</v>
      </c>
      <c r="B13410" s="44" t="s">
        <v>1361</v>
      </c>
      <c r="C13410" s="45" t="s">
        <v>9087</v>
      </c>
      <c r="D13410" s="45" t="s">
        <v>18252</v>
      </c>
      <c r="E13410" s="45" t="s">
        <v>6809</v>
      </c>
      <c r="F13410" s="45" t="s">
        <v>1384</v>
      </c>
      <c r="G13410" s="45" t="s">
        <v>1385</v>
      </c>
      <c r="P13410" s="343"/>
    </row>
    <row r="13411" spans="1:16" x14ac:dyDescent="0.25">
      <c r="A13411" s="403" t="s">
        <v>17533</v>
      </c>
      <c r="B13411" s="403" t="s">
        <v>17135</v>
      </c>
      <c r="C13411" s="413">
        <v>21.22</v>
      </c>
      <c r="D13411" s="43" t="s">
        <v>17679</v>
      </c>
      <c r="E13411" s="43">
        <v>45838</v>
      </c>
      <c r="F13411" s="88"/>
      <c r="P13411" s="343"/>
    </row>
    <row r="13412" spans="1:16" x14ac:dyDescent="0.25">
      <c r="A13412" s="57" t="s">
        <v>2487</v>
      </c>
      <c r="B13412" s="57" t="s">
        <v>2495</v>
      </c>
      <c r="C13412" s="62">
        <v>21030</v>
      </c>
      <c r="D13412" s="62" t="s">
        <v>5966</v>
      </c>
      <c r="E13412" s="60">
        <v>45961</v>
      </c>
      <c r="F13412" s="339"/>
      <c r="G13412" s="339" t="s">
        <v>16268</v>
      </c>
      <c r="H13412" s="57"/>
      <c r="I13412" s="57"/>
      <c r="J13412" s="57"/>
      <c r="K13412" s="57"/>
      <c r="L13412" s="44"/>
      <c r="M13412" s="44"/>
      <c r="N13412" s="31"/>
      <c r="P13412" s="343"/>
    </row>
    <row r="13413" spans="1:16" x14ac:dyDescent="0.25">
      <c r="A13413" s="44" t="s">
        <v>518</v>
      </c>
      <c r="B13413" s="44" t="s">
        <v>15259</v>
      </c>
      <c r="C13413" s="45" t="s">
        <v>11129</v>
      </c>
      <c r="D13413" s="45" t="s">
        <v>16294</v>
      </c>
      <c r="E13413" s="46">
        <v>46022</v>
      </c>
      <c r="F13413" s="338"/>
      <c r="G13413" s="44"/>
      <c r="H13413" s="44"/>
      <c r="I13413" s="44"/>
      <c r="J13413" s="44"/>
      <c r="K13413" s="44"/>
      <c r="L13413" s="44"/>
      <c r="M13413" s="44"/>
      <c r="N13413" s="31"/>
      <c r="P13413" s="343"/>
    </row>
    <row r="13414" spans="1:16" x14ac:dyDescent="0.25">
      <c r="A13414" s="264" t="s">
        <v>957</v>
      </c>
      <c r="B13414" s="264" t="s">
        <v>2751</v>
      </c>
      <c r="C13414" s="265">
        <v>230105</v>
      </c>
      <c r="D13414" s="265" t="s">
        <v>15953</v>
      </c>
      <c r="E13414" s="266" t="s">
        <v>6877</v>
      </c>
      <c r="P13414" s="343"/>
    </row>
    <row r="13415" spans="1:16" x14ac:dyDescent="0.25">
      <c r="A13415" s="264" t="s">
        <v>957</v>
      </c>
      <c r="B13415" s="264" t="s">
        <v>1068</v>
      </c>
      <c r="C13415" s="265">
        <v>230202</v>
      </c>
      <c r="D13415" s="265" t="s">
        <v>15953</v>
      </c>
      <c r="E13415" s="266" t="s">
        <v>8836</v>
      </c>
      <c r="P13415" s="343"/>
    </row>
    <row r="13416" spans="1:16" x14ac:dyDescent="0.25">
      <c r="A13416" s="264" t="s">
        <v>957</v>
      </c>
      <c r="B13416" s="264" t="s">
        <v>3588</v>
      </c>
      <c r="C13416" s="265">
        <v>230305</v>
      </c>
      <c r="D13416" s="265" t="s">
        <v>15953</v>
      </c>
      <c r="E13416" s="266" t="s">
        <v>3754</v>
      </c>
      <c r="P13416" s="343"/>
    </row>
    <row r="13417" spans="1:16" x14ac:dyDescent="0.25">
      <c r="A13417" s="264" t="s">
        <v>957</v>
      </c>
      <c r="B13417" s="264" t="s">
        <v>1076</v>
      </c>
      <c r="C13417" s="265">
        <v>240303</v>
      </c>
      <c r="D13417" s="265" t="s">
        <v>15953</v>
      </c>
      <c r="E13417" s="266" t="s">
        <v>3064</v>
      </c>
      <c r="P13417" s="343"/>
    </row>
    <row r="13418" spans="1:16" x14ac:dyDescent="0.25">
      <c r="A13418" s="264" t="s">
        <v>957</v>
      </c>
      <c r="B13418" s="264" t="s">
        <v>14623</v>
      </c>
      <c r="C13418" s="265">
        <v>24050301</v>
      </c>
      <c r="D13418" s="265" t="s">
        <v>15953</v>
      </c>
      <c r="E13418" s="266" t="s">
        <v>6710</v>
      </c>
      <c r="P13418" s="343"/>
    </row>
    <row r="13419" spans="1:16" x14ac:dyDescent="0.25">
      <c r="A13419" s="264" t="s">
        <v>16982</v>
      </c>
      <c r="B13419" s="264" t="s">
        <v>12996</v>
      </c>
      <c r="C13419" s="265">
        <v>24010401</v>
      </c>
      <c r="D13419" s="265" t="s">
        <v>15953</v>
      </c>
      <c r="E13419" s="266" t="s">
        <v>12997</v>
      </c>
      <c r="P13419" s="343"/>
    </row>
    <row r="13420" spans="1:16" x14ac:dyDescent="0.25">
      <c r="A13420" s="264" t="s">
        <v>2462</v>
      </c>
      <c r="B13420" s="264" t="s">
        <v>1923</v>
      </c>
      <c r="C13420" s="265">
        <v>220301</v>
      </c>
      <c r="D13420" s="265" t="s">
        <v>15953</v>
      </c>
      <c r="E13420" s="266" t="s">
        <v>6213</v>
      </c>
      <c r="P13420" s="343"/>
    </row>
    <row r="13421" spans="1:16" x14ac:dyDescent="0.25">
      <c r="A13421" s="264" t="s">
        <v>2462</v>
      </c>
      <c r="B13421" s="264" t="s">
        <v>6672</v>
      </c>
      <c r="C13421" s="265">
        <v>22050101</v>
      </c>
      <c r="D13421" s="265" t="s">
        <v>15953</v>
      </c>
      <c r="E13421" s="266" t="s">
        <v>6673</v>
      </c>
      <c r="P13421" s="343"/>
    </row>
    <row r="13422" spans="1:16" x14ac:dyDescent="0.25">
      <c r="A13422" s="264" t="s">
        <v>15056</v>
      </c>
      <c r="B13422" s="264" t="s">
        <v>12996</v>
      </c>
      <c r="C13422" s="265">
        <v>24010401</v>
      </c>
      <c r="D13422" s="265" t="s">
        <v>15953</v>
      </c>
      <c r="E13422" s="266" t="s">
        <v>12997</v>
      </c>
      <c r="P13422" s="343"/>
    </row>
    <row r="13423" spans="1:16" x14ac:dyDescent="0.25">
      <c r="A13423" s="264" t="s">
        <v>15056</v>
      </c>
      <c r="B13423" s="264" t="s">
        <v>3782</v>
      </c>
      <c r="C13423" s="265">
        <v>24010402</v>
      </c>
      <c r="D13423" s="265" t="s">
        <v>15953</v>
      </c>
      <c r="E13423" s="266" t="s">
        <v>8836</v>
      </c>
      <c r="P13423" s="343"/>
    </row>
    <row r="13424" spans="1:16" x14ac:dyDescent="0.25">
      <c r="A13424" s="264" t="s">
        <v>17980</v>
      </c>
      <c r="B13424" s="264" t="s">
        <v>236</v>
      </c>
      <c r="C13424" s="265">
        <v>241001</v>
      </c>
      <c r="D13424" s="265" t="s">
        <v>15953</v>
      </c>
      <c r="E13424" s="266" t="s">
        <v>11352</v>
      </c>
      <c r="P13424" s="343"/>
    </row>
    <row r="13425" spans="1:16" x14ac:dyDescent="0.25">
      <c r="A13425" s="264" t="s">
        <v>17980</v>
      </c>
      <c r="B13425" s="264" t="s">
        <v>6664</v>
      </c>
      <c r="C13425" s="265">
        <v>22010701</v>
      </c>
      <c r="D13425" s="265" t="s">
        <v>15953</v>
      </c>
      <c r="E13425" s="266" t="s">
        <v>6665</v>
      </c>
      <c r="P13425" s="343"/>
    </row>
    <row r="13426" spans="1:16" x14ac:dyDescent="0.25">
      <c r="A13426" s="264" t="s">
        <v>17980</v>
      </c>
      <c r="B13426" s="264" t="s">
        <v>6672</v>
      </c>
      <c r="C13426" s="265">
        <v>22050101</v>
      </c>
      <c r="D13426" s="265" t="s">
        <v>15953</v>
      </c>
      <c r="E13426" s="266" t="s">
        <v>6673</v>
      </c>
      <c r="P13426" s="343"/>
    </row>
    <row r="13427" spans="1:16" x14ac:dyDescent="0.25">
      <c r="A13427" s="264" t="s">
        <v>17980</v>
      </c>
      <c r="B13427" s="264" t="s">
        <v>6711</v>
      </c>
      <c r="C13427" s="265">
        <v>22050102</v>
      </c>
      <c r="D13427" s="265" t="s">
        <v>15953</v>
      </c>
      <c r="E13427" s="266" t="s">
        <v>6673</v>
      </c>
      <c r="P13427" s="343"/>
    </row>
    <row r="13428" spans="1:16" x14ac:dyDescent="0.25">
      <c r="A13428" s="264" t="s">
        <v>17980</v>
      </c>
      <c r="B13428" s="264" t="s">
        <v>4844</v>
      </c>
      <c r="C13428" s="265">
        <v>24060401</v>
      </c>
      <c r="D13428" s="265" t="s">
        <v>15953</v>
      </c>
      <c r="E13428" s="266" t="s">
        <v>6412</v>
      </c>
      <c r="P13428" s="343"/>
    </row>
    <row r="13429" spans="1:16" x14ac:dyDescent="0.25">
      <c r="A13429" s="264" t="s">
        <v>17980</v>
      </c>
      <c r="B13429" s="264" t="s">
        <v>1057</v>
      </c>
      <c r="C13429" s="265">
        <v>24060402</v>
      </c>
      <c r="D13429" s="265" t="s">
        <v>15953</v>
      </c>
      <c r="E13429" s="266" t="s">
        <v>5410</v>
      </c>
      <c r="P13429" s="343"/>
    </row>
    <row r="13430" spans="1:16" x14ac:dyDescent="0.25">
      <c r="A13430" s="264" t="s">
        <v>5498</v>
      </c>
      <c r="B13430" s="264" t="s">
        <v>236</v>
      </c>
      <c r="C13430" s="265">
        <v>241001</v>
      </c>
      <c r="D13430" s="265" t="s">
        <v>15953</v>
      </c>
      <c r="E13430" s="266" t="s">
        <v>11352</v>
      </c>
      <c r="P13430" s="343"/>
    </row>
    <row r="13431" spans="1:16" x14ac:dyDescent="0.25">
      <c r="A13431" s="264" t="s">
        <v>5498</v>
      </c>
      <c r="B13431" s="264" t="s">
        <v>6672</v>
      </c>
      <c r="C13431" s="265">
        <v>22050101</v>
      </c>
      <c r="D13431" s="265" t="s">
        <v>15953</v>
      </c>
      <c r="E13431" s="266" t="s">
        <v>6673</v>
      </c>
      <c r="P13431" s="343"/>
    </row>
    <row r="13432" spans="1:16" x14ac:dyDescent="0.25">
      <c r="A13432" s="264" t="s">
        <v>5498</v>
      </c>
      <c r="B13432" s="264" t="s">
        <v>6711</v>
      </c>
      <c r="C13432" s="265">
        <v>22050102</v>
      </c>
      <c r="D13432" s="265" t="s">
        <v>15953</v>
      </c>
      <c r="E13432" s="266" t="s">
        <v>6673</v>
      </c>
      <c r="P13432" s="343"/>
    </row>
    <row r="13433" spans="1:16" x14ac:dyDescent="0.25">
      <c r="A13433" s="44" t="s">
        <v>11898</v>
      </c>
      <c r="B13433" s="44" t="s">
        <v>1365</v>
      </c>
      <c r="C13433" s="45" t="s">
        <v>15417</v>
      </c>
      <c r="D13433" s="45" t="s">
        <v>18252</v>
      </c>
      <c r="E13433" s="45" t="s">
        <v>11309</v>
      </c>
      <c r="F13433" s="45" t="s">
        <v>1385</v>
      </c>
      <c r="G13433" s="45" t="s">
        <v>1385</v>
      </c>
      <c r="P13433" s="343"/>
    </row>
    <row r="13434" spans="1:16" x14ac:dyDescent="0.25">
      <c r="A13434" s="44" t="s">
        <v>11898</v>
      </c>
      <c r="B13434" s="92" t="s">
        <v>13392</v>
      </c>
      <c r="C13434" s="45" t="s">
        <v>13122</v>
      </c>
      <c r="D13434" s="93" t="s">
        <v>13391</v>
      </c>
      <c r="E13434" s="94">
        <v>45838</v>
      </c>
      <c r="F13434" s="93"/>
      <c r="G13434" s="93"/>
      <c r="H13434" s="93"/>
      <c r="I13434" s="99"/>
      <c r="J13434" s="99"/>
      <c r="K13434" s="99"/>
      <c r="L13434" s="44"/>
      <c r="M13434" s="44"/>
      <c r="N13434" s="31"/>
      <c r="P13434" s="343"/>
    </row>
    <row r="13435" spans="1:16" x14ac:dyDescent="0.25">
      <c r="A13435" s="44" t="s">
        <v>6115</v>
      </c>
      <c r="B13435" s="44" t="s">
        <v>6179</v>
      </c>
      <c r="C13435" s="45" t="s">
        <v>6199</v>
      </c>
      <c r="D13435" s="45" t="s">
        <v>18252</v>
      </c>
      <c r="E13435" s="45" t="s">
        <v>6212</v>
      </c>
      <c r="F13435" s="45" t="s">
        <v>1384</v>
      </c>
      <c r="G13435" s="45" t="s">
        <v>1385</v>
      </c>
      <c r="P13435" s="343"/>
    </row>
    <row r="13436" spans="1:16" x14ac:dyDescent="0.25">
      <c r="A13436" s="57" t="s">
        <v>5918</v>
      </c>
      <c r="B13436" s="57" t="s">
        <v>2495</v>
      </c>
      <c r="C13436" s="62">
        <v>21030</v>
      </c>
      <c r="D13436" s="62" t="s">
        <v>5966</v>
      </c>
      <c r="E13436" s="60">
        <v>45961</v>
      </c>
      <c r="F13436" s="339" t="s">
        <v>16267</v>
      </c>
      <c r="G13436" s="339" t="s">
        <v>16268</v>
      </c>
      <c r="H13436" s="57"/>
      <c r="I13436" s="57"/>
      <c r="J13436" s="57"/>
      <c r="K13436" s="57"/>
      <c r="L13436" s="44"/>
      <c r="M13436" s="44"/>
      <c r="N13436" s="31"/>
      <c r="P13436" s="343"/>
    </row>
    <row r="13437" spans="1:16" x14ac:dyDescent="0.25">
      <c r="A13437" s="403" t="s">
        <v>3163</v>
      </c>
      <c r="B13437" s="403" t="s">
        <v>17175</v>
      </c>
      <c r="C13437" s="413">
        <v>13.22</v>
      </c>
      <c r="D13437" s="43" t="s">
        <v>17679</v>
      </c>
      <c r="E13437" s="43">
        <v>45838</v>
      </c>
      <c r="F13437" s="88"/>
      <c r="P13437" s="343"/>
    </row>
    <row r="13438" spans="1:16" x14ac:dyDescent="0.25">
      <c r="A13438" s="403" t="s">
        <v>3163</v>
      </c>
      <c r="B13438" s="403" t="s">
        <v>17172</v>
      </c>
      <c r="C13438" s="413">
        <v>23.22</v>
      </c>
      <c r="D13438" s="43" t="s">
        <v>17679</v>
      </c>
      <c r="E13438" s="43">
        <v>45838</v>
      </c>
      <c r="F13438" s="88"/>
      <c r="P13438" s="343"/>
    </row>
    <row r="13439" spans="1:16" x14ac:dyDescent="0.25">
      <c r="A13439" s="44" t="s">
        <v>3163</v>
      </c>
      <c r="B13439" s="44" t="s">
        <v>15257</v>
      </c>
      <c r="C13439" s="45" t="s">
        <v>13518</v>
      </c>
      <c r="D13439" s="45" t="s">
        <v>16294</v>
      </c>
      <c r="E13439" s="46">
        <v>46022</v>
      </c>
      <c r="F13439" s="338"/>
      <c r="G13439" s="44"/>
      <c r="H13439" s="44"/>
      <c r="I13439" s="44"/>
      <c r="J13439" s="44"/>
      <c r="K13439" s="44"/>
      <c r="L13439" s="44"/>
      <c r="M13439" s="44"/>
      <c r="N13439" s="31"/>
      <c r="P13439" s="343"/>
    </row>
    <row r="13440" spans="1:16" x14ac:dyDescent="0.25">
      <c r="A13440" s="1" t="s">
        <v>3163</v>
      </c>
      <c r="B13440" s="432" t="s">
        <v>14398</v>
      </c>
      <c r="C13440" s="433" t="s">
        <v>14508</v>
      </c>
      <c r="D13440" s="434" t="s">
        <v>17016</v>
      </c>
      <c r="E13440" s="434">
        <v>45866</v>
      </c>
      <c r="P13440" s="343"/>
    </row>
    <row r="13441" spans="1:16" x14ac:dyDescent="0.25">
      <c r="A13441" s="1" t="s">
        <v>3163</v>
      </c>
      <c r="B13441" s="432" t="s">
        <v>14398</v>
      </c>
      <c r="C13441" s="433" t="s">
        <v>14508</v>
      </c>
      <c r="D13441" s="434" t="s">
        <v>17016</v>
      </c>
      <c r="E13441" s="434">
        <v>45866</v>
      </c>
      <c r="P13441" s="343"/>
    </row>
    <row r="13442" spans="1:16" x14ac:dyDescent="0.25">
      <c r="A13442" s="1" t="s">
        <v>3163</v>
      </c>
      <c r="B13442" s="432" t="s">
        <v>14398</v>
      </c>
      <c r="C13442" s="433" t="s">
        <v>14508</v>
      </c>
      <c r="D13442" s="434" t="s">
        <v>17016</v>
      </c>
      <c r="E13442" s="434">
        <v>45866</v>
      </c>
      <c r="P13442" s="343"/>
    </row>
    <row r="13443" spans="1:16" x14ac:dyDescent="0.25">
      <c r="A13443" s="102" t="s">
        <v>3163</v>
      </c>
      <c r="B13443" s="92" t="s">
        <v>15809</v>
      </c>
      <c r="C13443" s="93" t="s">
        <v>15813</v>
      </c>
      <c r="D13443" s="93" t="s">
        <v>1398</v>
      </c>
      <c r="E13443" s="94">
        <v>45952</v>
      </c>
      <c r="F13443" s="93"/>
      <c r="G13443" s="93"/>
      <c r="H13443" s="93"/>
      <c r="I13443" s="99"/>
      <c r="J13443" s="99"/>
      <c r="K13443" s="99"/>
      <c r="L13443" s="44"/>
      <c r="M13443" s="44"/>
      <c r="N13443" s="31"/>
      <c r="P13443" s="343"/>
    </row>
    <row r="13444" spans="1:16" x14ac:dyDescent="0.25">
      <c r="A13444" s="91" t="s">
        <v>3163</v>
      </c>
      <c r="B13444" s="92" t="s">
        <v>7800</v>
      </c>
      <c r="C13444" s="93" t="s">
        <v>15812</v>
      </c>
      <c r="D13444" s="93" t="s">
        <v>1398</v>
      </c>
      <c r="E13444" s="94">
        <v>45952</v>
      </c>
      <c r="F13444" s="93"/>
      <c r="G13444" s="93"/>
      <c r="H13444" s="93"/>
      <c r="I13444" s="99"/>
      <c r="J13444" s="99"/>
      <c r="K13444" s="99"/>
      <c r="L13444" s="44"/>
      <c r="M13444" s="44"/>
      <c r="N13444" s="31"/>
      <c r="P13444" s="343"/>
    </row>
    <row r="13445" spans="1:16" x14ac:dyDescent="0.25">
      <c r="A13445" s="102" t="s">
        <v>3163</v>
      </c>
      <c r="B13445" s="92" t="s">
        <v>15819</v>
      </c>
      <c r="C13445" s="93" t="s">
        <v>15820</v>
      </c>
      <c r="D13445" s="93" t="s">
        <v>1398</v>
      </c>
      <c r="E13445" s="94">
        <v>45952</v>
      </c>
      <c r="F13445" s="93"/>
      <c r="G13445" s="93"/>
      <c r="H13445" s="93"/>
      <c r="I13445" s="99"/>
      <c r="J13445" s="99"/>
      <c r="K13445" s="99"/>
      <c r="L13445" s="44"/>
      <c r="M13445" s="44"/>
      <c r="N13445" s="31"/>
      <c r="P13445" s="343"/>
    </row>
    <row r="13446" spans="1:16" x14ac:dyDescent="0.25">
      <c r="A13446" s="264" t="s">
        <v>15057</v>
      </c>
      <c r="B13446" s="264" t="s">
        <v>6669</v>
      </c>
      <c r="C13446" s="265">
        <v>220802</v>
      </c>
      <c r="D13446" s="265" t="s">
        <v>15953</v>
      </c>
      <c r="E13446" s="266" t="s">
        <v>6416</v>
      </c>
      <c r="P13446" s="343"/>
    </row>
    <row r="13447" spans="1:16" x14ac:dyDescent="0.25">
      <c r="A13447" s="264" t="s">
        <v>15057</v>
      </c>
      <c r="B13447" s="264" t="s">
        <v>13009</v>
      </c>
      <c r="C13447" s="265">
        <v>240101</v>
      </c>
      <c r="D13447" s="265" t="s">
        <v>15953</v>
      </c>
      <c r="E13447" s="266" t="s">
        <v>13010</v>
      </c>
      <c r="P13447" s="343"/>
    </row>
    <row r="13448" spans="1:16" x14ac:dyDescent="0.25">
      <c r="A13448" s="44" t="s">
        <v>9195</v>
      </c>
      <c r="B13448" s="44" t="s">
        <v>2667</v>
      </c>
      <c r="C13448" s="45" t="s">
        <v>9088</v>
      </c>
      <c r="D13448" s="45" t="s">
        <v>18252</v>
      </c>
      <c r="E13448" s="45" t="s">
        <v>6809</v>
      </c>
      <c r="F13448" s="45" t="s">
        <v>1384</v>
      </c>
      <c r="G13448" s="45" t="s">
        <v>1385</v>
      </c>
      <c r="P13448" s="343"/>
    </row>
    <row r="13449" spans="1:16" x14ac:dyDescent="0.25">
      <c r="A13449" s="264" t="s">
        <v>9597</v>
      </c>
      <c r="B13449" s="264" t="s">
        <v>2751</v>
      </c>
      <c r="C13449" s="265">
        <v>230105</v>
      </c>
      <c r="D13449" s="265" t="s">
        <v>15953</v>
      </c>
      <c r="E13449" s="266" t="s">
        <v>6877</v>
      </c>
      <c r="P13449" s="343"/>
    </row>
    <row r="13450" spans="1:16" x14ac:dyDescent="0.25">
      <c r="A13450" s="264" t="s">
        <v>9597</v>
      </c>
      <c r="B13450" s="264" t="s">
        <v>9688</v>
      </c>
      <c r="C13450" s="265">
        <v>230504</v>
      </c>
      <c r="D13450" s="265" t="s">
        <v>15953</v>
      </c>
      <c r="E13450" s="266" t="s">
        <v>9689</v>
      </c>
      <c r="P13450" s="343"/>
    </row>
    <row r="13451" spans="1:16" x14ac:dyDescent="0.25">
      <c r="A13451" s="44" t="s">
        <v>13631</v>
      </c>
      <c r="B13451" s="44" t="s">
        <v>16622</v>
      </c>
      <c r="C13451" s="45" t="s">
        <v>13723</v>
      </c>
      <c r="D13451" s="45" t="s">
        <v>4574</v>
      </c>
      <c r="E13451" s="275">
        <f>DATE(2028,2,28)</f>
        <v>46811</v>
      </c>
      <c r="M13451" s="44"/>
      <c r="P13451" s="343"/>
    </row>
    <row r="13452" spans="1:16" x14ac:dyDescent="0.25">
      <c r="A13452" s="44" t="s">
        <v>5156</v>
      </c>
      <c r="B13452" s="44" t="s">
        <v>15259</v>
      </c>
      <c r="C13452" s="45" t="s">
        <v>11129</v>
      </c>
      <c r="D13452" s="45" t="s">
        <v>16294</v>
      </c>
      <c r="E13452" s="46">
        <v>46022</v>
      </c>
      <c r="F13452" s="338" t="s">
        <v>2055</v>
      </c>
      <c r="G13452" s="44"/>
      <c r="H13452" s="44"/>
      <c r="I13452" s="44"/>
      <c r="J13452" s="44"/>
      <c r="K13452" s="44"/>
      <c r="L13452" s="44"/>
      <c r="M13452" s="44"/>
      <c r="N13452" s="31"/>
      <c r="P13452" s="343"/>
    </row>
    <row r="13453" spans="1:16" x14ac:dyDescent="0.25">
      <c r="A13453" s="111" t="s">
        <v>2608</v>
      </c>
      <c r="B13453" s="111" t="s">
        <v>2609</v>
      </c>
      <c r="C13453" s="142" t="s">
        <v>4903</v>
      </c>
      <c r="D13453" s="45" t="s">
        <v>1699</v>
      </c>
      <c r="E13453" s="143">
        <v>46173</v>
      </c>
      <c r="F13453" s="142"/>
      <c r="G13453" s="142" t="s">
        <v>1385</v>
      </c>
      <c r="H13453" s="93" t="s">
        <v>1385</v>
      </c>
      <c r="I13453" s="99"/>
      <c r="J13453" s="99"/>
      <c r="K13453" s="99"/>
      <c r="L13453" s="44"/>
      <c r="M13453" s="44"/>
      <c r="P13453" s="343"/>
    </row>
    <row r="13454" spans="1:16" x14ac:dyDescent="0.25">
      <c r="A13454" s="264" t="s">
        <v>10796</v>
      </c>
      <c r="B13454" s="264" t="s">
        <v>10629</v>
      </c>
      <c r="C13454" s="265">
        <v>230804</v>
      </c>
      <c r="D13454" s="265" t="s">
        <v>15953</v>
      </c>
      <c r="E13454" s="266" t="s">
        <v>5279</v>
      </c>
      <c r="P13454" s="343"/>
    </row>
    <row r="13455" spans="1:16" x14ac:dyDescent="0.25">
      <c r="A13455" s="264" t="s">
        <v>2857</v>
      </c>
      <c r="B13455" s="264" t="s">
        <v>6678</v>
      </c>
      <c r="C13455" s="265">
        <v>22020201</v>
      </c>
      <c r="D13455" s="265" t="s">
        <v>15953</v>
      </c>
      <c r="E13455" s="266" t="s">
        <v>5195</v>
      </c>
      <c r="P13455" s="343"/>
    </row>
    <row r="13456" spans="1:16" x14ac:dyDescent="0.25">
      <c r="A13456" s="1" t="s">
        <v>155</v>
      </c>
      <c r="B13456" s="432" t="s">
        <v>2150</v>
      </c>
      <c r="C13456" s="433" t="s">
        <v>4409</v>
      </c>
      <c r="D13456" s="434" t="s">
        <v>17016</v>
      </c>
      <c r="E13456" s="434">
        <v>45823</v>
      </c>
      <c r="P13456" s="343"/>
    </row>
    <row r="13457" spans="1:16" x14ac:dyDescent="0.25">
      <c r="A13457" s="1" t="s">
        <v>155</v>
      </c>
      <c r="B13457" s="432" t="s">
        <v>2150</v>
      </c>
      <c r="C13457" s="433" t="s">
        <v>4409</v>
      </c>
      <c r="D13457" s="434" t="s">
        <v>17016</v>
      </c>
      <c r="E13457" s="434">
        <v>45823</v>
      </c>
      <c r="P13457" s="343"/>
    </row>
    <row r="13458" spans="1:16" x14ac:dyDescent="0.25">
      <c r="A13458" s="264" t="s">
        <v>13052</v>
      </c>
      <c r="B13458" s="264" t="s">
        <v>13009</v>
      </c>
      <c r="C13458" s="265">
        <v>240101</v>
      </c>
      <c r="D13458" s="265" t="s">
        <v>15953</v>
      </c>
      <c r="E13458" s="266" t="s">
        <v>13010</v>
      </c>
      <c r="P13458" s="343"/>
    </row>
    <row r="13459" spans="1:16" x14ac:dyDescent="0.25">
      <c r="A13459" s="403" t="s">
        <v>17534</v>
      </c>
      <c r="B13459" s="403" t="s">
        <v>17102</v>
      </c>
      <c r="C13459" s="413">
        <v>21.24</v>
      </c>
      <c r="D13459" s="43" t="s">
        <v>17679</v>
      </c>
      <c r="E13459" s="43">
        <v>47299</v>
      </c>
      <c r="F13459" s="88"/>
      <c r="P13459" s="343"/>
    </row>
    <row r="13460" spans="1:16" x14ac:dyDescent="0.25">
      <c r="A13460" s="92" t="s">
        <v>9598</v>
      </c>
      <c r="B13460" s="92" t="s">
        <v>14372</v>
      </c>
      <c r="C13460" s="93" t="s">
        <v>14373</v>
      </c>
      <c r="D13460" s="93" t="s">
        <v>1398</v>
      </c>
      <c r="E13460" s="94">
        <v>45916</v>
      </c>
      <c r="F13460" s="93"/>
      <c r="G13460" s="93"/>
      <c r="H13460" s="93"/>
      <c r="I13460" s="99"/>
      <c r="J13460" s="99"/>
      <c r="K13460" s="99"/>
      <c r="L13460" s="44"/>
      <c r="M13460" s="44"/>
      <c r="N13460" s="31"/>
      <c r="P13460" s="343"/>
    </row>
    <row r="13461" spans="1:16" x14ac:dyDescent="0.25">
      <c r="A13461" s="264" t="s">
        <v>9598</v>
      </c>
      <c r="B13461" s="264" t="s">
        <v>2751</v>
      </c>
      <c r="C13461" s="265">
        <v>230105</v>
      </c>
      <c r="D13461" s="265" t="s">
        <v>15953</v>
      </c>
      <c r="E13461" s="266" t="s">
        <v>6877</v>
      </c>
      <c r="P13461" s="343"/>
    </row>
    <row r="13462" spans="1:16" x14ac:dyDescent="0.25">
      <c r="A13462" s="262" t="s">
        <v>9249</v>
      </c>
      <c r="B13462" s="262" t="s">
        <v>9229</v>
      </c>
      <c r="C13462" s="53" t="s">
        <v>9285</v>
      </c>
      <c r="D13462" s="93" t="s">
        <v>7330</v>
      </c>
      <c r="E13462" s="263">
        <v>46824</v>
      </c>
      <c r="F13462" s="93"/>
      <c r="G13462" s="93"/>
      <c r="H13462" s="93"/>
      <c r="I13462" s="99"/>
      <c r="J13462" s="99"/>
      <c r="K13462" s="99"/>
      <c r="L13462" s="44"/>
      <c r="M13462" s="44"/>
      <c r="P13462" s="343"/>
    </row>
    <row r="13463" spans="1:16" x14ac:dyDescent="0.25">
      <c r="A13463" s="403" t="s">
        <v>17535</v>
      </c>
      <c r="B13463" s="403" t="s">
        <v>17121</v>
      </c>
      <c r="C13463" s="413">
        <v>13.23</v>
      </c>
      <c r="D13463" s="43" t="s">
        <v>17679</v>
      </c>
      <c r="E13463" s="43">
        <v>46934</v>
      </c>
      <c r="F13463" s="88" t="s">
        <v>1533</v>
      </c>
      <c r="P13463" s="343"/>
    </row>
    <row r="13464" spans="1:16" x14ac:dyDescent="0.25">
      <c r="A13464" s="44" t="s">
        <v>13326</v>
      </c>
      <c r="B13464" s="92" t="s">
        <v>13392</v>
      </c>
      <c r="C13464" s="45" t="s">
        <v>13122</v>
      </c>
      <c r="D13464" s="93" t="s">
        <v>13391</v>
      </c>
      <c r="E13464" s="94">
        <v>45838</v>
      </c>
      <c r="F13464" s="93"/>
      <c r="G13464" s="93"/>
      <c r="H13464" s="93"/>
      <c r="I13464" s="99"/>
      <c r="J13464" s="99"/>
      <c r="K13464" s="99"/>
      <c r="L13464" s="44"/>
      <c r="M13464" s="44"/>
      <c r="N13464" s="31"/>
      <c r="P13464" s="343"/>
    </row>
    <row r="13465" spans="1:16" x14ac:dyDescent="0.25">
      <c r="A13465" s="264" t="s">
        <v>7064</v>
      </c>
      <c r="B13465" s="264" t="s">
        <v>14577</v>
      </c>
      <c r="C13465" s="265">
        <v>240501</v>
      </c>
      <c r="D13465" s="265" t="s">
        <v>15953</v>
      </c>
      <c r="E13465" s="266" t="s">
        <v>14578</v>
      </c>
      <c r="P13465" s="343"/>
    </row>
    <row r="13466" spans="1:16" x14ac:dyDescent="0.25">
      <c r="A13466" s="264" t="s">
        <v>7064</v>
      </c>
      <c r="B13466" s="264" t="s">
        <v>14593</v>
      </c>
      <c r="C13466" s="265">
        <v>24060301</v>
      </c>
      <c r="D13466" s="265" t="s">
        <v>15953</v>
      </c>
      <c r="E13466" s="266" t="s">
        <v>6412</v>
      </c>
      <c r="P13466" s="343"/>
    </row>
    <row r="13467" spans="1:16" x14ac:dyDescent="0.25">
      <c r="A13467" s="44" t="s">
        <v>13487</v>
      </c>
      <c r="B13467" s="44" t="s">
        <v>15288</v>
      </c>
      <c r="C13467" s="45" t="s">
        <v>13104</v>
      </c>
      <c r="D13467" s="45" t="s">
        <v>16294</v>
      </c>
      <c r="E13467" s="46">
        <v>45777</v>
      </c>
      <c r="F13467" s="338"/>
      <c r="G13467" s="44"/>
      <c r="H13467" s="44"/>
      <c r="I13467" s="44"/>
      <c r="J13467" s="44"/>
      <c r="K13467" s="44"/>
      <c r="L13467" s="44"/>
      <c r="M13467" s="44"/>
      <c r="N13467" s="31"/>
      <c r="P13467" s="343"/>
    </row>
    <row r="13468" spans="1:16" x14ac:dyDescent="0.25">
      <c r="A13468" s="44" t="s">
        <v>9196</v>
      </c>
      <c r="B13468" s="44" t="s">
        <v>1372</v>
      </c>
      <c r="C13468" s="45" t="s">
        <v>9092</v>
      </c>
      <c r="D13468" s="45" t="s">
        <v>18252</v>
      </c>
      <c r="E13468" s="45" t="s">
        <v>6809</v>
      </c>
      <c r="F13468" s="45" t="s">
        <v>1384</v>
      </c>
      <c r="G13468" s="45" t="s">
        <v>1385</v>
      </c>
      <c r="P13468" s="343"/>
    </row>
    <row r="13469" spans="1:16" x14ac:dyDescent="0.25">
      <c r="A13469" s="264" t="s">
        <v>958</v>
      </c>
      <c r="B13469" s="264" t="s">
        <v>236</v>
      </c>
      <c r="C13469" s="265">
        <v>241001</v>
      </c>
      <c r="D13469" s="265" t="s">
        <v>15953</v>
      </c>
      <c r="E13469" s="266" t="s">
        <v>11352</v>
      </c>
      <c r="P13469" s="343"/>
    </row>
    <row r="13470" spans="1:16" x14ac:dyDescent="0.25">
      <c r="A13470" s="57" t="s">
        <v>1461</v>
      </c>
      <c r="B13470" s="57" t="s">
        <v>1488</v>
      </c>
      <c r="C13470" s="62">
        <v>21027</v>
      </c>
      <c r="D13470" s="62" t="s">
        <v>5966</v>
      </c>
      <c r="E13470" s="60">
        <v>45777</v>
      </c>
      <c r="F13470" s="339" t="s">
        <v>16267</v>
      </c>
      <c r="G13470" s="339" t="s">
        <v>16268</v>
      </c>
      <c r="H13470" s="57"/>
      <c r="I13470" s="57"/>
      <c r="J13470" s="57"/>
      <c r="K13470" s="57"/>
      <c r="L13470" s="44"/>
      <c r="M13470" s="44"/>
      <c r="N13470" s="31"/>
      <c r="P13470" s="343"/>
    </row>
    <row r="13471" spans="1:16" x14ac:dyDescent="0.25">
      <c r="A13471" s="57" t="s">
        <v>1461</v>
      </c>
      <c r="B13471" s="57" t="s">
        <v>2495</v>
      </c>
      <c r="C13471" s="62">
        <v>21030</v>
      </c>
      <c r="D13471" s="62" t="s">
        <v>5966</v>
      </c>
      <c r="E13471" s="60">
        <v>45961</v>
      </c>
      <c r="F13471" s="339" t="s">
        <v>16267</v>
      </c>
      <c r="G13471" s="339" t="s">
        <v>16268</v>
      </c>
      <c r="H13471" s="57"/>
      <c r="I13471" s="57"/>
      <c r="J13471" s="57"/>
      <c r="K13471" s="57"/>
      <c r="L13471" s="44"/>
      <c r="M13471" s="44"/>
      <c r="N13471" s="31"/>
      <c r="P13471" s="343"/>
    </row>
    <row r="13472" spans="1:16" x14ac:dyDescent="0.25">
      <c r="A13472" s="135" t="s">
        <v>1461</v>
      </c>
      <c r="B13472" s="131" t="s">
        <v>7673</v>
      </c>
      <c r="C13472" s="96" t="s">
        <v>7674</v>
      </c>
      <c r="D13472" s="96" t="s">
        <v>1398</v>
      </c>
      <c r="E13472" s="112">
        <v>45976</v>
      </c>
      <c r="F13472" s="93"/>
      <c r="G13472" s="93"/>
      <c r="H13472" s="93"/>
      <c r="I13472" s="99"/>
      <c r="J13472" s="99"/>
      <c r="K13472" s="99"/>
      <c r="L13472" s="44"/>
      <c r="M13472" s="44"/>
      <c r="N13472" s="31"/>
      <c r="P13472" s="343"/>
    </row>
    <row r="13473" spans="1:16" x14ac:dyDescent="0.25">
      <c r="A13473" s="44" t="s">
        <v>487</v>
      </c>
      <c r="B13473" s="44" t="s">
        <v>1350</v>
      </c>
      <c r="C13473" s="45" t="s">
        <v>6188</v>
      </c>
      <c r="D13473" s="45" t="s">
        <v>18252</v>
      </c>
      <c r="E13473" s="45" t="s">
        <v>6211</v>
      </c>
      <c r="F13473" s="45" t="s">
        <v>1384</v>
      </c>
      <c r="G13473" s="45" t="s">
        <v>1385</v>
      </c>
      <c r="P13473" s="343"/>
    </row>
    <row r="13474" spans="1:16" x14ac:dyDescent="0.25">
      <c r="A13474" s="57" t="s">
        <v>487</v>
      </c>
      <c r="B13474" s="92" t="s">
        <v>4550</v>
      </c>
      <c r="C13474" s="93" t="s">
        <v>4548</v>
      </c>
      <c r="D13474" s="93" t="s">
        <v>4549</v>
      </c>
      <c r="E13474" s="94">
        <v>46203</v>
      </c>
      <c r="F13474" s="93"/>
      <c r="G13474" s="93"/>
      <c r="H13474" s="93"/>
      <c r="I13474" s="99"/>
      <c r="J13474" s="99"/>
      <c r="K13474" s="99"/>
      <c r="L13474" s="44"/>
      <c r="M13474" s="44"/>
      <c r="P13474" s="343"/>
    </row>
    <row r="13475" spans="1:16" x14ac:dyDescent="0.25">
      <c r="A13475" s="403" t="s">
        <v>487</v>
      </c>
      <c r="B13475" s="403" t="s">
        <v>17114</v>
      </c>
      <c r="C13475" s="413">
        <v>13.24</v>
      </c>
      <c r="D13475" s="43" t="s">
        <v>17679</v>
      </c>
      <c r="E13475" s="43">
        <v>47299</v>
      </c>
      <c r="F13475" s="88"/>
      <c r="P13475" s="343"/>
    </row>
    <row r="13476" spans="1:16" x14ac:dyDescent="0.25">
      <c r="A13476" s="403" t="s">
        <v>487</v>
      </c>
      <c r="B13476" s="403" t="s">
        <v>17124</v>
      </c>
      <c r="C13476" s="413">
        <v>16.239999999999998</v>
      </c>
      <c r="D13476" s="43" t="s">
        <v>17679</v>
      </c>
      <c r="E13476" s="43">
        <v>47299</v>
      </c>
      <c r="F13476" s="88"/>
      <c r="P13476" s="343"/>
    </row>
    <row r="13477" spans="1:16" x14ac:dyDescent="0.25">
      <c r="A13477" s="44" t="s">
        <v>487</v>
      </c>
      <c r="B13477" s="44" t="s">
        <v>15257</v>
      </c>
      <c r="C13477" s="45" t="s">
        <v>13518</v>
      </c>
      <c r="D13477" s="45" t="s">
        <v>16294</v>
      </c>
      <c r="E13477" s="46">
        <v>46022</v>
      </c>
      <c r="F13477" s="338"/>
      <c r="G13477" s="44"/>
      <c r="H13477" s="44"/>
      <c r="I13477" s="44"/>
      <c r="J13477" s="44"/>
      <c r="K13477" s="44"/>
      <c r="L13477" s="44"/>
      <c r="M13477" s="44"/>
      <c r="N13477" s="31"/>
      <c r="P13477" s="343"/>
    </row>
    <row r="13478" spans="1:16" x14ac:dyDescent="0.25">
      <c r="A13478" s="44" t="s">
        <v>487</v>
      </c>
      <c r="B13478" s="44" t="s">
        <v>15276</v>
      </c>
      <c r="C13478" s="45" t="s">
        <v>3874</v>
      </c>
      <c r="D13478" s="45" t="s">
        <v>16294</v>
      </c>
      <c r="E13478" s="46">
        <v>45777</v>
      </c>
      <c r="F13478" s="338"/>
      <c r="G13478" s="44"/>
      <c r="H13478" s="44"/>
      <c r="I13478" s="44"/>
      <c r="J13478" s="44"/>
      <c r="K13478" s="44"/>
      <c r="L13478" s="44"/>
      <c r="M13478" s="44"/>
      <c r="N13478" s="31"/>
      <c r="P13478" s="343"/>
    </row>
    <row r="13479" spans="1:16" x14ac:dyDescent="0.25">
      <c r="A13479" s="264" t="s">
        <v>487</v>
      </c>
      <c r="B13479" s="264" t="s">
        <v>4181</v>
      </c>
      <c r="C13479" s="265">
        <v>230301</v>
      </c>
      <c r="D13479" s="265" t="s">
        <v>15953</v>
      </c>
      <c r="E13479" s="266" t="s">
        <v>6877</v>
      </c>
      <c r="P13479" s="343"/>
    </row>
    <row r="13480" spans="1:16" x14ac:dyDescent="0.25">
      <c r="A13480" s="264" t="s">
        <v>487</v>
      </c>
      <c r="B13480" s="264" t="s">
        <v>14575</v>
      </c>
      <c r="C13480" s="265">
        <v>240402</v>
      </c>
      <c r="D13480" s="265" t="s">
        <v>15953</v>
      </c>
      <c r="E13480" s="266" t="s">
        <v>6492</v>
      </c>
      <c r="P13480" s="343"/>
    </row>
    <row r="13481" spans="1:16" x14ac:dyDescent="0.25">
      <c r="A13481" s="44" t="s">
        <v>1834</v>
      </c>
      <c r="B13481" s="44" t="s">
        <v>1840</v>
      </c>
      <c r="C13481" s="45" t="s">
        <v>6194</v>
      </c>
      <c r="D13481" s="45" t="s">
        <v>18252</v>
      </c>
      <c r="E13481" s="45" t="s">
        <v>6213</v>
      </c>
      <c r="F13481" s="45" t="s">
        <v>1384</v>
      </c>
      <c r="G13481" s="45" t="s">
        <v>1385</v>
      </c>
      <c r="P13481" s="343"/>
    </row>
    <row r="13482" spans="1:16" x14ac:dyDescent="0.25">
      <c r="A13482" s="264" t="s">
        <v>16983</v>
      </c>
      <c r="B13482" s="264" t="s">
        <v>8832</v>
      </c>
      <c r="C13482" s="265">
        <v>230203</v>
      </c>
      <c r="D13482" s="265" t="s">
        <v>15953</v>
      </c>
      <c r="E13482" s="266" t="s">
        <v>8836</v>
      </c>
      <c r="P13482" s="343"/>
    </row>
    <row r="13483" spans="1:16" x14ac:dyDescent="0.25">
      <c r="A13483" s="264" t="s">
        <v>16983</v>
      </c>
      <c r="B13483" s="264" t="s">
        <v>1060</v>
      </c>
      <c r="C13483" s="265">
        <v>23110301</v>
      </c>
      <c r="D13483" s="265" t="s">
        <v>15953</v>
      </c>
      <c r="E13483" s="266" t="s">
        <v>11352</v>
      </c>
      <c r="P13483" s="343"/>
    </row>
    <row r="13484" spans="1:16" x14ac:dyDescent="0.25">
      <c r="A13484" s="264" t="s">
        <v>16983</v>
      </c>
      <c r="B13484" s="264" t="s">
        <v>6972</v>
      </c>
      <c r="C13484" s="265">
        <v>23110302</v>
      </c>
      <c r="D13484" s="265" t="s">
        <v>15953</v>
      </c>
      <c r="E13484" s="266" t="s">
        <v>5198</v>
      </c>
      <c r="P13484" s="343"/>
    </row>
    <row r="13485" spans="1:16" x14ac:dyDescent="0.25">
      <c r="A13485" s="264" t="s">
        <v>16983</v>
      </c>
      <c r="B13485" s="264" t="s">
        <v>16922</v>
      </c>
      <c r="C13485" s="265">
        <v>24090701</v>
      </c>
      <c r="D13485" s="265" t="s">
        <v>15953</v>
      </c>
      <c r="E13485" s="266" t="s">
        <v>6214</v>
      </c>
      <c r="P13485" s="343"/>
    </row>
    <row r="13486" spans="1:16" x14ac:dyDescent="0.25">
      <c r="A13486" s="264" t="s">
        <v>16983</v>
      </c>
      <c r="B13486" s="264" t="s">
        <v>5419</v>
      </c>
      <c r="C13486" s="265">
        <v>24090702</v>
      </c>
      <c r="D13486" s="265" t="s">
        <v>15953</v>
      </c>
      <c r="E13486" s="266" t="s">
        <v>10715</v>
      </c>
      <c r="P13486" s="343"/>
    </row>
    <row r="13487" spans="1:16" x14ac:dyDescent="0.25">
      <c r="A13487" s="264" t="s">
        <v>16983</v>
      </c>
      <c r="B13487" s="264" t="s">
        <v>6966</v>
      </c>
      <c r="C13487" s="265">
        <v>25010401</v>
      </c>
      <c r="D13487" s="265" t="s">
        <v>15953</v>
      </c>
      <c r="E13487" s="266" t="s">
        <v>17700</v>
      </c>
      <c r="P13487" s="343"/>
    </row>
    <row r="13488" spans="1:16" x14ac:dyDescent="0.25">
      <c r="A13488" s="264" t="s">
        <v>16983</v>
      </c>
      <c r="B13488" s="264" t="s">
        <v>3782</v>
      </c>
      <c r="C13488" s="265">
        <v>25010402</v>
      </c>
      <c r="D13488" s="265" t="s">
        <v>15953</v>
      </c>
      <c r="E13488" s="266" t="s">
        <v>6665</v>
      </c>
      <c r="P13488" s="343"/>
    </row>
    <row r="13489" spans="1:16" x14ac:dyDescent="0.25">
      <c r="A13489" s="44" t="s">
        <v>12549</v>
      </c>
      <c r="B13489" s="44" t="s">
        <v>12550</v>
      </c>
      <c r="C13489" s="45" t="s">
        <v>12920</v>
      </c>
      <c r="D13489" s="45" t="s">
        <v>4574</v>
      </c>
      <c r="E13489" s="275">
        <f>DATE(2026,5,26)</f>
        <v>46168</v>
      </c>
      <c r="M13489" s="44"/>
      <c r="P13489" s="343"/>
    </row>
    <row r="13490" spans="1:16" x14ac:dyDescent="0.25">
      <c r="A13490" s="57" t="s">
        <v>2488</v>
      </c>
      <c r="B13490" s="58" t="s">
        <v>4914</v>
      </c>
      <c r="C13490" s="62">
        <v>23022</v>
      </c>
      <c r="D13490" s="62" t="s">
        <v>5966</v>
      </c>
      <c r="E13490" s="60">
        <v>46630</v>
      </c>
      <c r="F13490" s="339" t="s">
        <v>16267</v>
      </c>
      <c r="G13490" s="339" t="s">
        <v>16268</v>
      </c>
      <c r="H13490" s="57"/>
      <c r="I13490" s="57"/>
      <c r="J13490" s="57"/>
      <c r="K13490" s="57"/>
      <c r="L13490" s="44"/>
      <c r="M13490" s="44"/>
      <c r="P13490" s="343"/>
    </row>
    <row r="13491" spans="1:16" x14ac:dyDescent="0.25">
      <c r="A13491" s="44" t="s">
        <v>15631</v>
      </c>
      <c r="B13491" s="44" t="s">
        <v>1354</v>
      </c>
      <c r="C13491" s="45" t="s">
        <v>14385</v>
      </c>
      <c r="D13491" s="45" t="s">
        <v>18252</v>
      </c>
      <c r="E13491" s="45" t="s">
        <v>3064</v>
      </c>
      <c r="F13491" s="45" t="s">
        <v>1384</v>
      </c>
      <c r="G13491" s="45" t="s">
        <v>1385</v>
      </c>
      <c r="P13491" s="343"/>
    </row>
    <row r="13492" spans="1:16" x14ac:dyDescent="0.25">
      <c r="A13492" s="329" t="s">
        <v>15359</v>
      </c>
      <c r="B13492" s="330" t="s">
        <v>15362</v>
      </c>
      <c r="C13492" s="328" t="s">
        <v>15376</v>
      </c>
      <c r="D13492" s="93" t="s">
        <v>1593</v>
      </c>
      <c r="E13492" s="331">
        <v>46389</v>
      </c>
      <c r="F13492" s="328"/>
      <c r="G13492" s="328"/>
      <c r="H13492" s="328"/>
      <c r="I13492" s="329"/>
      <c r="J13492" s="329"/>
      <c r="K13492" s="329"/>
      <c r="L13492" s="44"/>
      <c r="M13492" s="44"/>
      <c r="P13492" s="343"/>
    </row>
    <row r="13493" spans="1:16" x14ac:dyDescent="0.25">
      <c r="A13493" s="44" t="s">
        <v>13488</v>
      </c>
      <c r="B13493" s="44" t="s">
        <v>15288</v>
      </c>
      <c r="C13493" s="45" t="s">
        <v>13104</v>
      </c>
      <c r="D13493" s="45" t="s">
        <v>16294</v>
      </c>
      <c r="E13493" s="46">
        <v>45777</v>
      </c>
      <c r="F13493" s="338"/>
      <c r="G13493" s="44"/>
      <c r="H13493" s="44"/>
      <c r="I13493" s="44"/>
      <c r="J13493" s="44"/>
      <c r="K13493" s="44"/>
      <c r="L13493" s="44"/>
      <c r="M13493" s="44"/>
      <c r="N13493" s="31"/>
      <c r="P13493" s="343"/>
    </row>
    <row r="13494" spans="1:16" x14ac:dyDescent="0.25">
      <c r="A13494" s="1" t="s">
        <v>10909</v>
      </c>
      <c r="B13494" s="432" t="s">
        <v>10901</v>
      </c>
      <c r="C13494" s="433" t="s">
        <v>10910</v>
      </c>
      <c r="D13494" s="434" t="s">
        <v>17016</v>
      </c>
      <c r="E13494" s="434">
        <v>45947</v>
      </c>
      <c r="P13494" s="343"/>
    </row>
    <row r="13495" spans="1:16" x14ac:dyDescent="0.25">
      <c r="A13495" s="264" t="s">
        <v>10492</v>
      </c>
      <c r="B13495" s="264" t="s">
        <v>10526</v>
      </c>
      <c r="C13495" s="265">
        <v>230501</v>
      </c>
      <c r="D13495" s="265" t="s">
        <v>15953</v>
      </c>
      <c r="E13495" s="266" t="s">
        <v>10364</v>
      </c>
      <c r="P13495" s="343"/>
    </row>
    <row r="13496" spans="1:16" x14ac:dyDescent="0.25">
      <c r="A13496" s="44" t="s">
        <v>11057</v>
      </c>
      <c r="B13496" s="44" t="s">
        <v>9313</v>
      </c>
      <c r="C13496" s="45" t="s">
        <v>9314</v>
      </c>
      <c r="D13496" s="45" t="s">
        <v>18252</v>
      </c>
      <c r="E13496" s="45" t="s">
        <v>3754</v>
      </c>
      <c r="F13496" s="45" t="s">
        <v>1384</v>
      </c>
      <c r="G13496" s="45" t="s">
        <v>1385</v>
      </c>
      <c r="P13496" s="343"/>
    </row>
    <row r="13497" spans="1:16" x14ac:dyDescent="0.25">
      <c r="A13497" s="264" t="s">
        <v>17981</v>
      </c>
      <c r="B13497" s="264" t="s">
        <v>236</v>
      </c>
      <c r="C13497" s="265">
        <v>241001</v>
      </c>
      <c r="D13497" s="265" t="s">
        <v>15953</v>
      </c>
      <c r="E13497" s="266" t="s">
        <v>11352</v>
      </c>
      <c r="P13497" s="343"/>
    </row>
    <row r="13498" spans="1:16" x14ac:dyDescent="0.25">
      <c r="A13498" s="99" t="s">
        <v>15797</v>
      </c>
      <c r="B13498" s="92" t="s">
        <v>15799</v>
      </c>
      <c r="C13498" s="93" t="s">
        <v>15798</v>
      </c>
      <c r="D13498" s="93" t="s">
        <v>1398</v>
      </c>
      <c r="E13498" s="94">
        <v>45952</v>
      </c>
      <c r="F13498" s="93"/>
      <c r="G13498" s="93"/>
      <c r="H13498" s="93"/>
      <c r="I13498" s="99"/>
      <c r="J13498" s="99"/>
      <c r="K13498" s="99"/>
      <c r="L13498" s="44"/>
      <c r="M13498" s="44"/>
      <c r="N13498" s="31"/>
      <c r="P13498" s="343"/>
    </row>
    <row r="13499" spans="1:16" x14ac:dyDescent="0.25">
      <c r="A13499" s="264" t="s">
        <v>9599</v>
      </c>
      <c r="B13499" s="264" t="s">
        <v>2751</v>
      </c>
      <c r="C13499" s="265">
        <v>230105</v>
      </c>
      <c r="D13499" s="265" t="s">
        <v>15953</v>
      </c>
      <c r="E13499" s="266" t="s">
        <v>6877</v>
      </c>
      <c r="P13499" s="343"/>
    </row>
    <row r="13500" spans="1:16" x14ac:dyDescent="0.25">
      <c r="A13500" s="44" t="s">
        <v>134</v>
      </c>
      <c r="B13500" s="44" t="s">
        <v>3186</v>
      </c>
      <c r="C13500" s="45" t="s">
        <v>10544</v>
      </c>
      <c r="D13500" s="45" t="s">
        <v>18252</v>
      </c>
      <c r="E13500" s="45" t="s">
        <v>5410</v>
      </c>
      <c r="F13500" s="45" t="s">
        <v>1384</v>
      </c>
      <c r="G13500" s="45" t="s">
        <v>1385</v>
      </c>
      <c r="P13500" s="343"/>
    </row>
    <row r="13501" spans="1:16" x14ac:dyDescent="0.25">
      <c r="A13501" s="99" t="s">
        <v>134</v>
      </c>
      <c r="B13501" s="111" t="s">
        <v>1363</v>
      </c>
      <c r="C13501" s="56" t="s">
        <v>3258</v>
      </c>
      <c r="D13501" s="146" t="s">
        <v>2528</v>
      </c>
      <c r="E13501" s="69">
        <v>45227</v>
      </c>
      <c r="F13501" s="93"/>
      <c r="G13501" s="93"/>
      <c r="H13501" s="93"/>
      <c r="I13501" s="99"/>
      <c r="J13501" s="99"/>
      <c r="K13501" s="99"/>
      <c r="L13501" s="44"/>
      <c r="M13501" s="44"/>
      <c r="P13501" s="343"/>
    </row>
    <row r="13502" spans="1:16" x14ac:dyDescent="0.25">
      <c r="A13502" s="403" t="s">
        <v>134</v>
      </c>
      <c r="B13502" s="403" t="s">
        <v>17143</v>
      </c>
      <c r="C13502" s="413">
        <v>19.23</v>
      </c>
      <c r="D13502" s="43" t="s">
        <v>17679</v>
      </c>
      <c r="E13502" s="43">
        <v>46934</v>
      </c>
      <c r="F13502" s="88"/>
      <c r="P13502" s="343"/>
    </row>
    <row r="13503" spans="1:16" x14ac:dyDescent="0.25">
      <c r="A13503" s="264" t="s">
        <v>134</v>
      </c>
      <c r="B13503" s="264" t="s">
        <v>6669</v>
      </c>
      <c r="C13503" s="265">
        <v>220802</v>
      </c>
      <c r="D13503" s="265" t="s">
        <v>15953</v>
      </c>
      <c r="E13503" s="266" t="s">
        <v>6416</v>
      </c>
      <c r="P13503" s="343"/>
    </row>
    <row r="13504" spans="1:16" x14ac:dyDescent="0.25">
      <c r="A13504" s="44" t="s">
        <v>14316</v>
      </c>
      <c r="B13504" s="44" t="s">
        <v>7544</v>
      </c>
      <c r="C13504" s="45" t="s">
        <v>14317</v>
      </c>
      <c r="D13504" s="45" t="s">
        <v>4874</v>
      </c>
      <c r="E13504" s="46">
        <v>45838</v>
      </c>
      <c r="F13504" s="93"/>
      <c r="G13504" s="93"/>
      <c r="H13504" s="93"/>
      <c r="I13504" s="99"/>
      <c r="J13504" s="99"/>
      <c r="K13504" s="99"/>
      <c r="L13504" s="44"/>
      <c r="M13504" s="44"/>
      <c r="N13504" s="31"/>
      <c r="P13504" s="343"/>
    </row>
    <row r="13505" spans="1:16" x14ac:dyDescent="0.25">
      <c r="A13505" s="262" t="s">
        <v>11631</v>
      </c>
      <c r="B13505" s="262" t="s">
        <v>11553</v>
      </c>
      <c r="C13505" s="53" t="s">
        <v>11747</v>
      </c>
      <c r="D13505" s="93" t="s">
        <v>7330</v>
      </c>
      <c r="E13505" s="263">
        <v>47059</v>
      </c>
      <c r="F13505" s="93"/>
      <c r="G13505" s="93"/>
      <c r="H13505" s="93"/>
      <c r="I13505" s="99"/>
      <c r="J13505" s="99"/>
      <c r="K13505" s="99"/>
      <c r="L13505" s="44"/>
      <c r="M13505" s="44"/>
      <c r="P13505" s="343"/>
    </row>
    <row r="13506" spans="1:16" x14ac:dyDescent="0.25">
      <c r="A13506" s="1" t="s">
        <v>8457</v>
      </c>
      <c r="B13506" s="432" t="s">
        <v>8379</v>
      </c>
      <c r="C13506" s="433" t="s">
        <v>14015</v>
      </c>
      <c r="D13506" s="434" t="s">
        <v>17016</v>
      </c>
      <c r="E13506" s="434">
        <v>45838</v>
      </c>
      <c r="P13506" s="343"/>
    </row>
    <row r="13507" spans="1:16" x14ac:dyDescent="0.25">
      <c r="A13507" s="1" t="s">
        <v>8457</v>
      </c>
      <c r="B13507" s="432" t="s">
        <v>8379</v>
      </c>
      <c r="C13507" s="433" t="s">
        <v>14015</v>
      </c>
      <c r="D13507" s="434" t="s">
        <v>17016</v>
      </c>
      <c r="E13507" s="434">
        <v>45838</v>
      </c>
      <c r="P13507" s="343"/>
    </row>
    <row r="13508" spans="1:16" x14ac:dyDescent="0.25">
      <c r="A13508" s="1" t="s">
        <v>8458</v>
      </c>
      <c r="B13508" s="432" t="s">
        <v>8379</v>
      </c>
      <c r="C13508" s="433" t="s">
        <v>14017</v>
      </c>
      <c r="D13508" s="434" t="s">
        <v>17016</v>
      </c>
      <c r="E13508" s="434">
        <v>45838</v>
      </c>
      <c r="P13508" s="343"/>
    </row>
    <row r="13509" spans="1:16" x14ac:dyDescent="0.25">
      <c r="A13509" s="1" t="s">
        <v>8458</v>
      </c>
      <c r="B13509" s="432" t="s">
        <v>8379</v>
      </c>
      <c r="C13509" s="433" t="s">
        <v>14017</v>
      </c>
      <c r="D13509" s="434" t="s">
        <v>17016</v>
      </c>
      <c r="E13509" s="434">
        <v>45838</v>
      </c>
      <c r="P13509" s="343"/>
    </row>
    <row r="13510" spans="1:16" x14ac:dyDescent="0.25">
      <c r="A13510" s="264" t="s">
        <v>3553</v>
      </c>
      <c r="B13510" s="264" t="s">
        <v>6669</v>
      </c>
      <c r="C13510" s="265">
        <v>230807</v>
      </c>
      <c r="D13510" s="265" t="s">
        <v>15953</v>
      </c>
      <c r="E13510" s="266" t="s">
        <v>6877</v>
      </c>
      <c r="P13510" s="343"/>
    </row>
    <row r="13511" spans="1:16" x14ac:dyDescent="0.25">
      <c r="A13511" s="44" t="s">
        <v>3104</v>
      </c>
      <c r="B13511" s="44" t="s">
        <v>15259</v>
      </c>
      <c r="C13511" s="45" t="s">
        <v>11129</v>
      </c>
      <c r="D13511" s="45" t="s">
        <v>16294</v>
      </c>
      <c r="E13511" s="46">
        <v>46022</v>
      </c>
      <c r="F13511" s="338"/>
      <c r="G13511" s="44"/>
      <c r="H13511" s="44"/>
      <c r="I13511" s="44"/>
      <c r="J13511" s="44"/>
      <c r="K13511" s="44"/>
      <c r="L13511" s="44"/>
      <c r="M13511" s="44"/>
      <c r="N13511" s="31"/>
      <c r="P13511" s="343"/>
    </row>
    <row r="13512" spans="1:16" x14ac:dyDescent="0.25">
      <c r="A13512" s="264" t="s">
        <v>959</v>
      </c>
      <c r="B13512" s="264" t="s">
        <v>3782</v>
      </c>
      <c r="C13512" s="265">
        <v>23010402</v>
      </c>
      <c r="D13512" s="265" t="s">
        <v>15953</v>
      </c>
      <c r="E13512" s="266" t="s">
        <v>8836</v>
      </c>
      <c r="P13512" s="343"/>
    </row>
    <row r="13513" spans="1:16" x14ac:dyDescent="0.25">
      <c r="A13513" s="264" t="s">
        <v>959</v>
      </c>
      <c r="B13513" s="264" t="s">
        <v>10528</v>
      </c>
      <c r="C13513" s="265">
        <v>23060201</v>
      </c>
      <c r="D13513" s="265" t="s">
        <v>15953</v>
      </c>
      <c r="E13513" s="266" t="s">
        <v>5410</v>
      </c>
      <c r="P13513" s="343"/>
    </row>
    <row r="13514" spans="1:16" x14ac:dyDescent="0.25">
      <c r="A13514" s="264" t="s">
        <v>959</v>
      </c>
      <c r="B13514" s="264" t="s">
        <v>1058</v>
      </c>
      <c r="C13514" s="265">
        <v>23060202</v>
      </c>
      <c r="D13514" s="265" t="s">
        <v>15953</v>
      </c>
      <c r="E13514" s="266" t="s">
        <v>6714</v>
      </c>
      <c r="P13514" s="343"/>
    </row>
    <row r="13515" spans="1:16" x14ac:dyDescent="0.25">
      <c r="A13515" s="44" t="s">
        <v>16189</v>
      </c>
      <c r="B13515" s="44" t="s">
        <v>15970</v>
      </c>
      <c r="C13515" s="45" t="s">
        <v>15775</v>
      </c>
      <c r="D13515" s="45" t="s">
        <v>18252</v>
      </c>
      <c r="E13515" s="45" t="s">
        <v>6416</v>
      </c>
      <c r="F13515" s="45" t="s">
        <v>1384</v>
      </c>
      <c r="G13515" s="45" t="s">
        <v>1385</v>
      </c>
      <c r="P13515" s="343"/>
    </row>
    <row r="13516" spans="1:16" x14ac:dyDescent="0.25">
      <c r="A13516" s="44" t="s">
        <v>11190</v>
      </c>
      <c r="B13516" s="44" t="s">
        <v>15259</v>
      </c>
      <c r="C13516" s="45" t="s">
        <v>11129</v>
      </c>
      <c r="D13516" s="45" t="s">
        <v>16294</v>
      </c>
      <c r="E13516" s="46">
        <v>46022</v>
      </c>
      <c r="F13516" s="338"/>
      <c r="G13516" s="44"/>
      <c r="H13516" s="44"/>
      <c r="I13516" s="44"/>
      <c r="J13516" s="44"/>
      <c r="K13516" s="44"/>
      <c r="L13516" s="44"/>
      <c r="M13516" s="44"/>
      <c r="N13516" s="31"/>
      <c r="P13516" s="343"/>
    </row>
    <row r="13517" spans="1:16" x14ac:dyDescent="0.25">
      <c r="A13517" s="44" t="s">
        <v>13327</v>
      </c>
      <c r="B13517" s="92" t="s">
        <v>13392</v>
      </c>
      <c r="C13517" s="45" t="s">
        <v>13122</v>
      </c>
      <c r="D13517" s="93" t="s">
        <v>13391</v>
      </c>
      <c r="E13517" s="94">
        <v>45838</v>
      </c>
      <c r="F13517" s="93"/>
      <c r="G13517" s="93"/>
      <c r="H13517" s="93"/>
      <c r="I13517" s="99"/>
      <c r="J13517" s="99"/>
      <c r="K13517" s="99"/>
      <c r="L13517" s="44"/>
      <c r="M13517" s="44"/>
      <c r="N13517" s="31"/>
      <c r="P13517" s="343"/>
    </row>
    <row r="13518" spans="1:16" x14ac:dyDescent="0.25">
      <c r="A13518" s="44" t="s">
        <v>9197</v>
      </c>
      <c r="B13518" s="44" t="s">
        <v>1361</v>
      </c>
      <c r="C13518" s="45" t="s">
        <v>9087</v>
      </c>
      <c r="D13518" s="45" t="s">
        <v>18252</v>
      </c>
      <c r="E13518" s="45" t="s">
        <v>6809</v>
      </c>
      <c r="F13518" s="45" t="s">
        <v>1384</v>
      </c>
      <c r="G13518" s="45" t="s">
        <v>1385</v>
      </c>
      <c r="P13518" s="343"/>
    </row>
    <row r="13519" spans="1:16" x14ac:dyDescent="0.25">
      <c r="A13519" s="264" t="s">
        <v>8758</v>
      </c>
      <c r="B13519" s="264" t="s">
        <v>3782</v>
      </c>
      <c r="C13519" s="265">
        <v>23010402</v>
      </c>
      <c r="D13519" s="265" t="s">
        <v>15953</v>
      </c>
      <c r="E13519" s="266" t="s">
        <v>8836</v>
      </c>
      <c r="P13519" s="343"/>
    </row>
    <row r="13520" spans="1:16" x14ac:dyDescent="0.25">
      <c r="A13520" s="44" t="s">
        <v>18209</v>
      </c>
      <c r="B13520" s="44" t="s">
        <v>1358</v>
      </c>
      <c r="C13520" s="45" t="s">
        <v>6197</v>
      </c>
      <c r="D13520" s="45" t="s">
        <v>18252</v>
      </c>
      <c r="E13520" s="45" t="s">
        <v>6211</v>
      </c>
      <c r="F13520" s="45" t="s">
        <v>1384</v>
      </c>
      <c r="G13520" s="45" t="s">
        <v>1384</v>
      </c>
      <c r="P13520" s="343"/>
    </row>
    <row r="13521" spans="1:16" x14ac:dyDescent="0.25">
      <c r="A13521" s="44" t="s">
        <v>444</v>
      </c>
      <c r="B13521" s="92" t="s">
        <v>4153</v>
      </c>
      <c r="C13521" s="93" t="s">
        <v>10622</v>
      </c>
      <c r="D13521" s="93" t="s">
        <v>1398</v>
      </c>
      <c r="E13521" s="94">
        <v>46513</v>
      </c>
      <c r="F13521" s="93"/>
      <c r="G13521" s="93"/>
      <c r="H13521" s="93"/>
      <c r="I13521" s="99"/>
      <c r="J13521" s="99"/>
      <c r="K13521" s="99"/>
      <c r="L13521" s="44"/>
      <c r="M13521" s="44"/>
      <c r="P13521" s="343"/>
    </row>
    <row r="13522" spans="1:16" x14ac:dyDescent="0.25">
      <c r="A13522" s="264" t="s">
        <v>9600</v>
      </c>
      <c r="B13522" s="264" t="s">
        <v>8832</v>
      </c>
      <c r="C13522" s="265">
        <v>230203</v>
      </c>
      <c r="D13522" s="265" t="s">
        <v>15953</v>
      </c>
      <c r="E13522" s="266" t="s">
        <v>8836</v>
      </c>
      <c r="P13522" s="343"/>
    </row>
    <row r="13523" spans="1:16" x14ac:dyDescent="0.25">
      <c r="A13523" s="44" t="s">
        <v>17057</v>
      </c>
      <c r="B13523" s="353" t="s">
        <v>17063</v>
      </c>
      <c r="C13523" s="32" t="s">
        <v>17033</v>
      </c>
      <c r="D13523" s="32" t="s">
        <v>1398</v>
      </c>
      <c r="E13523" s="33">
        <v>47208</v>
      </c>
      <c r="F13523" s="32"/>
      <c r="G13523" s="32"/>
      <c r="H13523" s="32"/>
      <c r="I13523" s="31"/>
      <c r="J13523" s="31"/>
      <c r="K13523" s="31"/>
      <c r="L13523" s="31"/>
      <c r="M13523" s="31"/>
      <c r="N13523" s="31"/>
      <c r="P13523" s="343"/>
    </row>
    <row r="13524" spans="1:16" ht="14.4" x14ac:dyDescent="0.3">
      <c r="A13524" s="25" t="s">
        <v>17057</v>
      </c>
      <c r="B13524" s="346" t="s">
        <v>16859</v>
      </c>
      <c r="C13524" s="347" t="s">
        <v>16862</v>
      </c>
      <c r="D13524" s="347" t="s">
        <v>15765</v>
      </c>
      <c r="E13524" s="347" t="s">
        <v>16861</v>
      </c>
      <c r="F13524" s="346"/>
      <c r="G13524" s="346"/>
      <c r="H13524" s="346"/>
      <c r="I13524" s="346"/>
      <c r="J13524" s="346"/>
      <c r="K13524" s="346"/>
      <c r="L13524" s="346"/>
      <c r="M13524" s="346"/>
      <c r="P13524" s="343"/>
    </row>
    <row r="13525" spans="1:16" x14ac:dyDescent="0.25">
      <c r="A13525" s="44" t="s">
        <v>7269</v>
      </c>
      <c r="B13525" s="44" t="s">
        <v>15293</v>
      </c>
      <c r="C13525" s="45" t="s">
        <v>7263</v>
      </c>
      <c r="D13525" s="45" t="s">
        <v>16294</v>
      </c>
      <c r="E13525" s="46">
        <v>45869</v>
      </c>
      <c r="F13525" s="338"/>
      <c r="G13525" s="44"/>
      <c r="H13525" s="44"/>
      <c r="I13525" s="44"/>
      <c r="J13525" s="44"/>
      <c r="K13525" s="44"/>
      <c r="L13525" s="44"/>
      <c r="M13525" s="44"/>
      <c r="N13525" s="31"/>
      <c r="P13525" s="343"/>
    </row>
    <row r="13526" spans="1:16" x14ac:dyDescent="0.25">
      <c r="A13526" s="135" t="s">
        <v>15406</v>
      </c>
      <c r="B13526" s="131" t="s">
        <v>1399</v>
      </c>
      <c r="C13526" s="96" t="s">
        <v>7695</v>
      </c>
      <c r="D13526" s="96" t="s">
        <v>1398</v>
      </c>
      <c r="E13526" s="112">
        <v>45863</v>
      </c>
      <c r="F13526" s="93"/>
      <c r="G13526" s="93"/>
      <c r="H13526" s="93"/>
      <c r="I13526" s="99"/>
      <c r="J13526" s="99"/>
      <c r="K13526" s="99"/>
      <c r="L13526" s="44"/>
      <c r="M13526" s="44"/>
      <c r="N13526" s="31"/>
      <c r="P13526" s="343"/>
    </row>
    <row r="13527" spans="1:16" x14ac:dyDescent="0.25">
      <c r="A13527" s="44" t="s">
        <v>13328</v>
      </c>
      <c r="B13527" s="92" t="s">
        <v>13392</v>
      </c>
      <c r="C13527" s="45" t="s">
        <v>13122</v>
      </c>
      <c r="D13527" s="93" t="s">
        <v>13391</v>
      </c>
      <c r="E13527" s="94">
        <v>45838</v>
      </c>
      <c r="F13527" s="93"/>
      <c r="G13527" s="93"/>
      <c r="H13527" s="93"/>
      <c r="I13527" s="99"/>
      <c r="J13527" s="99"/>
      <c r="K13527" s="99"/>
      <c r="L13527" s="44"/>
      <c r="M13527" s="44"/>
      <c r="N13527" s="31"/>
      <c r="P13527" s="343"/>
    </row>
    <row r="13528" spans="1:16" x14ac:dyDescent="0.25">
      <c r="A13528" s="44" t="s">
        <v>13632</v>
      </c>
      <c r="B13528" s="44" t="s">
        <v>16716</v>
      </c>
      <c r="C13528" s="45" t="s">
        <v>13724</v>
      </c>
      <c r="D13528" s="45" t="s">
        <v>4574</v>
      </c>
      <c r="E13528" s="275">
        <f>DATE(2028,3,27)</f>
        <v>46839</v>
      </c>
      <c r="M13528" s="44"/>
      <c r="P13528" s="343"/>
    </row>
    <row r="13529" spans="1:16" x14ac:dyDescent="0.25">
      <c r="A13529" s="44" t="s">
        <v>1746</v>
      </c>
      <c r="B13529" s="44" t="s">
        <v>5177</v>
      </c>
      <c r="C13529" s="45" t="s">
        <v>5178</v>
      </c>
      <c r="D13529" s="45" t="s">
        <v>15765</v>
      </c>
      <c r="E13529" s="45" t="s">
        <v>5179</v>
      </c>
      <c r="F13529" s="328"/>
      <c r="G13529" s="328"/>
      <c r="H13529" s="328"/>
      <c r="I13529" s="329"/>
      <c r="J13529" s="329"/>
      <c r="K13529" s="329"/>
      <c r="L13529" s="44"/>
      <c r="M13529" s="44"/>
      <c r="P13529" s="343"/>
    </row>
    <row r="13530" spans="1:16" x14ac:dyDescent="0.25">
      <c r="A13530" s="346" t="s">
        <v>1746</v>
      </c>
      <c r="B13530" s="346" t="s">
        <v>5177</v>
      </c>
      <c r="C13530" s="347" t="s">
        <v>5178</v>
      </c>
      <c r="D13530" s="347" t="s">
        <v>15765</v>
      </c>
      <c r="E13530" s="347" t="s">
        <v>16785</v>
      </c>
      <c r="F13530" s="346"/>
      <c r="G13530" s="346"/>
      <c r="H13530" s="346"/>
      <c r="I13530" s="346"/>
      <c r="J13530" s="346"/>
      <c r="K13530" s="346"/>
      <c r="L13530" s="346"/>
      <c r="M13530" s="346"/>
      <c r="P13530" s="343"/>
    </row>
    <row r="13531" spans="1:16" x14ac:dyDescent="0.25">
      <c r="A13531" s="44" t="s">
        <v>1746</v>
      </c>
      <c r="B13531" s="44" t="s">
        <v>5177</v>
      </c>
      <c r="C13531" s="45" t="s">
        <v>5178</v>
      </c>
      <c r="D13531" s="45" t="s">
        <v>13812</v>
      </c>
      <c r="E13531" s="45" t="s">
        <v>5179</v>
      </c>
      <c r="F13531" s="93"/>
      <c r="G13531" s="93"/>
      <c r="H13531" s="93"/>
      <c r="I13531" s="99"/>
      <c r="J13531" s="99"/>
      <c r="K13531" s="99"/>
      <c r="L13531" s="44"/>
      <c r="M13531" s="44"/>
      <c r="P13531" s="343"/>
    </row>
    <row r="13532" spans="1:16" x14ac:dyDescent="0.25">
      <c r="A13532" s="44" t="s">
        <v>9198</v>
      </c>
      <c r="B13532" s="44" t="s">
        <v>2667</v>
      </c>
      <c r="C13532" s="45" t="s">
        <v>9088</v>
      </c>
      <c r="D13532" s="45" t="s">
        <v>18252</v>
      </c>
      <c r="E13532" s="45" t="s">
        <v>6809</v>
      </c>
      <c r="F13532" s="45" t="s">
        <v>1384</v>
      </c>
      <c r="G13532" s="45" t="s">
        <v>1385</v>
      </c>
      <c r="P13532" s="343"/>
    </row>
    <row r="13533" spans="1:16" x14ac:dyDescent="0.25">
      <c r="A13533" s="44" t="s">
        <v>9198</v>
      </c>
      <c r="B13533" s="44" t="s">
        <v>1376</v>
      </c>
      <c r="C13533" s="45" t="s">
        <v>10559</v>
      </c>
      <c r="D13533" s="45" t="s">
        <v>18252</v>
      </c>
      <c r="E13533" s="45" t="s">
        <v>5410</v>
      </c>
      <c r="F13533" s="45" t="s">
        <v>1384</v>
      </c>
      <c r="G13533" s="45" t="s">
        <v>1385</v>
      </c>
      <c r="P13533" s="343"/>
    </row>
    <row r="13534" spans="1:16" x14ac:dyDescent="0.25">
      <c r="A13534" s="44" t="s">
        <v>9198</v>
      </c>
      <c r="B13534" s="44" t="s">
        <v>12551</v>
      </c>
      <c r="C13534" s="45" t="s">
        <v>4802</v>
      </c>
      <c r="D13534" s="45" t="s">
        <v>4574</v>
      </c>
      <c r="E13534" s="275">
        <f>DATE(2026,4,19)</f>
        <v>46131</v>
      </c>
      <c r="M13534" s="44"/>
      <c r="P13534" s="343"/>
    </row>
    <row r="13535" spans="1:16" x14ac:dyDescent="0.25">
      <c r="A13535" s="403" t="s">
        <v>960</v>
      </c>
      <c r="B13535" s="403" t="s">
        <v>17087</v>
      </c>
      <c r="C13535" s="413">
        <v>9.24</v>
      </c>
      <c r="D13535" s="43" t="s">
        <v>17679</v>
      </c>
      <c r="E13535" s="43">
        <v>47299</v>
      </c>
      <c r="F13535" s="88"/>
      <c r="P13535" s="343"/>
    </row>
    <row r="13536" spans="1:16" x14ac:dyDescent="0.25">
      <c r="A13536" s="403" t="s">
        <v>960</v>
      </c>
      <c r="B13536" s="403" t="s">
        <v>17091</v>
      </c>
      <c r="C13536" s="413">
        <v>12.24</v>
      </c>
      <c r="D13536" s="43" t="s">
        <v>17679</v>
      </c>
      <c r="E13536" s="43">
        <v>47299</v>
      </c>
      <c r="F13536" s="88"/>
      <c r="P13536" s="343"/>
    </row>
    <row r="13537" spans="1:16" x14ac:dyDescent="0.25">
      <c r="A13537" s="100" t="s">
        <v>960</v>
      </c>
      <c r="B13537" s="92" t="s">
        <v>4153</v>
      </c>
      <c r="C13537" s="93" t="s">
        <v>4154</v>
      </c>
      <c r="D13537" s="93" t="s">
        <v>1398</v>
      </c>
      <c r="E13537" s="94">
        <v>46131</v>
      </c>
      <c r="F13537" s="93"/>
      <c r="G13537" s="93"/>
      <c r="H13537" s="93"/>
      <c r="I13537" s="99"/>
      <c r="J13537" s="99"/>
      <c r="K13537" s="99"/>
      <c r="L13537" s="44"/>
      <c r="M13537" s="44"/>
      <c r="P13537" s="343"/>
    </row>
    <row r="13538" spans="1:16" x14ac:dyDescent="0.25">
      <c r="A13538" s="44" t="s">
        <v>960</v>
      </c>
      <c r="B13538" s="44" t="s">
        <v>5203</v>
      </c>
      <c r="C13538" s="45" t="s">
        <v>5280</v>
      </c>
      <c r="D13538" s="45" t="s">
        <v>15765</v>
      </c>
      <c r="E13538" s="45" t="s">
        <v>6212</v>
      </c>
      <c r="F13538" s="328"/>
      <c r="G13538" s="328"/>
      <c r="H13538" s="328"/>
      <c r="I13538" s="329"/>
      <c r="J13538" s="329"/>
      <c r="K13538" s="329"/>
      <c r="L13538" s="44"/>
      <c r="M13538" s="44"/>
      <c r="P13538" s="343"/>
    </row>
    <row r="13539" spans="1:16" x14ac:dyDescent="0.25">
      <c r="A13539" s="44" t="s">
        <v>960</v>
      </c>
      <c r="B13539" s="44" t="s">
        <v>10273</v>
      </c>
      <c r="C13539" s="45" t="s">
        <v>10287</v>
      </c>
      <c r="D13539" s="45" t="s">
        <v>15765</v>
      </c>
      <c r="E13539" s="45" t="s">
        <v>6422</v>
      </c>
      <c r="F13539" s="328"/>
      <c r="G13539" s="328"/>
      <c r="H13539" s="328"/>
      <c r="I13539" s="329"/>
      <c r="J13539" s="329"/>
      <c r="K13539" s="329"/>
      <c r="L13539" s="44"/>
      <c r="M13539" s="44"/>
      <c r="P13539" s="343"/>
    </row>
    <row r="13540" spans="1:16" x14ac:dyDescent="0.25">
      <c r="A13540" s="346" t="s">
        <v>960</v>
      </c>
      <c r="B13540" s="346" t="s">
        <v>5203</v>
      </c>
      <c r="C13540" s="347" t="s">
        <v>5280</v>
      </c>
      <c r="D13540" s="347" t="s">
        <v>15765</v>
      </c>
      <c r="E13540" s="347" t="s">
        <v>6212</v>
      </c>
      <c r="F13540" s="346"/>
      <c r="G13540" s="346"/>
      <c r="H13540" s="346"/>
      <c r="I13540" s="346"/>
      <c r="J13540" s="346"/>
      <c r="K13540" s="346"/>
      <c r="L13540" s="346"/>
      <c r="M13540" s="346"/>
      <c r="P13540" s="343"/>
    </row>
    <row r="13541" spans="1:16" x14ac:dyDescent="0.25">
      <c r="A13541" s="346" t="s">
        <v>960</v>
      </c>
      <c r="B13541" s="346" t="s">
        <v>10273</v>
      </c>
      <c r="C13541" s="347" t="s">
        <v>10287</v>
      </c>
      <c r="D13541" s="347" t="s">
        <v>15765</v>
      </c>
      <c r="E13541" s="347" t="s">
        <v>6665</v>
      </c>
      <c r="F13541" s="346"/>
      <c r="G13541" s="346"/>
      <c r="H13541" s="346"/>
      <c r="I13541" s="346"/>
      <c r="J13541" s="346"/>
      <c r="K13541" s="346"/>
      <c r="L13541" s="346"/>
      <c r="M13541" s="346"/>
      <c r="P13541" s="343"/>
    </row>
    <row r="13542" spans="1:16" x14ac:dyDescent="0.25">
      <c r="A13542" s="44" t="s">
        <v>960</v>
      </c>
      <c r="B13542" s="44" t="s">
        <v>5203</v>
      </c>
      <c r="C13542" s="45" t="s">
        <v>5280</v>
      </c>
      <c r="D13542" s="45" t="s">
        <v>13812</v>
      </c>
      <c r="E13542" s="45" t="s">
        <v>6212</v>
      </c>
      <c r="F13542" s="93"/>
      <c r="G13542" s="93"/>
      <c r="H13542" s="93"/>
      <c r="I13542" s="99"/>
      <c r="J13542" s="99"/>
      <c r="K13542" s="99"/>
      <c r="L13542" s="44"/>
      <c r="M13542" s="44"/>
      <c r="P13542" s="343"/>
    </row>
    <row r="13543" spans="1:16" x14ac:dyDescent="0.25">
      <c r="A13543" s="44" t="s">
        <v>960</v>
      </c>
      <c r="B13543" s="44" t="s">
        <v>10273</v>
      </c>
      <c r="C13543" s="45" t="s">
        <v>10287</v>
      </c>
      <c r="D13543" s="45" t="s">
        <v>13812</v>
      </c>
      <c r="E13543" s="45" t="s">
        <v>6422</v>
      </c>
      <c r="F13543" s="93"/>
      <c r="G13543" s="93"/>
      <c r="H13543" s="93"/>
      <c r="I13543" s="99"/>
      <c r="J13543" s="99"/>
      <c r="K13543" s="99"/>
      <c r="L13543" s="44"/>
      <c r="M13543" s="44"/>
      <c r="P13543" s="343"/>
    </row>
    <row r="13544" spans="1:16" x14ac:dyDescent="0.25">
      <c r="A13544" s="57" t="s">
        <v>1462</v>
      </c>
      <c r="B13544" s="57" t="s">
        <v>1488</v>
      </c>
      <c r="C13544" s="62">
        <v>21027</v>
      </c>
      <c r="D13544" s="62" t="s">
        <v>5966</v>
      </c>
      <c r="E13544" s="60">
        <v>45777</v>
      </c>
      <c r="F13544" s="339" t="s">
        <v>16267</v>
      </c>
      <c r="G13544" s="339" t="s">
        <v>16268</v>
      </c>
      <c r="H13544" s="57"/>
      <c r="I13544" s="57"/>
      <c r="J13544" s="57"/>
      <c r="K13544" s="57"/>
      <c r="L13544" s="44"/>
      <c r="M13544" s="44"/>
      <c r="N13544" s="31"/>
      <c r="P13544" s="343"/>
    </row>
    <row r="13545" spans="1:16" x14ac:dyDescent="0.25">
      <c r="A13545" s="44" t="s">
        <v>7200</v>
      </c>
      <c r="B13545" s="44" t="s">
        <v>15249</v>
      </c>
      <c r="C13545" s="45" t="s">
        <v>7192</v>
      </c>
      <c r="D13545" s="45" t="s">
        <v>16294</v>
      </c>
      <c r="E13545" s="46">
        <v>45869</v>
      </c>
      <c r="F13545" s="338"/>
      <c r="G13545" s="44"/>
      <c r="H13545" s="44"/>
      <c r="I13545" s="44"/>
      <c r="J13545" s="44"/>
      <c r="K13545" s="44"/>
      <c r="L13545" s="44"/>
      <c r="M13545" s="44"/>
      <c r="N13545" s="31"/>
      <c r="P13545" s="343"/>
    </row>
    <row r="13546" spans="1:16" x14ac:dyDescent="0.25">
      <c r="A13546" s="264" t="s">
        <v>11487</v>
      </c>
      <c r="B13546" s="264" t="s">
        <v>11360</v>
      </c>
      <c r="C13546" s="265">
        <v>231001</v>
      </c>
      <c r="D13546" s="265" t="s">
        <v>15953</v>
      </c>
      <c r="E13546" s="266" t="s">
        <v>2980</v>
      </c>
      <c r="P13546" s="343"/>
    </row>
    <row r="13547" spans="1:16" x14ac:dyDescent="0.25">
      <c r="A13547" s="264" t="s">
        <v>11487</v>
      </c>
      <c r="B13547" s="264" t="s">
        <v>1061</v>
      </c>
      <c r="C13547" s="265">
        <v>240803</v>
      </c>
      <c r="D13547" s="265" t="s">
        <v>15953</v>
      </c>
      <c r="E13547" s="266" t="s">
        <v>6416</v>
      </c>
      <c r="P13547" s="343"/>
    </row>
    <row r="13548" spans="1:16" ht="14.4" x14ac:dyDescent="0.25">
      <c r="A13548" s="57" t="s">
        <v>5919</v>
      </c>
      <c r="B13548" s="57" t="s">
        <v>5939</v>
      </c>
      <c r="C13548" s="62" t="s">
        <v>5965</v>
      </c>
      <c r="D13548" s="62" t="s">
        <v>5966</v>
      </c>
      <c r="E13548" s="341" t="s">
        <v>13531</v>
      </c>
      <c r="F13548" s="339"/>
      <c r="G13548" s="339"/>
      <c r="H13548" s="57"/>
      <c r="I13548" s="57"/>
      <c r="J13548" s="57"/>
      <c r="K13548" s="57"/>
      <c r="L13548" s="44"/>
      <c r="M13548" s="44"/>
      <c r="P13548" s="343"/>
    </row>
    <row r="13549" spans="1:16" x14ac:dyDescent="0.25">
      <c r="A13549" s="44" t="s">
        <v>16717</v>
      </c>
      <c r="B13549" s="44" t="s">
        <v>16718</v>
      </c>
      <c r="C13549" s="45" t="s">
        <v>16719</v>
      </c>
      <c r="D13549" s="45" t="s">
        <v>4574</v>
      </c>
      <c r="E13549" s="275">
        <f>DATE(2028,7,15)</f>
        <v>46949</v>
      </c>
      <c r="M13549" s="44"/>
      <c r="P13549" s="343"/>
    </row>
    <row r="13550" spans="1:16" x14ac:dyDescent="0.25">
      <c r="A13550" s="44" t="s">
        <v>13329</v>
      </c>
      <c r="B13550" s="92" t="s">
        <v>13392</v>
      </c>
      <c r="C13550" s="45" t="s">
        <v>13126</v>
      </c>
      <c r="D13550" s="93" t="s">
        <v>13391</v>
      </c>
      <c r="E13550" s="94">
        <v>45838</v>
      </c>
      <c r="F13550" s="93"/>
      <c r="G13550" s="93"/>
      <c r="H13550" s="93"/>
      <c r="I13550" s="99"/>
      <c r="J13550" s="99"/>
      <c r="K13550" s="99"/>
      <c r="L13550" s="44"/>
      <c r="M13550" s="44"/>
      <c r="N13550" s="31"/>
      <c r="P13550" s="343"/>
    </row>
    <row r="13551" spans="1:16" x14ac:dyDescent="0.25">
      <c r="A13551" s="44" t="s">
        <v>11331</v>
      </c>
      <c r="B13551" s="44" t="s">
        <v>11332</v>
      </c>
      <c r="C13551" s="45" t="s">
        <v>11333</v>
      </c>
      <c r="D13551" s="45" t="s">
        <v>15765</v>
      </c>
      <c r="E13551" s="45" t="s">
        <v>11334</v>
      </c>
      <c r="F13551" s="328"/>
      <c r="G13551" s="328"/>
      <c r="H13551" s="328"/>
      <c r="I13551" s="329"/>
      <c r="J13551" s="329"/>
      <c r="K13551" s="329"/>
      <c r="L13551" s="44"/>
      <c r="M13551" s="44"/>
      <c r="P13551" s="343"/>
    </row>
    <row r="13552" spans="1:16" x14ac:dyDescent="0.25">
      <c r="A13552" s="346" t="s">
        <v>11331</v>
      </c>
      <c r="B13552" s="346" t="s">
        <v>11332</v>
      </c>
      <c r="C13552" s="347" t="s">
        <v>11333</v>
      </c>
      <c r="D13552" s="347" t="s">
        <v>15765</v>
      </c>
      <c r="E13552" s="347" t="s">
        <v>11334</v>
      </c>
      <c r="F13552" s="346"/>
      <c r="G13552" s="346"/>
      <c r="H13552" s="346"/>
      <c r="I13552" s="346"/>
      <c r="J13552" s="346"/>
      <c r="K13552" s="346"/>
      <c r="L13552" s="346"/>
      <c r="M13552" s="346"/>
      <c r="P13552" s="343"/>
    </row>
    <row r="13553" spans="1:16" x14ac:dyDescent="0.25">
      <c r="A13553" s="1" t="s">
        <v>163</v>
      </c>
      <c r="B13553" s="432" t="s">
        <v>188</v>
      </c>
      <c r="C13553" s="433" t="s">
        <v>6238</v>
      </c>
      <c r="D13553" s="434" t="s">
        <v>17016</v>
      </c>
      <c r="E13553" s="434">
        <v>45920</v>
      </c>
      <c r="P13553" s="343"/>
    </row>
    <row r="13554" spans="1:16" x14ac:dyDescent="0.25">
      <c r="A13554" s="1" t="s">
        <v>163</v>
      </c>
      <c r="B13554" s="432" t="s">
        <v>188</v>
      </c>
      <c r="C13554" s="433" t="s">
        <v>6238</v>
      </c>
      <c r="D13554" s="434" t="s">
        <v>17016</v>
      </c>
      <c r="E13554" s="434">
        <v>45920</v>
      </c>
      <c r="P13554" s="343"/>
    </row>
    <row r="13555" spans="1:16" x14ac:dyDescent="0.25">
      <c r="A13555" s="57" t="s">
        <v>1281</v>
      </c>
      <c r="B13555" s="57" t="s">
        <v>2495</v>
      </c>
      <c r="C13555" s="62">
        <v>21030</v>
      </c>
      <c r="D13555" s="62" t="s">
        <v>5966</v>
      </c>
      <c r="E13555" s="60">
        <v>45961</v>
      </c>
      <c r="F13555" s="339" t="s">
        <v>16267</v>
      </c>
      <c r="G13555" s="339" t="s">
        <v>16268</v>
      </c>
      <c r="H13555" s="57"/>
      <c r="I13555" s="57"/>
      <c r="J13555" s="57"/>
      <c r="K13555" s="57"/>
      <c r="L13555" s="44"/>
      <c r="M13555" s="44"/>
      <c r="N13555" s="31"/>
      <c r="P13555" s="343"/>
    </row>
    <row r="13556" spans="1:16" x14ac:dyDescent="0.25">
      <c r="A13556" s="403" t="s">
        <v>1281</v>
      </c>
      <c r="B13556" s="403" t="s">
        <v>17132</v>
      </c>
      <c r="C13556" s="413">
        <v>20.239999999999998</v>
      </c>
      <c r="D13556" s="43" t="s">
        <v>17679</v>
      </c>
      <c r="E13556" s="43">
        <v>47299</v>
      </c>
      <c r="F13556" s="88"/>
      <c r="P13556" s="343"/>
    </row>
    <row r="13557" spans="1:16" x14ac:dyDescent="0.25">
      <c r="A13557" s="91" t="s">
        <v>7783</v>
      </c>
      <c r="B13557" s="102" t="s">
        <v>7778</v>
      </c>
      <c r="C13557" s="97" t="s">
        <v>7779</v>
      </c>
      <c r="D13557" s="96" t="s">
        <v>1398</v>
      </c>
      <c r="E13557" s="64">
        <v>45975</v>
      </c>
      <c r="F13557" s="93"/>
      <c r="G13557" s="93"/>
      <c r="H13557" s="93"/>
      <c r="I13557" s="99"/>
      <c r="J13557" s="99"/>
      <c r="K13557" s="99"/>
      <c r="L13557" s="44"/>
      <c r="M13557" s="44"/>
      <c r="N13557" s="31"/>
      <c r="P13557" s="343"/>
    </row>
    <row r="13558" spans="1:16" x14ac:dyDescent="0.25">
      <c r="A13558" s="264" t="s">
        <v>7783</v>
      </c>
      <c r="B13558" s="264" t="s">
        <v>2751</v>
      </c>
      <c r="C13558" s="265">
        <v>230105</v>
      </c>
      <c r="D13558" s="265" t="s">
        <v>15953</v>
      </c>
      <c r="E13558" s="266" t="s">
        <v>6877</v>
      </c>
      <c r="P13558" s="343"/>
    </row>
    <row r="13559" spans="1:16" x14ac:dyDescent="0.25">
      <c r="A13559" s="44" t="s">
        <v>663</v>
      </c>
      <c r="B13559" s="44" t="s">
        <v>15311</v>
      </c>
      <c r="C13559" s="45" t="s">
        <v>3656</v>
      </c>
      <c r="D13559" s="45" t="s">
        <v>16294</v>
      </c>
      <c r="E13559" s="46">
        <v>46081</v>
      </c>
      <c r="F13559" s="338"/>
      <c r="G13559" s="44"/>
      <c r="H13559" s="44"/>
      <c r="I13559" s="44"/>
      <c r="J13559" s="44"/>
      <c r="K13559" s="44"/>
      <c r="L13559" s="44"/>
      <c r="M13559" s="44"/>
      <c r="P13559" s="343"/>
    </row>
    <row r="13560" spans="1:16" x14ac:dyDescent="0.25">
      <c r="A13560" s="44" t="s">
        <v>7235</v>
      </c>
      <c r="B13560" s="44" t="s">
        <v>15259</v>
      </c>
      <c r="C13560" s="45" t="s">
        <v>11129</v>
      </c>
      <c r="D13560" s="45" t="s">
        <v>16294</v>
      </c>
      <c r="E13560" s="46">
        <v>46022</v>
      </c>
      <c r="F13560" s="338"/>
      <c r="G13560" s="44"/>
      <c r="H13560" s="44"/>
      <c r="I13560" s="44"/>
      <c r="J13560" s="44"/>
      <c r="K13560" s="44"/>
      <c r="L13560" s="44"/>
      <c r="M13560" s="44"/>
      <c r="N13560" s="31"/>
      <c r="P13560" s="343"/>
    </row>
    <row r="13561" spans="1:16" x14ac:dyDescent="0.25">
      <c r="A13561" s="264" t="s">
        <v>7065</v>
      </c>
      <c r="B13561" s="264" t="s">
        <v>1054</v>
      </c>
      <c r="C13561" s="265">
        <v>220303</v>
      </c>
      <c r="D13561" s="265" t="s">
        <v>15953</v>
      </c>
      <c r="E13561" s="266" t="s">
        <v>3064</v>
      </c>
      <c r="P13561" s="343"/>
    </row>
    <row r="13562" spans="1:16" x14ac:dyDescent="0.25">
      <c r="A13562" s="264" t="s">
        <v>9601</v>
      </c>
      <c r="B13562" s="264" t="s">
        <v>4181</v>
      </c>
      <c r="C13562" s="265">
        <v>230301</v>
      </c>
      <c r="D13562" s="265" t="s">
        <v>15953</v>
      </c>
      <c r="E13562" s="266" t="s">
        <v>6877</v>
      </c>
      <c r="P13562" s="343"/>
    </row>
    <row r="13563" spans="1:16" x14ac:dyDescent="0.25">
      <c r="A13563" s="103" t="s">
        <v>3128</v>
      </c>
      <c r="B13563" s="103" t="s">
        <v>3129</v>
      </c>
      <c r="C13563" s="147" t="s">
        <v>3130</v>
      </c>
      <c r="D13563" s="147" t="s">
        <v>2057</v>
      </c>
      <c r="E13563" s="116"/>
      <c r="F13563" s="93"/>
      <c r="G13563" s="93"/>
      <c r="H13563" s="93"/>
      <c r="I13563" s="99"/>
      <c r="J13563" s="99"/>
      <c r="K13563" s="99"/>
      <c r="L13563" s="44"/>
      <c r="M13563" s="44"/>
      <c r="P13563" s="343"/>
    </row>
    <row r="13564" spans="1:16" x14ac:dyDescent="0.25">
      <c r="A13564" s="264" t="s">
        <v>16984</v>
      </c>
      <c r="B13564" s="264" t="s">
        <v>9688</v>
      </c>
      <c r="C13564" s="265">
        <v>230504</v>
      </c>
      <c r="D13564" s="265" t="s">
        <v>15953</v>
      </c>
      <c r="E13564" s="266" t="s">
        <v>9689</v>
      </c>
      <c r="P13564" s="343"/>
    </row>
    <row r="13565" spans="1:16" x14ac:dyDescent="0.25">
      <c r="A13565" s="264" t="s">
        <v>16984</v>
      </c>
      <c r="B13565" s="264" t="s">
        <v>6669</v>
      </c>
      <c r="C13565" s="265">
        <v>240804</v>
      </c>
      <c r="D13565" s="265" t="s">
        <v>15953</v>
      </c>
      <c r="E13565" s="266" t="s">
        <v>15826</v>
      </c>
      <c r="P13565" s="343"/>
    </row>
    <row r="13566" spans="1:16" x14ac:dyDescent="0.25">
      <c r="A13566" s="44" t="s">
        <v>15632</v>
      </c>
      <c r="B13566" s="44" t="s">
        <v>1371</v>
      </c>
      <c r="C13566" s="45" t="s">
        <v>15474</v>
      </c>
      <c r="D13566" s="45" t="s">
        <v>18252</v>
      </c>
      <c r="E13566" s="45" t="s">
        <v>3064</v>
      </c>
      <c r="F13566" s="45" t="s">
        <v>1384</v>
      </c>
      <c r="G13566" s="45" t="s">
        <v>1384</v>
      </c>
      <c r="P13566" s="343"/>
    </row>
    <row r="13567" spans="1:16" x14ac:dyDescent="0.25">
      <c r="A13567" s="264" t="s">
        <v>15058</v>
      </c>
      <c r="B13567" s="264" t="s">
        <v>3782</v>
      </c>
      <c r="C13567" s="265">
        <v>24010402</v>
      </c>
      <c r="D13567" s="265" t="s">
        <v>15953</v>
      </c>
      <c r="E13567" s="266" t="s">
        <v>8836</v>
      </c>
      <c r="P13567" s="343"/>
    </row>
    <row r="13568" spans="1:16" x14ac:dyDescent="0.25">
      <c r="A13568" s="44" t="s">
        <v>5257</v>
      </c>
      <c r="B13568" s="44" t="s">
        <v>5258</v>
      </c>
      <c r="C13568" s="45" t="s">
        <v>5259</v>
      </c>
      <c r="D13568" s="45" t="s">
        <v>15765</v>
      </c>
      <c r="E13568" s="45" t="s">
        <v>6212</v>
      </c>
      <c r="F13568" s="328"/>
      <c r="G13568" s="328"/>
      <c r="H13568" s="328"/>
      <c r="I13568" s="329"/>
      <c r="J13568" s="329"/>
      <c r="K13568" s="329"/>
      <c r="L13568" s="44"/>
      <c r="M13568" s="44"/>
      <c r="P13568" s="343"/>
    </row>
    <row r="13569" spans="1:16" x14ac:dyDescent="0.25">
      <c r="A13569" s="44" t="s">
        <v>5257</v>
      </c>
      <c r="B13569" s="44" t="s">
        <v>6431</v>
      </c>
      <c r="C13569" s="45" t="s">
        <v>6432</v>
      </c>
      <c r="D13569" s="45" t="s">
        <v>15765</v>
      </c>
      <c r="E13569" s="45" t="s">
        <v>6433</v>
      </c>
      <c r="F13569" s="328"/>
      <c r="G13569" s="328"/>
      <c r="H13569" s="328"/>
      <c r="I13569" s="329"/>
      <c r="J13569" s="329"/>
      <c r="K13569" s="329"/>
      <c r="L13569" s="44"/>
      <c r="M13569" s="44"/>
      <c r="P13569" s="343"/>
    </row>
    <row r="13570" spans="1:16" x14ac:dyDescent="0.25">
      <c r="A13570" s="346" t="s">
        <v>5257</v>
      </c>
      <c r="B13570" s="346" t="s">
        <v>5258</v>
      </c>
      <c r="C13570" s="347" t="s">
        <v>5259</v>
      </c>
      <c r="D13570" s="347" t="s">
        <v>15765</v>
      </c>
      <c r="E13570" s="347" t="s">
        <v>6212</v>
      </c>
      <c r="F13570" s="346"/>
      <c r="G13570" s="346"/>
      <c r="H13570" s="346"/>
      <c r="I13570" s="346"/>
      <c r="J13570" s="346"/>
      <c r="K13570" s="346"/>
      <c r="L13570" s="346"/>
      <c r="M13570" s="346"/>
      <c r="P13570" s="343"/>
    </row>
    <row r="13571" spans="1:16" x14ac:dyDescent="0.25">
      <c r="A13571" s="346" t="s">
        <v>5257</v>
      </c>
      <c r="B13571" s="346" t="s">
        <v>6431</v>
      </c>
      <c r="C13571" s="347" t="s">
        <v>6432</v>
      </c>
      <c r="D13571" s="347" t="s">
        <v>15765</v>
      </c>
      <c r="E13571" s="347" t="s">
        <v>16826</v>
      </c>
      <c r="F13571" s="346"/>
      <c r="G13571" s="346"/>
      <c r="H13571" s="346"/>
      <c r="I13571" s="346"/>
      <c r="J13571" s="346"/>
      <c r="K13571" s="346"/>
      <c r="L13571" s="346"/>
      <c r="M13571" s="346"/>
      <c r="P13571" s="343"/>
    </row>
    <row r="13572" spans="1:16" x14ac:dyDescent="0.25">
      <c r="A13572" s="44" t="s">
        <v>5257</v>
      </c>
      <c r="B13572" s="44" t="s">
        <v>12552</v>
      </c>
      <c r="C13572" s="45" t="s">
        <v>8876</v>
      </c>
      <c r="D13572" s="45" t="s">
        <v>4574</v>
      </c>
      <c r="E13572" s="275">
        <f>DATE(2027,3,17)</f>
        <v>46463</v>
      </c>
      <c r="M13572" s="44"/>
      <c r="P13572" s="343"/>
    </row>
    <row r="13573" spans="1:16" x14ac:dyDescent="0.25">
      <c r="A13573" s="44" t="s">
        <v>5257</v>
      </c>
      <c r="B13573" s="44" t="s">
        <v>5258</v>
      </c>
      <c r="C13573" s="45" t="s">
        <v>5259</v>
      </c>
      <c r="D13573" s="45" t="s">
        <v>13812</v>
      </c>
      <c r="E13573" s="45" t="s">
        <v>6212</v>
      </c>
      <c r="F13573" s="93"/>
      <c r="G13573" s="93"/>
      <c r="H13573" s="93"/>
      <c r="I13573" s="99"/>
      <c r="J13573" s="99"/>
      <c r="K13573" s="99"/>
      <c r="L13573" s="44"/>
      <c r="M13573" s="44"/>
      <c r="P13573" s="343"/>
    </row>
    <row r="13574" spans="1:16" x14ac:dyDescent="0.25">
      <c r="A13574" s="44" t="s">
        <v>5257</v>
      </c>
      <c r="B13574" s="44" t="s">
        <v>6431</v>
      </c>
      <c r="C13574" s="45" t="s">
        <v>6432</v>
      </c>
      <c r="D13574" s="45" t="s">
        <v>13812</v>
      </c>
      <c r="E13574" s="45" t="s">
        <v>6433</v>
      </c>
      <c r="F13574" s="93"/>
      <c r="G13574" s="93"/>
      <c r="H13574" s="93"/>
      <c r="I13574" s="99"/>
      <c r="J13574" s="99"/>
      <c r="K13574" s="99"/>
      <c r="L13574" s="44"/>
      <c r="M13574" s="44"/>
      <c r="P13574" s="343"/>
    </row>
    <row r="13575" spans="1:16" x14ac:dyDescent="0.25">
      <c r="A13575" s="264" t="s">
        <v>961</v>
      </c>
      <c r="B13575" s="264" t="s">
        <v>1076</v>
      </c>
      <c r="C13575" s="265">
        <v>240303</v>
      </c>
      <c r="D13575" s="265" t="s">
        <v>15953</v>
      </c>
      <c r="E13575" s="266" t="s">
        <v>3064</v>
      </c>
      <c r="P13575" s="343"/>
    </row>
    <row r="13576" spans="1:16" x14ac:dyDescent="0.25">
      <c r="A13576" s="44" t="s">
        <v>6522</v>
      </c>
      <c r="B13576" s="44" t="s">
        <v>12265</v>
      </c>
      <c r="C13576" s="45" t="s">
        <v>6624</v>
      </c>
      <c r="D13576" s="45" t="s">
        <v>4574</v>
      </c>
      <c r="E13576" s="275">
        <f>DATE(2025,11,29)</f>
        <v>45990</v>
      </c>
      <c r="F13576" s="32"/>
      <c r="G13576" s="32"/>
      <c r="H13576" s="32"/>
      <c r="I13576" s="31"/>
      <c r="J13576" s="31"/>
      <c r="K13576" s="31"/>
      <c r="L13576" s="31"/>
      <c r="M13576" s="44"/>
      <c r="N13576" s="31"/>
      <c r="P13576" s="343"/>
    </row>
    <row r="13577" spans="1:16" x14ac:dyDescent="0.25">
      <c r="A13577" s="44" t="s">
        <v>7066</v>
      </c>
      <c r="B13577" s="44" t="s">
        <v>15963</v>
      </c>
      <c r="C13577" s="45" t="s">
        <v>15964</v>
      </c>
      <c r="D13577" s="45" t="s">
        <v>18252</v>
      </c>
      <c r="E13577" s="45" t="s">
        <v>6214</v>
      </c>
      <c r="F13577" s="45" t="s">
        <v>1384</v>
      </c>
      <c r="G13577" s="45" t="s">
        <v>1385</v>
      </c>
      <c r="P13577" s="343"/>
    </row>
    <row r="13578" spans="1:16" x14ac:dyDescent="0.25">
      <c r="A13578" s="264" t="s">
        <v>7066</v>
      </c>
      <c r="B13578" s="264" t="s">
        <v>2801</v>
      </c>
      <c r="C13578" s="265">
        <v>22050201</v>
      </c>
      <c r="D13578" s="265" t="s">
        <v>15953</v>
      </c>
      <c r="E13578" s="266" t="s">
        <v>6673</v>
      </c>
      <c r="P13578" s="343"/>
    </row>
    <row r="13579" spans="1:16" x14ac:dyDescent="0.25">
      <c r="A13579" s="264" t="s">
        <v>7066</v>
      </c>
      <c r="B13579" s="264" t="s">
        <v>15027</v>
      </c>
      <c r="C13579" s="265">
        <v>22050202</v>
      </c>
      <c r="D13579" s="265" t="s">
        <v>15953</v>
      </c>
      <c r="E13579" s="266" t="s">
        <v>6673</v>
      </c>
      <c r="P13579" s="343"/>
    </row>
    <row r="13580" spans="1:16" x14ac:dyDescent="0.25">
      <c r="A13580" s="264" t="s">
        <v>15059</v>
      </c>
      <c r="B13580" s="264" t="s">
        <v>1055</v>
      </c>
      <c r="C13580" s="265">
        <v>22010702</v>
      </c>
      <c r="D13580" s="265" t="s">
        <v>15953</v>
      </c>
      <c r="E13580" s="266" t="s">
        <v>8836</v>
      </c>
      <c r="P13580" s="343"/>
    </row>
    <row r="13581" spans="1:16" x14ac:dyDescent="0.25">
      <c r="A13581" s="44" t="s">
        <v>504</v>
      </c>
      <c r="B13581" s="44" t="s">
        <v>15279</v>
      </c>
      <c r="C13581" s="45" t="s">
        <v>11130</v>
      </c>
      <c r="D13581" s="45" t="s">
        <v>16294</v>
      </c>
      <c r="E13581" s="46">
        <v>46112</v>
      </c>
      <c r="F13581" s="338"/>
      <c r="G13581" s="44"/>
      <c r="H13581" s="44"/>
      <c r="I13581" s="44"/>
      <c r="J13581" s="44"/>
      <c r="K13581" s="44"/>
      <c r="L13581" s="44"/>
      <c r="M13581" s="44"/>
      <c r="P13581" s="343"/>
    </row>
    <row r="13582" spans="1:16" x14ac:dyDescent="0.25">
      <c r="A13582" s="44" t="s">
        <v>15633</v>
      </c>
      <c r="B13582" s="44" t="s">
        <v>1353</v>
      </c>
      <c r="C13582" s="45" t="s">
        <v>15395</v>
      </c>
      <c r="D13582" s="45" t="s">
        <v>18252</v>
      </c>
      <c r="E13582" s="45" t="s">
        <v>10069</v>
      </c>
      <c r="F13582" s="45" t="s">
        <v>1384</v>
      </c>
      <c r="G13582" s="45" t="s">
        <v>1385</v>
      </c>
      <c r="P13582" s="343"/>
    </row>
    <row r="13583" spans="1:16" x14ac:dyDescent="0.25">
      <c r="A13583" s="1" t="s">
        <v>11956</v>
      </c>
      <c r="B13583" s="432" t="s">
        <v>179</v>
      </c>
      <c r="C13583" s="433" t="s">
        <v>11957</v>
      </c>
      <c r="D13583" s="434" t="s">
        <v>17016</v>
      </c>
      <c r="E13583" s="434">
        <v>46038</v>
      </c>
      <c r="P13583" s="343"/>
    </row>
    <row r="13584" spans="1:16" x14ac:dyDescent="0.25">
      <c r="A13584" s="264" t="s">
        <v>5499</v>
      </c>
      <c r="B13584" s="264" t="s">
        <v>236</v>
      </c>
      <c r="C13584" s="265">
        <v>241001</v>
      </c>
      <c r="D13584" s="265" t="s">
        <v>15953</v>
      </c>
      <c r="E13584" s="266" t="s">
        <v>11352</v>
      </c>
      <c r="P13584" s="343"/>
    </row>
    <row r="13585" spans="1:16" x14ac:dyDescent="0.25">
      <c r="A13585" s="44" t="s">
        <v>7221</v>
      </c>
      <c r="B13585" s="44" t="s">
        <v>15259</v>
      </c>
      <c r="C13585" s="45" t="s">
        <v>11129</v>
      </c>
      <c r="D13585" s="45" t="s">
        <v>16294</v>
      </c>
      <c r="E13585" s="46">
        <v>46022</v>
      </c>
      <c r="F13585" s="338"/>
      <c r="G13585" s="44"/>
      <c r="H13585" s="44"/>
      <c r="I13585" s="44"/>
      <c r="J13585" s="44"/>
      <c r="K13585" s="44"/>
      <c r="L13585" s="44"/>
      <c r="M13585" s="44"/>
      <c r="N13585" s="31"/>
      <c r="P13585" s="343"/>
    </row>
    <row r="13586" spans="1:16" x14ac:dyDescent="0.25">
      <c r="A13586" s="264" t="s">
        <v>9602</v>
      </c>
      <c r="B13586" s="264" t="s">
        <v>2751</v>
      </c>
      <c r="C13586" s="265">
        <v>230105</v>
      </c>
      <c r="D13586" s="265" t="s">
        <v>15953</v>
      </c>
      <c r="E13586" s="266" t="s">
        <v>6877</v>
      </c>
      <c r="P13586" s="343"/>
    </row>
    <row r="13587" spans="1:16" x14ac:dyDescent="0.25">
      <c r="A13587" s="44" t="s">
        <v>5114</v>
      </c>
      <c r="B13587" s="44" t="s">
        <v>15970</v>
      </c>
      <c r="C13587" s="45" t="s">
        <v>15775</v>
      </c>
      <c r="D13587" s="45" t="s">
        <v>18252</v>
      </c>
      <c r="E13587" s="45" t="s">
        <v>6416</v>
      </c>
      <c r="F13587" s="45" t="s">
        <v>1385</v>
      </c>
      <c r="G13587" s="45" t="s">
        <v>1385</v>
      </c>
      <c r="P13587" s="343"/>
    </row>
    <row r="13588" spans="1:16" x14ac:dyDescent="0.25">
      <c r="A13588" s="1" t="s">
        <v>14509</v>
      </c>
      <c r="B13588" s="432" t="s">
        <v>14389</v>
      </c>
      <c r="C13588" s="433" t="s">
        <v>14510</v>
      </c>
      <c r="D13588" s="434" t="s">
        <v>17016</v>
      </c>
      <c r="E13588" s="434">
        <v>45826</v>
      </c>
      <c r="P13588" s="343"/>
    </row>
    <row r="13589" spans="1:16" x14ac:dyDescent="0.25">
      <c r="A13589" s="264" t="s">
        <v>7067</v>
      </c>
      <c r="B13589" s="264" t="s">
        <v>1063</v>
      </c>
      <c r="C13589" s="265">
        <v>220104</v>
      </c>
      <c r="D13589" s="265" t="s">
        <v>15953</v>
      </c>
      <c r="E13589" s="266" t="s">
        <v>6677</v>
      </c>
      <c r="P13589" s="343"/>
    </row>
    <row r="13590" spans="1:16" x14ac:dyDescent="0.25">
      <c r="A13590" s="264" t="s">
        <v>7067</v>
      </c>
      <c r="B13590" s="264" t="s">
        <v>6678</v>
      </c>
      <c r="C13590" s="265">
        <v>22020201</v>
      </c>
      <c r="D13590" s="265" t="s">
        <v>15953</v>
      </c>
      <c r="E13590" s="266" t="s">
        <v>5195</v>
      </c>
      <c r="P13590" s="343"/>
    </row>
    <row r="13591" spans="1:16" x14ac:dyDescent="0.25">
      <c r="A13591" s="264" t="s">
        <v>7067</v>
      </c>
      <c r="B13591" s="264" t="s">
        <v>6679</v>
      </c>
      <c r="C13591" s="265">
        <v>22020202</v>
      </c>
      <c r="D13591" s="265" t="s">
        <v>15953</v>
      </c>
      <c r="E13591" s="266" t="s">
        <v>5195</v>
      </c>
      <c r="P13591" s="343"/>
    </row>
    <row r="13592" spans="1:16" x14ac:dyDescent="0.25">
      <c r="A13592" s="264" t="s">
        <v>9603</v>
      </c>
      <c r="B13592" s="264" t="s">
        <v>2751</v>
      </c>
      <c r="C13592" s="265">
        <v>230105</v>
      </c>
      <c r="D13592" s="265" t="s">
        <v>15953</v>
      </c>
      <c r="E13592" s="266" t="s">
        <v>6877</v>
      </c>
      <c r="P13592" s="343"/>
    </row>
    <row r="13593" spans="1:16" x14ac:dyDescent="0.25">
      <c r="A13593" s="264" t="s">
        <v>962</v>
      </c>
      <c r="B13593" s="264" t="s">
        <v>3782</v>
      </c>
      <c r="C13593" s="265">
        <v>23010402</v>
      </c>
      <c r="D13593" s="265" t="s">
        <v>15953</v>
      </c>
      <c r="E13593" s="266" t="s">
        <v>8836</v>
      </c>
      <c r="P13593" s="343"/>
    </row>
    <row r="13594" spans="1:16" x14ac:dyDescent="0.25">
      <c r="A13594" s="57" t="s">
        <v>4520</v>
      </c>
      <c r="B13594" s="92" t="s">
        <v>4550</v>
      </c>
      <c r="C13594" s="93" t="s">
        <v>4548</v>
      </c>
      <c r="D13594" s="93" t="s">
        <v>4549</v>
      </c>
      <c r="E13594" s="94">
        <v>46203</v>
      </c>
      <c r="F13594" s="93"/>
      <c r="G13594" s="93"/>
      <c r="H13594" s="93"/>
      <c r="I13594" s="99"/>
      <c r="J13594" s="99"/>
      <c r="K13594" s="99"/>
      <c r="L13594" s="44"/>
      <c r="M13594" s="44"/>
      <c r="P13594" s="343"/>
    </row>
    <row r="13595" spans="1:16" x14ac:dyDescent="0.25">
      <c r="A13595" s="264" t="s">
        <v>15916</v>
      </c>
      <c r="B13595" s="264" t="s">
        <v>6669</v>
      </c>
      <c r="C13595" s="265">
        <v>240804</v>
      </c>
      <c r="D13595" s="265" t="s">
        <v>15953</v>
      </c>
      <c r="E13595" s="266" t="s">
        <v>15826</v>
      </c>
      <c r="P13595" s="343"/>
    </row>
    <row r="13596" spans="1:16" x14ac:dyDescent="0.25">
      <c r="A13596" s="264" t="s">
        <v>17982</v>
      </c>
      <c r="B13596" s="264" t="s">
        <v>2751</v>
      </c>
      <c r="C13596" s="265">
        <v>220105</v>
      </c>
      <c r="D13596" s="265" t="s">
        <v>15953</v>
      </c>
      <c r="E13596" s="266" t="s">
        <v>3064</v>
      </c>
      <c r="P13596" s="343"/>
    </row>
    <row r="13597" spans="1:16" x14ac:dyDescent="0.25">
      <c r="A13597" s="264" t="s">
        <v>17982</v>
      </c>
      <c r="B13597" s="264" t="s">
        <v>1070</v>
      </c>
      <c r="C13597" s="265">
        <v>241202</v>
      </c>
      <c r="D13597" s="265" t="s">
        <v>15953</v>
      </c>
      <c r="E13597" s="266" t="s">
        <v>17687</v>
      </c>
      <c r="P13597" s="343"/>
    </row>
    <row r="13598" spans="1:16" x14ac:dyDescent="0.25">
      <c r="A13598" s="264" t="s">
        <v>17983</v>
      </c>
      <c r="B13598" s="264" t="s">
        <v>2751</v>
      </c>
      <c r="C13598" s="265">
        <v>250106</v>
      </c>
      <c r="D13598" s="265" t="s">
        <v>15953</v>
      </c>
      <c r="E13598" s="266" t="s">
        <v>16784</v>
      </c>
      <c r="P13598" s="343"/>
    </row>
    <row r="13599" spans="1:16" x14ac:dyDescent="0.25">
      <c r="A13599" s="44" t="s">
        <v>10582</v>
      </c>
      <c r="B13599" s="44" t="s">
        <v>3186</v>
      </c>
      <c r="C13599" s="45" t="s">
        <v>10544</v>
      </c>
      <c r="D13599" s="45" t="s">
        <v>18252</v>
      </c>
      <c r="E13599" s="45" t="s">
        <v>5410</v>
      </c>
      <c r="F13599" s="45" t="s">
        <v>1384</v>
      </c>
      <c r="G13599" s="45" t="s">
        <v>1385</v>
      </c>
      <c r="P13599" s="343"/>
    </row>
    <row r="13600" spans="1:16" x14ac:dyDescent="0.25">
      <c r="A13600" s="264" t="s">
        <v>15060</v>
      </c>
      <c r="B13600" s="264" t="s">
        <v>1056</v>
      </c>
      <c r="C13600" s="265">
        <v>240601</v>
      </c>
      <c r="D13600" s="265" t="s">
        <v>15953</v>
      </c>
      <c r="E13600" s="266" t="s">
        <v>13753</v>
      </c>
      <c r="P13600" s="343"/>
    </row>
    <row r="13601" spans="1:16" x14ac:dyDescent="0.25">
      <c r="A13601" s="44" t="s">
        <v>15261</v>
      </c>
      <c r="B13601" s="44" t="s">
        <v>15259</v>
      </c>
      <c r="C13601" s="45" t="s">
        <v>11129</v>
      </c>
      <c r="D13601" s="45" t="s">
        <v>16294</v>
      </c>
      <c r="E13601" s="46">
        <v>46022</v>
      </c>
      <c r="F13601" s="338"/>
      <c r="G13601" s="44"/>
      <c r="H13601" s="44"/>
      <c r="I13601" s="44"/>
      <c r="J13601" s="44"/>
      <c r="K13601" s="44"/>
      <c r="L13601" s="44"/>
      <c r="M13601" s="44"/>
      <c r="N13601" s="31"/>
      <c r="P13601" s="343"/>
    </row>
    <row r="13602" spans="1:16" x14ac:dyDescent="0.25">
      <c r="A13602" s="44" t="s">
        <v>16190</v>
      </c>
      <c r="B13602" s="44" t="s">
        <v>15963</v>
      </c>
      <c r="C13602" s="45" t="s">
        <v>15964</v>
      </c>
      <c r="D13602" s="45" t="s">
        <v>18252</v>
      </c>
      <c r="E13602" s="45" t="s">
        <v>6214</v>
      </c>
      <c r="F13602" s="45" t="s">
        <v>1384</v>
      </c>
      <c r="G13602" s="45" t="s">
        <v>1385</v>
      </c>
      <c r="P13602" s="343"/>
    </row>
    <row r="13603" spans="1:16" x14ac:dyDescent="0.25">
      <c r="A13603" s="44" t="s">
        <v>16191</v>
      </c>
      <c r="B13603" s="44" t="s">
        <v>18102</v>
      </c>
      <c r="C13603" s="45" t="s">
        <v>18103</v>
      </c>
      <c r="D13603" s="45" t="s">
        <v>18252</v>
      </c>
      <c r="E13603" s="45" t="s">
        <v>6985</v>
      </c>
      <c r="F13603" s="45" t="s">
        <v>1385</v>
      </c>
      <c r="G13603" s="45" t="s">
        <v>1385</v>
      </c>
      <c r="P13603" s="343"/>
    </row>
    <row r="13604" spans="1:16" x14ac:dyDescent="0.25">
      <c r="A13604" s="44" t="s">
        <v>16192</v>
      </c>
      <c r="B13604" s="44" t="s">
        <v>15963</v>
      </c>
      <c r="C13604" s="45" t="s">
        <v>15964</v>
      </c>
      <c r="D13604" s="45" t="s">
        <v>18252</v>
      </c>
      <c r="E13604" s="45" t="s">
        <v>6214</v>
      </c>
      <c r="F13604" s="45" t="s">
        <v>1384</v>
      </c>
      <c r="G13604" s="45" t="s">
        <v>1385</v>
      </c>
      <c r="P13604" s="343"/>
    </row>
    <row r="13605" spans="1:16" x14ac:dyDescent="0.25">
      <c r="A13605" s="44" t="s">
        <v>680</v>
      </c>
      <c r="B13605" s="44" t="s">
        <v>15319</v>
      </c>
      <c r="C13605" s="45" t="s">
        <v>7314</v>
      </c>
      <c r="D13605" s="45" t="s">
        <v>16294</v>
      </c>
      <c r="E13605" s="46">
        <v>45930</v>
      </c>
      <c r="F13605" s="338"/>
      <c r="G13605" s="44"/>
      <c r="H13605" s="44"/>
      <c r="I13605" s="44"/>
      <c r="J13605" s="44"/>
      <c r="K13605" s="44"/>
      <c r="L13605" s="44"/>
      <c r="M13605" s="44"/>
      <c r="N13605" s="31"/>
      <c r="P13605" s="343"/>
    </row>
    <row r="13606" spans="1:16" x14ac:dyDescent="0.25">
      <c r="A13606" s="44" t="s">
        <v>12553</v>
      </c>
      <c r="B13606" s="44" t="s">
        <v>11982</v>
      </c>
      <c r="C13606" s="45" t="s">
        <v>8877</v>
      </c>
      <c r="D13606" s="45" t="s">
        <v>4574</v>
      </c>
      <c r="E13606" s="275">
        <f>DATE(2027,3,24)</f>
        <v>46470</v>
      </c>
      <c r="M13606" s="44"/>
      <c r="P13606" s="343"/>
    </row>
    <row r="13607" spans="1:16" x14ac:dyDescent="0.25">
      <c r="A13607" s="262" t="s">
        <v>7470</v>
      </c>
      <c r="B13607" s="262" t="s">
        <v>7334</v>
      </c>
      <c r="C13607" s="53" t="s">
        <v>7471</v>
      </c>
      <c r="D13607" s="93" t="s">
        <v>7330</v>
      </c>
      <c r="E13607" s="263">
        <v>45809</v>
      </c>
      <c r="F13607" s="93"/>
      <c r="G13607" s="93"/>
      <c r="H13607" s="93"/>
      <c r="I13607" s="99"/>
      <c r="J13607" s="99"/>
      <c r="K13607" s="99"/>
      <c r="L13607" s="44"/>
      <c r="M13607" s="44"/>
      <c r="N13607" s="31"/>
      <c r="P13607" s="343"/>
    </row>
    <row r="13608" spans="1:16" x14ac:dyDescent="0.25">
      <c r="A13608" s="44" t="s">
        <v>13330</v>
      </c>
      <c r="B13608" s="92" t="s">
        <v>13392</v>
      </c>
      <c r="C13608" s="45" t="s">
        <v>13131</v>
      </c>
      <c r="D13608" s="93" t="s">
        <v>13391</v>
      </c>
      <c r="E13608" s="94">
        <v>45838</v>
      </c>
      <c r="F13608" s="93"/>
      <c r="G13608" s="93"/>
      <c r="H13608" s="93"/>
      <c r="I13608" s="99"/>
      <c r="J13608" s="99"/>
      <c r="K13608" s="99"/>
      <c r="L13608" s="44"/>
      <c r="M13608" s="44"/>
      <c r="N13608" s="31"/>
      <c r="P13608" s="343"/>
    </row>
    <row r="13609" spans="1:16" x14ac:dyDescent="0.25">
      <c r="A13609" s="264" t="s">
        <v>17984</v>
      </c>
      <c r="B13609" s="264" t="s">
        <v>236</v>
      </c>
      <c r="C13609" s="265">
        <v>241001</v>
      </c>
      <c r="D13609" s="265" t="s">
        <v>15953</v>
      </c>
      <c r="E13609" s="266" t="s">
        <v>11352</v>
      </c>
      <c r="P13609" s="343"/>
    </row>
    <row r="13610" spans="1:16" x14ac:dyDescent="0.25">
      <c r="A13610" s="264" t="s">
        <v>17984</v>
      </c>
      <c r="B13610" s="264" t="s">
        <v>6661</v>
      </c>
      <c r="C13610" s="265">
        <v>22100201</v>
      </c>
      <c r="D13610" s="265" t="s">
        <v>15953</v>
      </c>
      <c r="E13610" s="266" t="s">
        <v>5198</v>
      </c>
      <c r="P13610" s="343"/>
    </row>
    <row r="13611" spans="1:16" x14ac:dyDescent="0.25">
      <c r="A13611" s="264" t="s">
        <v>17984</v>
      </c>
      <c r="B13611" s="264" t="s">
        <v>3594</v>
      </c>
      <c r="C13611" s="265">
        <v>22100202</v>
      </c>
      <c r="D13611" s="265" t="s">
        <v>15953</v>
      </c>
      <c r="E13611" s="266" t="s">
        <v>5198</v>
      </c>
      <c r="P13611" s="343"/>
    </row>
    <row r="13612" spans="1:16" x14ac:dyDescent="0.25">
      <c r="A13612" s="264" t="s">
        <v>17984</v>
      </c>
      <c r="B13612" s="264" t="s">
        <v>12996</v>
      </c>
      <c r="C13612" s="265">
        <v>24010401</v>
      </c>
      <c r="D13612" s="265" t="s">
        <v>15953</v>
      </c>
      <c r="E13612" s="266" t="s">
        <v>12997</v>
      </c>
      <c r="P13612" s="343"/>
    </row>
    <row r="13613" spans="1:16" x14ac:dyDescent="0.25">
      <c r="A13613" s="264" t="s">
        <v>17984</v>
      </c>
      <c r="B13613" s="264" t="s">
        <v>3782</v>
      </c>
      <c r="C13613" s="265">
        <v>24010402</v>
      </c>
      <c r="D13613" s="265" t="s">
        <v>15953</v>
      </c>
      <c r="E13613" s="266" t="s">
        <v>8836</v>
      </c>
      <c r="P13613" s="343"/>
    </row>
    <row r="13614" spans="1:16" x14ac:dyDescent="0.25">
      <c r="A13614" s="264" t="s">
        <v>17984</v>
      </c>
      <c r="B13614" s="264" t="s">
        <v>4844</v>
      </c>
      <c r="C13614" s="265">
        <v>24060401</v>
      </c>
      <c r="D13614" s="265" t="s">
        <v>15953</v>
      </c>
      <c r="E13614" s="266" t="s">
        <v>6412</v>
      </c>
      <c r="P13614" s="343"/>
    </row>
    <row r="13615" spans="1:16" x14ac:dyDescent="0.25">
      <c r="A13615" s="264" t="s">
        <v>17984</v>
      </c>
      <c r="B13615" s="264" t="s">
        <v>1057</v>
      </c>
      <c r="C13615" s="265">
        <v>24060402</v>
      </c>
      <c r="D13615" s="265" t="s">
        <v>15953</v>
      </c>
      <c r="E13615" s="266" t="s">
        <v>5410</v>
      </c>
      <c r="P13615" s="343"/>
    </row>
    <row r="13616" spans="1:16" x14ac:dyDescent="0.25">
      <c r="A13616" s="44" t="s">
        <v>7309</v>
      </c>
      <c r="B13616" s="44" t="s">
        <v>15317</v>
      </c>
      <c r="C13616" s="45" t="s">
        <v>7299</v>
      </c>
      <c r="D13616" s="45" t="s">
        <v>16294</v>
      </c>
      <c r="E13616" s="46">
        <v>45688</v>
      </c>
      <c r="F13616" s="338"/>
      <c r="G13616" s="44"/>
      <c r="H13616" s="44"/>
      <c r="I13616" s="44"/>
      <c r="J13616" s="44"/>
      <c r="K13616" s="44"/>
      <c r="L13616" s="44"/>
      <c r="M13616" s="44"/>
      <c r="N13616" s="31"/>
      <c r="P13616" s="343"/>
    </row>
    <row r="13617" spans="1:16" x14ac:dyDescent="0.25">
      <c r="A13617" s="44" t="s">
        <v>13633</v>
      </c>
      <c r="B13617" s="44" t="s">
        <v>13634</v>
      </c>
      <c r="C13617" s="45" t="s">
        <v>13725</v>
      </c>
      <c r="D13617" s="45" t="s">
        <v>4574</v>
      </c>
      <c r="E13617" s="275">
        <f>DATE(2028,2,28)</f>
        <v>46811</v>
      </c>
      <c r="M13617" s="44"/>
      <c r="P13617" s="343"/>
    </row>
    <row r="13618" spans="1:16" x14ac:dyDescent="0.25">
      <c r="A13618" s="1" t="s">
        <v>69</v>
      </c>
      <c r="B13618" s="432" t="s">
        <v>181</v>
      </c>
      <c r="C13618" s="433" t="s">
        <v>4429</v>
      </c>
      <c r="D13618" s="434" t="s">
        <v>17016</v>
      </c>
      <c r="E13618" s="434">
        <v>45823</v>
      </c>
      <c r="P13618" s="343"/>
    </row>
    <row r="13619" spans="1:16" x14ac:dyDescent="0.25">
      <c r="A13619" s="1" t="s">
        <v>69</v>
      </c>
      <c r="B13619" s="432" t="s">
        <v>2197</v>
      </c>
      <c r="C13619" s="433" t="s">
        <v>10911</v>
      </c>
      <c r="D13619" s="434" t="s">
        <v>17016</v>
      </c>
      <c r="E13619" s="434">
        <v>45919</v>
      </c>
      <c r="P13619" s="343"/>
    </row>
    <row r="13620" spans="1:16" x14ac:dyDescent="0.25">
      <c r="A13620" s="264" t="s">
        <v>7068</v>
      </c>
      <c r="B13620" s="264" t="s">
        <v>6672</v>
      </c>
      <c r="C13620" s="265">
        <v>22050101</v>
      </c>
      <c r="D13620" s="265" t="s">
        <v>15953</v>
      </c>
      <c r="E13620" s="266" t="s">
        <v>6673</v>
      </c>
      <c r="P13620" s="343"/>
    </row>
    <row r="13621" spans="1:16" x14ac:dyDescent="0.25">
      <c r="A13621" s="264" t="s">
        <v>7068</v>
      </c>
      <c r="B13621" s="264" t="s">
        <v>6711</v>
      </c>
      <c r="C13621" s="265">
        <v>22050102</v>
      </c>
      <c r="D13621" s="265" t="s">
        <v>15953</v>
      </c>
      <c r="E13621" s="266" t="s">
        <v>6673</v>
      </c>
      <c r="P13621" s="343"/>
    </row>
    <row r="13622" spans="1:16" x14ac:dyDescent="0.25">
      <c r="A13622" s="44" t="s">
        <v>15634</v>
      </c>
      <c r="B13622" s="44" t="s">
        <v>1349</v>
      </c>
      <c r="C13622" s="45" t="s">
        <v>15422</v>
      </c>
      <c r="D13622" s="45" t="s">
        <v>18252</v>
      </c>
      <c r="E13622" s="45" t="s">
        <v>3064</v>
      </c>
      <c r="F13622" s="45" t="s">
        <v>1384</v>
      </c>
      <c r="G13622" s="45" t="s">
        <v>1385</v>
      </c>
      <c r="P13622" s="343"/>
    </row>
    <row r="13623" spans="1:16" x14ac:dyDescent="0.25">
      <c r="A13623" s="44" t="s">
        <v>15635</v>
      </c>
      <c r="B13623" s="44" t="s">
        <v>1368</v>
      </c>
      <c r="C13623" s="45" t="s">
        <v>9312</v>
      </c>
      <c r="D13623" s="45" t="s">
        <v>18252</v>
      </c>
      <c r="E13623" s="45" t="s">
        <v>3754</v>
      </c>
      <c r="F13623" s="45" t="s">
        <v>1384</v>
      </c>
      <c r="G13623" s="45" t="s">
        <v>1385</v>
      </c>
      <c r="P13623" s="343"/>
    </row>
    <row r="13624" spans="1:16" x14ac:dyDescent="0.25">
      <c r="A13624" s="44" t="s">
        <v>15636</v>
      </c>
      <c r="B13624" s="44" t="s">
        <v>15529</v>
      </c>
      <c r="C13624" s="45" t="s">
        <v>15530</v>
      </c>
      <c r="D13624" s="45" t="s">
        <v>18252</v>
      </c>
      <c r="E13624" s="45" t="s">
        <v>3064</v>
      </c>
      <c r="F13624" s="45" t="s">
        <v>1384</v>
      </c>
      <c r="G13624" s="45" t="s">
        <v>1385</v>
      </c>
      <c r="P13624" s="343"/>
    </row>
    <row r="13625" spans="1:16" x14ac:dyDescent="0.25">
      <c r="A13625" s="264" t="s">
        <v>7069</v>
      </c>
      <c r="B13625" s="264" t="s">
        <v>1070</v>
      </c>
      <c r="C13625" s="265">
        <v>241202</v>
      </c>
      <c r="D13625" s="265" t="s">
        <v>15953</v>
      </c>
      <c r="E13625" s="266" t="s">
        <v>17687</v>
      </c>
      <c r="P13625" s="343"/>
    </row>
    <row r="13626" spans="1:16" x14ac:dyDescent="0.25">
      <c r="A13626" s="44" t="s">
        <v>12554</v>
      </c>
      <c r="B13626" s="44" t="s">
        <v>12019</v>
      </c>
      <c r="C13626" s="45" t="s">
        <v>6625</v>
      </c>
      <c r="D13626" s="45" t="s">
        <v>4574</v>
      </c>
      <c r="E13626" s="275">
        <f>DATE(2026,5,26)</f>
        <v>46168</v>
      </c>
      <c r="M13626" s="44"/>
      <c r="P13626" s="343"/>
    </row>
    <row r="13627" spans="1:16" x14ac:dyDescent="0.25">
      <c r="A13627" s="262" t="s">
        <v>11632</v>
      </c>
      <c r="B13627" s="262" t="s">
        <v>11572</v>
      </c>
      <c r="C13627" s="53" t="s">
        <v>11748</v>
      </c>
      <c r="D13627" s="93" t="s">
        <v>7330</v>
      </c>
      <c r="E13627" s="263">
        <v>46727</v>
      </c>
      <c r="F13627" s="93"/>
      <c r="G13627" s="93"/>
      <c r="H13627" s="93"/>
      <c r="I13627" s="99"/>
      <c r="J13627" s="99"/>
      <c r="K13627" s="99"/>
      <c r="L13627" s="44"/>
      <c r="M13627" s="44"/>
      <c r="P13627" s="343"/>
    </row>
    <row r="13628" spans="1:16" x14ac:dyDescent="0.25">
      <c r="A13628" s="262" t="s">
        <v>7472</v>
      </c>
      <c r="B13628" s="262" t="s">
        <v>7391</v>
      </c>
      <c r="C13628" s="53" t="s">
        <v>7473</v>
      </c>
      <c r="D13628" s="93" t="s">
        <v>7330</v>
      </c>
      <c r="E13628" s="263">
        <v>46614</v>
      </c>
      <c r="F13628" s="93"/>
      <c r="G13628" s="93"/>
      <c r="H13628" s="93"/>
      <c r="I13628" s="99"/>
      <c r="J13628" s="99"/>
      <c r="K13628" s="99"/>
      <c r="L13628" s="44"/>
      <c r="M13628" s="44"/>
      <c r="P13628" s="343"/>
    </row>
    <row r="13629" spans="1:16" x14ac:dyDescent="0.25">
      <c r="A13629" s="262" t="s">
        <v>7474</v>
      </c>
      <c r="B13629" s="262" t="s">
        <v>7348</v>
      </c>
      <c r="C13629" s="53" t="s">
        <v>16266</v>
      </c>
      <c r="D13629" s="93" t="s">
        <v>7330</v>
      </c>
      <c r="E13629" s="263">
        <v>47403</v>
      </c>
      <c r="F13629" s="93"/>
      <c r="G13629" s="93"/>
      <c r="H13629" s="93"/>
      <c r="I13629" s="99"/>
      <c r="J13629" s="99"/>
      <c r="K13629" s="99"/>
      <c r="L13629" s="44"/>
      <c r="M13629" s="44"/>
      <c r="P13629" s="343"/>
    </row>
    <row r="13630" spans="1:16" x14ac:dyDescent="0.25">
      <c r="A13630" s="44" t="s">
        <v>16193</v>
      </c>
      <c r="B13630" s="44" t="s">
        <v>1345</v>
      </c>
      <c r="C13630" s="45" t="s">
        <v>18105</v>
      </c>
      <c r="D13630" s="45" t="s">
        <v>18252</v>
      </c>
      <c r="E13630" s="45" t="s">
        <v>6985</v>
      </c>
      <c r="F13630" s="45" t="s">
        <v>1384</v>
      </c>
      <c r="G13630" s="45" t="s">
        <v>1385</v>
      </c>
      <c r="P13630" s="343"/>
    </row>
    <row r="13631" spans="1:16" x14ac:dyDescent="0.25">
      <c r="A13631" s="1" t="s">
        <v>14019</v>
      </c>
      <c r="B13631" s="432" t="s">
        <v>4918</v>
      </c>
      <c r="C13631" s="433" t="s">
        <v>5025</v>
      </c>
      <c r="D13631" s="434" t="s">
        <v>17016</v>
      </c>
      <c r="E13631" s="434">
        <v>45886</v>
      </c>
      <c r="P13631" s="343"/>
    </row>
    <row r="13632" spans="1:16" x14ac:dyDescent="0.25">
      <c r="A13632" s="44" t="s">
        <v>16194</v>
      </c>
      <c r="B13632" s="44" t="s">
        <v>1356</v>
      </c>
      <c r="C13632" s="45" t="s">
        <v>15958</v>
      </c>
      <c r="D13632" s="45" t="s">
        <v>18252</v>
      </c>
      <c r="E13632" s="45" t="s">
        <v>6214</v>
      </c>
      <c r="F13632" s="45" t="s">
        <v>1384</v>
      </c>
      <c r="G13632" s="45" t="s">
        <v>1385</v>
      </c>
      <c r="P13632" s="343"/>
    </row>
    <row r="13633" spans="1:16" x14ac:dyDescent="0.25">
      <c r="A13633" s="44" t="s">
        <v>11058</v>
      </c>
      <c r="B13633" s="44" t="s">
        <v>1355</v>
      </c>
      <c r="C13633" s="45" t="s">
        <v>10974</v>
      </c>
      <c r="D13633" s="45" t="s">
        <v>18252</v>
      </c>
      <c r="E13633" s="45" t="s">
        <v>10715</v>
      </c>
      <c r="F13633" s="45" t="s">
        <v>1384</v>
      </c>
      <c r="G13633" s="45" t="s">
        <v>1385</v>
      </c>
      <c r="P13633" s="343"/>
    </row>
    <row r="13634" spans="1:16" x14ac:dyDescent="0.25">
      <c r="A13634" s="264" t="s">
        <v>17985</v>
      </c>
      <c r="B13634" s="264" t="s">
        <v>17682</v>
      </c>
      <c r="C13634" s="265">
        <v>25010501</v>
      </c>
      <c r="D13634" s="265" t="s">
        <v>15953</v>
      </c>
      <c r="E13634" s="266" t="s">
        <v>17681</v>
      </c>
      <c r="P13634" s="343"/>
    </row>
    <row r="13635" spans="1:16" x14ac:dyDescent="0.25">
      <c r="A13635" s="264" t="s">
        <v>17985</v>
      </c>
      <c r="B13635" s="264" t="s">
        <v>6663</v>
      </c>
      <c r="C13635" s="265">
        <v>25010502</v>
      </c>
      <c r="D13635" s="265" t="s">
        <v>15953</v>
      </c>
      <c r="E13635" s="266" t="s">
        <v>6677</v>
      </c>
      <c r="P13635" s="343"/>
    </row>
    <row r="13636" spans="1:16" x14ac:dyDescent="0.25">
      <c r="A13636" s="44" t="s">
        <v>11059</v>
      </c>
      <c r="B13636" s="44" t="s">
        <v>3185</v>
      </c>
      <c r="C13636" s="45" t="s">
        <v>10545</v>
      </c>
      <c r="D13636" s="45" t="s">
        <v>18252</v>
      </c>
      <c r="E13636" s="45" t="s">
        <v>5410</v>
      </c>
      <c r="F13636" s="45" t="s">
        <v>1384</v>
      </c>
      <c r="G13636" s="45" t="s">
        <v>1385</v>
      </c>
      <c r="P13636" s="343"/>
    </row>
    <row r="13637" spans="1:16" x14ac:dyDescent="0.25">
      <c r="A13637" s="264" t="s">
        <v>17986</v>
      </c>
      <c r="B13637" s="264" t="s">
        <v>17682</v>
      </c>
      <c r="C13637" s="265">
        <v>25010501</v>
      </c>
      <c r="D13637" s="265" t="s">
        <v>15953</v>
      </c>
      <c r="E13637" s="266" t="s">
        <v>17681</v>
      </c>
      <c r="P13637" s="343"/>
    </row>
    <row r="13638" spans="1:16" x14ac:dyDescent="0.25">
      <c r="A13638" s="264" t="s">
        <v>17986</v>
      </c>
      <c r="B13638" s="264" t="s">
        <v>6663</v>
      </c>
      <c r="C13638" s="265">
        <v>25010502</v>
      </c>
      <c r="D13638" s="265" t="s">
        <v>15953</v>
      </c>
      <c r="E13638" s="266" t="s">
        <v>6677</v>
      </c>
      <c r="P13638" s="343"/>
    </row>
    <row r="13639" spans="1:16" x14ac:dyDescent="0.25">
      <c r="A13639" s="44" t="s">
        <v>2937</v>
      </c>
      <c r="B13639" s="44" t="s">
        <v>6179</v>
      </c>
      <c r="C13639" s="45" t="s">
        <v>6199</v>
      </c>
      <c r="D13639" s="45" t="s">
        <v>18252</v>
      </c>
      <c r="E13639" s="45" t="s">
        <v>6212</v>
      </c>
      <c r="F13639" s="45" t="s">
        <v>1384</v>
      </c>
      <c r="G13639" s="45" t="s">
        <v>1385</v>
      </c>
      <c r="P13639" s="343"/>
    </row>
    <row r="13640" spans="1:16" x14ac:dyDescent="0.25">
      <c r="A13640" s="264" t="s">
        <v>8759</v>
      </c>
      <c r="B13640" s="264" t="s">
        <v>12996</v>
      </c>
      <c r="C13640" s="265">
        <v>24010401</v>
      </c>
      <c r="D13640" s="265" t="s">
        <v>15953</v>
      </c>
      <c r="E13640" s="266" t="s">
        <v>12997</v>
      </c>
      <c r="P13640" s="343"/>
    </row>
    <row r="13641" spans="1:16" x14ac:dyDescent="0.25">
      <c r="A13641" s="264" t="s">
        <v>8759</v>
      </c>
      <c r="B13641" s="264" t="s">
        <v>3782</v>
      </c>
      <c r="C13641" s="265">
        <v>24010402</v>
      </c>
      <c r="D13641" s="265" t="s">
        <v>15953</v>
      </c>
      <c r="E13641" s="266" t="s">
        <v>8836</v>
      </c>
      <c r="P13641" s="343"/>
    </row>
    <row r="13642" spans="1:16" x14ac:dyDescent="0.25">
      <c r="A13642" s="44" t="s">
        <v>10373</v>
      </c>
      <c r="B13642" s="44" t="s">
        <v>10371</v>
      </c>
      <c r="C13642" s="45" t="s">
        <v>10374</v>
      </c>
      <c r="D13642" s="45" t="s">
        <v>15765</v>
      </c>
      <c r="E13642" s="45" t="s">
        <v>9996</v>
      </c>
      <c r="F13642" s="328"/>
      <c r="G13642" s="328"/>
      <c r="H13642" s="328"/>
      <c r="I13642" s="329"/>
      <c r="J13642" s="329"/>
      <c r="K13642" s="329"/>
      <c r="L13642" s="44"/>
      <c r="M13642" s="44"/>
      <c r="P13642" s="343"/>
    </row>
    <row r="13643" spans="1:16" x14ac:dyDescent="0.25">
      <c r="A13643" s="346" t="s">
        <v>10373</v>
      </c>
      <c r="B13643" s="346" t="s">
        <v>10371</v>
      </c>
      <c r="C13643" s="347" t="s">
        <v>10374</v>
      </c>
      <c r="D13643" s="347" t="s">
        <v>15765</v>
      </c>
      <c r="E13643" s="347" t="s">
        <v>16783</v>
      </c>
      <c r="F13643" s="346"/>
      <c r="G13643" s="346"/>
      <c r="H13643" s="346"/>
      <c r="I13643" s="346"/>
      <c r="J13643" s="346"/>
      <c r="K13643" s="346"/>
      <c r="L13643" s="346"/>
      <c r="M13643" s="346"/>
      <c r="P13643" s="343"/>
    </row>
    <row r="13644" spans="1:16" x14ac:dyDescent="0.25">
      <c r="A13644" s="44" t="s">
        <v>10373</v>
      </c>
      <c r="B13644" s="44" t="s">
        <v>10371</v>
      </c>
      <c r="C13644" s="45" t="s">
        <v>10374</v>
      </c>
      <c r="D13644" s="45" t="s">
        <v>13812</v>
      </c>
      <c r="E13644" s="45" t="s">
        <v>9996</v>
      </c>
      <c r="F13644" s="93"/>
      <c r="G13644" s="93"/>
      <c r="H13644" s="93"/>
      <c r="I13644" s="99"/>
      <c r="J13644" s="99"/>
      <c r="K13644" s="99"/>
      <c r="L13644" s="44"/>
      <c r="M13644" s="44"/>
      <c r="P13644" s="343"/>
    </row>
    <row r="13645" spans="1:16" x14ac:dyDescent="0.25">
      <c r="A13645" s="44" t="s">
        <v>11223</v>
      </c>
      <c r="B13645" s="44" t="s">
        <v>15314</v>
      </c>
      <c r="C13645" s="45" t="s">
        <v>683</v>
      </c>
      <c r="D13645" s="45" t="s">
        <v>16294</v>
      </c>
      <c r="E13645" s="46">
        <v>45838</v>
      </c>
      <c r="F13645" s="338"/>
      <c r="G13645" s="44"/>
      <c r="H13645" s="44"/>
      <c r="I13645" s="44"/>
      <c r="J13645" s="44"/>
      <c r="K13645" s="44"/>
      <c r="L13645" s="44"/>
      <c r="M13645" s="44"/>
      <c r="N13645" s="31"/>
      <c r="P13645" s="343"/>
    </row>
    <row r="13646" spans="1:16" x14ac:dyDescent="0.25">
      <c r="A13646" s="264" t="s">
        <v>10797</v>
      </c>
      <c r="B13646" s="264" t="s">
        <v>6669</v>
      </c>
      <c r="C13646" s="265">
        <v>230807</v>
      </c>
      <c r="D13646" s="265" t="s">
        <v>15953</v>
      </c>
      <c r="E13646" s="266" t="s">
        <v>6877</v>
      </c>
      <c r="P13646" s="343"/>
    </row>
    <row r="13647" spans="1:16" x14ac:dyDescent="0.25">
      <c r="A13647" s="264" t="s">
        <v>10797</v>
      </c>
      <c r="B13647" s="264" t="s">
        <v>11355</v>
      </c>
      <c r="C13647" s="265">
        <v>230905</v>
      </c>
      <c r="D13647" s="265" t="s">
        <v>15953</v>
      </c>
      <c r="E13647" s="266" t="s">
        <v>10715</v>
      </c>
      <c r="P13647" s="343"/>
    </row>
    <row r="13648" spans="1:16" x14ac:dyDescent="0.25">
      <c r="A13648" s="44" t="s">
        <v>5803</v>
      </c>
      <c r="B13648" s="44" t="s">
        <v>5737</v>
      </c>
      <c r="C13648" s="45" t="s">
        <v>5804</v>
      </c>
      <c r="D13648" s="45" t="s">
        <v>15765</v>
      </c>
      <c r="E13648" s="45" t="s">
        <v>6673</v>
      </c>
      <c r="F13648" s="328"/>
      <c r="G13648" s="328"/>
      <c r="H13648" s="328"/>
      <c r="I13648" s="329"/>
      <c r="J13648" s="329"/>
      <c r="K13648" s="329"/>
      <c r="L13648" s="44"/>
      <c r="M13648" s="44"/>
      <c r="P13648" s="343"/>
    </row>
    <row r="13649" spans="1:16" x14ac:dyDescent="0.25">
      <c r="A13649" s="346" t="s">
        <v>5803</v>
      </c>
      <c r="B13649" s="346" t="s">
        <v>5737</v>
      </c>
      <c r="C13649" s="347" t="s">
        <v>5804</v>
      </c>
      <c r="D13649" s="347" t="s">
        <v>15765</v>
      </c>
      <c r="E13649" s="347" t="s">
        <v>6673</v>
      </c>
      <c r="F13649" s="346"/>
      <c r="G13649" s="346"/>
      <c r="H13649" s="346"/>
      <c r="I13649" s="346"/>
      <c r="J13649" s="346"/>
      <c r="K13649" s="346"/>
      <c r="L13649" s="346"/>
      <c r="M13649" s="346"/>
      <c r="P13649" s="343"/>
    </row>
    <row r="13650" spans="1:16" x14ac:dyDescent="0.25">
      <c r="A13650" s="44" t="s">
        <v>5803</v>
      </c>
      <c r="B13650" s="44" t="s">
        <v>5737</v>
      </c>
      <c r="C13650" s="45" t="s">
        <v>5804</v>
      </c>
      <c r="D13650" s="45" t="s">
        <v>13812</v>
      </c>
      <c r="E13650" s="45" t="s">
        <v>6673</v>
      </c>
      <c r="F13650" s="93"/>
      <c r="G13650" s="93"/>
      <c r="H13650" s="93"/>
      <c r="I13650" s="99"/>
      <c r="J13650" s="99"/>
      <c r="K13650" s="99"/>
      <c r="L13650" s="44"/>
      <c r="M13650" s="44"/>
      <c r="P13650" s="343"/>
    </row>
    <row r="13651" spans="1:16" x14ac:dyDescent="0.25">
      <c r="A13651" s="264" t="s">
        <v>3554</v>
      </c>
      <c r="B13651" s="264" t="s">
        <v>1062</v>
      </c>
      <c r="C13651" s="265">
        <v>230101</v>
      </c>
      <c r="D13651" s="265" t="s">
        <v>15953</v>
      </c>
      <c r="E13651" s="266" t="s">
        <v>6809</v>
      </c>
      <c r="P13651" s="343"/>
    </row>
    <row r="13652" spans="1:16" x14ac:dyDescent="0.25">
      <c r="A13652" s="264" t="s">
        <v>3554</v>
      </c>
      <c r="B13652" s="264" t="s">
        <v>2751</v>
      </c>
      <c r="C13652" s="265">
        <v>230105</v>
      </c>
      <c r="D13652" s="265" t="s">
        <v>15953</v>
      </c>
      <c r="E13652" s="266" t="s">
        <v>6877</v>
      </c>
      <c r="P13652" s="343"/>
    </row>
    <row r="13653" spans="1:16" x14ac:dyDescent="0.25">
      <c r="A13653" s="44" t="s">
        <v>6116</v>
      </c>
      <c r="B13653" s="44" t="s">
        <v>6176</v>
      </c>
      <c r="C13653" s="45" t="s">
        <v>6189</v>
      </c>
      <c r="D13653" s="45" t="s">
        <v>18252</v>
      </c>
      <c r="E13653" s="45" t="s">
        <v>6210</v>
      </c>
      <c r="F13653" s="45" t="s">
        <v>1384</v>
      </c>
      <c r="G13653" s="45" t="s">
        <v>1384</v>
      </c>
      <c r="P13653" s="343"/>
    </row>
    <row r="13654" spans="1:16" x14ac:dyDescent="0.25">
      <c r="A13654" s="103" t="s">
        <v>3254</v>
      </c>
      <c r="B13654" s="103" t="s">
        <v>1511</v>
      </c>
      <c r="C13654" s="104" t="s">
        <v>3255</v>
      </c>
      <c r="D13654" s="93" t="s">
        <v>1925</v>
      </c>
      <c r="E13654" s="105">
        <v>45809</v>
      </c>
      <c r="F13654" s="104"/>
      <c r="G13654" s="104"/>
      <c r="H13654" s="93"/>
      <c r="I13654" s="99"/>
      <c r="J13654" s="99"/>
      <c r="K13654" s="99"/>
      <c r="L13654" s="44"/>
      <c r="M13654" s="44"/>
      <c r="N13654" s="31"/>
      <c r="P13654" s="343"/>
    </row>
    <row r="13655" spans="1:16" x14ac:dyDescent="0.25">
      <c r="A13655" s="44" t="s">
        <v>11060</v>
      </c>
      <c r="B13655" s="44" t="s">
        <v>11004</v>
      </c>
      <c r="C13655" s="45" t="s">
        <v>11005</v>
      </c>
      <c r="D13655" s="45" t="s">
        <v>18252</v>
      </c>
      <c r="E13655" s="45" t="s">
        <v>10715</v>
      </c>
      <c r="F13655" s="45" t="s">
        <v>1384</v>
      </c>
      <c r="G13655" s="45" t="s">
        <v>1385</v>
      </c>
      <c r="P13655" s="343"/>
    </row>
    <row r="13656" spans="1:16" x14ac:dyDescent="0.25">
      <c r="A13656" s="57" t="s">
        <v>3285</v>
      </c>
      <c r="B13656" s="57" t="s">
        <v>1488</v>
      </c>
      <c r="C13656" s="62">
        <v>21027</v>
      </c>
      <c r="D13656" s="62" t="s">
        <v>5966</v>
      </c>
      <c r="E13656" s="60">
        <v>45777</v>
      </c>
      <c r="F13656" s="339" t="s">
        <v>16267</v>
      </c>
      <c r="G13656" s="339" t="s">
        <v>16268</v>
      </c>
      <c r="H13656" s="57"/>
      <c r="I13656" s="57"/>
      <c r="J13656" s="57"/>
      <c r="K13656" s="57"/>
      <c r="L13656" s="44"/>
      <c r="M13656" s="44"/>
      <c r="N13656" s="31"/>
      <c r="P13656" s="343"/>
    </row>
    <row r="13657" spans="1:16" x14ac:dyDescent="0.25">
      <c r="A13657" s="264" t="s">
        <v>15061</v>
      </c>
      <c r="B13657" s="264" t="s">
        <v>12996</v>
      </c>
      <c r="C13657" s="265">
        <v>24010401</v>
      </c>
      <c r="D13657" s="265" t="s">
        <v>15953</v>
      </c>
      <c r="E13657" s="266" t="s">
        <v>12997</v>
      </c>
      <c r="P13657" s="343"/>
    </row>
    <row r="13658" spans="1:16" x14ac:dyDescent="0.25">
      <c r="A13658" s="264" t="s">
        <v>1902</v>
      </c>
      <c r="B13658" s="264" t="s">
        <v>2751</v>
      </c>
      <c r="C13658" s="265">
        <v>220105</v>
      </c>
      <c r="D13658" s="265" t="s">
        <v>15953</v>
      </c>
      <c r="E13658" s="266" t="s">
        <v>3064</v>
      </c>
      <c r="P13658" s="343"/>
    </row>
    <row r="13659" spans="1:16" x14ac:dyDescent="0.25">
      <c r="A13659" s="44" t="s">
        <v>643</v>
      </c>
      <c r="B13659" s="44" t="s">
        <v>15302</v>
      </c>
      <c r="C13659" s="45" t="s">
        <v>4964</v>
      </c>
      <c r="D13659" s="45" t="s">
        <v>16294</v>
      </c>
      <c r="E13659" s="46">
        <v>45900</v>
      </c>
      <c r="F13659" s="338"/>
      <c r="G13659" s="44"/>
      <c r="H13659" s="44"/>
      <c r="I13659" s="44"/>
      <c r="J13659" s="44"/>
      <c r="K13659" s="44"/>
      <c r="L13659" s="44"/>
      <c r="M13659" s="44"/>
      <c r="N13659" s="31"/>
      <c r="P13659" s="343"/>
    </row>
    <row r="13660" spans="1:16" x14ac:dyDescent="0.25">
      <c r="A13660" s="264" t="s">
        <v>4321</v>
      </c>
      <c r="B13660" s="264" t="s">
        <v>3782</v>
      </c>
      <c r="C13660" s="265">
        <v>210205</v>
      </c>
      <c r="D13660" s="265" t="s">
        <v>15953</v>
      </c>
      <c r="E13660" s="266" t="s">
        <v>8836</v>
      </c>
      <c r="P13660" s="343"/>
    </row>
    <row r="13661" spans="1:16" x14ac:dyDescent="0.25">
      <c r="A13661" s="264" t="s">
        <v>4321</v>
      </c>
      <c r="B13661" s="264" t="s">
        <v>12996</v>
      </c>
      <c r="C13661" s="265">
        <v>24010401</v>
      </c>
      <c r="D13661" s="265" t="s">
        <v>15953</v>
      </c>
      <c r="E13661" s="266" t="s">
        <v>12997</v>
      </c>
      <c r="P13661" s="343"/>
    </row>
    <row r="13662" spans="1:16" x14ac:dyDescent="0.25">
      <c r="A13662" s="44" t="s">
        <v>18210</v>
      </c>
      <c r="B13662" s="44" t="s">
        <v>18102</v>
      </c>
      <c r="C13662" s="45" t="s">
        <v>18103</v>
      </c>
      <c r="D13662" s="45" t="s">
        <v>18252</v>
      </c>
      <c r="E13662" s="45" t="s">
        <v>6985</v>
      </c>
      <c r="F13662" s="45" t="s">
        <v>1385</v>
      </c>
      <c r="G13662" s="45" t="s">
        <v>1385</v>
      </c>
      <c r="P13662" s="343"/>
    </row>
    <row r="13663" spans="1:16" x14ac:dyDescent="0.25">
      <c r="A13663" s="1" t="s">
        <v>14020</v>
      </c>
      <c r="B13663" s="432" t="s">
        <v>8379</v>
      </c>
      <c r="C13663" s="433" t="s">
        <v>14018</v>
      </c>
      <c r="D13663" s="434" t="s">
        <v>17016</v>
      </c>
      <c r="E13663" s="434">
        <v>45838</v>
      </c>
      <c r="P13663" s="343"/>
    </row>
    <row r="13664" spans="1:16" x14ac:dyDescent="0.25">
      <c r="A13664" s="403" t="s">
        <v>17536</v>
      </c>
      <c r="B13664" s="403" t="s">
        <v>17155</v>
      </c>
      <c r="C13664" s="413">
        <v>29.22</v>
      </c>
      <c r="D13664" s="43" t="s">
        <v>17679</v>
      </c>
      <c r="E13664" s="43">
        <v>45838</v>
      </c>
      <c r="F13664" s="88"/>
      <c r="P13664" s="343"/>
    </row>
    <row r="13665" spans="1:16" x14ac:dyDescent="0.25">
      <c r="A13665" s="44" t="s">
        <v>1282</v>
      </c>
      <c r="B13665" s="44" t="s">
        <v>1355</v>
      </c>
      <c r="C13665" s="45" t="s">
        <v>10974</v>
      </c>
      <c r="D13665" s="45" t="s">
        <v>18252</v>
      </c>
      <c r="E13665" s="45" t="s">
        <v>10715</v>
      </c>
      <c r="F13665" s="45" t="s">
        <v>1384</v>
      </c>
      <c r="G13665" s="45" t="s">
        <v>1385</v>
      </c>
      <c r="P13665" s="343"/>
    </row>
    <row r="13666" spans="1:16" x14ac:dyDescent="0.25">
      <c r="A13666" s="44" t="s">
        <v>1282</v>
      </c>
      <c r="B13666" s="44" t="s">
        <v>15965</v>
      </c>
      <c r="C13666" s="45" t="s">
        <v>15966</v>
      </c>
      <c r="D13666" s="45" t="s">
        <v>18252</v>
      </c>
      <c r="E13666" s="45" t="s">
        <v>6214</v>
      </c>
      <c r="F13666" s="45" t="s">
        <v>1384</v>
      </c>
      <c r="G13666" s="45" t="s">
        <v>1385</v>
      </c>
      <c r="P13666" s="343"/>
    </row>
    <row r="13667" spans="1:16" x14ac:dyDescent="0.25">
      <c r="A13667" s="44" t="s">
        <v>4565</v>
      </c>
      <c r="B13667" s="44" t="s">
        <v>15283</v>
      </c>
      <c r="C13667" s="45" t="s">
        <v>3762</v>
      </c>
      <c r="D13667" s="45" t="s">
        <v>16294</v>
      </c>
      <c r="E13667" s="46">
        <v>45747</v>
      </c>
      <c r="F13667" s="338"/>
      <c r="G13667" s="44"/>
      <c r="H13667" s="44"/>
      <c r="I13667" s="44"/>
      <c r="J13667" s="44"/>
      <c r="K13667" s="44"/>
      <c r="L13667" s="44"/>
      <c r="M13667" s="44"/>
      <c r="N13667" s="31"/>
      <c r="P13667" s="343"/>
    </row>
    <row r="13668" spans="1:16" x14ac:dyDescent="0.25">
      <c r="A13668" s="44" t="s">
        <v>2858</v>
      </c>
      <c r="B13668" s="44" t="s">
        <v>1358</v>
      </c>
      <c r="C13668" s="45" t="s">
        <v>6197</v>
      </c>
      <c r="D13668" s="45" t="s">
        <v>18252</v>
      </c>
      <c r="E13668" s="45" t="s">
        <v>6211</v>
      </c>
      <c r="F13668" s="45" t="s">
        <v>1384</v>
      </c>
      <c r="G13668" s="45" t="s">
        <v>1384</v>
      </c>
      <c r="P13668" s="343"/>
    </row>
    <row r="13669" spans="1:16" x14ac:dyDescent="0.25">
      <c r="A13669" s="100" t="s">
        <v>2858</v>
      </c>
      <c r="B13669" s="92" t="s">
        <v>4153</v>
      </c>
      <c r="C13669" s="93" t="s">
        <v>4154</v>
      </c>
      <c r="D13669" s="93" t="s">
        <v>1398</v>
      </c>
      <c r="E13669" s="94">
        <v>46131</v>
      </c>
      <c r="F13669" s="93"/>
      <c r="G13669" s="93"/>
      <c r="H13669" s="93"/>
      <c r="I13669" s="99"/>
      <c r="J13669" s="99"/>
      <c r="K13669" s="99"/>
      <c r="L13669" s="44"/>
      <c r="M13669" s="44"/>
      <c r="P13669" s="343"/>
    </row>
    <row r="13670" spans="1:16" x14ac:dyDescent="0.25">
      <c r="A13670" s="264" t="s">
        <v>2858</v>
      </c>
      <c r="B13670" s="264" t="s">
        <v>8832</v>
      </c>
      <c r="C13670" s="265">
        <v>230203</v>
      </c>
      <c r="D13670" s="265" t="s">
        <v>15953</v>
      </c>
      <c r="E13670" s="266" t="s">
        <v>8836</v>
      </c>
      <c r="P13670" s="343"/>
    </row>
    <row r="13671" spans="1:16" x14ac:dyDescent="0.25">
      <c r="A13671" s="264" t="s">
        <v>15062</v>
      </c>
      <c r="B13671" s="264" t="s">
        <v>14593</v>
      </c>
      <c r="C13671" s="265">
        <v>24060301</v>
      </c>
      <c r="D13671" s="265" t="s">
        <v>15953</v>
      </c>
      <c r="E13671" s="266" t="s">
        <v>6412</v>
      </c>
      <c r="P13671" s="343"/>
    </row>
    <row r="13672" spans="1:16" x14ac:dyDescent="0.25">
      <c r="A13672" s="264" t="s">
        <v>15062</v>
      </c>
      <c r="B13672" s="264" t="s">
        <v>14594</v>
      </c>
      <c r="C13672" s="265">
        <v>24060302</v>
      </c>
      <c r="D13672" s="265" t="s">
        <v>15953</v>
      </c>
      <c r="E13672" s="266" t="s">
        <v>5410</v>
      </c>
      <c r="P13672" s="343"/>
    </row>
    <row r="13673" spans="1:16" x14ac:dyDescent="0.25">
      <c r="A13673" s="264" t="s">
        <v>15063</v>
      </c>
      <c r="B13673" s="264" t="s">
        <v>1076</v>
      </c>
      <c r="C13673" s="265">
        <v>240303</v>
      </c>
      <c r="D13673" s="265" t="s">
        <v>15953</v>
      </c>
      <c r="E13673" s="266" t="s">
        <v>3064</v>
      </c>
      <c r="P13673" s="343"/>
    </row>
    <row r="13674" spans="1:16" x14ac:dyDescent="0.25">
      <c r="A13674" s="264" t="s">
        <v>7070</v>
      </c>
      <c r="B13674" s="264" t="s">
        <v>4180</v>
      </c>
      <c r="C13674" s="265">
        <v>220605</v>
      </c>
      <c r="D13674" s="265" t="s">
        <v>15953</v>
      </c>
      <c r="E13674" s="266" t="s">
        <v>6710</v>
      </c>
      <c r="P13674" s="343"/>
    </row>
    <row r="13675" spans="1:16" x14ac:dyDescent="0.25">
      <c r="A13675" s="264" t="s">
        <v>2859</v>
      </c>
      <c r="B13675" s="264" t="s">
        <v>4181</v>
      </c>
      <c r="C13675" s="265">
        <v>230301</v>
      </c>
      <c r="D13675" s="265" t="s">
        <v>15953</v>
      </c>
      <c r="E13675" s="266" t="s">
        <v>6877</v>
      </c>
      <c r="P13675" s="343"/>
    </row>
    <row r="13676" spans="1:16" x14ac:dyDescent="0.25">
      <c r="A13676" s="44" t="s">
        <v>6117</v>
      </c>
      <c r="B13676" s="44" t="s">
        <v>6183</v>
      </c>
      <c r="C13676" s="45" t="s">
        <v>6206</v>
      </c>
      <c r="D13676" s="45" t="s">
        <v>18252</v>
      </c>
      <c r="E13676" s="45" t="s">
        <v>6210</v>
      </c>
      <c r="F13676" s="45" t="s">
        <v>1384</v>
      </c>
      <c r="G13676" s="45" t="s">
        <v>1385</v>
      </c>
      <c r="P13676" s="343"/>
    </row>
    <row r="13677" spans="1:16" x14ac:dyDescent="0.25">
      <c r="A13677" s="44" t="s">
        <v>2127</v>
      </c>
      <c r="B13677" s="44" t="s">
        <v>15317</v>
      </c>
      <c r="C13677" s="45" t="s">
        <v>3459</v>
      </c>
      <c r="D13677" s="45" t="s">
        <v>16294</v>
      </c>
      <c r="E13677" s="46">
        <v>45688</v>
      </c>
      <c r="F13677" s="338"/>
      <c r="G13677" s="44"/>
      <c r="H13677" s="44"/>
      <c r="I13677" s="44"/>
      <c r="J13677" s="44"/>
      <c r="K13677" s="44"/>
      <c r="L13677" s="44"/>
      <c r="M13677" s="44"/>
      <c r="N13677" s="31"/>
      <c r="P13677" s="343"/>
    </row>
    <row r="13678" spans="1:16" x14ac:dyDescent="0.25">
      <c r="A13678" s="268" t="s">
        <v>7661</v>
      </c>
      <c r="B13678" s="99" t="s">
        <v>7651</v>
      </c>
      <c r="C13678" s="93" t="s">
        <v>14157</v>
      </c>
      <c r="D13678" s="94" t="s">
        <v>1398</v>
      </c>
      <c r="E13678" s="94">
        <v>45977</v>
      </c>
      <c r="F13678" s="93"/>
      <c r="G13678" s="93"/>
      <c r="H13678" s="93"/>
      <c r="I13678" s="99"/>
      <c r="J13678" s="99"/>
      <c r="K13678" s="99"/>
      <c r="L13678" s="44"/>
      <c r="M13678" s="44"/>
      <c r="N13678" s="31"/>
      <c r="P13678" s="343"/>
    </row>
    <row r="13679" spans="1:16" x14ac:dyDescent="0.25">
      <c r="A13679" s="44" t="s">
        <v>15637</v>
      </c>
      <c r="B13679" s="44" t="s">
        <v>6176</v>
      </c>
      <c r="C13679" s="45" t="s">
        <v>6189</v>
      </c>
      <c r="D13679" s="45" t="s">
        <v>18252</v>
      </c>
      <c r="E13679" s="45" t="s">
        <v>6210</v>
      </c>
      <c r="F13679" s="45" t="s">
        <v>1384</v>
      </c>
      <c r="G13679" s="45" t="s">
        <v>1384</v>
      </c>
      <c r="P13679" s="343"/>
    </row>
    <row r="13680" spans="1:16" x14ac:dyDescent="0.25">
      <c r="A13680" s="44" t="s">
        <v>15637</v>
      </c>
      <c r="B13680" s="44" t="s">
        <v>4865</v>
      </c>
      <c r="C13680" s="45" t="s">
        <v>15432</v>
      </c>
      <c r="D13680" s="45" t="s">
        <v>18252</v>
      </c>
      <c r="E13680" s="45" t="s">
        <v>6492</v>
      </c>
      <c r="F13680" s="45" t="s">
        <v>1384</v>
      </c>
      <c r="G13680" s="45" t="s">
        <v>1384</v>
      </c>
      <c r="P13680" s="343"/>
    </row>
    <row r="13681" spans="1:16" x14ac:dyDescent="0.25">
      <c r="A13681" s="403" t="s">
        <v>2014</v>
      </c>
      <c r="B13681" s="403" t="s">
        <v>17099</v>
      </c>
      <c r="C13681" s="413">
        <v>8.25</v>
      </c>
      <c r="D13681" s="43" t="s">
        <v>17679</v>
      </c>
      <c r="E13681" s="43">
        <v>47057</v>
      </c>
      <c r="F13681" s="88"/>
      <c r="P13681" s="343"/>
    </row>
    <row r="13682" spans="1:16" x14ac:dyDescent="0.25">
      <c r="A13682" s="403" t="s">
        <v>2014</v>
      </c>
      <c r="B13682" s="403" t="s">
        <v>17163</v>
      </c>
      <c r="C13682" s="413">
        <v>19.239999999999998</v>
      </c>
      <c r="D13682" s="43" t="s">
        <v>17679</v>
      </c>
      <c r="E13682" s="43">
        <v>47299</v>
      </c>
      <c r="F13682" s="88" t="s">
        <v>1533</v>
      </c>
      <c r="P13682" s="343"/>
    </row>
    <row r="13683" spans="1:16" x14ac:dyDescent="0.25">
      <c r="A13683" s="403" t="s">
        <v>2014</v>
      </c>
      <c r="B13683" s="403" t="s">
        <v>17216</v>
      </c>
      <c r="C13683" s="413">
        <v>35.22</v>
      </c>
      <c r="D13683" s="43" t="s">
        <v>17679</v>
      </c>
      <c r="E13683" s="43">
        <v>45838</v>
      </c>
      <c r="F13683" s="88" t="s">
        <v>1533</v>
      </c>
      <c r="P13683" s="343"/>
    </row>
    <row r="13684" spans="1:16" x14ac:dyDescent="0.25">
      <c r="A13684" s="100" t="s">
        <v>2014</v>
      </c>
      <c r="B13684" s="92" t="s">
        <v>4153</v>
      </c>
      <c r="C13684" s="93" t="s">
        <v>4154</v>
      </c>
      <c r="D13684" s="93" t="s">
        <v>1398</v>
      </c>
      <c r="E13684" s="94">
        <v>46131</v>
      </c>
      <c r="F13684" s="93"/>
      <c r="G13684" s="93"/>
      <c r="H13684" s="93"/>
      <c r="I13684" s="99"/>
      <c r="J13684" s="99"/>
      <c r="K13684" s="99"/>
      <c r="L13684" s="44"/>
      <c r="M13684" s="44"/>
      <c r="P13684" s="343"/>
    </row>
    <row r="13685" spans="1:16" x14ac:dyDescent="0.25">
      <c r="A13685" s="135" t="s">
        <v>2014</v>
      </c>
      <c r="B13685" s="131" t="s">
        <v>7666</v>
      </c>
      <c r="C13685" s="96" t="s">
        <v>7667</v>
      </c>
      <c r="D13685" s="96" t="s">
        <v>1398</v>
      </c>
      <c r="E13685" s="112">
        <v>45976</v>
      </c>
      <c r="F13685" s="93"/>
      <c r="G13685" s="93"/>
      <c r="H13685" s="93"/>
      <c r="I13685" s="99"/>
      <c r="J13685" s="99"/>
      <c r="K13685" s="99"/>
      <c r="L13685" s="44"/>
      <c r="M13685" s="44"/>
      <c r="N13685" s="31"/>
      <c r="P13685" s="343"/>
    </row>
    <row r="13686" spans="1:16" x14ac:dyDescent="0.25">
      <c r="A13686" s="102" t="s">
        <v>2014</v>
      </c>
      <c r="B13686" s="92" t="s">
        <v>4085</v>
      </c>
      <c r="C13686" s="93" t="s">
        <v>4084</v>
      </c>
      <c r="D13686" s="93" t="s">
        <v>1398</v>
      </c>
      <c r="E13686" s="94">
        <v>45794</v>
      </c>
      <c r="F13686" s="93"/>
      <c r="G13686" s="93" t="s">
        <v>1385</v>
      </c>
      <c r="H13686" s="93" t="s">
        <v>1385</v>
      </c>
      <c r="I13686" s="99"/>
      <c r="J13686" s="99"/>
      <c r="K13686" s="99"/>
      <c r="L13686" s="44"/>
      <c r="M13686" s="44"/>
      <c r="N13686" s="31"/>
      <c r="P13686" s="343"/>
    </row>
    <row r="13687" spans="1:16" x14ac:dyDescent="0.25">
      <c r="A13687" s="44" t="s">
        <v>10583</v>
      </c>
      <c r="B13687" s="44" t="s">
        <v>3186</v>
      </c>
      <c r="C13687" s="45" t="s">
        <v>10544</v>
      </c>
      <c r="D13687" s="45" t="s">
        <v>18252</v>
      </c>
      <c r="E13687" s="45" t="s">
        <v>5410</v>
      </c>
      <c r="F13687" s="45" t="s">
        <v>1385</v>
      </c>
      <c r="G13687" s="45" t="s">
        <v>1385</v>
      </c>
      <c r="P13687" s="343"/>
    </row>
    <row r="13688" spans="1:16" x14ac:dyDescent="0.25">
      <c r="A13688" s="44" t="s">
        <v>10583</v>
      </c>
      <c r="B13688" s="44" t="s">
        <v>1354</v>
      </c>
      <c r="C13688" s="45" t="s">
        <v>14385</v>
      </c>
      <c r="D13688" s="45" t="s">
        <v>18252</v>
      </c>
      <c r="E13688" s="45" t="s">
        <v>3064</v>
      </c>
      <c r="F13688" s="45" t="s">
        <v>1385</v>
      </c>
      <c r="G13688" s="45" t="s">
        <v>1385</v>
      </c>
      <c r="P13688" s="343"/>
    </row>
    <row r="13689" spans="1:16" x14ac:dyDescent="0.25">
      <c r="A13689" s="44" t="s">
        <v>12555</v>
      </c>
      <c r="B13689" s="44" t="s">
        <v>12556</v>
      </c>
      <c r="C13689" s="45" t="s">
        <v>12921</v>
      </c>
      <c r="D13689" s="45" t="s">
        <v>4574</v>
      </c>
      <c r="E13689" s="275">
        <f>DATE(2025,10,15)</f>
        <v>45945</v>
      </c>
      <c r="F13689" s="32"/>
      <c r="G13689" s="32"/>
      <c r="H13689" s="32"/>
      <c r="I13689" s="31"/>
      <c r="J13689" s="31"/>
      <c r="K13689" s="31"/>
      <c r="L13689" s="31"/>
      <c r="M13689" s="44"/>
      <c r="N13689" s="31"/>
      <c r="P13689" s="343"/>
    </row>
    <row r="13690" spans="1:16" x14ac:dyDescent="0.25">
      <c r="A13690" s="44" t="s">
        <v>1283</v>
      </c>
      <c r="B13690" s="44" t="s">
        <v>6179</v>
      </c>
      <c r="C13690" s="45" t="s">
        <v>6199</v>
      </c>
      <c r="D13690" s="45" t="s">
        <v>18252</v>
      </c>
      <c r="E13690" s="45" t="s">
        <v>6212</v>
      </c>
      <c r="F13690" s="45" t="s">
        <v>1384</v>
      </c>
      <c r="G13690" s="45" t="s">
        <v>1385</v>
      </c>
      <c r="P13690" s="343"/>
    </row>
    <row r="13691" spans="1:16" x14ac:dyDescent="0.25">
      <c r="A13691" s="264" t="s">
        <v>7071</v>
      </c>
      <c r="B13691" s="264" t="s">
        <v>2751</v>
      </c>
      <c r="C13691" s="265">
        <v>220105</v>
      </c>
      <c r="D13691" s="265" t="s">
        <v>15953</v>
      </c>
      <c r="E13691" s="266" t="s">
        <v>3064</v>
      </c>
      <c r="P13691" s="343"/>
    </row>
    <row r="13692" spans="1:16" x14ac:dyDescent="0.25">
      <c r="A13692" s="403" t="s">
        <v>17537</v>
      </c>
      <c r="B13692" s="403" t="s">
        <v>17103</v>
      </c>
      <c r="C13692" s="413">
        <v>22.23</v>
      </c>
      <c r="D13692" s="43" t="s">
        <v>17679</v>
      </c>
      <c r="E13692" s="43">
        <v>46934</v>
      </c>
      <c r="F13692" s="88"/>
      <c r="P13692" s="343"/>
    </row>
    <row r="13693" spans="1:16" x14ac:dyDescent="0.25">
      <c r="A13693" s="403" t="s">
        <v>17538</v>
      </c>
      <c r="B13693" s="403" t="s">
        <v>17205</v>
      </c>
      <c r="C13693" s="413">
        <v>15.23</v>
      </c>
      <c r="D13693" s="43" t="s">
        <v>17679</v>
      </c>
      <c r="E13693" s="43">
        <v>46934</v>
      </c>
      <c r="F13693" s="88"/>
      <c r="P13693" s="343"/>
    </row>
    <row r="13694" spans="1:16" x14ac:dyDescent="0.25">
      <c r="A13694" s="403" t="s">
        <v>17539</v>
      </c>
      <c r="B13694" s="403" t="s">
        <v>17101</v>
      </c>
      <c r="C13694" s="413">
        <v>11.24</v>
      </c>
      <c r="D13694" s="43" t="s">
        <v>17679</v>
      </c>
      <c r="E13694" s="43">
        <v>47299</v>
      </c>
      <c r="F13694" s="88"/>
      <c r="P13694" s="343"/>
    </row>
    <row r="13695" spans="1:16" x14ac:dyDescent="0.25">
      <c r="A13695" s="403" t="s">
        <v>17539</v>
      </c>
      <c r="B13695" s="403" t="s">
        <v>17131</v>
      </c>
      <c r="C13695" s="413">
        <v>17.239999999999998</v>
      </c>
      <c r="D13695" s="43" t="s">
        <v>17679</v>
      </c>
      <c r="E13695" s="43">
        <v>47299</v>
      </c>
      <c r="F13695" s="88"/>
      <c r="P13695" s="343"/>
    </row>
    <row r="13696" spans="1:16" x14ac:dyDescent="0.25">
      <c r="A13696" s="264" t="s">
        <v>9604</v>
      </c>
      <c r="B13696" s="264" t="s">
        <v>6966</v>
      </c>
      <c r="C13696" s="265">
        <v>23010401</v>
      </c>
      <c r="D13696" s="265" t="s">
        <v>15953</v>
      </c>
      <c r="E13696" s="266" t="s">
        <v>6967</v>
      </c>
      <c r="P13696" s="343"/>
    </row>
    <row r="13697" spans="1:16" x14ac:dyDescent="0.25">
      <c r="A13697" s="264" t="s">
        <v>9604</v>
      </c>
      <c r="B13697" s="264" t="s">
        <v>3782</v>
      </c>
      <c r="C13697" s="265">
        <v>23010402</v>
      </c>
      <c r="D13697" s="265" t="s">
        <v>15953</v>
      </c>
      <c r="E13697" s="266" t="s">
        <v>8836</v>
      </c>
      <c r="P13697" s="343"/>
    </row>
    <row r="13698" spans="1:16" x14ac:dyDescent="0.25">
      <c r="A13698" s="264" t="s">
        <v>15064</v>
      </c>
      <c r="B13698" s="264" t="s">
        <v>1057</v>
      </c>
      <c r="C13698" s="265">
        <v>24060402</v>
      </c>
      <c r="D13698" s="265" t="s">
        <v>15953</v>
      </c>
      <c r="E13698" s="266" t="s">
        <v>5410</v>
      </c>
      <c r="P13698" s="343"/>
    </row>
    <row r="13699" spans="1:16" x14ac:dyDescent="0.25">
      <c r="A13699" s="264" t="s">
        <v>7072</v>
      </c>
      <c r="B13699" s="264" t="s">
        <v>6664</v>
      </c>
      <c r="C13699" s="265">
        <v>22010701</v>
      </c>
      <c r="D13699" s="265" t="s">
        <v>15953</v>
      </c>
      <c r="E13699" s="266" t="s">
        <v>6665</v>
      </c>
      <c r="P13699" s="343"/>
    </row>
    <row r="13700" spans="1:16" x14ac:dyDescent="0.25">
      <c r="A13700" s="264" t="s">
        <v>7072</v>
      </c>
      <c r="B13700" s="264" t="s">
        <v>1055</v>
      </c>
      <c r="C13700" s="265">
        <v>22010702</v>
      </c>
      <c r="D13700" s="265" t="s">
        <v>15953</v>
      </c>
      <c r="E13700" s="266" t="s">
        <v>8836</v>
      </c>
      <c r="P13700" s="343"/>
    </row>
    <row r="13701" spans="1:16" x14ac:dyDescent="0.25">
      <c r="A13701" s="44" t="s">
        <v>1747</v>
      </c>
      <c r="B13701" s="44" t="s">
        <v>9994</v>
      </c>
      <c r="C13701" s="45" t="s">
        <v>10021</v>
      </c>
      <c r="D13701" s="45" t="s">
        <v>15765</v>
      </c>
      <c r="E13701" s="45" t="s">
        <v>9996</v>
      </c>
      <c r="F13701" s="328"/>
      <c r="G13701" s="328"/>
      <c r="H13701" s="328"/>
      <c r="I13701" s="329"/>
      <c r="J13701" s="329"/>
      <c r="K13701" s="329"/>
      <c r="L13701" s="44"/>
      <c r="M13701" s="44"/>
      <c r="P13701" s="343"/>
    </row>
    <row r="13702" spans="1:16" x14ac:dyDescent="0.25">
      <c r="A13702" s="44" t="s">
        <v>1747</v>
      </c>
      <c r="B13702" s="44" t="s">
        <v>11323</v>
      </c>
      <c r="C13702" s="45" t="s">
        <v>11327</v>
      </c>
      <c r="D13702" s="45" t="s">
        <v>15765</v>
      </c>
      <c r="E13702" s="45" t="s">
        <v>5279</v>
      </c>
      <c r="F13702" s="328"/>
      <c r="G13702" s="328"/>
      <c r="H13702" s="328"/>
      <c r="I13702" s="329"/>
      <c r="J13702" s="329"/>
      <c r="K13702" s="329"/>
      <c r="L13702" s="44"/>
      <c r="M13702" s="44"/>
      <c r="P13702" s="343"/>
    </row>
    <row r="13703" spans="1:16" x14ac:dyDescent="0.25">
      <c r="A13703" s="346" t="s">
        <v>1747</v>
      </c>
      <c r="B13703" s="346" t="s">
        <v>9994</v>
      </c>
      <c r="C13703" s="347" t="s">
        <v>10021</v>
      </c>
      <c r="D13703" s="347" t="s">
        <v>15765</v>
      </c>
      <c r="E13703" s="347" t="s">
        <v>16783</v>
      </c>
      <c r="F13703" s="346"/>
      <c r="G13703" s="346"/>
      <c r="H13703" s="346"/>
      <c r="I13703" s="346"/>
      <c r="J13703" s="346"/>
      <c r="K13703" s="346"/>
      <c r="L13703" s="346"/>
      <c r="M13703" s="346"/>
      <c r="P13703" s="343"/>
    </row>
    <row r="13704" spans="1:16" x14ac:dyDescent="0.25">
      <c r="A13704" s="346" t="s">
        <v>1747</v>
      </c>
      <c r="B13704" s="346" t="s">
        <v>11323</v>
      </c>
      <c r="C13704" s="347" t="s">
        <v>11327</v>
      </c>
      <c r="D13704" s="347" t="s">
        <v>15765</v>
      </c>
      <c r="E13704" s="347" t="s">
        <v>11299</v>
      </c>
      <c r="F13704" s="346"/>
      <c r="G13704" s="346"/>
      <c r="H13704" s="346"/>
      <c r="I13704" s="346"/>
      <c r="J13704" s="346"/>
      <c r="K13704" s="346"/>
      <c r="L13704" s="346"/>
      <c r="M13704" s="346"/>
      <c r="P13704" s="343"/>
    </row>
    <row r="13705" spans="1:16" x14ac:dyDescent="0.25">
      <c r="A13705" s="44" t="s">
        <v>1747</v>
      </c>
      <c r="B13705" s="44" t="s">
        <v>9994</v>
      </c>
      <c r="C13705" s="45" t="s">
        <v>10021</v>
      </c>
      <c r="D13705" s="45" t="s">
        <v>13812</v>
      </c>
      <c r="E13705" s="45" t="s">
        <v>9996</v>
      </c>
      <c r="F13705" s="93"/>
      <c r="G13705" s="93"/>
      <c r="H13705" s="93"/>
      <c r="I13705" s="99"/>
      <c r="J13705" s="99"/>
      <c r="K13705" s="99"/>
      <c r="L13705" s="44"/>
      <c r="M13705" s="44"/>
      <c r="P13705" s="343"/>
    </row>
    <row r="13706" spans="1:16" x14ac:dyDescent="0.25">
      <c r="A13706" s="44" t="s">
        <v>1747</v>
      </c>
      <c r="B13706" s="44" t="s">
        <v>11323</v>
      </c>
      <c r="C13706" s="45" t="s">
        <v>11327</v>
      </c>
      <c r="D13706" s="45" t="s">
        <v>13812</v>
      </c>
      <c r="E13706" s="45" t="s">
        <v>5279</v>
      </c>
      <c r="F13706" s="93"/>
      <c r="G13706" s="93"/>
      <c r="H13706" s="93"/>
      <c r="I13706" s="99"/>
      <c r="J13706" s="99"/>
      <c r="K13706" s="99"/>
      <c r="L13706" s="44"/>
      <c r="M13706" s="44"/>
      <c r="P13706" s="343"/>
    </row>
    <row r="13707" spans="1:16" x14ac:dyDescent="0.25">
      <c r="A13707" s="264" t="s">
        <v>3555</v>
      </c>
      <c r="B13707" s="264" t="s">
        <v>1057</v>
      </c>
      <c r="C13707" s="265">
        <v>24060402</v>
      </c>
      <c r="D13707" s="265" t="s">
        <v>15953</v>
      </c>
      <c r="E13707" s="266" t="s">
        <v>5410</v>
      </c>
      <c r="P13707" s="343"/>
    </row>
    <row r="13708" spans="1:16" x14ac:dyDescent="0.25">
      <c r="A13708" s="264" t="s">
        <v>4322</v>
      </c>
      <c r="B13708" s="264" t="s">
        <v>3782</v>
      </c>
      <c r="C13708" s="265">
        <v>210205</v>
      </c>
      <c r="D13708" s="265" t="s">
        <v>15953</v>
      </c>
      <c r="E13708" s="266" t="s">
        <v>8836</v>
      </c>
      <c r="P13708" s="343"/>
    </row>
    <row r="13709" spans="1:16" x14ac:dyDescent="0.25">
      <c r="A13709" s="264" t="s">
        <v>7073</v>
      </c>
      <c r="B13709" s="264" t="s">
        <v>1055</v>
      </c>
      <c r="C13709" s="265">
        <v>22010702</v>
      </c>
      <c r="D13709" s="265" t="s">
        <v>15953</v>
      </c>
      <c r="E13709" s="266" t="s">
        <v>8836</v>
      </c>
      <c r="P13709" s="343"/>
    </row>
    <row r="13710" spans="1:16" x14ac:dyDescent="0.25">
      <c r="A13710" s="264" t="s">
        <v>4323</v>
      </c>
      <c r="B13710" s="264" t="s">
        <v>3782</v>
      </c>
      <c r="C13710" s="265">
        <v>210205</v>
      </c>
      <c r="D13710" s="265" t="s">
        <v>15953</v>
      </c>
      <c r="E13710" s="266" t="s">
        <v>8836</v>
      </c>
      <c r="P13710" s="343"/>
    </row>
    <row r="13711" spans="1:16" x14ac:dyDescent="0.25">
      <c r="A13711" s="264" t="s">
        <v>4323</v>
      </c>
      <c r="B13711" s="264" t="s">
        <v>12996</v>
      </c>
      <c r="C13711" s="265">
        <v>24010401</v>
      </c>
      <c r="D13711" s="265" t="s">
        <v>15953</v>
      </c>
      <c r="E13711" s="266" t="s">
        <v>12997</v>
      </c>
      <c r="P13711" s="343"/>
    </row>
    <row r="13712" spans="1:16" x14ac:dyDescent="0.25">
      <c r="A13712" s="264" t="s">
        <v>4323</v>
      </c>
      <c r="B13712" s="264" t="s">
        <v>3782</v>
      </c>
      <c r="C13712" s="265">
        <v>24010402</v>
      </c>
      <c r="D13712" s="265" t="s">
        <v>15953</v>
      </c>
      <c r="E13712" s="266" t="s">
        <v>8836</v>
      </c>
      <c r="P13712" s="343"/>
    </row>
    <row r="13713" spans="1:16" x14ac:dyDescent="0.25">
      <c r="A13713" s="264" t="s">
        <v>17987</v>
      </c>
      <c r="B13713" s="264" t="s">
        <v>6966</v>
      </c>
      <c r="C13713" s="265">
        <v>23010401</v>
      </c>
      <c r="D13713" s="265" t="s">
        <v>15953</v>
      </c>
      <c r="E13713" s="266" t="s">
        <v>6967</v>
      </c>
      <c r="P13713" s="343"/>
    </row>
    <row r="13714" spans="1:16" x14ac:dyDescent="0.25">
      <c r="A13714" s="264" t="s">
        <v>17987</v>
      </c>
      <c r="B13714" s="264" t="s">
        <v>3782</v>
      </c>
      <c r="C13714" s="265">
        <v>23010402</v>
      </c>
      <c r="D13714" s="265" t="s">
        <v>15953</v>
      </c>
      <c r="E13714" s="266" t="s">
        <v>8836</v>
      </c>
      <c r="P13714" s="343"/>
    </row>
    <row r="13715" spans="1:16" x14ac:dyDescent="0.25">
      <c r="A13715" s="264" t="s">
        <v>15065</v>
      </c>
      <c r="B13715" s="264" t="s">
        <v>12996</v>
      </c>
      <c r="C13715" s="265">
        <v>24010401</v>
      </c>
      <c r="D13715" s="265" t="s">
        <v>15953</v>
      </c>
      <c r="E13715" s="266" t="s">
        <v>12997</v>
      </c>
      <c r="P13715" s="343"/>
    </row>
    <row r="13716" spans="1:16" x14ac:dyDescent="0.25">
      <c r="A13716" s="264" t="s">
        <v>15065</v>
      </c>
      <c r="B13716" s="264" t="s">
        <v>3782</v>
      </c>
      <c r="C13716" s="265">
        <v>24010402</v>
      </c>
      <c r="D13716" s="265" t="s">
        <v>15953</v>
      </c>
      <c r="E13716" s="266" t="s">
        <v>8836</v>
      </c>
      <c r="P13716" s="343"/>
    </row>
    <row r="13717" spans="1:16" x14ac:dyDescent="0.25">
      <c r="A13717" s="264" t="s">
        <v>9605</v>
      </c>
      <c r="B13717" s="264" t="s">
        <v>6966</v>
      </c>
      <c r="C13717" s="265">
        <v>23010401</v>
      </c>
      <c r="D13717" s="265" t="s">
        <v>15953</v>
      </c>
      <c r="E13717" s="266" t="s">
        <v>6967</v>
      </c>
      <c r="P13717" s="343"/>
    </row>
    <row r="13718" spans="1:16" x14ac:dyDescent="0.25">
      <c r="A13718" s="264" t="s">
        <v>9605</v>
      </c>
      <c r="B13718" s="264" t="s">
        <v>3782</v>
      </c>
      <c r="C13718" s="265">
        <v>23010402</v>
      </c>
      <c r="D13718" s="265" t="s">
        <v>15953</v>
      </c>
      <c r="E13718" s="266" t="s">
        <v>8836</v>
      </c>
      <c r="P13718" s="343"/>
    </row>
    <row r="13719" spans="1:16" x14ac:dyDescent="0.25">
      <c r="A13719" s="264" t="s">
        <v>4324</v>
      </c>
      <c r="B13719" s="264" t="s">
        <v>12996</v>
      </c>
      <c r="C13719" s="265">
        <v>24010401</v>
      </c>
      <c r="D13719" s="265" t="s">
        <v>15953</v>
      </c>
      <c r="E13719" s="266" t="s">
        <v>12997</v>
      </c>
      <c r="P13719" s="343"/>
    </row>
    <row r="13720" spans="1:16" x14ac:dyDescent="0.25">
      <c r="A13720" s="264" t="s">
        <v>4324</v>
      </c>
      <c r="B13720" s="264" t="s">
        <v>3782</v>
      </c>
      <c r="C13720" s="265">
        <v>24010402</v>
      </c>
      <c r="D13720" s="265" t="s">
        <v>15953</v>
      </c>
      <c r="E13720" s="266" t="s">
        <v>8836</v>
      </c>
      <c r="P13720" s="343"/>
    </row>
    <row r="13721" spans="1:16" x14ac:dyDescent="0.25">
      <c r="A13721" s="264" t="s">
        <v>13053</v>
      </c>
      <c r="B13721" s="264" t="s">
        <v>13009</v>
      </c>
      <c r="C13721" s="265">
        <v>240101</v>
      </c>
      <c r="D13721" s="265" t="s">
        <v>15953</v>
      </c>
      <c r="E13721" s="266" t="s">
        <v>13010</v>
      </c>
      <c r="P13721" s="343"/>
    </row>
    <row r="13722" spans="1:16" x14ac:dyDescent="0.25">
      <c r="A13722" s="44" t="s">
        <v>12557</v>
      </c>
      <c r="B13722" s="44" t="s">
        <v>1514</v>
      </c>
      <c r="C13722" s="45" t="s">
        <v>12922</v>
      </c>
      <c r="D13722" s="45" t="s">
        <v>4574</v>
      </c>
      <c r="E13722" s="275">
        <f>DATE(2027,8,9)</f>
        <v>46608</v>
      </c>
      <c r="M13722" s="44"/>
      <c r="P13722" s="343"/>
    </row>
    <row r="13723" spans="1:16" x14ac:dyDescent="0.25">
      <c r="A13723" s="44" t="s">
        <v>16195</v>
      </c>
      <c r="B13723" s="44" t="s">
        <v>5083</v>
      </c>
      <c r="C13723" s="45" t="s">
        <v>15961</v>
      </c>
      <c r="D13723" s="45" t="s">
        <v>18252</v>
      </c>
      <c r="E13723" s="45" t="s">
        <v>6214</v>
      </c>
      <c r="F13723" s="45" t="s">
        <v>1384</v>
      </c>
      <c r="G13723" s="45" t="s">
        <v>1385</v>
      </c>
      <c r="P13723" s="343"/>
    </row>
    <row r="13724" spans="1:16" x14ac:dyDescent="0.25">
      <c r="A13724" s="57" t="s">
        <v>3126</v>
      </c>
      <c r="B13724" s="57" t="s">
        <v>1488</v>
      </c>
      <c r="C13724" s="62">
        <v>21027</v>
      </c>
      <c r="D13724" s="62" t="s">
        <v>5966</v>
      </c>
      <c r="E13724" s="60">
        <v>45777</v>
      </c>
      <c r="F13724" s="339" t="s">
        <v>16267</v>
      </c>
      <c r="G13724" s="339" t="s">
        <v>16268</v>
      </c>
      <c r="H13724" s="57"/>
      <c r="I13724" s="57"/>
      <c r="J13724" s="57"/>
      <c r="K13724" s="57"/>
      <c r="L13724" s="44"/>
      <c r="M13724" s="44"/>
      <c r="N13724" s="31"/>
      <c r="P13724" s="343"/>
    </row>
    <row r="13725" spans="1:16" x14ac:dyDescent="0.25">
      <c r="A13725" s="44" t="s">
        <v>3126</v>
      </c>
      <c r="B13725" s="44" t="s">
        <v>3136</v>
      </c>
      <c r="C13725" s="56" t="s">
        <v>3127</v>
      </c>
      <c r="D13725" s="56" t="s">
        <v>2528</v>
      </c>
      <c r="E13725" s="69">
        <v>45536</v>
      </c>
      <c r="F13725" s="93"/>
      <c r="G13725" s="93"/>
      <c r="H13725" s="93"/>
      <c r="I13725" s="99"/>
      <c r="J13725" s="99"/>
      <c r="K13725" s="99"/>
      <c r="L13725" s="44"/>
      <c r="M13725" s="44"/>
      <c r="P13725" s="343"/>
    </row>
    <row r="13726" spans="1:16" x14ac:dyDescent="0.25">
      <c r="A13726" s="264" t="s">
        <v>7074</v>
      </c>
      <c r="B13726" s="264" t="s">
        <v>2757</v>
      </c>
      <c r="C13726" s="265">
        <v>221001</v>
      </c>
      <c r="D13726" s="265" t="s">
        <v>15953</v>
      </c>
      <c r="E13726" s="266" t="s">
        <v>5198</v>
      </c>
      <c r="P13726" s="343"/>
    </row>
    <row r="13727" spans="1:16" x14ac:dyDescent="0.25">
      <c r="A13727" s="264" t="s">
        <v>17988</v>
      </c>
      <c r="B13727" s="264" t="s">
        <v>3587</v>
      </c>
      <c r="C13727" s="265">
        <v>230904</v>
      </c>
      <c r="D13727" s="265" t="s">
        <v>15953</v>
      </c>
      <c r="E13727" s="266" t="s">
        <v>10715</v>
      </c>
      <c r="P13727" s="343"/>
    </row>
    <row r="13728" spans="1:16" x14ac:dyDescent="0.25">
      <c r="A13728" s="264" t="s">
        <v>17988</v>
      </c>
      <c r="B13728" s="264" t="s">
        <v>6669</v>
      </c>
      <c r="C13728" s="265">
        <v>240804</v>
      </c>
      <c r="D13728" s="265" t="s">
        <v>15953</v>
      </c>
      <c r="E13728" s="266" t="s">
        <v>15826</v>
      </c>
      <c r="P13728" s="343"/>
    </row>
    <row r="13729" spans="1:16" x14ac:dyDescent="0.25">
      <c r="A13729" s="403" t="s">
        <v>17540</v>
      </c>
      <c r="B13729" s="403" t="s">
        <v>17113</v>
      </c>
      <c r="C13729" s="413">
        <v>14.24</v>
      </c>
      <c r="D13729" s="43" t="s">
        <v>17679</v>
      </c>
      <c r="E13729" s="43">
        <v>47299</v>
      </c>
      <c r="F13729" s="88"/>
      <c r="P13729" s="343"/>
    </row>
    <row r="13730" spans="1:16" x14ac:dyDescent="0.25">
      <c r="A13730" s="44" t="s">
        <v>12558</v>
      </c>
      <c r="B13730" s="44" t="s">
        <v>12135</v>
      </c>
      <c r="C13730" s="45" t="s">
        <v>6627</v>
      </c>
      <c r="D13730" s="45" t="s">
        <v>4574</v>
      </c>
      <c r="E13730" s="275">
        <f>DATE(2026,2,10)</f>
        <v>46063</v>
      </c>
      <c r="M13730" s="44"/>
      <c r="P13730" s="343"/>
    </row>
    <row r="13731" spans="1:16" x14ac:dyDescent="0.25">
      <c r="A13731" s="44" t="s">
        <v>6118</v>
      </c>
      <c r="B13731" s="44" t="s">
        <v>6184</v>
      </c>
      <c r="C13731" s="45" t="s">
        <v>6207</v>
      </c>
      <c r="D13731" s="45" t="s">
        <v>18252</v>
      </c>
      <c r="E13731" s="45" t="s">
        <v>6212</v>
      </c>
      <c r="F13731" s="45" t="s">
        <v>1384</v>
      </c>
      <c r="G13731" s="45" t="s">
        <v>1385</v>
      </c>
      <c r="P13731" s="343"/>
    </row>
    <row r="13732" spans="1:16" x14ac:dyDescent="0.25">
      <c r="A13732" s="44" t="s">
        <v>6118</v>
      </c>
      <c r="B13732" s="44" t="s">
        <v>6176</v>
      </c>
      <c r="C13732" s="45" t="s">
        <v>6189</v>
      </c>
      <c r="D13732" s="45" t="s">
        <v>18252</v>
      </c>
      <c r="E13732" s="45" t="s">
        <v>6210</v>
      </c>
      <c r="F13732" s="45" t="s">
        <v>1384</v>
      </c>
      <c r="G13732" s="45" t="s">
        <v>1385</v>
      </c>
      <c r="P13732" s="343"/>
    </row>
    <row r="13733" spans="1:16" x14ac:dyDescent="0.25">
      <c r="A13733" s="44" t="s">
        <v>6118</v>
      </c>
      <c r="B13733" s="44" t="s">
        <v>9313</v>
      </c>
      <c r="C13733" s="45" t="s">
        <v>9314</v>
      </c>
      <c r="D13733" s="45" t="s">
        <v>18252</v>
      </c>
      <c r="E13733" s="45" t="s">
        <v>3754</v>
      </c>
      <c r="F13733" s="45" t="s">
        <v>1384</v>
      </c>
      <c r="G13733" s="45" t="s">
        <v>1385</v>
      </c>
      <c r="P13733" s="343"/>
    </row>
    <row r="13734" spans="1:16" x14ac:dyDescent="0.25">
      <c r="A13734" s="92" t="s">
        <v>14365</v>
      </c>
      <c r="B13734" s="92" t="s">
        <v>14372</v>
      </c>
      <c r="C13734" s="93" t="s">
        <v>14373</v>
      </c>
      <c r="D13734" s="93" t="s">
        <v>1398</v>
      </c>
      <c r="E13734" s="94">
        <v>45916</v>
      </c>
      <c r="F13734" s="93"/>
      <c r="G13734" s="93"/>
      <c r="H13734" s="93"/>
      <c r="I13734" s="99"/>
      <c r="J13734" s="99"/>
      <c r="K13734" s="99"/>
      <c r="L13734" s="44"/>
      <c r="M13734" s="44"/>
      <c r="N13734" s="31"/>
      <c r="P13734" s="343"/>
    </row>
    <row r="13735" spans="1:16" x14ac:dyDescent="0.25">
      <c r="A13735" s="57" t="s">
        <v>15066</v>
      </c>
      <c r="B13735" s="57" t="s">
        <v>2495</v>
      </c>
      <c r="C13735" s="62" t="s">
        <v>14563</v>
      </c>
      <c r="D13735" s="62" t="s">
        <v>5966</v>
      </c>
      <c r="E13735" s="60">
        <v>45961</v>
      </c>
      <c r="F13735" s="339" t="s">
        <v>16267</v>
      </c>
      <c r="G13735" s="339" t="s">
        <v>16268</v>
      </c>
      <c r="H13735" s="57"/>
      <c r="I13735" s="57"/>
      <c r="J13735" s="57"/>
      <c r="K13735" s="57"/>
      <c r="L13735" s="44"/>
      <c r="M13735" s="44"/>
      <c r="N13735" s="31"/>
      <c r="P13735" s="343"/>
    </row>
    <row r="13736" spans="1:16" x14ac:dyDescent="0.25">
      <c r="A13736" s="264" t="s">
        <v>15066</v>
      </c>
      <c r="B13736" s="264" t="s">
        <v>13009</v>
      </c>
      <c r="C13736" s="265">
        <v>240101</v>
      </c>
      <c r="D13736" s="265" t="s">
        <v>15953</v>
      </c>
      <c r="E13736" s="266" t="s">
        <v>13010</v>
      </c>
      <c r="P13736" s="343"/>
    </row>
    <row r="13737" spans="1:16" x14ac:dyDescent="0.25">
      <c r="A13737" s="44" t="s">
        <v>505</v>
      </c>
      <c r="B13737" s="44" t="s">
        <v>15317</v>
      </c>
      <c r="C13737" s="45" t="s">
        <v>3459</v>
      </c>
      <c r="D13737" s="45" t="s">
        <v>16294</v>
      </c>
      <c r="E13737" s="46">
        <v>45688</v>
      </c>
      <c r="F13737" s="338"/>
      <c r="G13737" s="44"/>
      <c r="H13737" s="44"/>
      <c r="I13737" s="44"/>
      <c r="J13737" s="44"/>
      <c r="K13737" s="44"/>
      <c r="L13737" s="44"/>
      <c r="M13737" s="44"/>
      <c r="N13737" s="31"/>
      <c r="P13737" s="343"/>
    </row>
    <row r="13738" spans="1:16" x14ac:dyDescent="0.25">
      <c r="A13738" s="264" t="s">
        <v>10493</v>
      </c>
      <c r="B13738" s="264" t="s">
        <v>10527</v>
      </c>
      <c r="C13738" s="265">
        <v>230505</v>
      </c>
      <c r="D13738" s="265" t="s">
        <v>15953</v>
      </c>
      <c r="E13738" s="266" t="s">
        <v>9689</v>
      </c>
      <c r="P13738" s="343"/>
    </row>
    <row r="13739" spans="1:16" x14ac:dyDescent="0.25">
      <c r="A13739" s="44" t="s">
        <v>3420</v>
      </c>
      <c r="B13739" s="44" t="s">
        <v>10976</v>
      </c>
      <c r="C13739" s="45" t="s">
        <v>10977</v>
      </c>
      <c r="D13739" s="45" t="s">
        <v>18252</v>
      </c>
      <c r="E13739" s="45" t="s">
        <v>10715</v>
      </c>
      <c r="F13739" s="45" t="s">
        <v>1384</v>
      </c>
      <c r="G13739" s="45" t="s">
        <v>1385</v>
      </c>
      <c r="P13739" s="343"/>
    </row>
    <row r="13740" spans="1:16" x14ac:dyDescent="0.25">
      <c r="A13740" s="44" t="s">
        <v>12559</v>
      </c>
      <c r="B13740" s="44" t="s">
        <v>11993</v>
      </c>
      <c r="C13740" s="45" t="s">
        <v>4804</v>
      </c>
      <c r="D13740" s="45" t="s">
        <v>4574</v>
      </c>
      <c r="E13740" s="275">
        <f>DATE(2025,3,24)</f>
        <v>45740</v>
      </c>
      <c r="F13740" s="32"/>
      <c r="G13740" s="32"/>
      <c r="H13740" s="32"/>
      <c r="I13740" s="31"/>
      <c r="J13740" s="31"/>
      <c r="K13740" s="31"/>
      <c r="L13740" s="31"/>
      <c r="M13740" s="44"/>
      <c r="N13740" s="31"/>
      <c r="P13740" s="343"/>
    </row>
    <row r="13741" spans="1:16" x14ac:dyDescent="0.25">
      <c r="A13741" s="44" t="s">
        <v>12560</v>
      </c>
      <c r="B13741" s="44" t="s">
        <v>12561</v>
      </c>
      <c r="C13741" s="45" t="s">
        <v>8878</v>
      </c>
      <c r="D13741" s="45" t="s">
        <v>4574</v>
      </c>
      <c r="E13741" s="275">
        <f>DATE(2027,5,3)</f>
        <v>46510</v>
      </c>
      <c r="M13741" s="44"/>
      <c r="P13741" s="343"/>
    </row>
    <row r="13742" spans="1:16" x14ac:dyDescent="0.25">
      <c r="A13742" s="44" t="s">
        <v>13083</v>
      </c>
      <c r="B13742" s="44" t="s">
        <v>15290</v>
      </c>
      <c r="C13742" s="45" t="s">
        <v>7249</v>
      </c>
      <c r="D13742" s="45" t="s">
        <v>16294</v>
      </c>
      <c r="E13742" s="46">
        <v>45777</v>
      </c>
      <c r="F13742" s="338"/>
      <c r="G13742" s="44"/>
      <c r="H13742" s="44"/>
      <c r="I13742" s="44"/>
      <c r="J13742" s="44"/>
      <c r="K13742" s="44"/>
      <c r="L13742" s="44"/>
      <c r="M13742" s="44"/>
      <c r="N13742" s="31"/>
      <c r="P13742" s="343"/>
    </row>
    <row r="13743" spans="1:16" x14ac:dyDescent="0.25">
      <c r="A13743" s="44" t="s">
        <v>13331</v>
      </c>
      <c r="B13743" s="92" t="s">
        <v>13392</v>
      </c>
      <c r="C13743" s="77" t="s">
        <v>13124</v>
      </c>
      <c r="D13743" s="93" t="s">
        <v>13391</v>
      </c>
      <c r="E13743" s="94">
        <v>45838</v>
      </c>
      <c r="F13743" s="93"/>
      <c r="G13743" s="93"/>
      <c r="H13743" s="93"/>
      <c r="I13743" s="99"/>
      <c r="J13743" s="99"/>
      <c r="K13743" s="99"/>
      <c r="L13743" s="44"/>
      <c r="M13743" s="44"/>
      <c r="N13743" s="31"/>
      <c r="P13743" s="343"/>
    </row>
    <row r="13744" spans="1:16" x14ac:dyDescent="0.25">
      <c r="A13744" s="44" t="s">
        <v>16720</v>
      </c>
      <c r="B13744" s="44" t="s">
        <v>16721</v>
      </c>
      <c r="C13744" s="45" t="s">
        <v>16722</v>
      </c>
      <c r="D13744" s="45" t="s">
        <v>4574</v>
      </c>
      <c r="E13744" s="275">
        <f>DATE(2028,7,9)</f>
        <v>46943</v>
      </c>
      <c r="M13744" s="44"/>
      <c r="P13744" s="343"/>
    </row>
    <row r="13745" spans="1:16" x14ac:dyDescent="0.25">
      <c r="A13745" s="44" t="s">
        <v>12562</v>
      </c>
      <c r="B13745" s="44" t="s">
        <v>12563</v>
      </c>
      <c r="C13745" s="45" t="s">
        <v>6622</v>
      </c>
      <c r="D13745" s="45" t="s">
        <v>4574</v>
      </c>
      <c r="E13745" s="275">
        <f>DATE(2026,5,28)</f>
        <v>46170</v>
      </c>
      <c r="M13745" s="44"/>
      <c r="P13745" s="343"/>
    </row>
    <row r="13746" spans="1:16" x14ac:dyDescent="0.25">
      <c r="A13746" s="403" t="s">
        <v>17541</v>
      </c>
      <c r="B13746" s="403" t="s">
        <v>17137</v>
      </c>
      <c r="C13746" s="413">
        <v>37.25</v>
      </c>
      <c r="D13746" s="43" t="s">
        <v>17679</v>
      </c>
      <c r="E13746" s="43">
        <v>47514</v>
      </c>
      <c r="F13746" s="88"/>
      <c r="P13746" s="343"/>
    </row>
    <row r="13747" spans="1:16" x14ac:dyDescent="0.25">
      <c r="A13747" s="403" t="s">
        <v>17541</v>
      </c>
      <c r="B13747" s="403" t="s">
        <v>17105</v>
      </c>
      <c r="C13747" s="413">
        <v>39.25</v>
      </c>
      <c r="D13747" s="43" t="s">
        <v>17679</v>
      </c>
      <c r="E13747" s="43">
        <v>47514</v>
      </c>
      <c r="F13747" s="88"/>
      <c r="P13747" s="343"/>
    </row>
    <row r="13748" spans="1:16" x14ac:dyDescent="0.25">
      <c r="A13748" s="44" t="s">
        <v>3421</v>
      </c>
      <c r="B13748" s="44" t="s">
        <v>1355</v>
      </c>
      <c r="C13748" s="45" t="s">
        <v>10974</v>
      </c>
      <c r="D13748" s="45" t="s">
        <v>18252</v>
      </c>
      <c r="E13748" s="45" t="s">
        <v>10715</v>
      </c>
      <c r="F13748" s="45" t="s">
        <v>1384</v>
      </c>
      <c r="G13748" s="45" t="s">
        <v>1385</v>
      </c>
      <c r="P13748" s="343"/>
    </row>
    <row r="13749" spans="1:16" x14ac:dyDescent="0.25">
      <c r="A13749" s="44" t="s">
        <v>644</v>
      </c>
      <c r="B13749" s="44" t="s">
        <v>15302</v>
      </c>
      <c r="C13749" s="45" t="s">
        <v>4964</v>
      </c>
      <c r="D13749" s="45" t="s">
        <v>16294</v>
      </c>
      <c r="E13749" s="46">
        <v>45900</v>
      </c>
      <c r="F13749" s="338" t="s">
        <v>2055</v>
      </c>
      <c r="G13749" s="44"/>
      <c r="H13749" s="44"/>
      <c r="I13749" s="44"/>
      <c r="J13749" s="44"/>
      <c r="K13749" s="44"/>
      <c r="L13749" s="44"/>
      <c r="M13749" s="44"/>
      <c r="N13749" s="31"/>
      <c r="P13749" s="343"/>
    </row>
    <row r="13750" spans="1:16" x14ac:dyDescent="0.25">
      <c r="A13750" s="264" t="s">
        <v>15067</v>
      </c>
      <c r="B13750" s="264" t="s">
        <v>12996</v>
      </c>
      <c r="C13750" s="265">
        <v>24010401</v>
      </c>
      <c r="D13750" s="265" t="s">
        <v>15953</v>
      </c>
      <c r="E13750" s="266" t="s">
        <v>12997</v>
      </c>
      <c r="P13750" s="343"/>
    </row>
    <row r="13751" spans="1:16" x14ac:dyDescent="0.25">
      <c r="A13751" s="264" t="s">
        <v>15067</v>
      </c>
      <c r="B13751" s="264" t="s">
        <v>3782</v>
      </c>
      <c r="C13751" s="265">
        <v>24010402</v>
      </c>
      <c r="D13751" s="265" t="s">
        <v>15953</v>
      </c>
      <c r="E13751" s="266" t="s">
        <v>8836</v>
      </c>
      <c r="P13751" s="343"/>
    </row>
    <row r="13752" spans="1:16" x14ac:dyDescent="0.25">
      <c r="A13752" s="44" t="s">
        <v>15638</v>
      </c>
      <c r="B13752" s="44" t="s">
        <v>1354</v>
      </c>
      <c r="C13752" s="45" t="s">
        <v>14385</v>
      </c>
      <c r="D13752" s="45" t="s">
        <v>18252</v>
      </c>
      <c r="E13752" s="45" t="s">
        <v>3064</v>
      </c>
      <c r="F13752" s="45" t="s">
        <v>1384</v>
      </c>
      <c r="G13752" s="45" t="s">
        <v>1385</v>
      </c>
      <c r="P13752" s="343"/>
    </row>
    <row r="13753" spans="1:16" x14ac:dyDescent="0.25">
      <c r="A13753" s="264" t="s">
        <v>10798</v>
      </c>
      <c r="B13753" s="264" t="s">
        <v>1067</v>
      </c>
      <c r="C13753" s="265">
        <v>230703</v>
      </c>
      <c r="D13753" s="265" t="s">
        <v>15953</v>
      </c>
      <c r="E13753" s="266" t="s">
        <v>5273</v>
      </c>
      <c r="P13753" s="343"/>
    </row>
    <row r="13754" spans="1:16" x14ac:dyDescent="0.25">
      <c r="A13754" s="44" t="s">
        <v>12564</v>
      </c>
      <c r="B13754" s="44" t="s">
        <v>12565</v>
      </c>
      <c r="C13754" s="45" t="s">
        <v>12923</v>
      </c>
      <c r="D13754" s="45" t="s">
        <v>4574</v>
      </c>
      <c r="E13754" s="275">
        <f>DATE(2026,8,15)</f>
        <v>46249</v>
      </c>
      <c r="M13754" s="44"/>
      <c r="P13754" s="343"/>
    </row>
    <row r="13755" spans="1:16" x14ac:dyDescent="0.25">
      <c r="A13755" s="44" t="s">
        <v>12566</v>
      </c>
      <c r="B13755" s="44" t="s">
        <v>11987</v>
      </c>
      <c r="C13755" s="45" t="s">
        <v>12924</v>
      </c>
      <c r="D13755" s="45" t="s">
        <v>4574</v>
      </c>
      <c r="E13755" s="275">
        <f>DATE(2027,2,3)</f>
        <v>46421</v>
      </c>
      <c r="M13755" s="44"/>
      <c r="P13755" s="343"/>
    </row>
    <row r="13756" spans="1:16" x14ac:dyDescent="0.25">
      <c r="A13756" s="264" t="s">
        <v>1903</v>
      </c>
      <c r="B13756" s="264" t="s">
        <v>1056</v>
      </c>
      <c r="C13756" s="265">
        <v>230601</v>
      </c>
      <c r="D13756" s="265" t="s">
        <v>15953</v>
      </c>
      <c r="E13756" s="266" t="s">
        <v>10533</v>
      </c>
      <c r="P13756" s="343"/>
    </row>
    <row r="13757" spans="1:16" x14ac:dyDescent="0.25">
      <c r="A13757" s="264" t="s">
        <v>17989</v>
      </c>
      <c r="B13757" s="264" t="s">
        <v>236</v>
      </c>
      <c r="C13757" s="265">
        <v>241001</v>
      </c>
      <c r="D13757" s="265" t="s">
        <v>15953</v>
      </c>
      <c r="E13757" s="266" t="s">
        <v>11352</v>
      </c>
      <c r="P13757" s="343"/>
    </row>
    <row r="13758" spans="1:16" x14ac:dyDescent="0.25">
      <c r="A13758" s="44" t="s">
        <v>2860</v>
      </c>
      <c r="B13758" s="44" t="s">
        <v>2969</v>
      </c>
      <c r="C13758" s="45" t="s">
        <v>3048</v>
      </c>
      <c r="D13758" s="45" t="s">
        <v>15765</v>
      </c>
      <c r="E13758" s="45" t="s">
        <v>6422</v>
      </c>
      <c r="F13758" s="328"/>
      <c r="G13758" s="328"/>
      <c r="H13758" s="328"/>
      <c r="I13758" s="329"/>
      <c r="J13758" s="329"/>
      <c r="K13758" s="329"/>
      <c r="L13758" s="44"/>
      <c r="M13758" s="44"/>
      <c r="P13758" s="343"/>
    </row>
    <row r="13759" spans="1:16" x14ac:dyDescent="0.25">
      <c r="A13759" s="346" t="s">
        <v>2860</v>
      </c>
      <c r="B13759" s="346" t="s">
        <v>2969</v>
      </c>
      <c r="C13759" s="347" t="s">
        <v>3048</v>
      </c>
      <c r="D13759" s="347" t="s">
        <v>15765</v>
      </c>
      <c r="E13759" s="347" t="s">
        <v>6422</v>
      </c>
      <c r="F13759" s="346"/>
      <c r="G13759" s="346"/>
      <c r="H13759" s="346"/>
      <c r="I13759" s="346"/>
      <c r="J13759" s="346"/>
      <c r="K13759" s="346"/>
      <c r="L13759" s="346"/>
      <c r="M13759" s="346"/>
      <c r="P13759" s="343"/>
    </row>
    <row r="13760" spans="1:16" x14ac:dyDescent="0.25">
      <c r="A13760" s="264" t="s">
        <v>2860</v>
      </c>
      <c r="B13760" s="264" t="s">
        <v>236</v>
      </c>
      <c r="C13760" s="265">
        <v>241001</v>
      </c>
      <c r="D13760" s="265" t="s">
        <v>15953</v>
      </c>
      <c r="E13760" s="266" t="s">
        <v>11352</v>
      </c>
      <c r="P13760" s="343"/>
    </row>
    <row r="13761" spans="1:16" x14ac:dyDescent="0.25">
      <c r="A13761" s="264" t="s">
        <v>2860</v>
      </c>
      <c r="B13761" s="264" t="s">
        <v>6664</v>
      </c>
      <c r="C13761" s="265">
        <v>22010701</v>
      </c>
      <c r="D13761" s="265" t="s">
        <v>15953</v>
      </c>
      <c r="E13761" s="266" t="s">
        <v>6665</v>
      </c>
      <c r="P13761" s="343"/>
    </row>
    <row r="13762" spans="1:16" x14ac:dyDescent="0.25">
      <c r="A13762" s="264" t="s">
        <v>2860</v>
      </c>
      <c r="B13762" s="264" t="s">
        <v>1055</v>
      </c>
      <c r="C13762" s="265">
        <v>22010702</v>
      </c>
      <c r="D13762" s="265" t="s">
        <v>15953</v>
      </c>
      <c r="E13762" s="266" t="s">
        <v>8836</v>
      </c>
      <c r="P13762" s="343"/>
    </row>
    <row r="13763" spans="1:16" x14ac:dyDescent="0.25">
      <c r="A13763" s="264" t="s">
        <v>2860</v>
      </c>
      <c r="B13763" s="264" t="s">
        <v>6661</v>
      </c>
      <c r="C13763" s="265">
        <v>22100201</v>
      </c>
      <c r="D13763" s="265" t="s">
        <v>15953</v>
      </c>
      <c r="E13763" s="266" t="s">
        <v>5198</v>
      </c>
      <c r="P13763" s="343"/>
    </row>
    <row r="13764" spans="1:16" x14ac:dyDescent="0.25">
      <c r="A13764" s="264" t="s">
        <v>2860</v>
      </c>
      <c r="B13764" s="264" t="s">
        <v>3594</v>
      </c>
      <c r="C13764" s="265">
        <v>22100202</v>
      </c>
      <c r="D13764" s="265" t="s">
        <v>15953</v>
      </c>
      <c r="E13764" s="266" t="s">
        <v>5198</v>
      </c>
      <c r="P13764" s="343"/>
    </row>
    <row r="13765" spans="1:16" x14ac:dyDescent="0.25">
      <c r="A13765" s="264" t="s">
        <v>2860</v>
      </c>
      <c r="B13765" s="264" t="s">
        <v>4844</v>
      </c>
      <c r="C13765" s="265">
        <v>24060401</v>
      </c>
      <c r="D13765" s="265" t="s">
        <v>15953</v>
      </c>
      <c r="E13765" s="266" t="s">
        <v>6412</v>
      </c>
      <c r="P13765" s="343"/>
    </row>
    <row r="13766" spans="1:16" x14ac:dyDescent="0.25">
      <c r="A13766" s="264" t="s">
        <v>2860</v>
      </c>
      <c r="B13766" s="264" t="s">
        <v>1057</v>
      </c>
      <c r="C13766" s="265">
        <v>24060402</v>
      </c>
      <c r="D13766" s="265" t="s">
        <v>15953</v>
      </c>
      <c r="E13766" s="266" t="s">
        <v>5410</v>
      </c>
      <c r="P13766" s="343"/>
    </row>
    <row r="13767" spans="1:16" x14ac:dyDescent="0.25">
      <c r="A13767" s="264" t="s">
        <v>2860</v>
      </c>
      <c r="B13767" s="264" t="s">
        <v>17682</v>
      </c>
      <c r="C13767" s="265">
        <v>25010501</v>
      </c>
      <c r="D13767" s="265" t="s">
        <v>15953</v>
      </c>
      <c r="E13767" s="266" t="s">
        <v>17681</v>
      </c>
      <c r="P13767" s="343"/>
    </row>
    <row r="13768" spans="1:16" x14ac:dyDescent="0.25">
      <c r="A13768" s="264" t="s">
        <v>2860</v>
      </c>
      <c r="B13768" s="264" t="s">
        <v>6663</v>
      </c>
      <c r="C13768" s="265">
        <v>25010502</v>
      </c>
      <c r="D13768" s="265" t="s">
        <v>15953</v>
      </c>
      <c r="E13768" s="266" t="s">
        <v>6677</v>
      </c>
      <c r="P13768" s="343"/>
    </row>
    <row r="13769" spans="1:16" x14ac:dyDescent="0.25">
      <c r="A13769" s="44" t="s">
        <v>2860</v>
      </c>
      <c r="B13769" s="44" t="s">
        <v>2969</v>
      </c>
      <c r="C13769" s="45" t="s">
        <v>3048</v>
      </c>
      <c r="D13769" s="45" t="s">
        <v>13812</v>
      </c>
      <c r="E13769" s="45" t="s">
        <v>6422</v>
      </c>
      <c r="F13769" s="93"/>
      <c r="G13769" s="93"/>
      <c r="H13769" s="93"/>
      <c r="I13769" s="99"/>
      <c r="J13769" s="99"/>
      <c r="K13769" s="99"/>
      <c r="L13769" s="44"/>
      <c r="M13769" s="44"/>
      <c r="P13769" s="343"/>
    </row>
    <row r="13770" spans="1:16" x14ac:dyDescent="0.25">
      <c r="A13770" s="262" t="s">
        <v>11633</v>
      </c>
      <c r="B13770" s="262" t="s">
        <v>11566</v>
      </c>
      <c r="C13770" s="53" t="s">
        <v>11749</v>
      </c>
      <c r="D13770" s="93" t="s">
        <v>7330</v>
      </c>
      <c r="E13770" s="263">
        <v>47104</v>
      </c>
      <c r="F13770" s="93"/>
      <c r="G13770" s="93"/>
      <c r="H13770" s="93"/>
      <c r="I13770" s="99"/>
      <c r="J13770" s="99"/>
      <c r="K13770" s="99"/>
      <c r="L13770" s="44"/>
      <c r="M13770" s="44"/>
      <c r="P13770" s="343"/>
    </row>
    <row r="13771" spans="1:16" x14ac:dyDescent="0.25">
      <c r="A13771" s="44" t="s">
        <v>11633</v>
      </c>
      <c r="B13771" s="44" t="s">
        <v>1365</v>
      </c>
      <c r="C13771" s="45" t="s">
        <v>15417</v>
      </c>
      <c r="D13771" s="45" t="s">
        <v>18252</v>
      </c>
      <c r="E13771" s="45" t="s">
        <v>11309</v>
      </c>
      <c r="F13771" s="45" t="s">
        <v>1384</v>
      </c>
      <c r="G13771" s="45" t="s">
        <v>1385</v>
      </c>
      <c r="P13771" s="343"/>
    </row>
    <row r="13772" spans="1:16" x14ac:dyDescent="0.25">
      <c r="A13772" s="44" t="s">
        <v>10102</v>
      </c>
      <c r="B13772" s="44" t="s">
        <v>264</v>
      </c>
      <c r="C13772" s="45" t="s">
        <v>10103</v>
      </c>
      <c r="D13772" s="45" t="s">
        <v>15765</v>
      </c>
      <c r="E13772" s="45" t="s">
        <v>6210</v>
      </c>
      <c r="F13772" s="328"/>
      <c r="G13772" s="328"/>
      <c r="H13772" s="328"/>
      <c r="I13772" s="329"/>
      <c r="J13772" s="329"/>
      <c r="K13772" s="329"/>
      <c r="L13772" s="44"/>
      <c r="M13772" s="44"/>
      <c r="P13772" s="343"/>
    </row>
    <row r="13773" spans="1:16" x14ac:dyDescent="0.25">
      <c r="A13773" s="346" t="s">
        <v>10102</v>
      </c>
      <c r="B13773" s="346" t="s">
        <v>264</v>
      </c>
      <c r="C13773" s="347" t="s">
        <v>10103</v>
      </c>
      <c r="D13773" s="347" t="s">
        <v>15765</v>
      </c>
      <c r="E13773" s="347" t="s">
        <v>6214</v>
      </c>
      <c r="F13773" s="346"/>
      <c r="G13773" s="346"/>
      <c r="H13773" s="346"/>
      <c r="I13773" s="346"/>
      <c r="J13773" s="346"/>
      <c r="K13773" s="346"/>
      <c r="L13773" s="346"/>
      <c r="M13773" s="346"/>
      <c r="P13773" s="343"/>
    </row>
    <row r="13774" spans="1:16" x14ac:dyDescent="0.25">
      <c r="A13774" s="44" t="s">
        <v>10102</v>
      </c>
      <c r="B13774" s="44" t="s">
        <v>264</v>
      </c>
      <c r="C13774" s="45" t="s">
        <v>10103</v>
      </c>
      <c r="D13774" s="45" t="s">
        <v>13812</v>
      </c>
      <c r="E13774" s="45" t="s">
        <v>6210</v>
      </c>
      <c r="F13774" s="93"/>
      <c r="G13774" s="93"/>
      <c r="H13774" s="93"/>
      <c r="I13774" s="99"/>
      <c r="J13774" s="99"/>
      <c r="K13774" s="99"/>
      <c r="L13774" s="44"/>
      <c r="M13774" s="44"/>
      <c r="P13774" s="343"/>
    </row>
    <row r="13775" spans="1:16" x14ac:dyDescent="0.25">
      <c r="A13775" s="262" t="s">
        <v>7475</v>
      </c>
      <c r="B13775" s="262" t="s">
        <v>7359</v>
      </c>
      <c r="C13775" s="53" t="s">
        <v>7476</v>
      </c>
      <c r="D13775" s="93" t="s">
        <v>7330</v>
      </c>
      <c r="E13775" s="263">
        <v>45980</v>
      </c>
      <c r="F13775" s="93"/>
      <c r="G13775" s="93"/>
      <c r="H13775" s="93"/>
      <c r="I13775" s="99"/>
      <c r="J13775" s="99"/>
      <c r="K13775" s="99"/>
      <c r="L13775" s="44"/>
      <c r="M13775" s="44"/>
      <c r="N13775" s="31"/>
      <c r="P13775" s="343"/>
    </row>
    <row r="13776" spans="1:16" x14ac:dyDescent="0.25">
      <c r="A13776" s="264" t="s">
        <v>15068</v>
      </c>
      <c r="B13776" s="264" t="s">
        <v>4181</v>
      </c>
      <c r="C13776" s="265">
        <v>240301</v>
      </c>
      <c r="D13776" s="265" t="s">
        <v>15953</v>
      </c>
      <c r="E13776" s="266" t="s">
        <v>13010</v>
      </c>
      <c r="P13776" s="343"/>
    </row>
    <row r="13777" spans="1:16" x14ac:dyDescent="0.25">
      <c r="A13777" s="264" t="s">
        <v>17990</v>
      </c>
      <c r="B13777" s="264" t="s">
        <v>236</v>
      </c>
      <c r="C13777" s="265">
        <v>241001</v>
      </c>
      <c r="D13777" s="265" t="s">
        <v>15953</v>
      </c>
      <c r="E13777" s="266" t="s">
        <v>11352</v>
      </c>
      <c r="P13777" s="343"/>
    </row>
    <row r="13778" spans="1:16" x14ac:dyDescent="0.25">
      <c r="A13778" s="44" t="s">
        <v>4731</v>
      </c>
      <c r="B13778" s="44" t="s">
        <v>11985</v>
      </c>
      <c r="C13778" s="45" t="s">
        <v>4803</v>
      </c>
      <c r="D13778" s="45" t="s">
        <v>4574</v>
      </c>
      <c r="E13778" s="275">
        <f>DATE(2025,3,26)</f>
        <v>45742</v>
      </c>
      <c r="F13778" s="32"/>
      <c r="G13778" s="32"/>
      <c r="H13778" s="32"/>
      <c r="I13778" s="31"/>
      <c r="J13778" s="31"/>
      <c r="K13778" s="31"/>
      <c r="L13778" s="31"/>
      <c r="M13778" s="44"/>
      <c r="N13778" s="31"/>
      <c r="P13778" s="343"/>
    </row>
    <row r="13779" spans="1:16" x14ac:dyDescent="0.25">
      <c r="A13779" s="403" t="s">
        <v>17542</v>
      </c>
      <c r="B13779" s="403" t="s">
        <v>17102</v>
      </c>
      <c r="C13779" s="413">
        <v>21.24</v>
      </c>
      <c r="D13779" s="43" t="s">
        <v>17679</v>
      </c>
      <c r="E13779" s="43">
        <v>47299</v>
      </c>
      <c r="F13779" s="88"/>
      <c r="P13779" s="343"/>
    </row>
    <row r="13780" spans="1:16" x14ac:dyDescent="0.25">
      <c r="A13780" s="264" t="s">
        <v>15069</v>
      </c>
      <c r="B13780" s="264" t="s">
        <v>6669</v>
      </c>
      <c r="C13780" s="265">
        <v>230807</v>
      </c>
      <c r="D13780" s="265" t="s">
        <v>15953</v>
      </c>
      <c r="E13780" s="266" t="s">
        <v>6877</v>
      </c>
      <c r="P13780" s="343"/>
    </row>
    <row r="13781" spans="1:16" x14ac:dyDescent="0.25">
      <c r="A13781" s="264" t="s">
        <v>15069</v>
      </c>
      <c r="B13781" s="264" t="s">
        <v>1056</v>
      </c>
      <c r="C13781" s="265">
        <v>240601</v>
      </c>
      <c r="D13781" s="265" t="s">
        <v>15953</v>
      </c>
      <c r="E13781" s="266" t="s">
        <v>13753</v>
      </c>
      <c r="P13781" s="343"/>
    </row>
    <row r="13782" spans="1:16" x14ac:dyDescent="0.25">
      <c r="A13782" s="44" t="s">
        <v>9199</v>
      </c>
      <c r="B13782" s="44" t="s">
        <v>2668</v>
      </c>
      <c r="C13782" s="45" t="s">
        <v>9091</v>
      </c>
      <c r="D13782" s="45" t="s">
        <v>18252</v>
      </c>
      <c r="E13782" s="45" t="s">
        <v>6809</v>
      </c>
      <c r="F13782" s="45" t="s">
        <v>1385</v>
      </c>
      <c r="G13782" s="45" t="s">
        <v>1385</v>
      </c>
      <c r="P13782" s="343"/>
    </row>
    <row r="13783" spans="1:16" x14ac:dyDescent="0.25">
      <c r="A13783" s="264" t="s">
        <v>15070</v>
      </c>
      <c r="B13783" s="264" t="s">
        <v>14575</v>
      </c>
      <c r="C13783" s="265">
        <v>240402</v>
      </c>
      <c r="D13783" s="265" t="s">
        <v>15953</v>
      </c>
      <c r="E13783" s="266" t="s">
        <v>6492</v>
      </c>
      <c r="P13783" s="343"/>
    </row>
    <row r="13784" spans="1:16" x14ac:dyDescent="0.25">
      <c r="A13784" s="44" t="s">
        <v>3618</v>
      </c>
      <c r="B13784" s="44" t="s">
        <v>12079</v>
      </c>
      <c r="C13784" s="45" t="s">
        <v>12925</v>
      </c>
      <c r="D13784" s="45" t="s">
        <v>4574</v>
      </c>
      <c r="E13784" s="275">
        <f>DATE(2027,8,18)</f>
        <v>46617</v>
      </c>
      <c r="M13784" s="44"/>
      <c r="P13784" s="343"/>
    </row>
    <row r="13785" spans="1:16" x14ac:dyDescent="0.25">
      <c r="A13785" s="44" t="s">
        <v>9981</v>
      </c>
      <c r="B13785" s="44" t="s">
        <v>13527</v>
      </c>
      <c r="C13785" s="45" t="s">
        <v>9969</v>
      </c>
      <c r="D13785" s="45" t="s">
        <v>16294</v>
      </c>
      <c r="E13785" s="46">
        <v>45900</v>
      </c>
      <c r="F13785" s="338"/>
      <c r="G13785" s="44"/>
      <c r="H13785" s="44"/>
      <c r="I13785" s="44"/>
      <c r="J13785" s="44"/>
      <c r="K13785" s="44"/>
      <c r="L13785" s="44"/>
      <c r="M13785" s="44"/>
      <c r="N13785" s="31"/>
      <c r="P13785" s="343"/>
    </row>
    <row r="13786" spans="1:16" x14ac:dyDescent="0.25">
      <c r="A13786" s="44" t="s">
        <v>18211</v>
      </c>
      <c r="B13786" s="44" t="s">
        <v>1358</v>
      </c>
      <c r="C13786" s="45" t="s">
        <v>6197</v>
      </c>
      <c r="D13786" s="45" t="s">
        <v>18252</v>
      </c>
      <c r="E13786" s="45" t="s">
        <v>6211</v>
      </c>
      <c r="F13786" s="45" t="s">
        <v>1384</v>
      </c>
      <c r="G13786" s="45" t="s">
        <v>1384</v>
      </c>
      <c r="P13786" s="343"/>
    </row>
    <row r="13787" spans="1:16" x14ac:dyDescent="0.25">
      <c r="A13787" s="44" t="s">
        <v>18211</v>
      </c>
      <c r="B13787" s="44" t="s">
        <v>4157</v>
      </c>
      <c r="C13787" s="45" t="s">
        <v>15418</v>
      </c>
      <c r="D13787" s="45" t="s">
        <v>18252</v>
      </c>
      <c r="E13787" s="45" t="s">
        <v>3064</v>
      </c>
      <c r="F13787" s="45" t="s">
        <v>1384</v>
      </c>
      <c r="G13787" s="45" t="s">
        <v>1384</v>
      </c>
      <c r="P13787" s="343"/>
    </row>
    <row r="13788" spans="1:16" x14ac:dyDescent="0.25">
      <c r="A13788" s="44" t="s">
        <v>5805</v>
      </c>
      <c r="B13788" s="44" t="s">
        <v>5806</v>
      </c>
      <c r="C13788" s="45" t="s">
        <v>5807</v>
      </c>
      <c r="D13788" s="45" t="s">
        <v>15765</v>
      </c>
      <c r="E13788" s="45" t="s">
        <v>6422</v>
      </c>
      <c r="F13788" s="328"/>
      <c r="G13788" s="328"/>
      <c r="H13788" s="328"/>
      <c r="I13788" s="329"/>
      <c r="J13788" s="329"/>
      <c r="K13788" s="329"/>
      <c r="L13788" s="44"/>
      <c r="M13788" s="44"/>
      <c r="P13788" s="343"/>
    </row>
    <row r="13789" spans="1:16" x14ac:dyDescent="0.25">
      <c r="A13789" s="346" t="s">
        <v>5805</v>
      </c>
      <c r="B13789" s="346" t="s">
        <v>5806</v>
      </c>
      <c r="C13789" s="347" t="s">
        <v>5807</v>
      </c>
      <c r="D13789" s="347" t="s">
        <v>15765</v>
      </c>
      <c r="E13789" s="347" t="s">
        <v>8836</v>
      </c>
      <c r="F13789" s="346"/>
      <c r="G13789" s="346"/>
      <c r="H13789" s="346"/>
      <c r="I13789" s="346"/>
      <c r="J13789" s="346"/>
      <c r="K13789" s="346"/>
      <c r="L13789" s="346"/>
      <c r="M13789" s="346"/>
      <c r="P13789" s="343"/>
    </row>
    <row r="13790" spans="1:16" x14ac:dyDescent="0.25">
      <c r="A13790" s="44" t="s">
        <v>5805</v>
      </c>
      <c r="B13790" s="44" t="s">
        <v>5806</v>
      </c>
      <c r="C13790" s="45" t="s">
        <v>5807</v>
      </c>
      <c r="D13790" s="45" t="s">
        <v>13812</v>
      </c>
      <c r="E13790" s="45" t="s">
        <v>6422</v>
      </c>
      <c r="F13790" s="93"/>
      <c r="G13790" s="93"/>
      <c r="H13790" s="93"/>
      <c r="I13790" s="99"/>
      <c r="J13790" s="99"/>
      <c r="K13790" s="99"/>
      <c r="L13790" s="44"/>
      <c r="M13790" s="44"/>
      <c r="P13790" s="343"/>
    </row>
    <row r="13791" spans="1:16" x14ac:dyDescent="0.25">
      <c r="A13791" s="44" t="s">
        <v>12567</v>
      </c>
      <c r="B13791" s="44" t="s">
        <v>12568</v>
      </c>
      <c r="C13791" s="45" t="s">
        <v>4805</v>
      </c>
      <c r="D13791" s="45" t="s">
        <v>4574</v>
      </c>
      <c r="E13791" s="275">
        <f>DATE(2026,3,26)</f>
        <v>46107</v>
      </c>
      <c r="M13791" s="44"/>
      <c r="P13791" s="343"/>
    </row>
    <row r="13792" spans="1:16" x14ac:dyDescent="0.25">
      <c r="A13792" s="403" t="s">
        <v>17543</v>
      </c>
      <c r="B13792" s="403" t="s">
        <v>17093</v>
      </c>
      <c r="C13792" s="413">
        <v>33.229999999999997</v>
      </c>
      <c r="D13792" s="43" t="s">
        <v>17679</v>
      </c>
      <c r="E13792" s="43">
        <v>46934</v>
      </c>
      <c r="F13792" s="88"/>
      <c r="P13792" s="343"/>
    </row>
    <row r="13793" spans="1:16" x14ac:dyDescent="0.25">
      <c r="A13793" s="403" t="s">
        <v>17544</v>
      </c>
      <c r="B13793" s="403" t="s">
        <v>17133</v>
      </c>
      <c r="C13793" s="413">
        <v>18.22</v>
      </c>
      <c r="D13793" s="43" t="s">
        <v>17679</v>
      </c>
      <c r="E13793" s="43">
        <v>45838</v>
      </c>
      <c r="F13793" s="88" t="s">
        <v>1533</v>
      </c>
      <c r="P13793" s="343"/>
    </row>
    <row r="13794" spans="1:16" x14ac:dyDescent="0.25">
      <c r="A13794" s="403" t="s">
        <v>17544</v>
      </c>
      <c r="B13794" s="403" t="s">
        <v>17257</v>
      </c>
      <c r="C13794" s="413">
        <v>34.22</v>
      </c>
      <c r="D13794" s="43" t="s">
        <v>17679</v>
      </c>
      <c r="E13794" s="43">
        <v>45838</v>
      </c>
      <c r="F13794" s="88" t="s">
        <v>1533</v>
      </c>
      <c r="P13794" s="343"/>
    </row>
    <row r="13795" spans="1:16" x14ac:dyDescent="0.25">
      <c r="A13795" s="44" t="s">
        <v>9387</v>
      </c>
      <c r="B13795" s="44" t="s">
        <v>1362</v>
      </c>
      <c r="C13795" s="45" t="s">
        <v>9308</v>
      </c>
      <c r="D13795" s="45" t="s">
        <v>18252</v>
      </c>
      <c r="E13795" s="45" t="s">
        <v>3754</v>
      </c>
      <c r="F13795" s="45" t="s">
        <v>1384</v>
      </c>
      <c r="G13795" s="45" t="s">
        <v>1385</v>
      </c>
      <c r="P13795" s="343"/>
    </row>
    <row r="13796" spans="1:16" x14ac:dyDescent="0.25">
      <c r="A13796" s="264" t="s">
        <v>13054</v>
      </c>
      <c r="B13796" s="264" t="s">
        <v>2751</v>
      </c>
      <c r="C13796" s="265">
        <v>230105</v>
      </c>
      <c r="D13796" s="265" t="s">
        <v>15953</v>
      </c>
      <c r="E13796" s="266" t="s">
        <v>6877</v>
      </c>
      <c r="P13796" s="343"/>
    </row>
    <row r="13797" spans="1:16" x14ac:dyDescent="0.25">
      <c r="A13797" s="264" t="s">
        <v>15071</v>
      </c>
      <c r="B13797" s="264" t="s">
        <v>13009</v>
      </c>
      <c r="C13797" s="265">
        <v>240101</v>
      </c>
      <c r="D13797" s="265" t="s">
        <v>15953</v>
      </c>
      <c r="E13797" s="266" t="s">
        <v>13010</v>
      </c>
      <c r="P13797" s="343"/>
    </row>
    <row r="13798" spans="1:16" x14ac:dyDescent="0.25">
      <c r="A13798" s="403" t="s">
        <v>17545</v>
      </c>
      <c r="B13798" s="403" t="s">
        <v>17091</v>
      </c>
      <c r="C13798" s="413">
        <v>12.22</v>
      </c>
      <c r="D13798" s="43" t="s">
        <v>17679</v>
      </c>
      <c r="E13798" s="43">
        <v>45838</v>
      </c>
      <c r="F13798" s="88"/>
      <c r="P13798" s="343"/>
    </row>
    <row r="13799" spans="1:16" x14ac:dyDescent="0.25">
      <c r="A13799" s="44" t="s">
        <v>2514</v>
      </c>
      <c r="B13799" s="44" t="s">
        <v>16397</v>
      </c>
      <c r="C13799" s="45" t="s">
        <v>16398</v>
      </c>
      <c r="D13799" s="45" t="s">
        <v>16294</v>
      </c>
      <c r="E13799" s="46">
        <v>45991</v>
      </c>
      <c r="F13799" s="338"/>
      <c r="G13799" s="44"/>
      <c r="H13799" s="44"/>
      <c r="I13799" s="44"/>
      <c r="J13799" s="44"/>
      <c r="K13799" s="44"/>
      <c r="L13799" s="44"/>
      <c r="M13799" s="44"/>
      <c r="N13799" s="31"/>
      <c r="P13799" s="343"/>
    </row>
    <row r="13800" spans="1:16" x14ac:dyDescent="0.25">
      <c r="A13800" s="44" t="s">
        <v>16196</v>
      </c>
      <c r="B13800" s="44" t="s">
        <v>5083</v>
      </c>
      <c r="C13800" s="45" t="s">
        <v>15961</v>
      </c>
      <c r="D13800" s="45" t="s">
        <v>18252</v>
      </c>
      <c r="E13800" s="45" t="s">
        <v>6214</v>
      </c>
      <c r="F13800" s="45" t="s">
        <v>1384</v>
      </c>
      <c r="G13800" s="45" t="s">
        <v>1385</v>
      </c>
      <c r="P13800" s="343"/>
    </row>
    <row r="13801" spans="1:16" x14ac:dyDescent="0.25">
      <c r="A13801" s="264" t="s">
        <v>8760</v>
      </c>
      <c r="B13801" s="264" t="s">
        <v>6966</v>
      </c>
      <c r="C13801" s="265">
        <v>23010401</v>
      </c>
      <c r="D13801" s="265" t="s">
        <v>15953</v>
      </c>
      <c r="E13801" s="266" t="s">
        <v>6967</v>
      </c>
      <c r="P13801" s="343"/>
    </row>
    <row r="13802" spans="1:16" x14ac:dyDescent="0.25">
      <c r="A13802" s="264" t="s">
        <v>8760</v>
      </c>
      <c r="B13802" s="264" t="s">
        <v>3782</v>
      </c>
      <c r="C13802" s="265">
        <v>23010402</v>
      </c>
      <c r="D13802" s="265" t="s">
        <v>15953</v>
      </c>
      <c r="E13802" s="266" t="s">
        <v>8836</v>
      </c>
      <c r="P13802" s="343"/>
    </row>
    <row r="13803" spans="1:16" x14ac:dyDescent="0.25">
      <c r="A13803" s="264" t="s">
        <v>963</v>
      </c>
      <c r="B13803" s="264" t="s">
        <v>6697</v>
      </c>
      <c r="C13803" s="265">
        <v>221003</v>
      </c>
      <c r="D13803" s="265" t="s">
        <v>15953</v>
      </c>
      <c r="E13803" s="266" t="s">
        <v>5198</v>
      </c>
      <c r="P13803" s="343"/>
    </row>
    <row r="13804" spans="1:16" x14ac:dyDescent="0.25">
      <c r="A13804" s="264" t="s">
        <v>1904</v>
      </c>
      <c r="B13804" s="264" t="s">
        <v>2751</v>
      </c>
      <c r="C13804" s="265">
        <v>230105</v>
      </c>
      <c r="D13804" s="265" t="s">
        <v>15953</v>
      </c>
      <c r="E13804" s="266" t="s">
        <v>6877</v>
      </c>
      <c r="P13804" s="343"/>
    </row>
    <row r="13805" spans="1:16" x14ac:dyDescent="0.25">
      <c r="A13805" s="262" t="s">
        <v>11634</v>
      </c>
      <c r="B13805" s="262" t="s">
        <v>7386</v>
      </c>
      <c r="C13805" s="53" t="s">
        <v>11750</v>
      </c>
      <c r="D13805" s="93" t="s">
        <v>7330</v>
      </c>
      <c r="E13805" s="263">
        <v>46720</v>
      </c>
      <c r="F13805" s="93"/>
      <c r="G13805" s="93"/>
      <c r="H13805" s="93"/>
      <c r="I13805" s="99"/>
      <c r="J13805" s="99"/>
      <c r="K13805" s="99"/>
      <c r="L13805" s="44"/>
      <c r="M13805" s="44"/>
      <c r="P13805" s="343"/>
    </row>
    <row r="13806" spans="1:16" x14ac:dyDescent="0.25">
      <c r="A13806" s="44" t="s">
        <v>9200</v>
      </c>
      <c r="B13806" s="44" t="s">
        <v>1840</v>
      </c>
      <c r="C13806" s="45" t="s">
        <v>6194</v>
      </c>
      <c r="D13806" s="45" t="s">
        <v>18252</v>
      </c>
      <c r="E13806" s="45" t="s">
        <v>6213</v>
      </c>
      <c r="F13806" s="45" t="s">
        <v>1384</v>
      </c>
      <c r="G13806" s="45" t="s">
        <v>1385</v>
      </c>
      <c r="P13806" s="343"/>
    </row>
    <row r="13807" spans="1:16" x14ac:dyDescent="0.25">
      <c r="A13807" s="44" t="s">
        <v>9200</v>
      </c>
      <c r="B13807" s="44" t="s">
        <v>1361</v>
      </c>
      <c r="C13807" s="45" t="s">
        <v>9087</v>
      </c>
      <c r="D13807" s="45" t="s">
        <v>18252</v>
      </c>
      <c r="E13807" s="45" t="s">
        <v>6809</v>
      </c>
      <c r="F13807" s="45" t="s">
        <v>1384</v>
      </c>
      <c r="G13807" s="45" t="s">
        <v>1385</v>
      </c>
      <c r="P13807" s="343"/>
    </row>
    <row r="13808" spans="1:16" x14ac:dyDescent="0.25">
      <c r="A13808" s="346" t="s">
        <v>5808</v>
      </c>
      <c r="B13808" s="346" t="s">
        <v>5583</v>
      </c>
      <c r="C13808" s="347" t="s">
        <v>5809</v>
      </c>
      <c r="D13808" s="347" t="s">
        <v>15765</v>
      </c>
      <c r="E13808" s="347" t="s">
        <v>5246</v>
      </c>
      <c r="F13808" s="346"/>
      <c r="G13808" s="346"/>
      <c r="H13808" s="346"/>
      <c r="I13808" s="346"/>
      <c r="J13808" s="346"/>
      <c r="K13808" s="346"/>
      <c r="L13808" s="346"/>
      <c r="M13808" s="346"/>
      <c r="P13808" s="343"/>
    </row>
    <row r="13809" spans="1:16" x14ac:dyDescent="0.25">
      <c r="A13809" s="44" t="s">
        <v>13332</v>
      </c>
      <c r="B13809" s="92" t="s">
        <v>13392</v>
      </c>
      <c r="C13809" s="77" t="s">
        <v>13124</v>
      </c>
      <c r="D13809" s="93" t="s">
        <v>13391</v>
      </c>
      <c r="E13809" s="94">
        <v>45838</v>
      </c>
      <c r="F13809" s="93"/>
      <c r="G13809" s="93"/>
      <c r="H13809" s="93"/>
      <c r="I13809" s="99"/>
      <c r="J13809" s="99"/>
      <c r="K13809" s="99"/>
      <c r="L13809" s="44"/>
      <c r="M13809" s="44"/>
      <c r="N13809" s="31"/>
      <c r="P13809" s="343"/>
    </row>
    <row r="13810" spans="1:16" x14ac:dyDescent="0.25">
      <c r="A13810" s="44" t="s">
        <v>4927</v>
      </c>
      <c r="B13810" s="44" t="s">
        <v>15253</v>
      </c>
      <c r="C13810" s="45" t="s">
        <v>4959</v>
      </c>
      <c r="D13810" s="45" t="s">
        <v>16294</v>
      </c>
      <c r="E13810" s="46">
        <v>45869</v>
      </c>
      <c r="F13810" s="338"/>
      <c r="G13810" s="44"/>
      <c r="H13810" s="44"/>
      <c r="I13810" s="44"/>
      <c r="J13810" s="44"/>
      <c r="K13810" s="44"/>
      <c r="L13810" s="44"/>
      <c r="M13810" s="44"/>
      <c r="N13810" s="31"/>
      <c r="P13810" s="343"/>
    </row>
    <row r="13811" spans="1:16" x14ac:dyDescent="0.25">
      <c r="A13811" s="44" t="s">
        <v>15639</v>
      </c>
      <c r="B13811" s="44" t="s">
        <v>1367</v>
      </c>
      <c r="C13811" s="45" t="s">
        <v>10990</v>
      </c>
      <c r="D13811" s="45" t="s">
        <v>18252</v>
      </c>
      <c r="E13811" s="45" t="s">
        <v>10715</v>
      </c>
      <c r="F13811" s="45" t="s">
        <v>1384</v>
      </c>
      <c r="G13811" s="45" t="s">
        <v>1385</v>
      </c>
      <c r="P13811" s="343"/>
    </row>
    <row r="13812" spans="1:16" x14ac:dyDescent="0.25">
      <c r="A13812" s="44" t="s">
        <v>11061</v>
      </c>
      <c r="B13812" s="44" t="s">
        <v>11004</v>
      </c>
      <c r="C13812" s="45" t="s">
        <v>11005</v>
      </c>
      <c r="D13812" s="45" t="s">
        <v>18252</v>
      </c>
      <c r="E13812" s="45" t="s">
        <v>10715</v>
      </c>
      <c r="F13812" s="45" t="s">
        <v>1384</v>
      </c>
      <c r="G13812" s="45" t="s">
        <v>1385</v>
      </c>
      <c r="P13812" s="343"/>
    </row>
    <row r="13813" spans="1:16" x14ac:dyDescent="0.25">
      <c r="A13813" s="44" t="s">
        <v>11061</v>
      </c>
      <c r="B13813" s="44" t="s">
        <v>11000</v>
      </c>
      <c r="C13813" s="45" t="s">
        <v>11001</v>
      </c>
      <c r="D13813" s="45" t="s">
        <v>18252</v>
      </c>
      <c r="E13813" s="45" t="s">
        <v>10715</v>
      </c>
      <c r="F13813" s="45" t="s">
        <v>1384</v>
      </c>
      <c r="G13813" s="45" t="s">
        <v>1385</v>
      </c>
      <c r="P13813" s="343"/>
    </row>
    <row r="13814" spans="1:16" x14ac:dyDescent="0.25">
      <c r="A13814" s="44" t="s">
        <v>16723</v>
      </c>
      <c r="B13814" s="44" t="s">
        <v>16724</v>
      </c>
      <c r="C13814" s="45" t="s">
        <v>16725</v>
      </c>
      <c r="D13814" s="45" t="s">
        <v>4574</v>
      </c>
      <c r="E13814" s="275">
        <f>DATE(2028,7,9)</f>
        <v>46943</v>
      </c>
      <c r="M13814" s="44"/>
      <c r="P13814" s="343"/>
    </row>
    <row r="13815" spans="1:16" x14ac:dyDescent="0.25">
      <c r="A13815" s="264" t="s">
        <v>15917</v>
      </c>
      <c r="B13815" s="264" t="s">
        <v>5421</v>
      </c>
      <c r="C13815" s="265">
        <v>240906</v>
      </c>
      <c r="D13815" s="265" t="s">
        <v>15953</v>
      </c>
      <c r="E13815" s="266" t="s">
        <v>6214</v>
      </c>
      <c r="P13815" s="343"/>
    </row>
    <row r="13816" spans="1:16" x14ac:dyDescent="0.25">
      <c r="A13816" s="44" t="s">
        <v>15640</v>
      </c>
      <c r="B13816" s="44" t="s">
        <v>1353</v>
      </c>
      <c r="C13816" s="45" t="s">
        <v>15395</v>
      </c>
      <c r="D13816" s="45" t="s">
        <v>18252</v>
      </c>
      <c r="E13816" s="45" t="s">
        <v>10069</v>
      </c>
      <c r="F13816" s="45" t="s">
        <v>1385</v>
      </c>
      <c r="G13816" s="45" t="s">
        <v>1385</v>
      </c>
      <c r="P13816" s="343"/>
    </row>
    <row r="13817" spans="1:16" x14ac:dyDescent="0.25">
      <c r="A13817" s="262" t="s">
        <v>7477</v>
      </c>
      <c r="B13817" s="262" t="s">
        <v>9229</v>
      </c>
      <c r="C13817" s="53" t="s">
        <v>9286</v>
      </c>
      <c r="D13817" s="93" t="s">
        <v>7330</v>
      </c>
      <c r="E13817" s="263">
        <v>46824</v>
      </c>
      <c r="F13817" s="93"/>
      <c r="G13817" s="93"/>
      <c r="H13817" s="93"/>
      <c r="I13817" s="99"/>
      <c r="J13817" s="99"/>
      <c r="K13817" s="99"/>
      <c r="L13817" s="44"/>
      <c r="M13817" s="44"/>
      <c r="P13817" s="343"/>
    </row>
    <row r="13818" spans="1:16" x14ac:dyDescent="0.25">
      <c r="A13818" s="264" t="s">
        <v>10799</v>
      </c>
      <c r="B13818" s="264" t="s">
        <v>6669</v>
      </c>
      <c r="C13818" s="265">
        <v>230807</v>
      </c>
      <c r="D13818" s="265" t="s">
        <v>15953</v>
      </c>
      <c r="E13818" s="266" t="s">
        <v>6877</v>
      </c>
      <c r="P13818" s="343"/>
    </row>
    <row r="13819" spans="1:16" x14ac:dyDescent="0.25">
      <c r="A13819" s="44" t="s">
        <v>11191</v>
      </c>
      <c r="B13819" s="44" t="s">
        <v>15259</v>
      </c>
      <c r="C13819" s="45" t="s">
        <v>11129</v>
      </c>
      <c r="D13819" s="45" t="s">
        <v>16294</v>
      </c>
      <c r="E13819" s="46">
        <v>46022</v>
      </c>
      <c r="F13819" s="338"/>
      <c r="G13819" s="44"/>
      <c r="H13819" s="44"/>
      <c r="I13819" s="44"/>
      <c r="J13819" s="44"/>
      <c r="K13819" s="44"/>
      <c r="L13819" s="44"/>
      <c r="M13819" s="44"/>
      <c r="N13819" s="31"/>
      <c r="P13819" s="343"/>
    </row>
    <row r="13820" spans="1:16" x14ac:dyDescent="0.25">
      <c r="A13820" s="86" t="s">
        <v>7543</v>
      </c>
      <c r="B13820" s="86" t="s">
        <v>7544</v>
      </c>
      <c r="C13820" s="167" t="s">
        <v>7529</v>
      </c>
      <c r="D13820" s="147" t="s">
        <v>2915</v>
      </c>
      <c r="E13820" s="69">
        <v>45473</v>
      </c>
      <c r="F13820" s="93"/>
      <c r="G13820" s="93"/>
      <c r="H13820" s="93"/>
      <c r="I13820" s="99"/>
      <c r="J13820" s="99"/>
      <c r="K13820" s="99"/>
      <c r="L13820" s="44"/>
      <c r="M13820" s="44"/>
      <c r="P13820" s="343"/>
    </row>
    <row r="13821" spans="1:16" x14ac:dyDescent="0.25">
      <c r="A13821" s="264" t="s">
        <v>17991</v>
      </c>
      <c r="B13821" s="264" t="s">
        <v>236</v>
      </c>
      <c r="C13821" s="265">
        <v>241001</v>
      </c>
      <c r="D13821" s="265" t="s">
        <v>15953</v>
      </c>
      <c r="E13821" s="266" t="s">
        <v>11352</v>
      </c>
      <c r="P13821" s="343"/>
    </row>
    <row r="13822" spans="1:16" x14ac:dyDescent="0.25">
      <c r="A13822" s="264" t="s">
        <v>17991</v>
      </c>
      <c r="B13822" s="264" t="s">
        <v>17682</v>
      </c>
      <c r="C13822" s="265">
        <v>25010501</v>
      </c>
      <c r="D13822" s="265" t="s">
        <v>15953</v>
      </c>
      <c r="E13822" s="266" t="s">
        <v>17681</v>
      </c>
      <c r="P13822" s="343"/>
    </row>
    <row r="13823" spans="1:16" x14ac:dyDescent="0.25">
      <c r="A13823" s="264" t="s">
        <v>17991</v>
      </c>
      <c r="B13823" s="264" t="s">
        <v>6663</v>
      </c>
      <c r="C13823" s="265">
        <v>25010502</v>
      </c>
      <c r="D13823" s="265" t="s">
        <v>15953</v>
      </c>
      <c r="E13823" s="266" t="s">
        <v>6677</v>
      </c>
      <c r="P13823" s="343"/>
    </row>
    <row r="13824" spans="1:16" x14ac:dyDescent="0.25">
      <c r="A13824" s="264" t="s">
        <v>964</v>
      </c>
      <c r="B13824" s="264" t="s">
        <v>1063</v>
      </c>
      <c r="C13824" s="265">
        <v>220104</v>
      </c>
      <c r="D13824" s="265" t="s">
        <v>15953</v>
      </c>
      <c r="E13824" s="266" t="s">
        <v>6677</v>
      </c>
      <c r="P13824" s="343"/>
    </row>
    <row r="13825" spans="1:16" x14ac:dyDescent="0.25">
      <c r="A13825" s="44" t="s">
        <v>10293</v>
      </c>
      <c r="B13825" s="44" t="s">
        <v>10294</v>
      </c>
      <c r="C13825" s="45" t="s">
        <v>5812</v>
      </c>
      <c r="D13825" s="45" t="s">
        <v>15765</v>
      </c>
      <c r="E13825" s="45" t="s">
        <v>5246</v>
      </c>
      <c r="F13825" s="328"/>
      <c r="G13825" s="328"/>
      <c r="H13825" s="328"/>
      <c r="I13825" s="329"/>
      <c r="J13825" s="329"/>
      <c r="K13825" s="329"/>
      <c r="L13825" s="44"/>
      <c r="M13825" s="44"/>
      <c r="P13825" s="343"/>
    </row>
    <row r="13826" spans="1:16" x14ac:dyDescent="0.25">
      <c r="A13826" s="346" t="s">
        <v>10293</v>
      </c>
      <c r="B13826" s="346" t="s">
        <v>10294</v>
      </c>
      <c r="C13826" s="347" t="s">
        <v>5812</v>
      </c>
      <c r="D13826" s="347" t="s">
        <v>15765</v>
      </c>
      <c r="E13826" s="347" t="s">
        <v>2980</v>
      </c>
      <c r="F13826" s="346"/>
      <c r="G13826" s="346"/>
      <c r="H13826" s="346"/>
      <c r="I13826" s="346"/>
      <c r="J13826" s="346"/>
      <c r="K13826" s="346"/>
      <c r="L13826" s="346"/>
      <c r="M13826" s="346"/>
      <c r="P13826" s="343"/>
    </row>
    <row r="13827" spans="1:16" x14ac:dyDescent="0.25">
      <c r="A13827" s="44" t="s">
        <v>10293</v>
      </c>
      <c r="B13827" s="44" t="s">
        <v>12409</v>
      </c>
      <c r="C13827" s="45" t="s">
        <v>12926</v>
      </c>
      <c r="D13827" s="45" t="s">
        <v>4574</v>
      </c>
      <c r="E13827" s="275">
        <f>DATE(2028,2,5)</f>
        <v>46788</v>
      </c>
      <c r="M13827" s="44"/>
      <c r="P13827" s="343"/>
    </row>
    <row r="13828" spans="1:16" x14ac:dyDescent="0.25">
      <c r="A13828" s="264" t="s">
        <v>2713</v>
      </c>
      <c r="B13828" s="264" t="s">
        <v>2751</v>
      </c>
      <c r="C13828" s="265">
        <v>220105</v>
      </c>
      <c r="D13828" s="265" t="s">
        <v>15953</v>
      </c>
      <c r="E13828" s="266" t="s">
        <v>3064</v>
      </c>
      <c r="P13828" s="343"/>
    </row>
    <row r="13829" spans="1:16" x14ac:dyDescent="0.25">
      <c r="A13829" s="44" t="s">
        <v>15641</v>
      </c>
      <c r="B13829" s="44" t="s">
        <v>4157</v>
      </c>
      <c r="C13829" s="45" t="s">
        <v>15418</v>
      </c>
      <c r="D13829" s="45" t="s">
        <v>18252</v>
      </c>
      <c r="E13829" s="45" t="s">
        <v>3064</v>
      </c>
      <c r="F13829" s="45" t="s">
        <v>1384</v>
      </c>
      <c r="G13829" s="45" t="s">
        <v>1385</v>
      </c>
      <c r="P13829" s="343"/>
    </row>
    <row r="13830" spans="1:16" x14ac:dyDescent="0.25">
      <c r="A13830" s="264" t="s">
        <v>4325</v>
      </c>
      <c r="B13830" s="264" t="s">
        <v>3753</v>
      </c>
      <c r="C13830" s="265">
        <v>210101</v>
      </c>
      <c r="D13830" s="265" t="s">
        <v>15953</v>
      </c>
      <c r="E13830" s="266" t="s">
        <v>3754</v>
      </c>
      <c r="P13830" s="343"/>
    </row>
    <row r="13831" spans="1:16" x14ac:dyDescent="0.25">
      <c r="A13831" s="44" t="s">
        <v>12569</v>
      </c>
      <c r="B13831" s="44" t="s">
        <v>12570</v>
      </c>
      <c r="C13831" s="45" t="s">
        <v>3171</v>
      </c>
      <c r="D13831" s="45" t="s">
        <v>4574</v>
      </c>
      <c r="E13831" s="275">
        <f>DATE(2025,5,31)</f>
        <v>45808</v>
      </c>
      <c r="F13831" s="32"/>
      <c r="G13831" s="32"/>
      <c r="H13831" s="32"/>
      <c r="I13831" s="31"/>
      <c r="J13831" s="31"/>
      <c r="K13831" s="31"/>
      <c r="L13831" s="31"/>
      <c r="M13831" s="44"/>
      <c r="N13831" s="31"/>
      <c r="P13831" s="343"/>
    </row>
    <row r="13832" spans="1:16" x14ac:dyDescent="0.25">
      <c r="A13832" s="44" t="s">
        <v>1284</v>
      </c>
      <c r="B13832" s="44" t="s">
        <v>1369</v>
      </c>
      <c r="C13832" s="45" t="s">
        <v>10988</v>
      </c>
      <c r="D13832" s="45" t="s">
        <v>18252</v>
      </c>
      <c r="E13832" s="45" t="s">
        <v>10715</v>
      </c>
      <c r="F13832" s="45" t="s">
        <v>1384</v>
      </c>
      <c r="G13832" s="45" t="s">
        <v>1385</v>
      </c>
      <c r="P13832" s="343"/>
    </row>
    <row r="13833" spans="1:16" x14ac:dyDescent="0.25">
      <c r="A13833" s="44" t="s">
        <v>6119</v>
      </c>
      <c r="B13833" s="44" t="s">
        <v>1842</v>
      </c>
      <c r="C13833" s="45" t="s">
        <v>6209</v>
      </c>
      <c r="D13833" s="45" t="s">
        <v>18252</v>
      </c>
      <c r="E13833" s="45" t="s">
        <v>5183</v>
      </c>
      <c r="F13833" s="45" t="s">
        <v>1385</v>
      </c>
      <c r="G13833" s="45" t="s">
        <v>1385</v>
      </c>
      <c r="P13833" s="343"/>
    </row>
    <row r="13834" spans="1:16" x14ac:dyDescent="0.25">
      <c r="A13834" s="264" t="s">
        <v>17992</v>
      </c>
      <c r="B13834" s="264" t="s">
        <v>236</v>
      </c>
      <c r="C13834" s="265">
        <v>241001</v>
      </c>
      <c r="D13834" s="265" t="s">
        <v>15953</v>
      </c>
      <c r="E13834" s="266" t="s">
        <v>11352</v>
      </c>
      <c r="P13834" s="343"/>
    </row>
    <row r="13835" spans="1:16" x14ac:dyDescent="0.25">
      <c r="A13835" s="44" t="s">
        <v>16726</v>
      </c>
      <c r="B13835" s="44" t="s">
        <v>16727</v>
      </c>
      <c r="C13835" s="45" t="s">
        <v>16728</v>
      </c>
      <c r="D13835" s="45" t="s">
        <v>4574</v>
      </c>
      <c r="E13835" s="275">
        <f>DATE(2028,5,13)</f>
        <v>46886</v>
      </c>
      <c r="M13835" s="44"/>
      <c r="P13835" s="343"/>
    </row>
    <row r="13836" spans="1:16" x14ac:dyDescent="0.25">
      <c r="A13836" s="262" t="s">
        <v>11635</v>
      </c>
      <c r="B13836" s="262" t="s">
        <v>11580</v>
      </c>
      <c r="C13836" s="53" t="s">
        <v>11751</v>
      </c>
      <c r="D13836" s="93" t="s">
        <v>7330</v>
      </c>
      <c r="E13836" s="263">
        <v>46890</v>
      </c>
      <c r="F13836" s="93"/>
      <c r="G13836" s="93"/>
      <c r="H13836" s="93"/>
      <c r="I13836" s="99"/>
      <c r="J13836" s="99"/>
      <c r="K13836" s="99"/>
      <c r="L13836" s="44"/>
      <c r="M13836" s="44"/>
      <c r="P13836" s="343"/>
    </row>
    <row r="13837" spans="1:16" x14ac:dyDescent="0.25">
      <c r="A13837" s="264" t="s">
        <v>11488</v>
      </c>
      <c r="B13837" s="264" t="s">
        <v>3591</v>
      </c>
      <c r="C13837" s="265">
        <v>230901</v>
      </c>
      <c r="D13837" s="265" t="s">
        <v>15953</v>
      </c>
      <c r="E13837" s="266" t="s">
        <v>10715</v>
      </c>
      <c r="P13837" s="343"/>
    </row>
    <row r="13838" spans="1:16" x14ac:dyDescent="0.25">
      <c r="A13838" s="264" t="s">
        <v>11488</v>
      </c>
      <c r="B13838" s="264" t="s">
        <v>12991</v>
      </c>
      <c r="C13838" s="265">
        <v>240102</v>
      </c>
      <c r="D13838" s="265" t="s">
        <v>15953</v>
      </c>
      <c r="E13838" s="266" t="s">
        <v>6677</v>
      </c>
      <c r="P13838" s="343"/>
    </row>
    <row r="13839" spans="1:16" x14ac:dyDescent="0.25">
      <c r="A13839" s="44" t="s">
        <v>3422</v>
      </c>
      <c r="B13839" s="44" t="s">
        <v>1355</v>
      </c>
      <c r="C13839" s="45" t="s">
        <v>10974</v>
      </c>
      <c r="D13839" s="45" t="s">
        <v>18252</v>
      </c>
      <c r="E13839" s="45" t="s">
        <v>10715</v>
      </c>
      <c r="F13839" s="45" t="s">
        <v>1385</v>
      </c>
      <c r="G13839" s="45" t="s">
        <v>1385</v>
      </c>
      <c r="P13839" s="343"/>
    </row>
    <row r="13840" spans="1:16" x14ac:dyDescent="0.25">
      <c r="A13840" s="264" t="s">
        <v>15072</v>
      </c>
      <c r="B13840" s="264" t="s">
        <v>14577</v>
      </c>
      <c r="C13840" s="265">
        <v>240501</v>
      </c>
      <c r="D13840" s="265" t="s">
        <v>15953</v>
      </c>
      <c r="E13840" s="266" t="s">
        <v>14578</v>
      </c>
      <c r="P13840" s="343"/>
    </row>
    <row r="13841" spans="1:16" x14ac:dyDescent="0.25">
      <c r="A13841" s="44" t="s">
        <v>18212</v>
      </c>
      <c r="B13841" s="44" t="s">
        <v>1358</v>
      </c>
      <c r="C13841" s="45" t="s">
        <v>6197</v>
      </c>
      <c r="D13841" s="45" t="s">
        <v>18252</v>
      </c>
      <c r="E13841" s="45" t="s">
        <v>6211</v>
      </c>
      <c r="F13841" s="45" t="s">
        <v>1384</v>
      </c>
      <c r="G13841" s="45" t="s">
        <v>1384</v>
      </c>
      <c r="P13841" s="343"/>
    </row>
    <row r="13842" spans="1:16" x14ac:dyDescent="0.25">
      <c r="A13842" s="44" t="s">
        <v>18212</v>
      </c>
      <c r="B13842" s="44" t="s">
        <v>15962</v>
      </c>
      <c r="C13842" s="45" t="s">
        <v>15776</v>
      </c>
      <c r="D13842" s="45" t="s">
        <v>18252</v>
      </c>
      <c r="E13842" s="45" t="s">
        <v>6416</v>
      </c>
      <c r="F13842" s="45" t="s">
        <v>1384</v>
      </c>
      <c r="G13842" s="45" t="s">
        <v>1384</v>
      </c>
      <c r="P13842" s="343"/>
    </row>
    <row r="13843" spans="1:16" x14ac:dyDescent="0.25">
      <c r="A13843" s="44" t="s">
        <v>18212</v>
      </c>
      <c r="B13843" s="44" t="s">
        <v>15970</v>
      </c>
      <c r="C13843" s="45" t="s">
        <v>15775</v>
      </c>
      <c r="D13843" s="45" t="s">
        <v>18252</v>
      </c>
      <c r="E13843" s="45" t="s">
        <v>6416</v>
      </c>
      <c r="F13843" s="45" t="s">
        <v>1384</v>
      </c>
      <c r="G13843" s="45" t="s">
        <v>1384</v>
      </c>
      <c r="P13843" s="343"/>
    </row>
    <row r="13844" spans="1:16" x14ac:dyDescent="0.25">
      <c r="A13844" s="264" t="s">
        <v>9606</v>
      </c>
      <c r="B13844" s="264" t="s">
        <v>2751</v>
      </c>
      <c r="C13844" s="265">
        <v>230105</v>
      </c>
      <c r="D13844" s="265" t="s">
        <v>15953</v>
      </c>
      <c r="E13844" s="266" t="s">
        <v>6877</v>
      </c>
      <c r="P13844" s="343"/>
    </row>
    <row r="13845" spans="1:16" x14ac:dyDescent="0.25">
      <c r="A13845" s="264" t="s">
        <v>965</v>
      </c>
      <c r="B13845" s="264" t="s">
        <v>6966</v>
      </c>
      <c r="C13845" s="265">
        <v>23010401</v>
      </c>
      <c r="D13845" s="265" t="s">
        <v>15953</v>
      </c>
      <c r="E13845" s="266" t="s">
        <v>6967</v>
      </c>
      <c r="P13845" s="343"/>
    </row>
    <row r="13846" spans="1:16" x14ac:dyDescent="0.25">
      <c r="A13846" s="264" t="s">
        <v>965</v>
      </c>
      <c r="B13846" s="264" t="s">
        <v>3782</v>
      </c>
      <c r="C13846" s="265">
        <v>23010402</v>
      </c>
      <c r="D13846" s="265" t="s">
        <v>15953</v>
      </c>
      <c r="E13846" s="266" t="s">
        <v>8836</v>
      </c>
      <c r="P13846" s="343"/>
    </row>
    <row r="13847" spans="1:16" x14ac:dyDescent="0.25">
      <c r="A13847" s="264" t="s">
        <v>966</v>
      </c>
      <c r="B13847" s="264" t="s">
        <v>3782</v>
      </c>
      <c r="C13847" s="265">
        <v>23010402</v>
      </c>
      <c r="D13847" s="265" t="s">
        <v>15953</v>
      </c>
      <c r="E13847" s="266" t="s">
        <v>8836</v>
      </c>
      <c r="P13847" s="343"/>
    </row>
    <row r="13848" spans="1:16" x14ac:dyDescent="0.25">
      <c r="A13848" s="264" t="s">
        <v>967</v>
      </c>
      <c r="B13848" s="264" t="s">
        <v>8832</v>
      </c>
      <c r="C13848" s="265">
        <v>230203</v>
      </c>
      <c r="D13848" s="265" t="s">
        <v>15953</v>
      </c>
      <c r="E13848" s="266" t="s">
        <v>8836</v>
      </c>
      <c r="P13848" s="343"/>
    </row>
    <row r="13849" spans="1:16" x14ac:dyDescent="0.25">
      <c r="A13849" s="264" t="s">
        <v>967</v>
      </c>
      <c r="B13849" s="264" t="s">
        <v>14575</v>
      </c>
      <c r="C13849" s="265">
        <v>240402</v>
      </c>
      <c r="D13849" s="265" t="s">
        <v>15953</v>
      </c>
      <c r="E13849" s="266" t="s">
        <v>6492</v>
      </c>
      <c r="P13849" s="343"/>
    </row>
    <row r="13850" spans="1:16" x14ac:dyDescent="0.25">
      <c r="A13850" s="264" t="s">
        <v>967</v>
      </c>
      <c r="B13850" s="264" t="s">
        <v>1061</v>
      </c>
      <c r="C13850" s="265">
        <v>240803</v>
      </c>
      <c r="D13850" s="265" t="s">
        <v>15953</v>
      </c>
      <c r="E13850" s="266" t="s">
        <v>6416</v>
      </c>
      <c r="P13850" s="343"/>
    </row>
    <row r="13851" spans="1:16" x14ac:dyDescent="0.25">
      <c r="A13851" s="264" t="s">
        <v>967</v>
      </c>
      <c r="B13851" s="264" t="s">
        <v>6669</v>
      </c>
      <c r="C13851" s="265">
        <v>240804</v>
      </c>
      <c r="D13851" s="265" t="s">
        <v>15953</v>
      </c>
      <c r="E13851" s="266" t="s">
        <v>15826</v>
      </c>
      <c r="P13851" s="343"/>
    </row>
    <row r="13852" spans="1:16" x14ac:dyDescent="0.25">
      <c r="A13852" s="264" t="s">
        <v>967</v>
      </c>
      <c r="B13852" s="264" t="s">
        <v>6725</v>
      </c>
      <c r="C13852" s="265">
        <v>24070201</v>
      </c>
      <c r="D13852" s="265" t="s">
        <v>15953</v>
      </c>
      <c r="E13852" s="266" t="s">
        <v>10069</v>
      </c>
      <c r="P13852" s="343"/>
    </row>
    <row r="13853" spans="1:16" x14ac:dyDescent="0.25">
      <c r="A13853" s="264" t="s">
        <v>7075</v>
      </c>
      <c r="B13853" s="264" t="s">
        <v>10628</v>
      </c>
      <c r="C13853" s="265">
        <v>230701</v>
      </c>
      <c r="D13853" s="265" t="s">
        <v>15953</v>
      </c>
      <c r="E13853" s="266" t="s">
        <v>5273</v>
      </c>
      <c r="P13853" s="343"/>
    </row>
    <row r="13854" spans="1:16" x14ac:dyDescent="0.25">
      <c r="A13854" s="100" t="s">
        <v>4114</v>
      </c>
      <c r="B13854" s="92" t="s">
        <v>4153</v>
      </c>
      <c r="C13854" s="93" t="s">
        <v>4154</v>
      </c>
      <c r="D13854" s="93" t="s">
        <v>1398</v>
      </c>
      <c r="E13854" s="94">
        <v>46131</v>
      </c>
      <c r="F13854" s="93"/>
      <c r="G13854" s="93"/>
      <c r="H13854" s="93"/>
      <c r="I13854" s="99"/>
      <c r="J13854" s="99"/>
      <c r="K13854" s="99"/>
      <c r="L13854" s="44"/>
      <c r="M13854" s="44"/>
      <c r="P13854" s="343"/>
    </row>
    <row r="13855" spans="1:16" x14ac:dyDescent="0.25">
      <c r="A13855" s="264" t="s">
        <v>17993</v>
      </c>
      <c r="B13855" s="264" t="s">
        <v>236</v>
      </c>
      <c r="C13855" s="265">
        <v>241001</v>
      </c>
      <c r="D13855" s="265" t="s">
        <v>15953</v>
      </c>
      <c r="E13855" s="266" t="s">
        <v>11352</v>
      </c>
      <c r="P13855" s="343"/>
    </row>
    <row r="13856" spans="1:16" x14ac:dyDescent="0.25">
      <c r="A13856" s="100" t="s">
        <v>4146</v>
      </c>
      <c r="B13856" s="92" t="s">
        <v>4153</v>
      </c>
      <c r="C13856" s="93" t="s">
        <v>4154</v>
      </c>
      <c r="D13856" s="93" t="s">
        <v>1398</v>
      </c>
      <c r="E13856" s="94">
        <v>46131</v>
      </c>
      <c r="F13856" s="93"/>
      <c r="G13856" s="93"/>
      <c r="H13856" s="93"/>
      <c r="I13856" s="99"/>
      <c r="J13856" s="99"/>
      <c r="K13856" s="99"/>
      <c r="L13856" s="44"/>
      <c r="M13856" s="44"/>
      <c r="P13856" s="343"/>
    </row>
    <row r="13857" spans="1:16" x14ac:dyDescent="0.25">
      <c r="A13857" s="57" t="s">
        <v>336</v>
      </c>
      <c r="B13857" s="57" t="s">
        <v>1488</v>
      </c>
      <c r="C13857" s="62">
        <v>21027</v>
      </c>
      <c r="D13857" s="62" t="s">
        <v>5966</v>
      </c>
      <c r="E13857" s="60">
        <v>45777</v>
      </c>
      <c r="F13857" s="339" t="s">
        <v>16267</v>
      </c>
      <c r="G13857" s="339" t="s">
        <v>16268</v>
      </c>
      <c r="H13857" s="57"/>
      <c r="I13857" s="57"/>
      <c r="J13857" s="57"/>
      <c r="K13857" s="57"/>
      <c r="L13857" s="44"/>
      <c r="M13857" s="44"/>
      <c r="N13857" s="31"/>
      <c r="P13857" s="343"/>
    </row>
    <row r="13858" spans="1:16" x14ac:dyDescent="0.25">
      <c r="A13858" s="57" t="s">
        <v>336</v>
      </c>
      <c r="B13858" s="57" t="s">
        <v>2495</v>
      </c>
      <c r="C13858" s="62">
        <v>21030</v>
      </c>
      <c r="D13858" s="62" t="s">
        <v>5966</v>
      </c>
      <c r="E13858" s="60">
        <v>45961</v>
      </c>
      <c r="F13858" s="339" t="s">
        <v>16267</v>
      </c>
      <c r="G13858" s="339" t="s">
        <v>16268</v>
      </c>
      <c r="H13858" s="57"/>
      <c r="I13858" s="57"/>
      <c r="J13858" s="57"/>
      <c r="K13858" s="57"/>
      <c r="L13858" s="44"/>
      <c r="M13858" s="44"/>
      <c r="N13858" s="31"/>
      <c r="P13858" s="343"/>
    </row>
    <row r="13859" spans="1:16" x14ac:dyDescent="0.25">
      <c r="A13859" s="57" t="s">
        <v>336</v>
      </c>
      <c r="B13859" s="57" t="s">
        <v>5934</v>
      </c>
      <c r="C13859" s="62">
        <v>2409</v>
      </c>
      <c r="D13859" s="62" t="s">
        <v>5966</v>
      </c>
      <c r="E13859" s="60">
        <v>46007</v>
      </c>
      <c r="F13859" s="339" t="s">
        <v>16267</v>
      </c>
      <c r="G13859" s="339" t="s">
        <v>16268</v>
      </c>
      <c r="H13859" s="57"/>
      <c r="I13859" s="57"/>
      <c r="J13859" s="57"/>
      <c r="K13859" s="57"/>
      <c r="L13859" s="44"/>
      <c r="M13859" s="44"/>
      <c r="N13859" s="31"/>
      <c r="P13859" s="343"/>
    </row>
    <row r="13860" spans="1:16" x14ac:dyDescent="0.25">
      <c r="A13860" s="57" t="s">
        <v>336</v>
      </c>
      <c r="B13860" s="92" t="s">
        <v>4550</v>
      </c>
      <c r="C13860" s="93" t="s">
        <v>4548</v>
      </c>
      <c r="D13860" s="93" t="s">
        <v>4549</v>
      </c>
      <c r="E13860" s="94">
        <v>46203</v>
      </c>
      <c r="F13860" s="93"/>
      <c r="G13860" s="93"/>
      <c r="H13860" s="93"/>
      <c r="I13860" s="99"/>
      <c r="J13860" s="99"/>
      <c r="K13860" s="99"/>
      <c r="L13860" s="44"/>
      <c r="M13860" s="44"/>
      <c r="P13860" s="343"/>
    </row>
    <row r="13861" spans="1:16" x14ac:dyDescent="0.25">
      <c r="A13861" s="403" t="s">
        <v>336</v>
      </c>
      <c r="B13861" s="403" t="s">
        <v>17087</v>
      </c>
      <c r="C13861" s="413">
        <v>9.2200000000000006</v>
      </c>
      <c r="D13861" s="43" t="s">
        <v>17679</v>
      </c>
      <c r="E13861" s="43">
        <v>45838</v>
      </c>
      <c r="F13861" s="88"/>
      <c r="P13861" s="343"/>
    </row>
    <row r="13862" spans="1:16" x14ac:dyDescent="0.25">
      <c r="A13862" s="403" t="s">
        <v>336</v>
      </c>
      <c r="B13862" s="403" t="s">
        <v>17121</v>
      </c>
      <c r="C13862" s="413">
        <v>13.23</v>
      </c>
      <c r="D13862" s="43" t="s">
        <v>17679</v>
      </c>
      <c r="E13862" s="43">
        <v>46934</v>
      </c>
      <c r="F13862" s="88"/>
      <c r="P13862" s="343"/>
    </row>
    <row r="13863" spans="1:16" x14ac:dyDescent="0.25">
      <c r="A13863" s="1" t="s">
        <v>110</v>
      </c>
      <c r="B13863" s="432" t="s">
        <v>4430</v>
      </c>
      <c r="C13863" s="433" t="s">
        <v>4437</v>
      </c>
      <c r="D13863" s="434" t="s">
        <v>17016</v>
      </c>
      <c r="E13863" s="434">
        <v>45823</v>
      </c>
      <c r="P13863" s="343"/>
    </row>
    <row r="13864" spans="1:16" x14ac:dyDescent="0.25">
      <c r="A13864" s="1" t="s">
        <v>110</v>
      </c>
      <c r="B13864" s="432" t="s">
        <v>4430</v>
      </c>
      <c r="C13864" s="433" t="s">
        <v>4437</v>
      </c>
      <c r="D13864" s="434" t="s">
        <v>17016</v>
      </c>
      <c r="E13864" s="434">
        <v>45823</v>
      </c>
      <c r="P13864" s="343"/>
    </row>
    <row r="13865" spans="1:16" x14ac:dyDescent="0.25">
      <c r="A13865" s="1" t="s">
        <v>110</v>
      </c>
      <c r="B13865" s="432" t="s">
        <v>6242</v>
      </c>
      <c r="C13865" s="433" t="s">
        <v>6264</v>
      </c>
      <c r="D13865" s="434" t="s">
        <v>17016</v>
      </c>
      <c r="E13865" s="434">
        <v>45885</v>
      </c>
      <c r="P13865" s="343"/>
    </row>
    <row r="13866" spans="1:16" x14ac:dyDescent="0.25">
      <c r="A13866" s="1" t="s">
        <v>110</v>
      </c>
      <c r="B13866" s="432" t="s">
        <v>6242</v>
      </c>
      <c r="C13866" s="433" t="s">
        <v>6264</v>
      </c>
      <c r="D13866" s="434" t="s">
        <v>17016</v>
      </c>
      <c r="E13866" s="434">
        <v>45885</v>
      </c>
      <c r="P13866" s="343"/>
    </row>
    <row r="13867" spans="1:16" x14ac:dyDescent="0.25">
      <c r="A13867" s="264" t="s">
        <v>17994</v>
      </c>
      <c r="B13867" s="264" t="s">
        <v>1921</v>
      </c>
      <c r="C13867" s="265">
        <v>250101</v>
      </c>
      <c r="D13867" s="265" t="s">
        <v>15953</v>
      </c>
      <c r="E13867" s="266" t="s">
        <v>17681</v>
      </c>
      <c r="P13867" s="343"/>
    </row>
    <row r="13868" spans="1:16" x14ac:dyDescent="0.25">
      <c r="A13868" s="1" t="s">
        <v>14022</v>
      </c>
      <c r="B13868" s="432" t="s">
        <v>8379</v>
      </c>
      <c r="C13868" s="433" t="s">
        <v>14021</v>
      </c>
      <c r="D13868" s="434" t="s">
        <v>17016</v>
      </c>
      <c r="E13868" s="434">
        <v>45838</v>
      </c>
      <c r="P13868" s="343"/>
    </row>
    <row r="13869" spans="1:16" x14ac:dyDescent="0.25">
      <c r="A13869" s="44" t="s">
        <v>13333</v>
      </c>
      <c r="B13869" s="92" t="s">
        <v>13392</v>
      </c>
      <c r="C13869" s="45" t="s">
        <v>13134</v>
      </c>
      <c r="D13869" s="93" t="s">
        <v>13391</v>
      </c>
      <c r="E13869" s="94">
        <v>45838</v>
      </c>
      <c r="F13869" s="93"/>
      <c r="G13869" s="93"/>
      <c r="H13869" s="93"/>
      <c r="I13869" s="99"/>
      <c r="J13869" s="99"/>
      <c r="K13869" s="99"/>
      <c r="L13869" s="44"/>
      <c r="M13869" s="44"/>
      <c r="N13869" s="31"/>
      <c r="P13869" s="343"/>
    </row>
    <row r="13870" spans="1:16" x14ac:dyDescent="0.25">
      <c r="A13870" s="264" t="s">
        <v>7076</v>
      </c>
      <c r="B13870" s="264" t="s">
        <v>1074</v>
      </c>
      <c r="C13870" s="265">
        <v>220701</v>
      </c>
      <c r="D13870" s="265" t="s">
        <v>15953</v>
      </c>
      <c r="E13870" s="266" t="s">
        <v>6212</v>
      </c>
      <c r="P13870" s="343"/>
    </row>
    <row r="13871" spans="1:16" x14ac:dyDescent="0.25">
      <c r="A13871" s="264" t="s">
        <v>7076</v>
      </c>
      <c r="B13871" s="264" t="s">
        <v>2751</v>
      </c>
      <c r="C13871" s="265">
        <v>230105</v>
      </c>
      <c r="D13871" s="265" t="s">
        <v>15953</v>
      </c>
      <c r="E13871" s="266" t="s">
        <v>6877</v>
      </c>
      <c r="P13871" s="343"/>
    </row>
    <row r="13872" spans="1:16" x14ac:dyDescent="0.25">
      <c r="A13872" s="264" t="s">
        <v>7076</v>
      </c>
      <c r="B13872" s="264" t="s">
        <v>1067</v>
      </c>
      <c r="C13872" s="265">
        <v>230703</v>
      </c>
      <c r="D13872" s="265" t="s">
        <v>15953</v>
      </c>
      <c r="E13872" s="266" t="s">
        <v>5273</v>
      </c>
      <c r="P13872" s="343"/>
    </row>
    <row r="13873" spans="1:16" x14ac:dyDescent="0.25">
      <c r="A13873" s="44" t="s">
        <v>10951</v>
      </c>
      <c r="B13873" s="44" t="s">
        <v>15318</v>
      </c>
      <c r="C13873" s="45" t="s">
        <v>10944</v>
      </c>
      <c r="D13873" s="45" t="s">
        <v>16294</v>
      </c>
      <c r="E13873" s="46">
        <v>45930</v>
      </c>
      <c r="F13873" s="338"/>
      <c r="G13873" s="44"/>
      <c r="H13873" s="44"/>
      <c r="I13873" s="44"/>
      <c r="J13873" s="44"/>
      <c r="K13873" s="44"/>
      <c r="L13873" s="44"/>
      <c r="M13873" s="44"/>
      <c r="N13873" s="31"/>
      <c r="P13873" s="343"/>
    </row>
    <row r="13874" spans="1:16" x14ac:dyDescent="0.25">
      <c r="A13874" s="264" t="s">
        <v>10800</v>
      </c>
      <c r="B13874" s="264" t="s">
        <v>10527</v>
      </c>
      <c r="C13874" s="265">
        <v>230505</v>
      </c>
      <c r="D13874" s="265" t="s">
        <v>15953</v>
      </c>
      <c r="E13874" s="266" t="s">
        <v>9689</v>
      </c>
      <c r="P13874" s="343"/>
    </row>
    <row r="13875" spans="1:16" x14ac:dyDescent="0.25">
      <c r="A13875" s="264" t="s">
        <v>10800</v>
      </c>
      <c r="B13875" s="264" t="s">
        <v>1056</v>
      </c>
      <c r="C13875" s="265">
        <v>230601</v>
      </c>
      <c r="D13875" s="265" t="s">
        <v>15953</v>
      </c>
      <c r="E13875" s="266" t="s">
        <v>10533</v>
      </c>
      <c r="P13875" s="343"/>
    </row>
    <row r="13876" spans="1:16" x14ac:dyDescent="0.25">
      <c r="A13876" s="264" t="s">
        <v>13055</v>
      </c>
      <c r="B13876" s="264" t="s">
        <v>13009</v>
      </c>
      <c r="C13876" s="265">
        <v>240101</v>
      </c>
      <c r="D13876" s="265" t="s">
        <v>15953</v>
      </c>
      <c r="E13876" s="266" t="s">
        <v>13010</v>
      </c>
      <c r="P13876" s="343"/>
    </row>
    <row r="13877" spans="1:16" x14ac:dyDescent="0.25">
      <c r="A13877" s="44" t="s">
        <v>18213</v>
      </c>
      <c r="B13877" s="44" t="s">
        <v>1345</v>
      </c>
      <c r="C13877" s="45" t="s">
        <v>18105</v>
      </c>
      <c r="D13877" s="45" t="s">
        <v>18252</v>
      </c>
      <c r="E13877" s="45" t="s">
        <v>6985</v>
      </c>
      <c r="F13877" s="45" t="s">
        <v>1384</v>
      </c>
      <c r="G13877" s="45" t="s">
        <v>1385</v>
      </c>
      <c r="P13877" s="343"/>
    </row>
    <row r="13878" spans="1:16" x14ac:dyDescent="0.25">
      <c r="A13878" s="264" t="s">
        <v>5500</v>
      </c>
      <c r="B13878" s="264" t="s">
        <v>1053</v>
      </c>
      <c r="C13878" s="265">
        <v>210902</v>
      </c>
      <c r="D13878" s="265" t="s">
        <v>15953</v>
      </c>
      <c r="E13878" s="266" t="s">
        <v>5195</v>
      </c>
      <c r="P13878" s="343"/>
    </row>
    <row r="13879" spans="1:16" x14ac:dyDescent="0.25">
      <c r="A13879" s="44" t="s">
        <v>5115</v>
      </c>
      <c r="B13879" s="44" t="s">
        <v>15970</v>
      </c>
      <c r="C13879" s="45" t="s">
        <v>15775</v>
      </c>
      <c r="D13879" s="45" t="s">
        <v>18252</v>
      </c>
      <c r="E13879" s="45" t="s">
        <v>6416</v>
      </c>
      <c r="F13879" s="45" t="s">
        <v>1385</v>
      </c>
      <c r="G13879" s="45" t="s">
        <v>1385</v>
      </c>
      <c r="P13879" s="343"/>
    </row>
    <row r="13880" spans="1:16" x14ac:dyDescent="0.25">
      <c r="A13880" s="403" t="s">
        <v>5115</v>
      </c>
      <c r="B13880" s="403" t="s">
        <v>17114</v>
      </c>
      <c r="C13880" s="413">
        <v>13.24</v>
      </c>
      <c r="D13880" s="43" t="s">
        <v>17679</v>
      </c>
      <c r="E13880" s="43">
        <v>47299</v>
      </c>
      <c r="F13880" s="88" t="s">
        <v>1533</v>
      </c>
      <c r="P13880" s="343"/>
    </row>
    <row r="13881" spans="1:16" x14ac:dyDescent="0.25">
      <c r="A13881" s="403" t="s">
        <v>5115</v>
      </c>
      <c r="B13881" s="403" t="s">
        <v>17113</v>
      </c>
      <c r="C13881" s="413">
        <v>14.24</v>
      </c>
      <c r="D13881" s="43" t="s">
        <v>17679</v>
      </c>
      <c r="E13881" s="43">
        <v>47299</v>
      </c>
      <c r="F13881" s="88" t="s">
        <v>1533</v>
      </c>
      <c r="P13881" s="343"/>
    </row>
    <row r="13882" spans="1:16" x14ac:dyDescent="0.25">
      <c r="A13882" s="57" t="s">
        <v>501</v>
      </c>
      <c r="B13882" s="92" t="s">
        <v>4550</v>
      </c>
      <c r="C13882" s="93" t="s">
        <v>4548</v>
      </c>
      <c r="D13882" s="93" t="s">
        <v>4549</v>
      </c>
      <c r="E13882" s="94">
        <v>46203</v>
      </c>
      <c r="F13882" s="93"/>
      <c r="G13882" s="93"/>
      <c r="H13882" s="93"/>
      <c r="I13882" s="99"/>
      <c r="J13882" s="99"/>
      <c r="K13882" s="99"/>
      <c r="L13882" s="44"/>
      <c r="M13882" s="44"/>
      <c r="P13882" s="343"/>
    </row>
    <row r="13883" spans="1:16" x14ac:dyDescent="0.25">
      <c r="A13883" s="403" t="s">
        <v>501</v>
      </c>
      <c r="B13883" s="403" t="s">
        <v>17132</v>
      </c>
      <c r="C13883" s="413">
        <v>20.239999999999998</v>
      </c>
      <c r="D13883" s="43" t="s">
        <v>17679</v>
      </c>
      <c r="E13883" s="43">
        <v>47299</v>
      </c>
      <c r="F13883" s="88" t="s">
        <v>1533</v>
      </c>
      <c r="P13883" s="343"/>
    </row>
    <row r="13884" spans="1:16" x14ac:dyDescent="0.25">
      <c r="A13884" s="44" t="s">
        <v>501</v>
      </c>
      <c r="B13884" s="44" t="s">
        <v>15257</v>
      </c>
      <c r="C13884" s="45" t="s">
        <v>13518</v>
      </c>
      <c r="D13884" s="45" t="s">
        <v>16294</v>
      </c>
      <c r="E13884" s="46">
        <v>46022</v>
      </c>
      <c r="F13884" s="338"/>
      <c r="G13884" s="44"/>
      <c r="H13884" s="44"/>
      <c r="I13884" s="44"/>
      <c r="J13884" s="44"/>
      <c r="K13884" s="44"/>
      <c r="L13884" s="44"/>
      <c r="M13884" s="44"/>
      <c r="N13884" s="31"/>
      <c r="P13884" s="343"/>
    </row>
    <row r="13885" spans="1:16" x14ac:dyDescent="0.25">
      <c r="A13885" s="264" t="s">
        <v>17995</v>
      </c>
      <c r="B13885" s="264" t="s">
        <v>236</v>
      </c>
      <c r="C13885" s="265">
        <v>241001</v>
      </c>
      <c r="D13885" s="265" t="s">
        <v>15953</v>
      </c>
      <c r="E13885" s="266" t="s">
        <v>11352</v>
      </c>
      <c r="P13885" s="343"/>
    </row>
    <row r="13886" spans="1:16" x14ac:dyDescent="0.25">
      <c r="A13886" s="44" t="s">
        <v>13489</v>
      </c>
      <c r="B13886" s="44" t="s">
        <v>15288</v>
      </c>
      <c r="C13886" s="45" t="s">
        <v>13104</v>
      </c>
      <c r="D13886" s="45" t="s">
        <v>16294</v>
      </c>
      <c r="E13886" s="46">
        <v>45777</v>
      </c>
      <c r="F13886" s="338"/>
      <c r="G13886" s="44"/>
      <c r="H13886" s="44"/>
      <c r="I13886" s="44"/>
      <c r="J13886" s="44"/>
      <c r="K13886" s="44"/>
      <c r="L13886" s="44"/>
      <c r="M13886" s="44"/>
      <c r="N13886" s="31"/>
      <c r="P13886" s="343"/>
    </row>
    <row r="13887" spans="1:16" x14ac:dyDescent="0.25">
      <c r="A13887" s="264" t="s">
        <v>9607</v>
      </c>
      <c r="B13887" s="264" t="s">
        <v>13009</v>
      </c>
      <c r="C13887" s="265">
        <v>240101</v>
      </c>
      <c r="D13887" s="265" t="s">
        <v>15953</v>
      </c>
      <c r="E13887" s="266" t="s">
        <v>13010</v>
      </c>
      <c r="P13887" s="343"/>
    </row>
    <row r="13888" spans="1:16" x14ac:dyDescent="0.25">
      <c r="A13888" s="264" t="s">
        <v>9607</v>
      </c>
      <c r="B13888" s="264" t="s">
        <v>14623</v>
      </c>
      <c r="C13888" s="265">
        <v>24050301</v>
      </c>
      <c r="D13888" s="265" t="s">
        <v>15953</v>
      </c>
      <c r="E13888" s="266" t="s">
        <v>6710</v>
      </c>
      <c r="P13888" s="343"/>
    </row>
    <row r="13889" spans="1:16" x14ac:dyDescent="0.25">
      <c r="A13889" s="44" t="s">
        <v>2534</v>
      </c>
      <c r="B13889" s="44" t="s">
        <v>2961</v>
      </c>
      <c r="C13889" s="45" t="s">
        <v>3049</v>
      </c>
      <c r="D13889" s="45" t="s">
        <v>15765</v>
      </c>
      <c r="E13889" s="45" t="s">
        <v>6422</v>
      </c>
      <c r="F13889" s="328"/>
      <c r="G13889" s="328"/>
      <c r="H13889" s="328"/>
      <c r="I13889" s="329"/>
      <c r="J13889" s="329"/>
      <c r="K13889" s="329"/>
      <c r="L13889" s="44"/>
      <c r="M13889" s="44"/>
      <c r="P13889" s="343"/>
    </row>
    <row r="13890" spans="1:16" x14ac:dyDescent="0.25">
      <c r="A13890" s="346" t="s">
        <v>2534</v>
      </c>
      <c r="B13890" s="346" t="s">
        <v>2961</v>
      </c>
      <c r="C13890" s="347" t="s">
        <v>3049</v>
      </c>
      <c r="D13890" s="347" t="s">
        <v>15765</v>
      </c>
      <c r="E13890" s="347" t="s">
        <v>6422</v>
      </c>
      <c r="F13890" s="346"/>
      <c r="G13890" s="346"/>
      <c r="H13890" s="346"/>
      <c r="I13890" s="346"/>
      <c r="J13890" s="346"/>
      <c r="K13890" s="346"/>
      <c r="L13890" s="346"/>
      <c r="M13890" s="346"/>
      <c r="P13890" s="343"/>
    </row>
    <row r="13891" spans="1:16" x14ac:dyDescent="0.25">
      <c r="A13891" s="44" t="s">
        <v>2534</v>
      </c>
      <c r="B13891" s="44" t="s">
        <v>2961</v>
      </c>
      <c r="C13891" s="45" t="s">
        <v>3049</v>
      </c>
      <c r="D13891" s="45" t="s">
        <v>13812</v>
      </c>
      <c r="E13891" s="45" t="s">
        <v>6422</v>
      </c>
      <c r="F13891" s="93"/>
      <c r="G13891" s="93"/>
      <c r="H13891" s="93"/>
      <c r="I13891" s="99"/>
      <c r="J13891" s="99"/>
      <c r="K13891" s="99"/>
      <c r="L13891" s="44"/>
      <c r="M13891" s="44"/>
      <c r="P13891" s="343"/>
    </row>
    <row r="13892" spans="1:16" x14ac:dyDescent="0.25">
      <c r="A13892" s="264" t="s">
        <v>5501</v>
      </c>
      <c r="B13892" s="264" t="s">
        <v>10523</v>
      </c>
      <c r="C13892" s="265">
        <v>230603</v>
      </c>
      <c r="D13892" s="265" t="s">
        <v>15953</v>
      </c>
      <c r="E13892" s="266" t="s">
        <v>5410</v>
      </c>
      <c r="P13892" s="343"/>
    </row>
    <row r="13893" spans="1:16" x14ac:dyDescent="0.25">
      <c r="A13893" s="264" t="s">
        <v>5501</v>
      </c>
      <c r="B13893" s="264" t="s">
        <v>14593</v>
      </c>
      <c r="C13893" s="265">
        <v>24060301</v>
      </c>
      <c r="D13893" s="265" t="s">
        <v>15953</v>
      </c>
      <c r="E13893" s="266" t="s">
        <v>6412</v>
      </c>
      <c r="P13893" s="343"/>
    </row>
    <row r="13894" spans="1:16" x14ac:dyDescent="0.25">
      <c r="A13894" s="264" t="s">
        <v>5501</v>
      </c>
      <c r="B13894" s="264" t="s">
        <v>14594</v>
      </c>
      <c r="C13894" s="265">
        <v>24060302</v>
      </c>
      <c r="D13894" s="265" t="s">
        <v>15953</v>
      </c>
      <c r="E13894" s="266" t="s">
        <v>5410</v>
      </c>
      <c r="P13894" s="343"/>
    </row>
    <row r="13895" spans="1:16" x14ac:dyDescent="0.25">
      <c r="A13895" s="44" t="s">
        <v>13435</v>
      </c>
      <c r="B13895" s="44" t="s">
        <v>15257</v>
      </c>
      <c r="C13895" s="45" t="s">
        <v>13518</v>
      </c>
      <c r="D13895" s="45" t="s">
        <v>16294</v>
      </c>
      <c r="E13895" s="46">
        <v>46022</v>
      </c>
      <c r="F13895" s="338"/>
      <c r="G13895" s="44"/>
      <c r="H13895" s="44"/>
      <c r="I13895" s="44"/>
      <c r="J13895" s="44"/>
      <c r="K13895" s="44"/>
      <c r="L13895" s="44"/>
      <c r="M13895" s="44"/>
      <c r="N13895" s="31"/>
      <c r="P13895" s="343"/>
    </row>
    <row r="13896" spans="1:16" x14ac:dyDescent="0.25">
      <c r="A13896" s="264" t="s">
        <v>17996</v>
      </c>
      <c r="B13896" s="264" t="s">
        <v>1068</v>
      </c>
      <c r="C13896" s="265">
        <v>230202</v>
      </c>
      <c r="D13896" s="265" t="s">
        <v>15953</v>
      </c>
      <c r="E13896" s="266" t="s">
        <v>8836</v>
      </c>
      <c r="P13896" s="343"/>
    </row>
    <row r="13897" spans="1:16" x14ac:dyDescent="0.25">
      <c r="A13897" s="264" t="s">
        <v>17996</v>
      </c>
      <c r="B13897" s="264" t="s">
        <v>15824</v>
      </c>
      <c r="C13897" s="265">
        <v>240801</v>
      </c>
      <c r="D13897" s="265" t="s">
        <v>15953</v>
      </c>
      <c r="E13897" s="266" t="s">
        <v>6416</v>
      </c>
      <c r="P13897" s="343"/>
    </row>
    <row r="13898" spans="1:16" x14ac:dyDescent="0.25">
      <c r="A13898" s="264" t="s">
        <v>10801</v>
      </c>
      <c r="B13898" s="264" t="s">
        <v>10628</v>
      </c>
      <c r="C13898" s="265">
        <v>230701</v>
      </c>
      <c r="D13898" s="265" t="s">
        <v>15953</v>
      </c>
      <c r="E13898" s="266" t="s">
        <v>5273</v>
      </c>
      <c r="P13898" s="343"/>
    </row>
    <row r="13899" spans="1:16" x14ac:dyDescent="0.25">
      <c r="A13899" s="264" t="s">
        <v>10801</v>
      </c>
      <c r="B13899" s="264" t="s">
        <v>14580</v>
      </c>
      <c r="C13899" s="265">
        <v>24020301</v>
      </c>
      <c r="D13899" s="265" t="s">
        <v>15953</v>
      </c>
      <c r="E13899" s="266" t="s">
        <v>12997</v>
      </c>
      <c r="P13899" s="343"/>
    </row>
    <row r="13900" spans="1:16" x14ac:dyDescent="0.25">
      <c r="A13900" s="262" t="s">
        <v>7478</v>
      </c>
      <c r="B13900" s="262" t="s">
        <v>7381</v>
      </c>
      <c r="C13900" s="53" t="s">
        <v>7479</v>
      </c>
      <c r="D13900" s="93" t="s">
        <v>7330</v>
      </c>
      <c r="E13900" s="263">
        <v>46722</v>
      </c>
      <c r="F13900" s="93"/>
      <c r="G13900" s="93"/>
      <c r="H13900" s="93"/>
      <c r="I13900" s="99"/>
      <c r="J13900" s="99"/>
      <c r="K13900" s="99"/>
      <c r="L13900" s="44"/>
      <c r="M13900" s="44"/>
      <c r="P13900" s="343"/>
    </row>
    <row r="13901" spans="1:16" x14ac:dyDescent="0.25">
      <c r="A13901" s="264" t="s">
        <v>17997</v>
      </c>
      <c r="B13901" s="264" t="s">
        <v>1921</v>
      </c>
      <c r="C13901" s="265">
        <v>220101</v>
      </c>
      <c r="D13901" s="265" t="s">
        <v>15953</v>
      </c>
      <c r="E13901" s="266" t="s">
        <v>6211</v>
      </c>
      <c r="P13901" s="343"/>
    </row>
    <row r="13902" spans="1:16" x14ac:dyDescent="0.25">
      <c r="A13902" s="264" t="s">
        <v>17998</v>
      </c>
      <c r="B13902" s="264" t="s">
        <v>1921</v>
      </c>
      <c r="C13902" s="265">
        <v>250101</v>
      </c>
      <c r="D13902" s="265" t="s">
        <v>15953</v>
      </c>
      <c r="E13902" s="266" t="s">
        <v>17681</v>
      </c>
      <c r="P13902" s="343"/>
    </row>
    <row r="13903" spans="1:16" x14ac:dyDescent="0.25">
      <c r="A13903" s="44" t="s">
        <v>5354</v>
      </c>
      <c r="B13903" s="44" t="s">
        <v>5355</v>
      </c>
      <c r="C13903" s="45" t="s">
        <v>6493</v>
      </c>
      <c r="D13903" s="45" t="s">
        <v>15765</v>
      </c>
      <c r="E13903" s="45" t="s">
        <v>5246</v>
      </c>
      <c r="F13903" s="328"/>
      <c r="G13903" s="328"/>
      <c r="H13903" s="328"/>
      <c r="I13903" s="329"/>
      <c r="J13903" s="329"/>
      <c r="K13903" s="329"/>
      <c r="L13903" s="44"/>
      <c r="M13903" s="44"/>
      <c r="P13903" s="343"/>
    </row>
    <row r="13904" spans="1:16" x14ac:dyDescent="0.25">
      <c r="A13904" s="346" t="s">
        <v>5354</v>
      </c>
      <c r="B13904" s="346" t="s">
        <v>5355</v>
      </c>
      <c r="C13904" s="347" t="s">
        <v>6493</v>
      </c>
      <c r="D13904" s="347" t="s">
        <v>15765</v>
      </c>
      <c r="E13904" s="347" t="s">
        <v>8946</v>
      </c>
      <c r="F13904" s="346"/>
      <c r="G13904" s="346"/>
      <c r="H13904" s="346"/>
      <c r="I13904" s="346"/>
      <c r="J13904" s="346"/>
      <c r="K13904" s="346"/>
      <c r="L13904" s="346"/>
      <c r="M13904" s="346"/>
      <c r="P13904" s="343"/>
    </row>
    <row r="13905" spans="1:16" x14ac:dyDescent="0.25">
      <c r="A13905" s="44" t="s">
        <v>5354</v>
      </c>
      <c r="B13905" s="44" t="s">
        <v>5355</v>
      </c>
      <c r="C13905" s="45" t="s">
        <v>6493</v>
      </c>
      <c r="D13905" s="45" t="s">
        <v>13812</v>
      </c>
      <c r="E13905" s="45" t="s">
        <v>5246</v>
      </c>
      <c r="F13905" s="93"/>
      <c r="G13905" s="93"/>
      <c r="H13905" s="93"/>
      <c r="I13905" s="99"/>
      <c r="J13905" s="99"/>
      <c r="K13905" s="99"/>
      <c r="L13905" s="44"/>
      <c r="M13905" s="44"/>
      <c r="P13905" s="343"/>
    </row>
    <row r="13906" spans="1:16" x14ac:dyDescent="0.25">
      <c r="A13906" s="264" t="s">
        <v>5502</v>
      </c>
      <c r="B13906" s="264" t="s">
        <v>1068</v>
      </c>
      <c r="C13906" s="265">
        <v>230202</v>
      </c>
      <c r="D13906" s="265" t="s">
        <v>15953</v>
      </c>
      <c r="E13906" s="266" t="s">
        <v>8836</v>
      </c>
      <c r="P13906" s="343"/>
    </row>
    <row r="13907" spans="1:16" x14ac:dyDescent="0.25">
      <c r="A13907" s="99" t="s">
        <v>4554</v>
      </c>
      <c r="B13907" s="92" t="s">
        <v>4555</v>
      </c>
      <c r="C13907" s="146" t="s">
        <v>4556</v>
      </c>
      <c r="D13907" s="146" t="s">
        <v>4549</v>
      </c>
      <c r="E13907" s="107">
        <v>45633</v>
      </c>
      <c r="F13907" s="93"/>
      <c r="G13907" s="93"/>
      <c r="H13907" s="93"/>
      <c r="I13907" s="99"/>
      <c r="J13907" s="99"/>
      <c r="K13907" s="99"/>
      <c r="L13907" s="44"/>
      <c r="M13907" s="44"/>
      <c r="P13907" s="343"/>
    </row>
    <row r="13908" spans="1:16" x14ac:dyDescent="0.25">
      <c r="A13908" s="44" t="s">
        <v>11315</v>
      </c>
      <c r="B13908" s="44" t="s">
        <v>11311</v>
      </c>
      <c r="C13908" s="45" t="s">
        <v>11316</v>
      </c>
      <c r="D13908" s="45" t="s">
        <v>15765</v>
      </c>
      <c r="E13908" s="45" t="s">
        <v>5279</v>
      </c>
      <c r="F13908" s="328"/>
      <c r="G13908" s="328"/>
      <c r="H13908" s="328"/>
      <c r="I13908" s="329"/>
      <c r="J13908" s="329"/>
      <c r="K13908" s="329"/>
      <c r="L13908" s="44"/>
      <c r="M13908" s="44"/>
      <c r="P13908" s="343"/>
    </row>
    <row r="13909" spans="1:16" x14ac:dyDescent="0.25">
      <c r="A13909" s="346" t="s">
        <v>11315</v>
      </c>
      <c r="B13909" s="346" t="s">
        <v>11311</v>
      </c>
      <c r="C13909" s="347" t="s">
        <v>11316</v>
      </c>
      <c r="D13909" s="347" t="s">
        <v>15765</v>
      </c>
      <c r="E13909" s="347" t="s">
        <v>11299</v>
      </c>
      <c r="F13909" s="346"/>
      <c r="G13909" s="346"/>
      <c r="H13909" s="346"/>
      <c r="I13909" s="346"/>
      <c r="J13909" s="346"/>
      <c r="K13909" s="346"/>
      <c r="L13909" s="346"/>
      <c r="M13909" s="346"/>
      <c r="P13909" s="343"/>
    </row>
    <row r="13910" spans="1:16" x14ac:dyDescent="0.25">
      <c r="A13910" s="44" t="s">
        <v>11315</v>
      </c>
      <c r="B13910" s="44" t="s">
        <v>11311</v>
      </c>
      <c r="C13910" s="45" t="s">
        <v>11316</v>
      </c>
      <c r="D13910" s="45" t="s">
        <v>13812</v>
      </c>
      <c r="E13910" s="45" t="s">
        <v>5279</v>
      </c>
      <c r="F13910" s="93"/>
      <c r="G13910" s="93"/>
      <c r="H13910" s="93"/>
      <c r="I13910" s="99"/>
      <c r="J13910" s="99"/>
      <c r="K13910" s="99"/>
      <c r="L13910" s="44"/>
      <c r="M13910" s="44"/>
      <c r="P13910" s="343"/>
    </row>
    <row r="13911" spans="1:16" x14ac:dyDescent="0.25">
      <c r="A13911" s="44" t="s">
        <v>968</v>
      </c>
      <c r="B13911" s="44" t="s">
        <v>2668</v>
      </c>
      <c r="C13911" s="45" t="s">
        <v>9091</v>
      </c>
      <c r="D13911" s="45" t="s">
        <v>18252</v>
      </c>
      <c r="E13911" s="45" t="s">
        <v>6809</v>
      </c>
      <c r="F13911" s="45" t="s">
        <v>1384</v>
      </c>
      <c r="G13911" s="45" t="s">
        <v>1385</v>
      </c>
      <c r="P13911" s="343"/>
    </row>
    <row r="13912" spans="1:16" x14ac:dyDescent="0.25">
      <c r="A13912" s="264" t="s">
        <v>968</v>
      </c>
      <c r="B13912" s="264" t="s">
        <v>15824</v>
      </c>
      <c r="C13912" s="265">
        <v>240801</v>
      </c>
      <c r="D13912" s="265" t="s">
        <v>15953</v>
      </c>
      <c r="E13912" s="266" t="s">
        <v>6416</v>
      </c>
      <c r="P13912" s="343"/>
    </row>
    <row r="13913" spans="1:16" x14ac:dyDescent="0.25">
      <c r="A13913" s="44" t="s">
        <v>11062</v>
      </c>
      <c r="B13913" s="44" t="s">
        <v>10976</v>
      </c>
      <c r="C13913" s="45" t="s">
        <v>10977</v>
      </c>
      <c r="D13913" s="45" t="s">
        <v>18252</v>
      </c>
      <c r="E13913" s="45" t="s">
        <v>10715</v>
      </c>
      <c r="F13913" s="45" t="s">
        <v>1384</v>
      </c>
      <c r="G13913" s="45" t="s">
        <v>1385</v>
      </c>
      <c r="P13913" s="343"/>
    </row>
    <row r="13914" spans="1:16" x14ac:dyDescent="0.25">
      <c r="A13914" s="44" t="s">
        <v>9388</v>
      </c>
      <c r="B13914" s="44" t="s">
        <v>1362</v>
      </c>
      <c r="C13914" s="45" t="s">
        <v>9308</v>
      </c>
      <c r="D13914" s="45" t="s">
        <v>18252</v>
      </c>
      <c r="E13914" s="45" t="s">
        <v>3754</v>
      </c>
      <c r="F13914" s="45" t="s">
        <v>1384</v>
      </c>
      <c r="G13914" s="45" t="s">
        <v>1385</v>
      </c>
      <c r="P13914" s="343"/>
    </row>
    <row r="13915" spans="1:16" x14ac:dyDescent="0.25">
      <c r="A13915" s="44" t="s">
        <v>5205</v>
      </c>
      <c r="B13915" s="44" t="s">
        <v>1787</v>
      </c>
      <c r="C13915" s="45" t="s">
        <v>2540</v>
      </c>
      <c r="D13915" s="45" t="s">
        <v>15765</v>
      </c>
      <c r="E13915" s="45" t="s">
        <v>13751</v>
      </c>
      <c r="F13915" s="328"/>
      <c r="G13915" s="328"/>
      <c r="H13915" s="328"/>
      <c r="I13915" s="329"/>
      <c r="J13915" s="329"/>
      <c r="K13915" s="329"/>
      <c r="L13915" s="44"/>
      <c r="M13915" s="44"/>
      <c r="P13915" s="343"/>
    </row>
    <row r="13916" spans="1:16" x14ac:dyDescent="0.25">
      <c r="A13916" s="44" t="s">
        <v>5205</v>
      </c>
      <c r="B13916" s="44" t="s">
        <v>5206</v>
      </c>
      <c r="C13916" s="45" t="s">
        <v>5207</v>
      </c>
      <c r="D13916" s="45" t="s">
        <v>15765</v>
      </c>
      <c r="E13916" s="45" t="s">
        <v>5208</v>
      </c>
      <c r="F13916" s="328"/>
      <c r="G13916" s="328"/>
      <c r="H13916" s="328"/>
      <c r="I13916" s="329"/>
      <c r="J13916" s="329"/>
      <c r="K13916" s="329"/>
      <c r="L13916" s="44"/>
      <c r="M13916" s="44"/>
      <c r="P13916" s="343"/>
    </row>
    <row r="13917" spans="1:16" x14ac:dyDescent="0.25">
      <c r="A13917" s="346" t="s">
        <v>5205</v>
      </c>
      <c r="B13917" s="346" t="s">
        <v>1787</v>
      </c>
      <c r="C13917" s="347" t="s">
        <v>2540</v>
      </c>
      <c r="D13917" s="347" t="s">
        <v>15765</v>
      </c>
      <c r="E13917" s="347" t="s">
        <v>13751</v>
      </c>
      <c r="F13917" s="346"/>
      <c r="G13917" s="346"/>
      <c r="H13917" s="346"/>
      <c r="I13917" s="346"/>
      <c r="J13917" s="346"/>
      <c r="K13917" s="346"/>
      <c r="L13917" s="346"/>
      <c r="M13917" s="346"/>
      <c r="P13917" s="343"/>
    </row>
    <row r="13918" spans="1:16" x14ac:dyDescent="0.25">
      <c r="A13918" s="346" t="s">
        <v>5205</v>
      </c>
      <c r="B13918" s="346" t="s">
        <v>5206</v>
      </c>
      <c r="C13918" s="347" t="s">
        <v>5207</v>
      </c>
      <c r="D13918" s="347" t="s">
        <v>15765</v>
      </c>
      <c r="E13918" s="347" t="s">
        <v>16797</v>
      </c>
      <c r="F13918" s="346"/>
      <c r="G13918" s="346"/>
      <c r="H13918" s="346"/>
      <c r="I13918" s="346"/>
      <c r="J13918" s="346"/>
      <c r="K13918" s="346"/>
      <c r="L13918" s="346"/>
      <c r="M13918" s="346"/>
      <c r="P13918" s="343"/>
    </row>
    <row r="13919" spans="1:16" x14ac:dyDescent="0.25">
      <c r="A13919" s="44" t="s">
        <v>5205</v>
      </c>
      <c r="B13919" s="44" t="s">
        <v>13635</v>
      </c>
      <c r="C13919" s="45" t="s">
        <v>6629</v>
      </c>
      <c r="D13919" s="45" t="s">
        <v>4574</v>
      </c>
      <c r="E13919" s="275">
        <f>DATE(2026,10,7)</f>
        <v>46302</v>
      </c>
      <c r="M13919" s="44"/>
      <c r="P13919" s="343"/>
    </row>
    <row r="13920" spans="1:16" x14ac:dyDescent="0.25">
      <c r="A13920" s="44" t="s">
        <v>5205</v>
      </c>
      <c r="B13920" s="44" t="s">
        <v>1787</v>
      </c>
      <c r="C13920" s="45" t="s">
        <v>2540</v>
      </c>
      <c r="D13920" s="45" t="s">
        <v>13812</v>
      </c>
      <c r="E13920" s="45" t="s">
        <v>13751</v>
      </c>
      <c r="F13920" s="93"/>
      <c r="G13920" s="93"/>
      <c r="H13920" s="93"/>
      <c r="I13920" s="99"/>
      <c r="J13920" s="99"/>
      <c r="K13920" s="99"/>
      <c r="L13920" s="44"/>
      <c r="M13920" s="44"/>
      <c r="P13920" s="343"/>
    </row>
    <row r="13921" spans="1:16" x14ac:dyDescent="0.25">
      <c r="A13921" s="44" t="s">
        <v>5205</v>
      </c>
      <c r="B13921" s="44" t="s">
        <v>5206</v>
      </c>
      <c r="C13921" s="45" t="s">
        <v>5207</v>
      </c>
      <c r="D13921" s="45" t="s">
        <v>13812</v>
      </c>
      <c r="E13921" s="45" t="s">
        <v>5208</v>
      </c>
      <c r="F13921" s="93"/>
      <c r="G13921" s="93"/>
      <c r="H13921" s="93"/>
      <c r="I13921" s="99"/>
      <c r="J13921" s="99"/>
      <c r="K13921" s="99"/>
      <c r="L13921" s="44"/>
      <c r="M13921" s="44"/>
      <c r="P13921" s="343"/>
    </row>
    <row r="13922" spans="1:16" x14ac:dyDescent="0.25">
      <c r="A13922" s="44" t="s">
        <v>15642</v>
      </c>
      <c r="B13922" s="44" t="s">
        <v>1353</v>
      </c>
      <c r="C13922" s="45" t="s">
        <v>15395</v>
      </c>
      <c r="D13922" s="45" t="s">
        <v>18252</v>
      </c>
      <c r="E13922" s="45" t="s">
        <v>10069</v>
      </c>
      <c r="F13922" s="45" t="s">
        <v>1384</v>
      </c>
      <c r="G13922" s="45" t="s">
        <v>1385</v>
      </c>
      <c r="P13922" s="343"/>
    </row>
    <row r="13923" spans="1:16" x14ac:dyDescent="0.25">
      <c r="A13923" s="264" t="s">
        <v>9608</v>
      </c>
      <c r="B13923" s="264" t="s">
        <v>2751</v>
      </c>
      <c r="C13923" s="265">
        <v>230105</v>
      </c>
      <c r="D13923" s="265" t="s">
        <v>15953</v>
      </c>
      <c r="E13923" s="266" t="s">
        <v>6877</v>
      </c>
      <c r="P13923" s="343"/>
    </row>
    <row r="13924" spans="1:16" x14ac:dyDescent="0.25">
      <c r="A13924" s="264" t="s">
        <v>16985</v>
      </c>
      <c r="B13924" s="264" t="s">
        <v>5412</v>
      </c>
      <c r="C13924" s="265">
        <v>241002</v>
      </c>
      <c r="D13924" s="265" t="s">
        <v>15953</v>
      </c>
      <c r="E13924" s="266" t="s">
        <v>6985</v>
      </c>
      <c r="P13924" s="343"/>
    </row>
    <row r="13925" spans="1:16" x14ac:dyDescent="0.25">
      <c r="A13925" s="44" t="s">
        <v>1749</v>
      </c>
      <c r="B13925" s="44" t="s">
        <v>2531</v>
      </c>
      <c r="C13925" s="45" t="s">
        <v>6498</v>
      </c>
      <c r="D13925" s="45" t="s">
        <v>15765</v>
      </c>
      <c r="E13925" s="45" t="s">
        <v>8947</v>
      </c>
      <c r="F13925" s="328"/>
      <c r="G13925" s="328"/>
      <c r="H13925" s="328"/>
      <c r="I13925" s="329"/>
      <c r="J13925" s="329"/>
      <c r="K13925" s="329"/>
      <c r="L13925" s="44"/>
      <c r="M13925" s="44"/>
      <c r="P13925" s="343"/>
    </row>
    <row r="13926" spans="1:16" x14ac:dyDescent="0.25">
      <c r="A13926" s="346" t="s">
        <v>1749</v>
      </c>
      <c r="B13926" s="346" t="s">
        <v>2531</v>
      </c>
      <c r="C13926" s="347" t="s">
        <v>6498</v>
      </c>
      <c r="D13926" s="347" t="s">
        <v>15765</v>
      </c>
      <c r="E13926" s="347" t="s">
        <v>11834</v>
      </c>
      <c r="F13926" s="346"/>
      <c r="G13926" s="346"/>
      <c r="H13926" s="346"/>
      <c r="I13926" s="346"/>
      <c r="J13926" s="346"/>
      <c r="K13926" s="346"/>
      <c r="L13926" s="346"/>
      <c r="M13926" s="346"/>
      <c r="P13926" s="343"/>
    </row>
    <row r="13927" spans="1:16" x14ac:dyDescent="0.25">
      <c r="A13927" s="44" t="s">
        <v>1749</v>
      </c>
      <c r="B13927" s="44" t="s">
        <v>2531</v>
      </c>
      <c r="C13927" s="45" t="s">
        <v>6498</v>
      </c>
      <c r="D13927" s="45" t="s">
        <v>13812</v>
      </c>
      <c r="E13927" s="45" t="s">
        <v>3062</v>
      </c>
      <c r="F13927" s="93"/>
      <c r="G13927" s="93"/>
      <c r="H13927" s="93"/>
      <c r="I13927" s="99"/>
      <c r="J13927" s="99"/>
      <c r="K13927" s="99"/>
      <c r="L13927" s="44"/>
      <c r="M13927" s="44"/>
      <c r="P13927" s="343"/>
    </row>
    <row r="13928" spans="1:16" x14ac:dyDescent="0.25">
      <c r="A13928" s="44" t="s">
        <v>7236</v>
      </c>
      <c r="B13928" s="44" t="s">
        <v>15259</v>
      </c>
      <c r="C13928" s="45" t="s">
        <v>11129</v>
      </c>
      <c r="D13928" s="45" t="s">
        <v>16294</v>
      </c>
      <c r="E13928" s="46">
        <v>46022</v>
      </c>
      <c r="F13928" s="338"/>
      <c r="G13928" s="44"/>
      <c r="H13928" s="44"/>
      <c r="I13928" s="44"/>
      <c r="J13928" s="44"/>
      <c r="K13928" s="44"/>
      <c r="L13928" s="44"/>
      <c r="M13928" s="44"/>
      <c r="N13928" s="31"/>
      <c r="P13928" s="343"/>
    </row>
    <row r="13929" spans="1:16" x14ac:dyDescent="0.25">
      <c r="A13929" s="264" t="s">
        <v>17999</v>
      </c>
      <c r="B13929" s="264" t="s">
        <v>6669</v>
      </c>
      <c r="C13929" s="265">
        <v>240804</v>
      </c>
      <c r="D13929" s="265" t="s">
        <v>15953</v>
      </c>
      <c r="E13929" s="266" t="s">
        <v>15826</v>
      </c>
      <c r="P13929" s="343"/>
    </row>
    <row r="13930" spans="1:16" x14ac:dyDescent="0.25">
      <c r="A13930" s="264" t="s">
        <v>4326</v>
      </c>
      <c r="B13930" s="264" t="s">
        <v>3782</v>
      </c>
      <c r="C13930" s="265">
        <v>210205</v>
      </c>
      <c r="D13930" s="265" t="s">
        <v>15953</v>
      </c>
      <c r="E13930" s="266" t="s">
        <v>8836</v>
      </c>
      <c r="P13930" s="343"/>
    </row>
    <row r="13931" spans="1:16" x14ac:dyDescent="0.25">
      <c r="A13931" s="264" t="s">
        <v>15073</v>
      </c>
      <c r="B13931" s="264" t="s">
        <v>13009</v>
      </c>
      <c r="C13931" s="265">
        <v>240101</v>
      </c>
      <c r="D13931" s="265" t="s">
        <v>15953</v>
      </c>
      <c r="E13931" s="266" t="s">
        <v>13010</v>
      </c>
      <c r="P13931" s="343"/>
    </row>
    <row r="13932" spans="1:16" x14ac:dyDescent="0.25">
      <c r="A13932" s="44" t="s">
        <v>16197</v>
      </c>
      <c r="B13932" s="44" t="s">
        <v>15779</v>
      </c>
      <c r="C13932" s="45" t="s">
        <v>15780</v>
      </c>
      <c r="D13932" s="45" t="s">
        <v>18252</v>
      </c>
      <c r="E13932" s="45" t="s">
        <v>6416</v>
      </c>
      <c r="F13932" s="45" t="s">
        <v>1385</v>
      </c>
      <c r="G13932" s="45" t="s">
        <v>1385</v>
      </c>
      <c r="P13932" s="343"/>
    </row>
    <row r="13933" spans="1:16" x14ac:dyDescent="0.25">
      <c r="A13933" s="403" t="s">
        <v>17546</v>
      </c>
      <c r="B13933" s="403" t="s">
        <v>17100</v>
      </c>
      <c r="C13933" s="413">
        <v>3.23</v>
      </c>
      <c r="D13933" s="43" t="s">
        <v>17679</v>
      </c>
      <c r="E13933" s="43">
        <v>45961</v>
      </c>
      <c r="F13933" s="88"/>
      <c r="P13933" s="343"/>
    </row>
    <row r="13934" spans="1:16" x14ac:dyDescent="0.25">
      <c r="A13934" s="74" t="s">
        <v>17547</v>
      </c>
      <c r="B13934" s="403" t="s">
        <v>17155</v>
      </c>
      <c r="C13934" s="413">
        <v>29.23</v>
      </c>
      <c r="D13934" s="43" t="s">
        <v>17679</v>
      </c>
      <c r="E13934" s="43">
        <v>46934</v>
      </c>
      <c r="F13934" s="88"/>
      <c r="P13934" s="343"/>
    </row>
    <row r="13935" spans="1:16" x14ac:dyDescent="0.25">
      <c r="A13935" s="44" t="s">
        <v>3203</v>
      </c>
      <c r="B13935" s="44" t="s">
        <v>3186</v>
      </c>
      <c r="C13935" s="45" t="s">
        <v>10544</v>
      </c>
      <c r="D13935" s="45" t="s">
        <v>18252</v>
      </c>
      <c r="E13935" s="45" t="s">
        <v>5410</v>
      </c>
      <c r="F13935" s="45" t="s">
        <v>1384</v>
      </c>
      <c r="G13935" s="45" t="s">
        <v>1385</v>
      </c>
      <c r="P13935" s="343"/>
    </row>
    <row r="13936" spans="1:16" x14ac:dyDescent="0.25">
      <c r="A13936" s="99" t="s">
        <v>10961</v>
      </c>
      <c r="B13936" s="92" t="s">
        <v>10965</v>
      </c>
      <c r="C13936" s="93" t="s">
        <v>10966</v>
      </c>
      <c r="D13936" s="93" t="s">
        <v>1398</v>
      </c>
      <c r="E13936" s="94">
        <v>45976</v>
      </c>
      <c r="F13936" s="93"/>
      <c r="G13936" s="93"/>
      <c r="H13936" s="93"/>
      <c r="I13936" s="99"/>
      <c r="J13936" s="99"/>
      <c r="K13936" s="99"/>
      <c r="L13936" s="44"/>
      <c r="M13936" s="44"/>
      <c r="N13936" s="31"/>
      <c r="P13936" s="343"/>
    </row>
    <row r="13937" spans="1:16" x14ac:dyDescent="0.25">
      <c r="A13937" s="44" t="s">
        <v>11063</v>
      </c>
      <c r="B13937" s="44" t="s">
        <v>11004</v>
      </c>
      <c r="C13937" s="45" t="s">
        <v>11005</v>
      </c>
      <c r="D13937" s="45" t="s">
        <v>18252</v>
      </c>
      <c r="E13937" s="45" t="s">
        <v>10715</v>
      </c>
      <c r="F13937" s="45" t="s">
        <v>1384</v>
      </c>
      <c r="G13937" s="45" t="s">
        <v>1385</v>
      </c>
      <c r="P13937" s="343"/>
    </row>
    <row r="13938" spans="1:16" x14ac:dyDescent="0.25">
      <c r="A13938" s="44" t="s">
        <v>7727</v>
      </c>
      <c r="B13938" s="44" t="s">
        <v>11004</v>
      </c>
      <c r="C13938" s="45" t="s">
        <v>11005</v>
      </c>
      <c r="D13938" s="45" t="s">
        <v>18252</v>
      </c>
      <c r="E13938" s="45" t="s">
        <v>10715</v>
      </c>
      <c r="F13938" s="45" t="s">
        <v>1384</v>
      </c>
      <c r="G13938" s="45" t="s">
        <v>1385</v>
      </c>
      <c r="P13938" s="343"/>
    </row>
    <row r="13939" spans="1:16" x14ac:dyDescent="0.25">
      <c r="A13939" s="44" t="s">
        <v>7727</v>
      </c>
      <c r="B13939" s="44" t="s">
        <v>11000</v>
      </c>
      <c r="C13939" s="45" t="s">
        <v>11001</v>
      </c>
      <c r="D13939" s="45" t="s">
        <v>18252</v>
      </c>
      <c r="E13939" s="45" t="s">
        <v>10715</v>
      </c>
      <c r="F13939" s="45" t="s">
        <v>1384</v>
      </c>
      <c r="G13939" s="45" t="s">
        <v>1385</v>
      </c>
      <c r="P13939" s="343"/>
    </row>
    <row r="13940" spans="1:16" x14ac:dyDescent="0.25">
      <c r="A13940" s="135" t="s">
        <v>7727</v>
      </c>
      <c r="B13940" s="131" t="s">
        <v>1399</v>
      </c>
      <c r="C13940" s="96" t="s">
        <v>7695</v>
      </c>
      <c r="D13940" s="96" t="s">
        <v>1398</v>
      </c>
      <c r="E13940" s="112">
        <v>45863</v>
      </c>
      <c r="F13940" s="93"/>
      <c r="G13940" s="93"/>
      <c r="H13940" s="93"/>
      <c r="I13940" s="99"/>
      <c r="J13940" s="99"/>
      <c r="K13940" s="99"/>
      <c r="L13940" s="44"/>
      <c r="M13940" s="44"/>
      <c r="N13940" s="31"/>
      <c r="P13940" s="343"/>
    </row>
    <row r="13941" spans="1:16" x14ac:dyDescent="0.25">
      <c r="A13941" s="135" t="s">
        <v>1285</v>
      </c>
      <c r="B13941" s="131" t="s">
        <v>7805</v>
      </c>
      <c r="C13941" s="96" t="s">
        <v>7806</v>
      </c>
      <c r="D13941" s="96" t="s">
        <v>1398</v>
      </c>
      <c r="E13941" s="112">
        <v>45870</v>
      </c>
      <c r="F13941" s="93"/>
      <c r="G13941" s="93"/>
      <c r="H13941" s="93"/>
      <c r="I13941" s="99"/>
      <c r="J13941" s="99"/>
      <c r="K13941" s="99"/>
      <c r="L13941" s="44"/>
      <c r="M13941" s="44"/>
      <c r="N13941" s="31"/>
      <c r="P13941" s="343"/>
    </row>
    <row r="13942" spans="1:16" x14ac:dyDescent="0.25">
      <c r="A13942" s="264" t="s">
        <v>10494</v>
      </c>
      <c r="B13942" s="264" t="s">
        <v>9688</v>
      </c>
      <c r="C13942" s="265">
        <v>230504</v>
      </c>
      <c r="D13942" s="265" t="s">
        <v>15953</v>
      </c>
      <c r="E13942" s="266" t="s">
        <v>9689</v>
      </c>
      <c r="P13942" s="343"/>
    </row>
    <row r="13943" spans="1:16" x14ac:dyDescent="0.25">
      <c r="A13943" s="264" t="s">
        <v>15918</v>
      </c>
      <c r="B13943" s="264" t="s">
        <v>15882</v>
      </c>
      <c r="C13943" s="265">
        <v>240901</v>
      </c>
      <c r="D13943" s="265" t="s">
        <v>15953</v>
      </c>
      <c r="E13943" s="266" t="s">
        <v>6214</v>
      </c>
      <c r="P13943" s="343"/>
    </row>
    <row r="13944" spans="1:16" x14ac:dyDescent="0.25">
      <c r="A13944" s="264" t="s">
        <v>15919</v>
      </c>
      <c r="B13944" s="264" t="s">
        <v>15882</v>
      </c>
      <c r="C13944" s="265">
        <v>240901</v>
      </c>
      <c r="D13944" s="265" t="s">
        <v>15953</v>
      </c>
      <c r="E13944" s="266" t="s">
        <v>6214</v>
      </c>
      <c r="P13944" s="343"/>
    </row>
    <row r="13945" spans="1:16" x14ac:dyDescent="0.25">
      <c r="A13945" s="44" t="s">
        <v>16399</v>
      </c>
      <c r="B13945" s="44" t="s">
        <v>16397</v>
      </c>
      <c r="C13945" s="45" t="s">
        <v>16398</v>
      </c>
      <c r="D13945" s="45" t="s">
        <v>16294</v>
      </c>
      <c r="E13945" s="46">
        <v>45991</v>
      </c>
      <c r="F13945" s="338"/>
      <c r="G13945" s="44"/>
      <c r="H13945" s="44"/>
      <c r="I13945" s="44"/>
      <c r="J13945" s="44"/>
      <c r="K13945" s="44"/>
      <c r="L13945" s="44"/>
      <c r="M13945" s="44"/>
      <c r="N13945" s="31"/>
      <c r="P13945" s="343"/>
    </row>
    <row r="13946" spans="1:16" x14ac:dyDescent="0.25">
      <c r="A13946" s="264" t="s">
        <v>15920</v>
      </c>
      <c r="B13946" s="264" t="s">
        <v>15882</v>
      </c>
      <c r="C13946" s="265">
        <v>240901</v>
      </c>
      <c r="D13946" s="265" t="s">
        <v>15953</v>
      </c>
      <c r="E13946" s="266" t="s">
        <v>6214</v>
      </c>
      <c r="P13946" s="343"/>
    </row>
    <row r="13947" spans="1:16" ht="14.4" x14ac:dyDescent="0.25">
      <c r="A13947" s="57" t="s">
        <v>1463</v>
      </c>
      <c r="B13947" s="57" t="s">
        <v>1509</v>
      </c>
      <c r="C13947" s="62" t="s">
        <v>5958</v>
      </c>
      <c r="D13947" s="62" t="s">
        <v>5966</v>
      </c>
      <c r="E13947" s="341" t="s">
        <v>13531</v>
      </c>
      <c r="F13947" s="339"/>
      <c r="G13947" s="339"/>
      <c r="H13947" s="57"/>
      <c r="I13947" s="57"/>
      <c r="J13947" s="57"/>
      <c r="K13947" s="57"/>
      <c r="L13947" s="44"/>
      <c r="M13947" s="44"/>
      <c r="P13947" s="343"/>
    </row>
    <row r="13948" spans="1:16" x14ac:dyDescent="0.25">
      <c r="A13948" s="99" t="s">
        <v>2063</v>
      </c>
      <c r="B13948" s="92" t="s">
        <v>5001</v>
      </c>
      <c r="C13948" s="93" t="s">
        <v>5000</v>
      </c>
      <c r="D13948" s="93" t="s">
        <v>1398</v>
      </c>
      <c r="E13948" s="94">
        <v>45976</v>
      </c>
      <c r="F13948" s="93"/>
      <c r="G13948" s="93"/>
      <c r="H13948" s="93" t="s">
        <v>1385</v>
      </c>
      <c r="I13948" s="99"/>
      <c r="J13948" s="99"/>
      <c r="K13948" s="99"/>
      <c r="L13948" s="44"/>
      <c r="M13948" s="44"/>
      <c r="N13948" s="31"/>
      <c r="P13948" s="343"/>
    </row>
    <row r="13949" spans="1:16" x14ac:dyDescent="0.25">
      <c r="A13949" s="44" t="s">
        <v>12571</v>
      </c>
      <c r="B13949" s="44" t="s">
        <v>12572</v>
      </c>
      <c r="C13949" s="45" t="s">
        <v>4806</v>
      </c>
      <c r="D13949" s="45" t="s">
        <v>4574</v>
      </c>
      <c r="E13949" s="275">
        <f>DATE(2026,3,26)</f>
        <v>46107</v>
      </c>
      <c r="M13949" s="44"/>
      <c r="P13949" s="343"/>
    </row>
    <row r="13950" spans="1:16" x14ac:dyDescent="0.25">
      <c r="A13950" s="44" t="s">
        <v>1750</v>
      </c>
      <c r="B13950" s="44" t="s">
        <v>5203</v>
      </c>
      <c r="C13950" s="45" t="s">
        <v>5356</v>
      </c>
      <c r="D13950" s="45" t="s">
        <v>15765</v>
      </c>
      <c r="E13950" s="45" t="s">
        <v>6212</v>
      </c>
      <c r="F13950" s="328"/>
      <c r="G13950" s="328"/>
      <c r="H13950" s="328"/>
      <c r="I13950" s="329"/>
      <c r="J13950" s="329"/>
      <c r="K13950" s="329"/>
      <c r="L13950" s="44"/>
      <c r="M13950" s="44"/>
      <c r="P13950" s="343"/>
    </row>
    <row r="13951" spans="1:16" x14ac:dyDescent="0.25">
      <c r="A13951" s="346" t="s">
        <v>1750</v>
      </c>
      <c r="B13951" s="346" t="s">
        <v>5203</v>
      </c>
      <c r="C13951" s="347" t="s">
        <v>5356</v>
      </c>
      <c r="D13951" s="347" t="s">
        <v>15765</v>
      </c>
      <c r="E13951" s="347" t="s">
        <v>6212</v>
      </c>
      <c r="F13951" s="346"/>
      <c r="G13951" s="346"/>
      <c r="H13951" s="346"/>
      <c r="I13951" s="346"/>
      <c r="J13951" s="346"/>
      <c r="K13951" s="346"/>
      <c r="L13951" s="346"/>
      <c r="M13951" s="346"/>
      <c r="P13951" s="343"/>
    </row>
    <row r="13952" spans="1:16" x14ac:dyDescent="0.25">
      <c r="A13952" s="44" t="s">
        <v>1750</v>
      </c>
      <c r="B13952" s="44" t="s">
        <v>5203</v>
      </c>
      <c r="C13952" s="45" t="s">
        <v>5356</v>
      </c>
      <c r="D13952" s="45" t="s">
        <v>13812</v>
      </c>
      <c r="E13952" s="45" t="s">
        <v>6212</v>
      </c>
      <c r="F13952" s="93"/>
      <c r="G13952" s="93"/>
      <c r="H13952" s="93"/>
      <c r="I13952" s="99"/>
      <c r="J13952" s="99"/>
      <c r="K13952" s="99"/>
      <c r="L13952" s="44"/>
      <c r="M13952" s="44"/>
      <c r="P13952" s="343"/>
    </row>
    <row r="13953" spans="1:16" x14ac:dyDescent="0.25">
      <c r="A13953" s="264" t="s">
        <v>7077</v>
      </c>
      <c r="B13953" s="264" t="s">
        <v>2751</v>
      </c>
      <c r="C13953" s="265">
        <v>220105</v>
      </c>
      <c r="D13953" s="265" t="s">
        <v>15953</v>
      </c>
      <c r="E13953" s="266" t="s">
        <v>3064</v>
      </c>
      <c r="P13953" s="343"/>
    </row>
    <row r="13954" spans="1:16" x14ac:dyDescent="0.25">
      <c r="A13954" s="44" t="s">
        <v>2034</v>
      </c>
      <c r="B13954" s="44" t="s">
        <v>2040</v>
      </c>
      <c r="C13954" s="45" t="s">
        <v>6198</v>
      </c>
      <c r="D13954" s="45" t="s">
        <v>18252</v>
      </c>
      <c r="E13954" s="45" t="s">
        <v>5183</v>
      </c>
      <c r="F13954" s="45" t="s">
        <v>1384</v>
      </c>
      <c r="G13954" s="45" t="s">
        <v>1385</v>
      </c>
      <c r="P13954" s="343"/>
    </row>
    <row r="13955" spans="1:16" x14ac:dyDescent="0.25">
      <c r="A13955" s="44" t="s">
        <v>1286</v>
      </c>
      <c r="B13955" s="44" t="s">
        <v>4156</v>
      </c>
      <c r="C13955" s="45" t="s">
        <v>15413</v>
      </c>
      <c r="D13955" s="45" t="s">
        <v>18252</v>
      </c>
      <c r="E13955" s="45" t="s">
        <v>3064</v>
      </c>
      <c r="F13955" s="45" t="s">
        <v>1384</v>
      </c>
      <c r="G13955" s="45" t="s">
        <v>1385</v>
      </c>
      <c r="P13955" s="343"/>
    </row>
    <row r="13956" spans="1:16" x14ac:dyDescent="0.25">
      <c r="A13956" s="57" t="s">
        <v>10876</v>
      </c>
      <c r="B13956" s="57" t="s">
        <v>2495</v>
      </c>
      <c r="C13956" s="62" t="s">
        <v>10848</v>
      </c>
      <c r="D13956" s="62" t="s">
        <v>5966</v>
      </c>
      <c r="E13956" s="60">
        <v>45961</v>
      </c>
      <c r="F13956" s="339" t="s">
        <v>16267</v>
      </c>
      <c r="G13956" s="339" t="s">
        <v>16268</v>
      </c>
      <c r="H13956" s="57"/>
      <c r="I13956" s="57"/>
      <c r="J13956" s="57"/>
      <c r="K13956" s="57"/>
      <c r="L13956" s="44"/>
      <c r="M13956" s="44"/>
      <c r="N13956" s="31"/>
      <c r="P13956" s="343"/>
    </row>
    <row r="13957" spans="1:16" x14ac:dyDescent="0.25">
      <c r="A13957" s="57" t="s">
        <v>10877</v>
      </c>
      <c r="B13957" s="57" t="s">
        <v>2495</v>
      </c>
      <c r="C13957" s="62" t="s">
        <v>10848</v>
      </c>
      <c r="D13957" s="62" t="s">
        <v>5966</v>
      </c>
      <c r="E13957" s="60">
        <v>45961</v>
      </c>
      <c r="F13957" s="339" t="s">
        <v>16267</v>
      </c>
      <c r="G13957" s="339" t="s">
        <v>16268</v>
      </c>
      <c r="H13957" s="57"/>
      <c r="I13957" s="57"/>
      <c r="J13957" s="57"/>
      <c r="K13957" s="57"/>
      <c r="L13957" s="44"/>
      <c r="M13957" s="44"/>
      <c r="N13957" s="31"/>
      <c r="P13957" s="343"/>
    </row>
    <row r="13958" spans="1:16" x14ac:dyDescent="0.25">
      <c r="A13958" s="57" t="s">
        <v>10877</v>
      </c>
      <c r="B13958" s="57" t="s">
        <v>1488</v>
      </c>
      <c r="C13958" s="62" t="s">
        <v>10855</v>
      </c>
      <c r="D13958" s="62" t="s">
        <v>5966</v>
      </c>
      <c r="E13958" s="60">
        <v>45777</v>
      </c>
      <c r="F13958" s="339" t="s">
        <v>16267</v>
      </c>
      <c r="G13958" s="339" t="s">
        <v>16268</v>
      </c>
      <c r="H13958" s="57"/>
      <c r="I13958" s="57"/>
      <c r="J13958" s="57"/>
      <c r="K13958" s="57"/>
      <c r="L13958" s="44"/>
      <c r="M13958" s="44"/>
      <c r="N13958" s="31"/>
      <c r="P13958" s="343"/>
    </row>
    <row r="13959" spans="1:16" x14ac:dyDescent="0.25">
      <c r="A13959" s="403" t="s">
        <v>17548</v>
      </c>
      <c r="B13959" s="403" t="s">
        <v>17091</v>
      </c>
      <c r="C13959" s="413">
        <v>12.22</v>
      </c>
      <c r="D13959" s="43" t="s">
        <v>17679</v>
      </c>
      <c r="E13959" s="43">
        <v>45838</v>
      </c>
      <c r="F13959" s="88"/>
      <c r="P13959" s="343"/>
    </row>
    <row r="13960" spans="1:16" x14ac:dyDescent="0.25">
      <c r="A13960" s="76" t="s">
        <v>7728</v>
      </c>
      <c r="B13960" s="76" t="s">
        <v>1603</v>
      </c>
      <c r="C13960" s="97" t="s">
        <v>7718</v>
      </c>
      <c r="D13960" s="97" t="s">
        <v>1398</v>
      </c>
      <c r="E13960" s="64">
        <v>45947</v>
      </c>
      <c r="F13960" s="93"/>
      <c r="G13960" s="93"/>
      <c r="H13960" s="93"/>
      <c r="I13960" s="99"/>
      <c r="J13960" s="99"/>
      <c r="K13960" s="99"/>
      <c r="L13960" s="44"/>
      <c r="M13960" s="44"/>
      <c r="N13960" s="31"/>
      <c r="P13960" s="343"/>
    </row>
    <row r="13961" spans="1:16" x14ac:dyDescent="0.25">
      <c r="A13961" s="264" t="s">
        <v>15074</v>
      </c>
      <c r="B13961" s="264" t="s">
        <v>10628</v>
      </c>
      <c r="C13961" s="265">
        <v>230701</v>
      </c>
      <c r="D13961" s="265" t="s">
        <v>15953</v>
      </c>
      <c r="E13961" s="266" t="s">
        <v>5273</v>
      </c>
      <c r="P13961" s="343"/>
    </row>
    <row r="13962" spans="1:16" x14ac:dyDescent="0.25">
      <c r="A13962" s="264" t="s">
        <v>15074</v>
      </c>
      <c r="B13962" s="264" t="s">
        <v>13009</v>
      </c>
      <c r="C13962" s="265">
        <v>240101</v>
      </c>
      <c r="D13962" s="265" t="s">
        <v>15953</v>
      </c>
      <c r="E13962" s="266" t="s">
        <v>13010</v>
      </c>
      <c r="P13962" s="343"/>
    </row>
    <row r="13963" spans="1:16" x14ac:dyDescent="0.25">
      <c r="A13963" s="264" t="s">
        <v>15074</v>
      </c>
      <c r="B13963" s="264" t="s">
        <v>11374</v>
      </c>
      <c r="C13963" s="265">
        <v>23100201</v>
      </c>
      <c r="D13963" s="265" t="s">
        <v>15953</v>
      </c>
      <c r="E13963" s="266" t="s">
        <v>2980</v>
      </c>
      <c r="P13963" s="343"/>
    </row>
    <row r="13964" spans="1:16" x14ac:dyDescent="0.25">
      <c r="A13964" s="264" t="s">
        <v>7078</v>
      </c>
      <c r="B13964" s="264" t="s">
        <v>1069</v>
      </c>
      <c r="C13964" s="265">
        <v>230103</v>
      </c>
      <c r="D13964" s="265" t="s">
        <v>15953</v>
      </c>
      <c r="E13964" s="266" t="s">
        <v>6809</v>
      </c>
      <c r="P13964" s="343"/>
    </row>
    <row r="13965" spans="1:16" x14ac:dyDescent="0.25">
      <c r="A13965" s="264" t="s">
        <v>5503</v>
      </c>
      <c r="B13965" s="264" t="s">
        <v>1072</v>
      </c>
      <c r="C13965" s="265">
        <v>241102</v>
      </c>
      <c r="D13965" s="265" t="s">
        <v>15953</v>
      </c>
      <c r="E13965" s="266" t="s">
        <v>6985</v>
      </c>
      <c r="P13965" s="343"/>
    </row>
    <row r="13966" spans="1:16" x14ac:dyDescent="0.25">
      <c r="A13966" s="264" t="s">
        <v>969</v>
      </c>
      <c r="B13966" s="264" t="s">
        <v>4181</v>
      </c>
      <c r="C13966" s="265">
        <v>230301</v>
      </c>
      <c r="D13966" s="265" t="s">
        <v>15953</v>
      </c>
      <c r="E13966" s="266" t="s">
        <v>6877</v>
      </c>
      <c r="P13966" s="343"/>
    </row>
    <row r="13967" spans="1:16" x14ac:dyDescent="0.25">
      <c r="A13967" s="264" t="s">
        <v>2861</v>
      </c>
      <c r="B13967" s="264" t="s">
        <v>8835</v>
      </c>
      <c r="C13967" s="265">
        <v>230204</v>
      </c>
      <c r="D13967" s="265" t="s">
        <v>15953</v>
      </c>
      <c r="E13967" s="266" t="s">
        <v>8836</v>
      </c>
      <c r="P13967" s="343"/>
    </row>
    <row r="13968" spans="1:16" x14ac:dyDescent="0.25">
      <c r="A13968" s="264" t="s">
        <v>8761</v>
      </c>
      <c r="B13968" s="264" t="s">
        <v>6966</v>
      </c>
      <c r="C13968" s="265">
        <v>23010401</v>
      </c>
      <c r="D13968" s="265" t="s">
        <v>15953</v>
      </c>
      <c r="E13968" s="266" t="s">
        <v>6967</v>
      </c>
      <c r="P13968" s="343"/>
    </row>
    <row r="13969" spans="1:16" x14ac:dyDescent="0.25">
      <c r="A13969" s="264" t="s">
        <v>8761</v>
      </c>
      <c r="B13969" s="264" t="s">
        <v>3782</v>
      </c>
      <c r="C13969" s="265">
        <v>23010402</v>
      </c>
      <c r="D13969" s="265" t="s">
        <v>15953</v>
      </c>
      <c r="E13969" s="266" t="s">
        <v>8836</v>
      </c>
      <c r="P13969" s="343"/>
    </row>
    <row r="13970" spans="1:16" x14ac:dyDescent="0.25">
      <c r="A13970" s="44" t="s">
        <v>534</v>
      </c>
      <c r="B13970" s="44" t="s">
        <v>15279</v>
      </c>
      <c r="C13970" s="45" t="s">
        <v>11130</v>
      </c>
      <c r="D13970" s="45" t="s">
        <v>16294</v>
      </c>
      <c r="E13970" s="46">
        <v>46112</v>
      </c>
      <c r="F13970" s="338"/>
      <c r="G13970" s="44"/>
      <c r="H13970" s="44"/>
      <c r="I13970" s="44"/>
      <c r="J13970" s="44"/>
      <c r="K13970" s="44"/>
      <c r="L13970" s="44"/>
      <c r="M13970" s="44"/>
      <c r="P13970" s="343"/>
    </row>
    <row r="13971" spans="1:16" x14ac:dyDescent="0.25">
      <c r="A13971" s="264" t="s">
        <v>18000</v>
      </c>
      <c r="B13971" s="264" t="s">
        <v>1921</v>
      </c>
      <c r="C13971" s="265">
        <v>250101</v>
      </c>
      <c r="D13971" s="265" t="s">
        <v>15953</v>
      </c>
      <c r="E13971" s="266" t="s">
        <v>17681</v>
      </c>
      <c r="P13971" s="343"/>
    </row>
    <row r="13972" spans="1:16" x14ac:dyDescent="0.25">
      <c r="A13972" s="44" t="s">
        <v>11192</v>
      </c>
      <c r="B13972" s="44" t="s">
        <v>15259</v>
      </c>
      <c r="C13972" s="45" t="s">
        <v>11129</v>
      </c>
      <c r="D13972" s="45" t="s">
        <v>16294</v>
      </c>
      <c r="E13972" s="46">
        <v>46022</v>
      </c>
      <c r="F13972" s="338"/>
      <c r="G13972" s="44"/>
      <c r="H13972" s="44"/>
      <c r="I13972" s="44"/>
      <c r="J13972" s="44"/>
      <c r="K13972" s="44"/>
      <c r="L13972" s="44"/>
      <c r="M13972" s="44"/>
      <c r="N13972" s="31"/>
      <c r="P13972" s="343"/>
    </row>
    <row r="13973" spans="1:16" x14ac:dyDescent="0.25">
      <c r="A13973" s="264" t="s">
        <v>10802</v>
      </c>
      <c r="B13973" s="264" t="s">
        <v>1056</v>
      </c>
      <c r="C13973" s="265">
        <v>230601</v>
      </c>
      <c r="D13973" s="265" t="s">
        <v>15953</v>
      </c>
      <c r="E13973" s="266" t="s">
        <v>10533</v>
      </c>
      <c r="P13973" s="343"/>
    </row>
    <row r="13974" spans="1:16" x14ac:dyDescent="0.25">
      <c r="A13974" s="264" t="s">
        <v>10495</v>
      </c>
      <c r="B13974" s="264" t="s">
        <v>10523</v>
      </c>
      <c r="C13974" s="265">
        <v>230603</v>
      </c>
      <c r="D13974" s="265" t="s">
        <v>15953</v>
      </c>
      <c r="E13974" s="266" t="s">
        <v>5410</v>
      </c>
      <c r="P13974" s="343"/>
    </row>
    <row r="13975" spans="1:16" x14ac:dyDescent="0.25">
      <c r="A13975" s="264" t="s">
        <v>10495</v>
      </c>
      <c r="B13975" s="264" t="s">
        <v>10628</v>
      </c>
      <c r="C13975" s="265">
        <v>230701</v>
      </c>
      <c r="D13975" s="265" t="s">
        <v>15953</v>
      </c>
      <c r="E13975" s="266" t="s">
        <v>5273</v>
      </c>
      <c r="P13975" s="343"/>
    </row>
    <row r="13976" spans="1:16" x14ac:dyDescent="0.25">
      <c r="A13976" s="44" t="s">
        <v>15643</v>
      </c>
      <c r="B13976" s="44" t="s">
        <v>1353</v>
      </c>
      <c r="C13976" s="45" t="s">
        <v>15395</v>
      </c>
      <c r="D13976" s="45" t="s">
        <v>18252</v>
      </c>
      <c r="E13976" s="45" t="s">
        <v>10069</v>
      </c>
      <c r="F13976" s="45" t="s">
        <v>1384</v>
      </c>
      <c r="G13976" s="45" t="s">
        <v>1385</v>
      </c>
      <c r="P13976" s="343"/>
    </row>
    <row r="13977" spans="1:16" x14ac:dyDescent="0.25">
      <c r="A13977" s="76" t="s">
        <v>7738</v>
      </c>
      <c r="B13977" s="131" t="s">
        <v>1612</v>
      </c>
      <c r="C13977" s="96" t="s">
        <v>7735</v>
      </c>
      <c r="D13977" s="96" t="s">
        <v>1398</v>
      </c>
      <c r="E13977" s="112">
        <v>46166</v>
      </c>
      <c r="F13977" s="93"/>
      <c r="G13977" s="93"/>
      <c r="H13977" s="93"/>
      <c r="I13977" s="99"/>
      <c r="J13977" s="99"/>
      <c r="K13977" s="99"/>
      <c r="L13977" s="44"/>
      <c r="M13977" s="44"/>
      <c r="P13977" s="343"/>
    </row>
    <row r="13978" spans="1:16" x14ac:dyDescent="0.25">
      <c r="A13978" s="264" t="s">
        <v>15075</v>
      </c>
      <c r="B13978" s="264" t="s">
        <v>2751</v>
      </c>
      <c r="C13978" s="265">
        <v>230105</v>
      </c>
      <c r="D13978" s="265" t="s">
        <v>15953</v>
      </c>
      <c r="E13978" s="266" t="s">
        <v>6877</v>
      </c>
      <c r="P13978" s="343"/>
    </row>
    <row r="13979" spans="1:16" x14ac:dyDescent="0.25">
      <c r="A13979" s="264" t="s">
        <v>15075</v>
      </c>
      <c r="B13979" s="264" t="s">
        <v>9688</v>
      </c>
      <c r="C13979" s="265">
        <v>230504</v>
      </c>
      <c r="D13979" s="265" t="s">
        <v>15953</v>
      </c>
      <c r="E13979" s="266" t="s">
        <v>9689</v>
      </c>
      <c r="P13979" s="343"/>
    </row>
    <row r="13980" spans="1:16" x14ac:dyDescent="0.25">
      <c r="A13980" s="264" t="s">
        <v>15075</v>
      </c>
      <c r="B13980" s="264" t="s">
        <v>14575</v>
      </c>
      <c r="C13980" s="265">
        <v>240402</v>
      </c>
      <c r="D13980" s="265" t="s">
        <v>15953</v>
      </c>
      <c r="E13980" s="266" t="s">
        <v>6492</v>
      </c>
      <c r="P13980" s="343"/>
    </row>
    <row r="13981" spans="1:16" x14ac:dyDescent="0.25">
      <c r="A13981" s="264" t="s">
        <v>15075</v>
      </c>
      <c r="B13981" s="264" t="s">
        <v>6669</v>
      </c>
      <c r="C13981" s="265">
        <v>240804</v>
      </c>
      <c r="D13981" s="265" t="s">
        <v>15953</v>
      </c>
      <c r="E13981" s="266" t="s">
        <v>15826</v>
      </c>
      <c r="P13981" s="343"/>
    </row>
    <row r="13982" spans="1:16" x14ac:dyDescent="0.25">
      <c r="A13982" s="1" t="s">
        <v>3653</v>
      </c>
      <c r="B13982" s="432" t="s">
        <v>14398</v>
      </c>
      <c r="C13982" s="433" t="s">
        <v>14511</v>
      </c>
      <c r="D13982" s="434" t="s">
        <v>17016</v>
      </c>
      <c r="E13982" s="434">
        <v>45866</v>
      </c>
      <c r="P13982" s="343"/>
    </row>
    <row r="13983" spans="1:16" x14ac:dyDescent="0.25">
      <c r="A13983" s="1" t="s">
        <v>3653</v>
      </c>
      <c r="B13983" s="432" t="s">
        <v>14398</v>
      </c>
      <c r="C13983" s="433" t="s">
        <v>14511</v>
      </c>
      <c r="D13983" s="434" t="s">
        <v>17016</v>
      </c>
      <c r="E13983" s="434">
        <v>45866</v>
      </c>
      <c r="P13983" s="343"/>
    </row>
    <row r="13984" spans="1:16" x14ac:dyDescent="0.25">
      <c r="A13984" s="44" t="s">
        <v>18214</v>
      </c>
      <c r="B13984" s="44" t="s">
        <v>18102</v>
      </c>
      <c r="C13984" s="45" t="s">
        <v>18103</v>
      </c>
      <c r="D13984" s="45" t="s">
        <v>18252</v>
      </c>
      <c r="E13984" s="45" t="s">
        <v>6985</v>
      </c>
      <c r="F13984" s="45" t="s">
        <v>1384</v>
      </c>
      <c r="G13984" s="45" t="s">
        <v>1385</v>
      </c>
      <c r="P13984" s="343"/>
    </row>
    <row r="13985" spans="1:16" x14ac:dyDescent="0.25">
      <c r="A13985" s="44" t="s">
        <v>10942</v>
      </c>
      <c r="B13985" s="44" t="s">
        <v>15312</v>
      </c>
      <c r="C13985" s="45" t="s">
        <v>10940</v>
      </c>
      <c r="D13985" s="45" t="s">
        <v>16294</v>
      </c>
      <c r="E13985" s="46">
        <v>45900</v>
      </c>
      <c r="F13985" s="338"/>
      <c r="G13985" s="44"/>
      <c r="H13985" s="44"/>
      <c r="I13985" s="44"/>
      <c r="J13985" s="44"/>
      <c r="K13985" s="44"/>
      <c r="L13985" s="44"/>
      <c r="M13985" s="44"/>
      <c r="N13985" s="31"/>
      <c r="P13985" s="343"/>
    </row>
    <row r="13986" spans="1:16" x14ac:dyDescent="0.25">
      <c r="A13986" s="44" t="s">
        <v>7729</v>
      </c>
      <c r="B13986" s="92" t="s">
        <v>13392</v>
      </c>
      <c r="C13986" s="45" t="s">
        <v>13122</v>
      </c>
      <c r="D13986" s="93" t="s">
        <v>13391</v>
      </c>
      <c r="E13986" s="94">
        <v>45838</v>
      </c>
      <c r="F13986" s="93"/>
      <c r="G13986" s="93"/>
      <c r="H13986" s="93"/>
      <c r="I13986" s="99"/>
      <c r="J13986" s="99"/>
      <c r="K13986" s="99"/>
      <c r="L13986" s="44"/>
      <c r="M13986" s="44"/>
      <c r="N13986" s="31"/>
      <c r="P13986" s="343"/>
    </row>
    <row r="13987" spans="1:16" x14ac:dyDescent="0.25">
      <c r="A13987" s="135" t="s">
        <v>7729</v>
      </c>
      <c r="B13987" s="131" t="s">
        <v>1399</v>
      </c>
      <c r="C13987" s="96" t="s">
        <v>7695</v>
      </c>
      <c r="D13987" s="96" t="s">
        <v>1398</v>
      </c>
      <c r="E13987" s="112">
        <v>45863</v>
      </c>
      <c r="F13987" s="93"/>
      <c r="G13987" s="93"/>
      <c r="H13987" s="93"/>
      <c r="I13987" s="99"/>
      <c r="J13987" s="99"/>
      <c r="K13987" s="99"/>
      <c r="L13987" s="44"/>
      <c r="M13987" s="44"/>
      <c r="N13987" s="31"/>
      <c r="P13987" s="343"/>
    </row>
    <row r="13988" spans="1:16" x14ac:dyDescent="0.25">
      <c r="A13988" s="44" t="s">
        <v>12573</v>
      </c>
      <c r="B13988" s="44" t="s">
        <v>12098</v>
      </c>
      <c r="C13988" s="45" t="s">
        <v>8879</v>
      </c>
      <c r="D13988" s="45" t="s">
        <v>4574</v>
      </c>
      <c r="E13988" s="275">
        <f>DATE(2027,4,14)</f>
        <v>46491</v>
      </c>
      <c r="M13988" s="44"/>
      <c r="P13988" s="343"/>
    </row>
    <row r="13989" spans="1:16" x14ac:dyDescent="0.25">
      <c r="A13989" s="44" t="s">
        <v>9029</v>
      </c>
      <c r="B13989" s="44" t="s">
        <v>10254</v>
      </c>
      <c r="C13989" s="45" t="s">
        <v>10258</v>
      </c>
      <c r="D13989" s="45" t="s">
        <v>15765</v>
      </c>
      <c r="E13989" s="45" t="s">
        <v>6210</v>
      </c>
      <c r="F13989" s="328"/>
      <c r="G13989" s="328"/>
      <c r="H13989" s="328"/>
      <c r="I13989" s="329"/>
      <c r="J13989" s="329"/>
      <c r="K13989" s="329"/>
      <c r="L13989" s="44"/>
      <c r="M13989" s="44"/>
      <c r="P13989" s="343"/>
    </row>
    <row r="13990" spans="1:16" x14ac:dyDescent="0.25">
      <c r="A13990" s="346" t="s">
        <v>9029</v>
      </c>
      <c r="B13990" s="346" t="s">
        <v>10254</v>
      </c>
      <c r="C13990" s="347" t="s">
        <v>10258</v>
      </c>
      <c r="D13990" s="347" t="s">
        <v>15765</v>
      </c>
      <c r="E13990" s="347" t="s">
        <v>6214</v>
      </c>
      <c r="F13990" s="346"/>
      <c r="G13990" s="346"/>
      <c r="H13990" s="346"/>
      <c r="I13990" s="346"/>
      <c r="J13990" s="346"/>
      <c r="K13990" s="346"/>
      <c r="L13990" s="346"/>
      <c r="M13990" s="346"/>
      <c r="P13990" s="343"/>
    </row>
    <row r="13991" spans="1:16" x14ac:dyDescent="0.25">
      <c r="A13991" s="44" t="s">
        <v>9029</v>
      </c>
      <c r="B13991" s="44" t="s">
        <v>10254</v>
      </c>
      <c r="C13991" s="45" t="s">
        <v>10258</v>
      </c>
      <c r="D13991" s="45" t="s">
        <v>13812</v>
      </c>
      <c r="E13991" s="45" t="s">
        <v>6210</v>
      </c>
      <c r="F13991" s="93"/>
      <c r="G13991" s="93"/>
      <c r="H13991" s="93"/>
      <c r="I13991" s="99"/>
      <c r="J13991" s="99"/>
      <c r="K13991" s="99"/>
      <c r="L13991" s="44"/>
      <c r="M13991" s="44"/>
      <c r="P13991" s="343"/>
    </row>
    <row r="13992" spans="1:16" x14ac:dyDescent="0.25">
      <c r="A13992" s="264" t="s">
        <v>11489</v>
      </c>
      <c r="B13992" s="264" t="s">
        <v>1066</v>
      </c>
      <c r="C13992" s="265">
        <v>230805</v>
      </c>
      <c r="D13992" s="265" t="s">
        <v>15953</v>
      </c>
      <c r="E13992" s="266" t="s">
        <v>5279</v>
      </c>
      <c r="P13992" s="343"/>
    </row>
    <row r="13993" spans="1:16" x14ac:dyDescent="0.25">
      <c r="A13993" s="403" t="s">
        <v>17549</v>
      </c>
      <c r="B13993" s="403" t="s">
        <v>17091</v>
      </c>
      <c r="C13993" s="413">
        <v>12.22</v>
      </c>
      <c r="D13993" s="43" t="s">
        <v>17679</v>
      </c>
      <c r="E13993" s="43">
        <v>45838</v>
      </c>
      <c r="F13993" s="88"/>
      <c r="P13993" s="343"/>
    </row>
    <row r="13994" spans="1:16" x14ac:dyDescent="0.25">
      <c r="A13994" s="264" t="s">
        <v>15076</v>
      </c>
      <c r="B13994" s="264" t="s">
        <v>1068</v>
      </c>
      <c r="C13994" s="265">
        <v>230202</v>
      </c>
      <c r="D13994" s="265" t="s">
        <v>15953</v>
      </c>
      <c r="E13994" s="266" t="s">
        <v>8836</v>
      </c>
      <c r="P13994" s="343"/>
    </row>
    <row r="13995" spans="1:16" x14ac:dyDescent="0.25">
      <c r="A13995" s="264" t="s">
        <v>15076</v>
      </c>
      <c r="B13995" s="264" t="s">
        <v>14580</v>
      </c>
      <c r="C13995" s="265">
        <v>24020301</v>
      </c>
      <c r="D13995" s="265" t="s">
        <v>15953</v>
      </c>
      <c r="E13995" s="266" t="s">
        <v>12997</v>
      </c>
      <c r="P13995" s="343"/>
    </row>
    <row r="13996" spans="1:16" x14ac:dyDescent="0.25">
      <c r="A13996" s="264" t="s">
        <v>15076</v>
      </c>
      <c r="B13996" s="264" t="s">
        <v>3783</v>
      </c>
      <c r="C13996" s="265">
        <v>24020302</v>
      </c>
      <c r="D13996" s="265" t="s">
        <v>15953</v>
      </c>
      <c r="E13996" s="266" t="s">
        <v>8836</v>
      </c>
      <c r="P13996" s="343"/>
    </row>
    <row r="13997" spans="1:16" x14ac:dyDescent="0.25">
      <c r="A13997" s="102" t="s">
        <v>4042</v>
      </c>
      <c r="B13997" s="92" t="s">
        <v>4085</v>
      </c>
      <c r="C13997" s="93" t="s">
        <v>4084</v>
      </c>
      <c r="D13997" s="93" t="s">
        <v>1398</v>
      </c>
      <c r="E13997" s="94">
        <v>45794</v>
      </c>
      <c r="F13997" s="93"/>
      <c r="G13997" s="93" t="s">
        <v>1385</v>
      </c>
      <c r="H13997" s="93" t="s">
        <v>1385</v>
      </c>
      <c r="I13997" s="99"/>
      <c r="J13997" s="99"/>
      <c r="K13997" s="99"/>
      <c r="L13997" s="44"/>
      <c r="M13997" s="44"/>
      <c r="N13997" s="31"/>
      <c r="P13997" s="343"/>
    </row>
    <row r="13998" spans="1:16" x14ac:dyDescent="0.25">
      <c r="A13998" s="57" t="s">
        <v>10878</v>
      </c>
      <c r="B13998" s="57" t="s">
        <v>10846</v>
      </c>
      <c r="C13998" s="62">
        <v>2221</v>
      </c>
      <c r="D13998" s="62" t="s">
        <v>5966</v>
      </c>
      <c r="E13998" s="60">
        <v>45777</v>
      </c>
      <c r="F13998" s="339" t="s">
        <v>16267</v>
      </c>
      <c r="G13998" s="339" t="s">
        <v>16268</v>
      </c>
      <c r="H13998" s="57"/>
      <c r="I13998" s="57"/>
      <c r="J13998" s="57"/>
      <c r="K13998" s="57"/>
      <c r="L13998" s="44"/>
      <c r="M13998" s="44"/>
      <c r="N13998" s="31"/>
      <c r="P13998" s="343"/>
    </row>
    <row r="13999" spans="1:16" x14ac:dyDescent="0.25">
      <c r="A13999" s="264" t="s">
        <v>2862</v>
      </c>
      <c r="B13999" s="264" t="s">
        <v>6697</v>
      </c>
      <c r="C13999" s="265">
        <v>221003</v>
      </c>
      <c r="D13999" s="265" t="s">
        <v>15953</v>
      </c>
      <c r="E13999" s="266" t="s">
        <v>5198</v>
      </c>
      <c r="P13999" s="343"/>
    </row>
    <row r="14000" spans="1:16" x14ac:dyDescent="0.25">
      <c r="A14000" s="264" t="s">
        <v>7079</v>
      </c>
      <c r="B14000" s="264" t="s">
        <v>2751</v>
      </c>
      <c r="C14000" s="265">
        <v>220105</v>
      </c>
      <c r="D14000" s="265" t="s">
        <v>15953</v>
      </c>
      <c r="E14000" s="266" t="s">
        <v>3064</v>
      </c>
      <c r="P14000" s="343"/>
    </row>
    <row r="14001" spans="1:16" x14ac:dyDescent="0.25">
      <c r="A14001" s="1" t="s">
        <v>9775</v>
      </c>
      <c r="B14001" s="432" t="s">
        <v>9744</v>
      </c>
      <c r="C14001" s="433" t="s">
        <v>9776</v>
      </c>
      <c r="D14001" s="434" t="s">
        <v>17016</v>
      </c>
      <c r="E14001" s="434">
        <v>45849</v>
      </c>
      <c r="P14001" s="343"/>
    </row>
    <row r="14002" spans="1:16" x14ac:dyDescent="0.25">
      <c r="A14002" s="44" t="s">
        <v>11899</v>
      </c>
      <c r="B14002" s="44" t="s">
        <v>11838</v>
      </c>
      <c r="C14002" s="45" t="s">
        <v>11839</v>
      </c>
      <c r="D14002" s="45" t="s">
        <v>18252</v>
      </c>
      <c r="E14002" s="45" t="s">
        <v>10715</v>
      </c>
      <c r="F14002" s="45" t="s">
        <v>1384</v>
      </c>
      <c r="G14002" s="45" t="s">
        <v>1384</v>
      </c>
      <c r="P14002" s="343"/>
    </row>
    <row r="14003" spans="1:16" x14ac:dyDescent="0.25">
      <c r="A14003" s="44" t="s">
        <v>13395</v>
      </c>
      <c r="B14003" s="44" t="s">
        <v>13515</v>
      </c>
      <c r="C14003" s="45" t="s">
        <v>13516</v>
      </c>
      <c r="D14003" s="45" t="s">
        <v>16294</v>
      </c>
      <c r="E14003" s="46">
        <v>45808</v>
      </c>
      <c r="F14003" s="338"/>
      <c r="G14003" s="44"/>
      <c r="H14003" s="44"/>
      <c r="I14003" s="44"/>
      <c r="J14003" s="44"/>
      <c r="K14003" s="44"/>
      <c r="L14003" s="44"/>
      <c r="M14003" s="44"/>
      <c r="N14003" s="31"/>
      <c r="P14003" s="343"/>
    </row>
    <row r="14004" spans="1:16" x14ac:dyDescent="0.25">
      <c r="A14004" s="44" t="s">
        <v>13395</v>
      </c>
      <c r="B14004" s="44" t="s">
        <v>15290</v>
      </c>
      <c r="C14004" s="45" t="s">
        <v>7249</v>
      </c>
      <c r="D14004" s="45" t="s">
        <v>16294</v>
      </c>
      <c r="E14004" s="46">
        <v>45777</v>
      </c>
      <c r="F14004" s="338"/>
      <c r="G14004" s="44"/>
      <c r="H14004" s="44"/>
      <c r="I14004" s="44"/>
      <c r="J14004" s="44"/>
      <c r="K14004" s="44"/>
      <c r="L14004" s="44"/>
      <c r="M14004" s="44"/>
      <c r="N14004" s="31"/>
      <c r="P14004" s="343"/>
    </row>
    <row r="14005" spans="1:16" x14ac:dyDescent="0.25">
      <c r="A14005" s="44" t="s">
        <v>18215</v>
      </c>
      <c r="B14005" s="44" t="s">
        <v>1350</v>
      </c>
      <c r="C14005" s="45" t="s">
        <v>6188</v>
      </c>
      <c r="D14005" s="45" t="s">
        <v>18252</v>
      </c>
      <c r="E14005" s="45" t="s">
        <v>6211</v>
      </c>
      <c r="F14005" s="45" t="s">
        <v>1384</v>
      </c>
      <c r="G14005" s="45" t="s">
        <v>1384</v>
      </c>
      <c r="P14005" s="343"/>
    </row>
    <row r="14006" spans="1:16" x14ac:dyDescent="0.25">
      <c r="A14006" s="117" t="s">
        <v>2364</v>
      </c>
      <c r="B14006" s="117" t="s">
        <v>2314</v>
      </c>
      <c r="C14006" s="106" t="s">
        <v>2315</v>
      </c>
      <c r="D14006" s="93" t="s">
        <v>1593</v>
      </c>
      <c r="E14006" s="119">
        <v>46721</v>
      </c>
      <c r="F14006" s="93"/>
      <c r="G14006" s="93"/>
      <c r="H14006" s="93"/>
      <c r="I14006" s="99"/>
      <c r="J14006" s="99"/>
      <c r="K14006" s="99"/>
      <c r="L14006" s="44"/>
      <c r="M14006" s="44"/>
      <c r="P14006" s="343"/>
    </row>
    <row r="14007" spans="1:16" x14ac:dyDescent="0.25">
      <c r="A14007" s="99" t="s">
        <v>14164</v>
      </c>
      <c r="B14007" s="92" t="s">
        <v>14165</v>
      </c>
      <c r="C14007" s="93" t="s">
        <v>14166</v>
      </c>
      <c r="D14007" s="93" t="s">
        <v>1398</v>
      </c>
      <c r="E14007" s="94">
        <v>45860</v>
      </c>
      <c r="F14007" s="93"/>
      <c r="G14007" s="93"/>
      <c r="H14007" s="93"/>
      <c r="I14007" s="99"/>
      <c r="J14007" s="99"/>
      <c r="K14007" s="99"/>
      <c r="L14007" s="44"/>
      <c r="M14007" s="44"/>
      <c r="N14007" s="31"/>
      <c r="P14007" s="343"/>
    </row>
    <row r="14008" spans="1:16" x14ac:dyDescent="0.25">
      <c r="A14008" s="264" t="s">
        <v>9609</v>
      </c>
      <c r="B14008" s="264" t="s">
        <v>4181</v>
      </c>
      <c r="C14008" s="265">
        <v>230301</v>
      </c>
      <c r="D14008" s="265" t="s">
        <v>15953</v>
      </c>
      <c r="E14008" s="266" t="s">
        <v>6877</v>
      </c>
      <c r="P14008" s="343"/>
    </row>
    <row r="14009" spans="1:16" x14ac:dyDescent="0.25">
      <c r="A14009" s="92" t="s">
        <v>14366</v>
      </c>
      <c r="B14009" s="92" t="s">
        <v>14372</v>
      </c>
      <c r="C14009" s="93" t="s">
        <v>14373</v>
      </c>
      <c r="D14009" s="93" t="s">
        <v>1398</v>
      </c>
      <c r="E14009" s="94">
        <v>45916</v>
      </c>
      <c r="F14009" s="93"/>
      <c r="G14009" s="93"/>
      <c r="H14009" s="93"/>
      <c r="I14009" s="99"/>
      <c r="J14009" s="99"/>
      <c r="K14009" s="99"/>
      <c r="L14009" s="44"/>
      <c r="M14009" s="44"/>
      <c r="N14009" s="31"/>
      <c r="P14009" s="343"/>
    </row>
    <row r="14010" spans="1:16" x14ac:dyDescent="0.25">
      <c r="A14010" s="57" t="s">
        <v>4521</v>
      </c>
      <c r="B14010" s="57" t="s">
        <v>2495</v>
      </c>
      <c r="C14010" s="62">
        <v>21030</v>
      </c>
      <c r="D14010" s="62" t="s">
        <v>5966</v>
      </c>
      <c r="E14010" s="60">
        <v>45961</v>
      </c>
      <c r="F14010" s="339" t="s">
        <v>16267</v>
      </c>
      <c r="G14010" s="339" t="s">
        <v>16268</v>
      </c>
      <c r="H14010" s="57"/>
      <c r="I14010" s="57"/>
      <c r="J14010" s="57"/>
      <c r="K14010" s="57"/>
      <c r="L14010" s="44"/>
      <c r="M14010" s="44"/>
      <c r="N14010" s="31"/>
      <c r="P14010" s="343"/>
    </row>
    <row r="14011" spans="1:16" x14ac:dyDescent="0.25">
      <c r="A14011" s="57" t="s">
        <v>4521</v>
      </c>
      <c r="B14011" s="57" t="s">
        <v>2495</v>
      </c>
      <c r="C14011" s="62" t="s">
        <v>10848</v>
      </c>
      <c r="D14011" s="62" t="s">
        <v>5966</v>
      </c>
      <c r="E14011" s="60">
        <v>45961</v>
      </c>
      <c r="F14011" s="339" t="s">
        <v>16267</v>
      </c>
      <c r="G14011" s="339" t="s">
        <v>16268</v>
      </c>
      <c r="H14011" s="57"/>
      <c r="I14011" s="57"/>
      <c r="J14011" s="57"/>
      <c r="K14011" s="57"/>
      <c r="L14011" s="44"/>
      <c r="M14011" s="44"/>
      <c r="N14011" s="31"/>
      <c r="P14011" s="343"/>
    </row>
    <row r="14012" spans="1:16" x14ac:dyDescent="0.25">
      <c r="A14012" s="273" t="s">
        <v>4521</v>
      </c>
      <c r="B14012" s="273" t="s">
        <v>11789</v>
      </c>
      <c r="C14012" s="274">
        <v>791202303007</v>
      </c>
      <c r="D14012" s="274" t="s">
        <v>8356</v>
      </c>
      <c r="E14012" s="276" t="s">
        <v>3754</v>
      </c>
      <c r="F14012" s="328"/>
      <c r="G14012" s="328"/>
      <c r="H14012" s="328"/>
      <c r="I14012" s="329"/>
      <c r="J14012" s="329"/>
      <c r="K14012" s="329"/>
      <c r="L14012" s="44"/>
      <c r="M14012" s="44"/>
      <c r="P14012" s="343"/>
    </row>
    <row r="14013" spans="1:16" x14ac:dyDescent="0.25">
      <c r="A14013" s="44" t="s">
        <v>4521</v>
      </c>
      <c r="B14013" s="44" t="s">
        <v>15970</v>
      </c>
      <c r="C14013" s="45" t="s">
        <v>15775</v>
      </c>
      <c r="D14013" s="45" t="s">
        <v>18252</v>
      </c>
      <c r="E14013" s="45" t="s">
        <v>6416</v>
      </c>
      <c r="F14013" s="45" t="s">
        <v>1384</v>
      </c>
      <c r="G14013" s="45" t="s">
        <v>1385</v>
      </c>
      <c r="P14013" s="343"/>
    </row>
    <row r="14014" spans="1:16" x14ac:dyDescent="0.25">
      <c r="A14014" s="57" t="s">
        <v>4521</v>
      </c>
      <c r="B14014" s="92" t="s">
        <v>4550</v>
      </c>
      <c r="C14014" s="93" t="s">
        <v>4548</v>
      </c>
      <c r="D14014" s="93" t="s">
        <v>4549</v>
      </c>
      <c r="E14014" s="94">
        <v>46203</v>
      </c>
      <c r="F14014" s="93"/>
      <c r="G14014" s="93"/>
      <c r="H14014" s="93"/>
      <c r="I14014" s="99"/>
      <c r="J14014" s="99"/>
      <c r="K14014" s="99"/>
      <c r="L14014" s="44"/>
      <c r="M14014" s="44"/>
      <c r="P14014" s="343"/>
    </row>
    <row r="14015" spans="1:16" x14ac:dyDescent="0.25">
      <c r="A14015" s="403" t="s">
        <v>4521</v>
      </c>
      <c r="B14015" s="403" t="s">
        <v>17099</v>
      </c>
      <c r="C14015" s="413">
        <v>8.23</v>
      </c>
      <c r="D14015" s="43" t="s">
        <v>17679</v>
      </c>
      <c r="E14015" s="43">
        <v>45961</v>
      </c>
      <c r="F14015" s="88"/>
      <c r="P14015" s="343"/>
    </row>
    <row r="14016" spans="1:16" x14ac:dyDescent="0.25">
      <c r="A14016" s="403" t="s">
        <v>4521</v>
      </c>
      <c r="B14016" s="403" t="s">
        <v>17121</v>
      </c>
      <c r="C14016" s="413">
        <v>13.23</v>
      </c>
      <c r="D14016" s="43" t="s">
        <v>17679</v>
      </c>
      <c r="E14016" s="43">
        <v>46934</v>
      </c>
      <c r="F14016" s="88"/>
      <c r="P14016" s="343"/>
    </row>
    <row r="14017" spans="1:16" x14ac:dyDescent="0.25">
      <c r="A14017" s="403" t="s">
        <v>4521</v>
      </c>
      <c r="B14017" s="403" t="s">
        <v>17113</v>
      </c>
      <c r="C14017" s="413">
        <v>14.23</v>
      </c>
      <c r="D14017" s="43" t="s">
        <v>17679</v>
      </c>
      <c r="E14017" s="43">
        <v>46934</v>
      </c>
      <c r="F14017" s="88"/>
      <c r="P14017" s="343"/>
    </row>
    <row r="14018" spans="1:16" x14ac:dyDescent="0.25">
      <c r="A14018" s="44" t="s">
        <v>4521</v>
      </c>
      <c r="B14018" s="353" t="s">
        <v>17063</v>
      </c>
      <c r="C14018" s="32" t="s">
        <v>17033</v>
      </c>
      <c r="D14018" s="32" t="s">
        <v>1398</v>
      </c>
      <c r="E14018" s="33">
        <v>47208</v>
      </c>
      <c r="F14018" s="32"/>
      <c r="G14018" s="32"/>
      <c r="H14018" s="32"/>
      <c r="I14018" s="31"/>
      <c r="J14018" s="31"/>
      <c r="K14018" s="31"/>
      <c r="L14018" s="31"/>
      <c r="M14018" s="31"/>
      <c r="N14018" s="31"/>
      <c r="P14018" s="343"/>
    </row>
    <row r="14019" spans="1:16" x14ac:dyDescent="0.25">
      <c r="A14019" s="44" t="s">
        <v>4043</v>
      </c>
      <c r="B14019" s="44" t="s">
        <v>15259</v>
      </c>
      <c r="C14019" s="45" t="s">
        <v>11129</v>
      </c>
      <c r="D14019" s="45" t="s">
        <v>16294</v>
      </c>
      <c r="E14019" s="46">
        <v>46022</v>
      </c>
      <c r="F14019" s="338"/>
      <c r="G14019" s="44"/>
      <c r="H14019" s="44"/>
      <c r="I14019" s="44"/>
      <c r="J14019" s="44"/>
      <c r="K14019" s="44"/>
      <c r="L14019" s="44"/>
      <c r="M14019" s="44"/>
      <c r="N14019" s="31"/>
      <c r="P14019" s="343"/>
    </row>
    <row r="14020" spans="1:16" x14ac:dyDescent="0.25">
      <c r="A14020" s="102" t="s">
        <v>4043</v>
      </c>
      <c r="B14020" s="92" t="s">
        <v>4085</v>
      </c>
      <c r="C14020" s="93" t="s">
        <v>4084</v>
      </c>
      <c r="D14020" s="93" t="s">
        <v>1398</v>
      </c>
      <c r="E14020" s="94">
        <v>45794</v>
      </c>
      <c r="F14020" s="93"/>
      <c r="G14020" s="93" t="s">
        <v>1385</v>
      </c>
      <c r="H14020" s="93" t="s">
        <v>1385</v>
      </c>
      <c r="I14020" s="99"/>
      <c r="J14020" s="99"/>
      <c r="K14020" s="99"/>
      <c r="L14020" s="44"/>
      <c r="M14020" s="44"/>
      <c r="N14020" s="31"/>
      <c r="P14020" s="343"/>
    </row>
    <row r="14021" spans="1:16" x14ac:dyDescent="0.25">
      <c r="A14021" s="102" t="s">
        <v>7784</v>
      </c>
      <c r="B14021" s="102" t="s">
        <v>7778</v>
      </c>
      <c r="C14021" s="97" t="s">
        <v>7779</v>
      </c>
      <c r="D14021" s="96" t="s">
        <v>1398</v>
      </c>
      <c r="E14021" s="64">
        <v>45975</v>
      </c>
      <c r="F14021" s="93"/>
      <c r="G14021" s="93"/>
      <c r="H14021" s="93"/>
      <c r="I14021" s="99"/>
      <c r="J14021" s="99"/>
      <c r="K14021" s="99"/>
      <c r="L14021" s="44"/>
      <c r="M14021" s="44"/>
      <c r="N14021" s="31"/>
      <c r="P14021" s="343"/>
    </row>
    <row r="14022" spans="1:16" x14ac:dyDescent="0.25">
      <c r="A14022" s="264" t="s">
        <v>970</v>
      </c>
      <c r="B14022" s="264" t="s">
        <v>236</v>
      </c>
      <c r="C14022" s="265">
        <v>241001</v>
      </c>
      <c r="D14022" s="265" t="s">
        <v>15953</v>
      </c>
      <c r="E14022" s="266" t="s">
        <v>11352</v>
      </c>
      <c r="P14022" s="343"/>
    </row>
    <row r="14023" spans="1:16" x14ac:dyDescent="0.25">
      <c r="A14023" s="44" t="s">
        <v>12575</v>
      </c>
      <c r="B14023" s="44" t="s">
        <v>11987</v>
      </c>
      <c r="C14023" s="45" t="s">
        <v>12927</v>
      </c>
      <c r="D14023" s="45" t="s">
        <v>4574</v>
      </c>
      <c r="E14023" s="275">
        <f>DATE(2027,2,3)</f>
        <v>46421</v>
      </c>
      <c r="M14023" s="44"/>
      <c r="P14023" s="343"/>
    </row>
    <row r="14024" spans="1:16" x14ac:dyDescent="0.25">
      <c r="A14024" s="262" t="s">
        <v>11636</v>
      </c>
      <c r="B14024" s="262" t="s">
        <v>7349</v>
      </c>
      <c r="C14024" s="53" t="s">
        <v>11752</v>
      </c>
      <c r="D14024" s="93" t="s">
        <v>7330</v>
      </c>
      <c r="E14024" s="263">
        <v>46935</v>
      </c>
      <c r="F14024" s="93"/>
      <c r="G14024" s="93"/>
      <c r="H14024" s="93"/>
      <c r="I14024" s="99"/>
      <c r="J14024" s="99"/>
      <c r="K14024" s="99"/>
      <c r="L14024" s="44"/>
      <c r="M14024" s="44"/>
      <c r="P14024" s="343"/>
    </row>
    <row r="14025" spans="1:16" x14ac:dyDescent="0.25">
      <c r="A14025" s="264" t="s">
        <v>10496</v>
      </c>
      <c r="B14025" s="264" t="s">
        <v>9688</v>
      </c>
      <c r="C14025" s="265">
        <v>230504</v>
      </c>
      <c r="D14025" s="265" t="s">
        <v>15953</v>
      </c>
      <c r="E14025" s="266" t="s">
        <v>9689</v>
      </c>
      <c r="P14025" s="343"/>
    </row>
    <row r="14026" spans="1:16" x14ac:dyDescent="0.25">
      <c r="A14026" s="403" t="s">
        <v>17550</v>
      </c>
      <c r="B14026" s="403" t="s">
        <v>17112</v>
      </c>
      <c r="C14026" s="413">
        <v>26.22</v>
      </c>
      <c r="D14026" s="43" t="s">
        <v>17679</v>
      </c>
      <c r="E14026" s="43">
        <v>45838</v>
      </c>
      <c r="F14026" s="88"/>
      <c r="P14026" s="343"/>
    </row>
    <row r="14027" spans="1:16" x14ac:dyDescent="0.25">
      <c r="A14027" s="264" t="s">
        <v>9610</v>
      </c>
      <c r="B14027" s="264" t="s">
        <v>3588</v>
      </c>
      <c r="C14027" s="265">
        <v>230305</v>
      </c>
      <c r="D14027" s="265" t="s">
        <v>15953</v>
      </c>
      <c r="E14027" s="266" t="s">
        <v>3754</v>
      </c>
      <c r="P14027" s="343"/>
    </row>
    <row r="14028" spans="1:16" x14ac:dyDescent="0.25">
      <c r="A14028" s="44" t="s">
        <v>13334</v>
      </c>
      <c r="B14028" s="92" t="s">
        <v>13392</v>
      </c>
      <c r="C14028" s="77" t="s">
        <v>13124</v>
      </c>
      <c r="D14028" s="93" t="s">
        <v>13391</v>
      </c>
      <c r="E14028" s="94">
        <v>45838</v>
      </c>
      <c r="F14028" s="93"/>
      <c r="G14028" s="93"/>
      <c r="H14028" s="93"/>
      <c r="I14028" s="99"/>
      <c r="J14028" s="99"/>
      <c r="K14028" s="99"/>
      <c r="L14028" s="44"/>
      <c r="M14028" s="44"/>
      <c r="N14028" s="31"/>
      <c r="P14028" s="343"/>
    </row>
    <row r="14029" spans="1:16" x14ac:dyDescent="0.25">
      <c r="A14029" s="44" t="s">
        <v>2938</v>
      </c>
      <c r="B14029" s="44" t="s">
        <v>12576</v>
      </c>
      <c r="C14029" s="45" t="s">
        <v>4807</v>
      </c>
      <c r="D14029" s="45" t="s">
        <v>4574</v>
      </c>
      <c r="E14029" s="275">
        <f>DATE(2025,4,30)</f>
        <v>45777</v>
      </c>
      <c r="F14029" s="32"/>
      <c r="G14029" s="32"/>
      <c r="H14029" s="32"/>
      <c r="I14029" s="31"/>
      <c r="J14029" s="31"/>
      <c r="K14029" s="31"/>
      <c r="L14029" s="31"/>
      <c r="M14029" s="44"/>
      <c r="N14029" s="31"/>
      <c r="P14029" s="343"/>
    </row>
    <row r="14030" spans="1:16" x14ac:dyDescent="0.25">
      <c r="A14030" s="44" t="s">
        <v>2863</v>
      </c>
      <c r="B14030" s="44" t="s">
        <v>177</v>
      </c>
      <c r="C14030" s="45" t="s">
        <v>10195</v>
      </c>
      <c r="D14030" s="45" t="s">
        <v>15765</v>
      </c>
      <c r="E14030" s="45" t="s">
        <v>6212</v>
      </c>
      <c r="F14030" s="328"/>
      <c r="G14030" s="328"/>
      <c r="H14030" s="328"/>
      <c r="I14030" s="329"/>
      <c r="J14030" s="329"/>
      <c r="K14030" s="329"/>
      <c r="L14030" s="44"/>
      <c r="M14030" s="44"/>
      <c r="P14030" s="343"/>
    </row>
    <row r="14031" spans="1:16" x14ac:dyDescent="0.25">
      <c r="A14031" s="346" t="s">
        <v>2863</v>
      </c>
      <c r="B14031" s="346" t="s">
        <v>177</v>
      </c>
      <c r="C14031" s="347" t="s">
        <v>10195</v>
      </c>
      <c r="D14031" s="347" t="s">
        <v>15765</v>
      </c>
      <c r="E14031" s="347" t="s">
        <v>16792</v>
      </c>
      <c r="F14031" s="346"/>
      <c r="G14031" s="346"/>
      <c r="H14031" s="346"/>
      <c r="I14031" s="346"/>
      <c r="J14031" s="346"/>
      <c r="K14031" s="346"/>
      <c r="L14031" s="346"/>
      <c r="M14031" s="346"/>
      <c r="P14031" s="343"/>
    </row>
    <row r="14032" spans="1:16" x14ac:dyDescent="0.25">
      <c r="A14032" s="264" t="s">
        <v>2863</v>
      </c>
      <c r="B14032" s="264" t="s">
        <v>4181</v>
      </c>
      <c r="C14032" s="265">
        <v>230301</v>
      </c>
      <c r="D14032" s="265" t="s">
        <v>15953</v>
      </c>
      <c r="E14032" s="266" t="s">
        <v>6877</v>
      </c>
      <c r="P14032" s="343"/>
    </row>
    <row r="14033" spans="1:16" x14ac:dyDescent="0.25">
      <c r="A14033" s="44" t="s">
        <v>2863</v>
      </c>
      <c r="B14033" s="44" t="s">
        <v>177</v>
      </c>
      <c r="C14033" s="45" t="s">
        <v>10195</v>
      </c>
      <c r="D14033" s="45" t="s">
        <v>13812</v>
      </c>
      <c r="E14033" s="45" t="s">
        <v>6212</v>
      </c>
      <c r="F14033" s="93"/>
      <c r="G14033" s="93"/>
      <c r="H14033" s="93"/>
      <c r="I14033" s="99"/>
      <c r="J14033" s="99"/>
      <c r="K14033" s="99"/>
      <c r="L14033" s="44"/>
      <c r="M14033" s="44"/>
      <c r="P14033" s="343"/>
    </row>
    <row r="14034" spans="1:16" x14ac:dyDescent="0.25">
      <c r="A14034" s="403" t="s">
        <v>17551</v>
      </c>
      <c r="B14034" s="403" t="s">
        <v>17175</v>
      </c>
      <c r="C14034" s="413">
        <v>13.22</v>
      </c>
      <c r="D14034" s="43" t="s">
        <v>17679</v>
      </c>
      <c r="E14034" s="43">
        <v>45838</v>
      </c>
      <c r="F14034" s="88"/>
      <c r="P14034" s="343"/>
    </row>
    <row r="14035" spans="1:16" x14ac:dyDescent="0.25">
      <c r="A14035" s="264" t="s">
        <v>971</v>
      </c>
      <c r="B14035" s="264" t="s">
        <v>6966</v>
      </c>
      <c r="C14035" s="265">
        <v>23010401</v>
      </c>
      <c r="D14035" s="265" t="s">
        <v>15953</v>
      </c>
      <c r="E14035" s="266" t="s">
        <v>6967</v>
      </c>
      <c r="P14035" s="343"/>
    </row>
    <row r="14036" spans="1:16" x14ac:dyDescent="0.25">
      <c r="A14036" s="264" t="s">
        <v>971</v>
      </c>
      <c r="B14036" s="264" t="s">
        <v>3782</v>
      </c>
      <c r="C14036" s="265">
        <v>23010402</v>
      </c>
      <c r="D14036" s="265" t="s">
        <v>15953</v>
      </c>
      <c r="E14036" s="266" t="s">
        <v>8836</v>
      </c>
      <c r="P14036" s="343"/>
    </row>
    <row r="14037" spans="1:16" x14ac:dyDescent="0.25">
      <c r="A14037" s="44" t="s">
        <v>5157</v>
      </c>
      <c r="B14037" s="44" t="s">
        <v>9963</v>
      </c>
      <c r="C14037" s="45" t="s">
        <v>7283</v>
      </c>
      <c r="D14037" s="45" t="s">
        <v>16294</v>
      </c>
      <c r="E14037" s="46">
        <v>46053</v>
      </c>
      <c r="F14037" s="338"/>
      <c r="G14037" s="44"/>
      <c r="H14037" s="44"/>
      <c r="I14037" s="44"/>
      <c r="J14037" s="44"/>
      <c r="K14037" s="44"/>
      <c r="L14037" s="44"/>
      <c r="M14037" s="44"/>
      <c r="P14037" s="343"/>
    </row>
    <row r="14038" spans="1:16" x14ac:dyDescent="0.25">
      <c r="A14038" s="44" t="s">
        <v>5157</v>
      </c>
      <c r="B14038" s="44" t="s">
        <v>15256</v>
      </c>
      <c r="C14038" s="45" t="s">
        <v>5038</v>
      </c>
      <c r="D14038" s="45" t="s">
        <v>16294</v>
      </c>
      <c r="E14038" s="46">
        <v>45838</v>
      </c>
      <c r="F14038" s="338"/>
      <c r="G14038" s="44"/>
      <c r="H14038" s="44"/>
      <c r="I14038" s="44"/>
      <c r="J14038" s="44"/>
      <c r="K14038" s="44"/>
      <c r="L14038" s="44"/>
      <c r="M14038" s="44"/>
      <c r="N14038" s="31"/>
      <c r="P14038" s="343"/>
    </row>
    <row r="14039" spans="1:16" x14ac:dyDescent="0.25">
      <c r="A14039" s="264" t="s">
        <v>2864</v>
      </c>
      <c r="B14039" s="264" t="s">
        <v>1063</v>
      </c>
      <c r="C14039" s="265">
        <v>220104</v>
      </c>
      <c r="D14039" s="265" t="s">
        <v>15953</v>
      </c>
      <c r="E14039" s="266" t="s">
        <v>6677</v>
      </c>
      <c r="P14039" s="343"/>
    </row>
    <row r="14040" spans="1:16" x14ac:dyDescent="0.25">
      <c r="A14040" s="264" t="s">
        <v>3556</v>
      </c>
      <c r="B14040" s="264" t="s">
        <v>8833</v>
      </c>
      <c r="C14040" s="265">
        <v>23020101</v>
      </c>
      <c r="D14040" s="265" t="s">
        <v>15953</v>
      </c>
      <c r="E14040" s="266" t="s">
        <v>8836</v>
      </c>
      <c r="P14040" s="343"/>
    </row>
    <row r="14041" spans="1:16" x14ac:dyDescent="0.25">
      <c r="A14041" s="264" t="s">
        <v>3556</v>
      </c>
      <c r="B14041" s="264" t="s">
        <v>8834</v>
      </c>
      <c r="C14041" s="265">
        <v>23020102</v>
      </c>
      <c r="D14041" s="265" t="s">
        <v>15953</v>
      </c>
      <c r="E14041" s="266" t="s">
        <v>8836</v>
      </c>
      <c r="P14041" s="343"/>
    </row>
    <row r="14042" spans="1:16" x14ac:dyDescent="0.25">
      <c r="A14042" s="44" t="s">
        <v>15715</v>
      </c>
      <c r="B14042" s="44" t="s">
        <v>10346</v>
      </c>
      <c r="C14042" s="45" t="s">
        <v>10348</v>
      </c>
      <c r="D14042" s="45" t="s">
        <v>15765</v>
      </c>
      <c r="E14042" s="45" t="s">
        <v>8836</v>
      </c>
      <c r="F14042" s="328"/>
      <c r="G14042" s="328"/>
      <c r="H14042" s="328"/>
      <c r="I14042" s="329"/>
      <c r="J14042" s="329"/>
      <c r="K14042" s="329"/>
      <c r="L14042" s="44"/>
      <c r="M14042" s="44"/>
      <c r="P14042" s="343"/>
    </row>
    <row r="14043" spans="1:16" x14ac:dyDescent="0.25">
      <c r="A14043" s="346" t="s">
        <v>15715</v>
      </c>
      <c r="B14043" s="346" t="s">
        <v>10346</v>
      </c>
      <c r="C14043" s="347" t="s">
        <v>10348</v>
      </c>
      <c r="D14043" s="347" t="s">
        <v>15765</v>
      </c>
      <c r="E14043" s="347" t="s">
        <v>6967</v>
      </c>
      <c r="F14043" s="346"/>
      <c r="G14043" s="346"/>
      <c r="H14043" s="346"/>
      <c r="I14043" s="346"/>
      <c r="J14043" s="346"/>
      <c r="K14043" s="346"/>
      <c r="L14043" s="346"/>
      <c r="M14043" s="346"/>
      <c r="P14043" s="343"/>
    </row>
    <row r="14044" spans="1:16" x14ac:dyDescent="0.25">
      <c r="A14044" s="44" t="s">
        <v>11064</v>
      </c>
      <c r="B14044" s="44" t="s">
        <v>10976</v>
      </c>
      <c r="C14044" s="45" t="s">
        <v>10977</v>
      </c>
      <c r="D14044" s="45" t="s">
        <v>18252</v>
      </c>
      <c r="E14044" s="45" t="s">
        <v>10715</v>
      </c>
      <c r="F14044" s="45" t="s">
        <v>1384</v>
      </c>
      <c r="G14044" s="45" t="s">
        <v>1385</v>
      </c>
      <c r="P14044" s="343"/>
    </row>
    <row r="14045" spans="1:16" x14ac:dyDescent="0.25">
      <c r="A14045" s="44" t="s">
        <v>10347</v>
      </c>
      <c r="B14045" s="44" t="s">
        <v>10346</v>
      </c>
      <c r="C14045" s="45" t="s">
        <v>10348</v>
      </c>
      <c r="D14045" s="45" t="s">
        <v>13812</v>
      </c>
      <c r="E14045" s="45" t="s">
        <v>8836</v>
      </c>
      <c r="F14045" s="93"/>
      <c r="G14045" s="93"/>
      <c r="H14045" s="93"/>
      <c r="I14045" s="99"/>
      <c r="J14045" s="99"/>
      <c r="K14045" s="99"/>
      <c r="L14045" s="44"/>
      <c r="M14045" s="44"/>
      <c r="P14045" s="343"/>
    </row>
    <row r="14046" spans="1:16" x14ac:dyDescent="0.25">
      <c r="A14046" s="102" t="s">
        <v>4046</v>
      </c>
      <c r="B14046" s="92" t="s">
        <v>4085</v>
      </c>
      <c r="C14046" s="93" t="s">
        <v>4084</v>
      </c>
      <c r="D14046" s="93" t="s">
        <v>1398</v>
      </c>
      <c r="E14046" s="94">
        <v>45794</v>
      </c>
      <c r="F14046" s="93"/>
      <c r="G14046" s="93" t="s">
        <v>1385</v>
      </c>
      <c r="H14046" s="93" t="s">
        <v>1385</v>
      </c>
      <c r="I14046" s="99"/>
      <c r="J14046" s="99"/>
      <c r="K14046" s="99"/>
      <c r="L14046" s="44"/>
      <c r="M14046" s="44"/>
      <c r="N14046" s="31"/>
      <c r="P14046" s="343"/>
    </row>
    <row r="14047" spans="1:16" x14ac:dyDescent="0.25">
      <c r="A14047" s="264" t="s">
        <v>9611</v>
      </c>
      <c r="B14047" s="264" t="s">
        <v>6697</v>
      </c>
      <c r="C14047" s="265">
        <v>221003</v>
      </c>
      <c r="D14047" s="265" t="s">
        <v>15953</v>
      </c>
      <c r="E14047" s="266" t="s">
        <v>5198</v>
      </c>
      <c r="P14047" s="343"/>
    </row>
    <row r="14048" spans="1:16" x14ac:dyDescent="0.25">
      <c r="A14048" s="264" t="s">
        <v>9611</v>
      </c>
      <c r="B14048" s="264" t="s">
        <v>1062</v>
      </c>
      <c r="C14048" s="265">
        <v>230101</v>
      </c>
      <c r="D14048" s="265" t="s">
        <v>15953</v>
      </c>
      <c r="E14048" s="266" t="s">
        <v>6809</v>
      </c>
      <c r="P14048" s="343"/>
    </row>
    <row r="14049" spans="1:16" x14ac:dyDescent="0.25">
      <c r="A14049" s="264" t="s">
        <v>9611</v>
      </c>
      <c r="B14049" s="264" t="s">
        <v>2751</v>
      </c>
      <c r="C14049" s="265">
        <v>230105</v>
      </c>
      <c r="D14049" s="265" t="s">
        <v>15953</v>
      </c>
      <c r="E14049" s="266" t="s">
        <v>6877</v>
      </c>
      <c r="P14049" s="343"/>
    </row>
    <row r="14050" spans="1:16" x14ac:dyDescent="0.25">
      <c r="A14050" s="44" t="s">
        <v>12577</v>
      </c>
      <c r="B14050" s="44" t="s">
        <v>15399</v>
      </c>
      <c r="C14050" s="45" t="s">
        <v>15397</v>
      </c>
      <c r="D14050" s="45" t="s">
        <v>4574</v>
      </c>
      <c r="E14050" s="275">
        <f>DATE(2028,6,25)</f>
        <v>46929</v>
      </c>
      <c r="M14050" s="44"/>
      <c r="P14050" s="343"/>
    </row>
    <row r="14051" spans="1:16" x14ac:dyDescent="0.25">
      <c r="A14051" s="114" t="s">
        <v>2365</v>
      </c>
      <c r="B14051" s="114" t="s">
        <v>3089</v>
      </c>
      <c r="C14051" s="106" t="s">
        <v>1590</v>
      </c>
      <c r="D14051" s="93" t="s">
        <v>1593</v>
      </c>
      <c r="E14051" s="115">
        <v>46568</v>
      </c>
      <c r="F14051" s="93"/>
      <c r="G14051" s="93"/>
      <c r="H14051" s="93"/>
      <c r="I14051" s="99"/>
      <c r="J14051" s="99"/>
      <c r="K14051" s="99"/>
      <c r="L14051" s="44"/>
      <c r="M14051" s="44"/>
      <c r="P14051" s="343"/>
    </row>
    <row r="14052" spans="1:16" x14ac:dyDescent="0.25">
      <c r="A14052" s="44" t="s">
        <v>2365</v>
      </c>
      <c r="B14052" s="44" t="s">
        <v>5232</v>
      </c>
      <c r="C14052" s="45" t="s">
        <v>5264</v>
      </c>
      <c r="D14052" s="45" t="s">
        <v>15765</v>
      </c>
      <c r="E14052" s="45" t="s">
        <v>6212</v>
      </c>
      <c r="F14052" s="328"/>
      <c r="G14052" s="328"/>
      <c r="H14052" s="328"/>
      <c r="I14052" s="329"/>
      <c r="J14052" s="329"/>
      <c r="K14052" s="329"/>
      <c r="L14052" s="44"/>
      <c r="M14052" s="44"/>
      <c r="P14052" s="343"/>
    </row>
    <row r="14053" spans="1:16" x14ac:dyDescent="0.25">
      <c r="A14053" s="346" t="s">
        <v>2365</v>
      </c>
      <c r="B14053" s="346" t="s">
        <v>5232</v>
      </c>
      <c r="C14053" s="347" t="s">
        <v>5264</v>
      </c>
      <c r="D14053" s="347" t="s">
        <v>15765</v>
      </c>
      <c r="E14053" s="347" t="s">
        <v>6212</v>
      </c>
      <c r="F14053" s="346"/>
      <c r="G14053" s="346"/>
      <c r="H14053" s="346"/>
      <c r="I14053" s="346"/>
      <c r="J14053" s="346"/>
      <c r="K14053" s="346"/>
      <c r="L14053" s="346"/>
      <c r="M14053" s="346"/>
      <c r="P14053" s="343"/>
    </row>
    <row r="14054" spans="1:16" x14ac:dyDescent="0.25">
      <c r="A14054" s="44" t="s">
        <v>2365</v>
      </c>
      <c r="B14054" s="44" t="s">
        <v>5232</v>
      </c>
      <c r="C14054" s="45" t="s">
        <v>5264</v>
      </c>
      <c r="D14054" s="45" t="s">
        <v>13812</v>
      </c>
      <c r="E14054" s="45" t="s">
        <v>6212</v>
      </c>
      <c r="F14054" s="93"/>
      <c r="G14054" s="93"/>
      <c r="H14054" s="93"/>
      <c r="I14054" s="99"/>
      <c r="J14054" s="99"/>
      <c r="K14054" s="99"/>
      <c r="L14054" s="44"/>
      <c r="M14054" s="44"/>
      <c r="P14054" s="343"/>
    </row>
    <row r="14055" spans="1:16" x14ac:dyDescent="0.25">
      <c r="A14055" s="264" t="s">
        <v>10803</v>
      </c>
      <c r="B14055" s="264" t="s">
        <v>6669</v>
      </c>
      <c r="C14055" s="265">
        <v>230807</v>
      </c>
      <c r="D14055" s="265" t="s">
        <v>15953</v>
      </c>
      <c r="E14055" s="266" t="s">
        <v>6877</v>
      </c>
      <c r="P14055" s="343"/>
    </row>
    <row r="14056" spans="1:16" x14ac:dyDescent="0.25">
      <c r="A14056" s="44" t="s">
        <v>1751</v>
      </c>
      <c r="B14056" s="44" t="s">
        <v>9994</v>
      </c>
      <c r="C14056" s="45" t="s">
        <v>10022</v>
      </c>
      <c r="D14056" s="45" t="s">
        <v>15765</v>
      </c>
      <c r="E14056" s="45" t="s">
        <v>9996</v>
      </c>
      <c r="F14056" s="328"/>
      <c r="G14056" s="328"/>
      <c r="H14056" s="328"/>
      <c r="I14056" s="329"/>
      <c r="J14056" s="329"/>
      <c r="K14056" s="329"/>
      <c r="L14056" s="44"/>
      <c r="M14056" s="44"/>
      <c r="P14056" s="343"/>
    </row>
    <row r="14057" spans="1:16" x14ac:dyDescent="0.25">
      <c r="A14057" s="44" t="s">
        <v>1751</v>
      </c>
      <c r="B14057" s="44" t="s">
        <v>10353</v>
      </c>
      <c r="C14057" s="45" t="s">
        <v>10356</v>
      </c>
      <c r="D14057" s="45" t="s">
        <v>15765</v>
      </c>
      <c r="E14057" s="45" t="s">
        <v>10357</v>
      </c>
      <c r="F14057" s="328"/>
      <c r="G14057" s="328"/>
      <c r="H14057" s="328"/>
      <c r="I14057" s="329"/>
      <c r="J14057" s="329"/>
      <c r="K14057" s="329"/>
      <c r="L14057" s="44"/>
      <c r="M14057" s="44"/>
      <c r="P14057" s="343"/>
    </row>
    <row r="14058" spans="1:16" x14ac:dyDescent="0.25">
      <c r="A14058" s="44" t="s">
        <v>1751</v>
      </c>
      <c r="B14058" s="44" t="s">
        <v>6439</v>
      </c>
      <c r="C14058" s="45" t="s">
        <v>6499</v>
      </c>
      <c r="D14058" s="45" t="s">
        <v>15765</v>
      </c>
      <c r="E14058" s="45" t="s">
        <v>6211</v>
      </c>
      <c r="F14058" s="328"/>
      <c r="G14058" s="328"/>
      <c r="H14058" s="328"/>
      <c r="I14058" s="329"/>
      <c r="J14058" s="329"/>
      <c r="K14058" s="329"/>
      <c r="L14058" s="44"/>
      <c r="M14058" s="44"/>
      <c r="P14058" s="343"/>
    </row>
    <row r="14059" spans="1:16" x14ac:dyDescent="0.25">
      <c r="A14059" s="346" t="s">
        <v>1751</v>
      </c>
      <c r="B14059" s="346" t="s">
        <v>9994</v>
      </c>
      <c r="C14059" s="347" t="s">
        <v>10022</v>
      </c>
      <c r="D14059" s="347" t="s">
        <v>15765</v>
      </c>
      <c r="E14059" s="347" t="s">
        <v>16783</v>
      </c>
      <c r="F14059" s="346"/>
      <c r="G14059" s="346"/>
      <c r="H14059" s="346"/>
      <c r="I14059" s="346"/>
      <c r="J14059" s="346"/>
      <c r="K14059" s="346"/>
      <c r="L14059" s="346"/>
      <c r="M14059" s="346"/>
      <c r="P14059" s="343"/>
    </row>
    <row r="14060" spans="1:16" x14ac:dyDescent="0.25">
      <c r="A14060" s="346" t="s">
        <v>1751</v>
      </c>
      <c r="B14060" s="346" t="s">
        <v>10353</v>
      </c>
      <c r="C14060" s="347" t="s">
        <v>10356</v>
      </c>
      <c r="D14060" s="347" t="s">
        <v>15765</v>
      </c>
      <c r="E14060" s="347" t="s">
        <v>16796</v>
      </c>
      <c r="F14060" s="346"/>
      <c r="G14060" s="346"/>
      <c r="H14060" s="346"/>
      <c r="I14060" s="346"/>
      <c r="J14060" s="346"/>
      <c r="K14060" s="346"/>
      <c r="L14060" s="346"/>
      <c r="M14060" s="346"/>
      <c r="P14060" s="343"/>
    </row>
    <row r="14061" spans="1:16" x14ac:dyDescent="0.25">
      <c r="A14061" s="346" t="s">
        <v>1751</v>
      </c>
      <c r="B14061" s="346" t="s">
        <v>6439</v>
      </c>
      <c r="C14061" s="347" t="s">
        <v>6499</v>
      </c>
      <c r="D14061" s="347" t="s">
        <v>15765</v>
      </c>
      <c r="E14061" s="347" t="s">
        <v>6677</v>
      </c>
      <c r="F14061" s="346"/>
      <c r="G14061" s="346"/>
      <c r="H14061" s="346"/>
      <c r="I14061" s="346"/>
      <c r="J14061" s="346"/>
      <c r="K14061" s="346"/>
      <c r="L14061" s="346"/>
      <c r="M14061" s="346"/>
      <c r="P14061" s="343"/>
    </row>
    <row r="14062" spans="1:16" x14ac:dyDescent="0.25">
      <c r="A14062" s="44" t="s">
        <v>1751</v>
      </c>
      <c r="B14062" s="44" t="s">
        <v>9994</v>
      </c>
      <c r="C14062" s="45" t="s">
        <v>10022</v>
      </c>
      <c r="D14062" s="45" t="s">
        <v>13812</v>
      </c>
      <c r="E14062" s="45" t="s">
        <v>9996</v>
      </c>
      <c r="F14062" s="93"/>
      <c r="G14062" s="93"/>
      <c r="H14062" s="93"/>
      <c r="I14062" s="99"/>
      <c r="J14062" s="99"/>
      <c r="K14062" s="99"/>
      <c r="L14062" s="44"/>
      <c r="M14062" s="44"/>
      <c r="P14062" s="343"/>
    </row>
    <row r="14063" spans="1:16" x14ac:dyDescent="0.25">
      <c r="A14063" s="44" t="s">
        <v>1751</v>
      </c>
      <c r="B14063" s="44" t="s">
        <v>10353</v>
      </c>
      <c r="C14063" s="45" t="s">
        <v>10356</v>
      </c>
      <c r="D14063" s="45" t="s">
        <v>13812</v>
      </c>
      <c r="E14063" s="45" t="s">
        <v>10357</v>
      </c>
      <c r="F14063" s="93"/>
      <c r="G14063" s="93"/>
      <c r="H14063" s="93"/>
      <c r="I14063" s="99"/>
      <c r="J14063" s="99"/>
      <c r="K14063" s="99"/>
      <c r="L14063" s="44"/>
      <c r="M14063" s="44"/>
      <c r="P14063" s="343"/>
    </row>
    <row r="14064" spans="1:16" x14ac:dyDescent="0.25">
      <c r="A14064" s="44" t="s">
        <v>1751</v>
      </c>
      <c r="B14064" s="44" t="s">
        <v>6439</v>
      </c>
      <c r="C14064" s="45" t="s">
        <v>6499</v>
      </c>
      <c r="D14064" s="45" t="s">
        <v>13812</v>
      </c>
      <c r="E14064" s="45" t="s">
        <v>6211</v>
      </c>
      <c r="F14064" s="93"/>
      <c r="G14064" s="93"/>
      <c r="H14064" s="93"/>
      <c r="I14064" s="99"/>
      <c r="J14064" s="99"/>
      <c r="K14064" s="99"/>
      <c r="L14064" s="44"/>
      <c r="M14064" s="44"/>
      <c r="P14064" s="343"/>
    </row>
    <row r="14065" spans="1:16" x14ac:dyDescent="0.25">
      <c r="A14065" s="262" t="s">
        <v>8349</v>
      </c>
      <c r="B14065" s="262" t="s">
        <v>1778</v>
      </c>
      <c r="C14065" s="53" t="s">
        <v>11753</v>
      </c>
      <c r="D14065" s="93" t="s">
        <v>7330</v>
      </c>
      <c r="E14065" s="263">
        <v>46526</v>
      </c>
      <c r="F14065" s="93"/>
      <c r="G14065" s="93"/>
      <c r="H14065" s="93"/>
      <c r="I14065" s="99"/>
      <c r="J14065" s="99"/>
      <c r="K14065" s="99"/>
      <c r="L14065" s="44"/>
      <c r="M14065" s="44"/>
      <c r="P14065" s="343"/>
    </row>
    <row r="14066" spans="1:16" x14ac:dyDescent="0.25">
      <c r="A14066" s="264" t="s">
        <v>11490</v>
      </c>
      <c r="B14066" s="264" t="s">
        <v>1063</v>
      </c>
      <c r="C14066" s="265">
        <v>220104</v>
      </c>
      <c r="D14066" s="265" t="s">
        <v>15953</v>
      </c>
      <c r="E14066" s="266" t="s">
        <v>6677</v>
      </c>
      <c r="P14066" s="343"/>
    </row>
    <row r="14067" spans="1:16" x14ac:dyDescent="0.25">
      <c r="A14067" s="264" t="s">
        <v>11490</v>
      </c>
      <c r="B14067" s="264" t="s">
        <v>6662</v>
      </c>
      <c r="C14067" s="265">
        <v>22010601</v>
      </c>
      <c r="D14067" s="265" t="s">
        <v>15953</v>
      </c>
      <c r="E14067" s="266" t="s">
        <v>6211</v>
      </c>
      <c r="P14067" s="343"/>
    </row>
    <row r="14068" spans="1:16" x14ac:dyDescent="0.25">
      <c r="A14068" s="264" t="s">
        <v>11490</v>
      </c>
      <c r="B14068" s="264" t="s">
        <v>6663</v>
      </c>
      <c r="C14068" s="265">
        <v>22010602</v>
      </c>
      <c r="D14068" s="265" t="s">
        <v>15953</v>
      </c>
      <c r="E14068" s="266" t="s">
        <v>6211</v>
      </c>
      <c r="P14068" s="343"/>
    </row>
    <row r="14069" spans="1:16" x14ac:dyDescent="0.25">
      <c r="A14069" s="264" t="s">
        <v>11490</v>
      </c>
      <c r="B14069" s="264" t="s">
        <v>6664</v>
      </c>
      <c r="C14069" s="265">
        <v>22010701</v>
      </c>
      <c r="D14069" s="265" t="s">
        <v>15953</v>
      </c>
      <c r="E14069" s="266" t="s">
        <v>6665</v>
      </c>
      <c r="P14069" s="343"/>
    </row>
    <row r="14070" spans="1:16" x14ac:dyDescent="0.25">
      <c r="A14070" s="264" t="s">
        <v>11490</v>
      </c>
      <c r="B14070" s="264" t="s">
        <v>1055</v>
      </c>
      <c r="C14070" s="265">
        <v>22010702</v>
      </c>
      <c r="D14070" s="265" t="s">
        <v>15953</v>
      </c>
      <c r="E14070" s="266" t="s">
        <v>8836</v>
      </c>
      <c r="P14070" s="343"/>
    </row>
    <row r="14071" spans="1:16" x14ac:dyDescent="0.25">
      <c r="A14071" s="264" t="s">
        <v>972</v>
      </c>
      <c r="B14071" s="264" t="s">
        <v>4181</v>
      </c>
      <c r="C14071" s="265">
        <v>230301</v>
      </c>
      <c r="D14071" s="265" t="s">
        <v>15953</v>
      </c>
      <c r="E14071" s="266" t="s">
        <v>6877</v>
      </c>
      <c r="P14071" s="343"/>
    </row>
    <row r="14072" spans="1:16" x14ac:dyDescent="0.25">
      <c r="A14072" s="44" t="s">
        <v>1287</v>
      </c>
      <c r="B14072" s="44" t="s">
        <v>1352</v>
      </c>
      <c r="C14072" s="45" t="s">
        <v>9319</v>
      </c>
      <c r="D14072" s="45" t="s">
        <v>18252</v>
      </c>
      <c r="E14072" s="45" t="s">
        <v>3754</v>
      </c>
      <c r="F14072" s="45" t="s">
        <v>1384</v>
      </c>
      <c r="G14072" s="45" t="s">
        <v>1385</v>
      </c>
      <c r="P14072" s="343"/>
    </row>
    <row r="14073" spans="1:16" x14ac:dyDescent="0.25">
      <c r="A14073" s="103" t="s">
        <v>1287</v>
      </c>
      <c r="B14073" s="103" t="s">
        <v>1352</v>
      </c>
      <c r="C14073" s="147" t="s">
        <v>2894</v>
      </c>
      <c r="D14073" s="56" t="s">
        <v>1699</v>
      </c>
      <c r="E14073" s="116">
        <v>45535</v>
      </c>
      <c r="F14073" s="93"/>
      <c r="G14073" s="93"/>
      <c r="H14073" s="93"/>
      <c r="I14073" s="99"/>
      <c r="J14073" s="99"/>
      <c r="K14073" s="99"/>
      <c r="L14073" s="44"/>
      <c r="M14073" s="44"/>
      <c r="P14073" s="343"/>
    </row>
    <row r="14074" spans="1:16" x14ac:dyDescent="0.25">
      <c r="A14074" s="57" t="s">
        <v>1287</v>
      </c>
      <c r="B14074" s="92" t="s">
        <v>4550</v>
      </c>
      <c r="C14074" s="93" t="s">
        <v>4548</v>
      </c>
      <c r="D14074" s="93" t="s">
        <v>4549</v>
      </c>
      <c r="E14074" s="94">
        <v>46203</v>
      </c>
      <c r="F14074" s="93"/>
      <c r="G14074" s="93"/>
      <c r="H14074" s="93"/>
      <c r="I14074" s="99"/>
      <c r="J14074" s="99"/>
      <c r="K14074" s="99"/>
      <c r="L14074" s="44"/>
      <c r="M14074" s="44"/>
      <c r="P14074" s="343"/>
    </row>
    <row r="14075" spans="1:16" x14ac:dyDescent="0.25">
      <c r="A14075" s="44" t="s">
        <v>1287</v>
      </c>
      <c r="B14075" s="44" t="s">
        <v>15259</v>
      </c>
      <c r="C14075" s="45" t="s">
        <v>11129</v>
      </c>
      <c r="D14075" s="45" t="s">
        <v>16294</v>
      </c>
      <c r="E14075" s="46">
        <v>46022</v>
      </c>
      <c r="F14075" s="338"/>
      <c r="G14075" s="44"/>
      <c r="H14075" s="44"/>
      <c r="I14075" s="44"/>
      <c r="J14075" s="44"/>
      <c r="K14075" s="44"/>
      <c r="L14075" s="44"/>
      <c r="M14075" s="44"/>
      <c r="N14075" s="31"/>
      <c r="P14075" s="343"/>
    </row>
    <row r="14076" spans="1:16" x14ac:dyDescent="0.25">
      <c r="A14076" s="57" t="s">
        <v>973</v>
      </c>
      <c r="B14076" s="57" t="s">
        <v>2495</v>
      </c>
      <c r="C14076" s="62">
        <v>21030</v>
      </c>
      <c r="D14076" s="62" t="s">
        <v>5966</v>
      </c>
      <c r="E14076" s="60">
        <v>45961</v>
      </c>
      <c r="F14076" s="339" t="s">
        <v>16267</v>
      </c>
      <c r="G14076" s="339" t="s">
        <v>16268</v>
      </c>
      <c r="H14076" s="57"/>
      <c r="I14076" s="57"/>
      <c r="J14076" s="57"/>
      <c r="K14076" s="57"/>
      <c r="L14076" s="44"/>
      <c r="M14076" s="44"/>
      <c r="N14076" s="31"/>
      <c r="P14076" s="343"/>
    </row>
    <row r="14077" spans="1:16" x14ac:dyDescent="0.25">
      <c r="A14077" s="264" t="s">
        <v>973</v>
      </c>
      <c r="B14077" s="264" t="s">
        <v>3587</v>
      </c>
      <c r="C14077" s="265">
        <v>230904</v>
      </c>
      <c r="D14077" s="265" t="s">
        <v>15953</v>
      </c>
      <c r="E14077" s="266" t="s">
        <v>10715</v>
      </c>
      <c r="P14077" s="343"/>
    </row>
    <row r="14078" spans="1:16" x14ac:dyDescent="0.25">
      <c r="A14078" s="262" t="s">
        <v>488</v>
      </c>
      <c r="B14078" s="262" t="s">
        <v>9229</v>
      </c>
      <c r="C14078" s="53" t="s">
        <v>9287</v>
      </c>
      <c r="D14078" s="93" t="s">
        <v>7330</v>
      </c>
      <c r="E14078" s="263">
        <v>46824</v>
      </c>
      <c r="F14078" s="93"/>
      <c r="G14078" s="93"/>
      <c r="H14078" s="93"/>
      <c r="I14078" s="99"/>
      <c r="J14078" s="99"/>
      <c r="K14078" s="99"/>
      <c r="L14078" s="44"/>
      <c r="M14078" s="44"/>
      <c r="P14078" s="343"/>
    </row>
    <row r="14079" spans="1:16" x14ac:dyDescent="0.25">
      <c r="A14079" s="44" t="s">
        <v>488</v>
      </c>
      <c r="B14079" s="44" t="s">
        <v>15970</v>
      </c>
      <c r="C14079" s="45" t="s">
        <v>15775</v>
      </c>
      <c r="D14079" s="45" t="s">
        <v>18252</v>
      </c>
      <c r="E14079" s="45" t="s">
        <v>6416</v>
      </c>
      <c r="F14079" s="45" t="s">
        <v>1384</v>
      </c>
      <c r="G14079" s="45" t="s">
        <v>1385</v>
      </c>
      <c r="P14079" s="343"/>
    </row>
    <row r="14080" spans="1:16" x14ac:dyDescent="0.25">
      <c r="A14080" s="57" t="s">
        <v>488</v>
      </c>
      <c r="B14080" s="92" t="s">
        <v>4550</v>
      </c>
      <c r="C14080" s="93" t="s">
        <v>4548</v>
      </c>
      <c r="D14080" s="93" t="s">
        <v>4549</v>
      </c>
      <c r="E14080" s="94">
        <v>46203</v>
      </c>
      <c r="F14080" s="93"/>
      <c r="G14080" s="93"/>
      <c r="H14080" s="93"/>
      <c r="I14080" s="99"/>
      <c r="J14080" s="99"/>
      <c r="K14080" s="99"/>
      <c r="L14080" s="44"/>
      <c r="M14080" s="44"/>
      <c r="P14080" s="343"/>
    </row>
    <row r="14081" spans="1:16" x14ac:dyDescent="0.25">
      <c r="A14081" s="1" t="s">
        <v>488</v>
      </c>
      <c r="B14081" s="403" t="s">
        <v>17114</v>
      </c>
      <c r="C14081" s="413">
        <v>13.24</v>
      </c>
      <c r="D14081" s="43" t="s">
        <v>17679</v>
      </c>
      <c r="E14081" s="43">
        <v>47299</v>
      </c>
      <c r="F14081" s="88"/>
      <c r="P14081" s="343"/>
    </row>
    <row r="14082" spans="1:16" x14ac:dyDescent="0.25">
      <c r="A14082" s="44" t="s">
        <v>488</v>
      </c>
      <c r="B14082" s="44" t="s">
        <v>15257</v>
      </c>
      <c r="C14082" s="45" t="s">
        <v>13518</v>
      </c>
      <c r="D14082" s="45" t="s">
        <v>16294</v>
      </c>
      <c r="E14082" s="46">
        <v>46022</v>
      </c>
      <c r="F14082" s="338"/>
      <c r="G14082" s="44"/>
      <c r="H14082" s="44"/>
      <c r="I14082" s="44"/>
      <c r="J14082" s="44"/>
      <c r="K14082" s="44"/>
      <c r="L14082" s="44"/>
      <c r="M14082" s="44"/>
      <c r="N14082" s="31"/>
      <c r="P14082" s="343"/>
    </row>
    <row r="14083" spans="1:16" x14ac:dyDescent="0.25">
      <c r="A14083" s="76" t="s">
        <v>488</v>
      </c>
      <c r="B14083" s="353" t="s">
        <v>17063</v>
      </c>
      <c r="C14083" s="32" t="s">
        <v>17033</v>
      </c>
      <c r="D14083" s="32" t="s">
        <v>1398</v>
      </c>
      <c r="E14083" s="33">
        <v>47208</v>
      </c>
      <c r="F14083" s="32"/>
      <c r="G14083" s="32"/>
      <c r="H14083" s="32"/>
      <c r="I14083" s="31"/>
      <c r="J14083" s="31"/>
      <c r="K14083" s="31"/>
      <c r="L14083" s="31"/>
      <c r="M14083" s="31"/>
      <c r="N14083" s="31"/>
      <c r="P14083" s="343"/>
    </row>
    <row r="14084" spans="1:16" x14ac:dyDescent="0.25">
      <c r="A14084" s="403" t="s">
        <v>17552</v>
      </c>
      <c r="B14084" s="403" t="s">
        <v>17113</v>
      </c>
      <c r="C14084" s="413">
        <v>14.24</v>
      </c>
      <c r="D14084" s="43" t="s">
        <v>17679</v>
      </c>
      <c r="E14084" s="43">
        <v>47299</v>
      </c>
      <c r="F14084" s="88"/>
      <c r="P14084" s="343"/>
    </row>
    <row r="14085" spans="1:16" x14ac:dyDescent="0.25">
      <c r="A14085" s="57" t="s">
        <v>5920</v>
      </c>
      <c r="B14085" s="57" t="s">
        <v>2495</v>
      </c>
      <c r="C14085" s="62">
        <v>21030</v>
      </c>
      <c r="D14085" s="62" t="s">
        <v>5966</v>
      </c>
      <c r="E14085" s="60">
        <v>45961</v>
      </c>
      <c r="F14085" s="339" t="s">
        <v>16267</v>
      </c>
      <c r="G14085" s="339" t="s">
        <v>16268</v>
      </c>
      <c r="H14085" s="57"/>
      <c r="I14085" s="57"/>
      <c r="J14085" s="57"/>
      <c r="K14085" s="57"/>
      <c r="L14085" s="44"/>
      <c r="M14085" s="44"/>
      <c r="N14085" s="31"/>
      <c r="P14085" s="343"/>
    </row>
    <row r="14086" spans="1:16" x14ac:dyDescent="0.25">
      <c r="A14086" s="264" t="s">
        <v>18001</v>
      </c>
      <c r="B14086" s="264" t="s">
        <v>2751</v>
      </c>
      <c r="C14086" s="265">
        <v>250106</v>
      </c>
      <c r="D14086" s="265" t="s">
        <v>15953</v>
      </c>
      <c r="E14086" s="266" t="s">
        <v>16784</v>
      </c>
      <c r="P14086" s="343"/>
    </row>
    <row r="14087" spans="1:16" x14ac:dyDescent="0.25">
      <c r="A14087" s="44" t="s">
        <v>8363</v>
      </c>
      <c r="B14087" s="44" t="s">
        <v>5129</v>
      </c>
      <c r="C14087" s="56" t="s">
        <v>8364</v>
      </c>
      <c r="D14087" s="69" t="s">
        <v>8365</v>
      </c>
      <c r="E14087" s="69">
        <v>45473</v>
      </c>
      <c r="F14087" s="93"/>
      <c r="G14087" s="93"/>
      <c r="H14087" s="93"/>
      <c r="I14087" s="99"/>
      <c r="J14087" s="99"/>
      <c r="K14087" s="99"/>
      <c r="L14087" s="44"/>
      <c r="M14087" s="44"/>
      <c r="P14087" s="343"/>
    </row>
    <row r="14088" spans="1:16" x14ac:dyDescent="0.25">
      <c r="A14088" s="44" t="s">
        <v>6120</v>
      </c>
      <c r="B14088" s="44" t="s">
        <v>2039</v>
      </c>
      <c r="C14088" s="45" t="s">
        <v>6190</v>
      </c>
      <c r="D14088" s="45" t="s">
        <v>18252</v>
      </c>
      <c r="E14088" s="45" t="s">
        <v>5183</v>
      </c>
      <c r="F14088" s="45" t="s">
        <v>1384</v>
      </c>
      <c r="G14088" s="45" t="s">
        <v>1385</v>
      </c>
      <c r="P14088" s="343"/>
    </row>
    <row r="14089" spans="1:16" x14ac:dyDescent="0.25">
      <c r="A14089" s="44" t="s">
        <v>6120</v>
      </c>
      <c r="B14089" s="44" t="s">
        <v>2471</v>
      </c>
      <c r="C14089" s="45" t="s">
        <v>9721</v>
      </c>
      <c r="D14089" s="45" t="s">
        <v>2612</v>
      </c>
      <c r="E14089" s="46">
        <v>46421</v>
      </c>
      <c r="F14089" s="45"/>
      <c r="G14089" s="45"/>
      <c r="H14089" s="93"/>
      <c r="I14089" s="99"/>
      <c r="J14089" s="99"/>
      <c r="K14089" s="99"/>
      <c r="L14089" s="44"/>
      <c r="M14089" s="44"/>
      <c r="P14089" s="343"/>
    </row>
    <row r="14090" spans="1:16" x14ac:dyDescent="0.25">
      <c r="A14090" s="44" t="s">
        <v>12578</v>
      </c>
      <c r="B14090" s="44" t="s">
        <v>16729</v>
      </c>
      <c r="C14090" s="45" t="s">
        <v>16730</v>
      </c>
      <c r="D14090" s="45" t="s">
        <v>4574</v>
      </c>
      <c r="E14090" s="275">
        <f>DATE(2028,7,15)</f>
        <v>46949</v>
      </c>
      <c r="M14090" s="44"/>
      <c r="P14090" s="343"/>
    </row>
    <row r="14091" spans="1:16" x14ac:dyDescent="0.25">
      <c r="A14091" s="44" t="s">
        <v>12578</v>
      </c>
      <c r="B14091" s="44" t="s">
        <v>12579</v>
      </c>
      <c r="C14091" s="45" t="s">
        <v>12928</v>
      </c>
      <c r="D14091" s="45" t="s">
        <v>4574</v>
      </c>
      <c r="E14091" s="275">
        <f>DATE(2027,6,30)</f>
        <v>46568</v>
      </c>
      <c r="M14091" s="44"/>
      <c r="P14091" s="343"/>
    </row>
    <row r="14092" spans="1:16" x14ac:dyDescent="0.25">
      <c r="A14092" s="44" t="s">
        <v>12578</v>
      </c>
      <c r="B14092" s="44" t="s">
        <v>12580</v>
      </c>
      <c r="C14092" s="45" t="s">
        <v>6630</v>
      </c>
      <c r="D14092" s="45" t="s">
        <v>4574</v>
      </c>
      <c r="E14092" s="275">
        <f>DATE(2026,4,30)</f>
        <v>46142</v>
      </c>
      <c r="M14092" s="44"/>
      <c r="P14092" s="343"/>
    </row>
    <row r="14093" spans="1:16" x14ac:dyDescent="0.25">
      <c r="A14093" s="262" t="s">
        <v>116</v>
      </c>
      <c r="B14093" s="262" t="s">
        <v>9229</v>
      </c>
      <c r="C14093" s="53" t="s">
        <v>9288</v>
      </c>
      <c r="D14093" s="93" t="s">
        <v>7330</v>
      </c>
      <c r="E14093" s="263">
        <v>46824</v>
      </c>
      <c r="F14093" s="93"/>
      <c r="G14093" s="93"/>
      <c r="H14093" s="93"/>
      <c r="I14093" s="99"/>
      <c r="J14093" s="99"/>
      <c r="K14093" s="99"/>
      <c r="L14093" s="44"/>
      <c r="M14093" s="44"/>
      <c r="P14093" s="343"/>
    </row>
    <row r="14094" spans="1:16" x14ac:dyDescent="0.25">
      <c r="A14094" s="262" t="s">
        <v>116</v>
      </c>
      <c r="B14094" s="262" t="s">
        <v>7428</v>
      </c>
      <c r="C14094" s="53" t="s">
        <v>7480</v>
      </c>
      <c r="D14094" s="93" t="s">
        <v>7330</v>
      </c>
      <c r="E14094" s="263">
        <v>46043</v>
      </c>
      <c r="F14094" s="93"/>
      <c r="G14094" s="93"/>
      <c r="H14094" s="93"/>
      <c r="I14094" s="99"/>
      <c r="J14094" s="99"/>
      <c r="K14094" s="99"/>
      <c r="L14094" s="44"/>
      <c r="M14094" s="44"/>
      <c r="P14094" s="343"/>
    </row>
    <row r="14095" spans="1:16" x14ac:dyDescent="0.25">
      <c r="A14095" s="57" t="s">
        <v>116</v>
      </c>
      <c r="B14095" s="57" t="s">
        <v>1488</v>
      </c>
      <c r="C14095" s="62">
        <v>21027</v>
      </c>
      <c r="D14095" s="62" t="s">
        <v>5966</v>
      </c>
      <c r="E14095" s="60">
        <v>45777</v>
      </c>
      <c r="F14095" s="339" t="s">
        <v>16267</v>
      </c>
      <c r="G14095" s="339" t="s">
        <v>16268</v>
      </c>
      <c r="H14095" s="57"/>
      <c r="I14095" s="57"/>
      <c r="J14095" s="57"/>
      <c r="K14095" s="57"/>
      <c r="L14095" s="44"/>
      <c r="M14095" s="44"/>
      <c r="N14095" s="31"/>
      <c r="P14095" s="343"/>
    </row>
    <row r="14096" spans="1:16" x14ac:dyDescent="0.25">
      <c r="A14096" s="57" t="s">
        <v>116</v>
      </c>
      <c r="B14096" s="57" t="s">
        <v>5934</v>
      </c>
      <c r="C14096" s="62">
        <v>2409</v>
      </c>
      <c r="D14096" s="62" t="s">
        <v>5966</v>
      </c>
      <c r="E14096" s="60">
        <v>46007</v>
      </c>
      <c r="F14096" s="339" t="s">
        <v>16267</v>
      </c>
      <c r="G14096" s="339" t="s">
        <v>16268</v>
      </c>
      <c r="H14096" s="57"/>
      <c r="I14096" s="57"/>
      <c r="J14096" s="57"/>
      <c r="K14096" s="57"/>
      <c r="L14096" s="44"/>
      <c r="M14096" s="44"/>
      <c r="N14096" s="31"/>
      <c r="P14096" s="343"/>
    </row>
    <row r="14097" spans="1:16" x14ac:dyDescent="0.25">
      <c r="A14097" s="44" t="s">
        <v>116</v>
      </c>
      <c r="B14097" s="44" t="s">
        <v>6181</v>
      </c>
      <c r="C14097" s="45" t="s">
        <v>6203</v>
      </c>
      <c r="D14097" s="45" t="s">
        <v>18252</v>
      </c>
      <c r="E14097" s="45" t="s">
        <v>6211</v>
      </c>
      <c r="F14097" s="45" t="s">
        <v>1384</v>
      </c>
      <c r="G14097" s="45" t="s">
        <v>1384</v>
      </c>
      <c r="P14097" s="343"/>
    </row>
    <row r="14098" spans="1:16" x14ac:dyDescent="0.25">
      <c r="A14098" s="44" t="s">
        <v>116</v>
      </c>
      <c r="B14098" s="44" t="s">
        <v>1362</v>
      </c>
      <c r="C14098" s="45" t="s">
        <v>9308</v>
      </c>
      <c r="D14098" s="45" t="s">
        <v>18252</v>
      </c>
      <c r="E14098" s="45" t="s">
        <v>3754</v>
      </c>
      <c r="F14098" s="45" t="s">
        <v>1384</v>
      </c>
      <c r="G14098" s="45" t="s">
        <v>1384</v>
      </c>
      <c r="P14098" s="343"/>
    </row>
    <row r="14099" spans="1:16" x14ac:dyDescent="0.25">
      <c r="A14099" s="57" t="s">
        <v>116</v>
      </c>
      <c r="B14099" s="92" t="s">
        <v>4550</v>
      </c>
      <c r="C14099" s="93" t="s">
        <v>4548</v>
      </c>
      <c r="D14099" s="93" t="s">
        <v>4549</v>
      </c>
      <c r="E14099" s="94">
        <v>46203</v>
      </c>
      <c r="F14099" s="93"/>
      <c r="G14099" s="93"/>
      <c r="H14099" s="93"/>
      <c r="I14099" s="99"/>
      <c r="J14099" s="99"/>
      <c r="K14099" s="99"/>
      <c r="L14099" s="44"/>
      <c r="M14099" s="44"/>
      <c r="P14099" s="343"/>
    </row>
    <row r="14100" spans="1:16" x14ac:dyDescent="0.25">
      <c r="A14100" s="403" t="s">
        <v>116</v>
      </c>
      <c r="B14100" s="403" t="s">
        <v>17133</v>
      </c>
      <c r="C14100" s="413">
        <v>18.22</v>
      </c>
      <c r="D14100" s="43" t="s">
        <v>17679</v>
      </c>
      <c r="E14100" s="43">
        <v>45838</v>
      </c>
      <c r="F14100" s="88"/>
      <c r="P14100" s="343"/>
    </row>
    <row r="14101" spans="1:16" x14ac:dyDescent="0.25">
      <c r="A14101" s="403" t="s">
        <v>116</v>
      </c>
      <c r="B14101" s="403" t="s">
        <v>17087</v>
      </c>
      <c r="C14101" s="413">
        <v>9.2200000000000006</v>
      </c>
      <c r="D14101" s="43" t="s">
        <v>17679</v>
      </c>
      <c r="E14101" s="43">
        <v>45838</v>
      </c>
      <c r="F14101" s="88"/>
      <c r="P14101" s="343"/>
    </row>
    <row r="14102" spans="1:16" x14ac:dyDescent="0.25">
      <c r="A14102" s="44" t="s">
        <v>116</v>
      </c>
      <c r="B14102" s="44" t="s">
        <v>15311</v>
      </c>
      <c r="C14102" s="45" t="s">
        <v>3656</v>
      </c>
      <c r="D14102" s="45" t="s">
        <v>16294</v>
      </c>
      <c r="E14102" s="46">
        <v>46081</v>
      </c>
      <c r="F14102" s="338"/>
      <c r="G14102" s="44"/>
      <c r="H14102" s="44"/>
      <c r="I14102" s="44"/>
      <c r="J14102" s="44"/>
      <c r="K14102" s="44"/>
      <c r="L14102" s="44"/>
      <c r="M14102" s="44"/>
      <c r="P14102" s="343"/>
    </row>
    <row r="14103" spans="1:16" x14ac:dyDescent="0.25">
      <c r="A14103" s="44" t="s">
        <v>116</v>
      </c>
      <c r="B14103" s="44" t="s">
        <v>15249</v>
      </c>
      <c r="C14103" s="45" t="s">
        <v>7192</v>
      </c>
      <c r="D14103" s="45" t="s">
        <v>16294</v>
      </c>
      <c r="E14103" s="46">
        <v>45869</v>
      </c>
      <c r="F14103" s="338"/>
      <c r="G14103" s="44"/>
      <c r="H14103" s="44"/>
      <c r="I14103" s="44"/>
      <c r="J14103" s="44"/>
      <c r="K14103" s="44"/>
      <c r="L14103" s="44"/>
      <c r="M14103" s="44"/>
      <c r="N14103" s="31"/>
      <c r="P14103" s="343"/>
    </row>
    <row r="14104" spans="1:16" x14ac:dyDescent="0.25">
      <c r="A14104" s="44" t="s">
        <v>116</v>
      </c>
      <c r="B14104" s="44" t="s">
        <v>13523</v>
      </c>
      <c r="C14104" s="45" t="s">
        <v>13524</v>
      </c>
      <c r="D14104" s="45" t="s">
        <v>16294</v>
      </c>
      <c r="E14104" s="46">
        <v>45808</v>
      </c>
      <c r="F14104" s="338"/>
      <c r="G14104" s="44"/>
      <c r="H14104" s="44"/>
      <c r="I14104" s="44"/>
      <c r="J14104" s="44"/>
      <c r="K14104" s="44"/>
      <c r="L14104" s="44"/>
      <c r="M14104" s="44"/>
      <c r="N14104" s="31"/>
      <c r="P14104" s="343"/>
    </row>
    <row r="14105" spans="1:16" x14ac:dyDescent="0.25">
      <c r="A14105" s="1" t="s">
        <v>116</v>
      </c>
      <c r="B14105" s="432" t="s">
        <v>16406</v>
      </c>
      <c r="C14105" s="433" t="s">
        <v>16416</v>
      </c>
      <c r="D14105" s="434" t="s">
        <v>17016</v>
      </c>
      <c r="E14105" s="434">
        <v>46008</v>
      </c>
      <c r="P14105" s="343"/>
    </row>
    <row r="14106" spans="1:16" x14ac:dyDescent="0.25">
      <c r="A14106" s="1" t="s">
        <v>116</v>
      </c>
      <c r="B14106" s="432" t="s">
        <v>16406</v>
      </c>
      <c r="C14106" s="433" t="s">
        <v>16416</v>
      </c>
      <c r="D14106" s="434" t="s">
        <v>17016</v>
      </c>
      <c r="E14106" s="434">
        <v>46008</v>
      </c>
      <c r="P14106" s="343"/>
    </row>
    <row r="14107" spans="1:16" x14ac:dyDescent="0.25">
      <c r="A14107" s="1" t="s">
        <v>116</v>
      </c>
      <c r="B14107" s="432" t="s">
        <v>16406</v>
      </c>
      <c r="C14107" s="433" t="s">
        <v>16416</v>
      </c>
      <c r="D14107" s="434" t="s">
        <v>17016</v>
      </c>
      <c r="E14107" s="434">
        <v>46008</v>
      </c>
      <c r="P14107" s="343"/>
    </row>
    <row r="14108" spans="1:16" x14ac:dyDescent="0.25">
      <c r="A14108" s="1" t="s">
        <v>116</v>
      </c>
      <c r="B14108" s="432" t="s">
        <v>16406</v>
      </c>
      <c r="C14108" s="433" t="s">
        <v>16416</v>
      </c>
      <c r="D14108" s="434" t="s">
        <v>17016</v>
      </c>
      <c r="E14108" s="434">
        <v>46008</v>
      </c>
      <c r="P14108" s="343"/>
    </row>
    <row r="14109" spans="1:16" x14ac:dyDescent="0.25">
      <c r="A14109" s="100" t="s">
        <v>116</v>
      </c>
      <c r="B14109" s="92" t="s">
        <v>4153</v>
      </c>
      <c r="C14109" s="93" t="s">
        <v>4154</v>
      </c>
      <c r="D14109" s="93" t="s">
        <v>1398</v>
      </c>
      <c r="E14109" s="94">
        <v>46131</v>
      </c>
      <c r="F14109" s="93"/>
      <c r="G14109" s="93"/>
      <c r="H14109" s="93"/>
      <c r="I14109" s="99"/>
      <c r="J14109" s="99"/>
      <c r="K14109" s="99"/>
      <c r="L14109" s="44"/>
      <c r="M14109" s="44"/>
      <c r="P14109" s="343"/>
    </row>
    <row r="14110" spans="1:16" x14ac:dyDescent="0.25">
      <c r="A14110" s="102" t="s">
        <v>116</v>
      </c>
      <c r="B14110" s="131" t="s">
        <v>7741</v>
      </c>
      <c r="C14110" s="96" t="s">
        <v>7742</v>
      </c>
      <c r="D14110" s="96" t="s">
        <v>1398</v>
      </c>
      <c r="E14110" s="112">
        <v>45737</v>
      </c>
      <c r="F14110" s="93"/>
      <c r="G14110" s="93"/>
      <c r="H14110" s="93"/>
      <c r="I14110" s="99"/>
      <c r="J14110" s="99"/>
      <c r="K14110" s="99"/>
      <c r="L14110" s="44"/>
      <c r="M14110" s="44"/>
      <c r="N14110" s="31"/>
      <c r="P14110" s="343"/>
    </row>
    <row r="14111" spans="1:16" x14ac:dyDescent="0.25">
      <c r="A14111" s="102" t="s">
        <v>116</v>
      </c>
      <c r="B14111" s="92" t="s">
        <v>4085</v>
      </c>
      <c r="C14111" s="93" t="s">
        <v>4084</v>
      </c>
      <c r="D14111" s="93" t="s">
        <v>1398</v>
      </c>
      <c r="E14111" s="94">
        <v>45794</v>
      </c>
      <c r="F14111" s="93"/>
      <c r="G14111" s="93" t="s">
        <v>1385</v>
      </c>
      <c r="H14111" s="93" t="s">
        <v>1385</v>
      </c>
      <c r="I14111" s="99"/>
      <c r="J14111" s="99"/>
      <c r="K14111" s="99"/>
      <c r="L14111" s="44"/>
      <c r="M14111" s="44"/>
      <c r="N14111" s="31"/>
      <c r="P14111" s="343"/>
    </row>
    <row r="14112" spans="1:16" x14ac:dyDescent="0.25">
      <c r="A14112" s="102" t="s">
        <v>116</v>
      </c>
      <c r="B14112" s="92" t="s">
        <v>15819</v>
      </c>
      <c r="C14112" s="93" t="s">
        <v>15820</v>
      </c>
      <c r="D14112" s="93" t="s">
        <v>1398</v>
      </c>
      <c r="E14112" s="94">
        <v>45952</v>
      </c>
      <c r="F14112" s="93"/>
      <c r="G14112" s="93"/>
      <c r="H14112" s="93"/>
      <c r="I14112" s="99"/>
      <c r="J14112" s="99"/>
      <c r="K14112" s="99"/>
      <c r="L14112" s="44"/>
      <c r="M14112" s="44"/>
      <c r="N14112" s="31"/>
      <c r="P14112" s="343"/>
    </row>
    <row r="14113" spans="1:16" x14ac:dyDescent="0.25">
      <c r="A14113" s="44" t="s">
        <v>116</v>
      </c>
      <c r="B14113" s="44" t="s">
        <v>5203</v>
      </c>
      <c r="C14113" s="45" t="s">
        <v>5357</v>
      </c>
      <c r="D14113" s="45" t="s">
        <v>15765</v>
      </c>
      <c r="E14113" s="45" t="s">
        <v>6212</v>
      </c>
      <c r="F14113" s="328"/>
      <c r="G14113" s="328"/>
      <c r="H14113" s="328"/>
      <c r="I14113" s="329"/>
      <c r="J14113" s="329"/>
      <c r="K14113" s="329"/>
      <c r="L14113" s="44"/>
      <c r="M14113" s="44"/>
      <c r="P14113" s="343"/>
    </row>
    <row r="14114" spans="1:16" x14ac:dyDescent="0.25">
      <c r="A14114" s="346" t="s">
        <v>116</v>
      </c>
      <c r="B14114" s="346" t="s">
        <v>5203</v>
      </c>
      <c r="C14114" s="347" t="s">
        <v>5357</v>
      </c>
      <c r="D14114" s="347" t="s">
        <v>15765</v>
      </c>
      <c r="E14114" s="347" t="s">
        <v>6212</v>
      </c>
      <c r="F14114" s="346"/>
      <c r="G14114" s="346"/>
      <c r="H14114" s="346"/>
      <c r="I14114" s="346"/>
      <c r="J14114" s="346"/>
      <c r="K14114" s="346"/>
      <c r="L14114" s="346"/>
      <c r="M14114" s="346"/>
      <c r="P14114" s="343"/>
    </row>
    <row r="14115" spans="1:16" x14ac:dyDescent="0.25">
      <c r="A14115" s="264" t="s">
        <v>116</v>
      </c>
      <c r="B14115" s="264" t="s">
        <v>8832</v>
      </c>
      <c r="C14115" s="265">
        <v>230203</v>
      </c>
      <c r="D14115" s="265" t="s">
        <v>15953</v>
      </c>
      <c r="E14115" s="266" t="s">
        <v>8836</v>
      </c>
      <c r="P14115" s="343"/>
    </row>
    <row r="14116" spans="1:16" x14ac:dyDescent="0.25">
      <c r="A14116" s="264" t="s">
        <v>116</v>
      </c>
      <c r="B14116" s="264" t="s">
        <v>10629</v>
      </c>
      <c r="C14116" s="265">
        <v>230804</v>
      </c>
      <c r="D14116" s="265" t="s">
        <v>15953</v>
      </c>
      <c r="E14116" s="266" t="s">
        <v>5279</v>
      </c>
      <c r="P14116" s="343"/>
    </row>
    <row r="14117" spans="1:16" x14ac:dyDescent="0.25">
      <c r="A14117" s="264" t="s">
        <v>116</v>
      </c>
      <c r="B14117" s="264" t="s">
        <v>1061</v>
      </c>
      <c r="C14117" s="265">
        <v>240803</v>
      </c>
      <c r="D14117" s="265" t="s">
        <v>15953</v>
      </c>
      <c r="E14117" s="266" t="s">
        <v>6416</v>
      </c>
      <c r="P14117" s="343"/>
    </row>
    <row r="14118" spans="1:16" x14ac:dyDescent="0.25">
      <c r="A14118" s="264" t="s">
        <v>116</v>
      </c>
      <c r="B14118" s="264" t="s">
        <v>6669</v>
      </c>
      <c r="C14118" s="265">
        <v>240804</v>
      </c>
      <c r="D14118" s="265" t="s">
        <v>15953</v>
      </c>
      <c r="E14118" s="266" t="s">
        <v>15826</v>
      </c>
      <c r="P14118" s="343"/>
    </row>
    <row r="14119" spans="1:16" x14ac:dyDescent="0.25">
      <c r="A14119" s="44" t="s">
        <v>116</v>
      </c>
      <c r="B14119" s="44" t="s">
        <v>5203</v>
      </c>
      <c r="C14119" s="45" t="s">
        <v>5357</v>
      </c>
      <c r="D14119" s="45" t="s">
        <v>13812</v>
      </c>
      <c r="E14119" s="45" t="s">
        <v>6212</v>
      </c>
      <c r="F14119" s="93"/>
      <c r="G14119" s="93"/>
      <c r="H14119" s="93"/>
      <c r="I14119" s="99"/>
      <c r="J14119" s="99"/>
      <c r="K14119" s="99"/>
      <c r="L14119" s="44"/>
      <c r="M14119" s="44"/>
      <c r="P14119" s="343"/>
    </row>
    <row r="14120" spans="1:16" x14ac:dyDescent="0.25">
      <c r="A14120" s="131" t="s">
        <v>4623</v>
      </c>
      <c r="B14120" s="92" t="s">
        <v>1583</v>
      </c>
      <c r="C14120" s="93" t="s">
        <v>4627</v>
      </c>
      <c r="D14120" s="93" t="s">
        <v>1398</v>
      </c>
      <c r="E14120" s="94">
        <v>45886</v>
      </c>
      <c r="F14120" s="93"/>
      <c r="G14120" s="93" t="s">
        <v>1385</v>
      </c>
      <c r="H14120" s="45" t="s">
        <v>1533</v>
      </c>
      <c r="I14120" s="99"/>
      <c r="J14120" s="99"/>
      <c r="K14120" s="99"/>
      <c r="L14120" s="44"/>
      <c r="M14120" s="44"/>
      <c r="N14120" s="31"/>
      <c r="P14120" s="343"/>
    </row>
    <row r="14121" spans="1:16" x14ac:dyDescent="0.25">
      <c r="A14121" s="44" t="s">
        <v>4953</v>
      </c>
      <c r="B14121" s="44" t="s">
        <v>15302</v>
      </c>
      <c r="C14121" s="45" t="s">
        <v>4964</v>
      </c>
      <c r="D14121" s="45" t="s">
        <v>16294</v>
      </c>
      <c r="E14121" s="46">
        <v>45900</v>
      </c>
      <c r="F14121" s="338"/>
      <c r="G14121" s="44"/>
      <c r="H14121" s="44"/>
      <c r="I14121" s="44"/>
      <c r="J14121" s="44"/>
      <c r="K14121" s="44"/>
      <c r="L14121" s="44"/>
      <c r="M14121" s="44"/>
      <c r="N14121" s="31"/>
      <c r="P14121" s="343"/>
    </row>
    <row r="14122" spans="1:16" x14ac:dyDescent="0.25">
      <c r="A14122" s="403" t="s">
        <v>17553</v>
      </c>
      <c r="B14122" s="403" t="s">
        <v>17101</v>
      </c>
      <c r="C14122" s="413">
        <v>11.22</v>
      </c>
      <c r="D14122" s="43" t="s">
        <v>17679</v>
      </c>
      <c r="E14122" s="43">
        <v>45838</v>
      </c>
      <c r="F14122" s="88"/>
      <c r="P14122" s="343"/>
    </row>
    <row r="14123" spans="1:16" x14ac:dyDescent="0.25">
      <c r="A14123" s="57" t="s">
        <v>5921</v>
      </c>
      <c r="B14123" s="57" t="s">
        <v>2495</v>
      </c>
      <c r="C14123" s="62">
        <v>21030</v>
      </c>
      <c r="D14123" s="62" t="s">
        <v>5966</v>
      </c>
      <c r="E14123" s="60">
        <v>45961</v>
      </c>
      <c r="F14123" s="339" t="s">
        <v>16267</v>
      </c>
      <c r="G14123" s="339" t="s">
        <v>16268</v>
      </c>
      <c r="H14123" s="57"/>
      <c r="I14123" s="57"/>
      <c r="J14123" s="57"/>
      <c r="K14123" s="57"/>
      <c r="L14123" s="44"/>
      <c r="M14123" s="44"/>
      <c r="N14123" s="31"/>
      <c r="P14123" s="343"/>
    </row>
    <row r="14124" spans="1:16" ht="14.4" x14ac:dyDescent="0.25">
      <c r="A14124" s="57" t="s">
        <v>5922</v>
      </c>
      <c r="B14124" s="57" t="s">
        <v>5937</v>
      </c>
      <c r="C14124" s="62" t="s">
        <v>5961</v>
      </c>
      <c r="D14124" s="62" t="s">
        <v>5966</v>
      </c>
      <c r="E14124" s="341" t="s">
        <v>13531</v>
      </c>
      <c r="F14124" s="339"/>
      <c r="G14124" s="339"/>
      <c r="H14124" s="57"/>
      <c r="I14124" s="57"/>
      <c r="J14124" s="57"/>
      <c r="K14124" s="57"/>
      <c r="L14124" s="44"/>
      <c r="M14124" s="44"/>
      <c r="P14124" s="343"/>
    </row>
    <row r="14125" spans="1:16" x14ac:dyDescent="0.25">
      <c r="A14125" s="57" t="s">
        <v>2621</v>
      </c>
      <c r="B14125" s="57" t="s">
        <v>1488</v>
      </c>
      <c r="C14125" s="62">
        <v>21027</v>
      </c>
      <c r="D14125" s="62" t="s">
        <v>5966</v>
      </c>
      <c r="E14125" s="60">
        <v>45777</v>
      </c>
      <c r="F14125" s="339" t="s">
        <v>16267</v>
      </c>
      <c r="G14125" s="339" t="s">
        <v>16268</v>
      </c>
      <c r="H14125" s="57"/>
      <c r="I14125" s="57"/>
      <c r="J14125" s="57"/>
      <c r="K14125" s="57"/>
      <c r="L14125" s="44"/>
      <c r="M14125" s="44"/>
      <c r="N14125" s="31"/>
      <c r="P14125" s="343"/>
    </row>
    <row r="14126" spans="1:16" x14ac:dyDescent="0.25">
      <c r="A14126" s="264" t="s">
        <v>3557</v>
      </c>
      <c r="B14126" s="264" t="s">
        <v>10629</v>
      </c>
      <c r="C14126" s="265">
        <v>230804</v>
      </c>
      <c r="D14126" s="265" t="s">
        <v>15953</v>
      </c>
      <c r="E14126" s="266" t="s">
        <v>5279</v>
      </c>
      <c r="P14126" s="343"/>
    </row>
    <row r="14127" spans="1:16" x14ac:dyDescent="0.25">
      <c r="A14127" s="1" t="s">
        <v>9777</v>
      </c>
      <c r="B14127" s="432" t="s">
        <v>9769</v>
      </c>
      <c r="C14127" s="433" t="s">
        <v>9778</v>
      </c>
      <c r="D14127" s="434" t="s">
        <v>17016</v>
      </c>
      <c r="E14127" s="434">
        <v>45828</v>
      </c>
      <c r="P14127" s="343"/>
    </row>
    <row r="14128" spans="1:16" x14ac:dyDescent="0.25">
      <c r="A14128" s="44" t="s">
        <v>626</v>
      </c>
      <c r="B14128" s="44" t="s">
        <v>1362</v>
      </c>
      <c r="C14128" s="45" t="s">
        <v>9308</v>
      </c>
      <c r="D14128" s="45" t="s">
        <v>18252</v>
      </c>
      <c r="E14128" s="45" t="s">
        <v>3754</v>
      </c>
      <c r="F14128" s="45" t="s">
        <v>1384</v>
      </c>
      <c r="G14128" s="45" t="s">
        <v>1385</v>
      </c>
      <c r="P14128" s="343"/>
    </row>
    <row r="14129" spans="1:16" x14ac:dyDescent="0.25">
      <c r="A14129" s="403" t="s">
        <v>626</v>
      </c>
      <c r="B14129" s="403" t="s">
        <v>17146</v>
      </c>
      <c r="C14129" s="413">
        <v>18.239999999999998</v>
      </c>
      <c r="D14129" s="43" t="s">
        <v>17679</v>
      </c>
      <c r="E14129" s="43">
        <v>47299</v>
      </c>
      <c r="F14129" s="88"/>
      <c r="P14129" s="343"/>
    </row>
    <row r="14130" spans="1:16" x14ac:dyDescent="0.25">
      <c r="A14130" s="44" t="s">
        <v>626</v>
      </c>
      <c r="B14130" s="44" t="s">
        <v>13523</v>
      </c>
      <c r="C14130" s="45" t="s">
        <v>13524</v>
      </c>
      <c r="D14130" s="45" t="s">
        <v>16294</v>
      </c>
      <c r="E14130" s="46">
        <v>45808</v>
      </c>
      <c r="F14130" s="338"/>
      <c r="G14130" s="44"/>
      <c r="H14130" s="44"/>
      <c r="I14130" s="44"/>
      <c r="J14130" s="44"/>
      <c r="K14130" s="44"/>
      <c r="L14130" s="44"/>
      <c r="M14130" s="44"/>
      <c r="N14130" s="31"/>
      <c r="P14130" s="343"/>
    </row>
    <row r="14131" spans="1:16" x14ac:dyDescent="0.25">
      <c r="A14131" s="102" t="s">
        <v>626</v>
      </c>
      <c r="B14131" s="131" t="s">
        <v>7741</v>
      </c>
      <c r="C14131" s="96" t="s">
        <v>7742</v>
      </c>
      <c r="D14131" s="96" t="s">
        <v>1398</v>
      </c>
      <c r="E14131" s="112">
        <v>45737</v>
      </c>
      <c r="F14131" s="93"/>
      <c r="G14131" s="93"/>
      <c r="H14131" s="93"/>
      <c r="I14131" s="99"/>
      <c r="J14131" s="99"/>
      <c r="K14131" s="99"/>
      <c r="L14131" s="44"/>
      <c r="M14131" s="44"/>
      <c r="N14131" s="31"/>
      <c r="P14131" s="343"/>
    </row>
    <row r="14132" spans="1:16" x14ac:dyDescent="0.25">
      <c r="A14132" s="57" t="s">
        <v>974</v>
      </c>
      <c r="B14132" s="57" t="s">
        <v>1488</v>
      </c>
      <c r="C14132" s="62">
        <v>21027</v>
      </c>
      <c r="D14132" s="62" t="s">
        <v>5966</v>
      </c>
      <c r="E14132" s="60">
        <v>45777</v>
      </c>
      <c r="F14132" s="339" t="s">
        <v>16267</v>
      </c>
      <c r="G14132" s="339" t="s">
        <v>16268</v>
      </c>
      <c r="H14132" s="57"/>
      <c r="I14132" s="57"/>
      <c r="J14132" s="57"/>
      <c r="K14132" s="57"/>
      <c r="L14132" s="44"/>
      <c r="M14132" s="44"/>
      <c r="N14132" s="31"/>
      <c r="P14132" s="343"/>
    </row>
    <row r="14133" spans="1:16" x14ac:dyDescent="0.25">
      <c r="A14133" s="57" t="s">
        <v>974</v>
      </c>
      <c r="B14133" s="92" t="s">
        <v>4550</v>
      </c>
      <c r="C14133" s="93" t="s">
        <v>4548</v>
      </c>
      <c r="D14133" s="93" t="s">
        <v>4549</v>
      </c>
      <c r="E14133" s="94">
        <v>46203</v>
      </c>
      <c r="F14133" s="93"/>
      <c r="G14133" s="93"/>
      <c r="H14133" s="93"/>
      <c r="I14133" s="99"/>
      <c r="J14133" s="99"/>
      <c r="K14133" s="99"/>
      <c r="L14133" s="44"/>
      <c r="M14133" s="44"/>
      <c r="P14133" s="343"/>
    </row>
    <row r="14134" spans="1:16" x14ac:dyDescent="0.25">
      <c r="A14134" s="44" t="s">
        <v>974</v>
      </c>
      <c r="B14134" s="44" t="s">
        <v>15276</v>
      </c>
      <c r="C14134" s="45" t="s">
        <v>3874</v>
      </c>
      <c r="D14134" s="45" t="s">
        <v>16294</v>
      </c>
      <c r="E14134" s="46">
        <v>45777</v>
      </c>
      <c r="F14134" s="338"/>
      <c r="G14134" s="44"/>
      <c r="H14134" s="44"/>
      <c r="I14134" s="44"/>
      <c r="J14134" s="44"/>
      <c r="K14134" s="44"/>
      <c r="L14134" s="44"/>
      <c r="M14134" s="44"/>
      <c r="N14134" s="31"/>
      <c r="P14134" s="343"/>
    </row>
    <row r="14135" spans="1:16" x14ac:dyDescent="0.25">
      <c r="A14135" s="135" t="s">
        <v>974</v>
      </c>
      <c r="B14135" s="131" t="s">
        <v>7673</v>
      </c>
      <c r="C14135" s="96" t="s">
        <v>7674</v>
      </c>
      <c r="D14135" s="96" t="s">
        <v>1398</v>
      </c>
      <c r="E14135" s="112">
        <v>45976</v>
      </c>
      <c r="F14135" s="93"/>
      <c r="G14135" s="93"/>
      <c r="H14135" s="93"/>
      <c r="I14135" s="99"/>
      <c r="J14135" s="99"/>
      <c r="K14135" s="99"/>
      <c r="L14135" s="44"/>
      <c r="M14135" s="44"/>
      <c r="N14135" s="31"/>
      <c r="P14135" s="343"/>
    </row>
    <row r="14136" spans="1:16" x14ac:dyDescent="0.25">
      <c r="A14136" s="44" t="s">
        <v>10497</v>
      </c>
      <c r="B14136" s="44" t="s">
        <v>1350</v>
      </c>
      <c r="C14136" s="45" t="s">
        <v>6188</v>
      </c>
      <c r="D14136" s="45" t="s">
        <v>18252</v>
      </c>
      <c r="E14136" s="45" t="s">
        <v>6211</v>
      </c>
      <c r="F14136" s="45" t="s">
        <v>1384</v>
      </c>
      <c r="G14136" s="45" t="s">
        <v>1384</v>
      </c>
      <c r="P14136" s="343"/>
    </row>
    <row r="14137" spans="1:16" x14ac:dyDescent="0.25">
      <c r="A14137" s="403" t="s">
        <v>10497</v>
      </c>
      <c r="B14137" s="403" t="s">
        <v>17099</v>
      </c>
      <c r="C14137" s="413">
        <v>8.25</v>
      </c>
      <c r="D14137" s="43" t="s">
        <v>17679</v>
      </c>
      <c r="E14137" s="43">
        <v>47057</v>
      </c>
      <c r="F14137" s="88"/>
      <c r="P14137" s="343"/>
    </row>
    <row r="14138" spans="1:16" x14ac:dyDescent="0.25">
      <c r="A14138" s="403" t="s">
        <v>10497</v>
      </c>
      <c r="B14138" s="403" t="s">
        <v>17206</v>
      </c>
      <c r="C14138" s="413">
        <v>16.23</v>
      </c>
      <c r="D14138" s="43" t="s">
        <v>17679</v>
      </c>
      <c r="E14138" s="43">
        <v>46934</v>
      </c>
      <c r="F14138" s="88"/>
      <c r="P14138" s="343"/>
    </row>
    <row r="14139" spans="1:16" x14ac:dyDescent="0.25">
      <c r="A14139" s="403" t="s">
        <v>10497</v>
      </c>
      <c r="B14139" s="403" t="s">
        <v>17128</v>
      </c>
      <c r="C14139" s="413">
        <v>20.23</v>
      </c>
      <c r="D14139" s="43" t="s">
        <v>17679</v>
      </c>
      <c r="E14139" s="43">
        <v>46934</v>
      </c>
      <c r="F14139" s="88"/>
      <c r="P14139" s="343"/>
    </row>
    <row r="14140" spans="1:16" x14ac:dyDescent="0.25">
      <c r="A14140" s="403" t="s">
        <v>10497</v>
      </c>
      <c r="B14140" s="403" t="s">
        <v>17097</v>
      </c>
      <c r="C14140" s="413">
        <v>28.22</v>
      </c>
      <c r="D14140" s="43" t="s">
        <v>17679</v>
      </c>
      <c r="E14140" s="43">
        <v>45838</v>
      </c>
      <c r="F14140" s="88"/>
      <c r="P14140" s="343"/>
    </row>
    <row r="14141" spans="1:16" x14ac:dyDescent="0.25">
      <c r="A14141" s="264" t="s">
        <v>10497</v>
      </c>
      <c r="B14141" s="264" t="s">
        <v>1053</v>
      </c>
      <c r="C14141" s="265">
        <v>210902</v>
      </c>
      <c r="D14141" s="265" t="s">
        <v>15953</v>
      </c>
      <c r="E14141" s="266" t="s">
        <v>5195</v>
      </c>
      <c r="P14141" s="343"/>
    </row>
    <row r="14142" spans="1:16" x14ac:dyDescent="0.25">
      <c r="A14142" s="264" t="s">
        <v>10497</v>
      </c>
      <c r="B14142" s="264" t="s">
        <v>4181</v>
      </c>
      <c r="C14142" s="265">
        <v>230301</v>
      </c>
      <c r="D14142" s="265" t="s">
        <v>15953</v>
      </c>
      <c r="E14142" s="266" t="s">
        <v>6877</v>
      </c>
      <c r="P14142" s="343"/>
    </row>
    <row r="14143" spans="1:16" x14ac:dyDescent="0.25">
      <c r="A14143" s="264" t="s">
        <v>10497</v>
      </c>
      <c r="B14143" s="264" t="s">
        <v>10524</v>
      </c>
      <c r="C14143" s="265">
        <v>230401</v>
      </c>
      <c r="D14143" s="265" t="s">
        <v>15953</v>
      </c>
      <c r="E14143" s="266" t="s">
        <v>9996</v>
      </c>
      <c r="P14143" s="343"/>
    </row>
    <row r="14144" spans="1:16" x14ac:dyDescent="0.25">
      <c r="A14144" s="264" t="s">
        <v>10497</v>
      </c>
      <c r="B14144" s="264" t="s">
        <v>10523</v>
      </c>
      <c r="C14144" s="265">
        <v>230603</v>
      </c>
      <c r="D14144" s="265" t="s">
        <v>15953</v>
      </c>
      <c r="E14144" s="266" t="s">
        <v>5410</v>
      </c>
      <c r="P14144" s="343"/>
    </row>
    <row r="14145" spans="1:16" x14ac:dyDescent="0.25">
      <c r="A14145" s="264" t="s">
        <v>10497</v>
      </c>
      <c r="B14145" s="264" t="s">
        <v>3591</v>
      </c>
      <c r="C14145" s="265">
        <v>230901</v>
      </c>
      <c r="D14145" s="265" t="s">
        <v>15953</v>
      </c>
      <c r="E14145" s="266" t="s">
        <v>10715</v>
      </c>
      <c r="P14145" s="343"/>
    </row>
    <row r="14146" spans="1:16" x14ac:dyDescent="0.25">
      <c r="A14146" s="264" t="s">
        <v>10497</v>
      </c>
      <c r="B14146" s="264" t="s">
        <v>1059</v>
      </c>
      <c r="C14146" s="265">
        <v>231104</v>
      </c>
      <c r="D14146" s="265" t="s">
        <v>15953</v>
      </c>
      <c r="E14146" s="266" t="s">
        <v>11352</v>
      </c>
      <c r="P14146" s="343"/>
    </row>
    <row r="14147" spans="1:16" x14ac:dyDescent="0.25">
      <c r="A14147" s="264" t="s">
        <v>10497</v>
      </c>
      <c r="B14147" s="264" t="s">
        <v>1060</v>
      </c>
      <c r="C14147" s="265">
        <v>23110301</v>
      </c>
      <c r="D14147" s="265" t="s">
        <v>15953</v>
      </c>
      <c r="E14147" s="266" t="s">
        <v>11352</v>
      </c>
      <c r="P14147" s="343"/>
    </row>
    <row r="14148" spans="1:16" x14ac:dyDescent="0.25">
      <c r="A14148" s="264" t="s">
        <v>10497</v>
      </c>
      <c r="B14148" s="264" t="s">
        <v>6725</v>
      </c>
      <c r="C14148" s="265">
        <v>24070201</v>
      </c>
      <c r="D14148" s="265" t="s">
        <v>15953</v>
      </c>
      <c r="E14148" s="266" t="s">
        <v>10069</v>
      </c>
      <c r="P14148" s="343"/>
    </row>
    <row r="14149" spans="1:16" x14ac:dyDescent="0.25">
      <c r="A14149" s="264" t="s">
        <v>16986</v>
      </c>
      <c r="B14149" s="264" t="s">
        <v>6669</v>
      </c>
      <c r="C14149" s="265">
        <v>240804</v>
      </c>
      <c r="D14149" s="265" t="s">
        <v>15953</v>
      </c>
      <c r="E14149" s="266" t="s">
        <v>15826</v>
      </c>
      <c r="P14149" s="343"/>
    </row>
    <row r="14150" spans="1:16" x14ac:dyDescent="0.25">
      <c r="A14150" s="44" t="s">
        <v>13335</v>
      </c>
      <c r="B14150" s="92" t="s">
        <v>13392</v>
      </c>
      <c r="C14150" s="45" t="s">
        <v>13122</v>
      </c>
      <c r="D14150" s="93" t="s">
        <v>13391</v>
      </c>
      <c r="E14150" s="94">
        <v>45838</v>
      </c>
      <c r="F14150" s="93"/>
      <c r="G14150" s="93"/>
      <c r="H14150" s="93"/>
      <c r="I14150" s="99"/>
      <c r="J14150" s="99"/>
      <c r="K14150" s="99"/>
      <c r="L14150" s="44"/>
      <c r="M14150" s="44"/>
      <c r="N14150" s="31"/>
      <c r="P14150" s="343"/>
    </row>
    <row r="14151" spans="1:16" x14ac:dyDescent="0.25">
      <c r="A14151" s="264" t="s">
        <v>8762</v>
      </c>
      <c r="B14151" s="264" t="s">
        <v>1068</v>
      </c>
      <c r="C14151" s="265">
        <v>230202</v>
      </c>
      <c r="D14151" s="265" t="s">
        <v>15953</v>
      </c>
      <c r="E14151" s="266" t="s">
        <v>8836</v>
      </c>
      <c r="P14151" s="343"/>
    </row>
    <row r="14152" spans="1:16" x14ac:dyDescent="0.25">
      <c r="A14152" s="262" t="s">
        <v>11637</v>
      </c>
      <c r="B14152" s="262" t="s">
        <v>7349</v>
      </c>
      <c r="C14152" s="53" t="s">
        <v>11754</v>
      </c>
      <c r="D14152" s="93" t="s">
        <v>7330</v>
      </c>
      <c r="E14152" s="263">
        <v>46935</v>
      </c>
      <c r="F14152" s="93"/>
      <c r="G14152" s="93"/>
      <c r="H14152" s="93"/>
      <c r="I14152" s="99"/>
      <c r="J14152" s="99"/>
      <c r="K14152" s="99"/>
      <c r="L14152" s="44"/>
      <c r="M14152" s="44"/>
      <c r="P14152" s="343"/>
    </row>
    <row r="14153" spans="1:16" x14ac:dyDescent="0.25">
      <c r="A14153" s="135" t="s">
        <v>1464</v>
      </c>
      <c r="B14153" s="131" t="s">
        <v>7673</v>
      </c>
      <c r="C14153" s="96" t="s">
        <v>7674</v>
      </c>
      <c r="D14153" s="96" t="s">
        <v>1398</v>
      </c>
      <c r="E14153" s="112">
        <v>45976</v>
      </c>
      <c r="F14153" s="93"/>
      <c r="G14153" s="93"/>
      <c r="H14153" s="93"/>
      <c r="I14153" s="99"/>
      <c r="J14153" s="99"/>
      <c r="K14153" s="99"/>
      <c r="L14153" s="44"/>
      <c r="M14153" s="44"/>
      <c r="N14153" s="31"/>
      <c r="P14153" s="343"/>
    </row>
    <row r="14154" spans="1:16" x14ac:dyDescent="0.25">
      <c r="A14154" s="44" t="s">
        <v>1464</v>
      </c>
      <c r="B14154" s="44" t="s">
        <v>2961</v>
      </c>
      <c r="C14154" s="45" t="s">
        <v>3050</v>
      </c>
      <c r="D14154" s="45" t="s">
        <v>15765</v>
      </c>
      <c r="E14154" s="45" t="s">
        <v>6422</v>
      </c>
      <c r="F14154" s="328"/>
      <c r="G14154" s="328"/>
      <c r="H14154" s="328"/>
      <c r="I14154" s="329"/>
      <c r="J14154" s="329"/>
      <c r="K14154" s="329"/>
      <c r="L14154" s="44"/>
      <c r="M14154" s="44"/>
      <c r="P14154" s="343"/>
    </row>
    <row r="14155" spans="1:16" x14ac:dyDescent="0.25">
      <c r="A14155" s="44" t="s">
        <v>1464</v>
      </c>
      <c r="B14155" s="44" t="s">
        <v>5203</v>
      </c>
      <c r="C14155" s="45" t="s">
        <v>5204</v>
      </c>
      <c r="D14155" s="45" t="s">
        <v>15765</v>
      </c>
      <c r="E14155" s="45" t="s">
        <v>6212</v>
      </c>
      <c r="F14155" s="328"/>
      <c r="G14155" s="328"/>
      <c r="H14155" s="328"/>
      <c r="I14155" s="329"/>
      <c r="J14155" s="329"/>
      <c r="K14155" s="329"/>
      <c r="L14155" s="44"/>
      <c r="M14155" s="44"/>
      <c r="P14155" s="343"/>
    </row>
    <row r="14156" spans="1:16" x14ac:dyDescent="0.25">
      <c r="A14156" s="44" t="s">
        <v>1464</v>
      </c>
      <c r="B14156" s="44" t="s">
        <v>11317</v>
      </c>
      <c r="C14156" s="45" t="s">
        <v>11321</v>
      </c>
      <c r="D14156" s="45" t="s">
        <v>15765</v>
      </c>
      <c r="E14156" s="45" t="s">
        <v>2980</v>
      </c>
      <c r="F14156" s="328"/>
      <c r="G14156" s="328"/>
      <c r="H14156" s="328"/>
      <c r="I14156" s="329"/>
      <c r="J14156" s="329"/>
      <c r="K14156" s="329"/>
      <c r="L14156" s="44"/>
      <c r="M14156" s="44"/>
      <c r="P14156" s="343"/>
    </row>
    <row r="14157" spans="1:16" x14ac:dyDescent="0.25">
      <c r="A14157" s="346" t="s">
        <v>1464</v>
      </c>
      <c r="B14157" s="346" t="s">
        <v>2961</v>
      </c>
      <c r="C14157" s="347" t="s">
        <v>3050</v>
      </c>
      <c r="D14157" s="347" t="s">
        <v>15765</v>
      </c>
      <c r="E14157" s="347" t="s">
        <v>6422</v>
      </c>
      <c r="F14157" s="346"/>
      <c r="G14157" s="346"/>
      <c r="H14157" s="346"/>
      <c r="I14157" s="346"/>
      <c r="J14157" s="346"/>
      <c r="K14157" s="346"/>
      <c r="L14157" s="346"/>
      <c r="M14157" s="346"/>
      <c r="P14157" s="343"/>
    </row>
    <row r="14158" spans="1:16" x14ac:dyDescent="0.25">
      <c r="A14158" s="346" t="s">
        <v>1464</v>
      </c>
      <c r="B14158" s="346" t="s">
        <v>5203</v>
      </c>
      <c r="C14158" s="347" t="s">
        <v>5204</v>
      </c>
      <c r="D14158" s="347" t="s">
        <v>15765</v>
      </c>
      <c r="E14158" s="347" t="s">
        <v>6212</v>
      </c>
      <c r="F14158" s="346"/>
      <c r="G14158" s="346"/>
      <c r="H14158" s="346"/>
      <c r="I14158" s="346"/>
      <c r="J14158" s="346"/>
      <c r="K14158" s="346"/>
      <c r="L14158" s="346"/>
      <c r="M14158" s="346"/>
      <c r="P14158" s="343"/>
    </row>
    <row r="14159" spans="1:16" x14ac:dyDescent="0.25">
      <c r="A14159" s="346" t="s">
        <v>1464</v>
      </c>
      <c r="B14159" s="346" t="s">
        <v>11317</v>
      </c>
      <c r="C14159" s="347" t="s">
        <v>11321</v>
      </c>
      <c r="D14159" s="347" t="s">
        <v>15765</v>
      </c>
      <c r="E14159" s="347" t="s">
        <v>6430</v>
      </c>
      <c r="F14159" s="346"/>
      <c r="G14159" s="346"/>
      <c r="H14159" s="346"/>
      <c r="I14159" s="346"/>
      <c r="J14159" s="346"/>
      <c r="K14159" s="346"/>
      <c r="L14159" s="346"/>
      <c r="M14159" s="346"/>
      <c r="P14159" s="343"/>
    </row>
    <row r="14160" spans="1:16" x14ac:dyDescent="0.25">
      <c r="A14160" s="44" t="s">
        <v>1464</v>
      </c>
      <c r="B14160" s="44" t="s">
        <v>2961</v>
      </c>
      <c r="C14160" s="45" t="s">
        <v>3050</v>
      </c>
      <c r="D14160" s="45" t="s">
        <v>13812</v>
      </c>
      <c r="E14160" s="45" t="s">
        <v>6422</v>
      </c>
      <c r="F14160" s="93"/>
      <c r="G14160" s="93"/>
      <c r="H14160" s="93"/>
      <c r="I14160" s="99"/>
      <c r="J14160" s="99"/>
      <c r="K14160" s="99"/>
      <c r="L14160" s="44"/>
      <c r="M14160" s="44"/>
      <c r="P14160" s="343"/>
    </row>
    <row r="14161" spans="1:16" x14ac:dyDescent="0.25">
      <c r="A14161" s="44" t="s">
        <v>1464</v>
      </c>
      <c r="B14161" s="44" t="s">
        <v>5203</v>
      </c>
      <c r="C14161" s="45" t="s">
        <v>5204</v>
      </c>
      <c r="D14161" s="45" t="s">
        <v>13812</v>
      </c>
      <c r="E14161" s="45" t="s">
        <v>6212</v>
      </c>
      <c r="F14161" s="93"/>
      <c r="G14161" s="93"/>
      <c r="H14161" s="93"/>
      <c r="I14161" s="99"/>
      <c r="J14161" s="99"/>
      <c r="K14161" s="99"/>
      <c r="L14161" s="44"/>
      <c r="M14161" s="44"/>
      <c r="P14161" s="343"/>
    </row>
    <row r="14162" spans="1:16" x14ac:dyDescent="0.25">
      <c r="A14162" s="44" t="s">
        <v>1464</v>
      </c>
      <c r="B14162" s="44" t="s">
        <v>11317</v>
      </c>
      <c r="C14162" s="45" t="s">
        <v>11321</v>
      </c>
      <c r="D14162" s="45" t="s">
        <v>13812</v>
      </c>
      <c r="E14162" s="45" t="s">
        <v>2980</v>
      </c>
      <c r="F14162" s="93"/>
      <c r="G14162" s="93"/>
      <c r="H14162" s="93"/>
      <c r="I14162" s="99"/>
      <c r="J14162" s="99"/>
      <c r="K14162" s="99"/>
      <c r="L14162" s="44"/>
      <c r="M14162" s="44"/>
      <c r="P14162" s="343"/>
    </row>
    <row r="14163" spans="1:16" x14ac:dyDescent="0.25">
      <c r="A14163" s="262" t="s">
        <v>4522</v>
      </c>
      <c r="B14163" s="262" t="s">
        <v>9229</v>
      </c>
      <c r="C14163" s="53" t="s">
        <v>9289</v>
      </c>
      <c r="D14163" s="93" t="s">
        <v>7330</v>
      </c>
      <c r="E14163" s="263">
        <v>46824</v>
      </c>
      <c r="F14163" s="93"/>
      <c r="G14163" s="93"/>
      <c r="H14163" s="93"/>
      <c r="I14163" s="99"/>
      <c r="J14163" s="99"/>
      <c r="K14163" s="99"/>
      <c r="L14163" s="44"/>
      <c r="M14163" s="44"/>
      <c r="P14163" s="343"/>
    </row>
    <row r="14164" spans="1:16" x14ac:dyDescent="0.25">
      <c r="A14164" s="44" t="s">
        <v>4522</v>
      </c>
      <c r="B14164" s="44" t="s">
        <v>15962</v>
      </c>
      <c r="C14164" s="45" t="s">
        <v>15776</v>
      </c>
      <c r="D14164" s="45" t="s">
        <v>18252</v>
      </c>
      <c r="E14164" s="45" t="s">
        <v>6416</v>
      </c>
      <c r="F14164" s="45" t="s">
        <v>1384</v>
      </c>
      <c r="G14164" s="45" t="s">
        <v>1385</v>
      </c>
      <c r="P14164" s="343"/>
    </row>
    <row r="14165" spans="1:16" x14ac:dyDescent="0.25">
      <c r="A14165" s="44" t="s">
        <v>4522</v>
      </c>
      <c r="B14165" s="92" t="s">
        <v>13392</v>
      </c>
      <c r="C14165" s="45" t="s">
        <v>13122</v>
      </c>
      <c r="D14165" s="93" t="s">
        <v>13391</v>
      </c>
      <c r="E14165" s="94">
        <v>45838</v>
      </c>
      <c r="F14165" s="93"/>
      <c r="G14165" s="93"/>
      <c r="H14165" s="93"/>
      <c r="I14165" s="99"/>
      <c r="J14165" s="99"/>
      <c r="K14165" s="99"/>
      <c r="L14165" s="44"/>
      <c r="M14165" s="44"/>
      <c r="N14165" s="31"/>
      <c r="P14165" s="343"/>
    </row>
    <row r="14166" spans="1:16" x14ac:dyDescent="0.25">
      <c r="A14166" s="57" t="s">
        <v>4522</v>
      </c>
      <c r="B14166" s="92" t="s">
        <v>4550</v>
      </c>
      <c r="C14166" s="93" t="s">
        <v>4548</v>
      </c>
      <c r="D14166" s="93" t="s">
        <v>4549</v>
      </c>
      <c r="E14166" s="94">
        <v>46203</v>
      </c>
      <c r="F14166" s="93"/>
      <c r="G14166" s="93"/>
      <c r="H14166" s="93"/>
      <c r="I14166" s="99"/>
      <c r="J14166" s="99"/>
      <c r="K14166" s="99"/>
      <c r="L14166" s="44"/>
      <c r="M14166" s="44"/>
      <c r="P14166" s="343"/>
    </row>
    <row r="14167" spans="1:16" x14ac:dyDescent="0.25">
      <c r="A14167" s="44" t="s">
        <v>4522</v>
      </c>
      <c r="B14167" s="44" t="s">
        <v>15259</v>
      </c>
      <c r="C14167" s="45" t="s">
        <v>11129</v>
      </c>
      <c r="D14167" s="45" t="s">
        <v>16294</v>
      </c>
      <c r="E14167" s="46">
        <v>46022</v>
      </c>
      <c r="F14167" s="338"/>
      <c r="G14167" s="44"/>
      <c r="H14167" s="44"/>
      <c r="I14167" s="44"/>
      <c r="J14167" s="44"/>
      <c r="K14167" s="44"/>
      <c r="L14167" s="44"/>
      <c r="M14167" s="44"/>
      <c r="N14167" s="31"/>
      <c r="P14167" s="343"/>
    </row>
    <row r="14168" spans="1:16" x14ac:dyDescent="0.25">
      <c r="A14168" s="44" t="s">
        <v>4522</v>
      </c>
      <c r="B14168" s="44" t="s">
        <v>13523</v>
      </c>
      <c r="C14168" s="45" t="s">
        <v>13524</v>
      </c>
      <c r="D14168" s="45" t="s">
        <v>16294</v>
      </c>
      <c r="E14168" s="46">
        <v>45808</v>
      </c>
      <c r="F14168" s="338"/>
      <c r="G14168" s="44"/>
      <c r="H14168" s="44"/>
      <c r="I14168" s="44"/>
      <c r="J14168" s="44"/>
      <c r="K14168" s="44"/>
      <c r="L14168" s="44"/>
      <c r="M14168" s="44"/>
      <c r="N14168" s="31"/>
      <c r="P14168" s="343"/>
    </row>
    <row r="14169" spans="1:16" x14ac:dyDescent="0.25">
      <c r="A14169" s="44" t="s">
        <v>18216</v>
      </c>
      <c r="B14169" s="44" t="s">
        <v>1350</v>
      </c>
      <c r="C14169" s="45" t="s">
        <v>6188</v>
      </c>
      <c r="D14169" s="45" t="s">
        <v>18252</v>
      </c>
      <c r="E14169" s="45" t="s">
        <v>6211</v>
      </c>
      <c r="F14169" s="45" t="s">
        <v>1384</v>
      </c>
      <c r="G14169" s="45" t="s">
        <v>1384</v>
      </c>
      <c r="P14169" s="343"/>
    </row>
    <row r="14170" spans="1:16" x14ac:dyDescent="0.25">
      <c r="A14170" s="100" t="s">
        <v>4120</v>
      </c>
      <c r="B14170" s="92" t="s">
        <v>4153</v>
      </c>
      <c r="C14170" s="93" t="s">
        <v>4154</v>
      </c>
      <c r="D14170" s="93" t="s">
        <v>1398</v>
      </c>
      <c r="E14170" s="94">
        <v>46131</v>
      </c>
      <c r="F14170" s="93"/>
      <c r="G14170" s="93"/>
      <c r="H14170" s="93"/>
      <c r="I14170" s="99"/>
      <c r="J14170" s="99"/>
      <c r="K14170" s="99"/>
      <c r="L14170" s="44"/>
      <c r="M14170" s="44"/>
      <c r="P14170" s="343"/>
    </row>
    <row r="14171" spans="1:16" x14ac:dyDescent="0.25">
      <c r="A14171" s="102" t="s">
        <v>438</v>
      </c>
      <c r="B14171" s="92" t="s">
        <v>4085</v>
      </c>
      <c r="C14171" s="93" t="s">
        <v>4084</v>
      </c>
      <c r="D14171" s="93" t="s">
        <v>1398</v>
      </c>
      <c r="E14171" s="94">
        <v>45794</v>
      </c>
      <c r="F14171" s="93"/>
      <c r="G14171" s="93" t="s">
        <v>1385</v>
      </c>
      <c r="H14171" s="93" t="s">
        <v>1385</v>
      </c>
      <c r="I14171" s="99"/>
      <c r="J14171" s="99"/>
      <c r="K14171" s="99"/>
      <c r="L14171" s="44"/>
      <c r="M14171" s="44"/>
      <c r="N14171" s="31"/>
      <c r="P14171" s="343"/>
    </row>
    <row r="14172" spans="1:16" x14ac:dyDescent="0.25">
      <c r="A14172" s="1" t="s">
        <v>5202</v>
      </c>
      <c r="B14172" s="432" t="s">
        <v>6242</v>
      </c>
      <c r="C14172" s="433" t="s">
        <v>6265</v>
      </c>
      <c r="D14172" s="434" t="s">
        <v>17016</v>
      </c>
      <c r="E14172" s="434">
        <v>45885</v>
      </c>
      <c r="P14172" s="343"/>
    </row>
    <row r="14173" spans="1:16" x14ac:dyDescent="0.25">
      <c r="A14173" s="1" t="s">
        <v>5202</v>
      </c>
      <c r="B14173" s="432" t="s">
        <v>189</v>
      </c>
      <c r="C14173" s="433" t="s">
        <v>8459</v>
      </c>
      <c r="D14173" s="434" t="s">
        <v>17016</v>
      </c>
      <c r="E14173" s="434">
        <v>46076</v>
      </c>
      <c r="P14173" s="343"/>
    </row>
    <row r="14174" spans="1:16" x14ac:dyDescent="0.25">
      <c r="A14174" s="1" t="s">
        <v>5202</v>
      </c>
      <c r="B14174" s="432" t="s">
        <v>1815</v>
      </c>
      <c r="C14174" s="433" t="s">
        <v>8460</v>
      </c>
      <c r="D14174" s="434" t="s">
        <v>17016</v>
      </c>
      <c r="E14174" s="434">
        <v>45765</v>
      </c>
      <c r="P14174" s="343"/>
    </row>
    <row r="14175" spans="1:16" x14ac:dyDescent="0.25">
      <c r="A14175" s="1" t="s">
        <v>5202</v>
      </c>
      <c r="B14175" s="432" t="s">
        <v>16432</v>
      </c>
      <c r="C14175" s="433" t="s">
        <v>16437</v>
      </c>
      <c r="D14175" s="434" t="s">
        <v>17016</v>
      </c>
      <c r="E14175" s="434">
        <v>45945</v>
      </c>
      <c r="P14175" s="343"/>
    </row>
    <row r="14176" spans="1:16" x14ac:dyDescent="0.25">
      <c r="A14176" s="1" t="s">
        <v>5202</v>
      </c>
      <c r="B14176" s="432" t="s">
        <v>16406</v>
      </c>
      <c r="C14176" s="433" t="s">
        <v>18284</v>
      </c>
      <c r="D14176" s="434" t="s">
        <v>17016</v>
      </c>
      <c r="E14176" s="434">
        <v>46008</v>
      </c>
      <c r="P14176" s="343"/>
    </row>
    <row r="14177" spans="1:16" x14ac:dyDescent="0.25">
      <c r="A14177" s="102" t="s">
        <v>5202</v>
      </c>
      <c r="B14177" s="102" t="s">
        <v>7778</v>
      </c>
      <c r="C14177" s="97" t="s">
        <v>7779</v>
      </c>
      <c r="D14177" s="96" t="s">
        <v>1398</v>
      </c>
      <c r="E14177" s="64">
        <v>45975</v>
      </c>
      <c r="F14177" s="93"/>
      <c r="G14177" s="93"/>
      <c r="H14177" s="93"/>
      <c r="I14177" s="99"/>
      <c r="J14177" s="99"/>
      <c r="K14177" s="99"/>
      <c r="L14177" s="44"/>
      <c r="M14177" s="44"/>
      <c r="N14177" s="31"/>
      <c r="P14177" s="343"/>
    </row>
    <row r="14178" spans="1:16" x14ac:dyDescent="0.25">
      <c r="A14178" s="102" t="s">
        <v>5202</v>
      </c>
      <c r="B14178" s="92" t="s">
        <v>15819</v>
      </c>
      <c r="C14178" s="93" t="s">
        <v>15820</v>
      </c>
      <c r="D14178" s="93" t="s">
        <v>1398</v>
      </c>
      <c r="E14178" s="94">
        <v>45952</v>
      </c>
      <c r="F14178" s="93"/>
      <c r="G14178" s="93"/>
      <c r="H14178" s="93"/>
      <c r="I14178" s="99"/>
      <c r="J14178" s="99"/>
      <c r="K14178" s="99"/>
      <c r="L14178" s="44"/>
      <c r="M14178" s="44"/>
      <c r="N14178" s="31"/>
      <c r="P14178" s="343"/>
    </row>
    <row r="14179" spans="1:16" x14ac:dyDescent="0.25">
      <c r="A14179" s="44" t="s">
        <v>535</v>
      </c>
      <c r="B14179" s="44" t="s">
        <v>15315</v>
      </c>
      <c r="C14179" s="45" t="s">
        <v>2596</v>
      </c>
      <c r="D14179" s="45" t="s">
        <v>16294</v>
      </c>
      <c r="E14179" s="46">
        <v>45688</v>
      </c>
      <c r="F14179" s="338"/>
      <c r="G14179" s="44"/>
      <c r="H14179" s="44"/>
      <c r="I14179" s="44"/>
      <c r="J14179" s="44"/>
      <c r="K14179" s="44"/>
      <c r="L14179" s="44"/>
      <c r="M14179" s="44"/>
      <c r="N14179" s="31"/>
      <c r="P14179" s="343"/>
    </row>
    <row r="14180" spans="1:16" x14ac:dyDescent="0.25">
      <c r="A14180" s="92" t="s">
        <v>1465</v>
      </c>
      <c r="B14180" s="92" t="s">
        <v>1583</v>
      </c>
      <c r="C14180" s="93" t="s">
        <v>4627</v>
      </c>
      <c r="D14180" s="93" t="s">
        <v>1398</v>
      </c>
      <c r="E14180" s="94">
        <v>45886</v>
      </c>
      <c r="F14180" s="93"/>
      <c r="G14180" s="93" t="s">
        <v>1385</v>
      </c>
      <c r="H14180" s="45" t="s">
        <v>1533</v>
      </c>
      <c r="I14180" s="99"/>
      <c r="J14180" s="99"/>
      <c r="K14180" s="99"/>
      <c r="L14180" s="44"/>
      <c r="M14180" s="44"/>
      <c r="N14180" s="31"/>
      <c r="P14180" s="343"/>
    </row>
    <row r="14181" spans="1:16" x14ac:dyDescent="0.25">
      <c r="A14181" s="100" t="s">
        <v>4147</v>
      </c>
      <c r="B14181" s="92" t="s">
        <v>4153</v>
      </c>
      <c r="C14181" s="93" t="s">
        <v>4154</v>
      </c>
      <c r="D14181" s="93" t="s">
        <v>1398</v>
      </c>
      <c r="E14181" s="94">
        <v>46131</v>
      </c>
      <c r="F14181" s="93"/>
      <c r="G14181" s="93"/>
      <c r="H14181" s="93"/>
      <c r="I14181" s="99"/>
      <c r="J14181" s="99"/>
      <c r="K14181" s="99"/>
      <c r="L14181" s="44"/>
      <c r="M14181" s="44"/>
      <c r="P14181" s="343"/>
    </row>
    <row r="14182" spans="1:16" x14ac:dyDescent="0.25">
      <c r="A14182" s="264" t="s">
        <v>15077</v>
      </c>
      <c r="B14182" s="264" t="s">
        <v>13009</v>
      </c>
      <c r="C14182" s="265">
        <v>240101</v>
      </c>
      <c r="D14182" s="265" t="s">
        <v>15953</v>
      </c>
      <c r="E14182" s="266" t="s">
        <v>13010</v>
      </c>
      <c r="P14182" s="343"/>
    </row>
    <row r="14183" spans="1:16" x14ac:dyDescent="0.25">
      <c r="A14183" s="264" t="s">
        <v>7080</v>
      </c>
      <c r="B14183" s="264" t="s">
        <v>2751</v>
      </c>
      <c r="C14183" s="265">
        <v>220105</v>
      </c>
      <c r="D14183" s="265" t="s">
        <v>15953</v>
      </c>
      <c r="E14183" s="266" t="s">
        <v>3064</v>
      </c>
      <c r="P14183" s="343"/>
    </row>
    <row r="14184" spans="1:16" x14ac:dyDescent="0.25">
      <c r="A14184" s="264" t="s">
        <v>3558</v>
      </c>
      <c r="B14184" s="264" t="s">
        <v>1074</v>
      </c>
      <c r="C14184" s="265">
        <v>220701</v>
      </c>
      <c r="D14184" s="265" t="s">
        <v>15953</v>
      </c>
      <c r="E14184" s="266" t="s">
        <v>6212</v>
      </c>
      <c r="P14184" s="343"/>
    </row>
    <row r="14185" spans="1:16" x14ac:dyDescent="0.25">
      <c r="A14185" s="264" t="s">
        <v>15078</v>
      </c>
      <c r="B14185" s="264" t="s">
        <v>1076</v>
      </c>
      <c r="C14185" s="265">
        <v>240303</v>
      </c>
      <c r="D14185" s="265" t="s">
        <v>15953</v>
      </c>
      <c r="E14185" s="266" t="s">
        <v>3064</v>
      </c>
      <c r="P14185" s="343"/>
    </row>
    <row r="14186" spans="1:16" x14ac:dyDescent="0.25">
      <c r="A14186" s="264" t="s">
        <v>15078</v>
      </c>
      <c r="B14186" s="264" t="s">
        <v>14575</v>
      </c>
      <c r="C14186" s="265">
        <v>240402</v>
      </c>
      <c r="D14186" s="265" t="s">
        <v>15953</v>
      </c>
      <c r="E14186" s="266" t="s">
        <v>6492</v>
      </c>
      <c r="P14186" s="343"/>
    </row>
    <row r="14187" spans="1:16" x14ac:dyDescent="0.25">
      <c r="A14187" s="44" t="s">
        <v>13436</v>
      </c>
      <c r="B14187" s="44" t="s">
        <v>15257</v>
      </c>
      <c r="C14187" s="45" t="s">
        <v>13518</v>
      </c>
      <c r="D14187" s="45" t="s">
        <v>16294</v>
      </c>
      <c r="E14187" s="46">
        <v>46022</v>
      </c>
      <c r="F14187" s="338"/>
      <c r="G14187" s="44"/>
      <c r="H14187" s="44"/>
      <c r="I14187" s="44"/>
      <c r="J14187" s="44"/>
      <c r="K14187" s="44"/>
      <c r="L14187" s="44"/>
      <c r="M14187" s="44"/>
      <c r="N14187" s="31"/>
      <c r="P14187" s="343"/>
    </row>
    <row r="14188" spans="1:16" x14ac:dyDescent="0.25">
      <c r="A14188" s="403" t="s">
        <v>17554</v>
      </c>
      <c r="B14188" s="403" t="s">
        <v>17175</v>
      </c>
      <c r="C14188" s="413">
        <v>13.22</v>
      </c>
      <c r="D14188" s="43" t="s">
        <v>17679</v>
      </c>
      <c r="E14188" s="43">
        <v>45838</v>
      </c>
      <c r="F14188" s="88"/>
      <c r="P14188" s="343"/>
    </row>
    <row r="14189" spans="1:16" x14ac:dyDescent="0.25">
      <c r="A14189" s="264" t="s">
        <v>4327</v>
      </c>
      <c r="B14189" s="264" t="s">
        <v>3753</v>
      </c>
      <c r="C14189" s="265">
        <v>210101</v>
      </c>
      <c r="D14189" s="265" t="s">
        <v>15953</v>
      </c>
      <c r="E14189" s="266" t="s">
        <v>3754</v>
      </c>
      <c r="P14189" s="343"/>
    </row>
    <row r="14190" spans="1:16" x14ac:dyDescent="0.25">
      <c r="A14190" s="44" t="s">
        <v>4328</v>
      </c>
      <c r="B14190" s="44" t="s">
        <v>15779</v>
      </c>
      <c r="C14190" s="45" t="s">
        <v>15780</v>
      </c>
      <c r="D14190" s="45" t="s">
        <v>18252</v>
      </c>
      <c r="E14190" s="45" t="s">
        <v>6416</v>
      </c>
      <c r="F14190" s="45" t="s">
        <v>1384</v>
      </c>
      <c r="G14190" s="45" t="s">
        <v>1385</v>
      </c>
      <c r="P14190" s="343"/>
    </row>
    <row r="14191" spans="1:16" x14ac:dyDescent="0.25">
      <c r="A14191" s="44" t="s">
        <v>4328</v>
      </c>
      <c r="B14191" s="44" t="s">
        <v>1345</v>
      </c>
      <c r="C14191" s="45" t="s">
        <v>18105</v>
      </c>
      <c r="D14191" s="45" t="s">
        <v>18252</v>
      </c>
      <c r="E14191" s="45" t="s">
        <v>6985</v>
      </c>
      <c r="F14191" s="45" t="s">
        <v>1384</v>
      </c>
      <c r="G14191" s="45" t="s">
        <v>1385</v>
      </c>
      <c r="P14191" s="343"/>
    </row>
    <row r="14192" spans="1:16" x14ac:dyDescent="0.25">
      <c r="A14192" s="264" t="s">
        <v>4328</v>
      </c>
      <c r="B14192" s="264" t="s">
        <v>3753</v>
      </c>
      <c r="C14192" s="265">
        <v>210101</v>
      </c>
      <c r="D14192" s="265" t="s">
        <v>15953</v>
      </c>
      <c r="E14192" s="266" t="s">
        <v>3754</v>
      </c>
      <c r="P14192" s="343"/>
    </row>
    <row r="14193" spans="1:16" x14ac:dyDescent="0.25">
      <c r="A14193" s="264" t="s">
        <v>4328</v>
      </c>
      <c r="B14193" s="264" t="s">
        <v>6669</v>
      </c>
      <c r="C14193" s="265">
        <v>240804</v>
      </c>
      <c r="D14193" s="265" t="s">
        <v>15953</v>
      </c>
      <c r="E14193" s="266" t="s">
        <v>15826</v>
      </c>
      <c r="P14193" s="343"/>
    </row>
    <row r="14194" spans="1:16" x14ac:dyDescent="0.25">
      <c r="A14194" s="57" t="s">
        <v>10879</v>
      </c>
      <c r="B14194" s="57" t="s">
        <v>2495</v>
      </c>
      <c r="C14194" s="62" t="s">
        <v>10848</v>
      </c>
      <c r="D14194" s="62" t="s">
        <v>5966</v>
      </c>
      <c r="E14194" s="60">
        <v>45961</v>
      </c>
      <c r="F14194" s="339" t="s">
        <v>16267</v>
      </c>
      <c r="G14194" s="339" t="s">
        <v>16268</v>
      </c>
      <c r="H14194" s="57"/>
      <c r="I14194" s="57"/>
      <c r="J14194" s="57"/>
      <c r="K14194" s="57"/>
      <c r="L14194" s="44"/>
      <c r="M14194" s="44"/>
      <c r="N14194" s="31"/>
      <c r="P14194" s="343"/>
    </row>
    <row r="14195" spans="1:16" x14ac:dyDescent="0.25">
      <c r="A14195" s="44" t="s">
        <v>16198</v>
      </c>
      <c r="B14195" s="44" t="s">
        <v>15970</v>
      </c>
      <c r="C14195" s="45" t="s">
        <v>15775</v>
      </c>
      <c r="D14195" s="45" t="s">
        <v>18252</v>
      </c>
      <c r="E14195" s="45" t="s">
        <v>6416</v>
      </c>
      <c r="F14195" s="45" t="s">
        <v>1384</v>
      </c>
      <c r="G14195" s="45" t="s">
        <v>1385</v>
      </c>
      <c r="P14195" s="343"/>
    </row>
    <row r="14196" spans="1:16" x14ac:dyDescent="0.25">
      <c r="A14196" s="403" t="s">
        <v>17555</v>
      </c>
      <c r="B14196" s="403" t="s">
        <v>17099</v>
      </c>
      <c r="C14196" s="413">
        <v>8.24</v>
      </c>
      <c r="D14196" s="43" t="s">
        <v>17679</v>
      </c>
      <c r="E14196" s="43">
        <v>47057</v>
      </c>
      <c r="F14196" s="88"/>
      <c r="P14196" s="343"/>
    </row>
    <row r="14197" spans="1:16" x14ac:dyDescent="0.25">
      <c r="A14197" s="57" t="s">
        <v>4103</v>
      </c>
      <c r="B14197" s="57" t="s">
        <v>4104</v>
      </c>
      <c r="C14197" s="312" t="s">
        <v>4105</v>
      </c>
      <c r="D14197" s="146" t="s">
        <v>2468</v>
      </c>
      <c r="E14197" s="270">
        <v>45089</v>
      </c>
      <c r="F14197" s="93"/>
      <c r="G14197" s="93"/>
      <c r="H14197" s="93" t="s">
        <v>1533</v>
      </c>
      <c r="I14197" s="99"/>
      <c r="J14197" s="99"/>
      <c r="K14197" s="99"/>
      <c r="L14197" s="44"/>
      <c r="M14197" s="44"/>
      <c r="P14197" s="343"/>
    </row>
    <row r="14198" spans="1:16" x14ac:dyDescent="0.25">
      <c r="A14198" s="44" t="s">
        <v>10104</v>
      </c>
      <c r="B14198" s="44" t="s">
        <v>10105</v>
      </c>
      <c r="C14198" s="45" t="s">
        <v>6388</v>
      </c>
      <c r="D14198" s="45" t="s">
        <v>15765</v>
      </c>
      <c r="E14198" s="45" t="s">
        <v>6422</v>
      </c>
      <c r="F14198" s="328"/>
      <c r="G14198" s="328"/>
      <c r="H14198" s="328"/>
      <c r="I14198" s="329"/>
      <c r="J14198" s="329"/>
      <c r="K14198" s="329"/>
      <c r="L14198" s="44"/>
      <c r="M14198" s="44"/>
      <c r="P14198" s="343"/>
    </row>
    <row r="14199" spans="1:16" x14ac:dyDescent="0.25">
      <c r="A14199" s="346" t="s">
        <v>10104</v>
      </c>
      <c r="B14199" s="346" t="s">
        <v>10105</v>
      </c>
      <c r="C14199" s="347" t="s">
        <v>6388</v>
      </c>
      <c r="D14199" s="347" t="s">
        <v>15765</v>
      </c>
      <c r="E14199" s="347" t="s">
        <v>6665</v>
      </c>
      <c r="F14199" s="346"/>
      <c r="G14199" s="346"/>
      <c r="H14199" s="346"/>
      <c r="I14199" s="346"/>
      <c r="J14199" s="346"/>
      <c r="K14199" s="346"/>
      <c r="L14199" s="346"/>
      <c r="M14199" s="346"/>
      <c r="P14199" s="343"/>
    </row>
    <row r="14200" spans="1:16" x14ac:dyDescent="0.25">
      <c r="A14200" s="44" t="s">
        <v>10104</v>
      </c>
      <c r="B14200" s="44" t="s">
        <v>10105</v>
      </c>
      <c r="C14200" s="45" t="s">
        <v>6388</v>
      </c>
      <c r="D14200" s="45" t="s">
        <v>13812</v>
      </c>
      <c r="E14200" s="45" t="s">
        <v>6422</v>
      </c>
      <c r="F14200" s="93"/>
      <c r="G14200" s="93"/>
      <c r="H14200" s="93"/>
      <c r="I14200" s="99"/>
      <c r="J14200" s="99"/>
      <c r="K14200" s="99"/>
      <c r="L14200" s="44"/>
      <c r="M14200" s="44"/>
      <c r="P14200" s="343"/>
    </row>
    <row r="14201" spans="1:16" x14ac:dyDescent="0.25">
      <c r="A14201" s="264" t="s">
        <v>975</v>
      </c>
      <c r="B14201" s="264" t="s">
        <v>2751</v>
      </c>
      <c r="C14201" s="265">
        <v>230105</v>
      </c>
      <c r="D14201" s="265" t="s">
        <v>15953</v>
      </c>
      <c r="E14201" s="266" t="s">
        <v>6877</v>
      </c>
      <c r="P14201" s="343"/>
    </row>
    <row r="14202" spans="1:16" x14ac:dyDescent="0.25">
      <c r="A14202" s="44" t="s">
        <v>10247</v>
      </c>
      <c r="B14202" s="44" t="s">
        <v>10245</v>
      </c>
      <c r="C14202" s="45" t="s">
        <v>10248</v>
      </c>
      <c r="D14202" s="45" t="s">
        <v>15765</v>
      </c>
      <c r="E14202" s="45" t="s">
        <v>6422</v>
      </c>
      <c r="F14202" s="328"/>
      <c r="G14202" s="328"/>
      <c r="H14202" s="328"/>
      <c r="I14202" s="329"/>
      <c r="J14202" s="329"/>
      <c r="K14202" s="329"/>
      <c r="L14202" s="44"/>
      <c r="M14202" s="44"/>
      <c r="P14202" s="343"/>
    </row>
    <row r="14203" spans="1:16" x14ac:dyDescent="0.25">
      <c r="A14203" s="346" t="s">
        <v>10247</v>
      </c>
      <c r="B14203" s="346" t="s">
        <v>10245</v>
      </c>
      <c r="C14203" s="347" t="s">
        <v>10248</v>
      </c>
      <c r="D14203" s="347" t="s">
        <v>15765</v>
      </c>
      <c r="E14203" s="347" t="s">
        <v>6665</v>
      </c>
      <c r="F14203" s="346"/>
      <c r="G14203" s="346"/>
      <c r="H14203" s="346"/>
      <c r="I14203" s="346"/>
      <c r="J14203" s="346"/>
      <c r="K14203" s="346"/>
      <c r="L14203" s="346"/>
      <c r="M14203" s="346"/>
      <c r="P14203" s="343"/>
    </row>
    <row r="14204" spans="1:16" x14ac:dyDescent="0.25">
      <c r="A14204" s="44" t="s">
        <v>10247</v>
      </c>
      <c r="B14204" s="44" t="s">
        <v>10245</v>
      </c>
      <c r="C14204" s="45" t="s">
        <v>10248</v>
      </c>
      <c r="D14204" s="45" t="s">
        <v>13812</v>
      </c>
      <c r="E14204" s="45" t="s">
        <v>6422</v>
      </c>
      <c r="F14204" s="93"/>
      <c r="G14204" s="93"/>
      <c r="H14204" s="93"/>
      <c r="I14204" s="99"/>
      <c r="J14204" s="99"/>
      <c r="K14204" s="99"/>
      <c r="L14204" s="44"/>
      <c r="M14204" s="44"/>
      <c r="P14204" s="343"/>
    </row>
    <row r="14205" spans="1:16" x14ac:dyDescent="0.25">
      <c r="A14205" s="264" t="s">
        <v>7081</v>
      </c>
      <c r="B14205" s="264" t="s">
        <v>1921</v>
      </c>
      <c r="C14205" s="265">
        <v>250101</v>
      </c>
      <c r="D14205" s="265" t="s">
        <v>15953</v>
      </c>
      <c r="E14205" s="266" t="s">
        <v>17681</v>
      </c>
      <c r="P14205" s="343"/>
    </row>
    <row r="14206" spans="1:16" x14ac:dyDescent="0.25">
      <c r="A14206" s="403" t="s">
        <v>17556</v>
      </c>
      <c r="B14206" s="403" t="s">
        <v>17122</v>
      </c>
      <c r="C14206" s="413">
        <v>15.24</v>
      </c>
      <c r="D14206" s="43" t="s">
        <v>17679</v>
      </c>
      <c r="E14206" s="43">
        <v>47299</v>
      </c>
      <c r="F14206" s="88"/>
      <c r="P14206" s="343"/>
    </row>
    <row r="14207" spans="1:16" x14ac:dyDescent="0.25">
      <c r="A14207" s="403" t="s">
        <v>17556</v>
      </c>
      <c r="B14207" s="403" t="s">
        <v>17124</v>
      </c>
      <c r="C14207" s="413">
        <v>16.239999999999998</v>
      </c>
      <c r="D14207" s="43" t="s">
        <v>17679</v>
      </c>
      <c r="E14207" s="43">
        <v>47299</v>
      </c>
      <c r="F14207" s="88"/>
      <c r="P14207" s="343"/>
    </row>
    <row r="14208" spans="1:16" x14ac:dyDescent="0.25">
      <c r="A14208" s="264" t="s">
        <v>11491</v>
      </c>
      <c r="B14208" s="264" t="s">
        <v>4181</v>
      </c>
      <c r="C14208" s="265">
        <v>230301</v>
      </c>
      <c r="D14208" s="265" t="s">
        <v>15953</v>
      </c>
      <c r="E14208" s="266" t="s">
        <v>6877</v>
      </c>
      <c r="P14208" s="343"/>
    </row>
    <row r="14209" spans="1:16" x14ac:dyDescent="0.25">
      <c r="A14209" s="264" t="s">
        <v>11491</v>
      </c>
      <c r="B14209" s="264" t="s">
        <v>1059</v>
      </c>
      <c r="C14209" s="265">
        <v>231104</v>
      </c>
      <c r="D14209" s="265" t="s">
        <v>15953</v>
      </c>
      <c r="E14209" s="266" t="s">
        <v>11352</v>
      </c>
      <c r="P14209" s="343"/>
    </row>
    <row r="14210" spans="1:16" x14ac:dyDescent="0.25">
      <c r="A14210" s="264" t="s">
        <v>11491</v>
      </c>
      <c r="B14210" s="264" t="s">
        <v>1060</v>
      </c>
      <c r="C14210" s="265">
        <v>23110301</v>
      </c>
      <c r="D14210" s="265" t="s">
        <v>15953</v>
      </c>
      <c r="E14210" s="266" t="s">
        <v>11352</v>
      </c>
      <c r="P14210" s="343"/>
    </row>
    <row r="14211" spans="1:16" x14ac:dyDescent="0.25">
      <c r="A14211" s="262" t="s">
        <v>10804</v>
      </c>
      <c r="B14211" s="262" t="s">
        <v>11553</v>
      </c>
      <c r="C14211" s="53" t="s">
        <v>11755</v>
      </c>
      <c r="D14211" s="93" t="s">
        <v>7330</v>
      </c>
      <c r="E14211" s="263">
        <v>47059</v>
      </c>
      <c r="F14211" s="93"/>
      <c r="G14211" s="93"/>
      <c r="H14211" s="93"/>
      <c r="I14211" s="99"/>
      <c r="J14211" s="99"/>
      <c r="K14211" s="99"/>
      <c r="L14211" s="44"/>
      <c r="M14211" s="44"/>
      <c r="P14211" s="343"/>
    </row>
    <row r="14212" spans="1:16" x14ac:dyDescent="0.25">
      <c r="A14212" s="264" t="s">
        <v>10804</v>
      </c>
      <c r="B14212" s="264" t="s">
        <v>6669</v>
      </c>
      <c r="C14212" s="265">
        <v>230807</v>
      </c>
      <c r="D14212" s="265" t="s">
        <v>15953</v>
      </c>
      <c r="E14212" s="266" t="s">
        <v>6877</v>
      </c>
      <c r="P14212" s="343"/>
    </row>
    <row r="14213" spans="1:16" x14ac:dyDescent="0.25">
      <c r="A14213" s="264" t="s">
        <v>7082</v>
      </c>
      <c r="B14213" s="264" t="s">
        <v>2751</v>
      </c>
      <c r="C14213" s="265">
        <v>220105</v>
      </c>
      <c r="D14213" s="265" t="s">
        <v>15953</v>
      </c>
      <c r="E14213" s="266" t="s">
        <v>3064</v>
      </c>
      <c r="P14213" s="343"/>
    </row>
    <row r="14214" spans="1:16" x14ac:dyDescent="0.25">
      <c r="A14214" s="44" t="s">
        <v>9201</v>
      </c>
      <c r="B14214" s="44" t="s">
        <v>2667</v>
      </c>
      <c r="C14214" s="45" t="s">
        <v>9088</v>
      </c>
      <c r="D14214" s="45" t="s">
        <v>18252</v>
      </c>
      <c r="E14214" s="45" t="s">
        <v>6809</v>
      </c>
      <c r="F14214" s="45" t="s">
        <v>1384</v>
      </c>
      <c r="G14214" s="45" t="s">
        <v>1385</v>
      </c>
      <c r="P14214" s="343"/>
    </row>
    <row r="14215" spans="1:16" x14ac:dyDescent="0.25">
      <c r="A14215" s="403" t="s">
        <v>4329</v>
      </c>
      <c r="B14215" s="403" t="s">
        <v>17172</v>
      </c>
      <c r="C14215" s="413">
        <v>23.22</v>
      </c>
      <c r="D14215" s="43" t="s">
        <v>17679</v>
      </c>
      <c r="E14215" s="43">
        <v>45838</v>
      </c>
      <c r="F14215" s="88"/>
      <c r="P14215" s="343"/>
    </row>
    <row r="14216" spans="1:16" x14ac:dyDescent="0.25">
      <c r="A14216" s="264" t="s">
        <v>4329</v>
      </c>
      <c r="B14216" s="264" t="s">
        <v>3753</v>
      </c>
      <c r="C14216" s="265">
        <v>210101</v>
      </c>
      <c r="D14216" s="265" t="s">
        <v>15953</v>
      </c>
      <c r="E14216" s="266" t="s">
        <v>3754</v>
      </c>
      <c r="P14216" s="343"/>
    </row>
    <row r="14217" spans="1:16" x14ac:dyDescent="0.25">
      <c r="A14217" s="264" t="s">
        <v>4329</v>
      </c>
      <c r="B14217" s="264" t="s">
        <v>14586</v>
      </c>
      <c r="C14217" s="265">
        <v>240403</v>
      </c>
      <c r="D14217" s="265" t="s">
        <v>15953</v>
      </c>
      <c r="E14217" s="266" t="s">
        <v>6492</v>
      </c>
      <c r="P14217" s="343"/>
    </row>
    <row r="14218" spans="1:16" x14ac:dyDescent="0.25">
      <c r="A14218" s="44" t="s">
        <v>12581</v>
      </c>
      <c r="B14218" s="44" t="s">
        <v>12121</v>
      </c>
      <c r="C14218" s="45" t="s">
        <v>12929</v>
      </c>
      <c r="D14218" s="45" t="s">
        <v>4574</v>
      </c>
      <c r="E14218" s="275">
        <f>DATE(2027,6,16)</f>
        <v>46554</v>
      </c>
      <c r="M14218" s="44"/>
      <c r="P14218" s="343"/>
    </row>
    <row r="14219" spans="1:16" x14ac:dyDescent="0.25">
      <c r="A14219" s="44" t="s">
        <v>12582</v>
      </c>
      <c r="B14219" s="44" t="s">
        <v>11989</v>
      </c>
      <c r="C14219" s="45" t="s">
        <v>4979</v>
      </c>
      <c r="D14219" s="45" t="s">
        <v>4574</v>
      </c>
      <c r="E14219" s="275">
        <f>DATE(2025,8,9)</f>
        <v>45878</v>
      </c>
      <c r="F14219" s="32"/>
      <c r="G14219" s="32"/>
      <c r="H14219" s="32"/>
      <c r="I14219" s="31"/>
      <c r="J14219" s="31"/>
      <c r="K14219" s="31"/>
      <c r="L14219" s="31"/>
      <c r="M14219" s="44"/>
      <c r="N14219" s="31"/>
      <c r="P14219" s="343"/>
    </row>
    <row r="14220" spans="1:16" x14ac:dyDescent="0.25">
      <c r="A14220" s="264" t="s">
        <v>13056</v>
      </c>
      <c r="B14220" s="264" t="s">
        <v>3782</v>
      </c>
      <c r="C14220" s="265">
        <v>24010402</v>
      </c>
      <c r="D14220" s="265" t="s">
        <v>15953</v>
      </c>
      <c r="E14220" s="266" t="s">
        <v>8836</v>
      </c>
      <c r="P14220" s="343"/>
    </row>
    <row r="14221" spans="1:16" x14ac:dyDescent="0.25">
      <c r="A14221" s="44" t="s">
        <v>16199</v>
      </c>
      <c r="B14221" s="44" t="s">
        <v>9328</v>
      </c>
      <c r="C14221" s="45" t="s">
        <v>9329</v>
      </c>
      <c r="D14221" s="45" t="s">
        <v>18252</v>
      </c>
      <c r="E14221" s="45" t="s">
        <v>3754</v>
      </c>
      <c r="F14221" s="45" t="s">
        <v>1384</v>
      </c>
      <c r="G14221" s="45" t="s">
        <v>1385</v>
      </c>
      <c r="P14221" s="343"/>
    </row>
    <row r="14222" spans="1:16" x14ac:dyDescent="0.25">
      <c r="A14222" s="44" t="s">
        <v>16199</v>
      </c>
      <c r="B14222" s="44" t="s">
        <v>15963</v>
      </c>
      <c r="C14222" s="45" t="s">
        <v>15964</v>
      </c>
      <c r="D14222" s="45" t="s">
        <v>18252</v>
      </c>
      <c r="E14222" s="45" t="s">
        <v>6214</v>
      </c>
      <c r="F14222" s="45" t="s">
        <v>1384</v>
      </c>
      <c r="G14222" s="45" t="s">
        <v>1385</v>
      </c>
      <c r="P14222" s="343"/>
    </row>
    <row r="14223" spans="1:16" x14ac:dyDescent="0.25">
      <c r="A14223" s="264" t="s">
        <v>15921</v>
      </c>
      <c r="B14223" s="264" t="s">
        <v>1061</v>
      </c>
      <c r="C14223" s="265">
        <v>240803</v>
      </c>
      <c r="D14223" s="265" t="s">
        <v>15953</v>
      </c>
      <c r="E14223" s="266" t="s">
        <v>6416</v>
      </c>
      <c r="P14223" s="343"/>
    </row>
    <row r="14224" spans="1:16" x14ac:dyDescent="0.25">
      <c r="A14224" s="1" t="s">
        <v>14024</v>
      </c>
      <c r="B14224" s="432" t="s">
        <v>8379</v>
      </c>
      <c r="C14224" s="433" t="s">
        <v>14023</v>
      </c>
      <c r="D14224" s="434" t="s">
        <v>17016</v>
      </c>
      <c r="E14224" s="434">
        <v>45838</v>
      </c>
      <c r="P14224" s="343"/>
    </row>
    <row r="14225" spans="1:16" x14ac:dyDescent="0.25">
      <c r="A14225" s="44" t="s">
        <v>12583</v>
      </c>
      <c r="B14225" s="44" t="s">
        <v>12081</v>
      </c>
      <c r="C14225" s="45" t="s">
        <v>5074</v>
      </c>
      <c r="D14225" s="45" t="s">
        <v>4574</v>
      </c>
      <c r="E14225" s="275">
        <f>DATE(2025,11,16)</f>
        <v>45977</v>
      </c>
      <c r="F14225" s="32"/>
      <c r="G14225" s="32"/>
      <c r="H14225" s="32"/>
      <c r="I14225" s="31"/>
      <c r="J14225" s="31"/>
      <c r="K14225" s="31"/>
      <c r="L14225" s="31"/>
      <c r="M14225" s="44"/>
      <c r="N14225" s="31"/>
      <c r="P14225" s="343"/>
    </row>
    <row r="14226" spans="1:16" x14ac:dyDescent="0.25">
      <c r="A14226" s="44" t="s">
        <v>7222</v>
      </c>
      <c r="B14226" s="44" t="s">
        <v>15257</v>
      </c>
      <c r="C14226" s="45" t="s">
        <v>13518</v>
      </c>
      <c r="D14226" s="45" t="s">
        <v>16294</v>
      </c>
      <c r="E14226" s="46">
        <v>46022</v>
      </c>
      <c r="F14226" s="338"/>
      <c r="G14226" s="44"/>
      <c r="H14226" s="44"/>
      <c r="I14226" s="44"/>
      <c r="J14226" s="44"/>
      <c r="K14226" s="44"/>
      <c r="L14226" s="44"/>
      <c r="M14226" s="44"/>
      <c r="N14226" s="31"/>
      <c r="P14226" s="343"/>
    </row>
    <row r="14227" spans="1:16" x14ac:dyDescent="0.25">
      <c r="A14227" s="264" t="s">
        <v>10805</v>
      </c>
      <c r="B14227" s="264" t="s">
        <v>6669</v>
      </c>
      <c r="C14227" s="265">
        <v>230807</v>
      </c>
      <c r="D14227" s="265" t="s">
        <v>15953</v>
      </c>
      <c r="E14227" s="266" t="s">
        <v>6877</v>
      </c>
      <c r="P14227" s="343"/>
    </row>
    <row r="14228" spans="1:16" x14ac:dyDescent="0.25">
      <c r="A14228" s="264" t="s">
        <v>7083</v>
      </c>
      <c r="B14228" s="264" t="s">
        <v>2751</v>
      </c>
      <c r="C14228" s="265">
        <v>230105</v>
      </c>
      <c r="D14228" s="265" t="s">
        <v>15953</v>
      </c>
      <c r="E14228" s="266" t="s">
        <v>6877</v>
      </c>
      <c r="P14228" s="343"/>
    </row>
    <row r="14229" spans="1:16" x14ac:dyDescent="0.25">
      <c r="A14229" s="264" t="s">
        <v>11492</v>
      </c>
      <c r="B14229" s="264" t="s">
        <v>3590</v>
      </c>
      <c r="C14229" s="265">
        <v>230903</v>
      </c>
      <c r="D14229" s="265" t="s">
        <v>15953</v>
      </c>
      <c r="E14229" s="266" t="s">
        <v>10715</v>
      </c>
      <c r="P14229" s="343"/>
    </row>
    <row r="14230" spans="1:16" x14ac:dyDescent="0.25">
      <c r="A14230" s="264" t="s">
        <v>9612</v>
      </c>
      <c r="B14230" s="264" t="s">
        <v>2751</v>
      </c>
      <c r="C14230" s="265">
        <v>230105</v>
      </c>
      <c r="D14230" s="265" t="s">
        <v>15953</v>
      </c>
      <c r="E14230" s="266" t="s">
        <v>6877</v>
      </c>
      <c r="P14230" s="343"/>
    </row>
    <row r="14231" spans="1:16" x14ac:dyDescent="0.25">
      <c r="A14231" s="264" t="s">
        <v>18002</v>
      </c>
      <c r="B14231" s="264" t="s">
        <v>1070</v>
      </c>
      <c r="C14231" s="265">
        <v>241202</v>
      </c>
      <c r="D14231" s="265" t="s">
        <v>15953</v>
      </c>
      <c r="E14231" s="266" t="s">
        <v>17687</v>
      </c>
      <c r="P14231" s="343"/>
    </row>
    <row r="14232" spans="1:16" x14ac:dyDescent="0.25">
      <c r="A14232" s="44" t="s">
        <v>6121</v>
      </c>
      <c r="B14232" s="44" t="s">
        <v>6178</v>
      </c>
      <c r="C14232" s="45" t="s">
        <v>6193</v>
      </c>
      <c r="D14232" s="45" t="s">
        <v>18252</v>
      </c>
      <c r="E14232" s="45" t="s">
        <v>6212</v>
      </c>
      <c r="F14232" s="45" t="s">
        <v>1384</v>
      </c>
      <c r="G14232" s="45" t="s">
        <v>1385</v>
      </c>
      <c r="P14232" s="343"/>
    </row>
    <row r="14233" spans="1:16" x14ac:dyDescent="0.25">
      <c r="A14233" s="44" t="s">
        <v>650</v>
      </c>
      <c r="B14233" s="44" t="s">
        <v>15302</v>
      </c>
      <c r="C14233" s="45" t="s">
        <v>4964</v>
      </c>
      <c r="D14233" s="45" t="s">
        <v>16294</v>
      </c>
      <c r="E14233" s="46">
        <v>45900</v>
      </c>
      <c r="F14233" s="338"/>
      <c r="G14233" s="44"/>
      <c r="H14233" s="44"/>
      <c r="I14233" s="44"/>
      <c r="J14233" s="44"/>
      <c r="K14233" s="44"/>
      <c r="L14233" s="44"/>
      <c r="M14233" s="44"/>
      <c r="N14233" s="31"/>
      <c r="P14233" s="343"/>
    </row>
    <row r="14234" spans="1:16" x14ac:dyDescent="0.25">
      <c r="A14234" s="44" t="s">
        <v>1290</v>
      </c>
      <c r="B14234" s="44" t="s">
        <v>1354</v>
      </c>
      <c r="C14234" s="45" t="s">
        <v>14385</v>
      </c>
      <c r="D14234" s="45" t="s">
        <v>18252</v>
      </c>
      <c r="E14234" s="45" t="s">
        <v>3064</v>
      </c>
      <c r="F14234" s="45" t="s">
        <v>1384</v>
      </c>
      <c r="G14234" s="45" t="s">
        <v>1385</v>
      </c>
      <c r="P14234" s="343"/>
    </row>
    <row r="14235" spans="1:16" x14ac:dyDescent="0.25">
      <c r="A14235" s="403" t="s">
        <v>1290</v>
      </c>
      <c r="B14235" s="403" t="s">
        <v>17175</v>
      </c>
      <c r="C14235" s="413">
        <v>13.22</v>
      </c>
      <c r="D14235" s="43" t="s">
        <v>17679</v>
      </c>
      <c r="E14235" s="43">
        <v>45838</v>
      </c>
      <c r="F14235" s="88"/>
      <c r="P14235" s="343"/>
    </row>
    <row r="14236" spans="1:16" x14ac:dyDescent="0.25">
      <c r="A14236" s="403" t="s">
        <v>1290</v>
      </c>
      <c r="B14236" s="403" t="s">
        <v>17096</v>
      </c>
      <c r="C14236" s="413">
        <v>24.22</v>
      </c>
      <c r="D14236" s="43" t="s">
        <v>17679</v>
      </c>
      <c r="E14236" s="43">
        <v>45838</v>
      </c>
      <c r="F14236" s="88"/>
      <c r="P14236" s="343"/>
    </row>
    <row r="14237" spans="1:16" x14ac:dyDescent="0.25">
      <c r="A14237" s="403" t="s">
        <v>1290</v>
      </c>
      <c r="B14237" s="403" t="s">
        <v>17097</v>
      </c>
      <c r="C14237" s="413">
        <v>28.22</v>
      </c>
      <c r="D14237" s="43" t="s">
        <v>17679</v>
      </c>
      <c r="E14237" s="43">
        <v>45838</v>
      </c>
      <c r="F14237" s="88"/>
      <c r="P14237" s="343"/>
    </row>
    <row r="14238" spans="1:16" x14ac:dyDescent="0.25">
      <c r="A14238" s="44" t="s">
        <v>2510</v>
      </c>
      <c r="B14238" s="44" t="s">
        <v>1351</v>
      </c>
      <c r="C14238" s="45" t="s">
        <v>6192</v>
      </c>
      <c r="D14238" s="45" t="s">
        <v>18252</v>
      </c>
      <c r="E14238" s="45" t="s">
        <v>6210</v>
      </c>
      <c r="F14238" s="45" t="s">
        <v>1384</v>
      </c>
      <c r="G14238" s="45" t="s">
        <v>1385</v>
      </c>
      <c r="P14238" s="343"/>
    </row>
    <row r="14239" spans="1:16" x14ac:dyDescent="0.25">
      <c r="A14239" s="264" t="s">
        <v>15079</v>
      </c>
      <c r="B14239" s="264" t="s">
        <v>2751</v>
      </c>
      <c r="C14239" s="265">
        <v>230105</v>
      </c>
      <c r="D14239" s="265" t="s">
        <v>15953</v>
      </c>
      <c r="E14239" s="266" t="s">
        <v>6877</v>
      </c>
      <c r="P14239" s="343"/>
    </row>
    <row r="14240" spans="1:16" x14ac:dyDescent="0.25">
      <c r="A14240" s="264" t="s">
        <v>15079</v>
      </c>
      <c r="B14240" s="264" t="s">
        <v>4845</v>
      </c>
      <c r="C14240" s="265">
        <v>240506</v>
      </c>
      <c r="D14240" s="265" t="s">
        <v>15953</v>
      </c>
      <c r="E14240" s="266" t="s">
        <v>6710</v>
      </c>
      <c r="P14240" s="343"/>
    </row>
    <row r="14241" spans="1:16" x14ac:dyDescent="0.25">
      <c r="A14241" s="44" t="s">
        <v>2511</v>
      </c>
      <c r="B14241" s="44" t="s">
        <v>6183</v>
      </c>
      <c r="C14241" s="45" t="s">
        <v>6206</v>
      </c>
      <c r="D14241" s="45" t="s">
        <v>18252</v>
      </c>
      <c r="E14241" s="45" t="s">
        <v>6210</v>
      </c>
      <c r="F14241" s="45" t="s">
        <v>1384</v>
      </c>
      <c r="G14241" s="45" t="s">
        <v>1385</v>
      </c>
      <c r="P14241" s="343"/>
    </row>
    <row r="14242" spans="1:16" x14ac:dyDescent="0.25">
      <c r="A14242" s="264" t="s">
        <v>9613</v>
      </c>
      <c r="B14242" s="264" t="s">
        <v>2751</v>
      </c>
      <c r="C14242" s="265">
        <v>230105</v>
      </c>
      <c r="D14242" s="265" t="s">
        <v>15953</v>
      </c>
      <c r="E14242" s="266" t="s">
        <v>6877</v>
      </c>
      <c r="P14242" s="343"/>
    </row>
    <row r="14243" spans="1:16" x14ac:dyDescent="0.25">
      <c r="A14243" s="264" t="s">
        <v>9613</v>
      </c>
      <c r="B14243" s="264" t="s">
        <v>1056</v>
      </c>
      <c r="C14243" s="265">
        <v>230601</v>
      </c>
      <c r="D14243" s="265" t="s">
        <v>15953</v>
      </c>
      <c r="E14243" s="266" t="s">
        <v>10533</v>
      </c>
      <c r="P14243" s="343"/>
    </row>
    <row r="14244" spans="1:16" x14ac:dyDescent="0.25">
      <c r="A14244" s="264" t="s">
        <v>11493</v>
      </c>
      <c r="B14244" s="264" t="s">
        <v>11360</v>
      </c>
      <c r="C14244" s="265">
        <v>231001</v>
      </c>
      <c r="D14244" s="265" t="s">
        <v>15953</v>
      </c>
      <c r="E14244" s="266" t="s">
        <v>2980</v>
      </c>
      <c r="P14244" s="343"/>
    </row>
    <row r="14245" spans="1:16" x14ac:dyDescent="0.25">
      <c r="A14245" s="264" t="s">
        <v>4837</v>
      </c>
      <c r="B14245" s="264" t="s">
        <v>3753</v>
      </c>
      <c r="C14245" s="265">
        <v>210101</v>
      </c>
      <c r="D14245" s="265" t="s">
        <v>15953</v>
      </c>
      <c r="E14245" s="266" t="s">
        <v>3754</v>
      </c>
      <c r="P14245" s="343"/>
    </row>
    <row r="14246" spans="1:16" x14ac:dyDescent="0.25">
      <c r="A14246" s="44" t="s">
        <v>102</v>
      </c>
      <c r="B14246" s="44" t="s">
        <v>1365</v>
      </c>
      <c r="C14246" s="45" t="s">
        <v>15417</v>
      </c>
      <c r="D14246" s="45" t="s">
        <v>18252</v>
      </c>
      <c r="E14246" s="45" t="s">
        <v>11309</v>
      </c>
      <c r="F14246" s="45" t="s">
        <v>1385</v>
      </c>
      <c r="G14246" s="45" t="s">
        <v>1385</v>
      </c>
      <c r="P14246" s="343"/>
    </row>
    <row r="14247" spans="1:16" x14ac:dyDescent="0.25">
      <c r="A14247" s="44" t="s">
        <v>102</v>
      </c>
      <c r="B14247" s="92" t="s">
        <v>13392</v>
      </c>
      <c r="C14247" s="45" t="s">
        <v>13122</v>
      </c>
      <c r="D14247" s="93" t="s">
        <v>13391</v>
      </c>
      <c r="E14247" s="94">
        <v>45838</v>
      </c>
      <c r="F14247" s="93"/>
      <c r="G14247" s="93"/>
      <c r="H14247" s="93"/>
      <c r="I14247" s="99"/>
      <c r="J14247" s="99"/>
      <c r="K14247" s="99"/>
      <c r="L14247" s="44"/>
      <c r="M14247" s="44"/>
      <c r="N14247" s="31"/>
      <c r="P14247" s="343"/>
    </row>
    <row r="14248" spans="1:16" x14ac:dyDescent="0.25">
      <c r="A14248" s="1" t="s">
        <v>102</v>
      </c>
      <c r="B14248" s="432" t="s">
        <v>179</v>
      </c>
      <c r="C14248" s="433" t="s">
        <v>4597</v>
      </c>
      <c r="D14248" s="434" t="s">
        <v>17016</v>
      </c>
      <c r="E14248" s="434">
        <v>45858</v>
      </c>
      <c r="P14248" s="343"/>
    </row>
    <row r="14249" spans="1:16" x14ac:dyDescent="0.25">
      <c r="A14249" s="1" t="s">
        <v>102</v>
      </c>
      <c r="B14249" s="432" t="s">
        <v>179</v>
      </c>
      <c r="C14249" s="433" t="s">
        <v>11958</v>
      </c>
      <c r="D14249" s="434" t="s">
        <v>17016</v>
      </c>
      <c r="E14249" s="434">
        <v>46038</v>
      </c>
      <c r="P14249" s="343"/>
    </row>
    <row r="14250" spans="1:16" x14ac:dyDescent="0.25">
      <c r="A14250" s="264" t="s">
        <v>102</v>
      </c>
      <c r="B14250" s="264" t="s">
        <v>236</v>
      </c>
      <c r="C14250" s="265">
        <v>241001</v>
      </c>
      <c r="D14250" s="265" t="s">
        <v>15953</v>
      </c>
      <c r="E14250" s="266" t="s">
        <v>11352</v>
      </c>
      <c r="P14250" s="343"/>
    </row>
    <row r="14251" spans="1:16" x14ac:dyDescent="0.25">
      <c r="A14251" s="262" t="s">
        <v>11638</v>
      </c>
      <c r="B14251" s="262" t="s">
        <v>11580</v>
      </c>
      <c r="C14251" s="53" t="s">
        <v>11756</v>
      </c>
      <c r="D14251" s="93" t="s">
        <v>7330</v>
      </c>
      <c r="E14251" s="263">
        <v>46890</v>
      </c>
      <c r="F14251" s="93"/>
      <c r="G14251" s="93"/>
      <c r="H14251" s="93"/>
      <c r="I14251" s="99"/>
      <c r="J14251" s="99"/>
      <c r="K14251" s="99"/>
      <c r="L14251" s="44"/>
      <c r="M14251" s="44"/>
      <c r="P14251" s="343"/>
    </row>
    <row r="14252" spans="1:16" x14ac:dyDescent="0.25">
      <c r="A14252" s="262" t="s">
        <v>11639</v>
      </c>
      <c r="B14252" s="262" t="s">
        <v>11566</v>
      </c>
      <c r="C14252" s="53" t="s">
        <v>11757</v>
      </c>
      <c r="D14252" s="93" t="s">
        <v>7330</v>
      </c>
      <c r="E14252" s="263">
        <v>47104</v>
      </c>
      <c r="F14252" s="93"/>
      <c r="G14252" s="93"/>
      <c r="H14252" s="93"/>
      <c r="I14252" s="99"/>
      <c r="J14252" s="99"/>
      <c r="K14252" s="99"/>
      <c r="L14252" s="44"/>
      <c r="M14252" s="44"/>
      <c r="P14252" s="343"/>
    </row>
    <row r="14253" spans="1:16" x14ac:dyDescent="0.25">
      <c r="A14253" s="264" t="s">
        <v>10806</v>
      </c>
      <c r="B14253" s="264" t="s">
        <v>10628</v>
      </c>
      <c r="C14253" s="265">
        <v>230701</v>
      </c>
      <c r="D14253" s="265" t="s">
        <v>15953</v>
      </c>
      <c r="E14253" s="266" t="s">
        <v>5273</v>
      </c>
      <c r="P14253" s="343"/>
    </row>
    <row r="14254" spans="1:16" x14ac:dyDescent="0.25">
      <c r="A14254" s="403" t="s">
        <v>17557</v>
      </c>
      <c r="B14254" s="403" t="s">
        <v>17110</v>
      </c>
      <c r="C14254" s="413">
        <v>4.25</v>
      </c>
      <c r="D14254" s="43" t="s">
        <v>17679</v>
      </c>
      <c r="E14254" s="43">
        <v>47422</v>
      </c>
      <c r="F14254" s="88"/>
      <c r="P14254" s="343"/>
    </row>
    <row r="14255" spans="1:16" x14ac:dyDescent="0.25">
      <c r="A14255" s="403" t="s">
        <v>17557</v>
      </c>
      <c r="B14255" s="403" t="s">
        <v>17116</v>
      </c>
      <c r="C14255" s="413">
        <v>36.24</v>
      </c>
      <c r="D14255" s="43" t="s">
        <v>17679</v>
      </c>
      <c r="E14255" s="43">
        <v>46934</v>
      </c>
      <c r="F14255" s="88" t="s">
        <v>1533</v>
      </c>
      <c r="P14255" s="343"/>
    </row>
    <row r="14256" spans="1:16" x14ac:dyDescent="0.25">
      <c r="A14256" s="264" t="s">
        <v>15080</v>
      </c>
      <c r="B14256" s="264" t="s">
        <v>12996</v>
      </c>
      <c r="C14256" s="265">
        <v>24010401</v>
      </c>
      <c r="D14256" s="265" t="s">
        <v>15953</v>
      </c>
      <c r="E14256" s="266" t="s">
        <v>12997</v>
      </c>
      <c r="P14256" s="343"/>
    </row>
    <row r="14257" spans="1:16" x14ac:dyDescent="0.25">
      <c r="A14257" s="264" t="s">
        <v>15080</v>
      </c>
      <c r="B14257" s="264" t="s">
        <v>3782</v>
      </c>
      <c r="C14257" s="265">
        <v>24010402</v>
      </c>
      <c r="D14257" s="265" t="s">
        <v>15953</v>
      </c>
      <c r="E14257" s="266" t="s">
        <v>8836</v>
      </c>
      <c r="P14257" s="343"/>
    </row>
    <row r="14258" spans="1:16" x14ac:dyDescent="0.25">
      <c r="A14258" s="1" t="s">
        <v>16475</v>
      </c>
      <c r="B14258" s="432" t="s">
        <v>2179</v>
      </c>
      <c r="C14258" s="433" t="s">
        <v>16476</v>
      </c>
      <c r="D14258" s="434" t="s">
        <v>17016</v>
      </c>
      <c r="E14258" s="434">
        <v>45917</v>
      </c>
      <c r="P14258" s="343"/>
    </row>
    <row r="14259" spans="1:16" x14ac:dyDescent="0.25">
      <c r="A14259" s="1" t="s">
        <v>16475</v>
      </c>
      <c r="B14259" s="432" t="s">
        <v>2179</v>
      </c>
      <c r="C14259" s="433" t="s">
        <v>16476</v>
      </c>
      <c r="D14259" s="434" t="s">
        <v>17016</v>
      </c>
      <c r="E14259" s="434">
        <v>45917</v>
      </c>
      <c r="P14259" s="343"/>
    </row>
    <row r="14260" spans="1:16" x14ac:dyDescent="0.25">
      <c r="A14260" s="44" t="s">
        <v>10584</v>
      </c>
      <c r="B14260" s="44" t="s">
        <v>3186</v>
      </c>
      <c r="C14260" s="45" t="s">
        <v>10544</v>
      </c>
      <c r="D14260" s="45" t="s">
        <v>18252</v>
      </c>
      <c r="E14260" s="45" t="s">
        <v>5410</v>
      </c>
      <c r="F14260" s="45" t="s">
        <v>1384</v>
      </c>
      <c r="G14260" s="45" t="s">
        <v>1385</v>
      </c>
      <c r="P14260" s="343"/>
    </row>
    <row r="14261" spans="1:16" x14ac:dyDescent="0.25">
      <c r="A14261" s="264" t="s">
        <v>11494</v>
      </c>
      <c r="B14261" s="264" t="s">
        <v>11360</v>
      </c>
      <c r="C14261" s="265">
        <v>231001</v>
      </c>
      <c r="D14261" s="265" t="s">
        <v>15953</v>
      </c>
      <c r="E14261" s="266" t="s">
        <v>2980</v>
      </c>
      <c r="P14261" s="343"/>
    </row>
    <row r="14262" spans="1:16" x14ac:dyDescent="0.25">
      <c r="A14262" s="135" t="s">
        <v>2007</v>
      </c>
      <c r="B14262" s="131" t="s">
        <v>7538</v>
      </c>
      <c r="C14262" s="96" t="s">
        <v>7539</v>
      </c>
      <c r="D14262" s="96" t="s">
        <v>1972</v>
      </c>
      <c r="E14262" s="112">
        <v>46507</v>
      </c>
      <c r="F14262" s="93"/>
      <c r="G14262" s="93"/>
      <c r="H14262" s="93" t="s">
        <v>1533</v>
      </c>
      <c r="I14262" s="99"/>
      <c r="J14262" s="99"/>
      <c r="K14262" s="99"/>
      <c r="L14262" s="44"/>
      <c r="M14262" s="44"/>
      <c r="P14262" s="343"/>
    </row>
    <row r="14263" spans="1:16" x14ac:dyDescent="0.25">
      <c r="A14263" s="264" t="s">
        <v>15922</v>
      </c>
      <c r="B14263" s="264" t="s">
        <v>1084</v>
      </c>
      <c r="C14263" s="265">
        <v>240905</v>
      </c>
      <c r="D14263" s="265" t="s">
        <v>15953</v>
      </c>
      <c r="E14263" s="266" t="s">
        <v>6214</v>
      </c>
      <c r="P14263" s="343"/>
    </row>
    <row r="14264" spans="1:16" x14ac:dyDescent="0.25">
      <c r="A14264" s="57" t="s">
        <v>14568</v>
      </c>
      <c r="B14264" s="58" t="s">
        <v>4914</v>
      </c>
      <c r="C14264" s="62">
        <v>23022</v>
      </c>
      <c r="D14264" s="62" t="s">
        <v>5966</v>
      </c>
      <c r="E14264" s="60">
        <v>46630</v>
      </c>
      <c r="F14264" s="339" t="s">
        <v>16268</v>
      </c>
      <c r="G14264" s="339" t="s">
        <v>16268</v>
      </c>
      <c r="H14264" s="57"/>
      <c r="I14264" s="57"/>
      <c r="J14264" s="57"/>
      <c r="K14264" s="57"/>
      <c r="L14264" s="44"/>
      <c r="M14264" s="44"/>
      <c r="P14264" s="343"/>
    </row>
    <row r="14265" spans="1:16" x14ac:dyDescent="0.25">
      <c r="A14265" s="44" t="s">
        <v>7322</v>
      </c>
      <c r="B14265" s="44" t="s">
        <v>15319</v>
      </c>
      <c r="C14265" s="45" t="s">
        <v>7314</v>
      </c>
      <c r="D14265" s="45" t="s">
        <v>16294</v>
      </c>
      <c r="E14265" s="46">
        <v>45930</v>
      </c>
      <c r="F14265" s="338"/>
      <c r="G14265" s="44"/>
      <c r="H14265" s="44"/>
      <c r="I14265" s="44"/>
      <c r="J14265" s="44"/>
      <c r="K14265" s="44"/>
      <c r="L14265" s="44"/>
      <c r="M14265" s="44"/>
      <c r="N14265" s="31"/>
      <c r="P14265" s="343"/>
    </row>
    <row r="14266" spans="1:16" x14ac:dyDescent="0.25">
      <c r="A14266" s="44" t="s">
        <v>7322</v>
      </c>
      <c r="B14266" s="44" t="s">
        <v>16731</v>
      </c>
      <c r="C14266" s="45" t="s">
        <v>16732</v>
      </c>
      <c r="D14266" s="45" t="s">
        <v>4574</v>
      </c>
      <c r="E14266" s="275">
        <f>DATE(2028,10,24)</f>
        <v>47050</v>
      </c>
      <c r="M14266" s="44"/>
      <c r="P14266" s="343"/>
    </row>
    <row r="14267" spans="1:16" x14ac:dyDescent="0.25">
      <c r="A14267" s="44" t="s">
        <v>3734</v>
      </c>
      <c r="B14267" s="44" t="s">
        <v>15311</v>
      </c>
      <c r="C14267" s="45" t="s">
        <v>3656</v>
      </c>
      <c r="D14267" s="45" t="s">
        <v>16294</v>
      </c>
      <c r="E14267" s="46">
        <v>46081</v>
      </c>
      <c r="F14267" s="338"/>
      <c r="G14267" s="44"/>
      <c r="H14267" s="44"/>
      <c r="I14267" s="44"/>
      <c r="J14267" s="44"/>
      <c r="K14267" s="44"/>
      <c r="L14267" s="44"/>
      <c r="M14267" s="44"/>
      <c r="P14267" s="343"/>
    </row>
    <row r="14268" spans="1:16" x14ac:dyDescent="0.25">
      <c r="A14268" s="262" t="s">
        <v>7481</v>
      </c>
      <c r="B14268" s="262" t="s">
        <v>7482</v>
      </c>
      <c r="C14268" s="53" t="s">
        <v>7483</v>
      </c>
      <c r="D14268" s="93" t="s">
        <v>7330</v>
      </c>
      <c r="E14268" s="263">
        <v>46569</v>
      </c>
      <c r="F14268" s="93"/>
      <c r="G14268" s="93"/>
      <c r="H14268" s="93"/>
      <c r="I14268" s="99"/>
      <c r="J14268" s="99"/>
      <c r="K14268" s="99"/>
      <c r="L14268" s="44"/>
      <c r="M14268" s="44"/>
      <c r="P14268" s="343"/>
    </row>
    <row r="14269" spans="1:16" x14ac:dyDescent="0.25">
      <c r="A14269" s="1" t="s">
        <v>6228</v>
      </c>
      <c r="B14269" s="432" t="s">
        <v>6224</v>
      </c>
      <c r="C14269" s="433" t="s">
        <v>6229</v>
      </c>
      <c r="D14269" s="434" t="s">
        <v>17016</v>
      </c>
      <c r="E14269" s="434">
        <v>45869</v>
      </c>
      <c r="P14269" s="343"/>
    </row>
    <row r="14270" spans="1:16" x14ac:dyDescent="0.25">
      <c r="A14270" s="264" t="s">
        <v>976</v>
      </c>
      <c r="B14270" s="264" t="s">
        <v>4181</v>
      </c>
      <c r="C14270" s="265">
        <v>230301</v>
      </c>
      <c r="D14270" s="265" t="s">
        <v>15953</v>
      </c>
      <c r="E14270" s="266" t="s">
        <v>6877</v>
      </c>
      <c r="P14270" s="343"/>
    </row>
    <row r="14271" spans="1:16" x14ac:dyDescent="0.25">
      <c r="A14271" s="264" t="s">
        <v>976</v>
      </c>
      <c r="B14271" s="264" t="s">
        <v>1059</v>
      </c>
      <c r="C14271" s="265">
        <v>231104</v>
      </c>
      <c r="D14271" s="265" t="s">
        <v>15953</v>
      </c>
      <c r="E14271" s="266" t="s">
        <v>11352</v>
      </c>
      <c r="P14271" s="343"/>
    </row>
    <row r="14272" spans="1:16" x14ac:dyDescent="0.25">
      <c r="A14272" s="264" t="s">
        <v>4330</v>
      </c>
      <c r="B14272" s="264" t="s">
        <v>3753</v>
      </c>
      <c r="C14272" s="265">
        <v>210101</v>
      </c>
      <c r="D14272" s="265" t="s">
        <v>15953</v>
      </c>
      <c r="E14272" s="266" t="s">
        <v>3754</v>
      </c>
      <c r="P14272" s="343"/>
    </row>
    <row r="14273" spans="1:16" x14ac:dyDescent="0.25">
      <c r="A14273" s="44" t="s">
        <v>13636</v>
      </c>
      <c r="B14273" s="44" t="s">
        <v>13637</v>
      </c>
      <c r="C14273" s="45" t="s">
        <v>13726</v>
      </c>
      <c r="D14273" s="45" t="s">
        <v>4574</v>
      </c>
      <c r="E14273" s="275">
        <f>DATE(2028,3,29)</f>
        <v>46841</v>
      </c>
      <c r="M14273" s="44"/>
      <c r="P14273" s="343"/>
    </row>
    <row r="14274" spans="1:16" x14ac:dyDescent="0.25">
      <c r="A14274" s="44" t="s">
        <v>13636</v>
      </c>
      <c r="B14274" s="44" t="s">
        <v>13614</v>
      </c>
      <c r="C14274" s="45" t="s">
        <v>13727</v>
      </c>
      <c r="D14274" s="45" t="s">
        <v>4574</v>
      </c>
      <c r="E14274" s="275">
        <f>DATE(2028,4,4)</f>
        <v>46847</v>
      </c>
      <c r="M14274" s="44"/>
      <c r="P14274" s="343"/>
    </row>
    <row r="14275" spans="1:16" x14ac:dyDescent="0.25">
      <c r="A14275" s="57" t="s">
        <v>1467</v>
      </c>
      <c r="B14275" s="57" t="s">
        <v>2495</v>
      </c>
      <c r="C14275" s="62">
        <v>21030</v>
      </c>
      <c r="D14275" s="62" t="s">
        <v>5966</v>
      </c>
      <c r="E14275" s="60">
        <v>45961</v>
      </c>
      <c r="F14275" s="339" t="s">
        <v>16267</v>
      </c>
      <c r="G14275" s="339" t="s">
        <v>16268</v>
      </c>
      <c r="H14275" s="57"/>
      <c r="I14275" s="57"/>
      <c r="J14275" s="57"/>
      <c r="K14275" s="57"/>
      <c r="L14275" s="44"/>
      <c r="M14275" s="44"/>
      <c r="N14275" s="31"/>
      <c r="P14275" s="343"/>
    </row>
    <row r="14276" spans="1:16" x14ac:dyDescent="0.25">
      <c r="A14276" s="44" t="s">
        <v>977</v>
      </c>
      <c r="B14276" s="44" t="s">
        <v>1352</v>
      </c>
      <c r="C14276" s="45" t="s">
        <v>9319</v>
      </c>
      <c r="D14276" s="45" t="s">
        <v>18252</v>
      </c>
      <c r="E14276" s="45" t="s">
        <v>3754</v>
      </c>
      <c r="F14276" s="45" t="s">
        <v>1384</v>
      </c>
      <c r="G14276" s="45" t="s">
        <v>1385</v>
      </c>
      <c r="P14276" s="343"/>
    </row>
    <row r="14277" spans="1:16" x14ac:dyDescent="0.25">
      <c r="A14277" s="403" t="s">
        <v>977</v>
      </c>
      <c r="B14277" s="403" t="s">
        <v>17113</v>
      </c>
      <c r="C14277" s="413">
        <v>14.22</v>
      </c>
      <c r="D14277" s="43" t="s">
        <v>17679</v>
      </c>
      <c r="E14277" s="43">
        <v>45838</v>
      </c>
      <c r="F14277" s="88"/>
      <c r="P14277" s="343"/>
    </row>
    <row r="14278" spans="1:16" x14ac:dyDescent="0.25">
      <c r="A14278" s="264" t="s">
        <v>11495</v>
      </c>
      <c r="B14278" s="264" t="s">
        <v>3587</v>
      </c>
      <c r="C14278" s="265">
        <v>230904</v>
      </c>
      <c r="D14278" s="265" t="s">
        <v>15953</v>
      </c>
      <c r="E14278" s="266" t="s">
        <v>10715</v>
      </c>
      <c r="P14278" s="343"/>
    </row>
    <row r="14279" spans="1:16" x14ac:dyDescent="0.25">
      <c r="A14279" s="264" t="s">
        <v>7084</v>
      </c>
      <c r="B14279" s="264" t="s">
        <v>6664</v>
      </c>
      <c r="C14279" s="265">
        <v>22010701</v>
      </c>
      <c r="D14279" s="265" t="s">
        <v>15953</v>
      </c>
      <c r="E14279" s="266" t="s">
        <v>6665</v>
      </c>
      <c r="P14279" s="343"/>
    </row>
    <row r="14280" spans="1:16" x14ac:dyDescent="0.25">
      <c r="A14280" s="264" t="s">
        <v>7084</v>
      </c>
      <c r="B14280" s="264" t="s">
        <v>1055</v>
      </c>
      <c r="C14280" s="265">
        <v>22010702</v>
      </c>
      <c r="D14280" s="265" t="s">
        <v>15953</v>
      </c>
      <c r="E14280" s="266" t="s">
        <v>8836</v>
      </c>
      <c r="P14280" s="343"/>
    </row>
    <row r="14281" spans="1:16" x14ac:dyDescent="0.25">
      <c r="A14281" s="264" t="s">
        <v>7085</v>
      </c>
      <c r="B14281" s="264" t="s">
        <v>8832</v>
      </c>
      <c r="C14281" s="265">
        <v>230203</v>
      </c>
      <c r="D14281" s="265" t="s">
        <v>15953</v>
      </c>
      <c r="E14281" s="266" t="s">
        <v>8836</v>
      </c>
      <c r="P14281" s="343"/>
    </row>
    <row r="14282" spans="1:16" x14ac:dyDescent="0.25">
      <c r="A14282" s="264" t="s">
        <v>8763</v>
      </c>
      <c r="B14282" s="264" t="s">
        <v>1068</v>
      </c>
      <c r="C14282" s="265">
        <v>230202</v>
      </c>
      <c r="D14282" s="265" t="s">
        <v>15953</v>
      </c>
      <c r="E14282" s="266" t="s">
        <v>8836</v>
      </c>
      <c r="P14282" s="343"/>
    </row>
    <row r="14283" spans="1:16" x14ac:dyDescent="0.25">
      <c r="A14283" s="44" t="s">
        <v>5138</v>
      </c>
      <c r="B14283" s="44" t="s">
        <v>18102</v>
      </c>
      <c r="C14283" s="45" t="s">
        <v>18103</v>
      </c>
      <c r="D14283" s="45" t="s">
        <v>18252</v>
      </c>
      <c r="E14283" s="45" t="s">
        <v>6985</v>
      </c>
      <c r="F14283" s="45" t="s">
        <v>1384</v>
      </c>
      <c r="G14283" s="45" t="s">
        <v>1385</v>
      </c>
      <c r="P14283" s="343"/>
    </row>
    <row r="14284" spans="1:16" x14ac:dyDescent="0.25">
      <c r="A14284" s="264" t="s">
        <v>18003</v>
      </c>
      <c r="B14284" s="264" t="s">
        <v>2751</v>
      </c>
      <c r="C14284" s="265">
        <v>250106</v>
      </c>
      <c r="D14284" s="265" t="s">
        <v>15953</v>
      </c>
      <c r="E14284" s="266" t="s">
        <v>16784</v>
      </c>
      <c r="P14284" s="343"/>
    </row>
    <row r="14285" spans="1:16" x14ac:dyDescent="0.25">
      <c r="A14285" s="44" t="s">
        <v>17021</v>
      </c>
      <c r="B14285" s="44" t="s">
        <v>1345</v>
      </c>
      <c r="C14285" s="45" t="s">
        <v>17019</v>
      </c>
      <c r="D14285" s="45" t="s">
        <v>17020</v>
      </c>
      <c r="E14285" s="46">
        <v>47330</v>
      </c>
      <c r="F14285" s="45"/>
      <c r="G14285" s="45"/>
      <c r="H14285" s="44"/>
      <c r="I14285" s="44"/>
      <c r="J14285" s="44"/>
      <c r="K14285" s="44"/>
      <c r="L14285" s="44"/>
      <c r="M14285" s="44"/>
      <c r="P14285" s="343"/>
    </row>
    <row r="14286" spans="1:16" x14ac:dyDescent="0.25">
      <c r="A14286" s="44" t="s">
        <v>17021</v>
      </c>
      <c r="B14286" s="44" t="s">
        <v>11120</v>
      </c>
      <c r="C14286" s="45" t="s">
        <v>11121</v>
      </c>
      <c r="D14286" s="45" t="s">
        <v>1398</v>
      </c>
      <c r="E14286" s="46">
        <v>46131</v>
      </c>
      <c r="F14286" s="45"/>
      <c r="G14286" s="45"/>
      <c r="H14286" s="93"/>
      <c r="I14286" s="99"/>
      <c r="J14286" s="99"/>
      <c r="K14286" s="99"/>
      <c r="L14286" s="44"/>
      <c r="M14286" s="44"/>
      <c r="P14286" s="343"/>
    </row>
    <row r="14287" spans="1:16" x14ac:dyDescent="0.25">
      <c r="A14287" s="44" t="s">
        <v>5504</v>
      </c>
      <c r="B14287" s="44" t="s">
        <v>15779</v>
      </c>
      <c r="C14287" s="45" t="s">
        <v>15780</v>
      </c>
      <c r="D14287" s="45" t="s">
        <v>18252</v>
      </c>
      <c r="E14287" s="45" t="s">
        <v>6416</v>
      </c>
      <c r="F14287" s="45" t="s">
        <v>1384</v>
      </c>
      <c r="G14287" s="45" t="s">
        <v>1385</v>
      </c>
      <c r="P14287" s="343"/>
    </row>
    <row r="14288" spans="1:16" x14ac:dyDescent="0.25">
      <c r="A14288" s="44" t="s">
        <v>5504</v>
      </c>
      <c r="B14288" s="44" t="s">
        <v>18102</v>
      </c>
      <c r="C14288" s="45" t="s">
        <v>18103</v>
      </c>
      <c r="D14288" s="45" t="s">
        <v>18252</v>
      </c>
      <c r="E14288" s="45" t="s">
        <v>6985</v>
      </c>
      <c r="F14288" s="45" t="s">
        <v>1384</v>
      </c>
      <c r="G14288" s="45" t="s">
        <v>1385</v>
      </c>
      <c r="P14288" s="343"/>
    </row>
    <row r="14289" spans="1:16" x14ac:dyDescent="0.25">
      <c r="A14289" s="264" t="s">
        <v>5504</v>
      </c>
      <c r="B14289" s="264" t="s">
        <v>1053</v>
      </c>
      <c r="C14289" s="265">
        <v>210902</v>
      </c>
      <c r="D14289" s="265" t="s">
        <v>15953</v>
      </c>
      <c r="E14289" s="266" t="s">
        <v>5195</v>
      </c>
      <c r="P14289" s="343"/>
    </row>
    <row r="14290" spans="1:16" x14ac:dyDescent="0.25">
      <c r="A14290" s="264" t="s">
        <v>5504</v>
      </c>
      <c r="B14290" s="264" t="s">
        <v>2751</v>
      </c>
      <c r="C14290" s="265">
        <v>220105</v>
      </c>
      <c r="D14290" s="265" t="s">
        <v>15953</v>
      </c>
      <c r="E14290" s="266" t="s">
        <v>3064</v>
      </c>
      <c r="P14290" s="343"/>
    </row>
    <row r="14291" spans="1:16" x14ac:dyDescent="0.25">
      <c r="A14291" s="264" t="s">
        <v>7086</v>
      </c>
      <c r="B14291" s="264" t="s">
        <v>2751</v>
      </c>
      <c r="C14291" s="265">
        <v>220105</v>
      </c>
      <c r="D14291" s="265" t="s">
        <v>15953</v>
      </c>
      <c r="E14291" s="266" t="s">
        <v>3064</v>
      </c>
      <c r="P14291" s="343"/>
    </row>
    <row r="14292" spans="1:16" x14ac:dyDescent="0.25">
      <c r="A14292" s="264" t="s">
        <v>8764</v>
      </c>
      <c r="B14292" s="264" t="s">
        <v>1068</v>
      </c>
      <c r="C14292" s="265">
        <v>230202</v>
      </c>
      <c r="D14292" s="265" t="s">
        <v>15953</v>
      </c>
      <c r="E14292" s="266" t="s">
        <v>8836</v>
      </c>
      <c r="P14292" s="343"/>
    </row>
    <row r="14293" spans="1:16" x14ac:dyDescent="0.25">
      <c r="A14293" s="264" t="s">
        <v>8764</v>
      </c>
      <c r="B14293" s="264" t="s">
        <v>12991</v>
      </c>
      <c r="C14293" s="265">
        <v>240102</v>
      </c>
      <c r="D14293" s="265" t="s">
        <v>15953</v>
      </c>
      <c r="E14293" s="266" t="s">
        <v>6677</v>
      </c>
      <c r="P14293" s="343"/>
    </row>
    <row r="14294" spans="1:16" x14ac:dyDescent="0.25">
      <c r="A14294" s="44" t="s">
        <v>10226</v>
      </c>
      <c r="B14294" s="44" t="s">
        <v>10225</v>
      </c>
      <c r="C14294" s="45" t="s">
        <v>5818</v>
      </c>
      <c r="D14294" s="45" t="s">
        <v>15765</v>
      </c>
      <c r="E14294" s="45" t="s">
        <v>5246</v>
      </c>
      <c r="F14294" s="328"/>
      <c r="G14294" s="328"/>
      <c r="H14294" s="328"/>
      <c r="I14294" s="329"/>
      <c r="J14294" s="329"/>
      <c r="K14294" s="329"/>
      <c r="L14294" s="44"/>
      <c r="M14294" s="44"/>
      <c r="P14294" s="343"/>
    </row>
    <row r="14295" spans="1:16" x14ac:dyDescent="0.25">
      <c r="A14295" s="346" t="s">
        <v>10226</v>
      </c>
      <c r="B14295" s="346" t="s">
        <v>10225</v>
      </c>
      <c r="C14295" s="347" t="s">
        <v>5818</v>
      </c>
      <c r="D14295" s="347" t="s">
        <v>15765</v>
      </c>
      <c r="E14295" s="347" t="s">
        <v>5246</v>
      </c>
      <c r="F14295" s="346"/>
      <c r="G14295" s="346"/>
      <c r="H14295" s="346"/>
      <c r="I14295" s="346"/>
      <c r="J14295" s="346"/>
      <c r="K14295" s="346"/>
      <c r="L14295" s="346"/>
      <c r="M14295" s="346"/>
      <c r="P14295" s="343"/>
    </row>
    <row r="14296" spans="1:16" x14ac:dyDescent="0.25">
      <c r="A14296" s="44" t="s">
        <v>12584</v>
      </c>
      <c r="B14296" s="44" t="s">
        <v>12119</v>
      </c>
      <c r="C14296" s="45" t="s">
        <v>4572</v>
      </c>
      <c r="D14296" s="45" t="s">
        <v>4574</v>
      </c>
      <c r="E14296" s="275">
        <f>DATE(2025,4,22)</f>
        <v>45769</v>
      </c>
      <c r="F14296" s="32"/>
      <c r="G14296" s="32"/>
      <c r="H14296" s="32"/>
      <c r="I14296" s="31"/>
      <c r="J14296" s="31"/>
      <c r="K14296" s="31"/>
      <c r="L14296" s="31"/>
      <c r="M14296" s="44"/>
      <c r="N14296" s="31"/>
      <c r="P14296" s="343"/>
    </row>
    <row r="14297" spans="1:16" x14ac:dyDescent="0.25">
      <c r="A14297" s="264" t="s">
        <v>9614</v>
      </c>
      <c r="B14297" s="264" t="s">
        <v>2751</v>
      </c>
      <c r="C14297" s="265">
        <v>230105</v>
      </c>
      <c r="D14297" s="265" t="s">
        <v>15953</v>
      </c>
      <c r="E14297" s="266" t="s">
        <v>6877</v>
      </c>
      <c r="P14297" s="343"/>
    </row>
    <row r="14298" spans="1:16" x14ac:dyDescent="0.25">
      <c r="A14298" s="264" t="s">
        <v>9614</v>
      </c>
      <c r="B14298" s="264" t="s">
        <v>1068</v>
      </c>
      <c r="C14298" s="265">
        <v>230202</v>
      </c>
      <c r="D14298" s="265" t="s">
        <v>15953</v>
      </c>
      <c r="E14298" s="266" t="s">
        <v>8836</v>
      </c>
      <c r="P14298" s="343"/>
    </row>
    <row r="14299" spans="1:16" x14ac:dyDescent="0.25">
      <c r="A14299" s="264" t="s">
        <v>8765</v>
      </c>
      <c r="B14299" s="264" t="s">
        <v>1068</v>
      </c>
      <c r="C14299" s="265">
        <v>230202</v>
      </c>
      <c r="D14299" s="265" t="s">
        <v>15953</v>
      </c>
      <c r="E14299" s="266" t="s">
        <v>8836</v>
      </c>
      <c r="P14299" s="343"/>
    </row>
    <row r="14300" spans="1:16" x14ac:dyDescent="0.25">
      <c r="A14300" s="264" t="s">
        <v>8766</v>
      </c>
      <c r="B14300" s="264" t="s">
        <v>1068</v>
      </c>
      <c r="C14300" s="265">
        <v>230202</v>
      </c>
      <c r="D14300" s="265" t="s">
        <v>15953</v>
      </c>
      <c r="E14300" s="266" t="s">
        <v>8836</v>
      </c>
      <c r="P14300" s="343"/>
    </row>
    <row r="14301" spans="1:16" x14ac:dyDescent="0.25">
      <c r="A14301" s="44" t="s">
        <v>16200</v>
      </c>
      <c r="B14301" s="44" t="s">
        <v>1346</v>
      </c>
      <c r="C14301" s="45" t="s">
        <v>15960</v>
      </c>
      <c r="D14301" s="45" t="s">
        <v>18252</v>
      </c>
      <c r="E14301" s="45" t="s">
        <v>6214</v>
      </c>
      <c r="F14301" s="45" t="s">
        <v>1384</v>
      </c>
      <c r="G14301" s="45" t="s">
        <v>1385</v>
      </c>
      <c r="P14301" s="343"/>
    </row>
    <row r="14302" spans="1:16" x14ac:dyDescent="0.25">
      <c r="A14302" s="264" t="s">
        <v>15081</v>
      </c>
      <c r="B14302" s="264" t="s">
        <v>4846</v>
      </c>
      <c r="C14302" s="265">
        <v>24050401</v>
      </c>
      <c r="D14302" s="265" t="s">
        <v>15953</v>
      </c>
      <c r="E14302" s="266" t="s">
        <v>6710</v>
      </c>
      <c r="P14302" s="343"/>
    </row>
    <row r="14303" spans="1:16" x14ac:dyDescent="0.25">
      <c r="A14303" s="44" t="s">
        <v>16201</v>
      </c>
      <c r="B14303" s="44" t="s">
        <v>1346</v>
      </c>
      <c r="C14303" s="45" t="s">
        <v>15960</v>
      </c>
      <c r="D14303" s="45" t="s">
        <v>18252</v>
      </c>
      <c r="E14303" s="45" t="s">
        <v>6214</v>
      </c>
      <c r="F14303" s="45" t="s">
        <v>1384</v>
      </c>
      <c r="G14303" s="45" t="s">
        <v>1385</v>
      </c>
      <c r="P14303" s="343"/>
    </row>
    <row r="14304" spans="1:16" x14ac:dyDescent="0.25">
      <c r="A14304" s="44" t="s">
        <v>16202</v>
      </c>
      <c r="B14304" s="44" t="s">
        <v>1346</v>
      </c>
      <c r="C14304" s="45" t="s">
        <v>15960</v>
      </c>
      <c r="D14304" s="45" t="s">
        <v>18252</v>
      </c>
      <c r="E14304" s="45" t="s">
        <v>6214</v>
      </c>
      <c r="F14304" s="45" t="s">
        <v>1384</v>
      </c>
      <c r="G14304" s="45" t="s">
        <v>1385</v>
      </c>
      <c r="P14304" s="343"/>
    </row>
    <row r="14305" spans="1:16" x14ac:dyDescent="0.25">
      <c r="A14305" s="264" t="s">
        <v>8767</v>
      </c>
      <c r="B14305" s="264" t="s">
        <v>1068</v>
      </c>
      <c r="C14305" s="265">
        <v>230202</v>
      </c>
      <c r="D14305" s="265" t="s">
        <v>15953</v>
      </c>
      <c r="E14305" s="266" t="s">
        <v>8836</v>
      </c>
      <c r="P14305" s="343"/>
    </row>
    <row r="14306" spans="1:16" x14ac:dyDescent="0.25">
      <c r="A14306" s="264" t="s">
        <v>978</v>
      </c>
      <c r="B14306" s="264" t="s">
        <v>2751</v>
      </c>
      <c r="C14306" s="265">
        <v>220105</v>
      </c>
      <c r="D14306" s="265" t="s">
        <v>15953</v>
      </c>
      <c r="E14306" s="266" t="s">
        <v>3064</v>
      </c>
      <c r="P14306" s="343"/>
    </row>
    <row r="14307" spans="1:16" x14ac:dyDescent="0.25">
      <c r="A14307" s="44" t="s">
        <v>7294</v>
      </c>
      <c r="B14307" s="44" t="s">
        <v>9963</v>
      </c>
      <c r="C14307" s="45" t="s">
        <v>7283</v>
      </c>
      <c r="D14307" s="45" t="s">
        <v>16294</v>
      </c>
      <c r="E14307" s="46">
        <v>46053</v>
      </c>
      <c r="F14307" s="338"/>
      <c r="G14307" s="44"/>
      <c r="H14307" s="44"/>
      <c r="I14307" s="44"/>
      <c r="J14307" s="44"/>
      <c r="K14307" s="44"/>
      <c r="L14307" s="44"/>
      <c r="M14307" s="44"/>
      <c r="P14307" s="343"/>
    </row>
    <row r="14308" spans="1:16" x14ac:dyDescent="0.25">
      <c r="A14308" s="264" t="s">
        <v>15082</v>
      </c>
      <c r="B14308" s="264" t="s">
        <v>13009</v>
      </c>
      <c r="C14308" s="265">
        <v>240101</v>
      </c>
      <c r="D14308" s="265" t="s">
        <v>15953</v>
      </c>
      <c r="E14308" s="266" t="s">
        <v>13010</v>
      </c>
      <c r="P14308" s="343"/>
    </row>
    <row r="14309" spans="1:16" x14ac:dyDescent="0.25">
      <c r="A14309" s="44" t="s">
        <v>16203</v>
      </c>
      <c r="B14309" s="44" t="s">
        <v>15779</v>
      </c>
      <c r="C14309" s="45" t="s">
        <v>15780</v>
      </c>
      <c r="D14309" s="45" t="s">
        <v>18252</v>
      </c>
      <c r="E14309" s="45" t="s">
        <v>6416</v>
      </c>
      <c r="F14309" s="45" t="s">
        <v>1384</v>
      </c>
      <c r="G14309" s="45" t="s">
        <v>1385</v>
      </c>
      <c r="P14309" s="343"/>
    </row>
    <row r="14310" spans="1:16" x14ac:dyDescent="0.25">
      <c r="A14310" s="44" t="s">
        <v>340</v>
      </c>
      <c r="B14310" s="44" t="s">
        <v>177</v>
      </c>
      <c r="C14310" s="45" t="s">
        <v>10196</v>
      </c>
      <c r="D14310" s="45" t="s">
        <v>15765</v>
      </c>
      <c r="E14310" s="45" t="s">
        <v>6212</v>
      </c>
      <c r="F14310" s="328"/>
      <c r="G14310" s="328"/>
      <c r="H14310" s="328"/>
      <c r="I14310" s="329"/>
      <c r="J14310" s="329"/>
      <c r="K14310" s="329"/>
      <c r="L14310" s="44"/>
      <c r="M14310" s="44"/>
      <c r="P14310" s="343"/>
    </row>
    <row r="14311" spans="1:16" x14ac:dyDescent="0.25">
      <c r="A14311" s="346" t="s">
        <v>340</v>
      </c>
      <c r="B14311" s="346" t="s">
        <v>177</v>
      </c>
      <c r="C14311" s="347" t="s">
        <v>10196</v>
      </c>
      <c r="D14311" s="347" t="s">
        <v>15765</v>
      </c>
      <c r="E14311" s="347" t="s">
        <v>16792</v>
      </c>
      <c r="F14311" s="346"/>
      <c r="G14311" s="346"/>
      <c r="H14311" s="346"/>
      <c r="I14311" s="346"/>
      <c r="J14311" s="346"/>
      <c r="K14311" s="346"/>
      <c r="L14311" s="346"/>
      <c r="M14311" s="346"/>
      <c r="P14311" s="343"/>
    </row>
    <row r="14312" spans="1:16" x14ac:dyDescent="0.25">
      <c r="A14312" s="44" t="s">
        <v>340</v>
      </c>
      <c r="B14312" s="44" t="s">
        <v>177</v>
      </c>
      <c r="C14312" s="45" t="s">
        <v>10196</v>
      </c>
      <c r="D14312" s="45" t="s">
        <v>13812</v>
      </c>
      <c r="E14312" s="45" t="s">
        <v>6212</v>
      </c>
      <c r="F14312" s="93"/>
      <c r="G14312" s="93"/>
      <c r="H14312" s="93"/>
      <c r="I14312" s="99"/>
      <c r="J14312" s="99"/>
      <c r="K14312" s="99"/>
      <c r="L14312" s="44"/>
      <c r="M14312" s="44"/>
      <c r="P14312" s="343"/>
    </row>
    <row r="14313" spans="1:16" x14ac:dyDescent="0.25">
      <c r="A14313" s="44" t="s">
        <v>18217</v>
      </c>
      <c r="B14313" s="44" t="s">
        <v>1350</v>
      </c>
      <c r="C14313" s="45" t="s">
        <v>6188</v>
      </c>
      <c r="D14313" s="45" t="s">
        <v>18252</v>
      </c>
      <c r="E14313" s="45" t="s">
        <v>6211</v>
      </c>
      <c r="F14313" s="45" t="s">
        <v>1384</v>
      </c>
      <c r="G14313" s="45" t="s">
        <v>1384</v>
      </c>
      <c r="P14313" s="343"/>
    </row>
    <row r="14314" spans="1:16" x14ac:dyDescent="0.25">
      <c r="A14314" s="44" t="s">
        <v>7323</v>
      </c>
      <c r="B14314" s="44" t="s">
        <v>15319</v>
      </c>
      <c r="C14314" s="45" t="s">
        <v>7314</v>
      </c>
      <c r="D14314" s="45" t="s">
        <v>16294</v>
      </c>
      <c r="E14314" s="46">
        <v>45930</v>
      </c>
      <c r="F14314" s="338"/>
      <c r="G14314" s="44"/>
      <c r="H14314" s="44"/>
      <c r="I14314" s="44"/>
      <c r="J14314" s="44"/>
      <c r="K14314" s="44"/>
      <c r="L14314" s="44"/>
      <c r="M14314" s="44"/>
      <c r="N14314" s="31"/>
      <c r="P14314" s="343"/>
    </row>
    <row r="14315" spans="1:16" x14ac:dyDescent="0.25">
      <c r="A14315" s="264" t="s">
        <v>4331</v>
      </c>
      <c r="B14315" s="264" t="s">
        <v>1053</v>
      </c>
      <c r="C14315" s="265">
        <v>210902</v>
      </c>
      <c r="D14315" s="265" t="s">
        <v>15953</v>
      </c>
      <c r="E14315" s="266" t="s">
        <v>5195</v>
      </c>
      <c r="P14315" s="343"/>
    </row>
    <row r="14316" spans="1:16" x14ac:dyDescent="0.25">
      <c r="A14316" s="44" t="s">
        <v>13099</v>
      </c>
      <c r="B14316" s="44" t="s">
        <v>15297</v>
      </c>
      <c r="C14316" s="45" t="s">
        <v>13093</v>
      </c>
      <c r="D14316" s="45" t="s">
        <v>16294</v>
      </c>
      <c r="E14316" s="46">
        <v>46081</v>
      </c>
      <c r="F14316" s="338"/>
      <c r="G14316" s="44"/>
      <c r="H14316" s="44"/>
      <c r="I14316" s="44"/>
      <c r="J14316" s="44"/>
      <c r="K14316" s="44"/>
      <c r="L14316" s="44"/>
      <c r="M14316" s="44"/>
      <c r="P14316" s="343"/>
    </row>
    <row r="14317" spans="1:16" x14ac:dyDescent="0.25">
      <c r="A14317" s="103" t="s">
        <v>3083</v>
      </c>
      <c r="B14317" s="103" t="s">
        <v>3085</v>
      </c>
      <c r="C14317" s="147" t="s">
        <v>3084</v>
      </c>
      <c r="D14317" s="146" t="s">
        <v>2468</v>
      </c>
      <c r="E14317" s="116">
        <v>45091</v>
      </c>
      <c r="F14317" s="93"/>
      <c r="G14317" s="93"/>
      <c r="H14317" s="93"/>
      <c r="I14317" s="99"/>
      <c r="J14317" s="99"/>
      <c r="K14317" s="99"/>
      <c r="L14317" s="44"/>
      <c r="M14317" s="44"/>
      <c r="P14317" s="343"/>
    </row>
    <row r="14318" spans="1:16" x14ac:dyDescent="0.25">
      <c r="A14318" s="264" t="s">
        <v>7087</v>
      </c>
      <c r="B14318" s="264" t="s">
        <v>6669</v>
      </c>
      <c r="C14318" s="265">
        <v>220802</v>
      </c>
      <c r="D14318" s="265" t="s">
        <v>15953</v>
      </c>
      <c r="E14318" s="266" t="s">
        <v>6416</v>
      </c>
      <c r="P14318" s="343"/>
    </row>
    <row r="14319" spans="1:16" x14ac:dyDescent="0.25">
      <c r="A14319" s="264" t="s">
        <v>9615</v>
      </c>
      <c r="B14319" s="264" t="s">
        <v>4181</v>
      </c>
      <c r="C14319" s="265">
        <v>230301</v>
      </c>
      <c r="D14319" s="265" t="s">
        <v>15953</v>
      </c>
      <c r="E14319" s="266" t="s">
        <v>6877</v>
      </c>
      <c r="P14319" s="343"/>
    </row>
    <row r="14320" spans="1:16" x14ac:dyDescent="0.25">
      <c r="A14320" s="264" t="s">
        <v>18004</v>
      </c>
      <c r="B14320" s="264" t="s">
        <v>2751</v>
      </c>
      <c r="C14320" s="265">
        <v>220105</v>
      </c>
      <c r="D14320" s="265" t="s">
        <v>15953</v>
      </c>
      <c r="E14320" s="266" t="s">
        <v>3064</v>
      </c>
      <c r="P14320" s="343"/>
    </row>
    <row r="14321" spans="1:16" x14ac:dyDescent="0.25">
      <c r="A14321" s="44" t="s">
        <v>3846</v>
      </c>
      <c r="B14321" s="57" t="s">
        <v>1491</v>
      </c>
      <c r="C14321" s="62">
        <v>2412</v>
      </c>
      <c r="D14321" s="62" t="s">
        <v>5966</v>
      </c>
      <c r="E14321" s="60">
        <v>45961</v>
      </c>
      <c r="F14321" s="339" t="s">
        <v>16267</v>
      </c>
      <c r="G14321" s="339" t="s">
        <v>16268</v>
      </c>
      <c r="H14321" s="57"/>
      <c r="I14321" s="57"/>
      <c r="J14321" s="57"/>
      <c r="K14321" s="57"/>
      <c r="L14321" s="31"/>
      <c r="M14321" s="31"/>
      <c r="N14321" s="31"/>
      <c r="P14321" s="343"/>
    </row>
    <row r="14322" spans="1:16" x14ac:dyDescent="0.25">
      <c r="A14322" s="273" t="s">
        <v>3846</v>
      </c>
      <c r="B14322" s="273" t="s">
        <v>11789</v>
      </c>
      <c r="C14322" s="274">
        <v>791202303007</v>
      </c>
      <c r="D14322" s="274" t="s">
        <v>8356</v>
      </c>
      <c r="E14322" s="276" t="s">
        <v>3754</v>
      </c>
      <c r="F14322" s="328"/>
      <c r="G14322" s="328"/>
      <c r="H14322" s="328"/>
      <c r="I14322" s="329"/>
      <c r="J14322" s="329"/>
      <c r="K14322" s="329"/>
      <c r="L14322" s="44"/>
      <c r="M14322" s="334"/>
      <c r="P14322" s="343"/>
    </row>
    <row r="14323" spans="1:16" x14ac:dyDescent="0.25">
      <c r="A14323" s="57" t="s">
        <v>3846</v>
      </c>
      <c r="B14323" s="92" t="s">
        <v>4550</v>
      </c>
      <c r="C14323" s="93" t="s">
        <v>4548</v>
      </c>
      <c r="D14323" s="93" t="s">
        <v>4549</v>
      </c>
      <c r="E14323" s="94">
        <v>46203</v>
      </c>
      <c r="F14323" s="93"/>
      <c r="G14323" s="93"/>
      <c r="H14323" s="93"/>
      <c r="I14323" s="99"/>
      <c r="J14323" s="99"/>
      <c r="K14323" s="99"/>
      <c r="L14323" s="44"/>
      <c r="M14323" s="334"/>
      <c r="P14323" s="343"/>
    </row>
    <row r="14324" spans="1:16" x14ac:dyDescent="0.25">
      <c r="A14324" s="44" t="s">
        <v>3846</v>
      </c>
      <c r="B14324" s="353" t="s">
        <v>17063</v>
      </c>
      <c r="C14324" s="32" t="s">
        <v>17033</v>
      </c>
      <c r="D14324" s="32" t="s">
        <v>1398</v>
      </c>
      <c r="E14324" s="33">
        <v>47208</v>
      </c>
      <c r="F14324" s="32"/>
      <c r="G14324" s="32"/>
      <c r="H14324" s="32"/>
      <c r="I14324" s="31"/>
      <c r="J14324" s="31"/>
      <c r="K14324" s="31"/>
      <c r="L14324" s="31"/>
      <c r="M14324" s="31"/>
      <c r="N14324" s="31"/>
      <c r="P14324" s="343"/>
    </row>
    <row r="14325" spans="1:16" x14ac:dyDescent="0.25">
      <c r="A14325" s="264" t="s">
        <v>979</v>
      </c>
      <c r="B14325" s="264" t="s">
        <v>3587</v>
      </c>
      <c r="C14325" s="265">
        <v>230904</v>
      </c>
      <c r="D14325" s="265" t="s">
        <v>15953</v>
      </c>
      <c r="E14325" s="266" t="s">
        <v>10715</v>
      </c>
      <c r="P14325" s="343"/>
    </row>
    <row r="14326" spans="1:16" x14ac:dyDescent="0.25">
      <c r="A14326" s="264" t="s">
        <v>979</v>
      </c>
      <c r="B14326" s="264" t="s">
        <v>1056</v>
      </c>
      <c r="C14326" s="265">
        <v>240601</v>
      </c>
      <c r="D14326" s="265" t="s">
        <v>15953</v>
      </c>
      <c r="E14326" s="266" t="s">
        <v>13753</v>
      </c>
      <c r="P14326" s="343"/>
    </row>
    <row r="14327" spans="1:16" x14ac:dyDescent="0.25">
      <c r="A14327" s="44" t="s">
        <v>506</v>
      </c>
      <c r="B14327" s="44" t="s">
        <v>15259</v>
      </c>
      <c r="C14327" s="45" t="s">
        <v>11129</v>
      </c>
      <c r="D14327" s="45" t="s">
        <v>16294</v>
      </c>
      <c r="E14327" s="46">
        <v>46022</v>
      </c>
      <c r="F14327" s="338"/>
      <c r="G14327" s="44"/>
      <c r="H14327" s="44"/>
      <c r="I14327" s="44"/>
      <c r="J14327" s="44"/>
      <c r="K14327" s="44"/>
      <c r="L14327" s="44"/>
      <c r="M14327" s="334"/>
      <c r="N14327" s="31"/>
      <c r="P14327" s="343"/>
    </row>
    <row r="14328" spans="1:16" x14ac:dyDescent="0.25">
      <c r="A14328" s="264" t="s">
        <v>8768</v>
      </c>
      <c r="B14328" s="264" t="s">
        <v>6966</v>
      </c>
      <c r="C14328" s="265">
        <v>23010401</v>
      </c>
      <c r="D14328" s="265" t="s">
        <v>15953</v>
      </c>
      <c r="E14328" s="266" t="s">
        <v>6967</v>
      </c>
      <c r="P14328" s="343"/>
    </row>
    <row r="14329" spans="1:16" x14ac:dyDescent="0.25">
      <c r="A14329" s="135" t="s">
        <v>7730</v>
      </c>
      <c r="B14329" s="131" t="s">
        <v>1399</v>
      </c>
      <c r="C14329" s="96" t="s">
        <v>7695</v>
      </c>
      <c r="D14329" s="96" t="s">
        <v>1398</v>
      </c>
      <c r="E14329" s="112">
        <v>45863</v>
      </c>
      <c r="F14329" s="93"/>
      <c r="G14329" s="93"/>
      <c r="H14329" s="93"/>
      <c r="I14329" s="99"/>
      <c r="J14329" s="99"/>
      <c r="K14329" s="99"/>
      <c r="L14329" s="44"/>
      <c r="M14329" s="334"/>
      <c r="N14329" s="31"/>
      <c r="P14329" s="343"/>
    </row>
    <row r="14330" spans="1:16" x14ac:dyDescent="0.25">
      <c r="A14330" s="44" t="s">
        <v>10249</v>
      </c>
      <c r="B14330" s="44" t="s">
        <v>10245</v>
      </c>
      <c r="C14330" s="45" t="s">
        <v>10250</v>
      </c>
      <c r="D14330" s="45" t="s">
        <v>13812</v>
      </c>
      <c r="E14330" s="45" t="s">
        <v>6422</v>
      </c>
      <c r="F14330" s="93"/>
      <c r="G14330" s="93"/>
      <c r="H14330" s="93"/>
      <c r="I14330" s="99"/>
      <c r="J14330" s="99"/>
      <c r="K14330" s="99"/>
      <c r="L14330" s="44"/>
      <c r="M14330" s="334"/>
      <c r="P14330" s="343"/>
    </row>
    <row r="14331" spans="1:16" x14ac:dyDescent="0.25">
      <c r="A14331" s="264" t="s">
        <v>4332</v>
      </c>
      <c r="B14331" s="264" t="s">
        <v>6684</v>
      </c>
      <c r="C14331" s="265">
        <v>21020301</v>
      </c>
      <c r="D14331" s="265" t="s">
        <v>15953</v>
      </c>
      <c r="E14331" s="266" t="s">
        <v>6422</v>
      </c>
      <c r="P14331" s="343"/>
    </row>
    <row r="14332" spans="1:16" x14ac:dyDescent="0.25">
      <c r="A14332" s="264" t="s">
        <v>4332</v>
      </c>
      <c r="B14332" s="264" t="s">
        <v>14593</v>
      </c>
      <c r="C14332" s="265">
        <v>24060301</v>
      </c>
      <c r="D14332" s="265" t="s">
        <v>15953</v>
      </c>
      <c r="E14332" s="266" t="s">
        <v>6412</v>
      </c>
      <c r="P14332" s="343"/>
    </row>
    <row r="14333" spans="1:16" x14ac:dyDescent="0.25">
      <c r="A14333" s="264" t="s">
        <v>15083</v>
      </c>
      <c r="B14333" s="264" t="s">
        <v>14577</v>
      </c>
      <c r="C14333" s="265">
        <v>240501</v>
      </c>
      <c r="D14333" s="265" t="s">
        <v>15953</v>
      </c>
      <c r="E14333" s="266" t="s">
        <v>14578</v>
      </c>
      <c r="P14333" s="343"/>
    </row>
    <row r="14334" spans="1:16" x14ac:dyDescent="0.25">
      <c r="A14334" s="262" t="s">
        <v>7484</v>
      </c>
      <c r="B14334" s="262" t="s">
        <v>7350</v>
      </c>
      <c r="C14334" s="53" t="s">
        <v>7486</v>
      </c>
      <c r="D14334" s="93" t="s">
        <v>7330</v>
      </c>
      <c r="E14334" s="263">
        <v>46364</v>
      </c>
      <c r="F14334" s="93"/>
      <c r="G14334" s="93"/>
      <c r="H14334" s="93"/>
      <c r="I14334" s="99"/>
      <c r="J14334" s="99"/>
      <c r="K14334" s="99"/>
      <c r="L14334" s="44"/>
      <c r="M14334" s="334"/>
      <c r="P14334" s="343"/>
    </row>
    <row r="14335" spans="1:16" x14ac:dyDescent="0.25">
      <c r="A14335" s="262" t="s">
        <v>7484</v>
      </c>
      <c r="B14335" s="262" t="s">
        <v>7359</v>
      </c>
      <c r="C14335" s="53" t="s">
        <v>7485</v>
      </c>
      <c r="D14335" s="93" t="s">
        <v>7330</v>
      </c>
      <c r="E14335" s="263">
        <v>45980</v>
      </c>
      <c r="F14335" s="93"/>
      <c r="G14335" s="93"/>
      <c r="H14335" s="93"/>
      <c r="I14335" s="99"/>
      <c r="J14335" s="99"/>
      <c r="K14335" s="99"/>
      <c r="L14335" s="44"/>
      <c r="M14335" s="334"/>
      <c r="N14335" s="31"/>
      <c r="P14335" s="343"/>
    </row>
    <row r="14336" spans="1:16" x14ac:dyDescent="0.25">
      <c r="A14336" s="57" t="s">
        <v>5923</v>
      </c>
      <c r="B14336" s="57" t="s">
        <v>1488</v>
      </c>
      <c r="C14336" s="62">
        <v>21027</v>
      </c>
      <c r="D14336" s="62" t="s">
        <v>5966</v>
      </c>
      <c r="E14336" s="60">
        <v>45777</v>
      </c>
      <c r="F14336" s="339" t="s">
        <v>16267</v>
      </c>
      <c r="G14336" s="339" t="s">
        <v>16268</v>
      </c>
      <c r="H14336" s="57"/>
      <c r="I14336" s="57"/>
      <c r="J14336" s="57"/>
      <c r="K14336" s="57"/>
      <c r="L14336" s="44"/>
      <c r="M14336" s="334"/>
      <c r="N14336" s="31"/>
      <c r="P14336" s="343"/>
    </row>
    <row r="14337" spans="1:16" x14ac:dyDescent="0.25">
      <c r="A14337" s="44" t="s">
        <v>15644</v>
      </c>
      <c r="B14337" s="44" t="s">
        <v>2667</v>
      </c>
      <c r="C14337" s="45" t="s">
        <v>9088</v>
      </c>
      <c r="D14337" s="45" t="s">
        <v>18252</v>
      </c>
      <c r="E14337" s="45" t="s">
        <v>6809</v>
      </c>
      <c r="F14337" s="45" t="s">
        <v>1384</v>
      </c>
      <c r="G14337" s="45" t="s">
        <v>1385</v>
      </c>
      <c r="P14337" s="343"/>
    </row>
    <row r="14338" spans="1:16" x14ac:dyDescent="0.25">
      <c r="A14338" s="403" t="s">
        <v>17558</v>
      </c>
      <c r="B14338" s="403" t="s">
        <v>17110</v>
      </c>
      <c r="C14338" s="413">
        <v>4.25</v>
      </c>
      <c r="D14338" s="43" t="s">
        <v>17679</v>
      </c>
      <c r="E14338" s="43">
        <v>47422</v>
      </c>
      <c r="F14338" s="88"/>
      <c r="P14338" s="343"/>
    </row>
    <row r="14339" spans="1:16" x14ac:dyDescent="0.25">
      <c r="A14339" s="44" t="s">
        <v>9202</v>
      </c>
      <c r="B14339" s="44" t="s">
        <v>2668</v>
      </c>
      <c r="C14339" s="45" t="s">
        <v>9091</v>
      </c>
      <c r="D14339" s="45" t="s">
        <v>18252</v>
      </c>
      <c r="E14339" s="45" t="s">
        <v>6809</v>
      </c>
      <c r="F14339" s="45" t="s">
        <v>1384</v>
      </c>
      <c r="G14339" s="45" t="s">
        <v>1385</v>
      </c>
      <c r="P14339" s="343"/>
    </row>
    <row r="14340" spans="1:16" x14ac:dyDescent="0.25">
      <c r="A14340" s="264" t="s">
        <v>980</v>
      </c>
      <c r="B14340" s="264" t="s">
        <v>1056</v>
      </c>
      <c r="C14340" s="265">
        <v>230601</v>
      </c>
      <c r="D14340" s="265" t="s">
        <v>15953</v>
      </c>
      <c r="E14340" s="266" t="s">
        <v>10533</v>
      </c>
      <c r="P14340" s="343"/>
    </row>
    <row r="14341" spans="1:16" x14ac:dyDescent="0.25">
      <c r="A14341" s="264" t="s">
        <v>980</v>
      </c>
      <c r="B14341" s="264" t="s">
        <v>3782</v>
      </c>
      <c r="C14341" s="265">
        <v>23010402</v>
      </c>
      <c r="D14341" s="265" t="s">
        <v>15953</v>
      </c>
      <c r="E14341" s="266" t="s">
        <v>8836</v>
      </c>
      <c r="P14341" s="343"/>
    </row>
    <row r="14342" spans="1:16" x14ac:dyDescent="0.25">
      <c r="A14342" s="403" t="s">
        <v>17559</v>
      </c>
      <c r="B14342" s="403" t="s">
        <v>17093</v>
      </c>
      <c r="C14342" s="413">
        <v>33.229999999999997</v>
      </c>
      <c r="D14342" s="43" t="s">
        <v>17679</v>
      </c>
      <c r="E14342" s="43">
        <v>46934</v>
      </c>
      <c r="F14342" s="88" t="s">
        <v>1533</v>
      </c>
      <c r="P14342" s="343"/>
    </row>
    <row r="14343" spans="1:16" x14ac:dyDescent="0.25">
      <c r="A14343" s="403" t="s">
        <v>17559</v>
      </c>
      <c r="B14343" s="403" t="s">
        <v>17137</v>
      </c>
      <c r="C14343" s="413">
        <v>37.25</v>
      </c>
      <c r="D14343" s="43" t="s">
        <v>17679</v>
      </c>
      <c r="E14343" s="43">
        <v>47514</v>
      </c>
      <c r="F14343" s="88"/>
      <c r="P14343" s="343"/>
    </row>
    <row r="14344" spans="1:16" x14ac:dyDescent="0.25">
      <c r="A14344" s="44" t="s">
        <v>9389</v>
      </c>
      <c r="B14344" s="44" t="s">
        <v>1364</v>
      </c>
      <c r="C14344" s="45" t="s">
        <v>9321</v>
      </c>
      <c r="D14344" s="45" t="s">
        <v>18252</v>
      </c>
      <c r="E14344" s="45" t="s">
        <v>3754</v>
      </c>
      <c r="F14344" s="45" t="s">
        <v>1384</v>
      </c>
      <c r="G14344" s="45" t="s">
        <v>1385</v>
      </c>
      <c r="P14344" s="343"/>
    </row>
    <row r="14345" spans="1:16" x14ac:dyDescent="0.25">
      <c r="A14345" s="264" t="s">
        <v>4333</v>
      </c>
      <c r="B14345" s="264" t="s">
        <v>3753</v>
      </c>
      <c r="C14345" s="265">
        <v>210101</v>
      </c>
      <c r="D14345" s="265" t="s">
        <v>15953</v>
      </c>
      <c r="E14345" s="266" t="s">
        <v>3754</v>
      </c>
      <c r="P14345" s="343"/>
    </row>
    <row r="14346" spans="1:16" x14ac:dyDescent="0.25">
      <c r="A14346" s="44" t="s">
        <v>11212</v>
      </c>
      <c r="B14346" s="44" t="s">
        <v>15279</v>
      </c>
      <c r="C14346" s="45" t="s">
        <v>11130</v>
      </c>
      <c r="D14346" s="45" t="s">
        <v>16294</v>
      </c>
      <c r="E14346" s="46">
        <v>46112</v>
      </c>
      <c r="F14346" s="338"/>
      <c r="G14346" s="44"/>
      <c r="H14346" s="44"/>
      <c r="I14346" s="44"/>
      <c r="J14346" s="44"/>
      <c r="K14346" s="44"/>
      <c r="L14346" s="44"/>
      <c r="M14346" s="334"/>
      <c r="P14346" s="343"/>
    </row>
    <row r="14347" spans="1:16" x14ac:dyDescent="0.25">
      <c r="A14347" s="44" t="s">
        <v>15280</v>
      </c>
      <c r="B14347" s="44" t="s">
        <v>15279</v>
      </c>
      <c r="C14347" s="45" t="s">
        <v>11130</v>
      </c>
      <c r="D14347" s="45" t="s">
        <v>16294</v>
      </c>
      <c r="E14347" s="46">
        <v>46112</v>
      </c>
      <c r="F14347" s="338"/>
      <c r="G14347" s="44"/>
      <c r="H14347" s="44"/>
      <c r="I14347" s="44"/>
      <c r="J14347" s="44"/>
      <c r="K14347" s="44"/>
      <c r="L14347" s="44"/>
      <c r="M14347" s="334"/>
      <c r="P14347" s="343"/>
    </row>
    <row r="14348" spans="1:16" x14ac:dyDescent="0.25">
      <c r="A14348" s="264" t="s">
        <v>15084</v>
      </c>
      <c r="B14348" s="264" t="s">
        <v>12996</v>
      </c>
      <c r="C14348" s="265">
        <v>24010401</v>
      </c>
      <c r="D14348" s="265" t="s">
        <v>15953</v>
      </c>
      <c r="E14348" s="266" t="s">
        <v>12997</v>
      </c>
      <c r="P14348" s="343"/>
    </row>
    <row r="14349" spans="1:16" x14ac:dyDescent="0.25">
      <c r="A14349" s="264" t="s">
        <v>15084</v>
      </c>
      <c r="B14349" s="264" t="s">
        <v>3782</v>
      </c>
      <c r="C14349" s="265">
        <v>24010402</v>
      </c>
      <c r="D14349" s="265" t="s">
        <v>15953</v>
      </c>
      <c r="E14349" s="266" t="s">
        <v>8836</v>
      </c>
      <c r="P14349" s="343"/>
    </row>
    <row r="14350" spans="1:16" x14ac:dyDescent="0.25">
      <c r="A14350" s="264" t="s">
        <v>15084</v>
      </c>
      <c r="B14350" s="264" t="s">
        <v>4844</v>
      </c>
      <c r="C14350" s="265">
        <v>24060401</v>
      </c>
      <c r="D14350" s="265" t="s">
        <v>15953</v>
      </c>
      <c r="E14350" s="266" t="s">
        <v>6412</v>
      </c>
      <c r="P14350" s="343"/>
    </row>
    <row r="14351" spans="1:16" x14ac:dyDescent="0.25">
      <c r="A14351" s="264" t="s">
        <v>15084</v>
      </c>
      <c r="B14351" s="264" t="s">
        <v>1057</v>
      </c>
      <c r="C14351" s="265">
        <v>24060402</v>
      </c>
      <c r="D14351" s="265" t="s">
        <v>15953</v>
      </c>
      <c r="E14351" s="266" t="s">
        <v>5410</v>
      </c>
      <c r="P14351" s="343"/>
    </row>
    <row r="14352" spans="1:16" x14ac:dyDescent="0.25">
      <c r="A14352" s="264" t="s">
        <v>981</v>
      </c>
      <c r="B14352" s="264" t="s">
        <v>2751</v>
      </c>
      <c r="C14352" s="265">
        <v>230105</v>
      </c>
      <c r="D14352" s="265" t="s">
        <v>15953</v>
      </c>
      <c r="E14352" s="266" t="s">
        <v>6877</v>
      </c>
      <c r="P14352" s="343"/>
    </row>
    <row r="14353" spans="1:16" x14ac:dyDescent="0.25">
      <c r="A14353" s="44" t="s">
        <v>16204</v>
      </c>
      <c r="B14353" s="44" t="s">
        <v>15779</v>
      </c>
      <c r="C14353" s="45" t="s">
        <v>15780</v>
      </c>
      <c r="D14353" s="45" t="s">
        <v>18252</v>
      </c>
      <c r="E14353" s="45" t="s">
        <v>6416</v>
      </c>
      <c r="F14353" s="45" t="s">
        <v>1384</v>
      </c>
      <c r="G14353" s="45" t="s">
        <v>1385</v>
      </c>
      <c r="P14353" s="343"/>
    </row>
    <row r="14354" spans="1:16" x14ac:dyDescent="0.25">
      <c r="A14354" s="44" t="s">
        <v>11141</v>
      </c>
      <c r="B14354" s="44" t="s">
        <v>13517</v>
      </c>
      <c r="C14354" s="45" t="s">
        <v>11128</v>
      </c>
      <c r="D14354" s="45" t="s">
        <v>16294</v>
      </c>
      <c r="E14354" s="46">
        <v>46022</v>
      </c>
      <c r="F14354" s="338"/>
      <c r="G14354" s="44"/>
      <c r="H14354" s="44"/>
      <c r="I14354" s="44"/>
      <c r="J14354" s="44"/>
      <c r="K14354" s="44"/>
      <c r="L14354" s="44"/>
      <c r="M14354" s="334"/>
      <c r="N14354" s="31"/>
      <c r="P14354" s="343"/>
    </row>
    <row r="14355" spans="1:16" x14ac:dyDescent="0.25">
      <c r="A14355" s="44" t="s">
        <v>10197</v>
      </c>
      <c r="B14355" s="44" t="s">
        <v>177</v>
      </c>
      <c r="C14355" s="45" t="s">
        <v>6389</v>
      </c>
      <c r="D14355" s="45" t="s">
        <v>15765</v>
      </c>
      <c r="E14355" s="45" t="s">
        <v>6212</v>
      </c>
      <c r="F14355" s="328"/>
      <c r="G14355" s="328"/>
      <c r="H14355" s="328"/>
      <c r="I14355" s="329"/>
      <c r="J14355" s="329"/>
      <c r="K14355" s="329"/>
      <c r="L14355" s="44"/>
      <c r="M14355" s="334"/>
      <c r="P14355" s="343"/>
    </row>
    <row r="14356" spans="1:16" x14ac:dyDescent="0.25">
      <c r="A14356" s="346" t="s">
        <v>10197</v>
      </c>
      <c r="B14356" s="346" t="s">
        <v>177</v>
      </c>
      <c r="C14356" s="347" t="s">
        <v>6389</v>
      </c>
      <c r="D14356" s="347" t="s">
        <v>15765</v>
      </c>
      <c r="E14356" s="347" t="s">
        <v>16792</v>
      </c>
      <c r="F14356" s="346"/>
      <c r="G14356" s="346"/>
      <c r="H14356" s="346"/>
      <c r="I14356" s="346"/>
      <c r="J14356" s="346"/>
      <c r="K14356" s="346"/>
      <c r="L14356" s="346"/>
      <c r="M14356" s="346"/>
      <c r="P14356" s="343"/>
    </row>
    <row r="14357" spans="1:16" x14ac:dyDescent="0.25">
      <c r="A14357" s="44" t="s">
        <v>10197</v>
      </c>
      <c r="B14357" s="44" t="s">
        <v>177</v>
      </c>
      <c r="C14357" s="45" t="s">
        <v>6389</v>
      </c>
      <c r="D14357" s="45" t="s">
        <v>13812</v>
      </c>
      <c r="E14357" s="45" t="s">
        <v>6212</v>
      </c>
      <c r="F14357" s="93"/>
      <c r="G14357" s="93"/>
      <c r="H14357" s="93"/>
      <c r="I14357" s="99"/>
      <c r="J14357" s="99"/>
      <c r="K14357" s="99"/>
      <c r="L14357" s="44"/>
      <c r="M14357" s="334"/>
      <c r="P14357" s="343"/>
    </row>
    <row r="14358" spans="1:16" x14ac:dyDescent="0.25">
      <c r="A14358" s="264" t="s">
        <v>9616</v>
      </c>
      <c r="B14358" s="264" t="s">
        <v>4181</v>
      </c>
      <c r="C14358" s="265">
        <v>230301</v>
      </c>
      <c r="D14358" s="265" t="s">
        <v>15953</v>
      </c>
      <c r="E14358" s="266" t="s">
        <v>6877</v>
      </c>
      <c r="P14358" s="343"/>
    </row>
    <row r="14359" spans="1:16" x14ac:dyDescent="0.25">
      <c r="A14359" s="264" t="s">
        <v>9617</v>
      </c>
      <c r="B14359" s="264" t="s">
        <v>2751</v>
      </c>
      <c r="C14359" s="265">
        <v>230105</v>
      </c>
      <c r="D14359" s="265" t="s">
        <v>15953</v>
      </c>
      <c r="E14359" s="266" t="s">
        <v>6877</v>
      </c>
      <c r="P14359" s="343"/>
    </row>
    <row r="14360" spans="1:16" x14ac:dyDescent="0.25">
      <c r="A14360" s="264" t="s">
        <v>18005</v>
      </c>
      <c r="B14360" s="264" t="s">
        <v>6966</v>
      </c>
      <c r="C14360" s="265">
        <v>25010401</v>
      </c>
      <c r="D14360" s="265" t="s">
        <v>15953</v>
      </c>
      <c r="E14360" s="266" t="s">
        <v>17700</v>
      </c>
      <c r="P14360" s="343"/>
    </row>
    <row r="14361" spans="1:16" x14ac:dyDescent="0.25">
      <c r="A14361" s="264" t="s">
        <v>9618</v>
      </c>
      <c r="B14361" s="264" t="s">
        <v>2751</v>
      </c>
      <c r="C14361" s="265">
        <v>230105</v>
      </c>
      <c r="D14361" s="265" t="s">
        <v>15953</v>
      </c>
      <c r="E14361" s="266" t="s">
        <v>6877</v>
      </c>
      <c r="P14361" s="343"/>
    </row>
    <row r="14362" spans="1:16" x14ac:dyDescent="0.25">
      <c r="A14362" s="264" t="s">
        <v>18006</v>
      </c>
      <c r="B14362" s="264" t="s">
        <v>3753</v>
      </c>
      <c r="C14362" s="265">
        <v>210101</v>
      </c>
      <c r="D14362" s="265" t="s">
        <v>15953</v>
      </c>
      <c r="E14362" s="266" t="s">
        <v>3754</v>
      </c>
      <c r="P14362" s="343"/>
    </row>
    <row r="14363" spans="1:16" x14ac:dyDescent="0.25">
      <c r="A14363" s="264" t="s">
        <v>13057</v>
      </c>
      <c r="B14363" s="264" t="s">
        <v>12991</v>
      </c>
      <c r="C14363" s="265">
        <v>240102</v>
      </c>
      <c r="D14363" s="265" t="s">
        <v>15953</v>
      </c>
      <c r="E14363" s="266" t="s">
        <v>6677</v>
      </c>
      <c r="P14363" s="343"/>
    </row>
    <row r="14364" spans="1:16" x14ac:dyDescent="0.25">
      <c r="A14364" s="264" t="s">
        <v>15085</v>
      </c>
      <c r="B14364" s="264" t="s">
        <v>14577</v>
      </c>
      <c r="C14364" s="265">
        <v>240501</v>
      </c>
      <c r="D14364" s="265" t="s">
        <v>15953</v>
      </c>
      <c r="E14364" s="266" t="s">
        <v>14578</v>
      </c>
      <c r="P14364" s="343"/>
    </row>
    <row r="14365" spans="1:16" x14ac:dyDescent="0.25">
      <c r="A14365" s="403" t="s">
        <v>15086</v>
      </c>
      <c r="B14365" s="403" t="s">
        <v>17137</v>
      </c>
      <c r="C14365" s="413">
        <v>37.25</v>
      </c>
      <c r="D14365" s="43" t="s">
        <v>17679</v>
      </c>
      <c r="E14365" s="43">
        <v>47514</v>
      </c>
      <c r="F14365" s="88"/>
      <c r="P14365" s="343"/>
    </row>
    <row r="14366" spans="1:16" x14ac:dyDescent="0.25">
      <c r="A14366" s="264" t="s">
        <v>15086</v>
      </c>
      <c r="B14366" s="264" t="s">
        <v>12991</v>
      </c>
      <c r="C14366" s="265">
        <v>240102</v>
      </c>
      <c r="D14366" s="265" t="s">
        <v>15953</v>
      </c>
      <c r="E14366" s="266" t="s">
        <v>6677</v>
      </c>
      <c r="P14366" s="343"/>
    </row>
    <row r="14367" spans="1:16" x14ac:dyDescent="0.25">
      <c r="A14367" s="264" t="s">
        <v>15086</v>
      </c>
      <c r="B14367" s="264" t="s">
        <v>6672</v>
      </c>
      <c r="C14367" s="265">
        <v>22050101</v>
      </c>
      <c r="D14367" s="265" t="s">
        <v>15953</v>
      </c>
      <c r="E14367" s="266" t="s">
        <v>6673</v>
      </c>
      <c r="P14367" s="343"/>
    </row>
    <row r="14368" spans="1:16" x14ac:dyDescent="0.25">
      <c r="A14368" s="44" t="s">
        <v>8931</v>
      </c>
      <c r="B14368" s="44" t="s">
        <v>5358</v>
      </c>
      <c r="C14368" s="45" t="s">
        <v>5359</v>
      </c>
      <c r="D14368" s="45" t="s">
        <v>15765</v>
      </c>
      <c r="E14368" s="45" t="s">
        <v>6213</v>
      </c>
      <c r="F14368" s="328"/>
      <c r="G14368" s="328"/>
      <c r="H14368" s="328"/>
      <c r="I14368" s="329"/>
      <c r="J14368" s="329"/>
      <c r="K14368" s="329"/>
      <c r="L14368" s="44"/>
      <c r="M14368" s="334"/>
      <c r="P14368" s="343"/>
    </row>
    <row r="14369" spans="1:16" x14ac:dyDescent="0.25">
      <c r="A14369" s="346" t="s">
        <v>8931</v>
      </c>
      <c r="B14369" s="346" t="s">
        <v>5358</v>
      </c>
      <c r="C14369" s="347" t="s">
        <v>5359</v>
      </c>
      <c r="D14369" s="347" t="s">
        <v>15765</v>
      </c>
      <c r="E14369" s="347" t="s">
        <v>3754</v>
      </c>
      <c r="F14369" s="346"/>
      <c r="G14369" s="346"/>
      <c r="H14369" s="346"/>
      <c r="I14369" s="346"/>
      <c r="J14369" s="346"/>
      <c r="K14369" s="346"/>
      <c r="L14369" s="346"/>
      <c r="M14369" s="346"/>
      <c r="P14369" s="343"/>
    </row>
    <row r="14370" spans="1:16" x14ac:dyDescent="0.25">
      <c r="A14370" s="44" t="s">
        <v>8931</v>
      </c>
      <c r="B14370" s="44" t="s">
        <v>5358</v>
      </c>
      <c r="C14370" s="45" t="s">
        <v>5359</v>
      </c>
      <c r="D14370" s="45" t="s">
        <v>13812</v>
      </c>
      <c r="E14370" s="45" t="s">
        <v>6213</v>
      </c>
      <c r="F14370" s="93"/>
      <c r="G14370" s="93"/>
      <c r="H14370" s="93"/>
      <c r="I14370" s="99"/>
      <c r="J14370" s="99"/>
      <c r="K14370" s="99"/>
      <c r="L14370" s="44"/>
      <c r="M14370" s="334"/>
      <c r="P14370" s="343"/>
    </row>
    <row r="14371" spans="1:16" x14ac:dyDescent="0.25">
      <c r="A14371" s="44" t="s">
        <v>6122</v>
      </c>
      <c r="B14371" s="44" t="s">
        <v>1357</v>
      </c>
      <c r="C14371" s="45" t="s">
        <v>6195</v>
      </c>
      <c r="D14371" s="45" t="s">
        <v>18252</v>
      </c>
      <c r="E14371" s="45" t="s">
        <v>6212</v>
      </c>
      <c r="F14371" s="45" t="s">
        <v>1384</v>
      </c>
      <c r="G14371" s="45" t="s">
        <v>1385</v>
      </c>
      <c r="P14371" s="343"/>
    </row>
    <row r="14372" spans="1:16" x14ac:dyDescent="0.25">
      <c r="A14372" s="264" t="s">
        <v>15087</v>
      </c>
      <c r="B14372" s="264" t="s">
        <v>12996</v>
      </c>
      <c r="C14372" s="265">
        <v>24010401</v>
      </c>
      <c r="D14372" s="265" t="s">
        <v>15953</v>
      </c>
      <c r="E14372" s="266" t="s">
        <v>12997</v>
      </c>
      <c r="P14372" s="343"/>
    </row>
    <row r="14373" spans="1:16" x14ac:dyDescent="0.25">
      <c r="A14373" s="44" t="s">
        <v>15308</v>
      </c>
      <c r="B14373" s="44" t="s">
        <v>15305</v>
      </c>
      <c r="C14373" s="45" t="s">
        <v>15306</v>
      </c>
      <c r="D14373" s="45" t="s">
        <v>16294</v>
      </c>
      <c r="E14373" s="46">
        <v>45900</v>
      </c>
      <c r="F14373" s="338"/>
      <c r="G14373" s="44"/>
      <c r="H14373" s="44"/>
      <c r="I14373" s="44"/>
      <c r="J14373" s="44"/>
      <c r="K14373" s="44"/>
      <c r="L14373" s="44"/>
      <c r="M14373" s="334"/>
      <c r="N14373" s="31"/>
      <c r="P14373" s="343"/>
    </row>
    <row r="14374" spans="1:16" x14ac:dyDescent="0.25">
      <c r="A14374" s="264" t="s">
        <v>15088</v>
      </c>
      <c r="B14374" s="264" t="s">
        <v>12996</v>
      </c>
      <c r="C14374" s="265">
        <v>24010401</v>
      </c>
      <c r="D14374" s="265" t="s">
        <v>15953</v>
      </c>
      <c r="E14374" s="266" t="s">
        <v>12997</v>
      </c>
      <c r="P14374" s="343"/>
    </row>
    <row r="14375" spans="1:16" x14ac:dyDescent="0.25">
      <c r="A14375" s="264" t="s">
        <v>15088</v>
      </c>
      <c r="B14375" s="264" t="s">
        <v>3782</v>
      </c>
      <c r="C14375" s="265">
        <v>24010402</v>
      </c>
      <c r="D14375" s="265" t="s">
        <v>15953</v>
      </c>
      <c r="E14375" s="266" t="s">
        <v>8836</v>
      </c>
      <c r="P14375" s="343"/>
    </row>
    <row r="14376" spans="1:16" x14ac:dyDescent="0.25">
      <c r="A14376" s="44" t="s">
        <v>9203</v>
      </c>
      <c r="B14376" s="44" t="s">
        <v>1357</v>
      </c>
      <c r="C14376" s="45" t="s">
        <v>6195</v>
      </c>
      <c r="D14376" s="45" t="s">
        <v>18252</v>
      </c>
      <c r="E14376" s="45" t="s">
        <v>6212</v>
      </c>
      <c r="F14376" s="45" t="s">
        <v>1384</v>
      </c>
      <c r="G14376" s="45" t="s">
        <v>1385</v>
      </c>
      <c r="P14376" s="343"/>
    </row>
    <row r="14377" spans="1:16" x14ac:dyDescent="0.25">
      <c r="A14377" s="264" t="s">
        <v>7088</v>
      </c>
      <c r="B14377" s="264" t="s">
        <v>6672</v>
      </c>
      <c r="C14377" s="265">
        <v>22050101</v>
      </c>
      <c r="D14377" s="265" t="s">
        <v>15953</v>
      </c>
      <c r="E14377" s="266" t="s">
        <v>6673</v>
      </c>
      <c r="P14377" s="343"/>
    </row>
    <row r="14378" spans="1:16" x14ac:dyDescent="0.25">
      <c r="A14378" s="91" t="s">
        <v>13336</v>
      </c>
      <c r="B14378" s="92" t="s">
        <v>13392</v>
      </c>
      <c r="C14378" s="45" t="s">
        <v>13137</v>
      </c>
      <c r="D14378" s="93" t="s">
        <v>13391</v>
      </c>
      <c r="E14378" s="94">
        <v>45838</v>
      </c>
      <c r="F14378" s="93"/>
      <c r="G14378" s="93"/>
      <c r="H14378" s="93"/>
      <c r="I14378" s="99"/>
      <c r="J14378" s="99"/>
      <c r="K14378" s="99"/>
      <c r="L14378" s="44"/>
      <c r="M14378" s="334"/>
      <c r="N14378" s="31"/>
      <c r="P14378" s="343"/>
    </row>
    <row r="14379" spans="1:16" x14ac:dyDescent="0.25">
      <c r="A14379" s="264" t="s">
        <v>10807</v>
      </c>
      <c r="B14379" s="264" t="s">
        <v>10628</v>
      </c>
      <c r="C14379" s="265">
        <v>230701</v>
      </c>
      <c r="D14379" s="265" t="s">
        <v>15953</v>
      </c>
      <c r="E14379" s="266" t="s">
        <v>5273</v>
      </c>
      <c r="P14379" s="343"/>
    </row>
    <row r="14380" spans="1:16" x14ac:dyDescent="0.25">
      <c r="A14380" s="264" t="s">
        <v>10807</v>
      </c>
      <c r="B14380" s="264" t="s">
        <v>6672</v>
      </c>
      <c r="C14380" s="265">
        <v>22050101</v>
      </c>
      <c r="D14380" s="265" t="s">
        <v>15953</v>
      </c>
      <c r="E14380" s="266" t="s">
        <v>6673</v>
      </c>
      <c r="P14380" s="343"/>
    </row>
    <row r="14381" spans="1:16" x14ac:dyDescent="0.25">
      <c r="A14381" s="264" t="s">
        <v>10807</v>
      </c>
      <c r="B14381" s="264" t="s">
        <v>6711</v>
      </c>
      <c r="C14381" s="265">
        <v>22050102</v>
      </c>
      <c r="D14381" s="265" t="s">
        <v>15953</v>
      </c>
      <c r="E14381" s="266" t="s">
        <v>6673</v>
      </c>
      <c r="P14381" s="343"/>
    </row>
    <row r="14382" spans="1:16" x14ac:dyDescent="0.25">
      <c r="A14382" s="44" t="s">
        <v>9204</v>
      </c>
      <c r="B14382" s="44" t="s">
        <v>1357</v>
      </c>
      <c r="C14382" s="45" t="s">
        <v>6195</v>
      </c>
      <c r="D14382" s="45" t="s">
        <v>18252</v>
      </c>
      <c r="E14382" s="45" t="s">
        <v>6212</v>
      </c>
      <c r="F14382" s="45" t="s">
        <v>1384</v>
      </c>
      <c r="G14382" s="45" t="s">
        <v>1385</v>
      </c>
      <c r="P14382" s="343"/>
    </row>
    <row r="14383" spans="1:16" x14ac:dyDescent="0.25">
      <c r="A14383" s="264" t="s">
        <v>18007</v>
      </c>
      <c r="B14383" s="264" t="s">
        <v>236</v>
      </c>
      <c r="C14383" s="265">
        <v>241001</v>
      </c>
      <c r="D14383" s="265" t="s">
        <v>15953</v>
      </c>
      <c r="E14383" s="266" t="s">
        <v>11352</v>
      </c>
      <c r="P14383" s="343"/>
    </row>
    <row r="14384" spans="1:16" x14ac:dyDescent="0.25">
      <c r="A14384" s="264" t="s">
        <v>18007</v>
      </c>
      <c r="B14384" s="264" t="s">
        <v>6672</v>
      </c>
      <c r="C14384" s="265">
        <v>22050101</v>
      </c>
      <c r="D14384" s="265" t="s">
        <v>15953</v>
      </c>
      <c r="E14384" s="266" t="s">
        <v>6673</v>
      </c>
      <c r="P14384" s="343"/>
    </row>
    <row r="14385" spans="1:16" x14ac:dyDescent="0.25">
      <c r="A14385" s="264" t="s">
        <v>18007</v>
      </c>
      <c r="B14385" s="264" t="s">
        <v>6711</v>
      </c>
      <c r="C14385" s="265">
        <v>22050102</v>
      </c>
      <c r="D14385" s="265" t="s">
        <v>15953</v>
      </c>
      <c r="E14385" s="266" t="s">
        <v>6673</v>
      </c>
      <c r="P14385" s="343"/>
    </row>
    <row r="14386" spans="1:16" x14ac:dyDescent="0.25">
      <c r="A14386" s="135" t="s">
        <v>7662</v>
      </c>
      <c r="B14386" s="135" t="s">
        <v>7655</v>
      </c>
      <c r="C14386" s="96" t="s">
        <v>14154</v>
      </c>
      <c r="D14386" s="94" t="s">
        <v>1398</v>
      </c>
      <c r="E14386" s="112">
        <v>46559</v>
      </c>
      <c r="F14386" s="93"/>
      <c r="G14386" s="93"/>
      <c r="H14386" s="93"/>
      <c r="I14386" s="99"/>
      <c r="J14386" s="99"/>
      <c r="K14386" s="99"/>
      <c r="L14386" s="44"/>
      <c r="M14386" s="334"/>
      <c r="P14386" s="343"/>
    </row>
    <row r="14387" spans="1:16" x14ac:dyDescent="0.25">
      <c r="A14387" s="44" t="s">
        <v>6123</v>
      </c>
      <c r="B14387" s="44" t="s">
        <v>1357</v>
      </c>
      <c r="C14387" s="45" t="s">
        <v>6195</v>
      </c>
      <c r="D14387" s="45" t="s">
        <v>18252</v>
      </c>
      <c r="E14387" s="45" t="s">
        <v>6212</v>
      </c>
      <c r="F14387" s="45" t="s">
        <v>1384</v>
      </c>
      <c r="G14387" s="45" t="s">
        <v>1385</v>
      </c>
      <c r="P14387" s="343"/>
    </row>
    <row r="14388" spans="1:16" x14ac:dyDescent="0.25">
      <c r="A14388" s="44" t="s">
        <v>13337</v>
      </c>
      <c r="B14388" s="92" t="s">
        <v>13392</v>
      </c>
      <c r="C14388" s="45" t="s">
        <v>13126</v>
      </c>
      <c r="D14388" s="93" t="s">
        <v>13391</v>
      </c>
      <c r="E14388" s="94">
        <v>45838</v>
      </c>
      <c r="F14388" s="93"/>
      <c r="G14388" s="93"/>
      <c r="H14388" s="93"/>
      <c r="I14388" s="99"/>
      <c r="J14388" s="99"/>
      <c r="K14388" s="99"/>
      <c r="L14388" s="44"/>
      <c r="M14388" s="334"/>
      <c r="N14388" s="31"/>
      <c r="P14388" s="343"/>
    </row>
    <row r="14389" spans="1:16" x14ac:dyDescent="0.25">
      <c r="A14389" s="264" t="s">
        <v>7089</v>
      </c>
      <c r="B14389" s="264" t="s">
        <v>6664</v>
      </c>
      <c r="C14389" s="265">
        <v>22010701</v>
      </c>
      <c r="D14389" s="265" t="s">
        <v>15953</v>
      </c>
      <c r="E14389" s="266" t="s">
        <v>6665</v>
      </c>
      <c r="P14389" s="343"/>
    </row>
    <row r="14390" spans="1:16" x14ac:dyDescent="0.25">
      <c r="A14390" s="264" t="s">
        <v>7089</v>
      </c>
      <c r="B14390" s="264" t="s">
        <v>1055</v>
      </c>
      <c r="C14390" s="265">
        <v>22010702</v>
      </c>
      <c r="D14390" s="265" t="s">
        <v>15953</v>
      </c>
      <c r="E14390" s="266" t="s">
        <v>8836</v>
      </c>
      <c r="P14390" s="343"/>
    </row>
    <row r="14391" spans="1:16" x14ac:dyDescent="0.25">
      <c r="A14391" s="264" t="s">
        <v>18008</v>
      </c>
      <c r="B14391" s="264" t="s">
        <v>236</v>
      </c>
      <c r="C14391" s="265">
        <v>241001</v>
      </c>
      <c r="D14391" s="265" t="s">
        <v>15953</v>
      </c>
      <c r="E14391" s="266" t="s">
        <v>11352</v>
      </c>
      <c r="P14391" s="343"/>
    </row>
    <row r="14392" spans="1:16" x14ac:dyDescent="0.25">
      <c r="A14392" s="403" t="s">
        <v>17560</v>
      </c>
      <c r="B14392" s="403" t="s">
        <v>17137</v>
      </c>
      <c r="C14392" s="413">
        <v>37.25</v>
      </c>
      <c r="D14392" s="43" t="s">
        <v>17679</v>
      </c>
      <c r="E14392" s="43">
        <v>47514</v>
      </c>
      <c r="F14392" s="88"/>
      <c r="P14392" s="343"/>
    </row>
    <row r="14393" spans="1:16" x14ac:dyDescent="0.25">
      <c r="A14393" s="264" t="s">
        <v>8769</v>
      </c>
      <c r="B14393" s="264" t="s">
        <v>6966</v>
      </c>
      <c r="C14393" s="265">
        <v>23010401</v>
      </c>
      <c r="D14393" s="265" t="s">
        <v>15953</v>
      </c>
      <c r="E14393" s="266" t="s">
        <v>6967</v>
      </c>
      <c r="P14393" s="343"/>
    </row>
    <row r="14394" spans="1:16" x14ac:dyDescent="0.25">
      <c r="A14394" s="264" t="s">
        <v>8769</v>
      </c>
      <c r="B14394" s="264" t="s">
        <v>12996</v>
      </c>
      <c r="C14394" s="265">
        <v>24010401</v>
      </c>
      <c r="D14394" s="265" t="s">
        <v>15953</v>
      </c>
      <c r="E14394" s="266" t="s">
        <v>12997</v>
      </c>
      <c r="P14394" s="343"/>
    </row>
    <row r="14395" spans="1:16" x14ac:dyDescent="0.25">
      <c r="A14395" s="264" t="s">
        <v>3559</v>
      </c>
      <c r="B14395" s="264" t="s">
        <v>10628</v>
      </c>
      <c r="C14395" s="265">
        <v>230701</v>
      </c>
      <c r="D14395" s="265" t="s">
        <v>15953</v>
      </c>
      <c r="E14395" s="266" t="s">
        <v>5273</v>
      </c>
      <c r="P14395" s="343"/>
    </row>
    <row r="14396" spans="1:16" x14ac:dyDescent="0.25">
      <c r="A14396" s="264" t="s">
        <v>3559</v>
      </c>
      <c r="B14396" s="264" t="s">
        <v>6672</v>
      </c>
      <c r="C14396" s="265">
        <v>22050101</v>
      </c>
      <c r="D14396" s="265" t="s">
        <v>15953</v>
      </c>
      <c r="E14396" s="266" t="s">
        <v>6673</v>
      </c>
      <c r="P14396" s="343"/>
    </row>
    <row r="14397" spans="1:16" x14ac:dyDescent="0.25">
      <c r="A14397" s="264" t="s">
        <v>3559</v>
      </c>
      <c r="B14397" s="264" t="s">
        <v>6711</v>
      </c>
      <c r="C14397" s="265">
        <v>22050102</v>
      </c>
      <c r="D14397" s="265" t="s">
        <v>15953</v>
      </c>
      <c r="E14397" s="266" t="s">
        <v>6673</v>
      </c>
      <c r="P14397" s="343"/>
    </row>
    <row r="14398" spans="1:16" x14ac:dyDescent="0.25">
      <c r="A14398" s="264" t="s">
        <v>3559</v>
      </c>
      <c r="B14398" s="264" t="s">
        <v>6661</v>
      </c>
      <c r="C14398" s="265">
        <v>22100201</v>
      </c>
      <c r="D14398" s="265" t="s">
        <v>15953</v>
      </c>
      <c r="E14398" s="266" t="s">
        <v>5198</v>
      </c>
      <c r="P14398" s="343"/>
    </row>
    <row r="14399" spans="1:16" x14ac:dyDescent="0.25">
      <c r="A14399" s="264" t="s">
        <v>3559</v>
      </c>
      <c r="B14399" s="264" t="s">
        <v>6966</v>
      </c>
      <c r="C14399" s="265">
        <v>23010401</v>
      </c>
      <c r="D14399" s="265" t="s">
        <v>15953</v>
      </c>
      <c r="E14399" s="266" t="s">
        <v>6967</v>
      </c>
      <c r="P14399" s="343"/>
    </row>
    <row r="14400" spans="1:16" x14ac:dyDescent="0.25">
      <c r="A14400" s="44" t="s">
        <v>6124</v>
      </c>
      <c r="B14400" s="44" t="s">
        <v>1357</v>
      </c>
      <c r="C14400" s="45" t="s">
        <v>6195</v>
      </c>
      <c r="D14400" s="45" t="s">
        <v>18252</v>
      </c>
      <c r="E14400" s="45" t="s">
        <v>6212</v>
      </c>
      <c r="F14400" s="45" t="s">
        <v>1385</v>
      </c>
      <c r="G14400" s="45" t="s">
        <v>1385</v>
      </c>
      <c r="P14400" s="343"/>
    </row>
    <row r="14401" spans="1:16" x14ac:dyDescent="0.25">
      <c r="A14401" s="264" t="s">
        <v>15089</v>
      </c>
      <c r="B14401" s="264" t="s">
        <v>12996</v>
      </c>
      <c r="C14401" s="265">
        <v>24010401</v>
      </c>
      <c r="D14401" s="265" t="s">
        <v>15953</v>
      </c>
      <c r="E14401" s="266" t="s">
        <v>12997</v>
      </c>
      <c r="P14401" s="343"/>
    </row>
    <row r="14402" spans="1:16" x14ac:dyDescent="0.25">
      <c r="A14402" s="264" t="s">
        <v>15089</v>
      </c>
      <c r="B14402" s="264" t="s">
        <v>3782</v>
      </c>
      <c r="C14402" s="265">
        <v>24010402</v>
      </c>
      <c r="D14402" s="265" t="s">
        <v>15953</v>
      </c>
      <c r="E14402" s="266" t="s">
        <v>8836</v>
      </c>
      <c r="P14402" s="343"/>
    </row>
    <row r="14403" spans="1:16" x14ac:dyDescent="0.25">
      <c r="A14403" s="264" t="s">
        <v>4334</v>
      </c>
      <c r="B14403" s="264" t="s">
        <v>3782</v>
      </c>
      <c r="C14403" s="265">
        <v>210205</v>
      </c>
      <c r="D14403" s="265" t="s">
        <v>15953</v>
      </c>
      <c r="E14403" s="266" t="s">
        <v>8836</v>
      </c>
      <c r="P14403" s="343"/>
    </row>
    <row r="14404" spans="1:16" x14ac:dyDescent="0.25">
      <c r="A14404" s="44" t="s">
        <v>11065</v>
      </c>
      <c r="B14404" s="44" t="s">
        <v>11004</v>
      </c>
      <c r="C14404" s="45" t="s">
        <v>11005</v>
      </c>
      <c r="D14404" s="45" t="s">
        <v>18252</v>
      </c>
      <c r="E14404" s="45" t="s">
        <v>10715</v>
      </c>
      <c r="F14404" s="45" t="s">
        <v>1384</v>
      </c>
      <c r="G14404" s="45" t="s">
        <v>1385</v>
      </c>
      <c r="P14404" s="343"/>
    </row>
    <row r="14405" spans="1:16" x14ac:dyDescent="0.25">
      <c r="A14405" s="264" t="s">
        <v>15090</v>
      </c>
      <c r="B14405" s="264" t="s">
        <v>14589</v>
      </c>
      <c r="C14405" s="265">
        <v>240502</v>
      </c>
      <c r="D14405" s="265" t="s">
        <v>15953</v>
      </c>
      <c r="E14405" s="266" t="s">
        <v>6710</v>
      </c>
      <c r="P14405" s="343"/>
    </row>
    <row r="14406" spans="1:16" x14ac:dyDescent="0.25">
      <c r="A14406" s="44" t="s">
        <v>1570</v>
      </c>
      <c r="B14406" s="44" t="s">
        <v>12585</v>
      </c>
      <c r="C14406" s="45" t="s">
        <v>6631</v>
      </c>
      <c r="D14406" s="45" t="s">
        <v>4574</v>
      </c>
      <c r="E14406" s="275">
        <f>DATE(2025,11,29)</f>
        <v>45990</v>
      </c>
      <c r="F14406" s="32"/>
      <c r="G14406" s="32"/>
      <c r="H14406" s="32"/>
      <c r="I14406" s="31"/>
      <c r="J14406" s="31"/>
      <c r="K14406" s="31"/>
      <c r="L14406" s="31"/>
      <c r="M14406" s="334"/>
      <c r="N14406" s="31"/>
      <c r="P14406" s="343"/>
    </row>
    <row r="14407" spans="1:16" x14ac:dyDescent="0.25">
      <c r="A14407" s="264" t="s">
        <v>982</v>
      </c>
      <c r="B14407" s="264" t="s">
        <v>236</v>
      </c>
      <c r="C14407" s="265">
        <v>241001</v>
      </c>
      <c r="D14407" s="265" t="s">
        <v>15953</v>
      </c>
      <c r="E14407" s="266" t="s">
        <v>11352</v>
      </c>
      <c r="P14407" s="343"/>
    </row>
    <row r="14408" spans="1:16" x14ac:dyDescent="0.25">
      <c r="A14408" s="264" t="s">
        <v>982</v>
      </c>
      <c r="B14408" s="264" t="s">
        <v>12996</v>
      </c>
      <c r="C14408" s="265">
        <v>24010401</v>
      </c>
      <c r="D14408" s="265" t="s">
        <v>15953</v>
      </c>
      <c r="E14408" s="266" t="s">
        <v>12997</v>
      </c>
      <c r="P14408" s="343"/>
    </row>
    <row r="14409" spans="1:16" x14ac:dyDescent="0.25">
      <c r="A14409" s="264" t="s">
        <v>982</v>
      </c>
      <c r="B14409" s="264" t="s">
        <v>3782</v>
      </c>
      <c r="C14409" s="265">
        <v>24010402</v>
      </c>
      <c r="D14409" s="265" t="s">
        <v>15953</v>
      </c>
      <c r="E14409" s="266" t="s">
        <v>8836</v>
      </c>
      <c r="P14409" s="343"/>
    </row>
    <row r="14410" spans="1:16" x14ac:dyDescent="0.25">
      <c r="A14410" s="262" t="s">
        <v>7487</v>
      </c>
      <c r="B14410" s="262" t="s">
        <v>7340</v>
      </c>
      <c r="C14410" s="53" t="s">
        <v>7488</v>
      </c>
      <c r="D14410" s="93" t="s">
        <v>7330</v>
      </c>
      <c r="E14410" s="263">
        <v>46707</v>
      </c>
      <c r="F14410" s="93"/>
      <c r="G14410" s="93"/>
      <c r="H14410" s="93"/>
      <c r="I14410" s="99"/>
      <c r="J14410" s="99"/>
      <c r="K14410" s="99"/>
      <c r="L14410" s="44"/>
      <c r="M14410" s="334"/>
      <c r="P14410" s="343"/>
    </row>
    <row r="14411" spans="1:16" x14ac:dyDescent="0.25">
      <c r="A14411" s="44" t="s">
        <v>4173</v>
      </c>
      <c r="B14411" s="44" t="s">
        <v>6179</v>
      </c>
      <c r="C14411" s="45" t="s">
        <v>6199</v>
      </c>
      <c r="D14411" s="45" t="s">
        <v>18252</v>
      </c>
      <c r="E14411" s="45" t="s">
        <v>6212</v>
      </c>
      <c r="F14411" s="45" t="s">
        <v>1384</v>
      </c>
      <c r="G14411" s="45" t="s">
        <v>1385</v>
      </c>
      <c r="P14411" s="343"/>
    </row>
    <row r="14412" spans="1:16" x14ac:dyDescent="0.25">
      <c r="A14412" s="44" t="s">
        <v>6125</v>
      </c>
      <c r="B14412" s="44" t="s">
        <v>6179</v>
      </c>
      <c r="C14412" s="45" t="s">
        <v>6199</v>
      </c>
      <c r="D14412" s="45" t="s">
        <v>18252</v>
      </c>
      <c r="E14412" s="45" t="s">
        <v>6212</v>
      </c>
      <c r="F14412" s="45" t="s">
        <v>1384</v>
      </c>
      <c r="G14412" s="45" t="s">
        <v>1385</v>
      </c>
      <c r="P14412" s="343"/>
    </row>
    <row r="14413" spans="1:16" x14ac:dyDescent="0.25">
      <c r="A14413" s="264" t="s">
        <v>18009</v>
      </c>
      <c r="B14413" s="264" t="s">
        <v>1921</v>
      </c>
      <c r="C14413" s="265">
        <v>250101</v>
      </c>
      <c r="D14413" s="265" t="s">
        <v>15953</v>
      </c>
      <c r="E14413" s="266" t="s">
        <v>17681</v>
      </c>
      <c r="P14413" s="343"/>
    </row>
    <row r="14414" spans="1:16" x14ac:dyDescent="0.25">
      <c r="A14414" s="44" t="s">
        <v>2600</v>
      </c>
      <c r="B14414" s="44" t="s">
        <v>15315</v>
      </c>
      <c r="C14414" s="45" t="s">
        <v>2596</v>
      </c>
      <c r="D14414" s="45" t="s">
        <v>16294</v>
      </c>
      <c r="E14414" s="46">
        <v>45688</v>
      </c>
      <c r="F14414" s="338"/>
      <c r="G14414" s="44"/>
      <c r="H14414" s="44"/>
      <c r="I14414" s="44"/>
      <c r="J14414" s="44"/>
      <c r="K14414" s="44"/>
      <c r="L14414" s="44"/>
      <c r="M14414" s="334"/>
      <c r="N14414" s="31"/>
      <c r="P14414" s="343"/>
    </row>
    <row r="14415" spans="1:16" x14ac:dyDescent="0.25">
      <c r="A14415" s="262" t="s">
        <v>11640</v>
      </c>
      <c r="B14415" s="262" t="s">
        <v>7408</v>
      </c>
      <c r="C14415" s="53" t="s">
        <v>11758</v>
      </c>
      <c r="D14415" s="93" t="s">
        <v>7330</v>
      </c>
      <c r="E14415" s="263">
        <v>47062</v>
      </c>
      <c r="F14415" s="93"/>
      <c r="G14415" s="93"/>
      <c r="H14415" s="93"/>
      <c r="I14415" s="99"/>
      <c r="J14415" s="99"/>
      <c r="K14415" s="99"/>
      <c r="L14415" s="44"/>
      <c r="M14415" s="334"/>
      <c r="P14415" s="343"/>
    </row>
    <row r="14416" spans="1:16" x14ac:dyDescent="0.25">
      <c r="A14416" s="264" t="s">
        <v>15091</v>
      </c>
      <c r="B14416" s="264" t="s">
        <v>14597</v>
      </c>
      <c r="C14416" s="265">
        <v>240302</v>
      </c>
      <c r="D14416" s="265" t="s">
        <v>15953</v>
      </c>
      <c r="E14416" s="266" t="s">
        <v>3064</v>
      </c>
      <c r="P14416" s="343"/>
    </row>
    <row r="14417" spans="1:16" x14ac:dyDescent="0.25">
      <c r="A14417" s="44" t="s">
        <v>10585</v>
      </c>
      <c r="B14417" s="44" t="s">
        <v>3186</v>
      </c>
      <c r="C14417" s="45" t="s">
        <v>10544</v>
      </c>
      <c r="D14417" s="45" t="s">
        <v>18252</v>
      </c>
      <c r="E14417" s="45" t="s">
        <v>5410</v>
      </c>
      <c r="F14417" s="45" t="s">
        <v>1384</v>
      </c>
      <c r="G14417" s="45" t="s">
        <v>1385</v>
      </c>
      <c r="P14417" s="343"/>
    </row>
    <row r="14418" spans="1:16" x14ac:dyDescent="0.25">
      <c r="A14418" s="44" t="s">
        <v>3455</v>
      </c>
      <c r="B14418" s="44" t="s">
        <v>15317</v>
      </c>
      <c r="C14418" s="45" t="s">
        <v>3459</v>
      </c>
      <c r="D14418" s="45" t="s">
        <v>16294</v>
      </c>
      <c r="E14418" s="46">
        <v>45688</v>
      </c>
      <c r="F14418" s="338"/>
      <c r="G14418" s="44"/>
      <c r="H14418" s="44"/>
      <c r="I14418" s="44"/>
      <c r="J14418" s="44"/>
      <c r="K14418" s="44"/>
      <c r="L14418" s="44"/>
      <c r="M14418" s="334"/>
      <c r="N14418" s="31"/>
      <c r="P14418" s="343"/>
    </row>
    <row r="14419" spans="1:16" x14ac:dyDescent="0.25">
      <c r="A14419" s="264" t="s">
        <v>10808</v>
      </c>
      <c r="B14419" s="264" t="s">
        <v>1067</v>
      </c>
      <c r="C14419" s="265">
        <v>230703</v>
      </c>
      <c r="D14419" s="265" t="s">
        <v>15953</v>
      </c>
      <c r="E14419" s="266" t="s">
        <v>5273</v>
      </c>
      <c r="P14419" s="343"/>
    </row>
    <row r="14420" spans="1:16" x14ac:dyDescent="0.25">
      <c r="A14420" s="44" t="s">
        <v>983</v>
      </c>
      <c r="B14420" s="44" t="s">
        <v>1376</v>
      </c>
      <c r="C14420" s="45" t="s">
        <v>10559</v>
      </c>
      <c r="D14420" s="45" t="s">
        <v>18252</v>
      </c>
      <c r="E14420" s="45" t="s">
        <v>5410</v>
      </c>
      <c r="F14420" s="45" t="s">
        <v>1384</v>
      </c>
      <c r="G14420" s="45" t="s">
        <v>1385</v>
      </c>
      <c r="P14420" s="343"/>
    </row>
    <row r="14421" spans="1:16" x14ac:dyDescent="0.25">
      <c r="A14421" s="44" t="s">
        <v>983</v>
      </c>
      <c r="B14421" s="44" t="s">
        <v>12196</v>
      </c>
      <c r="C14421" s="45" t="s">
        <v>5075</v>
      </c>
      <c r="D14421" s="45" t="s">
        <v>4574</v>
      </c>
      <c r="E14421" s="275">
        <f>DATE(2026,4,19)</f>
        <v>46131</v>
      </c>
      <c r="M14421" s="334"/>
      <c r="P14421" s="343"/>
    </row>
    <row r="14422" spans="1:16" x14ac:dyDescent="0.25">
      <c r="A14422" s="44" t="s">
        <v>12586</v>
      </c>
      <c r="B14422" s="44" t="s">
        <v>12587</v>
      </c>
      <c r="C14422" s="45" t="s">
        <v>12930</v>
      </c>
      <c r="D14422" s="45" t="s">
        <v>4574</v>
      </c>
      <c r="E14422" s="275">
        <f>DATE(2027,8,9)</f>
        <v>46608</v>
      </c>
      <c r="M14422" s="334"/>
      <c r="P14422" s="343"/>
    </row>
    <row r="14423" spans="1:16" x14ac:dyDescent="0.25">
      <c r="A14423" s="44" t="s">
        <v>10014</v>
      </c>
      <c r="B14423" s="44" t="s">
        <v>2971</v>
      </c>
      <c r="C14423" s="45" t="s">
        <v>3051</v>
      </c>
      <c r="D14423" s="45" t="s">
        <v>15765</v>
      </c>
      <c r="E14423" s="45" t="s">
        <v>2973</v>
      </c>
      <c r="F14423" s="328"/>
      <c r="G14423" s="328"/>
      <c r="H14423" s="328"/>
      <c r="I14423" s="329"/>
      <c r="J14423" s="329"/>
      <c r="K14423" s="329"/>
      <c r="L14423" s="44"/>
      <c r="M14423" s="334"/>
      <c r="P14423" s="343"/>
    </row>
    <row r="14424" spans="1:16" x14ac:dyDescent="0.25">
      <c r="A14424" s="44" t="s">
        <v>10014</v>
      </c>
      <c r="B14424" s="44" t="s">
        <v>6441</v>
      </c>
      <c r="C14424" s="45" t="s">
        <v>6500</v>
      </c>
      <c r="D14424" s="45" t="s">
        <v>15765</v>
      </c>
      <c r="E14424" s="45" t="s">
        <v>6211</v>
      </c>
      <c r="F14424" s="328"/>
      <c r="G14424" s="328"/>
      <c r="H14424" s="328"/>
      <c r="I14424" s="329"/>
      <c r="J14424" s="329"/>
      <c r="K14424" s="329"/>
      <c r="L14424" s="44"/>
      <c r="M14424" s="334"/>
      <c r="P14424" s="343"/>
    </row>
    <row r="14425" spans="1:16" x14ac:dyDescent="0.25">
      <c r="A14425" s="346" t="s">
        <v>10014</v>
      </c>
      <c r="B14425" s="346" t="s">
        <v>2971</v>
      </c>
      <c r="C14425" s="347" t="s">
        <v>3051</v>
      </c>
      <c r="D14425" s="347" t="s">
        <v>15765</v>
      </c>
      <c r="E14425" s="347" t="s">
        <v>16804</v>
      </c>
      <c r="F14425" s="346"/>
      <c r="G14425" s="346"/>
      <c r="H14425" s="346"/>
      <c r="I14425" s="346"/>
      <c r="J14425" s="346"/>
      <c r="K14425" s="346"/>
      <c r="L14425" s="346"/>
      <c r="M14425" s="346"/>
      <c r="P14425" s="343"/>
    </row>
    <row r="14426" spans="1:16" x14ac:dyDescent="0.25">
      <c r="A14426" s="346" t="s">
        <v>10014</v>
      </c>
      <c r="B14426" s="346" t="s">
        <v>6441</v>
      </c>
      <c r="C14426" s="347" t="s">
        <v>6500</v>
      </c>
      <c r="D14426" s="347" t="s">
        <v>15765</v>
      </c>
      <c r="E14426" s="347" t="s">
        <v>6677</v>
      </c>
      <c r="F14426" s="346"/>
      <c r="G14426" s="346"/>
      <c r="H14426" s="346"/>
      <c r="I14426" s="346"/>
      <c r="J14426" s="346"/>
      <c r="K14426" s="346"/>
      <c r="L14426" s="346"/>
      <c r="M14426" s="346"/>
      <c r="P14426" s="343"/>
    </row>
    <row r="14427" spans="1:16" x14ac:dyDescent="0.25">
      <c r="A14427" s="44" t="s">
        <v>10014</v>
      </c>
      <c r="B14427" s="44" t="s">
        <v>2971</v>
      </c>
      <c r="C14427" s="45" t="s">
        <v>3051</v>
      </c>
      <c r="D14427" s="45" t="s">
        <v>13812</v>
      </c>
      <c r="E14427" s="45" t="s">
        <v>2973</v>
      </c>
      <c r="F14427" s="93"/>
      <c r="G14427" s="93"/>
      <c r="H14427" s="93"/>
      <c r="I14427" s="99"/>
      <c r="J14427" s="99"/>
      <c r="K14427" s="99"/>
      <c r="L14427" s="44"/>
      <c r="M14427" s="334"/>
      <c r="P14427" s="343"/>
    </row>
    <row r="14428" spans="1:16" x14ac:dyDescent="0.25">
      <c r="A14428" s="44" t="s">
        <v>10014</v>
      </c>
      <c r="B14428" s="44" t="s">
        <v>6441</v>
      </c>
      <c r="C14428" s="45" t="s">
        <v>6500</v>
      </c>
      <c r="D14428" s="45" t="s">
        <v>13812</v>
      </c>
      <c r="E14428" s="45" t="s">
        <v>6211</v>
      </c>
      <c r="F14428" s="93"/>
      <c r="G14428" s="93"/>
      <c r="H14428" s="93"/>
      <c r="I14428" s="99"/>
      <c r="J14428" s="99"/>
      <c r="K14428" s="99"/>
      <c r="L14428" s="44"/>
      <c r="M14428" s="334"/>
      <c r="P14428" s="343"/>
    </row>
    <row r="14429" spans="1:16" x14ac:dyDescent="0.25">
      <c r="A14429" s="44" t="s">
        <v>15645</v>
      </c>
      <c r="B14429" s="44" t="s">
        <v>4156</v>
      </c>
      <c r="C14429" s="45" t="s">
        <v>15413</v>
      </c>
      <c r="D14429" s="45" t="s">
        <v>18252</v>
      </c>
      <c r="E14429" s="45" t="s">
        <v>3064</v>
      </c>
      <c r="F14429" s="45" t="s">
        <v>1384</v>
      </c>
      <c r="G14429" s="45" t="s">
        <v>1385</v>
      </c>
      <c r="P14429" s="343"/>
    </row>
    <row r="14430" spans="1:16" x14ac:dyDescent="0.25">
      <c r="A14430" s="44" t="s">
        <v>12588</v>
      </c>
      <c r="B14430" s="44" t="s">
        <v>12589</v>
      </c>
      <c r="C14430" s="45" t="s">
        <v>12931</v>
      </c>
      <c r="D14430" s="45" t="s">
        <v>4574</v>
      </c>
      <c r="E14430" s="275">
        <f>DATE(2026,5,26)</f>
        <v>46168</v>
      </c>
      <c r="M14430" s="334"/>
      <c r="P14430" s="343"/>
    </row>
    <row r="14431" spans="1:16" x14ac:dyDescent="0.25">
      <c r="A14431" s="264" t="s">
        <v>6523</v>
      </c>
      <c r="B14431" s="264" t="s">
        <v>8833</v>
      </c>
      <c r="C14431" s="265">
        <v>23020101</v>
      </c>
      <c r="D14431" s="265" t="s">
        <v>15953</v>
      </c>
      <c r="E14431" s="266" t="s">
        <v>8836</v>
      </c>
      <c r="P14431" s="343"/>
    </row>
    <row r="14432" spans="1:16" x14ac:dyDescent="0.25">
      <c r="A14432" s="264" t="s">
        <v>6523</v>
      </c>
      <c r="B14432" s="264" t="s">
        <v>8834</v>
      </c>
      <c r="C14432" s="265">
        <v>23020102</v>
      </c>
      <c r="D14432" s="265" t="s">
        <v>15953</v>
      </c>
      <c r="E14432" s="266" t="s">
        <v>8836</v>
      </c>
      <c r="P14432" s="343"/>
    </row>
    <row r="14433" spans="1:16" x14ac:dyDescent="0.25">
      <c r="A14433" s="264" t="s">
        <v>15092</v>
      </c>
      <c r="B14433" s="264" t="s">
        <v>12996</v>
      </c>
      <c r="C14433" s="265">
        <v>24010401</v>
      </c>
      <c r="D14433" s="265" t="s">
        <v>15953</v>
      </c>
      <c r="E14433" s="266" t="s">
        <v>12997</v>
      </c>
      <c r="P14433" s="343"/>
    </row>
    <row r="14434" spans="1:16" x14ac:dyDescent="0.25">
      <c r="A14434" s="44" t="s">
        <v>7247</v>
      </c>
      <c r="B14434" s="44" t="s">
        <v>15292</v>
      </c>
      <c r="C14434" s="45" t="s">
        <v>3738</v>
      </c>
      <c r="D14434" s="45" t="s">
        <v>16294</v>
      </c>
      <c r="E14434" s="46">
        <v>46081</v>
      </c>
      <c r="F14434" s="338"/>
      <c r="G14434" s="44"/>
      <c r="H14434" s="44"/>
      <c r="I14434" s="44"/>
      <c r="J14434" s="44"/>
      <c r="K14434" s="44"/>
      <c r="L14434" s="44"/>
      <c r="M14434" s="334"/>
      <c r="P14434" s="343"/>
    </row>
    <row r="14435" spans="1:16" x14ac:dyDescent="0.25">
      <c r="A14435" s="44" t="s">
        <v>7247</v>
      </c>
      <c r="B14435" s="44" t="s">
        <v>15276</v>
      </c>
      <c r="C14435" s="45" t="s">
        <v>3874</v>
      </c>
      <c r="D14435" s="45" t="s">
        <v>16294</v>
      </c>
      <c r="E14435" s="46">
        <v>45777</v>
      </c>
      <c r="F14435" s="338"/>
      <c r="G14435" s="44"/>
      <c r="H14435" s="44"/>
      <c r="I14435" s="44"/>
      <c r="J14435" s="44"/>
      <c r="K14435" s="44"/>
      <c r="L14435" s="44"/>
      <c r="M14435" s="334"/>
      <c r="N14435" s="31"/>
      <c r="P14435" s="343"/>
    </row>
    <row r="14436" spans="1:16" x14ac:dyDescent="0.25">
      <c r="A14436" s="44" t="s">
        <v>7247</v>
      </c>
      <c r="B14436" s="44" t="s">
        <v>15290</v>
      </c>
      <c r="C14436" s="45" t="s">
        <v>7249</v>
      </c>
      <c r="D14436" s="45" t="s">
        <v>16294</v>
      </c>
      <c r="E14436" s="46">
        <v>45777</v>
      </c>
      <c r="F14436" s="338"/>
      <c r="G14436" s="44"/>
      <c r="H14436" s="44"/>
      <c r="I14436" s="44"/>
      <c r="J14436" s="44"/>
      <c r="K14436" s="44"/>
      <c r="L14436" s="44"/>
      <c r="M14436" s="334"/>
      <c r="N14436" s="31"/>
      <c r="P14436" s="343"/>
    </row>
    <row r="14437" spans="1:16" x14ac:dyDescent="0.25">
      <c r="A14437" s="44" t="s">
        <v>7247</v>
      </c>
      <c r="B14437" s="44" t="s">
        <v>13523</v>
      </c>
      <c r="C14437" s="45" t="s">
        <v>13524</v>
      </c>
      <c r="D14437" s="45" t="s">
        <v>16294</v>
      </c>
      <c r="E14437" s="46">
        <v>45808</v>
      </c>
      <c r="F14437" s="338"/>
      <c r="G14437" s="44"/>
      <c r="H14437" s="44"/>
      <c r="I14437" s="44"/>
      <c r="J14437" s="44"/>
      <c r="K14437" s="44"/>
      <c r="L14437" s="44"/>
      <c r="M14437" s="334"/>
      <c r="N14437" s="31"/>
      <c r="P14437" s="343"/>
    </row>
    <row r="14438" spans="1:16" x14ac:dyDescent="0.25">
      <c r="A14438" s="44" t="s">
        <v>7247</v>
      </c>
      <c r="B14438" s="44" t="s">
        <v>15291</v>
      </c>
      <c r="C14438" s="45" t="s">
        <v>7262</v>
      </c>
      <c r="D14438" s="45" t="s">
        <v>16294</v>
      </c>
      <c r="E14438" s="46">
        <v>45900</v>
      </c>
      <c r="F14438" s="338"/>
      <c r="G14438" s="44"/>
      <c r="H14438" s="44"/>
      <c r="I14438" s="44"/>
      <c r="J14438" s="44"/>
      <c r="K14438" s="44"/>
      <c r="L14438" s="44"/>
      <c r="M14438" s="334"/>
      <c r="N14438" s="31"/>
      <c r="P14438" s="343"/>
    </row>
    <row r="14439" spans="1:16" x14ac:dyDescent="0.25">
      <c r="A14439" s="44" t="s">
        <v>7247</v>
      </c>
      <c r="B14439" s="44" t="s">
        <v>13527</v>
      </c>
      <c r="C14439" s="45" t="s">
        <v>9969</v>
      </c>
      <c r="D14439" s="45" t="s">
        <v>16294</v>
      </c>
      <c r="E14439" s="46">
        <v>45900</v>
      </c>
      <c r="F14439" s="338"/>
      <c r="G14439" s="44"/>
      <c r="H14439" s="44"/>
      <c r="I14439" s="44"/>
      <c r="J14439" s="44"/>
      <c r="K14439" s="44"/>
      <c r="L14439" s="44"/>
      <c r="M14439" s="334"/>
      <c r="N14439" s="31"/>
      <c r="P14439" s="343"/>
    </row>
    <row r="14440" spans="1:16" x14ac:dyDescent="0.25">
      <c r="A14440" s="44" t="s">
        <v>43</v>
      </c>
      <c r="B14440" s="44" t="s">
        <v>6174</v>
      </c>
      <c r="C14440" s="45" t="s">
        <v>6186</v>
      </c>
      <c r="D14440" s="45" t="s">
        <v>18252</v>
      </c>
      <c r="E14440" s="45" t="s">
        <v>6210</v>
      </c>
      <c r="F14440" s="45" t="s">
        <v>1384</v>
      </c>
      <c r="G14440" s="45" t="s">
        <v>1385</v>
      </c>
      <c r="P14440" s="343"/>
    </row>
    <row r="14441" spans="1:16" x14ac:dyDescent="0.25">
      <c r="A14441" s="1" t="s">
        <v>43</v>
      </c>
      <c r="B14441" s="432" t="s">
        <v>2158</v>
      </c>
      <c r="C14441" s="433" t="s">
        <v>14512</v>
      </c>
      <c r="D14441" s="434" t="s">
        <v>17016</v>
      </c>
      <c r="E14441" s="434">
        <v>45869</v>
      </c>
      <c r="P14441" s="343"/>
    </row>
    <row r="14442" spans="1:16" x14ac:dyDescent="0.25">
      <c r="A14442" s="44" t="s">
        <v>15646</v>
      </c>
      <c r="B14442" s="44" t="s">
        <v>1371</v>
      </c>
      <c r="C14442" s="45" t="s">
        <v>15474</v>
      </c>
      <c r="D14442" s="45" t="s">
        <v>18252</v>
      </c>
      <c r="E14442" s="45" t="s">
        <v>3064</v>
      </c>
      <c r="F14442" s="45" t="s">
        <v>1384</v>
      </c>
      <c r="G14442" s="45" t="s">
        <v>1384</v>
      </c>
      <c r="P14442" s="343"/>
    </row>
    <row r="14443" spans="1:16" x14ac:dyDescent="0.25">
      <c r="A14443" s="44" t="s">
        <v>12590</v>
      </c>
      <c r="B14443" s="44" t="s">
        <v>11974</v>
      </c>
      <c r="C14443" s="45" t="s">
        <v>6632</v>
      </c>
      <c r="D14443" s="45" t="s">
        <v>4574</v>
      </c>
      <c r="E14443" s="275">
        <f>DATE(2027,1,13)</f>
        <v>46400</v>
      </c>
      <c r="M14443" s="334"/>
      <c r="P14443" s="343"/>
    </row>
    <row r="14444" spans="1:16" x14ac:dyDescent="0.25">
      <c r="A14444" s="44" t="s">
        <v>341</v>
      </c>
      <c r="B14444" s="44" t="s">
        <v>10344</v>
      </c>
      <c r="C14444" s="45" t="s">
        <v>9991</v>
      </c>
      <c r="D14444" s="45" t="s">
        <v>15765</v>
      </c>
      <c r="E14444" s="45" t="s">
        <v>8836</v>
      </c>
      <c r="F14444" s="328"/>
      <c r="G14444" s="328"/>
      <c r="H14444" s="328"/>
      <c r="I14444" s="329"/>
      <c r="J14444" s="329"/>
      <c r="K14444" s="329"/>
      <c r="L14444" s="44"/>
      <c r="M14444" s="334"/>
      <c r="P14444" s="343"/>
    </row>
    <row r="14445" spans="1:16" x14ac:dyDescent="0.25">
      <c r="A14445" s="346" t="s">
        <v>341</v>
      </c>
      <c r="B14445" s="346" t="s">
        <v>10344</v>
      </c>
      <c r="C14445" s="347" t="s">
        <v>9991</v>
      </c>
      <c r="D14445" s="347" t="s">
        <v>15765</v>
      </c>
      <c r="E14445" s="347" t="s">
        <v>6967</v>
      </c>
      <c r="F14445" s="346"/>
      <c r="G14445" s="346"/>
      <c r="H14445" s="346"/>
      <c r="I14445" s="346"/>
      <c r="J14445" s="346"/>
      <c r="K14445" s="346"/>
      <c r="L14445" s="346"/>
      <c r="M14445" s="346"/>
      <c r="P14445" s="343"/>
    </row>
    <row r="14446" spans="1:16" x14ac:dyDescent="0.25">
      <c r="A14446" s="44" t="s">
        <v>341</v>
      </c>
      <c r="B14446" s="44" t="s">
        <v>10344</v>
      </c>
      <c r="C14446" s="45" t="s">
        <v>9991</v>
      </c>
      <c r="D14446" s="45" t="s">
        <v>13812</v>
      </c>
      <c r="E14446" s="45" t="s">
        <v>8836</v>
      </c>
      <c r="F14446" s="93"/>
      <c r="G14446" s="93"/>
      <c r="H14446" s="93"/>
      <c r="I14446" s="99"/>
      <c r="J14446" s="99"/>
      <c r="K14446" s="99"/>
      <c r="L14446" s="44"/>
      <c r="M14446" s="334"/>
      <c r="P14446" s="343"/>
    </row>
    <row r="14447" spans="1:16" x14ac:dyDescent="0.25">
      <c r="A14447" s="120" t="s">
        <v>3090</v>
      </c>
      <c r="B14447" s="114" t="s">
        <v>2316</v>
      </c>
      <c r="C14447" s="106" t="s">
        <v>2317</v>
      </c>
      <c r="D14447" s="93" t="s">
        <v>1593</v>
      </c>
      <c r="E14447" s="115">
        <v>46234</v>
      </c>
      <c r="F14447" s="93"/>
      <c r="G14447" s="93"/>
      <c r="H14447" s="93"/>
      <c r="I14447" s="99"/>
      <c r="J14447" s="99"/>
      <c r="K14447" s="99"/>
      <c r="L14447" s="44"/>
      <c r="M14447" s="334"/>
      <c r="P14447" s="343"/>
    </row>
    <row r="14448" spans="1:16" x14ac:dyDescent="0.25">
      <c r="A14448" s="44" t="s">
        <v>12591</v>
      </c>
      <c r="B14448" s="44" t="s">
        <v>12592</v>
      </c>
      <c r="C14448" s="45" t="s">
        <v>12932</v>
      </c>
      <c r="D14448" s="45" t="s">
        <v>4574</v>
      </c>
      <c r="E14448" s="275">
        <f>DATE(2027,11,8)</f>
        <v>46699</v>
      </c>
      <c r="M14448" s="334"/>
      <c r="P14448" s="343"/>
    </row>
    <row r="14449" spans="1:16" x14ac:dyDescent="0.25">
      <c r="A14449" s="264" t="s">
        <v>4335</v>
      </c>
      <c r="B14449" s="264" t="s">
        <v>3782</v>
      </c>
      <c r="C14449" s="265">
        <v>210205</v>
      </c>
      <c r="D14449" s="265" t="s">
        <v>15953</v>
      </c>
      <c r="E14449" s="266" t="s">
        <v>8836</v>
      </c>
      <c r="P14449" s="343"/>
    </row>
    <row r="14450" spans="1:16" x14ac:dyDescent="0.25">
      <c r="A14450" s="346" t="s">
        <v>16791</v>
      </c>
      <c r="B14450" s="346" t="s">
        <v>6407</v>
      </c>
      <c r="C14450" s="347" t="s">
        <v>6409</v>
      </c>
      <c r="D14450" s="347" t="s">
        <v>15765</v>
      </c>
      <c r="E14450" s="347" t="s">
        <v>10069</v>
      </c>
      <c r="F14450" s="346"/>
      <c r="G14450" s="346"/>
      <c r="H14450" s="346"/>
      <c r="I14450" s="346"/>
      <c r="J14450" s="346"/>
      <c r="K14450" s="346"/>
      <c r="L14450" s="346"/>
      <c r="M14450" s="346"/>
      <c r="P14450" s="343"/>
    </row>
    <row r="14451" spans="1:16" x14ac:dyDescent="0.25">
      <c r="A14451" s="346" t="s">
        <v>16791</v>
      </c>
      <c r="B14451" s="346" t="s">
        <v>1771</v>
      </c>
      <c r="C14451" s="347" t="s">
        <v>2020</v>
      </c>
      <c r="D14451" s="347" t="s">
        <v>15765</v>
      </c>
      <c r="E14451" s="347" t="s">
        <v>13749</v>
      </c>
      <c r="F14451" s="346"/>
      <c r="G14451" s="346"/>
      <c r="H14451" s="346"/>
      <c r="I14451" s="346"/>
      <c r="J14451" s="346"/>
      <c r="K14451" s="346"/>
      <c r="L14451" s="346"/>
      <c r="M14451" s="346"/>
      <c r="P14451" s="343"/>
    </row>
    <row r="14452" spans="1:16" x14ac:dyDescent="0.25">
      <c r="A14452" s="346" t="s">
        <v>16791</v>
      </c>
      <c r="B14452" s="346" t="s">
        <v>15728</v>
      </c>
      <c r="C14452" s="347" t="s">
        <v>15729</v>
      </c>
      <c r="D14452" s="347" t="s">
        <v>15765</v>
      </c>
      <c r="E14452" s="347" t="s">
        <v>16851</v>
      </c>
      <c r="F14452" s="346"/>
      <c r="G14452" s="346"/>
      <c r="H14452" s="346"/>
      <c r="I14452" s="346"/>
      <c r="J14452" s="346"/>
      <c r="K14452" s="346"/>
      <c r="L14452" s="346"/>
      <c r="M14452" s="346"/>
      <c r="P14452" s="343"/>
    </row>
    <row r="14453" spans="1:16" ht="14.4" x14ac:dyDescent="0.25">
      <c r="A14453" s="57" t="s">
        <v>156</v>
      </c>
      <c r="B14453" s="57" t="s">
        <v>1518</v>
      </c>
      <c r="C14453" s="62" t="s">
        <v>5950</v>
      </c>
      <c r="D14453" s="62" t="s">
        <v>5966</v>
      </c>
      <c r="E14453" s="341" t="s">
        <v>13531</v>
      </c>
      <c r="F14453" s="339"/>
      <c r="G14453" s="339"/>
      <c r="H14453" s="57"/>
      <c r="I14453" s="57"/>
      <c r="J14453" s="57"/>
      <c r="K14453" s="57"/>
      <c r="L14453" s="44"/>
      <c r="M14453" s="334"/>
      <c r="P14453" s="343"/>
    </row>
    <row r="14454" spans="1:16" x14ac:dyDescent="0.25">
      <c r="A14454" s="57" t="s">
        <v>156</v>
      </c>
      <c r="B14454" s="44" t="s">
        <v>6407</v>
      </c>
      <c r="C14454" s="45" t="s">
        <v>6409</v>
      </c>
      <c r="D14454" s="45" t="s">
        <v>15765</v>
      </c>
      <c r="E14454" s="45" t="s">
        <v>6212</v>
      </c>
      <c r="F14454" s="328"/>
      <c r="G14454" s="328"/>
      <c r="H14454" s="328"/>
      <c r="I14454" s="329"/>
      <c r="J14454" s="329"/>
      <c r="K14454" s="329"/>
      <c r="L14454" s="44"/>
      <c r="M14454" s="334"/>
      <c r="P14454" s="343"/>
    </row>
    <row r="14455" spans="1:16" x14ac:dyDescent="0.25">
      <c r="A14455" s="57" t="s">
        <v>156</v>
      </c>
      <c r="B14455" s="44" t="s">
        <v>1771</v>
      </c>
      <c r="C14455" s="45" t="s">
        <v>2020</v>
      </c>
      <c r="D14455" s="45" t="s">
        <v>15765</v>
      </c>
      <c r="E14455" s="45" t="s">
        <v>13749</v>
      </c>
      <c r="F14455" s="328"/>
      <c r="G14455" s="328"/>
      <c r="H14455" s="328"/>
      <c r="I14455" s="329"/>
      <c r="J14455" s="329"/>
      <c r="K14455" s="329"/>
      <c r="L14455" s="44"/>
      <c r="M14455" s="334"/>
      <c r="P14455" s="343"/>
    </row>
    <row r="14456" spans="1:16" x14ac:dyDescent="0.25">
      <c r="A14456" s="57" t="s">
        <v>156</v>
      </c>
      <c r="B14456" s="44" t="s">
        <v>15728</v>
      </c>
      <c r="C14456" s="45" t="s">
        <v>15729</v>
      </c>
      <c r="D14456" s="45" t="s">
        <v>15765</v>
      </c>
      <c r="E14456" s="45" t="s">
        <v>15730</v>
      </c>
      <c r="F14456" s="328"/>
      <c r="G14456" s="328"/>
      <c r="H14456" s="328"/>
      <c r="I14456" s="329"/>
      <c r="J14456" s="329"/>
      <c r="K14456" s="329"/>
      <c r="L14456" s="44"/>
      <c r="M14456" s="334"/>
      <c r="P14456" s="343"/>
    </row>
    <row r="14457" spans="1:16" x14ac:dyDescent="0.25">
      <c r="A14457" s="264" t="s">
        <v>156</v>
      </c>
      <c r="B14457" s="264" t="s">
        <v>2751</v>
      </c>
      <c r="C14457" s="265">
        <v>230105</v>
      </c>
      <c r="D14457" s="265" t="s">
        <v>15953</v>
      </c>
      <c r="E14457" s="266" t="s">
        <v>6877</v>
      </c>
      <c r="P14457" s="343"/>
    </row>
    <row r="14458" spans="1:16" x14ac:dyDescent="0.25">
      <c r="A14458" s="57" t="s">
        <v>156</v>
      </c>
      <c r="B14458" s="44" t="s">
        <v>6407</v>
      </c>
      <c r="C14458" s="45" t="s">
        <v>6409</v>
      </c>
      <c r="D14458" s="45" t="s">
        <v>13812</v>
      </c>
      <c r="E14458" s="45" t="s">
        <v>6212</v>
      </c>
      <c r="F14458" s="93"/>
      <c r="G14458" s="93"/>
      <c r="H14458" s="93"/>
      <c r="I14458" s="99"/>
      <c r="J14458" s="99"/>
      <c r="K14458" s="99"/>
      <c r="L14458" s="44"/>
      <c r="M14458" s="334"/>
      <c r="P14458" s="343"/>
    </row>
    <row r="14459" spans="1:16" x14ac:dyDescent="0.25">
      <c r="A14459" s="57" t="s">
        <v>156</v>
      </c>
      <c r="B14459" s="44" t="s">
        <v>1771</v>
      </c>
      <c r="C14459" s="45" t="s">
        <v>2020</v>
      </c>
      <c r="D14459" s="45" t="s">
        <v>13812</v>
      </c>
      <c r="E14459" s="45" t="s">
        <v>13749</v>
      </c>
      <c r="F14459" s="93"/>
      <c r="G14459" s="93"/>
      <c r="H14459" s="93"/>
      <c r="I14459" s="99"/>
      <c r="J14459" s="99"/>
      <c r="K14459" s="99"/>
      <c r="L14459" s="44"/>
      <c r="M14459" s="334"/>
      <c r="P14459" s="343"/>
    </row>
    <row r="14460" spans="1:16" x14ac:dyDescent="0.25">
      <c r="A14460" s="44" t="s">
        <v>519</v>
      </c>
      <c r="B14460" s="44" t="s">
        <v>15286</v>
      </c>
      <c r="C14460" s="45" t="s">
        <v>2665</v>
      </c>
      <c r="D14460" s="45" t="s">
        <v>16294</v>
      </c>
      <c r="E14460" s="46">
        <v>45747</v>
      </c>
      <c r="F14460" s="338" t="s">
        <v>2055</v>
      </c>
      <c r="G14460" s="44"/>
      <c r="H14460" s="44"/>
      <c r="I14460" s="44"/>
      <c r="J14460" s="44"/>
      <c r="K14460" s="44"/>
      <c r="L14460" s="44"/>
      <c r="M14460" s="334"/>
      <c r="N14460" s="31"/>
      <c r="P14460" s="343"/>
    </row>
    <row r="14461" spans="1:16" x14ac:dyDescent="0.25">
      <c r="A14461" s="44" t="s">
        <v>12593</v>
      </c>
      <c r="B14461" s="44" t="s">
        <v>16531</v>
      </c>
      <c r="C14461" s="45" t="s">
        <v>12933</v>
      </c>
      <c r="D14461" s="45" t="s">
        <v>4574</v>
      </c>
      <c r="E14461" s="275">
        <f>DATE(2028,2,27)</f>
        <v>46810</v>
      </c>
      <c r="M14461" s="334"/>
      <c r="P14461" s="343"/>
    </row>
    <row r="14462" spans="1:16" x14ac:dyDescent="0.25">
      <c r="A14462" s="264" t="s">
        <v>15093</v>
      </c>
      <c r="B14462" s="264" t="s">
        <v>12996</v>
      </c>
      <c r="C14462" s="265">
        <v>24010401</v>
      </c>
      <c r="D14462" s="265" t="s">
        <v>15953</v>
      </c>
      <c r="E14462" s="266" t="s">
        <v>12997</v>
      </c>
      <c r="P14462" s="343"/>
    </row>
    <row r="14463" spans="1:16" x14ac:dyDescent="0.25">
      <c r="A14463" s="264" t="s">
        <v>15093</v>
      </c>
      <c r="B14463" s="264" t="s">
        <v>3782</v>
      </c>
      <c r="C14463" s="265">
        <v>24010402</v>
      </c>
      <c r="D14463" s="265" t="s">
        <v>15953</v>
      </c>
      <c r="E14463" s="266" t="s">
        <v>8836</v>
      </c>
      <c r="P14463" s="343"/>
    </row>
    <row r="14464" spans="1:16" x14ac:dyDescent="0.25">
      <c r="A14464" s="264" t="s">
        <v>15093</v>
      </c>
      <c r="B14464" s="264" t="s">
        <v>14580</v>
      </c>
      <c r="C14464" s="265">
        <v>24020301</v>
      </c>
      <c r="D14464" s="265" t="s">
        <v>15953</v>
      </c>
      <c r="E14464" s="266" t="s">
        <v>12997</v>
      </c>
      <c r="P14464" s="343"/>
    </row>
    <row r="14465" spans="1:16" x14ac:dyDescent="0.25">
      <c r="A14465" s="264" t="s">
        <v>15093</v>
      </c>
      <c r="B14465" s="264" t="s">
        <v>3783</v>
      </c>
      <c r="C14465" s="265">
        <v>24020302</v>
      </c>
      <c r="D14465" s="265" t="s">
        <v>15953</v>
      </c>
      <c r="E14465" s="266" t="s">
        <v>8836</v>
      </c>
      <c r="P14465" s="343"/>
    </row>
    <row r="14466" spans="1:16" x14ac:dyDescent="0.25">
      <c r="A14466" s="135" t="s">
        <v>7683</v>
      </c>
      <c r="B14466" s="131" t="s">
        <v>7673</v>
      </c>
      <c r="C14466" s="96" t="s">
        <v>7674</v>
      </c>
      <c r="D14466" s="96" t="s">
        <v>1398</v>
      </c>
      <c r="E14466" s="112">
        <v>45976</v>
      </c>
      <c r="F14466" s="93"/>
      <c r="G14466" s="93"/>
      <c r="H14466" s="93"/>
      <c r="I14466" s="99"/>
      <c r="J14466" s="99"/>
      <c r="K14466" s="99"/>
      <c r="L14466" s="44"/>
      <c r="M14466" s="334"/>
      <c r="N14466" s="31"/>
      <c r="P14466" s="343"/>
    </row>
    <row r="14467" spans="1:16" x14ac:dyDescent="0.25">
      <c r="A14467" s="44" t="s">
        <v>984</v>
      </c>
      <c r="B14467" s="44" t="s">
        <v>1350</v>
      </c>
      <c r="C14467" s="45" t="s">
        <v>6188</v>
      </c>
      <c r="D14467" s="45" t="s">
        <v>18252</v>
      </c>
      <c r="E14467" s="45" t="s">
        <v>6211</v>
      </c>
      <c r="F14467" s="45" t="s">
        <v>1384</v>
      </c>
      <c r="G14467" s="45" t="s">
        <v>1384</v>
      </c>
      <c r="P14467" s="343"/>
    </row>
    <row r="14468" spans="1:16" x14ac:dyDescent="0.25">
      <c r="A14468" s="44" t="s">
        <v>984</v>
      </c>
      <c r="B14468" s="44" t="s">
        <v>6174</v>
      </c>
      <c r="C14468" s="45" t="s">
        <v>6186</v>
      </c>
      <c r="D14468" s="45" t="s">
        <v>18252</v>
      </c>
      <c r="E14468" s="45" t="s">
        <v>6210</v>
      </c>
      <c r="F14468" s="45" t="s">
        <v>1384</v>
      </c>
      <c r="G14468" s="45" t="s">
        <v>1384</v>
      </c>
      <c r="P14468" s="343"/>
    </row>
    <row r="14469" spans="1:16" x14ac:dyDescent="0.25">
      <c r="A14469" s="44" t="s">
        <v>984</v>
      </c>
      <c r="B14469" s="44" t="s">
        <v>1372</v>
      </c>
      <c r="C14469" s="45" t="s">
        <v>9092</v>
      </c>
      <c r="D14469" s="45" t="s">
        <v>18252</v>
      </c>
      <c r="E14469" s="45" t="s">
        <v>6809</v>
      </c>
      <c r="F14469" s="45" t="s">
        <v>1384</v>
      </c>
      <c r="G14469" s="45" t="s">
        <v>1384</v>
      </c>
      <c r="P14469" s="343"/>
    </row>
    <row r="14470" spans="1:16" x14ac:dyDescent="0.25">
      <c r="A14470" s="44" t="s">
        <v>984</v>
      </c>
      <c r="B14470" s="44" t="s">
        <v>15965</v>
      </c>
      <c r="C14470" s="45" t="s">
        <v>15966</v>
      </c>
      <c r="D14470" s="45" t="s">
        <v>18252</v>
      </c>
      <c r="E14470" s="45" t="s">
        <v>6214</v>
      </c>
      <c r="F14470" s="45" t="s">
        <v>1384</v>
      </c>
      <c r="G14470" s="45" t="s">
        <v>1384</v>
      </c>
      <c r="P14470" s="343"/>
    </row>
    <row r="14471" spans="1:16" x14ac:dyDescent="0.25">
      <c r="A14471" s="44" t="s">
        <v>984</v>
      </c>
      <c r="B14471" s="92" t="s">
        <v>13392</v>
      </c>
      <c r="C14471" s="45" t="s">
        <v>13126</v>
      </c>
      <c r="D14471" s="93" t="s">
        <v>13391</v>
      </c>
      <c r="E14471" s="94">
        <v>45838</v>
      </c>
      <c r="F14471" s="93"/>
      <c r="G14471" s="93"/>
      <c r="H14471" s="93"/>
      <c r="I14471" s="99"/>
      <c r="J14471" s="99"/>
      <c r="K14471" s="99"/>
      <c r="L14471" s="44"/>
      <c r="M14471" s="334"/>
      <c r="N14471" s="31"/>
      <c r="P14471" s="343"/>
    </row>
    <row r="14472" spans="1:16" x14ac:dyDescent="0.25">
      <c r="A14472" s="264" t="s">
        <v>984</v>
      </c>
      <c r="B14472" s="264" t="s">
        <v>1059</v>
      </c>
      <c r="C14472" s="265">
        <v>231104</v>
      </c>
      <c r="D14472" s="265" t="s">
        <v>15953</v>
      </c>
      <c r="E14472" s="266" t="s">
        <v>11352</v>
      </c>
      <c r="P14472" s="343"/>
    </row>
    <row r="14473" spans="1:16" x14ac:dyDescent="0.25">
      <c r="A14473" s="264" t="s">
        <v>984</v>
      </c>
      <c r="B14473" s="264" t="s">
        <v>13009</v>
      </c>
      <c r="C14473" s="265">
        <v>240101</v>
      </c>
      <c r="D14473" s="265" t="s">
        <v>15953</v>
      </c>
      <c r="E14473" s="266" t="s">
        <v>13010</v>
      </c>
      <c r="P14473" s="343"/>
    </row>
    <row r="14474" spans="1:16" x14ac:dyDescent="0.25">
      <c r="A14474" s="264" t="s">
        <v>984</v>
      </c>
      <c r="B14474" s="264" t="s">
        <v>12991</v>
      </c>
      <c r="C14474" s="265">
        <v>240102</v>
      </c>
      <c r="D14474" s="265" t="s">
        <v>15953</v>
      </c>
      <c r="E14474" s="266" t="s">
        <v>6677</v>
      </c>
      <c r="P14474" s="343"/>
    </row>
    <row r="14475" spans="1:16" x14ac:dyDescent="0.25">
      <c r="A14475" s="264" t="s">
        <v>984</v>
      </c>
      <c r="B14475" s="264" t="s">
        <v>4181</v>
      </c>
      <c r="C14475" s="265">
        <v>240301</v>
      </c>
      <c r="D14475" s="265" t="s">
        <v>15953</v>
      </c>
      <c r="E14475" s="266" t="s">
        <v>13010</v>
      </c>
      <c r="P14475" s="343"/>
    </row>
    <row r="14476" spans="1:16" x14ac:dyDescent="0.25">
      <c r="A14476" s="264" t="s">
        <v>984</v>
      </c>
      <c r="B14476" s="264" t="s">
        <v>14577</v>
      </c>
      <c r="C14476" s="265">
        <v>240501</v>
      </c>
      <c r="D14476" s="265" t="s">
        <v>15953</v>
      </c>
      <c r="E14476" s="266" t="s">
        <v>14578</v>
      </c>
      <c r="P14476" s="343"/>
    </row>
    <row r="14477" spans="1:16" x14ac:dyDescent="0.25">
      <c r="A14477" s="264" t="s">
        <v>984</v>
      </c>
      <c r="B14477" s="264" t="s">
        <v>4846</v>
      </c>
      <c r="C14477" s="265">
        <v>24050401</v>
      </c>
      <c r="D14477" s="265" t="s">
        <v>15953</v>
      </c>
      <c r="E14477" s="266" t="s">
        <v>6710</v>
      </c>
      <c r="P14477" s="343"/>
    </row>
    <row r="14478" spans="1:16" x14ac:dyDescent="0.25">
      <c r="A14478" s="264" t="s">
        <v>984</v>
      </c>
      <c r="B14478" s="264" t="s">
        <v>5505</v>
      </c>
      <c r="C14478" s="265">
        <v>24050402</v>
      </c>
      <c r="D14478" s="265" t="s">
        <v>15953</v>
      </c>
      <c r="E14478" s="266" t="s">
        <v>10364</v>
      </c>
      <c r="P14478" s="343"/>
    </row>
    <row r="14479" spans="1:16" x14ac:dyDescent="0.25">
      <c r="A14479" s="403" t="s">
        <v>17561</v>
      </c>
      <c r="B14479" s="403" t="s">
        <v>17105</v>
      </c>
      <c r="C14479" s="413">
        <v>39.25</v>
      </c>
      <c r="D14479" s="43" t="s">
        <v>17679</v>
      </c>
      <c r="E14479" s="43">
        <v>47514</v>
      </c>
      <c r="F14479" s="88"/>
      <c r="P14479" s="343"/>
    </row>
    <row r="14480" spans="1:16" x14ac:dyDescent="0.25">
      <c r="A14480" s="264" t="s">
        <v>7090</v>
      </c>
      <c r="B14480" s="264" t="s">
        <v>2751</v>
      </c>
      <c r="C14480" s="265">
        <v>220105</v>
      </c>
      <c r="D14480" s="265" t="s">
        <v>15953</v>
      </c>
      <c r="E14480" s="266" t="s">
        <v>3064</v>
      </c>
      <c r="P14480" s="343"/>
    </row>
    <row r="14481" spans="1:16" x14ac:dyDescent="0.25">
      <c r="A14481" s="264" t="s">
        <v>15923</v>
      </c>
      <c r="B14481" s="264" t="s">
        <v>3782</v>
      </c>
      <c r="C14481" s="265">
        <v>210205</v>
      </c>
      <c r="D14481" s="265" t="s">
        <v>15953</v>
      </c>
      <c r="E14481" s="266" t="s">
        <v>8836</v>
      </c>
      <c r="P14481" s="343"/>
    </row>
    <row r="14482" spans="1:16" x14ac:dyDescent="0.25">
      <c r="A14482" s="264" t="s">
        <v>15923</v>
      </c>
      <c r="B14482" s="264" t="s">
        <v>236</v>
      </c>
      <c r="C14482" s="265">
        <v>241001</v>
      </c>
      <c r="D14482" s="265" t="s">
        <v>15953</v>
      </c>
      <c r="E14482" s="266" t="s">
        <v>11352</v>
      </c>
      <c r="P14482" s="343"/>
    </row>
    <row r="14483" spans="1:16" x14ac:dyDescent="0.25">
      <c r="A14483" s="264" t="s">
        <v>15923</v>
      </c>
      <c r="B14483" s="264" t="s">
        <v>3595</v>
      </c>
      <c r="C14483" s="265">
        <v>21020302</v>
      </c>
      <c r="D14483" s="265" t="s">
        <v>15953</v>
      </c>
      <c r="E14483" s="266" t="s">
        <v>6422</v>
      </c>
      <c r="P14483" s="343"/>
    </row>
    <row r="14484" spans="1:16" x14ac:dyDescent="0.25">
      <c r="A14484" s="264" t="s">
        <v>15923</v>
      </c>
      <c r="B14484" s="264" t="s">
        <v>14593</v>
      </c>
      <c r="C14484" s="265">
        <v>24060301</v>
      </c>
      <c r="D14484" s="265" t="s">
        <v>15953</v>
      </c>
      <c r="E14484" s="266" t="s">
        <v>6412</v>
      </c>
      <c r="P14484" s="343"/>
    </row>
    <row r="14485" spans="1:16" x14ac:dyDescent="0.25">
      <c r="A14485" s="264" t="s">
        <v>15923</v>
      </c>
      <c r="B14485" s="264" t="s">
        <v>14594</v>
      </c>
      <c r="C14485" s="265">
        <v>24060302</v>
      </c>
      <c r="D14485" s="265" t="s">
        <v>15953</v>
      </c>
      <c r="E14485" s="266" t="s">
        <v>5410</v>
      </c>
      <c r="P14485" s="343"/>
    </row>
    <row r="14486" spans="1:16" x14ac:dyDescent="0.25">
      <c r="A14486" s="264" t="s">
        <v>15923</v>
      </c>
      <c r="B14486" s="264" t="s">
        <v>6685</v>
      </c>
      <c r="C14486" s="265">
        <v>24120301</v>
      </c>
      <c r="D14486" s="265" t="s">
        <v>15953</v>
      </c>
      <c r="E14486" s="266" t="s">
        <v>17687</v>
      </c>
      <c r="P14486" s="343"/>
    </row>
    <row r="14487" spans="1:16" x14ac:dyDescent="0.25">
      <c r="A14487" s="264" t="s">
        <v>15923</v>
      </c>
      <c r="B14487" s="264" t="s">
        <v>3602</v>
      </c>
      <c r="C14487" s="265">
        <v>24120302</v>
      </c>
      <c r="D14487" s="265" t="s">
        <v>15953</v>
      </c>
      <c r="E14487" s="266" t="s">
        <v>11834</v>
      </c>
      <c r="P14487" s="343"/>
    </row>
    <row r="14488" spans="1:16" x14ac:dyDescent="0.25">
      <c r="A14488" s="264" t="s">
        <v>13058</v>
      </c>
      <c r="B14488" s="264" t="s">
        <v>12996</v>
      </c>
      <c r="C14488" s="265">
        <v>24010401</v>
      </c>
      <c r="D14488" s="265" t="s">
        <v>15953</v>
      </c>
      <c r="E14488" s="266" t="s">
        <v>12997</v>
      </c>
      <c r="P14488" s="343"/>
    </row>
    <row r="14489" spans="1:16" x14ac:dyDescent="0.25">
      <c r="A14489" s="264" t="s">
        <v>13058</v>
      </c>
      <c r="B14489" s="264" t="s">
        <v>3782</v>
      </c>
      <c r="C14489" s="265">
        <v>24010402</v>
      </c>
      <c r="D14489" s="265" t="s">
        <v>15953</v>
      </c>
      <c r="E14489" s="266" t="s">
        <v>8836</v>
      </c>
      <c r="P14489" s="343"/>
    </row>
    <row r="14490" spans="1:16" x14ac:dyDescent="0.25">
      <c r="A14490" s="44" t="s">
        <v>18218</v>
      </c>
      <c r="B14490" s="44" t="s">
        <v>1345</v>
      </c>
      <c r="C14490" s="45" t="s">
        <v>18105</v>
      </c>
      <c r="D14490" s="45" t="s">
        <v>18252</v>
      </c>
      <c r="E14490" s="45" t="s">
        <v>6985</v>
      </c>
      <c r="F14490" s="45" t="s">
        <v>1385</v>
      </c>
      <c r="G14490" s="45" t="s">
        <v>1385</v>
      </c>
      <c r="P14490" s="343"/>
    </row>
    <row r="14491" spans="1:16" x14ac:dyDescent="0.25">
      <c r="A14491" s="44" t="s">
        <v>18218</v>
      </c>
      <c r="B14491" s="44" t="s">
        <v>18102</v>
      </c>
      <c r="C14491" s="45" t="s">
        <v>18103</v>
      </c>
      <c r="D14491" s="45" t="s">
        <v>18252</v>
      </c>
      <c r="E14491" s="45" t="s">
        <v>6985</v>
      </c>
      <c r="F14491" s="45" t="s">
        <v>1385</v>
      </c>
      <c r="G14491" s="45" t="s">
        <v>1385</v>
      </c>
      <c r="P14491" s="343"/>
    </row>
    <row r="14492" spans="1:16" x14ac:dyDescent="0.25">
      <c r="A14492" s="44" t="s">
        <v>157</v>
      </c>
      <c r="B14492" s="44" t="s">
        <v>15257</v>
      </c>
      <c r="C14492" s="45" t="s">
        <v>13518</v>
      </c>
      <c r="D14492" s="45" t="s">
        <v>16294</v>
      </c>
      <c r="E14492" s="46">
        <v>46022</v>
      </c>
      <c r="F14492" s="338"/>
      <c r="G14492" s="44"/>
      <c r="H14492" s="44"/>
      <c r="I14492" s="44"/>
      <c r="J14492" s="44"/>
      <c r="K14492" s="44"/>
      <c r="L14492" s="44"/>
      <c r="M14492" s="334"/>
      <c r="N14492" s="31"/>
      <c r="P14492" s="343"/>
    </row>
    <row r="14493" spans="1:16" x14ac:dyDescent="0.25">
      <c r="A14493" s="44" t="s">
        <v>16405</v>
      </c>
      <c r="B14493" s="44" t="s">
        <v>16400</v>
      </c>
      <c r="C14493" s="45" t="s">
        <v>16401</v>
      </c>
      <c r="D14493" s="45" t="s">
        <v>16294</v>
      </c>
      <c r="E14493" s="46">
        <v>45961</v>
      </c>
      <c r="F14493" s="338"/>
      <c r="G14493" s="44"/>
      <c r="H14493" s="44"/>
      <c r="I14493" s="44"/>
      <c r="J14493" s="44"/>
      <c r="K14493" s="44"/>
      <c r="L14493" s="44"/>
      <c r="M14493" s="334"/>
      <c r="N14493" s="31"/>
      <c r="P14493" s="343"/>
    </row>
    <row r="14494" spans="1:16" x14ac:dyDescent="0.25">
      <c r="A14494" s="44" t="s">
        <v>14383</v>
      </c>
      <c r="B14494" s="44" t="s">
        <v>14381</v>
      </c>
      <c r="C14494" s="45" t="s">
        <v>14380</v>
      </c>
      <c r="D14494" s="45" t="s">
        <v>1398</v>
      </c>
      <c r="E14494" s="46">
        <v>45910</v>
      </c>
      <c r="F14494" s="93"/>
      <c r="G14494" s="93"/>
      <c r="H14494" s="93"/>
      <c r="I14494" s="99"/>
      <c r="J14494" s="99"/>
      <c r="K14494" s="99"/>
      <c r="L14494" s="44"/>
      <c r="M14494" s="334"/>
      <c r="N14494" s="31"/>
      <c r="P14494" s="343"/>
    </row>
    <row r="14495" spans="1:16" x14ac:dyDescent="0.25">
      <c r="A14495" s="1" t="s">
        <v>14513</v>
      </c>
      <c r="B14495" s="432" t="s">
        <v>14514</v>
      </c>
      <c r="C14495" s="433" t="s">
        <v>14515</v>
      </c>
      <c r="D14495" s="434" t="s">
        <v>17016</v>
      </c>
      <c r="E14495" s="434">
        <v>45868</v>
      </c>
      <c r="P14495" s="343"/>
    </row>
    <row r="14496" spans="1:16" x14ac:dyDescent="0.25">
      <c r="A14496" s="403" t="s">
        <v>17562</v>
      </c>
      <c r="B14496" s="403" t="s">
        <v>17087</v>
      </c>
      <c r="C14496" s="413">
        <v>9.23</v>
      </c>
      <c r="D14496" s="43" t="s">
        <v>17679</v>
      </c>
      <c r="E14496" s="43">
        <v>46934</v>
      </c>
      <c r="F14496" s="88"/>
      <c r="P14496" s="343"/>
    </row>
    <row r="14497" spans="1:16" x14ac:dyDescent="0.25">
      <c r="A14497" s="44" t="s">
        <v>16205</v>
      </c>
      <c r="B14497" s="44" t="s">
        <v>15779</v>
      </c>
      <c r="C14497" s="45" t="s">
        <v>15780</v>
      </c>
      <c r="D14497" s="45" t="s">
        <v>18252</v>
      </c>
      <c r="E14497" s="45" t="s">
        <v>6416</v>
      </c>
      <c r="F14497" s="45" t="s">
        <v>1384</v>
      </c>
      <c r="G14497" s="45" t="s">
        <v>1385</v>
      </c>
      <c r="P14497" s="343"/>
    </row>
    <row r="14498" spans="1:16" x14ac:dyDescent="0.25">
      <c r="A14498" s="264" t="s">
        <v>15094</v>
      </c>
      <c r="B14498" s="264" t="s">
        <v>13009</v>
      </c>
      <c r="C14498" s="265">
        <v>240101</v>
      </c>
      <c r="D14498" s="265" t="s">
        <v>15953</v>
      </c>
      <c r="E14498" s="266" t="s">
        <v>13010</v>
      </c>
      <c r="P14498" s="343"/>
    </row>
    <row r="14499" spans="1:16" x14ac:dyDescent="0.25">
      <c r="A14499" s="76" t="s">
        <v>7556</v>
      </c>
      <c r="B14499" s="76" t="s">
        <v>7557</v>
      </c>
      <c r="C14499" s="97" t="s">
        <v>7558</v>
      </c>
      <c r="D14499" s="97" t="s">
        <v>1925</v>
      </c>
      <c r="E14499" s="46">
        <v>45900</v>
      </c>
      <c r="F14499" s="93"/>
      <c r="G14499" s="93"/>
      <c r="H14499" s="93"/>
      <c r="I14499" s="99"/>
      <c r="J14499" s="99"/>
      <c r="K14499" s="99"/>
      <c r="L14499" s="44"/>
      <c r="M14499" s="334"/>
      <c r="N14499" s="31"/>
      <c r="P14499" s="343"/>
    </row>
    <row r="14500" spans="1:16" x14ac:dyDescent="0.25">
      <c r="A14500" s="44" t="s">
        <v>6126</v>
      </c>
      <c r="B14500" s="44" t="s">
        <v>6176</v>
      </c>
      <c r="C14500" s="45" t="s">
        <v>6189</v>
      </c>
      <c r="D14500" s="45" t="s">
        <v>18252</v>
      </c>
      <c r="E14500" s="45" t="s">
        <v>6210</v>
      </c>
      <c r="F14500" s="45" t="s">
        <v>1384</v>
      </c>
      <c r="G14500" s="45" t="s">
        <v>1384</v>
      </c>
      <c r="P14500" s="343"/>
    </row>
    <row r="14501" spans="1:16" x14ac:dyDescent="0.25">
      <c r="A14501" s="44" t="s">
        <v>13072</v>
      </c>
      <c r="B14501" s="44" t="s">
        <v>5358</v>
      </c>
      <c r="C14501" s="45" t="s">
        <v>13073</v>
      </c>
      <c r="D14501" s="45" t="s">
        <v>9814</v>
      </c>
      <c r="E14501" s="46">
        <v>45748</v>
      </c>
      <c r="F14501" s="93"/>
      <c r="G14501" s="93"/>
      <c r="H14501" s="93"/>
      <c r="I14501" s="99"/>
      <c r="J14501" s="99"/>
      <c r="K14501" s="99"/>
      <c r="L14501" s="44"/>
      <c r="M14501" s="334"/>
      <c r="N14501" s="31"/>
      <c r="P14501" s="343"/>
    </row>
    <row r="14502" spans="1:16" x14ac:dyDescent="0.25">
      <c r="A14502" s="44" t="s">
        <v>8932</v>
      </c>
      <c r="B14502" s="44" t="s">
        <v>15736</v>
      </c>
      <c r="C14502" s="45" t="s">
        <v>15743</v>
      </c>
      <c r="D14502" s="45" t="s">
        <v>15765</v>
      </c>
      <c r="E14502" s="45" t="s">
        <v>6492</v>
      </c>
      <c r="F14502" s="328"/>
      <c r="G14502" s="328"/>
      <c r="H14502" s="328"/>
      <c r="I14502" s="329"/>
      <c r="J14502" s="329"/>
      <c r="K14502" s="329"/>
      <c r="L14502" s="44"/>
      <c r="M14502" s="334"/>
      <c r="P14502" s="343"/>
    </row>
    <row r="14503" spans="1:16" x14ac:dyDescent="0.25">
      <c r="A14503" s="346" t="s">
        <v>8932</v>
      </c>
      <c r="B14503" s="346" t="s">
        <v>15736</v>
      </c>
      <c r="C14503" s="347" t="s">
        <v>15743</v>
      </c>
      <c r="D14503" s="347" t="s">
        <v>15765</v>
      </c>
      <c r="E14503" s="347" t="s">
        <v>15709</v>
      </c>
      <c r="F14503" s="346"/>
      <c r="G14503" s="346"/>
      <c r="H14503" s="346"/>
      <c r="I14503" s="346"/>
      <c r="J14503" s="346"/>
      <c r="K14503" s="346"/>
      <c r="L14503" s="346"/>
      <c r="M14503" s="346"/>
      <c r="P14503" s="343"/>
    </row>
    <row r="14504" spans="1:16" x14ac:dyDescent="0.25">
      <c r="A14504" s="264" t="s">
        <v>13059</v>
      </c>
      <c r="B14504" s="264" t="s">
        <v>12991</v>
      </c>
      <c r="C14504" s="265">
        <v>240102</v>
      </c>
      <c r="D14504" s="265" t="s">
        <v>15953</v>
      </c>
      <c r="E14504" s="266" t="s">
        <v>6677</v>
      </c>
      <c r="P14504" s="343"/>
    </row>
    <row r="14505" spans="1:16" x14ac:dyDescent="0.25">
      <c r="A14505" s="44" t="s">
        <v>15647</v>
      </c>
      <c r="B14505" s="44" t="s">
        <v>3711</v>
      </c>
      <c r="C14505" s="45" t="s">
        <v>15434</v>
      </c>
      <c r="D14505" s="45" t="s">
        <v>18252</v>
      </c>
      <c r="E14505" s="45" t="s">
        <v>6677</v>
      </c>
      <c r="F14505" s="45" t="s">
        <v>1384</v>
      </c>
      <c r="G14505" s="45" t="s">
        <v>1384</v>
      </c>
      <c r="P14505" s="343"/>
    </row>
    <row r="14506" spans="1:16" x14ac:dyDescent="0.25">
      <c r="A14506" s="264" t="s">
        <v>10498</v>
      </c>
      <c r="B14506" s="264" t="s">
        <v>1082</v>
      </c>
      <c r="C14506" s="265">
        <v>230303</v>
      </c>
      <c r="D14506" s="265" t="s">
        <v>15953</v>
      </c>
      <c r="E14506" s="266" t="s">
        <v>3754</v>
      </c>
      <c r="P14506" s="343"/>
    </row>
    <row r="14507" spans="1:16" x14ac:dyDescent="0.25">
      <c r="A14507" s="264" t="s">
        <v>17028</v>
      </c>
      <c r="B14507" s="264" t="s">
        <v>17029</v>
      </c>
      <c r="C14507" s="265" t="s">
        <v>17030</v>
      </c>
      <c r="D14507" s="265" t="s">
        <v>1395</v>
      </c>
      <c r="E14507" s="266">
        <v>46195</v>
      </c>
      <c r="P14507" s="343"/>
    </row>
    <row r="14508" spans="1:16" x14ac:dyDescent="0.25">
      <c r="A14508" s="44" t="s">
        <v>11066</v>
      </c>
      <c r="B14508" s="44" t="s">
        <v>1355</v>
      </c>
      <c r="C14508" s="45" t="s">
        <v>10974</v>
      </c>
      <c r="D14508" s="45" t="s">
        <v>18252</v>
      </c>
      <c r="E14508" s="45" t="s">
        <v>10715</v>
      </c>
      <c r="F14508" s="45" t="s">
        <v>1384</v>
      </c>
      <c r="G14508" s="45" t="s">
        <v>1384</v>
      </c>
      <c r="P14508" s="343"/>
    </row>
    <row r="14509" spans="1:16" x14ac:dyDescent="0.25">
      <c r="A14509" s="44" t="s">
        <v>11066</v>
      </c>
      <c r="B14509" s="44" t="s">
        <v>1347</v>
      </c>
      <c r="C14509" s="45" t="s">
        <v>14267</v>
      </c>
      <c r="D14509" s="45" t="s">
        <v>18252</v>
      </c>
      <c r="E14509" s="45" t="s">
        <v>6677</v>
      </c>
      <c r="F14509" s="45" t="s">
        <v>1384</v>
      </c>
      <c r="G14509" s="45" t="s">
        <v>1384</v>
      </c>
      <c r="P14509" s="343"/>
    </row>
    <row r="14510" spans="1:16" x14ac:dyDescent="0.25">
      <c r="A14510" s="264" t="s">
        <v>11066</v>
      </c>
      <c r="B14510" s="264" t="s">
        <v>12996</v>
      </c>
      <c r="C14510" s="265">
        <v>24010401</v>
      </c>
      <c r="D14510" s="265" t="s">
        <v>15953</v>
      </c>
      <c r="E14510" s="266" t="s">
        <v>12997</v>
      </c>
      <c r="P14510" s="343"/>
    </row>
    <row r="14511" spans="1:16" x14ac:dyDescent="0.25">
      <c r="A14511" s="264" t="s">
        <v>11066</v>
      </c>
      <c r="B14511" s="264" t="s">
        <v>3782</v>
      </c>
      <c r="C14511" s="265">
        <v>24010402</v>
      </c>
      <c r="D14511" s="265" t="s">
        <v>15953</v>
      </c>
      <c r="E14511" s="266" t="s">
        <v>8836</v>
      </c>
      <c r="P14511" s="343"/>
    </row>
    <row r="14512" spans="1:16" x14ac:dyDescent="0.25">
      <c r="A14512" s="44" t="s">
        <v>12594</v>
      </c>
      <c r="B14512" s="44" t="s">
        <v>12595</v>
      </c>
      <c r="C14512" s="45" t="s">
        <v>12934</v>
      </c>
      <c r="D14512" s="45" t="s">
        <v>4574</v>
      </c>
      <c r="E14512" s="275">
        <f>DATE(2027,7,19)</f>
        <v>46587</v>
      </c>
      <c r="M14512" s="334"/>
      <c r="P14512" s="343"/>
    </row>
    <row r="14513" spans="1:16" x14ac:dyDescent="0.25">
      <c r="A14513" s="44" t="s">
        <v>9205</v>
      </c>
      <c r="B14513" s="44" t="s">
        <v>2667</v>
      </c>
      <c r="C14513" s="45" t="s">
        <v>9088</v>
      </c>
      <c r="D14513" s="45" t="s">
        <v>18252</v>
      </c>
      <c r="E14513" s="45" t="s">
        <v>6809</v>
      </c>
      <c r="F14513" s="45" t="s">
        <v>1384</v>
      </c>
      <c r="G14513" s="45" t="s">
        <v>1385</v>
      </c>
      <c r="P14513" s="343"/>
    </row>
    <row r="14514" spans="1:16" x14ac:dyDescent="0.25">
      <c r="A14514" s="264" t="s">
        <v>15095</v>
      </c>
      <c r="B14514" s="264" t="s">
        <v>12996</v>
      </c>
      <c r="C14514" s="265">
        <v>24010401</v>
      </c>
      <c r="D14514" s="265" t="s">
        <v>15953</v>
      </c>
      <c r="E14514" s="266" t="s">
        <v>12997</v>
      </c>
      <c r="P14514" s="343"/>
    </row>
    <row r="14515" spans="1:16" x14ac:dyDescent="0.25">
      <c r="A14515" s="264" t="s">
        <v>15095</v>
      </c>
      <c r="B14515" s="264" t="s">
        <v>3782</v>
      </c>
      <c r="C14515" s="265">
        <v>24010402</v>
      </c>
      <c r="D14515" s="265" t="s">
        <v>15953</v>
      </c>
      <c r="E14515" s="266" t="s">
        <v>8836</v>
      </c>
      <c r="P14515" s="343"/>
    </row>
    <row r="14516" spans="1:16" x14ac:dyDescent="0.25">
      <c r="A14516" s="44" t="s">
        <v>12596</v>
      </c>
      <c r="B14516" s="44" t="s">
        <v>13638</v>
      </c>
      <c r="C14516" s="45" t="s">
        <v>12935</v>
      </c>
      <c r="D14516" s="45" t="s">
        <v>4574</v>
      </c>
      <c r="E14516" s="275">
        <f>DATE(2027,10,6)</f>
        <v>46666</v>
      </c>
      <c r="M14516" s="334"/>
      <c r="P14516" s="343"/>
    </row>
    <row r="14517" spans="1:16" x14ac:dyDescent="0.25">
      <c r="A14517" s="44" t="s">
        <v>12596</v>
      </c>
      <c r="B14517" s="44" t="s">
        <v>13639</v>
      </c>
      <c r="C14517" s="45" t="s">
        <v>12936</v>
      </c>
      <c r="D14517" s="45" t="s">
        <v>4574</v>
      </c>
      <c r="E14517" s="275">
        <f>DATE(2027,12,4)</f>
        <v>46725</v>
      </c>
      <c r="M14517" s="334"/>
      <c r="P14517" s="343"/>
    </row>
    <row r="14518" spans="1:16" x14ac:dyDescent="0.25">
      <c r="A14518" s="44" t="s">
        <v>18219</v>
      </c>
      <c r="B14518" s="44" t="s">
        <v>1350</v>
      </c>
      <c r="C14518" s="45" t="s">
        <v>6188</v>
      </c>
      <c r="D14518" s="45" t="s">
        <v>18252</v>
      </c>
      <c r="E14518" s="45" t="s">
        <v>6211</v>
      </c>
      <c r="F14518" s="45" t="s">
        <v>1384</v>
      </c>
      <c r="G14518" s="45" t="s">
        <v>1384</v>
      </c>
      <c r="P14518" s="343"/>
    </row>
    <row r="14519" spans="1:16" x14ac:dyDescent="0.25">
      <c r="A14519" s="264" t="s">
        <v>4336</v>
      </c>
      <c r="B14519" s="264" t="s">
        <v>4181</v>
      </c>
      <c r="C14519" s="265">
        <v>210305</v>
      </c>
      <c r="D14519" s="265" t="s">
        <v>15953</v>
      </c>
      <c r="E14519" s="266" t="s">
        <v>3754</v>
      </c>
      <c r="P14519" s="343"/>
    </row>
    <row r="14520" spans="1:16" x14ac:dyDescent="0.25">
      <c r="A14520" s="44" t="s">
        <v>9206</v>
      </c>
      <c r="B14520" s="44" t="s">
        <v>1361</v>
      </c>
      <c r="C14520" s="45" t="s">
        <v>9087</v>
      </c>
      <c r="D14520" s="45" t="s">
        <v>18252</v>
      </c>
      <c r="E14520" s="45" t="s">
        <v>6809</v>
      </c>
      <c r="F14520" s="45" t="s">
        <v>1384</v>
      </c>
      <c r="G14520" s="45" t="s">
        <v>1385</v>
      </c>
      <c r="P14520" s="343"/>
    </row>
    <row r="14521" spans="1:16" x14ac:dyDescent="0.25">
      <c r="A14521" s="44" t="s">
        <v>9206</v>
      </c>
      <c r="B14521" s="44" t="s">
        <v>1380</v>
      </c>
      <c r="C14521" s="45" t="s">
        <v>15599</v>
      </c>
      <c r="D14521" s="45" t="s">
        <v>18252</v>
      </c>
      <c r="E14521" s="45" t="s">
        <v>10069</v>
      </c>
      <c r="F14521" s="45" t="s">
        <v>1384</v>
      </c>
      <c r="G14521" s="45" t="s">
        <v>1385</v>
      </c>
      <c r="P14521" s="343"/>
    </row>
    <row r="14522" spans="1:16" x14ac:dyDescent="0.25">
      <c r="A14522" s="44" t="s">
        <v>9206</v>
      </c>
      <c r="B14522" s="44" t="s">
        <v>5093</v>
      </c>
      <c r="C14522" s="45" t="s">
        <v>15426</v>
      </c>
      <c r="D14522" s="45" t="s">
        <v>18252</v>
      </c>
      <c r="E14522" s="45" t="s">
        <v>10069</v>
      </c>
      <c r="F14522" s="45" t="s">
        <v>1384</v>
      </c>
      <c r="G14522" s="45" t="s">
        <v>1385</v>
      </c>
      <c r="P14522" s="343"/>
    </row>
    <row r="14523" spans="1:16" x14ac:dyDescent="0.25">
      <c r="A14523" s="264" t="s">
        <v>2865</v>
      </c>
      <c r="B14523" s="264" t="s">
        <v>2751</v>
      </c>
      <c r="C14523" s="265">
        <v>230105</v>
      </c>
      <c r="D14523" s="265" t="s">
        <v>15953</v>
      </c>
      <c r="E14523" s="266" t="s">
        <v>6877</v>
      </c>
      <c r="P14523" s="343"/>
    </row>
    <row r="14524" spans="1:16" x14ac:dyDescent="0.25">
      <c r="A14524" s="44" t="s">
        <v>1291</v>
      </c>
      <c r="B14524" s="44" t="s">
        <v>6178</v>
      </c>
      <c r="C14524" s="45" t="s">
        <v>6193</v>
      </c>
      <c r="D14524" s="45" t="s">
        <v>18252</v>
      </c>
      <c r="E14524" s="45" t="s">
        <v>6212</v>
      </c>
      <c r="F14524" s="45" t="s">
        <v>1384</v>
      </c>
      <c r="G14524" s="45" t="s">
        <v>1385</v>
      </c>
      <c r="P14524" s="343"/>
    </row>
    <row r="14525" spans="1:16" x14ac:dyDescent="0.25">
      <c r="A14525" s="44" t="s">
        <v>1292</v>
      </c>
      <c r="B14525" s="44" t="s">
        <v>1354</v>
      </c>
      <c r="C14525" s="45" t="s">
        <v>14385</v>
      </c>
      <c r="D14525" s="45" t="s">
        <v>18252</v>
      </c>
      <c r="E14525" s="45" t="s">
        <v>3064</v>
      </c>
      <c r="F14525" s="45" t="s">
        <v>1384</v>
      </c>
      <c r="G14525" s="45" t="s">
        <v>1385</v>
      </c>
      <c r="P14525" s="343"/>
    </row>
    <row r="14526" spans="1:16" x14ac:dyDescent="0.25">
      <c r="A14526" s="44" t="s">
        <v>12597</v>
      </c>
      <c r="B14526" s="44" t="s">
        <v>12599</v>
      </c>
      <c r="C14526" s="45" t="s">
        <v>4557</v>
      </c>
      <c r="D14526" s="45" t="s">
        <v>4574</v>
      </c>
      <c r="E14526" s="275">
        <f>DATE(2025,4,22)</f>
        <v>45769</v>
      </c>
      <c r="F14526" s="32"/>
      <c r="G14526" s="32"/>
      <c r="H14526" s="32"/>
      <c r="I14526" s="31"/>
      <c r="J14526" s="31"/>
      <c r="K14526" s="31"/>
      <c r="L14526" s="31"/>
      <c r="M14526" s="334"/>
      <c r="N14526" s="31"/>
      <c r="P14526" s="343"/>
    </row>
    <row r="14527" spans="1:16" x14ac:dyDescent="0.25">
      <c r="A14527" s="44" t="s">
        <v>12597</v>
      </c>
      <c r="B14527" s="44" t="s">
        <v>12093</v>
      </c>
      <c r="C14527" s="45" t="s">
        <v>5076</v>
      </c>
      <c r="D14527" s="45" t="s">
        <v>4574</v>
      </c>
      <c r="E14527" s="275">
        <f>DATE(2025,8,12)</f>
        <v>45881</v>
      </c>
      <c r="F14527" s="32"/>
      <c r="G14527" s="32"/>
      <c r="H14527" s="32"/>
      <c r="I14527" s="31"/>
      <c r="J14527" s="31"/>
      <c r="K14527" s="31"/>
      <c r="L14527" s="31"/>
      <c r="M14527" s="334"/>
      <c r="N14527" s="31"/>
      <c r="P14527" s="343"/>
    </row>
    <row r="14528" spans="1:16" x14ac:dyDescent="0.25">
      <c r="A14528" s="44" t="s">
        <v>12597</v>
      </c>
      <c r="B14528" s="44" t="s">
        <v>12598</v>
      </c>
      <c r="C14528" s="45" t="s">
        <v>4997</v>
      </c>
      <c r="D14528" s="45" t="s">
        <v>4574</v>
      </c>
      <c r="E14528" s="275">
        <f>DATE(2025,8,8)</f>
        <v>45877</v>
      </c>
      <c r="F14528" s="32"/>
      <c r="G14528" s="32"/>
      <c r="H14528" s="32"/>
      <c r="I14528" s="31"/>
      <c r="J14528" s="31"/>
      <c r="K14528" s="31"/>
      <c r="L14528" s="31"/>
      <c r="M14528" s="334"/>
      <c r="N14528" s="31"/>
      <c r="P14528" s="343"/>
    </row>
    <row r="14529" spans="1:16" x14ac:dyDescent="0.25">
      <c r="A14529" s="44" t="s">
        <v>12597</v>
      </c>
      <c r="B14529" s="44" t="s">
        <v>12053</v>
      </c>
      <c r="C14529" s="45" t="s">
        <v>4809</v>
      </c>
      <c r="D14529" s="45" t="s">
        <v>4574</v>
      </c>
      <c r="E14529" s="275">
        <f>DATE(2025,7,20)</f>
        <v>45858</v>
      </c>
      <c r="F14529" s="32"/>
      <c r="G14529" s="32"/>
      <c r="H14529" s="32"/>
      <c r="I14529" s="31"/>
      <c r="J14529" s="31"/>
      <c r="K14529" s="31"/>
      <c r="L14529" s="31"/>
      <c r="M14529" s="334"/>
      <c r="N14529" s="31"/>
      <c r="P14529" s="343"/>
    </row>
    <row r="14530" spans="1:16" x14ac:dyDescent="0.25">
      <c r="A14530" s="264" t="s">
        <v>10809</v>
      </c>
      <c r="B14530" s="264" t="s">
        <v>1063</v>
      </c>
      <c r="C14530" s="265">
        <v>220104</v>
      </c>
      <c r="D14530" s="265" t="s">
        <v>15953</v>
      </c>
      <c r="E14530" s="266" t="s">
        <v>6677</v>
      </c>
      <c r="P14530" s="343"/>
    </row>
    <row r="14531" spans="1:16" x14ac:dyDescent="0.25">
      <c r="A14531" s="264" t="s">
        <v>10809</v>
      </c>
      <c r="B14531" s="264" t="s">
        <v>10628</v>
      </c>
      <c r="C14531" s="265">
        <v>230701</v>
      </c>
      <c r="D14531" s="265" t="s">
        <v>15953</v>
      </c>
      <c r="E14531" s="266" t="s">
        <v>5273</v>
      </c>
      <c r="P14531" s="343"/>
    </row>
    <row r="14532" spans="1:16" x14ac:dyDescent="0.25">
      <c r="A14532" s="44" t="s">
        <v>10352</v>
      </c>
      <c r="B14532" s="44" t="s">
        <v>10353</v>
      </c>
      <c r="C14532" s="45" t="s">
        <v>10354</v>
      </c>
      <c r="D14532" s="45" t="s">
        <v>15765</v>
      </c>
      <c r="E14532" s="45" t="s">
        <v>10355</v>
      </c>
      <c r="F14532" s="328"/>
      <c r="G14532" s="328"/>
      <c r="H14532" s="328"/>
      <c r="I14532" s="329"/>
      <c r="J14532" s="329"/>
      <c r="K14532" s="329"/>
      <c r="L14532" s="44"/>
      <c r="M14532" s="334"/>
      <c r="P14532" s="343"/>
    </row>
    <row r="14533" spans="1:16" x14ac:dyDescent="0.25">
      <c r="A14533" s="346" t="s">
        <v>10352</v>
      </c>
      <c r="B14533" s="346" t="s">
        <v>10353</v>
      </c>
      <c r="C14533" s="347" t="s">
        <v>10354</v>
      </c>
      <c r="D14533" s="347" t="s">
        <v>15765</v>
      </c>
      <c r="E14533" s="347" t="s">
        <v>16834</v>
      </c>
      <c r="F14533" s="346"/>
      <c r="G14533" s="346"/>
      <c r="H14533" s="346"/>
      <c r="I14533" s="346"/>
      <c r="J14533" s="346"/>
      <c r="K14533" s="346"/>
      <c r="L14533" s="346"/>
      <c r="M14533" s="346"/>
      <c r="P14533" s="343"/>
    </row>
    <row r="14534" spans="1:16" x14ac:dyDescent="0.25">
      <c r="A14534" s="44" t="s">
        <v>10352</v>
      </c>
      <c r="B14534" s="44" t="s">
        <v>10353</v>
      </c>
      <c r="C14534" s="45" t="s">
        <v>10354</v>
      </c>
      <c r="D14534" s="45" t="s">
        <v>13812</v>
      </c>
      <c r="E14534" s="45" t="s">
        <v>10355</v>
      </c>
      <c r="F14534" s="93"/>
      <c r="G14534" s="93"/>
      <c r="H14534" s="93"/>
      <c r="I14534" s="99"/>
      <c r="J14534" s="99"/>
      <c r="K14534" s="99"/>
      <c r="L14534" s="44"/>
      <c r="M14534" s="334"/>
      <c r="P14534" s="343"/>
    </row>
    <row r="14535" spans="1:16" x14ac:dyDescent="0.25">
      <c r="A14535" s="264" t="s">
        <v>4337</v>
      </c>
      <c r="B14535" s="264" t="s">
        <v>3782</v>
      </c>
      <c r="C14535" s="265">
        <v>210205</v>
      </c>
      <c r="D14535" s="265" t="s">
        <v>15953</v>
      </c>
      <c r="E14535" s="266" t="s">
        <v>8836</v>
      </c>
      <c r="P14535" s="343"/>
    </row>
    <row r="14536" spans="1:16" x14ac:dyDescent="0.25">
      <c r="A14536" s="44" t="s">
        <v>10345</v>
      </c>
      <c r="B14536" s="44" t="s">
        <v>10346</v>
      </c>
      <c r="C14536" s="45" t="s">
        <v>9992</v>
      </c>
      <c r="D14536" s="45" t="s">
        <v>15765</v>
      </c>
      <c r="E14536" s="45" t="s">
        <v>8836</v>
      </c>
      <c r="F14536" s="328"/>
      <c r="G14536" s="328"/>
      <c r="H14536" s="328"/>
      <c r="I14536" s="329"/>
      <c r="J14536" s="329"/>
      <c r="K14536" s="329"/>
      <c r="L14536" s="44"/>
      <c r="M14536" s="334"/>
      <c r="P14536" s="343"/>
    </row>
    <row r="14537" spans="1:16" x14ac:dyDescent="0.25">
      <c r="A14537" s="346" t="s">
        <v>10345</v>
      </c>
      <c r="B14537" s="346" t="s">
        <v>10346</v>
      </c>
      <c r="C14537" s="347" t="s">
        <v>9992</v>
      </c>
      <c r="D14537" s="347" t="s">
        <v>15765</v>
      </c>
      <c r="E14537" s="347" t="s">
        <v>6967</v>
      </c>
      <c r="F14537" s="346"/>
      <c r="G14537" s="346"/>
      <c r="H14537" s="346"/>
      <c r="I14537" s="346"/>
      <c r="J14537" s="346"/>
      <c r="K14537" s="346"/>
      <c r="L14537" s="346"/>
      <c r="M14537" s="346"/>
      <c r="P14537" s="343"/>
    </row>
    <row r="14538" spans="1:16" x14ac:dyDescent="0.25">
      <c r="A14538" s="44" t="s">
        <v>10345</v>
      </c>
      <c r="B14538" s="44" t="s">
        <v>10346</v>
      </c>
      <c r="C14538" s="45" t="s">
        <v>9992</v>
      </c>
      <c r="D14538" s="45" t="s">
        <v>13812</v>
      </c>
      <c r="E14538" s="45" t="s">
        <v>8836</v>
      </c>
      <c r="F14538" s="93"/>
      <c r="G14538" s="93"/>
      <c r="H14538" s="93"/>
      <c r="I14538" s="99"/>
      <c r="J14538" s="99"/>
      <c r="K14538" s="99"/>
      <c r="L14538" s="44"/>
      <c r="M14538" s="334"/>
      <c r="P14538" s="343"/>
    </row>
    <row r="14539" spans="1:16" x14ac:dyDescent="0.25">
      <c r="A14539" s="80" t="s">
        <v>8254</v>
      </c>
      <c r="B14539" s="80" t="s">
        <v>7544</v>
      </c>
      <c r="C14539" s="81" t="s">
        <v>7529</v>
      </c>
      <c r="D14539" s="104" t="s">
        <v>2915</v>
      </c>
      <c r="E14539" s="82">
        <v>45838</v>
      </c>
      <c r="F14539" s="93"/>
      <c r="G14539" s="93"/>
      <c r="H14539" s="93"/>
      <c r="I14539" s="99"/>
      <c r="J14539" s="99"/>
      <c r="K14539" s="99"/>
      <c r="L14539" s="44"/>
      <c r="M14539" s="334"/>
      <c r="N14539" s="31"/>
      <c r="P14539" s="343"/>
    </row>
    <row r="14540" spans="1:16" x14ac:dyDescent="0.25">
      <c r="A14540" s="44" t="s">
        <v>15096</v>
      </c>
      <c r="B14540" s="44" t="s">
        <v>5083</v>
      </c>
      <c r="C14540" s="45" t="s">
        <v>15961</v>
      </c>
      <c r="D14540" s="45" t="s">
        <v>18252</v>
      </c>
      <c r="E14540" s="45" t="s">
        <v>6214</v>
      </c>
      <c r="F14540" s="45" t="s">
        <v>1384</v>
      </c>
      <c r="G14540" s="45" t="s">
        <v>1385</v>
      </c>
      <c r="P14540" s="343"/>
    </row>
    <row r="14541" spans="1:16" x14ac:dyDescent="0.25">
      <c r="A14541" s="264" t="s">
        <v>15096</v>
      </c>
      <c r="B14541" s="264" t="s">
        <v>14582</v>
      </c>
      <c r="C14541" s="265">
        <v>24070301</v>
      </c>
      <c r="D14541" s="265" t="s">
        <v>15953</v>
      </c>
      <c r="E14541" s="266" t="s">
        <v>10069</v>
      </c>
      <c r="P14541" s="343"/>
    </row>
    <row r="14542" spans="1:16" x14ac:dyDescent="0.25">
      <c r="A14542" s="264" t="s">
        <v>15096</v>
      </c>
      <c r="B14542" s="264" t="s">
        <v>5470</v>
      </c>
      <c r="C14542" s="265">
        <v>24070302</v>
      </c>
      <c r="D14542" s="265" t="s">
        <v>15953</v>
      </c>
      <c r="E14542" s="266" t="s">
        <v>5273</v>
      </c>
      <c r="P14542" s="343"/>
    </row>
    <row r="14543" spans="1:16" x14ac:dyDescent="0.25">
      <c r="A14543" s="44" t="s">
        <v>9069</v>
      </c>
      <c r="B14543" s="44" t="s">
        <v>15288</v>
      </c>
      <c r="C14543" s="45" t="s">
        <v>9052</v>
      </c>
      <c r="D14543" s="45" t="s">
        <v>16294</v>
      </c>
      <c r="E14543" s="46">
        <v>45777</v>
      </c>
      <c r="F14543" s="338"/>
      <c r="G14543" s="44"/>
      <c r="H14543" s="44"/>
      <c r="I14543" s="44"/>
      <c r="J14543" s="44"/>
      <c r="K14543" s="44"/>
      <c r="L14543" s="44"/>
      <c r="M14543" s="334"/>
      <c r="N14543" s="31"/>
      <c r="P14543" s="343"/>
    </row>
    <row r="14544" spans="1:16" x14ac:dyDescent="0.25">
      <c r="A14544" s="44" t="s">
        <v>15405</v>
      </c>
      <c r="B14544" s="44" t="s">
        <v>1353</v>
      </c>
      <c r="C14544" s="45" t="s">
        <v>15395</v>
      </c>
      <c r="D14544" s="45" t="s">
        <v>18252</v>
      </c>
      <c r="E14544" s="45" t="s">
        <v>10069</v>
      </c>
      <c r="F14544" s="45" t="s">
        <v>1384</v>
      </c>
      <c r="G14544" s="45" t="s">
        <v>1385</v>
      </c>
      <c r="P14544" s="343"/>
    </row>
    <row r="14545" spans="1:16" x14ac:dyDescent="0.25">
      <c r="A14545" s="44" t="s">
        <v>16206</v>
      </c>
      <c r="B14545" s="44" t="s">
        <v>1346</v>
      </c>
      <c r="C14545" s="45" t="s">
        <v>15960</v>
      </c>
      <c r="D14545" s="45" t="s">
        <v>18252</v>
      </c>
      <c r="E14545" s="45" t="s">
        <v>6214</v>
      </c>
      <c r="F14545" s="45" t="s">
        <v>1384</v>
      </c>
      <c r="G14545" s="45" t="s">
        <v>1385</v>
      </c>
      <c r="P14545" s="343"/>
    </row>
    <row r="14546" spans="1:16" x14ac:dyDescent="0.25">
      <c r="A14546" s="44" t="s">
        <v>11067</v>
      </c>
      <c r="B14546" s="44" t="s">
        <v>1369</v>
      </c>
      <c r="C14546" s="45" t="s">
        <v>10988</v>
      </c>
      <c r="D14546" s="45" t="s">
        <v>18252</v>
      </c>
      <c r="E14546" s="45" t="s">
        <v>10715</v>
      </c>
      <c r="F14546" s="45" t="s">
        <v>1384</v>
      </c>
      <c r="G14546" s="45" t="s">
        <v>1385</v>
      </c>
      <c r="P14546" s="343"/>
    </row>
    <row r="14547" spans="1:16" x14ac:dyDescent="0.25">
      <c r="A14547" s="403" t="s">
        <v>11067</v>
      </c>
      <c r="B14547" s="403" t="s">
        <v>17131</v>
      </c>
      <c r="C14547" s="413">
        <v>17.239999999999998</v>
      </c>
      <c r="D14547" s="43" t="s">
        <v>17679</v>
      </c>
      <c r="E14547" s="43">
        <v>47299</v>
      </c>
      <c r="F14547" s="88"/>
      <c r="P14547" s="343"/>
    </row>
    <row r="14548" spans="1:16" x14ac:dyDescent="0.25">
      <c r="A14548" s="264" t="s">
        <v>11067</v>
      </c>
      <c r="B14548" s="264" t="s">
        <v>1065</v>
      </c>
      <c r="C14548" s="265">
        <v>25010201</v>
      </c>
      <c r="D14548" s="265" t="s">
        <v>15953</v>
      </c>
      <c r="E14548" s="266" t="s">
        <v>17681</v>
      </c>
      <c r="P14548" s="343"/>
    </row>
    <row r="14549" spans="1:16" x14ac:dyDescent="0.25">
      <c r="A14549" s="44" t="s">
        <v>9982</v>
      </c>
      <c r="B14549" s="44" t="s">
        <v>13527</v>
      </c>
      <c r="C14549" s="45" t="s">
        <v>9969</v>
      </c>
      <c r="D14549" s="45" t="s">
        <v>16294</v>
      </c>
      <c r="E14549" s="46">
        <v>45900</v>
      </c>
      <c r="F14549" s="338"/>
      <c r="G14549" s="44"/>
      <c r="H14549" s="44"/>
      <c r="I14549" s="44"/>
      <c r="J14549" s="44"/>
      <c r="K14549" s="44"/>
      <c r="L14549" s="44"/>
      <c r="M14549" s="334"/>
      <c r="N14549" s="31"/>
      <c r="P14549" s="343"/>
    </row>
    <row r="14550" spans="1:16" x14ac:dyDescent="0.25">
      <c r="A14550" s="44" t="s">
        <v>6127</v>
      </c>
      <c r="B14550" s="44" t="s">
        <v>6177</v>
      </c>
      <c r="C14550" s="45" t="s">
        <v>6191</v>
      </c>
      <c r="D14550" s="45" t="s">
        <v>18252</v>
      </c>
      <c r="E14550" s="45" t="s">
        <v>6211</v>
      </c>
      <c r="F14550" s="45" t="s">
        <v>1385</v>
      </c>
      <c r="G14550" s="45" t="s">
        <v>1385</v>
      </c>
      <c r="P14550" s="343"/>
    </row>
    <row r="14551" spans="1:16" x14ac:dyDescent="0.25">
      <c r="A14551" s="44" t="s">
        <v>6127</v>
      </c>
      <c r="B14551" s="44" t="s">
        <v>2039</v>
      </c>
      <c r="C14551" s="45" t="s">
        <v>6190</v>
      </c>
      <c r="D14551" s="45" t="s">
        <v>18252</v>
      </c>
      <c r="E14551" s="45" t="s">
        <v>5183</v>
      </c>
      <c r="F14551" s="45" t="s">
        <v>1385</v>
      </c>
      <c r="G14551" s="45" t="s">
        <v>1385</v>
      </c>
      <c r="P14551" s="343"/>
    </row>
    <row r="14552" spans="1:16" x14ac:dyDescent="0.25">
      <c r="A14552" s="403" t="s">
        <v>17563</v>
      </c>
      <c r="B14552" s="403" t="s">
        <v>17087</v>
      </c>
      <c r="C14552" s="413">
        <v>9.2200000000000006</v>
      </c>
      <c r="D14552" s="43" t="s">
        <v>17679</v>
      </c>
      <c r="E14552" s="43">
        <v>45838</v>
      </c>
      <c r="F14552" s="88"/>
      <c r="P14552" s="343"/>
    </row>
    <row r="14553" spans="1:16" x14ac:dyDescent="0.25">
      <c r="A14553" s="403" t="s">
        <v>17564</v>
      </c>
      <c r="B14553" s="403" t="s">
        <v>17131</v>
      </c>
      <c r="C14553" s="413">
        <v>17.239999999999998</v>
      </c>
      <c r="D14553" s="43" t="s">
        <v>17679</v>
      </c>
      <c r="E14553" s="43">
        <v>47299</v>
      </c>
      <c r="F14553" s="88"/>
      <c r="P14553" s="343"/>
    </row>
    <row r="14554" spans="1:16" x14ac:dyDescent="0.25">
      <c r="A14554" s="264" t="s">
        <v>10810</v>
      </c>
      <c r="B14554" s="264" t="s">
        <v>6681</v>
      </c>
      <c r="C14554" s="265">
        <v>22010201</v>
      </c>
      <c r="D14554" s="265" t="s">
        <v>15953</v>
      </c>
      <c r="E14554" s="266" t="s">
        <v>6211</v>
      </c>
      <c r="P14554" s="343"/>
    </row>
    <row r="14555" spans="1:16" x14ac:dyDescent="0.25">
      <c r="A14555" s="1" t="s">
        <v>14026</v>
      </c>
      <c r="B14555" s="432" t="s">
        <v>185</v>
      </c>
      <c r="C14555" s="433" t="s">
        <v>14027</v>
      </c>
      <c r="D14555" s="434" t="s">
        <v>17016</v>
      </c>
      <c r="E14555" s="434">
        <v>45763</v>
      </c>
      <c r="P14555" s="343"/>
    </row>
    <row r="14556" spans="1:16" x14ac:dyDescent="0.25">
      <c r="A14556" s="264" t="s">
        <v>18010</v>
      </c>
      <c r="B14556" s="264" t="s">
        <v>1065</v>
      </c>
      <c r="C14556" s="265">
        <v>25010201</v>
      </c>
      <c r="D14556" s="265" t="s">
        <v>15953</v>
      </c>
      <c r="E14556" s="266" t="s">
        <v>17681</v>
      </c>
      <c r="P14556" s="343"/>
    </row>
    <row r="14557" spans="1:16" x14ac:dyDescent="0.25">
      <c r="A14557" s="264" t="s">
        <v>18010</v>
      </c>
      <c r="B14557" s="264" t="s">
        <v>6682</v>
      </c>
      <c r="C14557" s="265">
        <v>25010202</v>
      </c>
      <c r="D14557" s="265" t="s">
        <v>15953</v>
      </c>
      <c r="E14557" s="266" t="s">
        <v>6677</v>
      </c>
      <c r="P14557" s="343"/>
    </row>
    <row r="14558" spans="1:16" x14ac:dyDescent="0.25">
      <c r="A14558" s="264" t="s">
        <v>4338</v>
      </c>
      <c r="B14558" s="264" t="s">
        <v>3782</v>
      </c>
      <c r="C14558" s="265">
        <v>210205</v>
      </c>
      <c r="D14558" s="265" t="s">
        <v>15953</v>
      </c>
      <c r="E14558" s="266" t="s">
        <v>8836</v>
      </c>
      <c r="P14558" s="343"/>
    </row>
    <row r="14559" spans="1:16" x14ac:dyDescent="0.25">
      <c r="A14559" s="264" t="s">
        <v>9619</v>
      </c>
      <c r="B14559" s="264" t="s">
        <v>4181</v>
      </c>
      <c r="C14559" s="265">
        <v>230301</v>
      </c>
      <c r="D14559" s="265" t="s">
        <v>15953</v>
      </c>
      <c r="E14559" s="266" t="s">
        <v>6877</v>
      </c>
      <c r="P14559" s="343"/>
    </row>
    <row r="14560" spans="1:16" x14ac:dyDescent="0.25">
      <c r="A14560" s="264" t="s">
        <v>11496</v>
      </c>
      <c r="B14560" s="264" t="s">
        <v>11374</v>
      </c>
      <c r="C14560" s="265">
        <v>23100201</v>
      </c>
      <c r="D14560" s="265" t="s">
        <v>15953</v>
      </c>
      <c r="E14560" s="266" t="s">
        <v>2980</v>
      </c>
      <c r="P14560" s="343"/>
    </row>
    <row r="14561" spans="1:16" x14ac:dyDescent="0.25">
      <c r="A14561" s="44" t="s">
        <v>6128</v>
      </c>
      <c r="B14561" s="44" t="s">
        <v>6178</v>
      </c>
      <c r="C14561" s="45" t="s">
        <v>6193</v>
      </c>
      <c r="D14561" s="45" t="s">
        <v>18252</v>
      </c>
      <c r="E14561" s="45" t="s">
        <v>6212</v>
      </c>
      <c r="F14561" s="45" t="s">
        <v>1384</v>
      </c>
      <c r="G14561" s="45" t="s">
        <v>1385</v>
      </c>
      <c r="P14561" s="343"/>
    </row>
    <row r="14562" spans="1:16" x14ac:dyDescent="0.25">
      <c r="A14562" s="1" t="s">
        <v>16477</v>
      </c>
      <c r="B14562" s="432" t="s">
        <v>16460</v>
      </c>
      <c r="C14562" s="433" t="s">
        <v>16478</v>
      </c>
      <c r="D14562" s="434" t="s">
        <v>17016</v>
      </c>
      <c r="E14562" s="434">
        <v>45917</v>
      </c>
      <c r="P14562" s="343"/>
    </row>
    <row r="14563" spans="1:16" x14ac:dyDescent="0.25">
      <c r="A14563" s="1" t="s">
        <v>16477</v>
      </c>
      <c r="B14563" s="432" t="s">
        <v>16460</v>
      </c>
      <c r="C14563" s="433" t="s">
        <v>16478</v>
      </c>
      <c r="D14563" s="434" t="s">
        <v>17016</v>
      </c>
      <c r="E14563" s="434">
        <v>45917</v>
      </c>
      <c r="P14563" s="343"/>
    </row>
    <row r="14564" spans="1:16" x14ac:dyDescent="0.25">
      <c r="A14564" s="264" t="s">
        <v>8770</v>
      </c>
      <c r="B14564" s="264" t="s">
        <v>6966</v>
      </c>
      <c r="C14564" s="265">
        <v>23010401</v>
      </c>
      <c r="D14564" s="265" t="s">
        <v>15953</v>
      </c>
      <c r="E14564" s="266" t="s">
        <v>6967</v>
      </c>
      <c r="P14564" s="343"/>
    </row>
    <row r="14565" spans="1:16" x14ac:dyDescent="0.25">
      <c r="A14565" s="403" t="s">
        <v>17565</v>
      </c>
      <c r="B14565" s="403" t="s">
        <v>17101</v>
      </c>
      <c r="C14565" s="413">
        <v>11.22</v>
      </c>
      <c r="D14565" s="43" t="s">
        <v>17679</v>
      </c>
      <c r="E14565" s="43">
        <v>45838</v>
      </c>
      <c r="F14565" s="88"/>
      <c r="P14565" s="343"/>
    </row>
    <row r="14566" spans="1:16" x14ac:dyDescent="0.25">
      <c r="A14566" s="403" t="s">
        <v>17565</v>
      </c>
      <c r="B14566" s="403" t="s">
        <v>17091</v>
      </c>
      <c r="C14566" s="413">
        <v>12.22</v>
      </c>
      <c r="D14566" s="43" t="s">
        <v>17679</v>
      </c>
      <c r="E14566" s="43">
        <v>45838</v>
      </c>
      <c r="F14566" s="88"/>
      <c r="P14566" s="343"/>
    </row>
    <row r="14567" spans="1:16" x14ac:dyDescent="0.25">
      <c r="A14567" s="403" t="s">
        <v>17565</v>
      </c>
      <c r="B14567" s="403" t="s">
        <v>17131</v>
      </c>
      <c r="C14567" s="413">
        <v>17.239999999999998</v>
      </c>
      <c r="D14567" s="43" t="s">
        <v>17679</v>
      </c>
      <c r="E14567" s="43">
        <v>47299</v>
      </c>
      <c r="F14567" s="88"/>
      <c r="P14567" s="343"/>
    </row>
    <row r="14568" spans="1:16" x14ac:dyDescent="0.25">
      <c r="A14568" s="264" t="s">
        <v>18011</v>
      </c>
      <c r="B14568" s="264" t="s">
        <v>2515</v>
      </c>
      <c r="C14568" s="265">
        <v>22090101</v>
      </c>
      <c r="D14568" s="265" t="s">
        <v>15953</v>
      </c>
      <c r="E14568" s="266" t="s">
        <v>6210</v>
      </c>
      <c r="P14568" s="343"/>
    </row>
    <row r="14569" spans="1:16" x14ac:dyDescent="0.25">
      <c r="A14569" s="264" t="s">
        <v>18011</v>
      </c>
      <c r="B14569" s="264" t="s">
        <v>3592</v>
      </c>
      <c r="C14569" s="265">
        <v>22090102</v>
      </c>
      <c r="D14569" s="265" t="s">
        <v>15953</v>
      </c>
      <c r="E14569" s="266" t="s">
        <v>6210</v>
      </c>
      <c r="P14569" s="343"/>
    </row>
    <row r="14570" spans="1:16" x14ac:dyDescent="0.25">
      <c r="A14570" s="264" t="s">
        <v>18011</v>
      </c>
      <c r="B14570" s="264" t="s">
        <v>1065</v>
      </c>
      <c r="C14570" s="265">
        <v>25010201</v>
      </c>
      <c r="D14570" s="265" t="s">
        <v>15953</v>
      </c>
      <c r="E14570" s="266" t="s">
        <v>17681</v>
      </c>
      <c r="P14570" s="343"/>
    </row>
    <row r="14571" spans="1:16" x14ac:dyDescent="0.25">
      <c r="A14571" s="264" t="s">
        <v>18011</v>
      </c>
      <c r="B14571" s="264" t="s">
        <v>6682</v>
      </c>
      <c r="C14571" s="265">
        <v>25010202</v>
      </c>
      <c r="D14571" s="265" t="s">
        <v>15953</v>
      </c>
      <c r="E14571" s="266" t="s">
        <v>6677</v>
      </c>
      <c r="P14571" s="343"/>
    </row>
    <row r="14572" spans="1:16" x14ac:dyDescent="0.25">
      <c r="A14572" s="403" t="s">
        <v>17566</v>
      </c>
      <c r="B14572" s="403" t="s">
        <v>17103</v>
      </c>
      <c r="C14572" s="413">
        <v>22.23</v>
      </c>
      <c r="D14572" s="43" t="s">
        <v>17679</v>
      </c>
      <c r="E14572" s="43">
        <v>46934</v>
      </c>
      <c r="F14572" s="88"/>
      <c r="P14572" s="343"/>
    </row>
    <row r="14573" spans="1:16" x14ac:dyDescent="0.25">
      <c r="A14573" s="264" t="s">
        <v>9620</v>
      </c>
      <c r="B14573" s="264" t="s">
        <v>2751</v>
      </c>
      <c r="C14573" s="265">
        <v>230105</v>
      </c>
      <c r="D14573" s="265" t="s">
        <v>15953</v>
      </c>
      <c r="E14573" s="266" t="s">
        <v>6877</v>
      </c>
      <c r="P14573" s="343"/>
    </row>
    <row r="14574" spans="1:16" x14ac:dyDescent="0.25">
      <c r="A14574" s="264" t="s">
        <v>15097</v>
      </c>
      <c r="B14574" s="264" t="s">
        <v>13009</v>
      </c>
      <c r="C14574" s="265">
        <v>240101</v>
      </c>
      <c r="D14574" s="265" t="s">
        <v>15953</v>
      </c>
      <c r="E14574" s="266" t="s">
        <v>13010</v>
      </c>
      <c r="P14574" s="343"/>
    </row>
    <row r="14575" spans="1:16" x14ac:dyDescent="0.25">
      <c r="A14575" s="264" t="s">
        <v>15097</v>
      </c>
      <c r="B14575" s="264" t="s">
        <v>1076</v>
      </c>
      <c r="C14575" s="265">
        <v>240303</v>
      </c>
      <c r="D14575" s="265" t="s">
        <v>15953</v>
      </c>
      <c r="E14575" s="266" t="s">
        <v>3064</v>
      </c>
      <c r="P14575" s="343"/>
    </row>
    <row r="14576" spans="1:16" x14ac:dyDescent="0.25">
      <c r="A14576" s="264" t="s">
        <v>5506</v>
      </c>
      <c r="B14576" s="264" t="s">
        <v>15882</v>
      </c>
      <c r="C14576" s="265">
        <v>240901</v>
      </c>
      <c r="D14576" s="265" t="s">
        <v>15953</v>
      </c>
      <c r="E14576" s="266" t="s">
        <v>6214</v>
      </c>
      <c r="P14576" s="343"/>
    </row>
    <row r="14577" spans="1:16" x14ac:dyDescent="0.25">
      <c r="A14577" s="264" t="s">
        <v>5506</v>
      </c>
      <c r="B14577" s="264" t="s">
        <v>15862</v>
      </c>
      <c r="C14577" s="265">
        <v>240902</v>
      </c>
      <c r="D14577" s="265" t="s">
        <v>15953</v>
      </c>
      <c r="E14577" s="266" t="s">
        <v>6214</v>
      </c>
      <c r="P14577" s="343"/>
    </row>
    <row r="14578" spans="1:16" x14ac:dyDescent="0.25">
      <c r="A14578" s="44" t="s">
        <v>11068</v>
      </c>
      <c r="B14578" s="44" t="s">
        <v>11004</v>
      </c>
      <c r="C14578" s="45" t="s">
        <v>11005</v>
      </c>
      <c r="D14578" s="45" t="s">
        <v>18252</v>
      </c>
      <c r="E14578" s="45" t="s">
        <v>10715</v>
      </c>
      <c r="F14578" s="45" t="s">
        <v>1384</v>
      </c>
      <c r="G14578" s="45" t="s">
        <v>1385</v>
      </c>
      <c r="P14578" s="343"/>
    </row>
    <row r="14579" spans="1:16" x14ac:dyDescent="0.25">
      <c r="A14579" s="44" t="s">
        <v>1293</v>
      </c>
      <c r="B14579" s="44" t="s">
        <v>11004</v>
      </c>
      <c r="C14579" s="45" t="s">
        <v>11005</v>
      </c>
      <c r="D14579" s="45" t="s">
        <v>18252</v>
      </c>
      <c r="E14579" s="45" t="s">
        <v>10715</v>
      </c>
      <c r="F14579" s="45" t="s">
        <v>1384</v>
      </c>
      <c r="G14579" s="45" t="s">
        <v>1385</v>
      </c>
      <c r="P14579" s="343"/>
    </row>
    <row r="14580" spans="1:16" x14ac:dyDescent="0.25">
      <c r="A14580" s="44" t="s">
        <v>13105</v>
      </c>
      <c r="B14580" s="44" t="s">
        <v>13106</v>
      </c>
      <c r="C14580" s="56" t="s">
        <v>7558</v>
      </c>
      <c r="D14580" s="56" t="s">
        <v>1925</v>
      </c>
      <c r="E14580" s="69">
        <v>45535</v>
      </c>
      <c r="F14580" s="45"/>
      <c r="G14580" s="45"/>
      <c r="H14580" s="93"/>
      <c r="I14580" s="99"/>
      <c r="J14580" s="99"/>
      <c r="K14580" s="99"/>
      <c r="L14580" s="44"/>
      <c r="M14580" s="334"/>
      <c r="P14580" s="343"/>
    </row>
    <row r="14581" spans="1:16" x14ac:dyDescent="0.25">
      <c r="A14581" s="44" t="s">
        <v>13105</v>
      </c>
      <c r="B14581" s="92" t="s">
        <v>13392</v>
      </c>
      <c r="C14581" s="45" t="s">
        <v>13122</v>
      </c>
      <c r="D14581" s="93" t="s">
        <v>13391</v>
      </c>
      <c r="E14581" s="94">
        <v>45838</v>
      </c>
      <c r="F14581" s="93"/>
      <c r="G14581" s="93"/>
      <c r="H14581" s="93"/>
      <c r="I14581" s="99"/>
      <c r="J14581" s="99"/>
      <c r="K14581" s="99"/>
      <c r="L14581" s="44"/>
      <c r="M14581" s="334"/>
      <c r="N14581" s="31"/>
      <c r="P14581" s="343"/>
    </row>
    <row r="14582" spans="1:16" x14ac:dyDescent="0.25">
      <c r="A14582" s="57" t="s">
        <v>16290</v>
      </c>
      <c r="B14582" s="57" t="s">
        <v>2495</v>
      </c>
      <c r="C14582" s="62" t="s">
        <v>14563</v>
      </c>
      <c r="D14582" s="62" t="s">
        <v>5966</v>
      </c>
      <c r="E14582" s="60">
        <v>45961</v>
      </c>
      <c r="F14582" s="339" t="s">
        <v>16267</v>
      </c>
      <c r="G14582" s="339" t="s">
        <v>16268</v>
      </c>
      <c r="H14582" s="57"/>
      <c r="I14582" s="57"/>
      <c r="J14582" s="57"/>
      <c r="K14582" s="57"/>
      <c r="L14582" s="44"/>
      <c r="M14582" s="334"/>
      <c r="N14582" s="31"/>
      <c r="P14582" s="343"/>
    </row>
    <row r="14583" spans="1:16" x14ac:dyDescent="0.25">
      <c r="A14583" s="99" t="s">
        <v>1955</v>
      </c>
      <c r="B14583" s="92" t="s">
        <v>1951</v>
      </c>
      <c r="C14583" s="96" t="s">
        <v>4856</v>
      </c>
      <c r="D14583" s="93" t="s">
        <v>1925</v>
      </c>
      <c r="E14583" s="112">
        <v>45901</v>
      </c>
      <c r="F14583" s="93"/>
      <c r="G14583" s="93"/>
      <c r="H14583" s="93" t="s">
        <v>1385</v>
      </c>
      <c r="I14583" s="99"/>
      <c r="J14583" s="99"/>
      <c r="K14583" s="99"/>
      <c r="L14583" s="44"/>
      <c r="M14583" s="334"/>
      <c r="N14583" s="31"/>
      <c r="P14583" s="343"/>
    </row>
    <row r="14584" spans="1:16" x14ac:dyDescent="0.25">
      <c r="A14584" s="44" t="s">
        <v>1955</v>
      </c>
      <c r="B14584" s="92" t="s">
        <v>13392</v>
      </c>
      <c r="C14584" s="45" t="s">
        <v>13122</v>
      </c>
      <c r="D14584" s="93" t="s">
        <v>13391</v>
      </c>
      <c r="E14584" s="94">
        <v>45838</v>
      </c>
      <c r="F14584" s="93"/>
      <c r="G14584" s="93"/>
      <c r="H14584" s="93"/>
      <c r="I14584" s="99"/>
      <c r="J14584" s="99"/>
      <c r="K14584" s="99"/>
      <c r="L14584" s="44"/>
      <c r="M14584" s="334"/>
      <c r="N14584" s="31"/>
      <c r="P14584" s="343"/>
    </row>
    <row r="14585" spans="1:16" x14ac:dyDescent="0.25">
      <c r="A14585" s="346" t="s">
        <v>17567</v>
      </c>
      <c r="B14585" s="403" t="s">
        <v>17132</v>
      </c>
      <c r="C14585" s="413">
        <v>20.239999999999998</v>
      </c>
      <c r="D14585" s="43" t="s">
        <v>17679</v>
      </c>
      <c r="E14585" s="43">
        <v>47299</v>
      </c>
      <c r="F14585" s="88"/>
      <c r="P14585" s="343"/>
    </row>
    <row r="14586" spans="1:16" x14ac:dyDescent="0.25">
      <c r="A14586" s="264" t="s">
        <v>18012</v>
      </c>
      <c r="B14586" s="264" t="s">
        <v>6669</v>
      </c>
      <c r="C14586" s="265">
        <v>240804</v>
      </c>
      <c r="D14586" s="265" t="s">
        <v>15953</v>
      </c>
      <c r="E14586" s="266" t="s">
        <v>15826</v>
      </c>
      <c r="P14586" s="343"/>
    </row>
    <row r="14587" spans="1:16" x14ac:dyDescent="0.25">
      <c r="A14587" s="264" t="s">
        <v>15924</v>
      </c>
      <c r="B14587" s="264" t="s">
        <v>6669</v>
      </c>
      <c r="C14587" s="265">
        <v>240804</v>
      </c>
      <c r="D14587" s="265" t="s">
        <v>15953</v>
      </c>
      <c r="E14587" s="266" t="s">
        <v>15826</v>
      </c>
      <c r="P14587" s="343"/>
    </row>
    <row r="14588" spans="1:16" x14ac:dyDescent="0.25">
      <c r="A14588" s="44" t="s">
        <v>2939</v>
      </c>
      <c r="B14588" s="44" t="s">
        <v>9316</v>
      </c>
      <c r="C14588" s="45" t="s">
        <v>9317</v>
      </c>
      <c r="D14588" s="45" t="s">
        <v>18252</v>
      </c>
      <c r="E14588" s="45" t="s">
        <v>3754</v>
      </c>
      <c r="F14588" s="45" t="s">
        <v>1384</v>
      </c>
      <c r="G14588" s="45" t="s">
        <v>1385</v>
      </c>
      <c r="P14588" s="343"/>
    </row>
    <row r="14589" spans="1:16" x14ac:dyDescent="0.25">
      <c r="A14589" s="264" t="s">
        <v>15925</v>
      </c>
      <c r="B14589" s="264" t="s">
        <v>6669</v>
      </c>
      <c r="C14589" s="265">
        <v>240804</v>
      </c>
      <c r="D14589" s="265" t="s">
        <v>15953</v>
      </c>
      <c r="E14589" s="266" t="s">
        <v>15826</v>
      </c>
      <c r="P14589" s="343"/>
    </row>
    <row r="14590" spans="1:16" x14ac:dyDescent="0.25">
      <c r="A14590" s="44" t="s">
        <v>18220</v>
      </c>
      <c r="B14590" s="44" t="s">
        <v>18102</v>
      </c>
      <c r="C14590" s="45" t="s">
        <v>18103</v>
      </c>
      <c r="D14590" s="45" t="s">
        <v>18252</v>
      </c>
      <c r="E14590" s="45" t="s">
        <v>6985</v>
      </c>
      <c r="F14590" s="45" t="s">
        <v>1385</v>
      </c>
      <c r="G14590" s="45" t="s">
        <v>1385</v>
      </c>
      <c r="P14590" s="343"/>
    </row>
    <row r="14591" spans="1:16" x14ac:dyDescent="0.25">
      <c r="A14591" s="264" t="s">
        <v>3560</v>
      </c>
      <c r="B14591" s="264" t="s">
        <v>3753</v>
      </c>
      <c r="C14591" s="265">
        <v>210101</v>
      </c>
      <c r="D14591" s="265" t="s">
        <v>15953</v>
      </c>
      <c r="E14591" s="266" t="s">
        <v>3754</v>
      </c>
      <c r="P14591" s="343"/>
    </row>
    <row r="14592" spans="1:16" x14ac:dyDescent="0.25">
      <c r="A14592" s="264" t="s">
        <v>15098</v>
      </c>
      <c r="B14592" s="264" t="s">
        <v>13009</v>
      </c>
      <c r="C14592" s="265">
        <v>240101</v>
      </c>
      <c r="D14592" s="265" t="s">
        <v>15953</v>
      </c>
      <c r="E14592" s="266" t="s">
        <v>13010</v>
      </c>
      <c r="P14592" s="343"/>
    </row>
    <row r="14593" spans="1:16" x14ac:dyDescent="0.25">
      <c r="A14593" s="403" t="s">
        <v>15926</v>
      </c>
      <c r="B14593" s="403" t="s">
        <v>17175</v>
      </c>
      <c r="C14593" s="413">
        <v>13.22</v>
      </c>
      <c r="D14593" s="43" t="s">
        <v>17679</v>
      </c>
      <c r="E14593" s="43">
        <v>45838</v>
      </c>
      <c r="F14593" s="88"/>
      <c r="P14593" s="343"/>
    </row>
    <row r="14594" spans="1:16" x14ac:dyDescent="0.25">
      <c r="A14594" s="403" t="s">
        <v>15926</v>
      </c>
      <c r="B14594" s="403" t="s">
        <v>17135</v>
      </c>
      <c r="C14594" s="413">
        <v>21.22</v>
      </c>
      <c r="D14594" s="43" t="s">
        <v>17679</v>
      </c>
      <c r="E14594" s="43">
        <v>45838</v>
      </c>
      <c r="F14594" s="88"/>
      <c r="P14594" s="343"/>
    </row>
    <row r="14595" spans="1:16" x14ac:dyDescent="0.25">
      <c r="A14595" s="264" t="s">
        <v>15926</v>
      </c>
      <c r="B14595" s="264" t="s">
        <v>6669</v>
      </c>
      <c r="C14595" s="265">
        <v>240804</v>
      </c>
      <c r="D14595" s="265" t="s">
        <v>15953</v>
      </c>
      <c r="E14595" s="266" t="s">
        <v>15826</v>
      </c>
      <c r="P14595" s="343"/>
    </row>
    <row r="14596" spans="1:16" x14ac:dyDescent="0.25">
      <c r="A14596" s="57" t="s">
        <v>72</v>
      </c>
      <c r="B14596" s="58" t="s">
        <v>4914</v>
      </c>
      <c r="C14596" s="62">
        <v>23022</v>
      </c>
      <c r="D14596" s="62" t="s">
        <v>5966</v>
      </c>
      <c r="E14596" s="60">
        <v>46630</v>
      </c>
      <c r="F14596" s="339" t="s">
        <v>16267</v>
      </c>
      <c r="G14596" s="339" t="s">
        <v>16268</v>
      </c>
      <c r="H14596" s="57"/>
      <c r="I14596" s="57"/>
      <c r="J14596" s="57"/>
      <c r="K14596" s="57"/>
      <c r="L14596" s="44"/>
      <c r="M14596" s="334"/>
      <c r="P14596" s="343"/>
    </row>
    <row r="14597" spans="1:16" x14ac:dyDescent="0.25">
      <c r="A14597" s="44" t="s">
        <v>72</v>
      </c>
      <c r="B14597" s="44" t="s">
        <v>15970</v>
      </c>
      <c r="C14597" s="45" t="s">
        <v>15775</v>
      </c>
      <c r="D14597" s="45" t="s">
        <v>18252</v>
      </c>
      <c r="E14597" s="45" t="s">
        <v>6416</v>
      </c>
      <c r="F14597" s="45" t="s">
        <v>1384</v>
      </c>
      <c r="G14597" s="45" t="s">
        <v>1385</v>
      </c>
      <c r="P14597" s="343"/>
    </row>
    <row r="14598" spans="1:16" x14ac:dyDescent="0.25">
      <c r="A14598" s="57" t="s">
        <v>72</v>
      </c>
      <c r="B14598" s="92" t="s">
        <v>4550</v>
      </c>
      <c r="C14598" s="93" t="s">
        <v>4548</v>
      </c>
      <c r="D14598" s="93" t="s">
        <v>4549</v>
      </c>
      <c r="E14598" s="94">
        <v>46203</v>
      </c>
      <c r="F14598" s="93"/>
      <c r="G14598" s="93"/>
      <c r="H14598" s="93"/>
      <c r="I14598" s="99"/>
      <c r="J14598" s="99"/>
      <c r="K14598" s="99"/>
      <c r="L14598" s="44"/>
      <c r="M14598" s="334"/>
      <c r="P14598" s="343"/>
    </row>
    <row r="14599" spans="1:16" x14ac:dyDescent="0.25">
      <c r="A14599" s="403" t="s">
        <v>72</v>
      </c>
      <c r="B14599" s="403" t="s">
        <v>17175</v>
      </c>
      <c r="C14599" s="413">
        <v>13.22</v>
      </c>
      <c r="D14599" s="43" t="s">
        <v>17679</v>
      </c>
      <c r="E14599" s="43">
        <v>45838</v>
      </c>
      <c r="F14599" s="88"/>
      <c r="P14599" s="343"/>
    </row>
    <row r="14600" spans="1:16" x14ac:dyDescent="0.25">
      <c r="A14600" s="1" t="s">
        <v>72</v>
      </c>
      <c r="B14600" s="432" t="s">
        <v>2954</v>
      </c>
      <c r="C14600" s="433" t="s">
        <v>4411</v>
      </c>
      <c r="D14600" s="434" t="s">
        <v>17016</v>
      </c>
      <c r="E14600" s="434">
        <v>45823</v>
      </c>
      <c r="P14600" s="343"/>
    </row>
    <row r="14601" spans="1:16" x14ac:dyDescent="0.25">
      <c r="A14601" s="1" t="s">
        <v>72</v>
      </c>
      <c r="B14601" s="432" t="s">
        <v>2954</v>
      </c>
      <c r="C14601" s="433" t="s">
        <v>4411</v>
      </c>
      <c r="D14601" s="434" t="s">
        <v>17016</v>
      </c>
      <c r="E14601" s="434">
        <v>45823</v>
      </c>
      <c r="P14601" s="343"/>
    </row>
    <row r="14602" spans="1:16" x14ac:dyDescent="0.25">
      <c r="A14602" s="1" t="s">
        <v>72</v>
      </c>
      <c r="B14602" s="432" t="s">
        <v>6242</v>
      </c>
      <c r="C14602" s="433" t="s">
        <v>6266</v>
      </c>
      <c r="D14602" s="434" t="s">
        <v>17016</v>
      </c>
      <c r="E14602" s="434">
        <v>45885</v>
      </c>
      <c r="P14602" s="343"/>
    </row>
    <row r="14603" spans="1:16" x14ac:dyDescent="0.25">
      <c r="A14603" s="1" t="s">
        <v>72</v>
      </c>
      <c r="B14603" s="432" t="s">
        <v>6242</v>
      </c>
      <c r="C14603" s="433" t="s">
        <v>6266</v>
      </c>
      <c r="D14603" s="434" t="s">
        <v>17016</v>
      </c>
      <c r="E14603" s="434">
        <v>45885</v>
      </c>
      <c r="P14603" s="343"/>
    </row>
    <row r="14604" spans="1:16" x14ac:dyDescent="0.25">
      <c r="A14604" s="264" t="s">
        <v>10811</v>
      </c>
      <c r="B14604" s="264" t="s">
        <v>6669</v>
      </c>
      <c r="C14604" s="265">
        <v>230807</v>
      </c>
      <c r="D14604" s="265" t="s">
        <v>15953</v>
      </c>
      <c r="E14604" s="266" t="s">
        <v>6877</v>
      </c>
      <c r="P14604" s="343"/>
    </row>
    <row r="14605" spans="1:16" x14ac:dyDescent="0.25">
      <c r="A14605" s="264" t="s">
        <v>10811</v>
      </c>
      <c r="B14605" s="264" t="s">
        <v>14575</v>
      </c>
      <c r="C14605" s="265">
        <v>240402</v>
      </c>
      <c r="D14605" s="265" t="s">
        <v>15953</v>
      </c>
      <c r="E14605" s="266" t="s">
        <v>6492</v>
      </c>
      <c r="P14605" s="343"/>
    </row>
    <row r="14606" spans="1:16" x14ac:dyDescent="0.25">
      <c r="A14606" s="57" t="s">
        <v>561</v>
      </c>
      <c r="B14606" s="57" t="s">
        <v>2495</v>
      </c>
      <c r="C14606" s="62">
        <v>21030</v>
      </c>
      <c r="D14606" s="62" t="s">
        <v>5966</v>
      </c>
      <c r="E14606" s="60">
        <v>45961</v>
      </c>
      <c r="F14606" s="339" t="s">
        <v>16267</v>
      </c>
      <c r="G14606" s="339" t="s">
        <v>16268</v>
      </c>
      <c r="H14606" s="57"/>
      <c r="I14606" s="57"/>
      <c r="J14606" s="57"/>
      <c r="K14606" s="57"/>
      <c r="L14606" s="44"/>
      <c r="M14606" s="334"/>
      <c r="N14606" s="31"/>
      <c r="P14606" s="343"/>
    </row>
    <row r="14607" spans="1:16" x14ac:dyDescent="0.25">
      <c r="A14607" s="57" t="s">
        <v>561</v>
      </c>
      <c r="B14607" s="57" t="s">
        <v>2495</v>
      </c>
      <c r="C14607" s="62" t="s">
        <v>10848</v>
      </c>
      <c r="D14607" s="62" t="s">
        <v>5966</v>
      </c>
      <c r="E14607" s="60">
        <v>45961</v>
      </c>
      <c r="F14607" s="339" t="s">
        <v>16267</v>
      </c>
      <c r="G14607" s="339" t="s">
        <v>16268</v>
      </c>
      <c r="H14607" s="57"/>
      <c r="I14607" s="57"/>
      <c r="J14607" s="57"/>
      <c r="K14607" s="57"/>
      <c r="L14607" s="44"/>
      <c r="M14607" s="334"/>
      <c r="N14607" s="31"/>
      <c r="P14607" s="343"/>
    </row>
    <row r="14608" spans="1:16" x14ac:dyDescent="0.25">
      <c r="A14608" s="44" t="s">
        <v>561</v>
      </c>
      <c r="B14608" s="44" t="s">
        <v>15259</v>
      </c>
      <c r="C14608" s="45" t="s">
        <v>11129</v>
      </c>
      <c r="D14608" s="45" t="s">
        <v>16294</v>
      </c>
      <c r="E14608" s="46">
        <v>46022</v>
      </c>
      <c r="F14608" s="338"/>
      <c r="G14608" s="44"/>
      <c r="H14608" s="44"/>
      <c r="I14608" s="44"/>
      <c r="J14608" s="44"/>
      <c r="K14608" s="44"/>
      <c r="L14608" s="44"/>
      <c r="M14608" s="334"/>
      <c r="N14608" s="31"/>
      <c r="P14608" s="343"/>
    </row>
    <row r="14609" spans="1:16" x14ac:dyDescent="0.25">
      <c r="A14609" s="44" t="s">
        <v>610</v>
      </c>
      <c r="B14609" s="44" t="s">
        <v>15317</v>
      </c>
      <c r="C14609" s="45" t="s">
        <v>7299</v>
      </c>
      <c r="D14609" s="45" t="s">
        <v>16294</v>
      </c>
      <c r="E14609" s="46">
        <v>45688</v>
      </c>
      <c r="F14609" s="338"/>
      <c r="G14609" s="44"/>
      <c r="H14609" s="44"/>
      <c r="I14609" s="44"/>
      <c r="J14609" s="44"/>
      <c r="K14609" s="44"/>
      <c r="L14609" s="44"/>
      <c r="M14609" s="334"/>
      <c r="N14609" s="31"/>
      <c r="P14609" s="343"/>
    </row>
    <row r="14610" spans="1:16" x14ac:dyDescent="0.25">
      <c r="A14610" s="120" t="s">
        <v>2230</v>
      </c>
      <c r="B14610" s="114" t="s">
        <v>2231</v>
      </c>
      <c r="C14610" s="106" t="s">
        <v>3078</v>
      </c>
      <c r="D14610" s="93" t="s">
        <v>1593</v>
      </c>
      <c r="E14610" s="115">
        <v>46497</v>
      </c>
      <c r="F14610" s="93"/>
      <c r="G14610" s="93"/>
      <c r="H14610" s="93"/>
      <c r="I14610" s="99"/>
      <c r="J14610" s="99"/>
      <c r="K14610" s="99"/>
      <c r="L14610" s="44"/>
      <c r="M14610" s="334"/>
      <c r="P14610" s="343"/>
    </row>
    <row r="14611" spans="1:16" x14ac:dyDescent="0.25">
      <c r="A14611" s="120" t="s">
        <v>2230</v>
      </c>
      <c r="B14611" s="114" t="s">
        <v>2231</v>
      </c>
      <c r="C14611" s="106" t="s">
        <v>3078</v>
      </c>
      <c r="D14611" s="93" t="s">
        <v>1593</v>
      </c>
      <c r="E14611" s="115">
        <v>46497</v>
      </c>
      <c r="F14611" s="93"/>
      <c r="G14611" s="93"/>
      <c r="H14611" s="93"/>
      <c r="I14611" s="99"/>
      <c r="J14611" s="99"/>
      <c r="K14611" s="99"/>
      <c r="L14611" s="44"/>
      <c r="M14611" s="334"/>
      <c r="P14611" s="343"/>
    </row>
    <row r="14612" spans="1:16" x14ac:dyDescent="0.25">
      <c r="A14612" s="44" t="s">
        <v>8917</v>
      </c>
      <c r="B14612" s="44" t="s">
        <v>2961</v>
      </c>
      <c r="C14612" s="45" t="s">
        <v>2991</v>
      </c>
      <c r="D14612" s="45" t="s">
        <v>15765</v>
      </c>
      <c r="E14612" s="45" t="s">
        <v>6422</v>
      </c>
      <c r="F14612" s="328"/>
      <c r="G14612" s="328"/>
      <c r="H14612" s="328"/>
      <c r="I14612" s="329"/>
      <c r="J14612" s="329"/>
      <c r="K14612" s="329"/>
      <c r="L14612" s="44"/>
      <c r="M14612" s="334"/>
      <c r="P14612" s="343"/>
    </row>
    <row r="14613" spans="1:16" x14ac:dyDescent="0.25">
      <c r="A14613" s="346" t="s">
        <v>8917</v>
      </c>
      <c r="B14613" s="346" t="s">
        <v>2961</v>
      </c>
      <c r="C14613" s="347" t="s">
        <v>2991</v>
      </c>
      <c r="D14613" s="347" t="s">
        <v>15765</v>
      </c>
      <c r="E14613" s="347" t="s">
        <v>6422</v>
      </c>
      <c r="F14613" s="346"/>
      <c r="G14613" s="346"/>
      <c r="H14613" s="346"/>
      <c r="I14613" s="346"/>
      <c r="J14613" s="346"/>
      <c r="K14613" s="346"/>
      <c r="L14613" s="346"/>
      <c r="M14613" s="346"/>
      <c r="P14613" s="343"/>
    </row>
    <row r="14614" spans="1:16" x14ac:dyDescent="0.25">
      <c r="A14614" s="44" t="s">
        <v>8917</v>
      </c>
      <c r="B14614" s="44" t="s">
        <v>2961</v>
      </c>
      <c r="C14614" s="45" t="s">
        <v>2991</v>
      </c>
      <c r="D14614" s="45" t="s">
        <v>13812</v>
      </c>
      <c r="E14614" s="45" t="s">
        <v>6422</v>
      </c>
      <c r="F14614" s="93"/>
      <c r="G14614" s="93"/>
      <c r="H14614" s="93"/>
      <c r="I14614" s="99"/>
      <c r="J14614" s="99"/>
      <c r="K14614" s="99"/>
      <c r="L14614" s="44"/>
      <c r="M14614" s="334"/>
      <c r="P14614" s="343"/>
    </row>
    <row r="14615" spans="1:16" x14ac:dyDescent="0.25">
      <c r="A14615" s="264" t="s">
        <v>18013</v>
      </c>
      <c r="B14615" s="264" t="s">
        <v>236</v>
      </c>
      <c r="C14615" s="265">
        <v>241001</v>
      </c>
      <c r="D14615" s="265" t="s">
        <v>15953</v>
      </c>
      <c r="E14615" s="266" t="s">
        <v>11352</v>
      </c>
      <c r="P14615" s="343"/>
    </row>
    <row r="14616" spans="1:16" x14ac:dyDescent="0.25">
      <c r="A14616" s="264" t="s">
        <v>18014</v>
      </c>
      <c r="B14616" s="264" t="s">
        <v>6685</v>
      </c>
      <c r="C14616" s="265">
        <v>24120301</v>
      </c>
      <c r="D14616" s="265" t="s">
        <v>15953</v>
      </c>
      <c r="E14616" s="266" t="s">
        <v>17687</v>
      </c>
      <c r="P14616" s="343"/>
    </row>
    <row r="14617" spans="1:16" x14ac:dyDescent="0.25">
      <c r="A14617" s="264" t="s">
        <v>15099</v>
      </c>
      <c r="B14617" s="264" t="s">
        <v>14670</v>
      </c>
      <c r="C14617" s="265">
        <v>240704</v>
      </c>
      <c r="D14617" s="265" t="s">
        <v>15953</v>
      </c>
      <c r="E14617" s="266" t="s">
        <v>6677</v>
      </c>
      <c r="P14617" s="343"/>
    </row>
    <row r="14618" spans="1:16" x14ac:dyDescent="0.25">
      <c r="A14618" s="264" t="s">
        <v>15099</v>
      </c>
      <c r="B14618" s="264" t="s">
        <v>236</v>
      </c>
      <c r="C14618" s="265">
        <v>241001</v>
      </c>
      <c r="D14618" s="265" t="s">
        <v>15953</v>
      </c>
      <c r="E14618" s="266" t="s">
        <v>11352</v>
      </c>
      <c r="P14618" s="343"/>
    </row>
    <row r="14619" spans="1:16" x14ac:dyDescent="0.25">
      <c r="A14619" s="264" t="s">
        <v>15099</v>
      </c>
      <c r="B14619" s="264" t="s">
        <v>14591</v>
      </c>
      <c r="C14619" s="265">
        <v>24020101</v>
      </c>
      <c r="D14619" s="265" t="s">
        <v>15953</v>
      </c>
      <c r="E14619" s="266" t="s">
        <v>12997</v>
      </c>
      <c r="P14619" s="343"/>
    </row>
    <row r="14620" spans="1:16" x14ac:dyDescent="0.25">
      <c r="A14620" s="264" t="s">
        <v>15099</v>
      </c>
      <c r="B14620" s="264" t="s">
        <v>14592</v>
      </c>
      <c r="C14620" s="265">
        <v>24020102</v>
      </c>
      <c r="D14620" s="265" t="s">
        <v>15953</v>
      </c>
      <c r="E14620" s="266" t="s">
        <v>8836</v>
      </c>
      <c r="P14620" s="343"/>
    </row>
    <row r="14621" spans="1:16" x14ac:dyDescent="0.25">
      <c r="A14621" s="264" t="s">
        <v>15099</v>
      </c>
      <c r="B14621" s="264" t="s">
        <v>14593</v>
      </c>
      <c r="C14621" s="265">
        <v>24060301</v>
      </c>
      <c r="D14621" s="265" t="s">
        <v>15953</v>
      </c>
      <c r="E14621" s="266" t="s">
        <v>6412</v>
      </c>
      <c r="P14621" s="343"/>
    </row>
    <row r="14622" spans="1:16" x14ac:dyDescent="0.25">
      <c r="A14622" s="264" t="s">
        <v>15099</v>
      </c>
      <c r="B14622" s="264" t="s">
        <v>14594</v>
      </c>
      <c r="C14622" s="265">
        <v>24060302</v>
      </c>
      <c r="D14622" s="265" t="s">
        <v>15953</v>
      </c>
      <c r="E14622" s="266" t="s">
        <v>5410</v>
      </c>
      <c r="P14622" s="343"/>
    </row>
    <row r="14623" spans="1:16" x14ac:dyDescent="0.25">
      <c r="A14623" s="44" t="s">
        <v>1294</v>
      </c>
      <c r="B14623" s="44" t="s">
        <v>9316</v>
      </c>
      <c r="C14623" s="45" t="s">
        <v>9317</v>
      </c>
      <c r="D14623" s="45" t="s">
        <v>18252</v>
      </c>
      <c r="E14623" s="45" t="s">
        <v>3754</v>
      </c>
      <c r="F14623" s="45" t="s">
        <v>1384</v>
      </c>
      <c r="G14623" s="45" t="s">
        <v>1385</v>
      </c>
      <c r="P14623" s="343"/>
    </row>
    <row r="14624" spans="1:16" x14ac:dyDescent="0.25">
      <c r="A14624" s="44" t="s">
        <v>1294</v>
      </c>
      <c r="B14624" s="44" t="s">
        <v>9313</v>
      </c>
      <c r="C14624" s="45" t="s">
        <v>9314</v>
      </c>
      <c r="D14624" s="45" t="s">
        <v>18252</v>
      </c>
      <c r="E14624" s="45" t="s">
        <v>3754</v>
      </c>
      <c r="F14624" s="45" t="s">
        <v>1384</v>
      </c>
      <c r="G14624" s="45" t="s">
        <v>1385</v>
      </c>
      <c r="P14624" s="343"/>
    </row>
    <row r="14625" spans="1:16" x14ac:dyDescent="0.25">
      <c r="A14625" s="44" t="s">
        <v>1294</v>
      </c>
      <c r="B14625" s="92" t="s">
        <v>13392</v>
      </c>
      <c r="C14625" s="77" t="s">
        <v>13124</v>
      </c>
      <c r="D14625" s="93" t="s">
        <v>13391</v>
      </c>
      <c r="E14625" s="94">
        <v>45838</v>
      </c>
      <c r="F14625" s="93"/>
      <c r="G14625" s="93"/>
      <c r="H14625" s="93"/>
      <c r="I14625" s="99"/>
      <c r="J14625" s="99"/>
      <c r="K14625" s="99"/>
      <c r="L14625" s="44"/>
      <c r="M14625" s="334"/>
      <c r="N14625" s="31"/>
      <c r="P14625" s="343"/>
    </row>
    <row r="14626" spans="1:16" x14ac:dyDescent="0.25">
      <c r="A14626" s="135" t="s">
        <v>1294</v>
      </c>
      <c r="B14626" s="131" t="s">
        <v>1604</v>
      </c>
      <c r="C14626" s="96" t="s">
        <v>9728</v>
      </c>
      <c r="D14626" s="96" t="s">
        <v>1398</v>
      </c>
      <c r="E14626" s="112">
        <v>46266</v>
      </c>
      <c r="F14626" s="93"/>
      <c r="G14626" s="93"/>
      <c r="H14626" s="93"/>
      <c r="I14626" s="99"/>
      <c r="J14626" s="99"/>
      <c r="K14626" s="99"/>
      <c r="L14626" s="44"/>
      <c r="M14626" s="334"/>
      <c r="P14626" s="343"/>
    </row>
    <row r="14627" spans="1:16" x14ac:dyDescent="0.25">
      <c r="A14627" s="76" t="s">
        <v>1294</v>
      </c>
      <c r="B14627" s="76" t="s">
        <v>1603</v>
      </c>
      <c r="C14627" s="97" t="s">
        <v>7718</v>
      </c>
      <c r="D14627" s="97" t="s">
        <v>1398</v>
      </c>
      <c r="E14627" s="64">
        <v>46312</v>
      </c>
      <c r="F14627" s="93"/>
      <c r="G14627" s="93"/>
      <c r="H14627" s="93"/>
      <c r="I14627" s="99"/>
      <c r="J14627" s="99"/>
      <c r="K14627" s="99"/>
      <c r="L14627" s="44"/>
      <c r="M14627" s="334"/>
      <c r="P14627" s="343"/>
    </row>
    <row r="14628" spans="1:16" x14ac:dyDescent="0.25">
      <c r="A14628" s="44" t="s">
        <v>15648</v>
      </c>
      <c r="B14628" s="44" t="s">
        <v>4865</v>
      </c>
      <c r="C14628" s="45" t="s">
        <v>15432</v>
      </c>
      <c r="D14628" s="45" t="s">
        <v>18252</v>
      </c>
      <c r="E14628" s="45" t="s">
        <v>6492</v>
      </c>
      <c r="F14628" s="45" t="s">
        <v>1384</v>
      </c>
      <c r="G14628" s="45" t="s">
        <v>1384</v>
      </c>
      <c r="P14628" s="343"/>
    </row>
    <row r="14629" spans="1:16" x14ac:dyDescent="0.25">
      <c r="A14629" s="44" t="s">
        <v>10198</v>
      </c>
      <c r="B14629" s="44" t="s">
        <v>177</v>
      </c>
      <c r="C14629" s="45" t="s">
        <v>10199</v>
      </c>
      <c r="D14629" s="45" t="s">
        <v>15765</v>
      </c>
      <c r="E14629" s="45" t="s">
        <v>6212</v>
      </c>
      <c r="F14629" s="328"/>
      <c r="G14629" s="328"/>
      <c r="H14629" s="328"/>
      <c r="I14629" s="329"/>
      <c r="J14629" s="329"/>
      <c r="K14629" s="329"/>
      <c r="L14629" s="44"/>
      <c r="M14629" s="334"/>
      <c r="P14629" s="343"/>
    </row>
    <row r="14630" spans="1:16" x14ac:dyDescent="0.25">
      <c r="A14630" s="346" t="s">
        <v>10198</v>
      </c>
      <c r="B14630" s="346" t="s">
        <v>177</v>
      </c>
      <c r="C14630" s="347" t="s">
        <v>10199</v>
      </c>
      <c r="D14630" s="347" t="s">
        <v>15765</v>
      </c>
      <c r="E14630" s="347" t="s">
        <v>16792</v>
      </c>
      <c r="F14630" s="346"/>
      <c r="G14630" s="346"/>
      <c r="H14630" s="346"/>
      <c r="I14630" s="346"/>
      <c r="J14630" s="346"/>
      <c r="K14630" s="346"/>
      <c r="L14630" s="346"/>
      <c r="M14630" s="346"/>
      <c r="P14630" s="343"/>
    </row>
    <row r="14631" spans="1:16" x14ac:dyDescent="0.25">
      <c r="A14631" s="44" t="s">
        <v>10198</v>
      </c>
      <c r="B14631" s="44" t="s">
        <v>177</v>
      </c>
      <c r="C14631" s="45" t="s">
        <v>10199</v>
      </c>
      <c r="D14631" s="45" t="s">
        <v>13812</v>
      </c>
      <c r="E14631" s="45" t="s">
        <v>6212</v>
      </c>
      <c r="F14631" s="93"/>
      <c r="G14631" s="93"/>
      <c r="H14631" s="93"/>
      <c r="I14631" s="99"/>
      <c r="J14631" s="99"/>
      <c r="K14631" s="99"/>
      <c r="L14631" s="44"/>
      <c r="M14631" s="334"/>
      <c r="P14631" s="343"/>
    </row>
    <row r="14632" spans="1:16" x14ac:dyDescent="0.25">
      <c r="A14632" s="44" t="s">
        <v>345</v>
      </c>
      <c r="B14632" s="44" t="s">
        <v>229</v>
      </c>
      <c r="C14632" s="45" t="s">
        <v>10324</v>
      </c>
      <c r="D14632" s="45" t="s">
        <v>15765</v>
      </c>
      <c r="E14632" s="45" t="s">
        <v>8836</v>
      </c>
      <c r="F14632" s="328"/>
      <c r="G14632" s="328"/>
      <c r="H14632" s="328"/>
      <c r="I14632" s="329"/>
      <c r="J14632" s="329"/>
      <c r="K14632" s="329"/>
      <c r="L14632" s="44"/>
      <c r="M14632" s="334"/>
      <c r="P14632" s="343"/>
    </row>
    <row r="14633" spans="1:16" x14ac:dyDescent="0.25">
      <c r="A14633" s="346" t="s">
        <v>345</v>
      </c>
      <c r="B14633" s="346" t="s">
        <v>229</v>
      </c>
      <c r="C14633" s="347" t="s">
        <v>10324</v>
      </c>
      <c r="D14633" s="347" t="s">
        <v>15765</v>
      </c>
      <c r="E14633" s="347" t="s">
        <v>6967</v>
      </c>
      <c r="F14633" s="346"/>
      <c r="G14633" s="346"/>
      <c r="H14633" s="346"/>
      <c r="I14633" s="346"/>
      <c r="J14633" s="346"/>
      <c r="K14633" s="346"/>
      <c r="L14633" s="346"/>
      <c r="M14633" s="346"/>
      <c r="P14633" s="343"/>
    </row>
    <row r="14634" spans="1:16" x14ac:dyDescent="0.25">
      <c r="A14634" s="264" t="s">
        <v>345</v>
      </c>
      <c r="B14634" s="264" t="s">
        <v>4181</v>
      </c>
      <c r="C14634" s="265">
        <v>230301</v>
      </c>
      <c r="D14634" s="265" t="s">
        <v>15953</v>
      </c>
      <c r="E14634" s="266" t="s">
        <v>6877</v>
      </c>
      <c r="P14634" s="343"/>
    </row>
    <row r="14635" spans="1:16" x14ac:dyDescent="0.25">
      <c r="A14635" s="44" t="s">
        <v>345</v>
      </c>
      <c r="B14635" s="44" t="s">
        <v>229</v>
      </c>
      <c r="C14635" s="45" t="s">
        <v>10324</v>
      </c>
      <c r="D14635" s="45" t="s">
        <v>13812</v>
      </c>
      <c r="E14635" s="45" t="s">
        <v>8836</v>
      </c>
      <c r="F14635" s="93"/>
      <c r="G14635" s="93"/>
      <c r="H14635" s="93"/>
      <c r="I14635" s="99"/>
      <c r="J14635" s="99"/>
      <c r="K14635" s="99"/>
      <c r="L14635" s="44"/>
      <c r="M14635" s="334"/>
      <c r="P14635" s="343"/>
    </row>
    <row r="14636" spans="1:16" x14ac:dyDescent="0.25">
      <c r="A14636" s="262" t="s">
        <v>7489</v>
      </c>
      <c r="B14636" s="262" t="s">
        <v>7482</v>
      </c>
      <c r="C14636" s="53" t="s">
        <v>7490</v>
      </c>
      <c r="D14636" s="93" t="s">
        <v>7330</v>
      </c>
      <c r="E14636" s="263">
        <v>46569</v>
      </c>
      <c r="F14636" s="93"/>
      <c r="G14636" s="93"/>
      <c r="H14636" s="93"/>
      <c r="I14636" s="99"/>
      <c r="J14636" s="99"/>
      <c r="K14636" s="99"/>
      <c r="L14636" s="44"/>
      <c r="M14636" s="334"/>
      <c r="P14636" s="343"/>
    </row>
    <row r="14637" spans="1:16" x14ac:dyDescent="0.25">
      <c r="A14637" s="44" t="s">
        <v>13640</v>
      </c>
      <c r="B14637" s="44" t="s">
        <v>13641</v>
      </c>
      <c r="C14637" s="45" t="s">
        <v>13728</v>
      </c>
      <c r="D14637" s="45" t="s">
        <v>4574</v>
      </c>
      <c r="E14637" s="275">
        <f>DATE(2027,8,9)</f>
        <v>46608</v>
      </c>
      <c r="M14637" s="334"/>
      <c r="P14637" s="343"/>
    </row>
    <row r="14638" spans="1:16" x14ac:dyDescent="0.25">
      <c r="A14638" s="264" t="s">
        <v>15100</v>
      </c>
      <c r="B14638" s="264" t="s">
        <v>1059</v>
      </c>
      <c r="C14638" s="265">
        <v>231104</v>
      </c>
      <c r="D14638" s="265" t="s">
        <v>15953</v>
      </c>
      <c r="E14638" s="266" t="s">
        <v>11352</v>
      </c>
      <c r="P14638" s="343"/>
    </row>
    <row r="14639" spans="1:16" x14ac:dyDescent="0.25">
      <c r="A14639" s="264" t="s">
        <v>15100</v>
      </c>
      <c r="B14639" s="264" t="s">
        <v>4181</v>
      </c>
      <c r="C14639" s="265">
        <v>240301</v>
      </c>
      <c r="D14639" s="265" t="s">
        <v>15953</v>
      </c>
      <c r="E14639" s="266" t="s">
        <v>13010</v>
      </c>
      <c r="P14639" s="343"/>
    </row>
    <row r="14640" spans="1:16" x14ac:dyDescent="0.25">
      <c r="A14640" s="264" t="s">
        <v>15101</v>
      </c>
      <c r="B14640" s="264" t="s">
        <v>14577</v>
      </c>
      <c r="C14640" s="265">
        <v>240501</v>
      </c>
      <c r="D14640" s="265" t="s">
        <v>15953</v>
      </c>
      <c r="E14640" s="266" t="s">
        <v>14578</v>
      </c>
      <c r="P14640" s="343"/>
    </row>
    <row r="14641" spans="1:16" x14ac:dyDescent="0.25">
      <c r="A14641" s="264" t="s">
        <v>15101</v>
      </c>
      <c r="B14641" s="264" t="s">
        <v>14593</v>
      </c>
      <c r="C14641" s="265">
        <v>24060301</v>
      </c>
      <c r="D14641" s="265" t="s">
        <v>15953</v>
      </c>
      <c r="E14641" s="266" t="s">
        <v>6412</v>
      </c>
      <c r="P14641" s="343"/>
    </row>
    <row r="14642" spans="1:16" x14ac:dyDescent="0.25">
      <c r="A14642" s="44" t="s">
        <v>15649</v>
      </c>
      <c r="B14642" s="44" t="s">
        <v>1371</v>
      </c>
      <c r="C14642" s="45" t="s">
        <v>15474</v>
      </c>
      <c r="D14642" s="45" t="s">
        <v>18252</v>
      </c>
      <c r="E14642" s="45" t="s">
        <v>3064</v>
      </c>
      <c r="F14642" s="45" t="s">
        <v>1385</v>
      </c>
      <c r="G14642" s="45" t="s">
        <v>1384</v>
      </c>
      <c r="P14642" s="343"/>
    </row>
    <row r="14643" spans="1:16" x14ac:dyDescent="0.25">
      <c r="A14643" s="264" t="s">
        <v>5507</v>
      </c>
      <c r="B14643" s="264" t="s">
        <v>236</v>
      </c>
      <c r="C14643" s="265">
        <v>241001</v>
      </c>
      <c r="D14643" s="265" t="s">
        <v>15953</v>
      </c>
      <c r="E14643" s="266" t="s">
        <v>11352</v>
      </c>
      <c r="P14643" s="343"/>
    </row>
    <row r="14644" spans="1:16" x14ac:dyDescent="0.25">
      <c r="A14644" s="120" t="s">
        <v>2366</v>
      </c>
      <c r="B14644" s="114" t="s">
        <v>2318</v>
      </c>
      <c r="C14644" s="106" t="s">
        <v>5140</v>
      </c>
      <c r="D14644" s="93" t="s">
        <v>1593</v>
      </c>
      <c r="E14644" s="115">
        <v>46053</v>
      </c>
      <c r="F14644" s="93"/>
      <c r="G14644" s="93"/>
      <c r="H14644" s="93"/>
      <c r="I14644" s="99"/>
      <c r="J14644" s="99"/>
      <c r="K14644" s="99"/>
      <c r="L14644" s="44"/>
      <c r="M14644" s="334"/>
      <c r="P14644" s="343"/>
    </row>
    <row r="14645" spans="1:16" x14ac:dyDescent="0.25">
      <c r="A14645" s="120" t="s">
        <v>2366</v>
      </c>
      <c r="B14645" s="114" t="s">
        <v>2318</v>
      </c>
      <c r="C14645" s="106" t="s">
        <v>5140</v>
      </c>
      <c r="D14645" s="93" t="s">
        <v>1593</v>
      </c>
      <c r="E14645" s="115">
        <v>46053</v>
      </c>
      <c r="F14645" s="93"/>
      <c r="G14645" s="93"/>
      <c r="H14645" s="93"/>
      <c r="I14645" s="99"/>
      <c r="J14645" s="99"/>
      <c r="K14645" s="99"/>
      <c r="L14645" s="44"/>
      <c r="M14645" s="334"/>
      <c r="P14645" s="343"/>
    </row>
    <row r="14646" spans="1:16" x14ac:dyDescent="0.25">
      <c r="A14646" s="44" t="s">
        <v>11900</v>
      </c>
      <c r="B14646" s="44" t="s">
        <v>11838</v>
      </c>
      <c r="C14646" s="45" t="s">
        <v>11839</v>
      </c>
      <c r="D14646" s="45" t="s">
        <v>18252</v>
      </c>
      <c r="E14646" s="45" t="s">
        <v>10715</v>
      </c>
      <c r="F14646" s="45" t="s">
        <v>1385</v>
      </c>
      <c r="G14646" s="45" t="s">
        <v>1385</v>
      </c>
      <c r="P14646" s="343"/>
    </row>
    <row r="14647" spans="1:16" x14ac:dyDescent="0.25">
      <c r="A14647" s="44" t="s">
        <v>15650</v>
      </c>
      <c r="B14647" s="44" t="s">
        <v>5093</v>
      </c>
      <c r="C14647" s="45" t="s">
        <v>15426</v>
      </c>
      <c r="D14647" s="45" t="s">
        <v>18252</v>
      </c>
      <c r="E14647" s="45" t="s">
        <v>10069</v>
      </c>
      <c r="F14647" s="45" t="s">
        <v>1384</v>
      </c>
      <c r="G14647" s="45" t="s">
        <v>1385</v>
      </c>
      <c r="P14647" s="343"/>
    </row>
    <row r="14648" spans="1:16" x14ac:dyDescent="0.25">
      <c r="A14648" s="264" t="s">
        <v>7091</v>
      </c>
      <c r="B14648" s="264" t="s">
        <v>6669</v>
      </c>
      <c r="C14648" s="265">
        <v>220802</v>
      </c>
      <c r="D14648" s="265" t="s">
        <v>15953</v>
      </c>
      <c r="E14648" s="266" t="s">
        <v>6416</v>
      </c>
      <c r="P14648" s="343"/>
    </row>
    <row r="14649" spans="1:16" x14ac:dyDescent="0.25">
      <c r="A14649" s="44" t="s">
        <v>4560</v>
      </c>
      <c r="B14649" s="44" t="s">
        <v>15257</v>
      </c>
      <c r="C14649" s="45" t="s">
        <v>13518</v>
      </c>
      <c r="D14649" s="45" t="s">
        <v>16294</v>
      </c>
      <c r="E14649" s="46">
        <v>46022</v>
      </c>
      <c r="F14649" s="338"/>
      <c r="G14649" s="44"/>
      <c r="H14649" s="44"/>
      <c r="I14649" s="44"/>
      <c r="J14649" s="44"/>
      <c r="K14649" s="44"/>
      <c r="L14649" s="44"/>
      <c r="M14649" s="334"/>
      <c r="N14649" s="31"/>
      <c r="P14649" s="343"/>
    </row>
    <row r="14650" spans="1:16" x14ac:dyDescent="0.25">
      <c r="A14650" s="264" t="s">
        <v>18015</v>
      </c>
      <c r="B14650" s="264" t="s">
        <v>6669</v>
      </c>
      <c r="C14650" s="265">
        <v>240804</v>
      </c>
      <c r="D14650" s="265" t="s">
        <v>15953</v>
      </c>
      <c r="E14650" s="266" t="s">
        <v>15826</v>
      </c>
      <c r="P14650" s="343"/>
    </row>
    <row r="14651" spans="1:16" x14ac:dyDescent="0.25">
      <c r="A14651" s="264" t="s">
        <v>8771</v>
      </c>
      <c r="B14651" s="264" t="s">
        <v>8832</v>
      </c>
      <c r="C14651" s="265">
        <v>230203</v>
      </c>
      <c r="D14651" s="265" t="s">
        <v>15953</v>
      </c>
      <c r="E14651" s="266" t="s">
        <v>8836</v>
      </c>
      <c r="P14651" s="343"/>
    </row>
    <row r="14652" spans="1:16" x14ac:dyDescent="0.25">
      <c r="A14652" s="1" t="s">
        <v>14516</v>
      </c>
      <c r="B14652" s="432" t="s">
        <v>14406</v>
      </c>
      <c r="C14652" s="433" t="s">
        <v>14517</v>
      </c>
      <c r="D14652" s="434" t="s">
        <v>17016</v>
      </c>
      <c r="E14652" s="434">
        <v>45866</v>
      </c>
      <c r="P14652" s="343"/>
    </row>
    <row r="14653" spans="1:16" x14ac:dyDescent="0.25">
      <c r="A14653" s="1" t="s">
        <v>16479</v>
      </c>
      <c r="B14653" s="432" t="s">
        <v>2171</v>
      </c>
      <c r="C14653" s="433" t="s">
        <v>16480</v>
      </c>
      <c r="D14653" s="434" t="s">
        <v>17016</v>
      </c>
      <c r="E14653" s="434">
        <v>45917</v>
      </c>
      <c r="P14653" s="343"/>
    </row>
    <row r="14654" spans="1:16" x14ac:dyDescent="0.25">
      <c r="A14654" s="1" t="s">
        <v>16479</v>
      </c>
      <c r="B14654" s="432" t="s">
        <v>2171</v>
      </c>
      <c r="C14654" s="433" t="s">
        <v>16480</v>
      </c>
      <c r="D14654" s="434" t="s">
        <v>17016</v>
      </c>
      <c r="E14654" s="434">
        <v>45917</v>
      </c>
      <c r="P14654" s="343"/>
    </row>
    <row r="14655" spans="1:16" x14ac:dyDescent="0.25">
      <c r="A14655" s="264" t="s">
        <v>13060</v>
      </c>
      <c r="B14655" s="264" t="s">
        <v>12996</v>
      </c>
      <c r="C14655" s="265">
        <v>24010401</v>
      </c>
      <c r="D14655" s="265" t="s">
        <v>15953</v>
      </c>
      <c r="E14655" s="266" t="s">
        <v>12997</v>
      </c>
      <c r="P14655" s="343"/>
    </row>
    <row r="14656" spans="1:16" x14ac:dyDescent="0.25">
      <c r="A14656" s="264" t="s">
        <v>13060</v>
      </c>
      <c r="B14656" s="264" t="s">
        <v>3782</v>
      </c>
      <c r="C14656" s="265">
        <v>24010402</v>
      </c>
      <c r="D14656" s="265" t="s">
        <v>15953</v>
      </c>
      <c r="E14656" s="266" t="s">
        <v>8836</v>
      </c>
      <c r="P14656" s="343"/>
    </row>
    <row r="14657" spans="1:16" x14ac:dyDescent="0.25">
      <c r="A14657" s="264" t="s">
        <v>7092</v>
      </c>
      <c r="B14657" s="264" t="s">
        <v>6697</v>
      </c>
      <c r="C14657" s="265">
        <v>221003</v>
      </c>
      <c r="D14657" s="265" t="s">
        <v>15953</v>
      </c>
      <c r="E14657" s="266" t="s">
        <v>5198</v>
      </c>
      <c r="P14657" s="343"/>
    </row>
    <row r="14658" spans="1:16" x14ac:dyDescent="0.25">
      <c r="A14658" s="264" t="s">
        <v>7092</v>
      </c>
      <c r="B14658" s="264" t="s">
        <v>2751</v>
      </c>
      <c r="C14658" s="265">
        <v>230105</v>
      </c>
      <c r="D14658" s="265" t="s">
        <v>15953</v>
      </c>
      <c r="E14658" s="266" t="s">
        <v>6877</v>
      </c>
      <c r="P14658" s="343"/>
    </row>
    <row r="14659" spans="1:16" x14ac:dyDescent="0.25">
      <c r="A14659" s="264" t="s">
        <v>7092</v>
      </c>
      <c r="B14659" s="264" t="s">
        <v>1068</v>
      </c>
      <c r="C14659" s="265">
        <v>230202</v>
      </c>
      <c r="D14659" s="265" t="s">
        <v>15953</v>
      </c>
      <c r="E14659" s="266" t="s">
        <v>8836</v>
      </c>
      <c r="P14659" s="343"/>
    </row>
    <row r="14660" spans="1:16" x14ac:dyDescent="0.25">
      <c r="A14660" s="264" t="s">
        <v>7092</v>
      </c>
      <c r="B14660" s="264" t="s">
        <v>11355</v>
      </c>
      <c r="C14660" s="265">
        <v>230905</v>
      </c>
      <c r="D14660" s="265" t="s">
        <v>15953</v>
      </c>
      <c r="E14660" s="266" t="s">
        <v>10715</v>
      </c>
      <c r="P14660" s="343"/>
    </row>
    <row r="14661" spans="1:16" x14ac:dyDescent="0.25">
      <c r="A14661" s="44" t="s">
        <v>11069</v>
      </c>
      <c r="B14661" s="44" t="s">
        <v>1374</v>
      </c>
      <c r="C14661" s="45" t="s">
        <v>10983</v>
      </c>
      <c r="D14661" s="45" t="s">
        <v>18252</v>
      </c>
      <c r="E14661" s="45" t="s">
        <v>10715</v>
      </c>
      <c r="F14661" s="45" t="s">
        <v>1384</v>
      </c>
      <c r="G14661" s="45" t="s">
        <v>1385</v>
      </c>
      <c r="P14661" s="343"/>
    </row>
    <row r="14662" spans="1:16" x14ac:dyDescent="0.25">
      <c r="A14662" s="44" t="s">
        <v>12600</v>
      </c>
      <c r="B14662" s="44" t="s">
        <v>12064</v>
      </c>
      <c r="C14662" s="45" t="s">
        <v>12937</v>
      </c>
      <c r="D14662" s="45" t="s">
        <v>4574</v>
      </c>
      <c r="E14662" s="275">
        <f>DATE(2027,4,20)</f>
        <v>46497</v>
      </c>
      <c r="M14662" s="334"/>
      <c r="P14662" s="343"/>
    </row>
    <row r="14663" spans="1:16" x14ac:dyDescent="0.25">
      <c r="A14663" s="264" t="s">
        <v>15102</v>
      </c>
      <c r="B14663" s="264" t="s">
        <v>1056</v>
      </c>
      <c r="C14663" s="265">
        <v>240601</v>
      </c>
      <c r="D14663" s="265" t="s">
        <v>15953</v>
      </c>
      <c r="E14663" s="266" t="s">
        <v>13753</v>
      </c>
      <c r="P14663" s="343"/>
    </row>
    <row r="14664" spans="1:16" x14ac:dyDescent="0.25">
      <c r="A14664" s="264" t="s">
        <v>15102</v>
      </c>
      <c r="B14664" s="264" t="s">
        <v>1077</v>
      </c>
      <c r="C14664" s="265">
        <v>240602</v>
      </c>
      <c r="D14664" s="265" t="s">
        <v>15953</v>
      </c>
      <c r="E14664" s="266" t="s">
        <v>6412</v>
      </c>
      <c r="P14664" s="343"/>
    </row>
    <row r="14665" spans="1:16" x14ac:dyDescent="0.25">
      <c r="A14665" s="44" t="s">
        <v>16207</v>
      </c>
      <c r="B14665" s="44" t="s">
        <v>1356</v>
      </c>
      <c r="C14665" s="45" t="s">
        <v>15958</v>
      </c>
      <c r="D14665" s="45" t="s">
        <v>18252</v>
      </c>
      <c r="E14665" s="45" t="s">
        <v>6214</v>
      </c>
      <c r="F14665" s="45" t="s">
        <v>1384</v>
      </c>
      <c r="G14665" s="45" t="s">
        <v>1385</v>
      </c>
      <c r="P14665" s="343"/>
    </row>
    <row r="14666" spans="1:16" x14ac:dyDescent="0.25">
      <c r="A14666" s="44" t="s">
        <v>11276</v>
      </c>
      <c r="B14666" s="44" t="s">
        <v>177</v>
      </c>
      <c r="C14666" s="45" t="s">
        <v>10200</v>
      </c>
      <c r="D14666" s="45" t="s">
        <v>15765</v>
      </c>
      <c r="E14666" s="45" t="s">
        <v>6212</v>
      </c>
      <c r="F14666" s="328"/>
      <c r="G14666" s="328"/>
      <c r="H14666" s="328"/>
      <c r="I14666" s="329"/>
      <c r="J14666" s="329"/>
      <c r="K14666" s="329"/>
      <c r="L14666" s="44"/>
      <c r="M14666" s="334"/>
      <c r="P14666" s="343"/>
    </row>
    <row r="14667" spans="1:16" x14ac:dyDescent="0.25">
      <c r="A14667" s="346" t="s">
        <v>11276</v>
      </c>
      <c r="B14667" s="346" t="s">
        <v>177</v>
      </c>
      <c r="C14667" s="347" t="s">
        <v>10200</v>
      </c>
      <c r="D14667" s="347" t="s">
        <v>15765</v>
      </c>
      <c r="E14667" s="347" t="s">
        <v>16792</v>
      </c>
      <c r="F14667" s="346"/>
      <c r="G14667" s="346"/>
      <c r="H14667" s="346"/>
      <c r="I14667" s="346"/>
      <c r="J14667" s="346"/>
      <c r="K14667" s="346"/>
      <c r="L14667" s="346"/>
      <c r="M14667" s="346"/>
      <c r="P14667" s="343"/>
    </row>
    <row r="14668" spans="1:16" x14ac:dyDescent="0.25">
      <c r="A14668" s="44" t="s">
        <v>11276</v>
      </c>
      <c r="B14668" s="44" t="s">
        <v>177</v>
      </c>
      <c r="C14668" s="45" t="s">
        <v>10200</v>
      </c>
      <c r="D14668" s="45" t="s">
        <v>13812</v>
      </c>
      <c r="E14668" s="45" t="s">
        <v>6212</v>
      </c>
      <c r="F14668" s="93"/>
      <c r="G14668" s="93"/>
      <c r="H14668" s="93"/>
      <c r="I14668" s="99"/>
      <c r="J14668" s="99"/>
      <c r="K14668" s="99"/>
      <c r="L14668" s="44"/>
      <c r="M14668" s="334"/>
      <c r="P14668" s="343"/>
    </row>
    <row r="14669" spans="1:16" x14ac:dyDescent="0.25">
      <c r="A14669" s="264" t="s">
        <v>9621</v>
      </c>
      <c r="B14669" s="264" t="s">
        <v>4181</v>
      </c>
      <c r="C14669" s="265">
        <v>230301</v>
      </c>
      <c r="D14669" s="265" t="s">
        <v>15953</v>
      </c>
      <c r="E14669" s="266" t="s">
        <v>6877</v>
      </c>
      <c r="P14669" s="343"/>
    </row>
    <row r="14670" spans="1:16" x14ac:dyDescent="0.25">
      <c r="A14670" s="44" t="s">
        <v>1949</v>
      </c>
      <c r="B14670" s="44" t="s">
        <v>1351</v>
      </c>
      <c r="C14670" s="45" t="s">
        <v>6192</v>
      </c>
      <c r="D14670" s="45" t="s">
        <v>18252</v>
      </c>
      <c r="E14670" s="45" t="s">
        <v>6210</v>
      </c>
      <c r="F14670" s="45" t="s">
        <v>1384</v>
      </c>
      <c r="G14670" s="45" t="s">
        <v>1385</v>
      </c>
      <c r="P14670" s="343"/>
    </row>
    <row r="14671" spans="1:16" x14ac:dyDescent="0.25">
      <c r="A14671" s="44" t="s">
        <v>13100</v>
      </c>
      <c r="B14671" s="44" t="s">
        <v>15297</v>
      </c>
      <c r="C14671" s="45" t="s">
        <v>13093</v>
      </c>
      <c r="D14671" s="45" t="s">
        <v>16294</v>
      </c>
      <c r="E14671" s="46">
        <v>46081</v>
      </c>
      <c r="F14671" s="338"/>
      <c r="G14671" s="44"/>
      <c r="H14671" s="44"/>
      <c r="I14671" s="44"/>
      <c r="J14671" s="44"/>
      <c r="K14671" s="44"/>
      <c r="L14671" s="44"/>
      <c r="M14671" s="334"/>
      <c r="P14671" s="343"/>
    </row>
    <row r="14672" spans="1:16" x14ac:dyDescent="0.25">
      <c r="A14672" s="264" t="s">
        <v>18016</v>
      </c>
      <c r="B14672" s="264" t="s">
        <v>6966</v>
      </c>
      <c r="C14672" s="265">
        <v>25010401</v>
      </c>
      <c r="D14672" s="265" t="s">
        <v>15953</v>
      </c>
      <c r="E14672" s="266" t="s">
        <v>17700</v>
      </c>
      <c r="P14672" s="343"/>
    </row>
    <row r="14673" spans="1:16" x14ac:dyDescent="0.25">
      <c r="A14673" s="264" t="s">
        <v>18016</v>
      </c>
      <c r="B14673" s="264" t="s">
        <v>3782</v>
      </c>
      <c r="C14673" s="265">
        <v>25010402</v>
      </c>
      <c r="D14673" s="265" t="s">
        <v>15953</v>
      </c>
      <c r="E14673" s="266" t="s">
        <v>6665</v>
      </c>
      <c r="P14673" s="343"/>
    </row>
    <row r="14674" spans="1:16" x14ac:dyDescent="0.25">
      <c r="A14674" s="264" t="s">
        <v>7093</v>
      </c>
      <c r="B14674" s="264" t="s">
        <v>2751</v>
      </c>
      <c r="C14674" s="265">
        <v>220105</v>
      </c>
      <c r="D14674" s="265" t="s">
        <v>15953</v>
      </c>
      <c r="E14674" s="266" t="s">
        <v>3064</v>
      </c>
      <c r="P14674" s="343"/>
    </row>
    <row r="14675" spans="1:16" x14ac:dyDescent="0.25">
      <c r="A14675" s="264" t="s">
        <v>15103</v>
      </c>
      <c r="B14675" s="264" t="s">
        <v>1076</v>
      </c>
      <c r="C14675" s="265">
        <v>240303</v>
      </c>
      <c r="D14675" s="265" t="s">
        <v>15953</v>
      </c>
      <c r="E14675" s="266" t="s">
        <v>3064</v>
      </c>
      <c r="P14675" s="343"/>
    </row>
    <row r="14676" spans="1:16" x14ac:dyDescent="0.25">
      <c r="A14676" s="264" t="s">
        <v>8772</v>
      </c>
      <c r="B14676" s="264" t="s">
        <v>2751</v>
      </c>
      <c r="C14676" s="265">
        <v>230105</v>
      </c>
      <c r="D14676" s="265" t="s">
        <v>15953</v>
      </c>
      <c r="E14676" s="266" t="s">
        <v>6877</v>
      </c>
      <c r="P14676" s="343"/>
    </row>
    <row r="14677" spans="1:16" x14ac:dyDescent="0.25">
      <c r="A14677" s="403" t="s">
        <v>17568</v>
      </c>
      <c r="B14677" s="403" t="s">
        <v>17303</v>
      </c>
      <c r="C14677" s="413">
        <v>1.24</v>
      </c>
      <c r="D14677" s="43" t="s">
        <v>17679</v>
      </c>
      <c r="E14677" s="43">
        <v>47057</v>
      </c>
      <c r="F14677" s="88" t="s">
        <v>1533</v>
      </c>
      <c r="P14677" s="343"/>
    </row>
    <row r="14678" spans="1:16" x14ac:dyDescent="0.25">
      <c r="A14678" s="44" t="s">
        <v>666</v>
      </c>
      <c r="B14678" s="44" t="s">
        <v>15313</v>
      </c>
      <c r="C14678" s="45" t="s">
        <v>13529</v>
      </c>
      <c r="D14678" s="45" t="s">
        <v>16294</v>
      </c>
      <c r="E14678" s="46">
        <v>46965</v>
      </c>
      <c r="F14678" s="338"/>
      <c r="G14678" s="44"/>
      <c r="H14678" s="44"/>
      <c r="I14678" s="44"/>
      <c r="J14678" s="44"/>
      <c r="K14678" s="44"/>
      <c r="L14678" s="44"/>
      <c r="M14678" s="334"/>
      <c r="P14678" s="343"/>
    </row>
    <row r="14679" spans="1:16" x14ac:dyDescent="0.25">
      <c r="A14679" s="44" t="s">
        <v>16733</v>
      </c>
      <c r="B14679" s="44" t="s">
        <v>16734</v>
      </c>
      <c r="C14679" s="45" t="s">
        <v>16735</v>
      </c>
      <c r="D14679" s="45" t="s">
        <v>4574</v>
      </c>
      <c r="E14679" s="275">
        <f>DATE(2026,2,17)</f>
        <v>46070</v>
      </c>
      <c r="M14679" s="334"/>
      <c r="P14679" s="343"/>
    </row>
    <row r="14680" spans="1:16" x14ac:dyDescent="0.25">
      <c r="A14680" s="329" t="s">
        <v>15360</v>
      </c>
      <c r="B14680" s="330" t="s">
        <v>15362</v>
      </c>
      <c r="C14680" s="328" t="s">
        <v>15377</v>
      </c>
      <c r="D14680" s="93" t="s">
        <v>1593</v>
      </c>
      <c r="E14680" s="331">
        <v>46446</v>
      </c>
      <c r="F14680" s="328"/>
      <c r="G14680" s="328"/>
      <c r="H14680" s="328"/>
      <c r="I14680" s="329"/>
      <c r="J14680" s="329"/>
      <c r="K14680" s="329"/>
      <c r="L14680" s="44"/>
      <c r="M14680" s="334"/>
      <c r="P14680" s="343"/>
    </row>
    <row r="14681" spans="1:16" x14ac:dyDescent="0.25">
      <c r="A14681" s="44" t="s">
        <v>13798</v>
      </c>
      <c r="B14681" s="44" t="s">
        <v>13765</v>
      </c>
      <c r="C14681" s="45" t="s">
        <v>13799</v>
      </c>
      <c r="D14681" s="45" t="s">
        <v>15765</v>
      </c>
      <c r="E14681" s="45" t="s">
        <v>11352</v>
      </c>
      <c r="F14681" s="328"/>
      <c r="G14681" s="328"/>
      <c r="H14681" s="328"/>
      <c r="I14681" s="329"/>
      <c r="J14681" s="329"/>
      <c r="K14681" s="329"/>
      <c r="L14681" s="44"/>
      <c r="M14681" s="334"/>
      <c r="P14681" s="343"/>
    </row>
    <row r="14682" spans="1:16" x14ac:dyDescent="0.25">
      <c r="A14682" s="346" t="s">
        <v>13798</v>
      </c>
      <c r="B14682" s="346" t="s">
        <v>13765</v>
      </c>
      <c r="C14682" s="347" t="s">
        <v>13799</v>
      </c>
      <c r="D14682" s="347" t="s">
        <v>15765</v>
      </c>
      <c r="E14682" s="347" t="s">
        <v>16848</v>
      </c>
      <c r="F14682" s="346"/>
      <c r="G14682" s="346"/>
      <c r="H14682" s="346"/>
      <c r="I14682" s="346"/>
      <c r="J14682" s="346"/>
      <c r="K14682" s="346"/>
      <c r="L14682" s="346"/>
      <c r="M14682" s="346"/>
      <c r="P14682" s="343"/>
    </row>
    <row r="14683" spans="1:16" x14ac:dyDescent="0.25">
      <c r="A14683" s="44" t="s">
        <v>13798</v>
      </c>
      <c r="B14683" s="44" t="s">
        <v>13765</v>
      </c>
      <c r="C14683" s="45" t="s">
        <v>13799</v>
      </c>
      <c r="D14683" s="45" t="s">
        <v>13812</v>
      </c>
      <c r="E14683" s="45" t="s">
        <v>11352</v>
      </c>
      <c r="F14683" s="93"/>
      <c r="G14683" s="93"/>
      <c r="H14683" s="93"/>
      <c r="I14683" s="99"/>
      <c r="J14683" s="99"/>
      <c r="K14683" s="99"/>
      <c r="L14683" s="44"/>
      <c r="M14683" s="334"/>
      <c r="P14683" s="343"/>
    </row>
    <row r="14684" spans="1:16" x14ac:dyDescent="0.25">
      <c r="A14684" s="44" t="s">
        <v>11070</v>
      </c>
      <c r="B14684" s="44" t="s">
        <v>1369</v>
      </c>
      <c r="C14684" s="45" t="s">
        <v>10988</v>
      </c>
      <c r="D14684" s="45" t="s">
        <v>18252</v>
      </c>
      <c r="E14684" s="45" t="s">
        <v>10715</v>
      </c>
      <c r="F14684" s="45" t="s">
        <v>1384</v>
      </c>
      <c r="G14684" s="45" t="s">
        <v>1385</v>
      </c>
      <c r="P14684" s="343"/>
    </row>
    <row r="14685" spans="1:16" x14ac:dyDescent="0.25">
      <c r="A14685" s="57" t="s">
        <v>14569</v>
      </c>
      <c r="B14685" s="58" t="s">
        <v>4914</v>
      </c>
      <c r="C14685" s="62">
        <v>23022</v>
      </c>
      <c r="D14685" s="62" t="s">
        <v>5966</v>
      </c>
      <c r="E14685" s="60">
        <v>46630</v>
      </c>
      <c r="F14685" s="339" t="s">
        <v>16267</v>
      </c>
      <c r="G14685" s="339" t="s">
        <v>16268</v>
      </c>
      <c r="H14685" s="57"/>
      <c r="I14685" s="57"/>
      <c r="J14685" s="57"/>
      <c r="K14685" s="57"/>
      <c r="L14685" s="44"/>
      <c r="M14685" s="334"/>
      <c r="P14685" s="343"/>
    </row>
    <row r="14686" spans="1:16" x14ac:dyDescent="0.25">
      <c r="A14686" s="264" t="s">
        <v>1905</v>
      </c>
      <c r="B14686" s="264" t="s">
        <v>17811</v>
      </c>
      <c r="C14686" s="265">
        <v>250103</v>
      </c>
      <c r="D14686" s="265" t="s">
        <v>15953</v>
      </c>
      <c r="E14686" s="266" t="s">
        <v>17681</v>
      </c>
      <c r="P14686" s="343"/>
    </row>
    <row r="14687" spans="1:16" x14ac:dyDescent="0.25">
      <c r="A14687" s="264" t="s">
        <v>7094</v>
      </c>
      <c r="B14687" s="264" t="s">
        <v>2751</v>
      </c>
      <c r="C14687" s="265">
        <v>220105</v>
      </c>
      <c r="D14687" s="265" t="s">
        <v>15953</v>
      </c>
      <c r="E14687" s="266" t="s">
        <v>3064</v>
      </c>
      <c r="P14687" s="343"/>
    </row>
    <row r="14688" spans="1:16" x14ac:dyDescent="0.25">
      <c r="A14688" s="264" t="s">
        <v>18017</v>
      </c>
      <c r="B14688" s="264" t="s">
        <v>236</v>
      </c>
      <c r="C14688" s="265">
        <v>241001</v>
      </c>
      <c r="D14688" s="265" t="s">
        <v>15953</v>
      </c>
      <c r="E14688" s="266" t="s">
        <v>11352</v>
      </c>
      <c r="P14688" s="343"/>
    </row>
    <row r="14689" spans="1:16" x14ac:dyDescent="0.25">
      <c r="A14689" s="264" t="s">
        <v>18017</v>
      </c>
      <c r="B14689" s="264" t="s">
        <v>16922</v>
      </c>
      <c r="C14689" s="265">
        <v>24090701</v>
      </c>
      <c r="D14689" s="265" t="s">
        <v>15953</v>
      </c>
      <c r="E14689" s="266" t="s">
        <v>6214</v>
      </c>
      <c r="P14689" s="343"/>
    </row>
    <row r="14690" spans="1:16" x14ac:dyDescent="0.25">
      <c r="A14690" s="262" t="s">
        <v>11641</v>
      </c>
      <c r="B14690" s="262" t="s">
        <v>11600</v>
      </c>
      <c r="C14690" s="53" t="s">
        <v>11759</v>
      </c>
      <c r="D14690" s="93" t="s">
        <v>7330</v>
      </c>
      <c r="E14690" s="263">
        <v>45789</v>
      </c>
      <c r="F14690" s="93"/>
      <c r="G14690" s="93"/>
      <c r="H14690" s="93"/>
      <c r="I14690" s="99"/>
      <c r="J14690" s="99"/>
      <c r="K14690" s="99"/>
      <c r="L14690" s="44"/>
      <c r="M14690" s="334"/>
      <c r="N14690" s="31"/>
      <c r="P14690" s="343"/>
    </row>
    <row r="14691" spans="1:16" x14ac:dyDescent="0.25">
      <c r="A14691" s="264" t="s">
        <v>9622</v>
      </c>
      <c r="B14691" s="264" t="s">
        <v>2751</v>
      </c>
      <c r="C14691" s="265">
        <v>230105</v>
      </c>
      <c r="D14691" s="265" t="s">
        <v>15953</v>
      </c>
      <c r="E14691" s="266" t="s">
        <v>6877</v>
      </c>
      <c r="P14691" s="343"/>
    </row>
    <row r="14692" spans="1:16" x14ac:dyDescent="0.25">
      <c r="A14692" s="102" t="s">
        <v>7768</v>
      </c>
      <c r="B14692" s="131" t="s">
        <v>7741</v>
      </c>
      <c r="C14692" s="96" t="s">
        <v>7742</v>
      </c>
      <c r="D14692" s="96" t="s">
        <v>1398</v>
      </c>
      <c r="E14692" s="112">
        <v>45737</v>
      </c>
      <c r="F14692" s="93"/>
      <c r="G14692" s="93"/>
      <c r="H14692" s="93"/>
      <c r="I14692" s="99"/>
      <c r="J14692" s="99"/>
      <c r="K14692" s="99"/>
      <c r="L14692" s="44"/>
      <c r="M14692" s="334"/>
      <c r="N14692" s="31"/>
      <c r="P14692" s="343"/>
    </row>
    <row r="14693" spans="1:16" x14ac:dyDescent="0.25">
      <c r="A14693" s="264" t="s">
        <v>9623</v>
      </c>
      <c r="B14693" s="264" t="s">
        <v>2751</v>
      </c>
      <c r="C14693" s="265">
        <v>230105</v>
      </c>
      <c r="D14693" s="265" t="s">
        <v>15953</v>
      </c>
      <c r="E14693" s="266" t="s">
        <v>6877</v>
      </c>
      <c r="P14693" s="343"/>
    </row>
    <row r="14694" spans="1:16" x14ac:dyDescent="0.25">
      <c r="A14694" s="264" t="s">
        <v>9623</v>
      </c>
      <c r="B14694" s="264" t="s">
        <v>3591</v>
      </c>
      <c r="C14694" s="265">
        <v>230901</v>
      </c>
      <c r="D14694" s="265" t="s">
        <v>15953</v>
      </c>
      <c r="E14694" s="266" t="s">
        <v>10715</v>
      </c>
      <c r="P14694" s="343"/>
    </row>
    <row r="14695" spans="1:16" x14ac:dyDescent="0.25">
      <c r="A14695" s="264" t="s">
        <v>9623</v>
      </c>
      <c r="B14695" s="264" t="s">
        <v>14575</v>
      </c>
      <c r="C14695" s="265">
        <v>240402</v>
      </c>
      <c r="D14695" s="265" t="s">
        <v>15953</v>
      </c>
      <c r="E14695" s="266" t="s">
        <v>6492</v>
      </c>
      <c r="P14695" s="343"/>
    </row>
    <row r="14696" spans="1:16" x14ac:dyDescent="0.25">
      <c r="A14696" s="80" t="s">
        <v>11531</v>
      </c>
      <c r="B14696" s="80" t="s">
        <v>11532</v>
      </c>
      <c r="C14696" s="367" t="s">
        <v>11533</v>
      </c>
      <c r="D14696" s="367" t="s">
        <v>11534</v>
      </c>
      <c r="E14696" s="370">
        <v>45653</v>
      </c>
      <c r="F14696" s="93" t="s">
        <v>1385</v>
      </c>
      <c r="G14696" s="93"/>
      <c r="H14696" s="93"/>
      <c r="I14696" s="99"/>
      <c r="J14696" s="99"/>
      <c r="K14696" s="99"/>
      <c r="L14696" s="44"/>
      <c r="M14696" s="334"/>
      <c r="P14696" s="343"/>
    </row>
    <row r="14697" spans="1:16" x14ac:dyDescent="0.25">
      <c r="A14697" s="80" t="s">
        <v>11531</v>
      </c>
      <c r="B14697" s="80" t="s">
        <v>11537</v>
      </c>
      <c r="C14697" s="81" t="s">
        <v>11538</v>
      </c>
      <c r="D14697" s="81" t="s">
        <v>11534</v>
      </c>
      <c r="E14697" s="82">
        <v>46603</v>
      </c>
      <c r="F14697" s="93" t="s">
        <v>1385</v>
      </c>
      <c r="G14697" s="93"/>
      <c r="H14697" s="93"/>
      <c r="I14697" s="99"/>
      <c r="J14697" s="99"/>
      <c r="K14697" s="99"/>
      <c r="L14697" s="44"/>
      <c r="M14697" s="334"/>
      <c r="P14697" s="343"/>
    </row>
    <row r="14698" spans="1:16" x14ac:dyDescent="0.25">
      <c r="A14698" s="80" t="s">
        <v>11531</v>
      </c>
      <c r="B14698" s="80" t="s">
        <v>11539</v>
      </c>
      <c r="C14698" s="81" t="s">
        <v>11540</v>
      </c>
      <c r="D14698" s="81" t="s">
        <v>11534</v>
      </c>
      <c r="E14698" s="82">
        <v>46742</v>
      </c>
      <c r="F14698" s="93" t="s">
        <v>1385</v>
      </c>
      <c r="G14698" s="93"/>
      <c r="H14698" s="93"/>
      <c r="I14698" s="99"/>
      <c r="J14698" s="99"/>
      <c r="K14698" s="99"/>
      <c r="L14698" s="44"/>
      <c r="M14698" s="334"/>
      <c r="P14698" s="343"/>
    </row>
    <row r="14699" spans="1:16" x14ac:dyDescent="0.25">
      <c r="A14699" s="80" t="s">
        <v>11531</v>
      </c>
      <c r="B14699" s="80" t="s">
        <v>11535</v>
      </c>
      <c r="C14699" s="81" t="s">
        <v>11536</v>
      </c>
      <c r="D14699" s="81" t="s">
        <v>11534</v>
      </c>
      <c r="E14699" s="82">
        <v>45890</v>
      </c>
      <c r="F14699" s="93" t="s">
        <v>1385</v>
      </c>
      <c r="G14699" s="93"/>
      <c r="H14699" s="93"/>
      <c r="I14699" s="99"/>
      <c r="J14699" s="99"/>
      <c r="K14699" s="99"/>
      <c r="L14699" s="44"/>
      <c r="M14699" s="334"/>
      <c r="N14699" s="31"/>
      <c r="P14699" s="343"/>
    </row>
    <row r="14700" spans="1:16" x14ac:dyDescent="0.25">
      <c r="A14700" s="1" t="s">
        <v>87</v>
      </c>
      <c r="B14700" s="432" t="s">
        <v>184</v>
      </c>
      <c r="C14700" s="433" t="s">
        <v>4588</v>
      </c>
      <c r="D14700" s="434" t="s">
        <v>17016</v>
      </c>
      <c r="E14700" s="434">
        <v>45869</v>
      </c>
      <c r="P14700" s="343"/>
    </row>
    <row r="14701" spans="1:16" x14ac:dyDescent="0.25">
      <c r="A14701" s="1" t="s">
        <v>87</v>
      </c>
      <c r="B14701" s="432" t="s">
        <v>184</v>
      </c>
      <c r="C14701" s="433" t="s">
        <v>4588</v>
      </c>
      <c r="D14701" s="434" t="s">
        <v>17016</v>
      </c>
      <c r="E14701" s="434">
        <v>45869</v>
      </c>
      <c r="P14701" s="343"/>
    </row>
    <row r="14702" spans="1:16" x14ac:dyDescent="0.25">
      <c r="A14702" s="1" t="s">
        <v>87</v>
      </c>
      <c r="B14702" s="432" t="s">
        <v>184</v>
      </c>
      <c r="C14702" s="433" t="s">
        <v>4588</v>
      </c>
      <c r="D14702" s="434" t="s">
        <v>17016</v>
      </c>
      <c r="E14702" s="434">
        <v>45869</v>
      </c>
      <c r="P14702" s="343"/>
    </row>
    <row r="14703" spans="1:16" x14ac:dyDescent="0.25">
      <c r="A14703" s="1" t="s">
        <v>87</v>
      </c>
      <c r="B14703" s="432" t="s">
        <v>184</v>
      </c>
      <c r="C14703" s="433" t="s">
        <v>4588</v>
      </c>
      <c r="D14703" s="434" t="s">
        <v>17016</v>
      </c>
      <c r="E14703" s="434">
        <v>45869</v>
      </c>
      <c r="P14703" s="343"/>
    </row>
    <row r="14704" spans="1:16" x14ac:dyDescent="0.25">
      <c r="A14704" s="44" t="s">
        <v>13119</v>
      </c>
      <c r="B14704" s="44" t="s">
        <v>5129</v>
      </c>
      <c r="C14704" s="45" t="s">
        <v>5130</v>
      </c>
      <c r="D14704" s="45" t="s">
        <v>13120</v>
      </c>
      <c r="E14704" s="46">
        <v>45838</v>
      </c>
      <c r="F14704" s="93"/>
      <c r="G14704" s="93"/>
      <c r="H14704" s="93" t="s">
        <v>1385</v>
      </c>
      <c r="I14704" s="99"/>
      <c r="J14704" s="99"/>
      <c r="K14704" s="99"/>
      <c r="L14704" s="44"/>
      <c r="M14704" s="334"/>
      <c r="N14704" s="31"/>
      <c r="P14704" s="343"/>
    </row>
    <row r="14705" spans="1:16" x14ac:dyDescent="0.25">
      <c r="A14705" s="264" t="s">
        <v>9624</v>
      </c>
      <c r="B14705" s="264" t="s">
        <v>2751</v>
      </c>
      <c r="C14705" s="265">
        <v>230105</v>
      </c>
      <c r="D14705" s="265" t="s">
        <v>15953</v>
      </c>
      <c r="E14705" s="266" t="s">
        <v>6877</v>
      </c>
      <c r="P14705" s="343"/>
    </row>
    <row r="14706" spans="1:16" x14ac:dyDescent="0.25">
      <c r="A14706" s="264" t="s">
        <v>9624</v>
      </c>
      <c r="B14706" s="264" t="s">
        <v>3600</v>
      </c>
      <c r="C14706" s="265">
        <v>230502</v>
      </c>
      <c r="D14706" s="265" t="s">
        <v>15953</v>
      </c>
      <c r="E14706" s="266" t="s">
        <v>10364</v>
      </c>
      <c r="P14706" s="343"/>
    </row>
    <row r="14707" spans="1:16" x14ac:dyDescent="0.25">
      <c r="A14707" s="264" t="s">
        <v>9624</v>
      </c>
      <c r="B14707" s="264" t="s">
        <v>9688</v>
      </c>
      <c r="C14707" s="265">
        <v>230504</v>
      </c>
      <c r="D14707" s="265" t="s">
        <v>15953</v>
      </c>
      <c r="E14707" s="266" t="s">
        <v>9689</v>
      </c>
      <c r="P14707" s="343"/>
    </row>
    <row r="14708" spans="1:16" x14ac:dyDescent="0.25">
      <c r="A14708" s="264" t="s">
        <v>7095</v>
      </c>
      <c r="B14708" s="264" t="s">
        <v>6692</v>
      </c>
      <c r="C14708" s="265">
        <v>220902</v>
      </c>
      <c r="D14708" s="265" t="s">
        <v>15953</v>
      </c>
      <c r="E14708" s="266" t="s">
        <v>6210</v>
      </c>
      <c r="P14708" s="343"/>
    </row>
    <row r="14709" spans="1:16" x14ac:dyDescent="0.25">
      <c r="A14709" s="44" t="s">
        <v>18221</v>
      </c>
      <c r="B14709" s="44" t="s">
        <v>1361</v>
      </c>
      <c r="C14709" s="45" t="s">
        <v>9087</v>
      </c>
      <c r="D14709" s="45" t="s">
        <v>18252</v>
      </c>
      <c r="E14709" s="45" t="s">
        <v>6809</v>
      </c>
      <c r="F14709" s="45" t="s">
        <v>1384</v>
      </c>
      <c r="G14709" s="45" t="s">
        <v>1385</v>
      </c>
      <c r="P14709" s="343"/>
    </row>
    <row r="14710" spans="1:16" x14ac:dyDescent="0.25">
      <c r="A14710" s="44" t="s">
        <v>18221</v>
      </c>
      <c r="B14710" s="44" t="s">
        <v>9124</v>
      </c>
      <c r="C14710" s="45" t="s">
        <v>9125</v>
      </c>
      <c r="D14710" s="45" t="s">
        <v>18252</v>
      </c>
      <c r="E14710" s="45" t="s">
        <v>6809</v>
      </c>
      <c r="F14710" s="45" t="s">
        <v>1384</v>
      </c>
      <c r="G14710" s="45" t="s">
        <v>1385</v>
      </c>
      <c r="P14710" s="343"/>
    </row>
    <row r="14711" spans="1:16" x14ac:dyDescent="0.25">
      <c r="A14711" s="264" t="s">
        <v>10499</v>
      </c>
      <c r="B14711" s="264" t="s">
        <v>9688</v>
      </c>
      <c r="C14711" s="265">
        <v>230504</v>
      </c>
      <c r="D14711" s="265" t="s">
        <v>15953</v>
      </c>
      <c r="E14711" s="266" t="s">
        <v>9689</v>
      </c>
      <c r="P14711" s="343"/>
    </row>
    <row r="14712" spans="1:16" x14ac:dyDescent="0.25">
      <c r="A14712" s="92" t="s">
        <v>14367</v>
      </c>
      <c r="B14712" s="92" t="s">
        <v>14372</v>
      </c>
      <c r="C14712" s="93" t="s">
        <v>14373</v>
      </c>
      <c r="D14712" s="93" t="s">
        <v>1398</v>
      </c>
      <c r="E14712" s="94">
        <v>45916</v>
      </c>
      <c r="F14712" s="93"/>
      <c r="G14712" s="93"/>
      <c r="H14712" s="93"/>
      <c r="I14712" s="99"/>
      <c r="J14712" s="99"/>
      <c r="K14712" s="99"/>
      <c r="L14712" s="44"/>
      <c r="M14712" s="334"/>
      <c r="N14712" s="31"/>
      <c r="P14712" s="343"/>
    </row>
    <row r="14713" spans="1:16" x14ac:dyDescent="0.25">
      <c r="A14713" s="264" t="s">
        <v>11497</v>
      </c>
      <c r="B14713" s="264" t="s">
        <v>3590</v>
      </c>
      <c r="C14713" s="265">
        <v>230903</v>
      </c>
      <c r="D14713" s="265" t="s">
        <v>15953</v>
      </c>
      <c r="E14713" s="266" t="s">
        <v>10715</v>
      </c>
      <c r="P14713" s="343"/>
    </row>
    <row r="14714" spans="1:16" x14ac:dyDescent="0.25">
      <c r="A14714" s="44" t="s">
        <v>10278</v>
      </c>
      <c r="B14714" s="44" t="s">
        <v>10049</v>
      </c>
      <c r="C14714" s="45" t="s">
        <v>10279</v>
      </c>
      <c r="D14714" s="45" t="s">
        <v>15765</v>
      </c>
      <c r="E14714" s="45" t="s">
        <v>6422</v>
      </c>
      <c r="F14714" s="328"/>
      <c r="G14714" s="328"/>
      <c r="H14714" s="328"/>
      <c r="I14714" s="329"/>
      <c r="J14714" s="329"/>
      <c r="K14714" s="329"/>
      <c r="L14714" s="44"/>
      <c r="M14714" s="334"/>
      <c r="P14714" s="343"/>
    </row>
    <row r="14715" spans="1:16" x14ac:dyDescent="0.25">
      <c r="A14715" s="346" t="s">
        <v>10278</v>
      </c>
      <c r="B14715" s="346" t="s">
        <v>10049</v>
      </c>
      <c r="C14715" s="347" t="s">
        <v>10279</v>
      </c>
      <c r="D14715" s="347" t="s">
        <v>15765</v>
      </c>
      <c r="E14715" s="347" t="s">
        <v>6665</v>
      </c>
      <c r="F14715" s="346"/>
      <c r="G14715" s="346"/>
      <c r="H14715" s="346"/>
      <c r="I14715" s="346"/>
      <c r="J14715" s="346"/>
      <c r="K14715" s="346"/>
      <c r="L14715" s="346"/>
      <c r="M14715" s="346"/>
      <c r="P14715" s="343"/>
    </row>
    <row r="14716" spans="1:16" x14ac:dyDescent="0.25">
      <c r="A14716" s="44" t="s">
        <v>10278</v>
      </c>
      <c r="B14716" s="44" t="s">
        <v>10049</v>
      </c>
      <c r="C14716" s="45" t="s">
        <v>10279</v>
      </c>
      <c r="D14716" s="45" t="s">
        <v>13812</v>
      </c>
      <c r="E14716" s="45" t="s">
        <v>6422</v>
      </c>
      <c r="F14716" s="93"/>
      <c r="G14716" s="93"/>
      <c r="H14716" s="93"/>
      <c r="I14716" s="99"/>
      <c r="J14716" s="99"/>
      <c r="K14716" s="99"/>
      <c r="L14716" s="44"/>
      <c r="M14716" s="334"/>
      <c r="P14716" s="343"/>
    </row>
    <row r="14717" spans="1:16" x14ac:dyDescent="0.25">
      <c r="A14717" s="264" t="s">
        <v>15104</v>
      </c>
      <c r="B14717" s="264" t="s">
        <v>14586</v>
      </c>
      <c r="C14717" s="265">
        <v>240403</v>
      </c>
      <c r="D14717" s="265" t="s">
        <v>15953</v>
      </c>
      <c r="E14717" s="266" t="s">
        <v>6492</v>
      </c>
      <c r="P14717" s="343"/>
    </row>
    <row r="14718" spans="1:16" x14ac:dyDescent="0.25">
      <c r="A14718" s="264" t="s">
        <v>9625</v>
      </c>
      <c r="B14718" s="264" t="s">
        <v>2751</v>
      </c>
      <c r="C14718" s="265">
        <v>230105</v>
      </c>
      <c r="D14718" s="265" t="s">
        <v>15953</v>
      </c>
      <c r="E14718" s="266" t="s">
        <v>6877</v>
      </c>
      <c r="P14718" s="343"/>
    </row>
    <row r="14719" spans="1:16" x14ac:dyDescent="0.25">
      <c r="A14719" s="264" t="s">
        <v>9625</v>
      </c>
      <c r="B14719" s="264" t="s">
        <v>1076</v>
      </c>
      <c r="C14719" s="265">
        <v>240303</v>
      </c>
      <c r="D14719" s="265" t="s">
        <v>15953</v>
      </c>
      <c r="E14719" s="266" t="s">
        <v>3064</v>
      </c>
      <c r="P14719" s="343"/>
    </row>
    <row r="14720" spans="1:16" x14ac:dyDescent="0.25">
      <c r="A14720" s="44" t="s">
        <v>12601</v>
      </c>
      <c r="B14720" s="44" t="s">
        <v>12149</v>
      </c>
      <c r="C14720" s="45" t="s">
        <v>4811</v>
      </c>
      <c r="D14720" s="45" t="s">
        <v>4574</v>
      </c>
      <c r="E14720" s="275">
        <f>DATE(2025,7,27)</f>
        <v>45865</v>
      </c>
      <c r="F14720" s="32"/>
      <c r="G14720" s="32"/>
      <c r="H14720" s="32"/>
      <c r="I14720" s="31"/>
      <c r="J14720" s="31"/>
      <c r="K14720" s="31"/>
      <c r="L14720" s="31"/>
      <c r="M14720" s="334"/>
      <c r="N14720" s="31"/>
      <c r="P14720" s="343"/>
    </row>
    <row r="14721" spans="1:16" x14ac:dyDescent="0.25">
      <c r="A14721" s="264" t="s">
        <v>7096</v>
      </c>
      <c r="B14721" s="264" t="s">
        <v>1054</v>
      </c>
      <c r="C14721" s="265">
        <v>220303</v>
      </c>
      <c r="D14721" s="265" t="s">
        <v>15953</v>
      </c>
      <c r="E14721" s="266" t="s">
        <v>3064</v>
      </c>
      <c r="P14721" s="343"/>
    </row>
    <row r="14722" spans="1:16" x14ac:dyDescent="0.25">
      <c r="A14722" s="264" t="s">
        <v>3561</v>
      </c>
      <c r="B14722" s="264" t="s">
        <v>1056</v>
      </c>
      <c r="C14722" s="265">
        <v>230601</v>
      </c>
      <c r="D14722" s="265" t="s">
        <v>15953</v>
      </c>
      <c r="E14722" s="266" t="s">
        <v>10533</v>
      </c>
      <c r="P14722" s="343"/>
    </row>
    <row r="14723" spans="1:16" x14ac:dyDescent="0.25">
      <c r="A14723" s="264" t="s">
        <v>3561</v>
      </c>
      <c r="B14723" s="264" t="s">
        <v>1067</v>
      </c>
      <c r="C14723" s="265">
        <v>230703</v>
      </c>
      <c r="D14723" s="265" t="s">
        <v>15953</v>
      </c>
      <c r="E14723" s="266" t="s">
        <v>5273</v>
      </c>
      <c r="P14723" s="343"/>
    </row>
    <row r="14724" spans="1:16" x14ac:dyDescent="0.25">
      <c r="A14724" s="264" t="s">
        <v>5508</v>
      </c>
      <c r="B14724" s="264" t="s">
        <v>1053</v>
      </c>
      <c r="C14724" s="265">
        <v>210902</v>
      </c>
      <c r="D14724" s="265" t="s">
        <v>15953</v>
      </c>
      <c r="E14724" s="266" t="s">
        <v>5195</v>
      </c>
      <c r="P14724" s="343"/>
    </row>
    <row r="14725" spans="1:16" x14ac:dyDescent="0.25">
      <c r="A14725" s="403" t="s">
        <v>985</v>
      </c>
      <c r="B14725" s="403" t="s">
        <v>17175</v>
      </c>
      <c r="C14725" s="413">
        <v>13.22</v>
      </c>
      <c r="D14725" s="43" t="s">
        <v>17679</v>
      </c>
      <c r="E14725" s="43">
        <v>45838</v>
      </c>
      <c r="F14725" s="88"/>
      <c r="P14725" s="343"/>
    </row>
    <row r="14726" spans="1:16" x14ac:dyDescent="0.25">
      <c r="A14726" s="264" t="s">
        <v>985</v>
      </c>
      <c r="B14726" s="264" t="s">
        <v>6669</v>
      </c>
      <c r="C14726" s="265">
        <v>230807</v>
      </c>
      <c r="D14726" s="265" t="s">
        <v>15953</v>
      </c>
      <c r="E14726" s="266" t="s">
        <v>6877</v>
      </c>
      <c r="P14726" s="343"/>
    </row>
    <row r="14727" spans="1:16" x14ac:dyDescent="0.25">
      <c r="A14727" s="1" t="s">
        <v>6334</v>
      </c>
      <c r="B14727" s="432" t="s">
        <v>2954</v>
      </c>
      <c r="C14727" s="433" t="s">
        <v>4412</v>
      </c>
      <c r="D14727" s="434" t="s">
        <v>17016</v>
      </c>
      <c r="E14727" s="434">
        <v>45823</v>
      </c>
      <c r="P14727" s="343"/>
    </row>
    <row r="14728" spans="1:16" x14ac:dyDescent="0.25">
      <c r="A14728" s="1" t="s">
        <v>6334</v>
      </c>
      <c r="B14728" s="432" t="s">
        <v>2954</v>
      </c>
      <c r="C14728" s="433" t="s">
        <v>4412</v>
      </c>
      <c r="D14728" s="434" t="s">
        <v>17016</v>
      </c>
      <c r="E14728" s="434">
        <v>45823</v>
      </c>
      <c r="P14728" s="343"/>
    </row>
    <row r="14729" spans="1:16" x14ac:dyDescent="0.25">
      <c r="A14729" s="264" t="s">
        <v>18018</v>
      </c>
      <c r="B14729" s="264" t="s">
        <v>17689</v>
      </c>
      <c r="C14729" s="265">
        <v>241101</v>
      </c>
      <c r="D14729" s="265" t="s">
        <v>15953</v>
      </c>
      <c r="E14729" s="266" t="s">
        <v>6985</v>
      </c>
      <c r="P14729" s="343"/>
    </row>
    <row r="14730" spans="1:16" x14ac:dyDescent="0.25">
      <c r="A14730" s="44" t="s">
        <v>15817</v>
      </c>
      <c r="B14730" s="44" t="s">
        <v>15779</v>
      </c>
      <c r="C14730" s="45" t="s">
        <v>15780</v>
      </c>
      <c r="D14730" s="45" t="s">
        <v>18252</v>
      </c>
      <c r="E14730" s="45" t="s">
        <v>6416</v>
      </c>
      <c r="F14730" s="45" t="s">
        <v>1385</v>
      </c>
      <c r="G14730" s="45" t="s">
        <v>1385</v>
      </c>
      <c r="P14730" s="343"/>
    </row>
    <row r="14731" spans="1:16" x14ac:dyDescent="0.25">
      <c r="A14731" s="102" t="s">
        <v>15817</v>
      </c>
      <c r="B14731" s="92" t="s">
        <v>15819</v>
      </c>
      <c r="C14731" s="93" t="s">
        <v>15820</v>
      </c>
      <c r="D14731" s="93" t="s">
        <v>1398</v>
      </c>
      <c r="E14731" s="94">
        <v>45952</v>
      </c>
      <c r="F14731" s="93"/>
      <c r="G14731" s="93"/>
      <c r="H14731" s="93"/>
      <c r="I14731" s="99"/>
      <c r="J14731" s="99"/>
      <c r="K14731" s="99"/>
      <c r="L14731" s="44"/>
      <c r="M14731" s="334"/>
      <c r="N14731" s="31"/>
      <c r="P14731" s="343"/>
    </row>
    <row r="14732" spans="1:16" x14ac:dyDescent="0.25">
      <c r="A14732" s="264" t="s">
        <v>15817</v>
      </c>
      <c r="B14732" s="264" t="s">
        <v>6669</v>
      </c>
      <c r="C14732" s="265">
        <v>240804</v>
      </c>
      <c r="D14732" s="265" t="s">
        <v>15953</v>
      </c>
      <c r="E14732" s="266" t="s">
        <v>15826</v>
      </c>
      <c r="P14732" s="343"/>
    </row>
    <row r="14733" spans="1:16" x14ac:dyDescent="0.25">
      <c r="A14733" s="264" t="s">
        <v>11498</v>
      </c>
      <c r="B14733" s="264" t="s">
        <v>11351</v>
      </c>
      <c r="C14733" s="265">
        <v>23110101</v>
      </c>
      <c r="D14733" s="265" t="s">
        <v>15953</v>
      </c>
      <c r="E14733" s="266" t="s">
        <v>11352</v>
      </c>
      <c r="P14733" s="343"/>
    </row>
    <row r="14734" spans="1:16" x14ac:dyDescent="0.25">
      <c r="A14734" s="44" t="s">
        <v>13437</v>
      </c>
      <c r="B14734" s="44" t="s">
        <v>15257</v>
      </c>
      <c r="C14734" s="45" t="s">
        <v>13518</v>
      </c>
      <c r="D14734" s="45" t="s">
        <v>16294</v>
      </c>
      <c r="E14734" s="46">
        <v>46022</v>
      </c>
      <c r="F14734" s="338"/>
      <c r="G14734" s="44"/>
      <c r="H14734" s="44"/>
      <c r="I14734" s="44"/>
      <c r="J14734" s="44"/>
      <c r="K14734" s="44"/>
      <c r="L14734" s="44"/>
      <c r="M14734" s="334"/>
      <c r="N14734" s="31"/>
      <c r="P14734" s="343"/>
    </row>
    <row r="14735" spans="1:16" x14ac:dyDescent="0.25">
      <c r="A14735" s="264" t="s">
        <v>18019</v>
      </c>
      <c r="B14735" s="264" t="s">
        <v>8833</v>
      </c>
      <c r="C14735" s="265">
        <v>23020101</v>
      </c>
      <c r="D14735" s="265" t="s">
        <v>15953</v>
      </c>
      <c r="E14735" s="266" t="s">
        <v>8836</v>
      </c>
      <c r="P14735" s="343"/>
    </row>
    <row r="14736" spans="1:16" x14ac:dyDescent="0.25">
      <c r="A14736" s="91" t="s">
        <v>13339</v>
      </c>
      <c r="B14736" s="92" t="s">
        <v>13392</v>
      </c>
      <c r="C14736" s="45" t="s">
        <v>13137</v>
      </c>
      <c r="D14736" s="93" t="s">
        <v>13391</v>
      </c>
      <c r="E14736" s="94">
        <v>45838</v>
      </c>
      <c r="F14736" s="93"/>
      <c r="G14736" s="93"/>
      <c r="H14736" s="93"/>
      <c r="I14736" s="99"/>
      <c r="J14736" s="99"/>
      <c r="K14736" s="99"/>
      <c r="L14736" s="44"/>
      <c r="M14736" s="334"/>
      <c r="N14736" s="31"/>
      <c r="P14736" s="343"/>
    </row>
    <row r="14737" spans="1:16" x14ac:dyDescent="0.25">
      <c r="A14737" s="44" t="s">
        <v>13340</v>
      </c>
      <c r="B14737" s="92" t="s">
        <v>13392</v>
      </c>
      <c r="C14737" s="77" t="s">
        <v>13124</v>
      </c>
      <c r="D14737" s="93" t="s">
        <v>13391</v>
      </c>
      <c r="E14737" s="94">
        <v>45838</v>
      </c>
      <c r="F14737" s="93"/>
      <c r="G14737" s="93"/>
      <c r="H14737" s="93"/>
      <c r="I14737" s="99"/>
      <c r="J14737" s="99"/>
      <c r="K14737" s="99"/>
      <c r="L14737" s="44"/>
      <c r="M14737" s="334"/>
      <c r="N14737" s="31"/>
      <c r="P14737" s="343"/>
    </row>
    <row r="14738" spans="1:16" x14ac:dyDescent="0.25">
      <c r="A14738" s="44" t="s">
        <v>2035</v>
      </c>
      <c r="B14738" s="44" t="s">
        <v>2040</v>
      </c>
      <c r="C14738" s="45" t="s">
        <v>6198</v>
      </c>
      <c r="D14738" s="45" t="s">
        <v>18252</v>
      </c>
      <c r="E14738" s="45" t="s">
        <v>5183</v>
      </c>
      <c r="F14738" s="45" t="s">
        <v>1384</v>
      </c>
      <c r="G14738" s="45" t="s">
        <v>1385</v>
      </c>
      <c r="P14738" s="343"/>
    </row>
    <row r="14739" spans="1:16" x14ac:dyDescent="0.25">
      <c r="A14739" s="57" t="s">
        <v>1468</v>
      </c>
      <c r="B14739" s="57" t="s">
        <v>1488</v>
      </c>
      <c r="C14739" s="62">
        <v>21027</v>
      </c>
      <c r="D14739" s="62" t="s">
        <v>5966</v>
      </c>
      <c r="E14739" s="60">
        <v>45777</v>
      </c>
      <c r="F14739" s="339" t="s">
        <v>16267</v>
      </c>
      <c r="G14739" s="339" t="s">
        <v>16268</v>
      </c>
      <c r="H14739" s="57"/>
      <c r="I14739" s="57"/>
      <c r="J14739" s="57"/>
      <c r="K14739" s="57"/>
      <c r="L14739" s="44"/>
      <c r="M14739" s="334"/>
      <c r="N14739" s="31"/>
      <c r="P14739" s="343"/>
    </row>
    <row r="14740" spans="1:16" x14ac:dyDescent="0.25">
      <c r="A14740" s="44" t="s">
        <v>1468</v>
      </c>
      <c r="B14740" s="44" t="s">
        <v>1353</v>
      </c>
      <c r="C14740" s="45" t="s">
        <v>15395</v>
      </c>
      <c r="D14740" s="45" t="s">
        <v>18252</v>
      </c>
      <c r="E14740" s="45" t="s">
        <v>10069</v>
      </c>
      <c r="F14740" s="45" t="s">
        <v>1384</v>
      </c>
      <c r="G14740" s="45" t="s">
        <v>1385</v>
      </c>
      <c r="P14740" s="343"/>
    </row>
    <row r="14741" spans="1:16" x14ac:dyDescent="0.25">
      <c r="A14741" s="264" t="s">
        <v>1468</v>
      </c>
      <c r="B14741" s="264" t="s">
        <v>1069</v>
      </c>
      <c r="C14741" s="265">
        <v>230103</v>
      </c>
      <c r="D14741" s="265" t="s">
        <v>15953</v>
      </c>
      <c r="E14741" s="266" t="s">
        <v>6809</v>
      </c>
      <c r="P14741" s="343"/>
    </row>
    <row r="14742" spans="1:16" x14ac:dyDescent="0.25">
      <c r="A14742" s="44" t="s">
        <v>10168</v>
      </c>
      <c r="B14742" s="44" t="s">
        <v>177</v>
      </c>
      <c r="C14742" s="45" t="s">
        <v>10169</v>
      </c>
      <c r="D14742" s="45" t="s">
        <v>15765</v>
      </c>
      <c r="E14742" s="45" t="s">
        <v>6212</v>
      </c>
      <c r="F14742" s="328"/>
      <c r="G14742" s="328"/>
      <c r="H14742" s="328"/>
      <c r="I14742" s="329"/>
      <c r="J14742" s="329"/>
      <c r="K14742" s="329"/>
      <c r="L14742" s="44"/>
      <c r="M14742" s="334"/>
      <c r="P14742" s="343"/>
    </row>
    <row r="14743" spans="1:16" x14ac:dyDescent="0.25">
      <c r="A14743" s="346" t="s">
        <v>10168</v>
      </c>
      <c r="B14743" s="346" t="s">
        <v>177</v>
      </c>
      <c r="C14743" s="347" t="s">
        <v>10169</v>
      </c>
      <c r="D14743" s="347" t="s">
        <v>15765</v>
      </c>
      <c r="E14743" s="347" t="s">
        <v>16792</v>
      </c>
      <c r="F14743" s="346"/>
      <c r="G14743" s="346"/>
      <c r="H14743" s="346"/>
      <c r="I14743" s="346"/>
      <c r="J14743" s="346"/>
      <c r="K14743" s="346"/>
      <c r="L14743" s="346"/>
      <c r="M14743" s="346"/>
      <c r="P14743" s="343"/>
    </row>
    <row r="14744" spans="1:16" x14ac:dyDescent="0.25">
      <c r="A14744" s="44" t="s">
        <v>10168</v>
      </c>
      <c r="B14744" s="44" t="s">
        <v>177</v>
      </c>
      <c r="C14744" s="45" t="s">
        <v>10169</v>
      </c>
      <c r="D14744" s="45" t="s">
        <v>13812</v>
      </c>
      <c r="E14744" s="45" t="s">
        <v>6212</v>
      </c>
      <c r="F14744" s="93"/>
      <c r="G14744" s="93"/>
      <c r="H14744" s="93"/>
      <c r="I14744" s="99"/>
      <c r="J14744" s="99"/>
      <c r="K14744" s="99"/>
      <c r="L14744" s="44"/>
      <c r="M14744" s="334"/>
      <c r="P14744" s="343"/>
    </row>
    <row r="14745" spans="1:16" x14ac:dyDescent="0.25">
      <c r="A14745" s="264" t="s">
        <v>15105</v>
      </c>
      <c r="B14745" s="264" t="s">
        <v>4181</v>
      </c>
      <c r="C14745" s="265">
        <v>240301</v>
      </c>
      <c r="D14745" s="265" t="s">
        <v>15953</v>
      </c>
      <c r="E14745" s="266" t="s">
        <v>13010</v>
      </c>
      <c r="P14745" s="343"/>
    </row>
    <row r="14746" spans="1:16" x14ac:dyDescent="0.25">
      <c r="A14746" s="44" t="s">
        <v>18222</v>
      </c>
      <c r="B14746" s="44" t="s">
        <v>1350</v>
      </c>
      <c r="C14746" s="45" t="s">
        <v>6188</v>
      </c>
      <c r="D14746" s="45" t="s">
        <v>18252</v>
      </c>
      <c r="E14746" s="45" t="s">
        <v>6211</v>
      </c>
      <c r="F14746" s="45" t="s">
        <v>1384</v>
      </c>
      <c r="G14746" s="45" t="s">
        <v>1384</v>
      </c>
      <c r="P14746" s="343"/>
    </row>
    <row r="14747" spans="1:16" x14ac:dyDescent="0.25">
      <c r="A14747" s="403" t="s">
        <v>17569</v>
      </c>
      <c r="B14747" s="403" t="s">
        <v>17108</v>
      </c>
      <c r="C14747" s="413">
        <v>10.23</v>
      </c>
      <c r="D14747" s="43" t="s">
        <v>17679</v>
      </c>
      <c r="E14747" s="43">
        <v>46934</v>
      </c>
      <c r="F14747" s="88"/>
      <c r="P14747" s="343"/>
    </row>
    <row r="14748" spans="1:16" x14ac:dyDescent="0.25">
      <c r="A14748" s="44" t="s">
        <v>16736</v>
      </c>
      <c r="B14748" s="44" t="s">
        <v>12019</v>
      </c>
      <c r="C14748" s="45" t="s">
        <v>16737</v>
      </c>
      <c r="D14748" s="45" t="s">
        <v>4574</v>
      </c>
      <c r="E14748" s="275">
        <f>DATE(2026,5,26)</f>
        <v>46168</v>
      </c>
      <c r="M14748" s="334"/>
      <c r="P14748" s="343"/>
    </row>
    <row r="14749" spans="1:16" x14ac:dyDescent="0.25">
      <c r="A14749" s="44" t="s">
        <v>12602</v>
      </c>
      <c r="B14749" s="44" t="s">
        <v>12603</v>
      </c>
      <c r="C14749" s="45" t="s">
        <v>13729</v>
      </c>
      <c r="D14749" s="45" t="s">
        <v>4574</v>
      </c>
      <c r="E14749" s="275">
        <f>DATE(2028,2,12)</f>
        <v>46795</v>
      </c>
      <c r="M14749" s="334"/>
      <c r="P14749" s="343"/>
    </row>
    <row r="14750" spans="1:16" x14ac:dyDescent="0.25">
      <c r="A14750" s="135" t="s">
        <v>1942</v>
      </c>
      <c r="B14750" s="131" t="s">
        <v>2473</v>
      </c>
      <c r="C14750" s="96" t="s">
        <v>3784</v>
      </c>
      <c r="D14750" s="96" t="s">
        <v>1980</v>
      </c>
      <c r="E14750" s="112">
        <v>46111</v>
      </c>
      <c r="F14750" s="93"/>
      <c r="G14750" s="93"/>
      <c r="H14750" s="93"/>
      <c r="I14750" s="99"/>
      <c r="J14750" s="99"/>
      <c r="K14750" s="99"/>
      <c r="L14750" s="44"/>
      <c r="M14750" s="334"/>
      <c r="P14750" s="343"/>
    </row>
    <row r="14751" spans="1:16" x14ac:dyDescent="0.25">
      <c r="A14751" s="99" t="s">
        <v>1540</v>
      </c>
      <c r="B14751" s="92" t="s">
        <v>7637</v>
      </c>
      <c r="C14751" s="93" t="s">
        <v>7638</v>
      </c>
      <c r="D14751" s="93" t="s">
        <v>1398</v>
      </c>
      <c r="E14751" s="94">
        <v>46961</v>
      </c>
      <c r="F14751" s="93"/>
      <c r="G14751" s="93"/>
      <c r="H14751" s="93"/>
      <c r="I14751" s="99"/>
      <c r="J14751" s="99"/>
      <c r="K14751" s="99"/>
      <c r="L14751" s="44"/>
      <c r="M14751" s="334"/>
      <c r="P14751" s="343"/>
    </row>
    <row r="14752" spans="1:16" x14ac:dyDescent="0.25">
      <c r="A14752" s="44" t="s">
        <v>1540</v>
      </c>
      <c r="B14752" s="92" t="s">
        <v>4153</v>
      </c>
      <c r="C14752" s="93" t="s">
        <v>10622</v>
      </c>
      <c r="D14752" s="93" t="s">
        <v>1398</v>
      </c>
      <c r="E14752" s="94">
        <v>46514</v>
      </c>
      <c r="F14752" s="93"/>
      <c r="G14752" s="93"/>
      <c r="H14752" s="93"/>
      <c r="I14752" s="99"/>
      <c r="J14752" s="99"/>
      <c r="K14752" s="99"/>
      <c r="L14752" s="44"/>
      <c r="M14752" s="334"/>
      <c r="P14752" s="343"/>
    </row>
    <row r="14753" spans="1:16" x14ac:dyDescent="0.25">
      <c r="A14753" s="111" t="s">
        <v>1540</v>
      </c>
      <c r="B14753" s="92" t="s">
        <v>5001</v>
      </c>
      <c r="C14753" s="93" t="s">
        <v>5000</v>
      </c>
      <c r="D14753" s="93" t="s">
        <v>1398</v>
      </c>
      <c r="E14753" s="94">
        <v>45976</v>
      </c>
      <c r="F14753" s="142"/>
      <c r="G14753" s="142"/>
      <c r="H14753" s="93" t="s">
        <v>1385</v>
      </c>
      <c r="I14753" s="99"/>
      <c r="J14753" s="99"/>
      <c r="K14753" s="99"/>
      <c r="L14753" s="44"/>
      <c r="M14753" s="334"/>
      <c r="N14753" s="31"/>
      <c r="P14753" s="343"/>
    </row>
    <row r="14754" spans="1:16" x14ac:dyDescent="0.25">
      <c r="A14754" s="57" t="s">
        <v>4523</v>
      </c>
      <c r="B14754" s="92" t="s">
        <v>4550</v>
      </c>
      <c r="C14754" s="93" t="s">
        <v>4548</v>
      </c>
      <c r="D14754" s="93" t="s">
        <v>4549</v>
      </c>
      <c r="E14754" s="94">
        <v>46203</v>
      </c>
      <c r="F14754" s="93"/>
      <c r="G14754" s="93"/>
      <c r="H14754" s="93"/>
      <c r="I14754" s="99"/>
      <c r="J14754" s="99"/>
      <c r="K14754" s="99"/>
      <c r="L14754" s="44"/>
      <c r="M14754" s="334"/>
      <c r="P14754" s="343"/>
    </row>
    <row r="14755" spans="1:16" x14ac:dyDescent="0.25">
      <c r="A14755" s="44" t="s">
        <v>1571</v>
      </c>
      <c r="B14755" s="44" t="s">
        <v>12014</v>
      </c>
      <c r="C14755" s="45" t="s">
        <v>12938</v>
      </c>
      <c r="D14755" s="45" t="s">
        <v>4574</v>
      </c>
      <c r="E14755" s="275">
        <f>DATE(2026,8,15)</f>
        <v>46249</v>
      </c>
      <c r="M14755" s="334"/>
      <c r="P14755" s="343"/>
    </row>
    <row r="14756" spans="1:16" x14ac:dyDescent="0.25">
      <c r="A14756" s="264" t="s">
        <v>2866</v>
      </c>
      <c r="B14756" s="264" t="s">
        <v>10628</v>
      </c>
      <c r="C14756" s="265">
        <v>230701</v>
      </c>
      <c r="D14756" s="265" t="s">
        <v>15953</v>
      </c>
      <c r="E14756" s="266" t="s">
        <v>5273</v>
      </c>
      <c r="P14756" s="343"/>
    </row>
    <row r="14757" spans="1:16" x14ac:dyDescent="0.25">
      <c r="A14757" s="264" t="s">
        <v>2866</v>
      </c>
      <c r="B14757" s="264" t="s">
        <v>6661</v>
      </c>
      <c r="C14757" s="265">
        <v>22100201</v>
      </c>
      <c r="D14757" s="265" t="s">
        <v>15953</v>
      </c>
      <c r="E14757" s="266" t="s">
        <v>5198</v>
      </c>
      <c r="P14757" s="343"/>
    </row>
    <row r="14758" spans="1:16" x14ac:dyDescent="0.25">
      <c r="A14758" s="264" t="s">
        <v>2866</v>
      </c>
      <c r="B14758" s="264" t="s">
        <v>3594</v>
      </c>
      <c r="C14758" s="265">
        <v>22100202</v>
      </c>
      <c r="D14758" s="265" t="s">
        <v>15953</v>
      </c>
      <c r="E14758" s="266" t="s">
        <v>5198</v>
      </c>
      <c r="P14758" s="343"/>
    </row>
    <row r="14759" spans="1:16" x14ac:dyDescent="0.25">
      <c r="A14759" s="264" t="s">
        <v>15106</v>
      </c>
      <c r="B14759" s="264" t="s">
        <v>13009</v>
      </c>
      <c r="C14759" s="265">
        <v>240101</v>
      </c>
      <c r="D14759" s="265" t="s">
        <v>15953</v>
      </c>
      <c r="E14759" s="266" t="s">
        <v>13010</v>
      </c>
      <c r="P14759" s="343"/>
    </row>
    <row r="14760" spans="1:16" x14ac:dyDescent="0.25">
      <c r="A14760" s="44" t="s">
        <v>11071</v>
      </c>
      <c r="B14760" s="44" t="s">
        <v>1374</v>
      </c>
      <c r="C14760" s="45" t="s">
        <v>10983</v>
      </c>
      <c r="D14760" s="45" t="s">
        <v>18252</v>
      </c>
      <c r="E14760" s="45" t="s">
        <v>10715</v>
      </c>
      <c r="F14760" s="45" t="s">
        <v>1384</v>
      </c>
      <c r="G14760" s="45" t="s">
        <v>1385</v>
      </c>
      <c r="P14760" s="343"/>
    </row>
    <row r="14761" spans="1:16" x14ac:dyDescent="0.25">
      <c r="A14761" s="403" t="s">
        <v>17570</v>
      </c>
      <c r="B14761" s="403" t="s">
        <v>17108</v>
      </c>
      <c r="C14761" s="413">
        <v>10.220000000000001</v>
      </c>
      <c r="D14761" s="43" t="s">
        <v>17679</v>
      </c>
      <c r="E14761" s="43">
        <v>45838</v>
      </c>
      <c r="F14761" s="88"/>
      <c r="P14761" s="343"/>
    </row>
    <row r="14762" spans="1:16" x14ac:dyDescent="0.25">
      <c r="A14762" s="44" t="s">
        <v>14055</v>
      </c>
      <c r="B14762" s="278" t="s">
        <v>7637</v>
      </c>
      <c r="C14762" s="59" t="s">
        <v>14084</v>
      </c>
      <c r="D14762" s="93" t="s">
        <v>1398</v>
      </c>
      <c r="E14762" s="94">
        <v>45860</v>
      </c>
      <c r="F14762" s="93"/>
      <c r="G14762" s="93"/>
      <c r="H14762" s="93"/>
      <c r="I14762" s="99"/>
      <c r="J14762" s="99"/>
      <c r="K14762" s="99"/>
      <c r="L14762" s="44"/>
      <c r="M14762" s="334"/>
      <c r="N14762" s="31"/>
      <c r="P14762" s="343"/>
    </row>
    <row r="14763" spans="1:16" x14ac:dyDescent="0.25">
      <c r="A14763" s="44" t="s">
        <v>1295</v>
      </c>
      <c r="B14763" s="44" t="s">
        <v>15970</v>
      </c>
      <c r="C14763" s="45" t="s">
        <v>15775</v>
      </c>
      <c r="D14763" s="45" t="s">
        <v>18252</v>
      </c>
      <c r="E14763" s="45" t="s">
        <v>6416</v>
      </c>
      <c r="F14763" s="45" t="s">
        <v>1384</v>
      </c>
      <c r="G14763" s="45" t="s">
        <v>1385</v>
      </c>
      <c r="P14763" s="343"/>
    </row>
    <row r="14764" spans="1:16" x14ac:dyDescent="0.25">
      <c r="A14764" s="57" t="s">
        <v>4524</v>
      </c>
      <c r="B14764" s="92" t="s">
        <v>4550</v>
      </c>
      <c r="C14764" s="93" t="s">
        <v>4548</v>
      </c>
      <c r="D14764" s="93" t="s">
        <v>4549</v>
      </c>
      <c r="E14764" s="94">
        <v>46203</v>
      </c>
      <c r="F14764" s="93"/>
      <c r="G14764" s="93"/>
      <c r="H14764" s="93"/>
      <c r="I14764" s="99"/>
      <c r="J14764" s="99"/>
      <c r="K14764" s="99"/>
      <c r="L14764" s="44"/>
      <c r="M14764" s="334"/>
      <c r="P14764" s="343"/>
    </row>
    <row r="14765" spans="1:16" x14ac:dyDescent="0.25">
      <c r="A14765" s="44" t="s">
        <v>13101</v>
      </c>
      <c r="B14765" s="44" t="s">
        <v>15297</v>
      </c>
      <c r="C14765" s="45" t="s">
        <v>13093</v>
      </c>
      <c r="D14765" s="45" t="s">
        <v>16294</v>
      </c>
      <c r="E14765" s="46">
        <v>46081</v>
      </c>
      <c r="F14765" s="338"/>
      <c r="G14765" s="44"/>
      <c r="H14765" s="44"/>
      <c r="I14765" s="44"/>
      <c r="J14765" s="44"/>
      <c r="K14765" s="44"/>
      <c r="L14765" s="44"/>
      <c r="M14765" s="334"/>
      <c r="P14765" s="343"/>
    </row>
    <row r="14766" spans="1:16" x14ac:dyDescent="0.25">
      <c r="A14766" s="44" t="s">
        <v>6129</v>
      </c>
      <c r="B14766" s="44" t="s">
        <v>6179</v>
      </c>
      <c r="C14766" s="45" t="s">
        <v>6199</v>
      </c>
      <c r="D14766" s="45" t="s">
        <v>18252</v>
      </c>
      <c r="E14766" s="45" t="s">
        <v>6212</v>
      </c>
      <c r="F14766" s="45" t="s">
        <v>1384</v>
      </c>
      <c r="G14766" s="45" t="s">
        <v>1385</v>
      </c>
      <c r="P14766" s="343"/>
    </row>
    <row r="14767" spans="1:16" x14ac:dyDescent="0.25">
      <c r="A14767" s="44" t="s">
        <v>12604</v>
      </c>
      <c r="B14767" s="44" t="s">
        <v>12044</v>
      </c>
      <c r="C14767" s="45" t="s">
        <v>3871</v>
      </c>
      <c r="D14767" s="45" t="s">
        <v>4574</v>
      </c>
      <c r="E14767" s="275">
        <f>DATE(2026,2,17)</f>
        <v>46070</v>
      </c>
      <c r="M14767" s="334"/>
      <c r="P14767" s="343"/>
    </row>
    <row r="14768" spans="1:16" x14ac:dyDescent="0.25">
      <c r="A14768" s="44" t="s">
        <v>12605</v>
      </c>
      <c r="B14768" s="44" t="s">
        <v>12606</v>
      </c>
      <c r="C14768" s="45" t="s">
        <v>12939</v>
      </c>
      <c r="D14768" s="45" t="s">
        <v>4574</v>
      </c>
      <c r="E14768" s="275">
        <f>DATE(2026,2,17)</f>
        <v>46070</v>
      </c>
      <c r="M14768" s="334"/>
      <c r="P14768" s="343"/>
    </row>
    <row r="14769" spans="1:16" x14ac:dyDescent="0.25">
      <c r="A14769" s="44" t="s">
        <v>10307</v>
      </c>
      <c r="B14769" s="44" t="s">
        <v>231</v>
      </c>
      <c r="C14769" s="45" t="s">
        <v>10308</v>
      </c>
      <c r="D14769" s="45" t="s">
        <v>15765</v>
      </c>
      <c r="E14769" s="45" t="s">
        <v>6210</v>
      </c>
      <c r="F14769" s="328"/>
      <c r="G14769" s="328"/>
      <c r="H14769" s="328"/>
      <c r="I14769" s="329"/>
      <c r="J14769" s="329"/>
      <c r="K14769" s="329"/>
      <c r="L14769" s="44"/>
      <c r="M14769" s="334"/>
      <c r="P14769" s="343"/>
    </row>
    <row r="14770" spans="1:16" x14ac:dyDescent="0.25">
      <c r="A14770" s="346" t="s">
        <v>10307</v>
      </c>
      <c r="B14770" s="346" t="s">
        <v>231</v>
      </c>
      <c r="C14770" s="347" t="s">
        <v>10308</v>
      </c>
      <c r="D14770" s="347" t="s">
        <v>15765</v>
      </c>
      <c r="E14770" s="347" t="s">
        <v>6214</v>
      </c>
      <c r="F14770" s="346"/>
      <c r="G14770" s="346"/>
      <c r="H14770" s="346"/>
      <c r="I14770" s="346"/>
      <c r="J14770" s="346"/>
      <c r="K14770" s="346"/>
      <c r="L14770" s="346"/>
      <c r="M14770" s="346"/>
      <c r="P14770" s="343"/>
    </row>
    <row r="14771" spans="1:16" x14ac:dyDescent="0.25">
      <c r="A14771" s="44" t="s">
        <v>10307</v>
      </c>
      <c r="B14771" s="44" t="s">
        <v>231</v>
      </c>
      <c r="C14771" s="45" t="s">
        <v>10308</v>
      </c>
      <c r="D14771" s="45" t="s">
        <v>13812</v>
      </c>
      <c r="E14771" s="45" t="s">
        <v>6210</v>
      </c>
      <c r="F14771" s="93"/>
      <c r="G14771" s="93"/>
      <c r="H14771" s="93"/>
      <c r="I14771" s="99"/>
      <c r="J14771" s="99"/>
      <c r="K14771" s="99"/>
      <c r="L14771" s="44"/>
      <c r="M14771" s="334"/>
      <c r="P14771" s="343"/>
    </row>
    <row r="14772" spans="1:16" x14ac:dyDescent="0.25">
      <c r="A14772" s="403" t="s">
        <v>11246</v>
      </c>
      <c r="B14772" s="403" t="s">
        <v>17103</v>
      </c>
      <c r="C14772" s="413">
        <v>22.23</v>
      </c>
      <c r="D14772" s="43" t="s">
        <v>17679</v>
      </c>
      <c r="E14772" s="43">
        <v>46934</v>
      </c>
      <c r="F14772" s="88"/>
      <c r="P14772" s="343"/>
    </row>
    <row r="14773" spans="1:16" x14ac:dyDescent="0.25">
      <c r="A14773" s="44" t="s">
        <v>11246</v>
      </c>
      <c r="B14773" s="44" t="s">
        <v>9963</v>
      </c>
      <c r="C14773" s="45" t="s">
        <v>11131</v>
      </c>
      <c r="D14773" s="45" t="s">
        <v>16294</v>
      </c>
      <c r="E14773" s="46">
        <v>46053</v>
      </c>
      <c r="F14773" s="338"/>
      <c r="G14773" s="44"/>
      <c r="H14773" s="44"/>
      <c r="I14773" s="44"/>
      <c r="J14773" s="44"/>
      <c r="K14773" s="44"/>
      <c r="L14773" s="44"/>
      <c r="M14773" s="334"/>
      <c r="P14773" s="343"/>
    </row>
    <row r="14774" spans="1:16" x14ac:dyDescent="0.25">
      <c r="A14774" s="264" t="s">
        <v>11246</v>
      </c>
      <c r="B14774" s="264" t="s">
        <v>13009</v>
      </c>
      <c r="C14774" s="265">
        <v>240101</v>
      </c>
      <c r="D14774" s="265" t="s">
        <v>15953</v>
      </c>
      <c r="E14774" s="266" t="s">
        <v>13010</v>
      </c>
      <c r="P14774" s="343"/>
    </row>
    <row r="14775" spans="1:16" x14ac:dyDescent="0.25">
      <c r="A14775" s="44" t="s">
        <v>5822</v>
      </c>
      <c r="B14775" s="44" t="s">
        <v>5806</v>
      </c>
      <c r="C14775" s="45" t="s">
        <v>5823</v>
      </c>
      <c r="D14775" s="45" t="s">
        <v>15765</v>
      </c>
      <c r="E14775" s="45" t="s">
        <v>6422</v>
      </c>
      <c r="F14775" s="328"/>
      <c r="G14775" s="328"/>
      <c r="H14775" s="328"/>
      <c r="I14775" s="329"/>
      <c r="J14775" s="329"/>
      <c r="K14775" s="329"/>
      <c r="L14775" s="44"/>
      <c r="M14775" s="337"/>
      <c r="P14775" s="343"/>
    </row>
    <row r="14776" spans="1:16" x14ac:dyDescent="0.25">
      <c r="A14776" s="346" t="s">
        <v>5822</v>
      </c>
      <c r="B14776" s="346" t="s">
        <v>5806</v>
      </c>
      <c r="C14776" s="347" t="s">
        <v>5823</v>
      </c>
      <c r="D14776" s="347" t="s">
        <v>15765</v>
      </c>
      <c r="E14776" s="347" t="s">
        <v>8836</v>
      </c>
      <c r="F14776" s="346"/>
      <c r="G14776" s="346"/>
      <c r="H14776" s="346"/>
      <c r="I14776" s="346"/>
      <c r="J14776" s="346"/>
      <c r="K14776" s="346"/>
      <c r="L14776" s="346"/>
      <c r="M14776" s="346"/>
      <c r="P14776" s="343"/>
    </row>
    <row r="14777" spans="1:16" x14ac:dyDescent="0.25">
      <c r="A14777" s="44" t="s">
        <v>5822</v>
      </c>
      <c r="B14777" s="44" t="s">
        <v>5806</v>
      </c>
      <c r="C14777" s="45" t="s">
        <v>5823</v>
      </c>
      <c r="D14777" s="45" t="s">
        <v>13812</v>
      </c>
      <c r="E14777" s="45" t="s">
        <v>6422</v>
      </c>
      <c r="F14777" s="93"/>
      <c r="G14777" s="93"/>
      <c r="H14777" s="93"/>
      <c r="I14777" s="99"/>
      <c r="J14777" s="99"/>
      <c r="K14777" s="99"/>
      <c r="L14777" s="44"/>
      <c r="M14777" s="337"/>
      <c r="P14777" s="343"/>
    </row>
    <row r="14778" spans="1:16" x14ac:dyDescent="0.25">
      <c r="A14778" s="264" t="s">
        <v>4838</v>
      </c>
      <c r="B14778" s="264" t="s">
        <v>2751</v>
      </c>
      <c r="C14778" s="265">
        <v>230105</v>
      </c>
      <c r="D14778" s="265" t="s">
        <v>15953</v>
      </c>
      <c r="E14778" s="266" t="s">
        <v>6877</v>
      </c>
      <c r="P14778" s="343"/>
    </row>
    <row r="14779" spans="1:16" x14ac:dyDescent="0.25">
      <c r="A14779" s="264" t="s">
        <v>4339</v>
      </c>
      <c r="B14779" s="264" t="s">
        <v>3753</v>
      </c>
      <c r="C14779" s="265">
        <v>210101</v>
      </c>
      <c r="D14779" s="265" t="s">
        <v>15953</v>
      </c>
      <c r="E14779" s="266" t="s">
        <v>3754</v>
      </c>
      <c r="P14779" s="343"/>
    </row>
    <row r="14780" spans="1:16" x14ac:dyDescent="0.25">
      <c r="A14780" s="44" t="s">
        <v>6130</v>
      </c>
      <c r="B14780" s="44" t="s">
        <v>6179</v>
      </c>
      <c r="C14780" s="45" t="s">
        <v>6199</v>
      </c>
      <c r="D14780" s="45" t="s">
        <v>18252</v>
      </c>
      <c r="E14780" s="45" t="s">
        <v>6212</v>
      </c>
      <c r="F14780" s="45" t="s">
        <v>1384</v>
      </c>
      <c r="G14780" s="45" t="s">
        <v>1385</v>
      </c>
      <c r="P14780" s="343"/>
    </row>
    <row r="14781" spans="1:16" x14ac:dyDescent="0.25">
      <c r="A14781" s="264" t="s">
        <v>8773</v>
      </c>
      <c r="B14781" s="264" t="s">
        <v>1069</v>
      </c>
      <c r="C14781" s="265">
        <v>230103</v>
      </c>
      <c r="D14781" s="265" t="s">
        <v>15953</v>
      </c>
      <c r="E14781" s="266" t="s">
        <v>6809</v>
      </c>
      <c r="P14781" s="343"/>
    </row>
    <row r="14782" spans="1:16" x14ac:dyDescent="0.25">
      <c r="A14782" s="44" t="s">
        <v>13341</v>
      </c>
      <c r="B14782" s="92" t="s">
        <v>13392</v>
      </c>
      <c r="C14782" s="77" t="s">
        <v>13124</v>
      </c>
      <c r="D14782" s="93" t="s">
        <v>13391</v>
      </c>
      <c r="E14782" s="94">
        <v>45838</v>
      </c>
      <c r="F14782" s="93"/>
      <c r="G14782" s="93"/>
      <c r="H14782" s="93"/>
      <c r="I14782" s="99"/>
      <c r="J14782" s="99"/>
      <c r="K14782" s="99"/>
      <c r="L14782" s="44"/>
      <c r="M14782" s="337"/>
      <c r="N14782" s="31"/>
      <c r="P14782" s="343"/>
    </row>
    <row r="14783" spans="1:16" x14ac:dyDescent="0.25">
      <c r="A14783" s="264" t="s">
        <v>10500</v>
      </c>
      <c r="B14783" s="264" t="s">
        <v>10526</v>
      </c>
      <c r="C14783" s="265">
        <v>230501</v>
      </c>
      <c r="D14783" s="265" t="s">
        <v>15953</v>
      </c>
      <c r="E14783" s="266" t="s">
        <v>10364</v>
      </c>
      <c r="P14783" s="343"/>
    </row>
    <row r="14784" spans="1:16" x14ac:dyDescent="0.25">
      <c r="A14784" s="76" t="s">
        <v>7579</v>
      </c>
      <c r="B14784" s="76" t="s">
        <v>7580</v>
      </c>
      <c r="C14784" s="56" t="s">
        <v>7581</v>
      </c>
      <c r="D14784" s="56" t="s">
        <v>1702</v>
      </c>
      <c r="E14784" s="69">
        <v>45473</v>
      </c>
      <c r="F14784" s="93"/>
      <c r="G14784" s="93"/>
      <c r="H14784" s="93"/>
      <c r="I14784" s="99"/>
      <c r="J14784" s="99"/>
      <c r="K14784" s="99"/>
      <c r="L14784" s="44"/>
      <c r="M14784" s="337"/>
      <c r="P14784" s="343"/>
    </row>
    <row r="14785" spans="1:16" x14ac:dyDescent="0.25">
      <c r="A14785" s="57" t="s">
        <v>5924</v>
      </c>
      <c r="B14785" s="57" t="s">
        <v>2495</v>
      </c>
      <c r="C14785" s="62">
        <v>21030</v>
      </c>
      <c r="D14785" s="62" t="s">
        <v>5966</v>
      </c>
      <c r="E14785" s="60">
        <v>45961</v>
      </c>
      <c r="F14785" s="339" t="s">
        <v>16267</v>
      </c>
      <c r="G14785" s="339" t="s">
        <v>16268</v>
      </c>
      <c r="H14785" s="57"/>
      <c r="I14785" s="57"/>
      <c r="J14785" s="57"/>
      <c r="K14785" s="57"/>
      <c r="L14785" s="44"/>
      <c r="M14785" s="337"/>
      <c r="N14785" s="31"/>
      <c r="P14785" s="343"/>
    </row>
    <row r="14786" spans="1:16" x14ac:dyDescent="0.25">
      <c r="A14786" s="44" t="s">
        <v>16208</v>
      </c>
      <c r="B14786" s="44" t="s">
        <v>2667</v>
      </c>
      <c r="C14786" s="45" t="s">
        <v>9088</v>
      </c>
      <c r="D14786" s="45" t="s">
        <v>18252</v>
      </c>
      <c r="E14786" s="45" t="s">
        <v>6809</v>
      </c>
      <c r="F14786" s="45" t="s">
        <v>1385</v>
      </c>
      <c r="G14786" s="45" t="s">
        <v>1385</v>
      </c>
      <c r="P14786" s="343"/>
    </row>
    <row r="14787" spans="1:16" x14ac:dyDescent="0.25">
      <c r="A14787" s="44" t="s">
        <v>16208</v>
      </c>
      <c r="B14787" s="44" t="s">
        <v>18102</v>
      </c>
      <c r="C14787" s="45" t="s">
        <v>18103</v>
      </c>
      <c r="D14787" s="45" t="s">
        <v>18252</v>
      </c>
      <c r="E14787" s="45" t="s">
        <v>6985</v>
      </c>
      <c r="F14787" s="45" t="s">
        <v>1385</v>
      </c>
      <c r="G14787" s="45" t="s">
        <v>1385</v>
      </c>
      <c r="P14787" s="343"/>
    </row>
    <row r="14788" spans="1:16" x14ac:dyDescent="0.25">
      <c r="A14788" s="264" t="s">
        <v>1296</v>
      </c>
      <c r="B14788" s="264" t="s">
        <v>2751</v>
      </c>
      <c r="C14788" s="265">
        <v>230105</v>
      </c>
      <c r="D14788" s="265" t="s">
        <v>15953</v>
      </c>
      <c r="E14788" s="266" t="s">
        <v>6877</v>
      </c>
      <c r="P14788" s="343"/>
    </row>
    <row r="14789" spans="1:16" x14ac:dyDescent="0.25">
      <c r="A14789" s="264" t="s">
        <v>18020</v>
      </c>
      <c r="B14789" s="264" t="s">
        <v>236</v>
      </c>
      <c r="C14789" s="265">
        <v>241001</v>
      </c>
      <c r="D14789" s="265" t="s">
        <v>15953</v>
      </c>
      <c r="E14789" s="266" t="s">
        <v>11352</v>
      </c>
      <c r="P14789" s="343"/>
    </row>
    <row r="14790" spans="1:16" x14ac:dyDescent="0.25">
      <c r="A14790" s="264" t="s">
        <v>9626</v>
      </c>
      <c r="B14790" s="264" t="s">
        <v>2751</v>
      </c>
      <c r="C14790" s="265">
        <v>230105</v>
      </c>
      <c r="D14790" s="265" t="s">
        <v>15953</v>
      </c>
      <c r="E14790" s="266" t="s">
        <v>6877</v>
      </c>
      <c r="P14790" s="343"/>
    </row>
    <row r="14791" spans="1:16" x14ac:dyDescent="0.25">
      <c r="A14791" s="264" t="s">
        <v>15107</v>
      </c>
      <c r="B14791" s="264" t="s">
        <v>14592</v>
      </c>
      <c r="C14791" s="265">
        <v>24020102</v>
      </c>
      <c r="D14791" s="265" t="s">
        <v>15953</v>
      </c>
      <c r="E14791" s="266" t="s">
        <v>8836</v>
      </c>
      <c r="P14791" s="343"/>
    </row>
    <row r="14792" spans="1:16" x14ac:dyDescent="0.25">
      <c r="A14792" s="264" t="s">
        <v>10501</v>
      </c>
      <c r="B14792" s="264" t="s">
        <v>10527</v>
      </c>
      <c r="C14792" s="265">
        <v>230505</v>
      </c>
      <c r="D14792" s="265" t="s">
        <v>15953</v>
      </c>
      <c r="E14792" s="266" t="s">
        <v>9689</v>
      </c>
      <c r="P14792" s="343"/>
    </row>
    <row r="14793" spans="1:16" x14ac:dyDescent="0.25">
      <c r="A14793" s="264" t="s">
        <v>18021</v>
      </c>
      <c r="B14793" s="264" t="s">
        <v>2751</v>
      </c>
      <c r="C14793" s="265">
        <v>250106</v>
      </c>
      <c r="D14793" s="265" t="s">
        <v>15953</v>
      </c>
      <c r="E14793" s="266" t="s">
        <v>16784</v>
      </c>
      <c r="P14793" s="343"/>
    </row>
    <row r="14794" spans="1:16" x14ac:dyDescent="0.25">
      <c r="A14794" s="264" t="s">
        <v>15108</v>
      </c>
      <c r="B14794" s="264" t="s">
        <v>12996</v>
      </c>
      <c r="C14794" s="265">
        <v>24010401</v>
      </c>
      <c r="D14794" s="265" t="s">
        <v>15953</v>
      </c>
      <c r="E14794" s="266" t="s">
        <v>12997</v>
      </c>
      <c r="P14794" s="343"/>
    </row>
    <row r="14795" spans="1:16" x14ac:dyDescent="0.25">
      <c r="A14795" s="262" t="s">
        <v>11642</v>
      </c>
      <c r="B14795" s="262" t="s">
        <v>11553</v>
      </c>
      <c r="C14795" s="53" t="s">
        <v>11760</v>
      </c>
      <c r="D14795" s="93" t="s">
        <v>7330</v>
      </c>
      <c r="E14795" s="263">
        <v>47059</v>
      </c>
      <c r="F14795" s="93"/>
      <c r="G14795" s="93"/>
      <c r="H14795" s="93"/>
      <c r="I14795" s="99"/>
      <c r="J14795" s="99"/>
      <c r="K14795" s="99"/>
      <c r="L14795" s="44"/>
      <c r="M14795" s="337"/>
      <c r="P14795" s="343"/>
    </row>
    <row r="14796" spans="1:16" x14ac:dyDescent="0.25">
      <c r="A14796" s="44" t="s">
        <v>3847</v>
      </c>
      <c r="B14796" s="353" t="s">
        <v>17063</v>
      </c>
      <c r="C14796" s="32" t="s">
        <v>17033</v>
      </c>
      <c r="D14796" s="32" t="s">
        <v>1398</v>
      </c>
      <c r="E14796" s="33">
        <v>47208</v>
      </c>
      <c r="F14796" s="32"/>
      <c r="G14796" s="32"/>
      <c r="H14796" s="32"/>
      <c r="I14796" s="31"/>
      <c r="J14796" s="31"/>
      <c r="K14796" s="31"/>
      <c r="L14796" s="31"/>
      <c r="M14796" s="31"/>
      <c r="N14796" s="31"/>
      <c r="P14796" s="343"/>
    </row>
    <row r="14797" spans="1:16" x14ac:dyDescent="0.25">
      <c r="A14797" s="102" t="s">
        <v>3847</v>
      </c>
      <c r="B14797" s="92" t="s">
        <v>15809</v>
      </c>
      <c r="C14797" s="93" t="s">
        <v>15813</v>
      </c>
      <c r="D14797" s="93" t="s">
        <v>1398</v>
      </c>
      <c r="E14797" s="94">
        <v>45952</v>
      </c>
      <c r="F14797" s="93"/>
      <c r="G14797" s="93"/>
      <c r="H14797" s="93"/>
      <c r="I14797" s="99"/>
      <c r="J14797" s="99"/>
      <c r="K14797" s="99"/>
      <c r="L14797" s="44"/>
      <c r="M14797" s="337"/>
      <c r="N14797" s="31"/>
      <c r="P14797" s="343"/>
    </row>
    <row r="14798" spans="1:16" ht="14.4" x14ac:dyDescent="0.3">
      <c r="A14798" s="25" t="s">
        <v>3847</v>
      </c>
      <c r="B14798" s="44" t="s">
        <v>5537</v>
      </c>
      <c r="C14798" s="45" t="s">
        <v>5538</v>
      </c>
      <c r="D14798" s="45" t="s">
        <v>15765</v>
      </c>
      <c r="E14798" s="45" t="s">
        <v>6714</v>
      </c>
      <c r="F14798" s="328"/>
      <c r="G14798" s="328"/>
      <c r="H14798" s="328"/>
      <c r="I14798" s="329"/>
      <c r="J14798" s="329"/>
      <c r="K14798" s="329"/>
      <c r="P14798" s="343"/>
    </row>
    <row r="14799" spans="1:16" x14ac:dyDescent="0.25">
      <c r="A14799" s="264" t="s">
        <v>3847</v>
      </c>
      <c r="B14799" s="264" t="s">
        <v>1056</v>
      </c>
      <c r="C14799" s="265">
        <v>220601</v>
      </c>
      <c r="D14799" s="265" t="s">
        <v>15953</v>
      </c>
      <c r="E14799" s="266" t="s">
        <v>6412</v>
      </c>
      <c r="P14799" s="343"/>
    </row>
    <row r="14800" spans="1:16" x14ac:dyDescent="0.25">
      <c r="A14800" s="44" t="s">
        <v>507</v>
      </c>
      <c r="B14800" s="44" t="s">
        <v>1352</v>
      </c>
      <c r="C14800" s="45" t="s">
        <v>9319</v>
      </c>
      <c r="D14800" s="45" t="s">
        <v>18252</v>
      </c>
      <c r="E14800" s="45" t="s">
        <v>3754</v>
      </c>
      <c r="F14800" s="45" t="s">
        <v>1384</v>
      </c>
      <c r="G14800" s="45" t="s">
        <v>1385</v>
      </c>
      <c r="P14800" s="343"/>
    </row>
    <row r="14801" spans="1:16" x14ac:dyDescent="0.25">
      <c r="A14801" s="44" t="s">
        <v>507</v>
      </c>
      <c r="B14801" s="44" t="s">
        <v>15259</v>
      </c>
      <c r="C14801" s="45" t="s">
        <v>11129</v>
      </c>
      <c r="D14801" s="45" t="s">
        <v>16294</v>
      </c>
      <c r="E14801" s="46">
        <v>46022</v>
      </c>
      <c r="F14801" s="338"/>
      <c r="G14801" s="44"/>
      <c r="H14801" s="44"/>
      <c r="I14801" s="44"/>
      <c r="J14801" s="44"/>
      <c r="K14801" s="44"/>
      <c r="L14801" s="44"/>
      <c r="M14801" s="337"/>
      <c r="N14801" s="31"/>
      <c r="P14801" s="343"/>
    </row>
    <row r="14802" spans="1:16" x14ac:dyDescent="0.25">
      <c r="A14802" s="264" t="s">
        <v>13061</v>
      </c>
      <c r="B14802" s="264" t="s">
        <v>13009</v>
      </c>
      <c r="C14802" s="265">
        <v>240101</v>
      </c>
      <c r="D14802" s="265" t="s">
        <v>15953</v>
      </c>
      <c r="E14802" s="266" t="s">
        <v>13010</v>
      </c>
      <c r="P14802" s="343"/>
    </row>
    <row r="14803" spans="1:16" x14ac:dyDescent="0.25">
      <c r="A14803" s="44" t="s">
        <v>8375</v>
      </c>
      <c r="B14803" s="44" t="s">
        <v>8376</v>
      </c>
      <c r="C14803" s="45" t="s">
        <v>8372</v>
      </c>
      <c r="D14803" s="93" t="s">
        <v>1702</v>
      </c>
      <c r="E14803" s="46">
        <v>45747</v>
      </c>
      <c r="F14803" s="45"/>
      <c r="G14803" s="45"/>
      <c r="H14803" s="93"/>
      <c r="I14803" s="99"/>
      <c r="J14803" s="99"/>
      <c r="K14803" s="99"/>
      <c r="L14803" s="44"/>
      <c r="M14803" s="337"/>
      <c r="N14803" s="31"/>
      <c r="P14803" s="343"/>
    </row>
    <row r="14804" spans="1:16" x14ac:dyDescent="0.25">
      <c r="A14804" s="264" t="s">
        <v>15109</v>
      </c>
      <c r="B14804" s="264" t="s">
        <v>14577</v>
      </c>
      <c r="C14804" s="265">
        <v>240501</v>
      </c>
      <c r="D14804" s="265" t="s">
        <v>15953</v>
      </c>
      <c r="E14804" s="266" t="s">
        <v>14578</v>
      </c>
      <c r="P14804" s="343"/>
    </row>
    <row r="14805" spans="1:16" x14ac:dyDescent="0.25">
      <c r="A14805" s="264" t="s">
        <v>2867</v>
      </c>
      <c r="B14805" s="264" t="s">
        <v>2751</v>
      </c>
      <c r="C14805" s="265">
        <v>230105</v>
      </c>
      <c r="D14805" s="265" t="s">
        <v>15953</v>
      </c>
      <c r="E14805" s="266" t="s">
        <v>6877</v>
      </c>
      <c r="P14805" s="343"/>
    </row>
    <row r="14806" spans="1:16" x14ac:dyDescent="0.25">
      <c r="A14806" s="264" t="s">
        <v>8774</v>
      </c>
      <c r="B14806" s="264" t="s">
        <v>6966</v>
      </c>
      <c r="C14806" s="265">
        <v>23010401</v>
      </c>
      <c r="D14806" s="265" t="s">
        <v>15953</v>
      </c>
      <c r="E14806" s="266" t="s">
        <v>6967</v>
      </c>
      <c r="P14806" s="343"/>
    </row>
    <row r="14807" spans="1:16" x14ac:dyDescent="0.25">
      <c r="A14807" s="264" t="s">
        <v>8774</v>
      </c>
      <c r="B14807" s="264" t="s">
        <v>3782</v>
      </c>
      <c r="C14807" s="265">
        <v>23010402</v>
      </c>
      <c r="D14807" s="265" t="s">
        <v>15953</v>
      </c>
      <c r="E14807" s="266" t="s">
        <v>8836</v>
      </c>
      <c r="P14807" s="343"/>
    </row>
    <row r="14808" spans="1:16" x14ac:dyDescent="0.25">
      <c r="A14808" s="264" t="s">
        <v>7097</v>
      </c>
      <c r="B14808" s="264" t="s">
        <v>3591</v>
      </c>
      <c r="C14808" s="265">
        <v>230901</v>
      </c>
      <c r="D14808" s="265" t="s">
        <v>15953</v>
      </c>
      <c r="E14808" s="266" t="s">
        <v>10715</v>
      </c>
      <c r="P14808" s="343"/>
    </row>
    <row r="14809" spans="1:16" x14ac:dyDescent="0.25">
      <c r="A14809" s="403" t="s">
        <v>17571</v>
      </c>
      <c r="B14809" s="403" t="s">
        <v>17132</v>
      </c>
      <c r="C14809" s="413">
        <v>20.239999999999998</v>
      </c>
      <c r="D14809" s="43" t="s">
        <v>17679</v>
      </c>
      <c r="E14809" s="43">
        <v>47299</v>
      </c>
      <c r="F14809" s="88"/>
      <c r="P14809" s="343"/>
    </row>
    <row r="14810" spans="1:16" x14ac:dyDescent="0.25">
      <c r="A14810" s="264" t="s">
        <v>15110</v>
      </c>
      <c r="B14810" s="264" t="s">
        <v>13009</v>
      </c>
      <c r="C14810" s="265">
        <v>240101</v>
      </c>
      <c r="D14810" s="265" t="s">
        <v>15953</v>
      </c>
      <c r="E14810" s="266" t="s">
        <v>13010</v>
      </c>
      <c r="P14810" s="343"/>
    </row>
    <row r="14811" spans="1:16" x14ac:dyDescent="0.25">
      <c r="A14811" s="264" t="s">
        <v>9627</v>
      </c>
      <c r="B14811" s="264" t="s">
        <v>3782</v>
      </c>
      <c r="C14811" s="265">
        <v>210205</v>
      </c>
      <c r="D14811" s="265" t="s">
        <v>15953</v>
      </c>
      <c r="E14811" s="266" t="s">
        <v>8836</v>
      </c>
      <c r="P14811" s="343"/>
    </row>
    <row r="14812" spans="1:16" x14ac:dyDescent="0.25">
      <c r="A14812" s="264" t="s">
        <v>9627</v>
      </c>
      <c r="B14812" s="264" t="s">
        <v>8832</v>
      </c>
      <c r="C14812" s="265">
        <v>230203</v>
      </c>
      <c r="D14812" s="265" t="s">
        <v>15953</v>
      </c>
      <c r="E14812" s="266" t="s">
        <v>8836</v>
      </c>
      <c r="P14812" s="343"/>
    </row>
    <row r="14813" spans="1:16" x14ac:dyDescent="0.25">
      <c r="A14813" s="264" t="s">
        <v>9627</v>
      </c>
      <c r="B14813" s="264" t="s">
        <v>4181</v>
      </c>
      <c r="C14813" s="265">
        <v>230301</v>
      </c>
      <c r="D14813" s="265" t="s">
        <v>15953</v>
      </c>
      <c r="E14813" s="266" t="s">
        <v>6877</v>
      </c>
      <c r="P14813" s="343"/>
    </row>
    <row r="14814" spans="1:16" x14ac:dyDescent="0.25">
      <c r="A14814" s="264" t="s">
        <v>9627</v>
      </c>
      <c r="B14814" s="264" t="s">
        <v>236</v>
      </c>
      <c r="C14814" s="265">
        <v>241001</v>
      </c>
      <c r="D14814" s="265" t="s">
        <v>15953</v>
      </c>
      <c r="E14814" s="266" t="s">
        <v>11352</v>
      </c>
      <c r="P14814" s="343"/>
    </row>
    <row r="14815" spans="1:16" x14ac:dyDescent="0.25">
      <c r="A14815" s="264" t="s">
        <v>9627</v>
      </c>
      <c r="B14815" s="264" t="s">
        <v>10632</v>
      </c>
      <c r="C14815" s="265">
        <v>23080101</v>
      </c>
      <c r="D14815" s="265" t="s">
        <v>15953</v>
      </c>
      <c r="E14815" s="266" t="s">
        <v>5279</v>
      </c>
      <c r="P14815" s="343"/>
    </row>
    <row r="14816" spans="1:16" x14ac:dyDescent="0.25">
      <c r="A14816" s="264" t="s">
        <v>15111</v>
      </c>
      <c r="B14816" s="264" t="s">
        <v>12996</v>
      </c>
      <c r="C14816" s="265">
        <v>24010401</v>
      </c>
      <c r="D14816" s="265" t="s">
        <v>15953</v>
      </c>
      <c r="E14816" s="266" t="s">
        <v>12997</v>
      </c>
      <c r="P14816" s="343"/>
    </row>
    <row r="14817" spans="1:16" x14ac:dyDescent="0.25">
      <c r="A14817" s="44" t="s">
        <v>6131</v>
      </c>
      <c r="B14817" s="44" t="s">
        <v>1358</v>
      </c>
      <c r="C14817" s="45" t="s">
        <v>6197</v>
      </c>
      <c r="D14817" s="45" t="s">
        <v>18252</v>
      </c>
      <c r="E14817" s="45" t="s">
        <v>6211</v>
      </c>
      <c r="F14817" s="45" t="s">
        <v>1384</v>
      </c>
      <c r="G14817" s="45" t="s">
        <v>1385</v>
      </c>
      <c r="P14817" s="343"/>
    </row>
    <row r="14818" spans="1:16" x14ac:dyDescent="0.25">
      <c r="A14818" s="74" t="s">
        <v>17572</v>
      </c>
      <c r="B14818" s="403" t="s">
        <v>17102</v>
      </c>
      <c r="C14818" s="413">
        <v>21.23</v>
      </c>
      <c r="D14818" s="43" t="s">
        <v>17679</v>
      </c>
      <c r="E14818" s="43">
        <v>46934</v>
      </c>
      <c r="F14818" s="88"/>
      <c r="P14818" s="343"/>
    </row>
    <row r="14819" spans="1:16" x14ac:dyDescent="0.25">
      <c r="A14819" s="403" t="s">
        <v>17572</v>
      </c>
      <c r="B14819" s="403" t="s">
        <v>17093</v>
      </c>
      <c r="C14819" s="413">
        <v>33.229999999999997</v>
      </c>
      <c r="D14819" s="43" t="s">
        <v>17679</v>
      </c>
      <c r="E14819" s="43">
        <v>46934</v>
      </c>
      <c r="F14819" s="88"/>
      <c r="P14819" s="343"/>
    </row>
    <row r="14820" spans="1:16" x14ac:dyDescent="0.25">
      <c r="A14820" s="264" t="s">
        <v>15927</v>
      </c>
      <c r="B14820" s="264" t="s">
        <v>6669</v>
      </c>
      <c r="C14820" s="265">
        <v>240804</v>
      </c>
      <c r="D14820" s="265" t="s">
        <v>15953</v>
      </c>
      <c r="E14820" s="266" t="s">
        <v>15826</v>
      </c>
      <c r="P14820" s="343"/>
    </row>
    <row r="14821" spans="1:16" x14ac:dyDescent="0.25">
      <c r="A14821" s="44" t="s">
        <v>581</v>
      </c>
      <c r="B14821" s="44" t="s">
        <v>13515</v>
      </c>
      <c r="C14821" s="45" t="s">
        <v>13516</v>
      </c>
      <c r="D14821" s="45" t="s">
        <v>16294</v>
      </c>
      <c r="E14821" s="46">
        <v>45808</v>
      </c>
      <c r="F14821" s="338"/>
      <c r="G14821" s="44"/>
      <c r="H14821" s="44"/>
      <c r="I14821" s="44"/>
      <c r="J14821" s="44"/>
      <c r="K14821" s="44"/>
      <c r="L14821" s="44"/>
      <c r="M14821" s="337"/>
      <c r="N14821" s="31"/>
      <c r="P14821" s="343"/>
    </row>
    <row r="14822" spans="1:16" x14ac:dyDescent="0.25">
      <c r="A14822" s="44" t="s">
        <v>2949</v>
      </c>
      <c r="B14822" s="44" t="s">
        <v>2074</v>
      </c>
      <c r="C14822" s="97" t="s">
        <v>2950</v>
      </c>
      <c r="D14822" s="96" t="s">
        <v>1971</v>
      </c>
      <c r="E14822" s="64">
        <v>45830</v>
      </c>
      <c r="F14822" s="93"/>
      <c r="G14822" s="93"/>
      <c r="H14822" s="93"/>
      <c r="I14822" s="99"/>
      <c r="J14822" s="99"/>
      <c r="K14822" s="99"/>
      <c r="L14822" s="44"/>
      <c r="M14822" s="337"/>
      <c r="N14822" s="31"/>
      <c r="P14822" s="343"/>
    </row>
    <row r="14823" spans="1:16" x14ac:dyDescent="0.25">
      <c r="A14823" s="403" t="s">
        <v>17573</v>
      </c>
      <c r="B14823" s="403" t="s">
        <v>17097</v>
      </c>
      <c r="C14823" s="413">
        <v>28.22</v>
      </c>
      <c r="D14823" s="43" t="s">
        <v>17679</v>
      </c>
      <c r="E14823" s="43">
        <v>45838</v>
      </c>
      <c r="F14823" s="88" t="s">
        <v>1533</v>
      </c>
      <c r="P14823" s="343"/>
    </row>
    <row r="14824" spans="1:16" x14ac:dyDescent="0.25">
      <c r="A14824" s="264" t="s">
        <v>15112</v>
      </c>
      <c r="B14824" s="264" t="s">
        <v>14580</v>
      </c>
      <c r="C14824" s="265">
        <v>24020301</v>
      </c>
      <c r="D14824" s="265" t="s">
        <v>15953</v>
      </c>
      <c r="E14824" s="266" t="s">
        <v>12997</v>
      </c>
      <c r="P14824" s="343"/>
    </row>
    <row r="14825" spans="1:16" x14ac:dyDescent="0.25">
      <c r="A14825" s="111" t="s">
        <v>2086</v>
      </c>
      <c r="B14825" s="111" t="s">
        <v>1489</v>
      </c>
      <c r="C14825" s="419" t="s">
        <v>14338</v>
      </c>
      <c r="D14825" s="96" t="s">
        <v>2008</v>
      </c>
      <c r="E14825" s="423">
        <v>45898</v>
      </c>
      <c r="F14825" s="142"/>
      <c r="G14825" s="142" t="s">
        <v>1385</v>
      </c>
      <c r="H14825" s="93" t="s">
        <v>1385</v>
      </c>
      <c r="I14825" s="99"/>
      <c r="J14825" s="99"/>
      <c r="K14825" s="99"/>
      <c r="L14825" s="44"/>
      <c r="M14825" s="337"/>
      <c r="N14825" s="31"/>
      <c r="P14825" s="343"/>
    </row>
    <row r="14826" spans="1:16" x14ac:dyDescent="0.25">
      <c r="A14826" s="44" t="s">
        <v>349</v>
      </c>
      <c r="B14826" s="44" t="s">
        <v>177</v>
      </c>
      <c r="C14826" s="45" t="s">
        <v>10201</v>
      </c>
      <c r="D14826" s="45" t="s">
        <v>15765</v>
      </c>
      <c r="E14826" s="45" t="s">
        <v>6212</v>
      </c>
      <c r="F14826" s="328"/>
      <c r="G14826" s="328"/>
      <c r="H14826" s="328"/>
      <c r="I14826" s="329"/>
      <c r="J14826" s="329"/>
      <c r="K14826" s="329"/>
      <c r="L14826" s="44"/>
      <c r="M14826" s="337"/>
      <c r="P14826" s="343"/>
    </row>
    <row r="14827" spans="1:16" x14ac:dyDescent="0.25">
      <c r="A14827" s="346" t="s">
        <v>349</v>
      </c>
      <c r="B14827" s="346" t="s">
        <v>177</v>
      </c>
      <c r="C14827" s="347" t="s">
        <v>10201</v>
      </c>
      <c r="D14827" s="347" t="s">
        <v>15765</v>
      </c>
      <c r="E14827" s="347" t="s">
        <v>16792</v>
      </c>
      <c r="F14827" s="346"/>
      <c r="G14827" s="346"/>
      <c r="H14827" s="346"/>
      <c r="I14827" s="346"/>
      <c r="J14827" s="346"/>
      <c r="K14827" s="346"/>
      <c r="L14827" s="346"/>
      <c r="M14827" s="346"/>
      <c r="P14827" s="343"/>
    </row>
    <row r="14828" spans="1:16" x14ac:dyDescent="0.25">
      <c r="A14828" s="264" t="s">
        <v>349</v>
      </c>
      <c r="B14828" s="264" t="s">
        <v>4181</v>
      </c>
      <c r="C14828" s="265">
        <v>210305</v>
      </c>
      <c r="D14828" s="265" t="s">
        <v>15953</v>
      </c>
      <c r="E14828" s="266" t="s">
        <v>3754</v>
      </c>
      <c r="P14828" s="343"/>
    </row>
    <row r="14829" spans="1:16" x14ac:dyDescent="0.25">
      <c r="A14829" s="44" t="s">
        <v>349</v>
      </c>
      <c r="B14829" s="44" t="s">
        <v>177</v>
      </c>
      <c r="C14829" s="45" t="s">
        <v>10201</v>
      </c>
      <c r="D14829" s="45" t="s">
        <v>13812</v>
      </c>
      <c r="E14829" s="45" t="s">
        <v>6212</v>
      </c>
      <c r="F14829" s="93"/>
      <c r="G14829" s="93"/>
      <c r="H14829" s="93"/>
      <c r="I14829" s="99"/>
      <c r="J14829" s="99"/>
      <c r="K14829" s="99"/>
      <c r="L14829" s="44"/>
      <c r="M14829" s="337"/>
      <c r="P14829" s="343"/>
    </row>
    <row r="14830" spans="1:16" x14ac:dyDescent="0.25">
      <c r="A14830" s="44" t="s">
        <v>16209</v>
      </c>
      <c r="B14830" s="44" t="s">
        <v>15963</v>
      </c>
      <c r="C14830" s="45" t="s">
        <v>15964</v>
      </c>
      <c r="D14830" s="45" t="s">
        <v>18252</v>
      </c>
      <c r="E14830" s="45" t="s">
        <v>6214</v>
      </c>
      <c r="F14830" s="45" t="s">
        <v>1384</v>
      </c>
      <c r="G14830" s="45" t="s">
        <v>1385</v>
      </c>
      <c r="P14830" s="343"/>
    </row>
    <row r="14831" spans="1:16" x14ac:dyDescent="0.25">
      <c r="A14831" s="44" t="s">
        <v>18223</v>
      </c>
      <c r="B14831" s="44" t="s">
        <v>6177</v>
      </c>
      <c r="C14831" s="45" t="s">
        <v>6191</v>
      </c>
      <c r="D14831" s="45" t="s">
        <v>18252</v>
      </c>
      <c r="E14831" s="45" t="s">
        <v>6211</v>
      </c>
      <c r="F14831" s="45" t="s">
        <v>1385</v>
      </c>
      <c r="G14831" s="45" t="s">
        <v>1384</v>
      </c>
      <c r="P14831" s="343"/>
    </row>
    <row r="14832" spans="1:16" x14ac:dyDescent="0.25">
      <c r="A14832" s="403" t="s">
        <v>17574</v>
      </c>
      <c r="B14832" s="403" t="s">
        <v>17100</v>
      </c>
      <c r="C14832" s="413">
        <v>3.25</v>
      </c>
      <c r="D14832" s="43" t="s">
        <v>17679</v>
      </c>
      <c r="E14832" s="43">
        <v>47422</v>
      </c>
      <c r="F14832" s="88"/>
      <c r="P14832" s="343"/>
    </row>
    <row r="14833" spans="1:16" x14ac:dyDescent="0.25">
      <c r="A14833" s="403" t="s">
        <v>17574</v>
      </c>
      <c r="B14833" s="403" t="s">
        <v>17131</v>
      </c>
      <c r="C14833" s="413">
        <v>17.239999999999998</v>
      </c>
      <c r="D14833" s="43" t="s">
        <v>17679</v>
      </c>
      <c r="E14833" s="43">
        <v>47299</v>
      </c>
      <c r="F14833" s="88"/>
      <c r="P14833" s="343"/>
    </row>
    <row r="14834" spans="1:16" x14ac:dyDescent="0.25">
      <c r="A14834" s="44" t="s">
        <v>15651</v>
      </c>
      <c r="B14834" s="44" t="s">
        <v>1347</v>
      </c>
      <c r="C14834" s="45" t="s">
        <v>14267</v>
      </c>
      <c r="D14834" s="45" t="s">
        <v>18252</v>
      </c>
      <c r="E14834" s="45" t="s">
        <v>6677</v>
      </c>
      <c r="F14834" s="45" t="s">
        <v>1385</v>
      </c>
      <c r="G14834" s="45" t="s">
        <v>1384</v>
      </c>
      <c r="P14834" s="343"/>
    </row>
    <row r="14835" spans="1:16" x14ac:dyDescent="0.25">
      <c r="A14835" s="44" t="s">
        <v>2714</v>
      </c>
      <c r="B14835" s="44" t="s">
        <v>1361</v>
      </c>
      <c r="C14835" s="45" t="s">
        <v>9087</v>
      </c>
      <c r="D14835" s="45" t="s">
        <v>18252</v>
      </c>
      <c r="E14835" s="45" t="s">
        <v>6809</v>
      </c>
      <c r="F14835" s="45" t="s">
        <v>1384</v>
      </c>
      <c r="G14835" s="45" t="s">
        <v>1385</v>
      </c>
      <c r="P14835" s="343"/>
    </row>
    <row r="14836" spans="1:16" x14ac:dyDescent="0.25">
      <c r="A14836" s="44" t="s">
        <v>2714</v>
      </c>
      <c r="B14836" s="44" t="s">
        <v>2668</v>
      </c>
      <c r="C14836" s="45" t="s">
        <v>9091</v>
      </c>
      <c r="D14836" s="45" t="s">
        <v>18252</v>
      </c>
      <c r="E14836" s="45" t="s">
        <v>6809</v>
      </c>
      <c r="F14836" s="45" t="s">
        <v>1384</v>
      </c>
      <c r="G14836" s="45" t="s">
        <v>1385</v>
      </c>
      <c r="P14836" s="343"/>
    </row>
    <row r="14837" spans="1:16" x14ac:dyDescent="0.25">
      <c r="A14837" s="44" t="s">
        <v>10586</v>
      </c>
      <c r="B14837" s="44" t="s">
        <v>3186</v>
      </c>
      <c r="C14837" s="45" t="s">
        <v>10544</v>
      </c>
      <c r="D14837" s="45" t="s">
        <v>18252</v>
      </c>
      <c r="E14837" s="45" t="s">
        <v>5410</v>
      </c>
      <c r="F14837" s="45" t="s">
        <v>1384</v>
      </c>
      <c r="G14837" s="45" t="s">
        <v>1385</v>
      </c>
      <c r="P14837" s="343"/>
    </row>
    <row r="14838" spans="1:16" x14ac:dyDescent="0.25">
      <c r="A14838" s="264" t="s">
        <v>986</v>
      </c>
      <c r="B14838" s="264" t="s">
        <v>4181</v>
      </c>
      <c r="C14838" s="265">
        <v>230301</v>
      </c>
      <c r="D14838" s="265" t="s">
        <v>15953</v>
      </c>
      <c r="E14838" s="266" t="s">
        <v>6877</v>
      </c>
      <c r="P14838" s="343"/>
    </row>
    <row r="14839" spans="1:16" x14ac:dyDescent="0.25">
      <c r="A14839" s="264" t="s">
        <v>986</v>
      </c>
      <c r="B14839" s="264" t="s">
        <v>1059</v>
      </c>
      <c r="C14839" s="265">
        <v>231104</v>
      </c>
      <c r="D14839" s="265" t="s">
        <v>15953</v>
      </c>
      <c r="E14839" s="266" t="s">
        <v>11352</v>
      </c>
      <c r="P14839" s="343"/>
    </row>
    <row r="14840" spans="1:16" x14ac:dyDescent="0.25">
      <c r="A14840" s="57" t="s">
        <v>1469</v>
      </c>
      <c r="B14840" s="57" t="s">
        <v>1488</v>
      </c>
      <c r="C14840" s="62">
        <v>21027</v>
      </c>
      <c r="D14840" s="62" t="s">
        <v>5966</v>
      </c>
      <c r="E14840" s="60">
        <v>45777</v>
      </c>
      <c r="F14840" s="339" t="s">
        <v>16268</v>
      </c>
      <c r="G14840" s="339" t="s">
        <v>16268</v>
      </c>
      <c r="H14840" s="57"/>
      <c r="I14840" s="57"/>
      <c r="J14840" s="57"/>
      <c r="K14840" s="57"/>
      <c r="L14840" s="44"/>
      <c r="M14840" s="337"/>
      <c r="N14840" s="31"/>
      <c r="P14840" s="343"/>
    </row>
    <row r="14841" spans="1:16" x14ac:dyDescent="0.25">
      <c r="A14841" s="264" t="s">
        <v>9628</v>
      </c>
      <c r="B14841" s="264" t="s">
        <v>3588</v>
      </c>
      <c r="C14841" s="265">
        <v>230305</v>
      </c>
      <c r="D14841" s="265" t="s">
        <v>15953</v>
      </c>
      <c r="E14841" s="266" t="s">
        <v>3754</v>
      </c>
      <c r="P14841" s="343"/>
    </row>
    <row r="14842" spans="1:16" x14ac:dyDescent="0.25">
      <c r="A14842" s="57" t="s">
        <v>1470</v>
      </c>
      <c r="B14842" s="57" t="s">
        <v>1488</v>
      </c>
      <c r="C14842" s="62">
        <v>21027</v>
      </c>
      <c r="D14842" s="62" t="s">
        <v>5966</v>
      </c>
      <c r="E14842" s="60">
        <v>45777</v>
      </c>
      <c r="F14842" s="339" t="s">
        <v>16268</v>
      </c>
      <c r="G14842" s="339" t="s">
        <v>16268</v>
      </c>
      <c r="H14842" s="57"/>
      <c r="I14842" s="57"/>
      <c r="J14842" s="57"/>
      <c r="K14842" s="57"/>
      <c r="L14842" s="44"/>
      <c r="M14842" s="337"/>
      <c r="N14842" s="31"/>
      <c r="P14842" s="343"/>
    </row>
    <row r="14843" spans="1:16" x14ac:dyDescent="0.25">
      <c r="A14843" s="102" t="s">
        <v>7769</v>
      </c>
      <c r="B14843" s="131" t="s">
        <v>7741</v>
      </c>
      <c r="C14843" s="96" t="s">
        <v>7742</v>
      </c>
      <c r="D14843" s="96" t="s">
        <v>1398</v>
      </c>
      <c r="E14843" s="112">
        <v>45737</v>
      </c>
      <c r="F14843" s="93"/>
      <c r="G14843" s="93"/>
      <c r="H14843" s="93"/>
      <c r="I14843" s="99"/>
      <c r="J14843" s="99"/>
      <c r="K14843" s="99"/>
      <c r="L14843" s="44"/>
      <c r="M14843" s="337"/>
      <c r="N14843" s="31"/>
      <c r="P14843" s="343"/>
    </row>
    <row r="14844" spans="1:16" x14ac:dyDescent="0.25">
      <c r="A14844" s="57" t="s">
        <v>10880</v>
      </c>
      <c r="B14844" s="57" t="s">
        <v>2495</v>
      </c>
      <c r="C14844" s="62" t="s">
        <v>10848</v>
      </c>
      <c r="D14844" s="62" t="s">
        <v>5966</v>
      </c>
      <c r="E14844" s="60">
        <v>45961</v>
      </c>
      <c r="F14844" s="339" t="s">
        <v>16267</v>
      </c>
      <c r="G14844" s="339" t="s">
        <v>16268</v>
      </c>
      <c r="H14844" s="57"/>
      <c r="I14844" s="57"/>
      <c r="J14844" s="57"/>
      <c r="K14844" s="57"/>
      <c r="L14844" s="44"/>
      <c r="M14844" s="337"/>
      <c r="N14844" s="31"/>
      <c r="P14844" s="343"/>
    </row>
    <row r="14845" spans="1:16" x14ac:dyDescent="0.25">
      <c r="A14845" s="44" t="s">
        <v>11072</v>
      </c>
      <c r="B14845" s="44" t="s">
        <v>1367</v>
      </c>
      <c r="C14845" s="45" t="s">
        <v>10990</v>
      </c>
      <c r="D14845" s="45" t="s">
        <v>18252</v>
      </c>
      <c r="E14845" s="45" t="s">
        <v>10715</v>
      </c>
      <c r="F14845" s="45" t="s">
        <v>1384</v>
      </c>
      <c r="G14845" s="45" t="s">
        <v>1385</v>
      </c>
      <c r="P14845" s="343"/>
    </row>
    <row r="14846" spans="1:16" x14ac:dyDescent="0.25">
      <c r="A14846" s="264" t="s">
        <v>8775</v>
      </c>
      <c r="B14846" s="264" t="s">
        <v>2751</v>
      </c>
      <c r="C14846" s="265">
        <v>230105</v>
      </c>
      <c r="D14846" s="265" t="s">
        <v>15953</v>
      </c>
      <c r="E14846" s="266" t="s">
        <v>6877</v>
      </c>
      <c r="P14846" s="343"/>
    </row>
    <row r="14847" spans="1:16" x14ac:dyDescent="0.25">
      <c r="A14847" s="264" t="s">
        <v>8775</v>
      </c>
      <c r="B14847" s="264" t="s">
        <v>1068</v>
      </c>
      <c r="C14847" s="265">
        <v>230202</v>
      </c>
      <c r="D14847" s="265" t="s">
        <v>15953</v>
      </c>
      <c r="E14847" s="266" t="s">
        <v>8836</v>
      </c>
      <c r="P14847" s="343"/>
    </row>
    <row r="14848" spans="1:16" x14ac:dyDescent="0.25">
      <c r="A14848" s="264" t="s">
        <v>8775</v>
      </c>
      <c r="B14848" s="264" t="s">
        <v>3588</v>
      </c>
      <c r="C14848" s="265">
        <v>230305</v>
      </c>
      <c r="D14848" s="265" t="s">
        <v>15953</v>
      </c>
      <c r="E14848" s="266" t="s">
        <v>3754</v>
      </c>
      <c r="P14848" s="343"/>
    </row>
    <row r="14849" spans="1:16" x14ac:dyDescent="0.25">
      <c r="A14849" s="264" t="s">
        <v>8775</v>
      </c>
      <c r="B14849" s="264" t="s">
        <v>14580</v>
      </c>
      <c r="C14849" s="265">
        <v>24020301</v>
      </c>
      <c r="D14849" s="265" t="s">
        <v>15953</v>
      </c>
      <c r="E14849" s="266" t="s">
        <v>12997</v>
      </c>
      <c r="P14849" s="343"/>
    </row>
    <row r="14850" spans="1:16" x14ac:dyDescent="0.25">
      <c r="A14850" s="44" t="s">
        <v>1835</v>
      </c>
      <c r="B14850" s="44" t="s">
        <v>1840</v>
      </c>
      <c r="C14850" s="45" t="s">
        <v>6194</v>
      </c>
      <c r="D14850" s="45" t="s">
        <v>18252</v>
      </c>
      <c r="E14850" s="45" t="s">
        <v>6213</v>
      </c>
      <c r="F14850" s="45" t="s">
        <v>1384</v>
      </c>
      <c r="G14850" s="45" t="s">
        <v>1385</v>
      </c>
      <c r="P14850" s="343"/>
    </row>
    <row r="14851" spans="1:16" x14ac:dyDescent="0.25">
      <c r="A14851" s="264" t="s">
        <v>7098</v>
      </c>
      <c r="B14851" s="264" t="s">
        <v>4180</v>
      </c>
      <c r="C14851" s="265">
        <v>220605</v>
      </c>
      <c r="D14851" s="265" t="s">
        <v>15953</v>
      </c>
      <c r="E14851" s="266" t="s">
        <v>6710</v>
      </c>
      <c r="P14851" s="343"/>
    </row>
    <row r="14852" spans="1:16" x14ac:dyDescent="0.25">
      <c r="A14852" s="44" t="s">
        <v>3562</v>
      </c>
      <c r="B14852" s="44" t="s">
        <v>1350</v>
      </c>
      <c r="C14852" s="45" t="s">
        <v>6188</v>
      </c>
      <c r="D14852" s="45" t="s">
        <v>18252</v>
      </c>
      <c r="E14852" s="45" t="s">
        <v>6211</v>
      </c>
      <c r="F14852" s="45" t="s">
        <v>1384</v>
      </c>
      <c r="G14852" s="45" t="s">
        <v>1384</v>
      </c>
      <c r="P14852" s="343"/>
    </row>
    <row r="14853" spans="1:16" x14ac:dyDescent="0.25">
      <c r="A14853" s="264" t="s">
        <v>3562</v>
      </c>
      <c r="B14853" s="264" t="s">
        <v>4181</v>
      </c>
      <c r="C14853" s="265">
        <v>230301</v>
      </c>
      <c r="D14853" s="265" t="s">
        <v>15953</v>
      </c>
      <c r="E14853" s="266" t="s">
        <v>6877</v>
      </c>
      <c r="P14853" s="343"/>
    </row>
    <row r="14854" spans="1:16" x14ac:dyDescent="0.25">
      <c r="A14854" s="44" t="s">
        <v>1297</v>
      </c>
      <c r="B14854" s="44" t="s">
        <v>1358</v>
      </c>
      <c r="C14854" s="45" t="s">
        <v>6197</v>
      </c>
      <c r="D14854" s="45" t="s">
        <v>18252</v>
      </c>
      <c r="E14854" s="45" t="s">
        <v>6211</v>
      </c>
      <c r="F14854" s="45" t="s">
        <v>1384</v>
      </c>
      <c r="G14854" s="45" t="s">
        <v>1385</v>
      </c>
      <c r="P14854" s="343"/>
    </row>
    <row r="14855" spans="1:16" x14ac:dyDescent="0.25">
      <c r="A14855" s="44" t="s">
        <v>1297</v>
      </c>
      <c r="B14855" s="44" t="s">
        <v>6179</v>
      </c>
      <c r="C14855" s="45" t="s">
        <v>6199</v>
      </c>
      <c r="D14855" s="45" t="s">
        <v>18252</v>
      </c>
      <c r="E14855" s="45" t="s">
        <v>6212</v>
      </c>
      <c r="F14855" s="45" t="s">
        <v>1384</v>
      </c>
      <c r="G14855" s="45" t="s">
        <v>1385</v>
      </c>
      <c r="P14855" s="343"/>
    </row>
    <row r="14856" spans="1:16" x14ac:dyDescent="0.25">
      <c r="A14856" s="264" t="s">
        <v>10812</v>
      </c>
      <c r="B14856" s="264" t="s">
        <v>10632</v>
      </c>
      <c r="C14856" s="265">
        <v>23080101</v>
      </c>
      <c r="D14856" s="265" t="s">
        <v>15953</v>
      </c>
      <c r="E14856" s="266" t="s">
        <v>5279</v>
      </c>
      <c r="P14856" s="343"/>
    </row>
    <row r="14857" spans="1:16" x14ac:dyDescent="0.25">
      <c r="A14857" s="1" t="s">
        <v>14518</v>
      </c>
      <c r="B14857" s="432" t="s">
        <v>14393</v>
      </c>
      <c r="C14857" s="433" t="s">
        <v>14519</v>
      </c>
      <c r="D14857" s="434" t="s">
        <v>17016</v>
      </c>
      <c r="E14857" s="434">
        <v>45889</v>
      </c>
      <c r="P14857" s="343"/>
    </row>
    <row r="14858" spans="1:16" x14ac:dyDescent="0.25">
      <c r="A14858" s="1" t="s">
        <v>14520</v>
      </c>
      <c r="B14858" s="432" t="s">
        <v>14393</v>
      </c>
      <c r="C14858" s="433" t="s">
        <v>14521</v>
      </c>
      <c r="D14858" s="434" t="s">
        <v>17016</v>
      </c>
      <c r="E14858" s="434">
        <v>45889</v>
      </c>
      <c r="P14858" s="343"/>
    </row>
    <row r="14859" spans="1:16" x14ac:dyDescent="0.25">
      <c r="A14859" s="1" t="s">
        <v>14520</v>
      </c>
      <c r="B14859" s="432" t="s">
        <v>14393</v>
      </c>
      <c r="C14859" s="433" t="s">
        <v>14521</v>
      </c>
      <c r="D14859" s="434" t="s">
        <v>17016</v>
      </c>
      <c r="E14859" s="434">
        <v>45889</v>
      </c>
      <c r="P14859" s="343"/>
    </row>
    <row r="14860" spans="1:16" x14ac:dyDescent="0.25">
      <c r="A14860" s="44" t="s">
        <v>114</v>
      </c>
      <c r="B14860" s="44" t="s">
        <v>18102</v>
      </c>
      <c r="C14860" s="45" t="s">
        <v>18103</v>
      </c>
      <c r="D14860" s="45" t="s">
        <v>18252</v>
      </c>
      <c r="E14860" s="45" t="s">
        <v>6985</v>
      </c>
      <c r="F14860" s="45" t="s">
        <v>1384</v>
      </c>
      <c r="G14860" s="45" t="s">
        <v>1385</v>
      </c>
      <c r="P14860" s="343"/>
    </row>
    <row r="14861" spans="1:16" x14ac:dyDescent="0.25">
      <c r="A14861" s="264" t="s">
        <v>987</v>
      </c>
      <c r="B14861" s="264" t="s">
        <v>2751</v>
      </c>
      <c r="C14861" s="265">
        <v>230105</v>
      </c>
      <c r="D14861" s="265" t="s">
        <v>15953</v>
      </c>
      <c r="E14861" s="266" t="s">
        <v>6877</v>
      </c>
      <c r="P14861" s="343"/>
    </row>
    <row r="14862" spans="1:16" x14ac:dyDescent="0.25">
      <c r="A14862" s="264" t="s">
        <v>987</v>
      </c>
      <c r="B14862" s="264" t="s">
        <v>3591</v>
      </c>
      <c r="C14862" s="265">
        <v>230901</v>
      </c>
      <c r="D14862" s="265" t="s">
        <v>15953</v>
      </c>
      <c r="E14862" s="266" t="s">
        <v>10715</v>
      </c>
      <c r="P14862" s="343"/>
    </row>
    <row r="14863" spans="1:16" x14ac:dyDescent="0.25">
      <c r="A14863" s="44" t="s">
        <v>1471</v>
      </c>
      <c r="B14863" s="44" t="s">
        <v>15315</v>
      </c>
      <c r="C14863" s="45" t="s">
        <v>2596</v>
      </c>
      <c r="D14863" s="45" t="s">
        <v>16294</v>
      </c>
      <c r="E14863" s="46">
        <v>45688</v>
      </c>
      <c r="F14863" s="338"/>
      <c r="G14863" s="44"/>
      <c r="H14863" s="44"/>
      <c r="I14863" s="44"/>
      <c r="J14863" s="44"/>
      <c r="K14863" s="44"/>
      <c r="L14863" s="44"/>
      <c r="M14863" s="337"/>
      <c r="N14863" s="31"/>
      <c r="P14863" s="343"/>
    </row>
    <row r="14864" spans="1:16" x14ac:dyDescent="0.25">
      <c r="A14864" s="57" t="s">
        <v>5020</v>
      </c>
      <c r="B14864" s="57" t="s">
        <v>1488</v>
      </c>
      <c r="C14864" s="62">
        <v>21027</v>
      </c>
      <c r="D14864" s="62" t="s">
        <v>5966</v>
      </c>
      <c r="E14864" s="60">
        <v>45777</v>
      </c>
      <c r="F14864" s="339" t="s">
        <v>16267</v>
      </c>
      <c r="G14864" s="339" t="s">
        <v>16268</v>
      </c>
      <c r="H14864" s="57"/>
      <c r="I14864" s="57"/>
      <c r="J14864" s="57"/>
      <c r="K14864" s="57"/>
      <c r="L14864" s="44"/>
      <c r="M14864" s="337"/>
      <c r="N14864" s="31"/>
      <c r="P14864" s="343"/>
    </row>
    <row r="14865" spans="1:16" x14ac:dyDescent="0.25">
      <c r="A14865" s="44" t="s">
        <v>5116</v>
      </c>
      <c r="B14865" s="44" t="s">
        <v>15970</v>
      </c>
      <c r="C14865" s="45" t="s">
        <v>15775</v>
      </c>
      <c r="D14865" s="45" t="s">
        <v>18252</v>
      </c>
      <c r="E14865" s="45" t="s">
        <v>6416</v>
      </c>
      <c r="F14865" s="45" t="s">
        <v>1384</v>
      </c>
      <c r="G14865" s="45" t="s">
        <v>1385</v>
      </c>
      <c r="P14865" s="343"/>
    </row>
    <row r="14866" spans="1:16" x14ac:dyDescent="0.25">
      <c r="A14866" s="403" t="s">
        <v>5116</v>
      </c>
      <c r="B14866" s="403" t="s">
        <v>17100</v>
      </c>
      <c r="C14866" s="413">
        <v>3.23</v>
      </c>
      <c r="D14866" s="43" t="s">
        <v>17679</v>
      </c>
      <c r="E14866" s="43">
        <v>45961</v>
      </c>
      <c r="F14866" s="88"/>
      <c r="P14866" s="343"/>
    </row>
    <row r="14867" spans="1:16" x14ac:dyDescent="0.25">
      <c r="A14867" s="403" t="s">
        <v>5116</v>
      </c>
      <c r="B14867" s="403" t="s">
        <v>17099</v>
      </c>
      <c r="C14867" s="413">
        <v>8.25</v>
      </c>
      <c r="D14867" s="43" t="s">
        <v>17679</v>
      </c>
      <c r="E14867" s="43">
        <v>47057</v>
      </c>
      <c r="F14867" s="88"/>
      <c r="P14867" s="343"/>
    </row>
    <row r="14868" spans="1:16" x14ac:dyDescent="0.25">
      <c r="A14868" s="403" t="s">
        <v>5116</v>
      </c>
      <c r="B14868" s="403" t="s">
        <v>17101</v>
      </c>
      <c r="C14868" s="413">
        <v>11.22</v>
      </c>
      <c r="D14868" s="43" t="s">
        <v>17679</v>
      </c>
      <c r="E14868" s="43">
        <v>45838</v>
      </c>
      <c r="F14868" s="88"/>
      <c r="P14868" s="343"/>
    </row>
    <row r="14869" spans="1:16" x14ac:dyDescent="0.25">
      <c r="A14869" s="403" t="s">
        <v>5116</v>
      </c>
      <c r="B14869" s="403" t="s">
        <v>17114</v>
      </c>
      <c r="C14869" s="413">
        <v>13.24</v>
      </c>
      <c r="D14869" s="43" t="s">
        <v>17679</v>
      </c>
      <c r="E14869" s="43">
        <v>47299</v>
      </c>
      <c r="F14869" s="88"/>
      <c r="P14869" s="343"/>
    </row>
    <row r="14870" spans="1:16" x14ac:dyDescent="0.25">
      <c r="A14870" s="403" t="s">
        <v>5116</v>
      </c>
      <c r="B14870" s="403" t="s">
        <v>17123</v>
      </c>
      <c r="C14870" s="413">
        <v>41.25</v>
      </c>
      <c r="D14870" s="43" t="s">
        <v>17679</v>
      </c>
      <c r="E14870" s="43">
        <v>47514</v>
      </c>
      <c r="F14870" s="88"/>
      <c r="P14870" s="343"/>
    </row>
    <row r="14871" spans="1:16" x14ac:dyDescent="0.25">
      <c r="A14871" s="1" t="s">
        <v>2160</v>
      </c>
      <c r="B14871" s="432" t="s">
        <v>2159</v>
      </c>
      <c r="C14871" s="433" t="s">
        <v>10912</v>
      </c>
      <c r="D14871" s="434" t="s">
        <v>17016</v>
      </c>
      <c r="E14871" s="434">
        <v>45869</v>
      </c>
      <c r="P14871" s="343"/>
    </row>
    <row r="14872" spans="1:16" x14ac:dyDescent="0.25">
      <c r="A14872" s="1" t="s">
        <v>2160</v>
      </c>
      <c r="B14872" s="432" t="s">
        <v>2159</v>
      </c>
      <c r="C14872" s="433" t="s">
        <v>10912</v>
      </c>
      <c r="D14872" s="434" t="s">
        <v>17016</v>
      </c>
      <c r="E14872" s="434">
        <v>45869</v>
      </c>
      <c r="P14872" s="343"/>
    </row>
    <row r="14873" spans="1:16" x14ac:dyDescent="0.25">
      <c r="A14873" s="57" t="s">
        <v>48</v>
      </c>
      <c r="B14873" s="57" t="s">
        <v>1488</v>
      </c>
      <c r="C14873" s="62">
        <v>21027</v>
      </c>
      <c r="D14873" s="62" t="s">
        <v>5966</v>
      </c>
      <c r="E14873" s="60">
        <v>45777</v>
      </c>
      <c r="F14873" s="339" t="s">
        <v>16268</v>
      </c>
      <c r="G14873" s="339" t="s">
        <v>16268</v>
      </c>
      <c r="H14873" s="57"/>
      <c r="I14873" s="57"/>
      <c r="J14873" s="57"/>
      <c r="K14873" s="57"/>
      <c r="L14873" s="44"/>
      <c r="M14873" s="337"/>
      <c r="N14873" s="31"/>
      <c r="P14873" s="343"/>
    </row>
    <row r="14874" spans="1:16" x14ac:dyDescent="0.25">
      <c r="A14874" s="264" t="s">
        <v>48</v>
      </c>
      <c r="B14874" s="264" t="s">
        <v>1066</v>
      </c>
      <c r="C14874" s="265">
        <v>230805</v>
      </c>
      <c r="D14874" s="265" t="s">
        <v>15953</v>
      </c>
      <c r="E14874" s="266" t="s">
        <v>5279</v>
      </c>
      <c r="P14874" s="343"/>
    </row>
    <row r="14875" spans="1:16" x14ac:dyDescent="0.25">
      <c r="A14875" s="264" t="s">
        <v>2463</v>
      </c>
      <c r="B14875" s="264" t="s">
        <v>1073</v>
      </c>
      <c r="C14875" s="265">
        <v>230806</v>
      </c>
      <c r="D14875" s="265" t="s">
        <v>15953</v>
      </c>
      <c r="E14875" s="266" t="s">
        <v>5279</v>
      </c>
      <c r="P14875" s="343"/>
    </row>
    <row r="14876" spans="1:16" x14ac:dyDescent="0.25">
      <c r="A14876" s="264" t="s">
        <v>2463</v>
      </c>
      <c r="B14876" s="264" t="s">
        <v>3591</v>
      </c>
      <c r="C14876" s="265">
        <v>230901</v>
      </c>
      <c r="D14876" s="265" t="s">
        <v>15953</v>
      </c>
      <c r="E14876" s="266" t="s">
        <v>10715</v>
      </c>
      <c r="P14876" s="343"/>
    </row>
    <row r="14877" spans="1:16" x14ac:dyDescent="0.25">
      <c r="A14877" s="264" t="s">
        <v>2463</v>
      </c>
      <c r="B14877" s="264" t="s">
        <v>14582</v>
      </c>
      <c r="C14877" s="265">
        <v>24070301</v>
      </c>
      <c r="D14877" s="265" t="s">
        <v>15953</v>
      </c>
      <c r="E14877" s="266" t="s">
        <v>10069</v>
      </c>
      <c r="P14877" s="343"/>
    </row>
    <row r="14878" spans="1:16" x14ac:dyDescent="0.25">
      <c r="A14878" s="264" t="s">
        <v>18022</v>
      </c>
      <c r="B14878" s="264" t="s">
        <v>6966</v>
      </c>
      <c r="C14878" s="265">
        <v>23010401</v>
      </c>
      <c r="D14878" s="265" t="s">
        <v>15953</v>
      </c>
      <c r="E14878" s="266" t="s">
        <v>6967</v>
      </c>
      <c r="P14878" s="343"/>
    </row>
    <row r="14879" spans="1:16" x14ac:dyDescent="0.25">
      <c r="A14879" s="264" t="s">
        <v>18022</v>
      </c>
      <c r="B14879" s="264" t="s">
        <v>3782</v>
      </c>
      <c r="C14879" s="265">
        <v>23010402</v>
      </c>
      <c r="D14879" s="265" t="s">
        <v>15953</v>
      </c>
      <c r="E14879" s="266" t="s">
        <v>8836</v>
      </c>
      <c r="P14879" s="343"/>
    </row>
    <row r="14880" spans="1:16" x14ac:dyDescent="0.25">
      <c r="A14880" s="135" t="s">
        <v>7807</v>
      </c>
      <c r="B14880" s="131" t="s">
        <v>7805</v>
      </c>
      <c r="C14880" s="96" t="s">
        <v>7806</v>
      </c>
      <c r="D14880" s="96" t="s">
        <v>1398</v>
      </c>
      <c r="E14880" s="112">
        <v>45870</v>
      </c>
      <c r="F14880" s="93"/>
      <c r="G14880" s="93"/>
      <c r="H14880" s="93"/>
      <c r="I14880" s="99"/>
      <c r="J14880" s="99"/>
      <c r="K14880" s="99"/>
      <c r="L14880" s="44"/>
      <c r="M14880" s="337"/>
      <c r="N14880" s="31"/>
      <c r="P14880" s="343"/>
    </row>
    <row r="14881" spans="1:16" x14ac:dyDescent="0.25">
      <c r="A14881" s="262" t="s">
        <v>988</v>
      </c>
      <c r="B14881" s="262" t="s">
        <v>7353</v>
      </c>
      <c r="C14881" s="53" t="s">
        <v>7491</v>
      </c>
      <c r="D14881" s="93" t="s">
        <v>7330</v>
      </c>
      <c r="E14881" s="263">
        <v>46488</v>
      </c>
      <c r="F14881" s="93"/>
      <c r="G14881" s="93"/>
      <c r="H14881" s="93"/>
      <c r="I14881" s="99"/>
      <c r="J14881" s="99"/>
      <c r="K14881" s="99"/>
      <c r="L14881" s="44"/>
      <c r="M14881" s="337"/>
      <c r="P14881" s="343"/>
    </row>
    <row r="14882" spans="1:16" x14ac:dyDescent="0.25">
      <c r="A14882" s="44" t="s">
        <v>988</v>
      </c>
      <c r="B14882" s="44" t="s">
        <v>1366</v>
      </c>
      <c r="C14882" s="45" t="s">
        <v>11845</v>
      </c>
      <c r="D14882" s="45" t="s">
        <v>18252</v>
      </c>
      <c r="E14882" s="45" t="s">
        <v>11834</v>
      </c>
      <c r="F14882" s="45" t="s">
        <v>1384</v>
      </c>
      <c r="G14882" s="45" t="s">
        <v>1385</v>
      </c>
      <c r="P14882" s="343"/>
    </row>
    <row r="14883" spans="1:16" x14ac:dyDescent="0.25">
      <c r="A14883" s="264" t="s">
        <v>988</v>
      </c>
      <c r="B14883" s="264" t="s">
        <v>3589</v>
      </c>
      <c r="C14883" s="265">
        <v>230403</v>
      </c>
      <c r="D14883" s="265" t="s">
        <v>15953</v>
      </c>
      <c r="E14883" s="266" t="s">
        <v>9996</v>
      </c>
      <c r="P14883" s="343"/>
    </row>
    <row r="14884" spans="1:16" x14ac:dyDescent="0.25">
      <c r="A14884" s="44" t="s">
        <v>459</v>
      </c>
      <c r="B14884" s="92" t="s">
        <v>13392</v>
      </c>
      <c r="C14884" s="45" t="s">
        <v>13122</v>
      </c>
      <c r="D14884" s="93" t="s">
        <v>13391</v>
      </c>
      <c r="E14884" s="94">
        <v>45838</v>
      </c>
      <c r="F14884" s="93"/>
      <c r="G14884" s="93"/>
      <c r="H14884" s="93"/>
      <c r="I14884" s="99"/>
      <c r="J14884" s="99"/>
      <c r="K14884" s="99"/>
      <c r="L14884" s="44"/>
      <c r="M14884" s="337"/>
      <c r="N14884" s="31"/>
      <c r="P14884" s="343"/>
    </row>
    <row r="14885" spans="1:16" x14ac:dyDescent="0.25">
      <c r="A14885" s="44" t="s">
        <v>459</v>
      </c>
      <c r="B14885" s="44" t="s">
        <v>13517</v>
      </c>
      <c r="C14885" s="45" t="s">
        <v>11128</v>
      </c>
      <c r="D14885" s="45" t="s">
        <v>16294</v>
      </c>
      <c r="E14885" s="46">
        <v>46022</v>
      </c>
      <c r="F14885" s="338"/>
      <c r="G14885" s="44"/>
      <c r="H14885" s="44"/>
      <c r="I14885" s="44"/>
      <c r="J14885" s="44"/>
      <c r="K14885" s="44"/>
      <c r="L14885" s="44"/>
      <c r="M14885" s="337"/>
      <c r="N14885" s="31"/>
      <c r="P14885" s="343"/>
    </row>
    <row r="14886" spans="1:16" x14ac:dyDescent="0.25">
      <c r="A14886" s="44" t="s">
        <v>459</v>
      </c>
      <c r="B14886" s="44" t="s">
        <v>15290</v>
      </c>
      <c r="C14886" s="45" t="s">
        <v>7249</v>
      </c>
      <c r="D14886" s="45" t="s">
        <v>16294</v>
      </c>
      <c r="E14886" s="46">
        <v>45777</v>
      </c>
      <c r="F14886" s="338"/>
      <c r="G14886" s="44"/>
      <c r="H14886" s="44"/>
      <c r="I14886" s="44"/>
      <c r="J14886" s="44"/>
      <c r="K14886" s="44"/>
      <c r="L14886" s="44"/>
      <c r="M14886" s="337"/>
      <c r="N14886" s="31"/>
      <c r="P14886" s="343"/>
    </row>
    <row r="14887" spans="1:16" x14ac:dyDescent="0.25">
      <c r="A14887" s="135" t="s">
        <v>459</v>
      </c>
      <c r="B14887" s="131" t="s">
        <v>7684</v>
      </c>
      <c r="C14887" s="96" t="s">
        <v>7685</v>
      </c>
      <c r="D14887" s="96" t="s">
        <v>1398</v>
      </c>
      <c r="E14887" s="112">
        <v>45870</v>
      </c>
      <c r="F14887" s="93"/>
      <c r="G14887" s="93"/>
      <c r="H14887" s="93"/>
      <c r="I14887" s="99"/>
      <c r="J14887" s="99"/>
      <c r="K14887" s="99"/>
      <c r="L14887" s="44"/>
      <c r="M14887" s="337"/>
      <c r="N14887" s="31"/>
      <c r="P14887" s="343"/>
    </row>
    <row r="14888" spans="1:16" x14ac:dyDescent="0.25">
      <c r="A14888" s="44" t="s">
        <v>3715</v>
      </c>
      <c r="B14888" s="44" t="s">
        <v>1383</v>
      </c>
      <c r="C14888" s="45" t="s">
        <v>6204</v>
      </c>
      <c r="D14888" s="45" t="s">
        <v>18252</v>
      </c>
      <c r="E14888" s="45" t="s">
        <v>6211</v>
      </c>
      <c r="F14888" s="45" t="s">
        <v>1385</v>
      </c>
      <c r="G14888" s="45" t="s">
        <v>1385</v>
      </c>
      <c r="P14888" s="343"/>
    </row>
    <row r="14889" spans="1:16" x14ac:dyDescent="0.25">
      <c r="A14889" s="44" t="s">
        <v>3715</v>
      </c>
      <c r="B14889" s="44" t="s">
        <v>15507</v>
      </c>
      <c r="C14889" s="45" t="s">
        <v>15508</v>
      </c>
      <c r="D14889" s="45" t="s">
        <v>18252</v>
      </c>
      <c r="E14889" s="45" t="s">
        <v>6677</v>
      </c>
      <c r="F14889" s="45" t="s">
        <v>1385</v>
      </c>
      <c r="G14889" s="45" t="s">
        <v>1385</v>
      </c>
      <c r="P14889" s="343"/>
    </row>
    <row r="14890" spans="1:16" x14ac:dyDescent="0.25">
      <c r="A14890" s="44" t="s">
        <v>3715</v>
      </c>
      <c r="B14890" s="44" t="s">
        <v>15509</v>
      </c>
      <c r="C14890" s="45" t="s">
        <v>15510</v>
      </c>
      <c r="D14890" s="45" t="s">
        <v>18252</v>
      </c>
      <c r="E14890" s="45" t="s">
        <v>6677</v>
      </c>
      <c r="F14890" s="45" t="s">
        <v>1385</v>
      </c>
      <c r="G14890" s="45" t="s">
        <v>1385</v>
      </c>
      <c r="P14890" s="343"/>
    </row>
    <row r="14891" spans="1:16" x14ac:dyDescent="0.25">
      <c r="A14891" s="44" t="s">
        <v>15652</v>
      </c>
      <c r="B14891" s="44" t="s">
        <v>4157</v>
      </c>
      <c r="C14891" s="45" t="s">
        <v>15418</v>
      </c>
      <c r="D14891" s="45" t="s">
        <v>18252</v>
      </c>
      <c r="E14891" s="45" t="s">
        <v>3064</v>
      </c>
      <c r="F14891" s="45" t="s">
        <v>1384</v>
      </c>
      <c r="G14891" s="45" t="s">
        <v>1385</v>
      </c>
      <c r="P14891" s="343"/>
    </row>
    <row r="14892" spans="1:16" x14ac:dyDescent="0.25">
      <c r="A14892" s="264" t="s">
        <v>15113</v>
      </c>
      <c r="B14892" s="264" t="s">
        <v>14670</v>
      </c>
      <c r="C14892" s="265">
        <v>240704</v>
      </c>
      <c r="D14892" s="265" t="s">
        <v>15953</v>
      </c>
      <c r="E14892" s="266" t="s">
        <v>6677</v>
      </c>
      <c r="P14892" s="343"/>
    </row>
    <row r="14893" spans="1:16" x14ac:dyDescent="0.25">
      <c r="A14893" s="264" t="s">
        <v>15114</v>
      </c>
      <c r="B14893" s="264" t="s">
        <v>14575</v>
      </c>
      <c r="C14893" s="265">
        <v>240402</v>
      </c>
      <c r="D14893" s="265" t="s">
        <v>15953</v>
      </c>
      <c r="E14893" s="266" t="s">
        <v>6492</v>
      </c>
      <c r="P14893" s="343"/>
    </row>
    <row r="14894" spans="1:16" x14ac:dyDescent="0.25">
      <c r="A14894" s="44" t="s">
        <v>5117</v>
      </c>
      <c r="B14894" s="44" t="s">
        <v>15970</v>
      </c>
      <c r="C14894" s="45" t="s">
        <v>15775</v>
      </c>
      <c r="D14894" s="45" t="s">
        <v>18252</v>
      </c>
      <c r="E14894" s="45" t="s">
        <v>6416</v>
      </c>
      <c r="F14894" s="45" t="s">
        <v>1384</v>
      </c>
      <c r="G14894" s="45" t="s">
        <v>1385</v>
      </c>
      <c r="P14894" s="343"/>
    </row>
    <row r="14895" spans="1:16" s="355" customFormat="1" x14ac:dyDescent="0.25">
      <c r="A14895" s="1" t="s">
        <v>18285</v>
      </c>
      <c r="B14895" s="432" t="s">
        <v>18259</v>
      </c>
      <c r="C14895" s="433" t="s">
        <v>18286</v>
      </c>
      <c r="D14895" s="434" t="s">
        <v>17016</v>
      </c>
      <c r="E14895" s="434">
        <v>46036</v>
      </c>
      <c r="F14895" s="30"/>
      <c r="G14895" s="30"/>
      <c r="H14895" s="30"/>
      <c r="I14895" s="29"/>
      <c r="J14895" s="29"/>
      <c r="K14895" s="29"/>
      <c r="L14895" s="29"/>
      <c r="M14895" s="29"/>
      <c r="N14895" s="29"/>
      <c r="O14895" s="29"/>
      <c r="P14895" s="356"/>
    </row>
    <row r="14896" spans="1:16" x14ac:dyDescent="0.25">
      <c r="A14896" s="44" t="s">
        <v>3240</v>
      </c>
      <c r="B14896" s="44" t="s">
        <v>13517</v>
      </c>
      <c r="C14896" s="45" t="s">
        <v>11128</v>
      </c>
      <c r="D14896" s="45" t="s">
        <v>16294</v>
      </c>
      <c r="E14896" s="46">
        <v>46022</v>
      </c>
      <c r="F14896" s="338"/>
      <c r="G14896" s="44"/>
      <c r="H14896" s="44"/>
      <c r="I14896" s="44"/>
      <c r="J14896" s="44"/>
      <c r="K14896" s="44"/>
      <c r="L14896" s="44"/>
      <c r="M14896" s="337"/>
      <c r="N14896" s="31"/>
      <c r="P14896" s="343"/>
    </row>
    <row r="14897" spans="1:16" x14ac:dyDescent="0.25">
      <c r="A14897" s="403" t="s">
        <v>17575</v>
      </c>
      <c r="B14897" s="403" t="s">
        <v>17114</v>
      </c>
      <c r="C14897" s="413">
        <v>13.24</v>
      </c>
      <c r="D14897" s="43" t="s">
        <v>17679</v>
      </c>
      <c r="E14897" s="43">
        <v>47299</v>
      </c>
      <c r="F14897" s="88"/>
      <c r="P14897" s="343"/>
    </row>
    <row r="14898" spans="1:16" x14ac:dyDescent="0.25">
      <c r="A14898" s="403" t="s">
        <v>17576</v>
      </c>
      <c r="B14898" s="403" t="s">
        <v>17099</v>
      </c>
      <c r="C14898" s="413">
        <v>8.23</v>
      </c>
      <c r="D14898" s="43" t="s">
        <v>17679</v>
      </c>
      <c r="E14898" s="43">
        <v>45961</v>
      </c>
      <c r="F14898" s="88"/>
      <c r="P14898" s="343"/>
    </row>
    <row r="14899" spans="1:16" x14ac:dyDescent="0.25">
      <c r="A14899" s="44" t="s">
        <v>11073</v>
      </c>
      <c r="B14899" s="44" t="s">
        <v>11004</v>
      </c>
      <c r="C14899" s="45" t="s">
        <v>11005</v>
      </c>
      <c r="D14899" s="45" t="s">
        <v>18252</v>
      </c>
      <c r="E14899" s="45" t="s">
        <v>10715</v>
      </c>
      <c r="F14899" s="45" t="s">
        <v>1384</v>
      </c>
      <c r="G14899" s="45" t="s">
        <v>1385</v>
      </c>
      <c r="P14899" s="343"/>
    </row>
    <row r="14900" spans="1:16" x14ac:dyDescent="0.25">
      <c r="A14900" s="114" t="s">
        <v>2319</v>
      </c>
      <c r="B14900" s="114" t="s">
        <v>2320</v>
      </c>
      <c r="C14900" s="106" t="s">
        <v>11912</v>
      </c>
      <c r="D14900" s="93" t="s">
        <v>1593</v>
      </c>
      <c r="E14900" s="115">
        <v>46996</v>
      </c>
      <c r="F14900" s="93"/>
      <c r="G14900" s="93"/>
      <c r="H14900" s="93"/>
      <c r="I14900" s="99"/>
      <c r="J14900" s="99"/>
      <c r="K14900" s="99"/>
      <c r="L14900" s="44"/>
      <c r="M14900" s="337"/>
      <c r="P14900" s="343"/>
    </row>
    <row r="14901" spans="1:16" x14ac:dyDescent="0.25">
      <c r="A14901" s="44" t="s">
        <v>15653</v>
      </c>
      <c r="B14901" s="44" t="s">
        <v>4157</v>
      </c>
      <c r="C14901" s="45" t="s">
        <v>15418</v>
      </c>
      <c r="D14901" s="45" t="s">
        <v>18252</v>
      </c>
      <c r="E14901" s="45" t="s">
        <v>3064</v>
      </c>
      <c r="F14901" s="45" t="s">
        <v>1384</v>
      </c>
      <c r="G14901" s="45" t="s">
        <v>1385</v>
      </c>
      <c r="P14901" s="343"/>
    </row>
    <row r="14902" spans="1:16" x14ac:dyDescent="0.25">
      <c r="A14902" s="44" t="s">
        <v>586</v>
      </c>
      <c r="B14902" s="44" t="s">
        <v>15290</v>
      </c>
      <c r="C14902" s="45" t="s">
        <v>7249</v>
      </c>
      <c r="D14902" s="45" t="s">
        <v>16294</v>
      </c>
      <c r="E14902" s="46">
        <v>45777</v>
      </c>
      <c r="F14902" s="338" t="s">
        <v>2055</v>
      </c>
      <c r="G14902" s="44"/>
      <c r="H14902" s="44"/>
      <c r="I14902" s="44"/>
      <c r="J14902" s="44"/>
      <c r="K14902" s="44"/>
      <c r="L14902" s="44"/>
      <c r="M14902" s="337"/>
      <c r="N14902" s="31"/>
      <c r="P14902" s="343"/>
    </row>
    <row r="14903" spans="1:16" x14ac:dyDescent="0.25">
      <c r="A14903" s="403" t="s">
        <v>989</v>
      </c>
      <c r="B14903" s="403" t="s">
        <v>17175</v>
      </c>
      <c r="C14903" s="413">
        <v>13.22</v>
      </c>
      <c r="D14903" s="43" t="s">
        <v>17679</v>
      </c>
      <c r="E14903" s="43">
        <v>45838</v>
      </c>
      <c r="F14903" s="88" t="s">
        <v>1533</v>
      </c>
      <c r="P14903" s="343"/>
    </row>
    <row r="14904" spans="1:16" x14ac:dyDescent="0.25">
      <c r="A14904" s="264" t="s">
        <v>989</v>
      </c>
      <c r="B14904" s="264" t="s">
        <v>3753</v>
      </c>
      <c r="C14904" s="265">
        <v>210101</v>
      </c>
      <c r="D14904" s="265" t="s">
        <v>15953</v>
      </c>
      <c r="E14904" s="266" t="s">
        <v>3754</v>
      </c>
      <c r="P14904" s="343"/>
    </row>
    <row r="14905" spans="1:16" x14ac:dyDescent="0.25">
      <c r="A14905" s="44" t="s">
        <v>8972</v>
      </c>
      <c r="B14905" s="44" t="s">
        <v>8969</v>
      </c>
      <c r="C14905" s="45" t="s">
        <v>10106</v>
      </c>
      <c r="D14905" s="45" t="s">
        <v>15765</v>
      </c>
      <c r="E14905" s="45" t="s">
        <v>5246</v>
      </c>
      <c r="F14905" s="328"/>
      <c r="G14905" s="328"/>
      <c r="H14905" s="328"/>
      <c r="I14905" s="329"/>
      <c r="J14905" s="329"/>
      <c r="K14905" s="329"/>
      <c r="L14905" s="44"/>
      <c r="M14905" s="337"/>
      <c r="P14905" s="343"/>
    </row>
    <row r="14906" spans="1:16" x14ac:dyDescent="0.25">
      <c r="A14906" s="346" t="s">
        <v>8972</v>
      </c>
      <c r="B14906" s="346" t="s">
        <v>8969</v>
      </c>
      <c r="C14906" s="347" t="s">
        <v>10106</v>
      </c>
      <c r="D14906" s="347" t="s">
        <v>15765</v>
      </c>
      <c r="E14906" s="347" t="s">
        <v>5246</v>
      </c>
      <c r="F14906" s="346"/>
      <c r="G14906" s="346"/>
      <c r="H14906" s="346"/>
      <c r="I14906" s="346"/>
      <c r="J14906" s="346"/>
      <c r="K14906" s="346"/>
      <c r="L14906" s="346"/>
      <c r="M14906" s="346"/>
      <c r="P14906" s="343"/>
    </row>
    <row r="14907" spans="1:16" x14ac:dyDescent="0.25">
      <c r="A14907" s="103" t="s">
        <v>3407</v>
      </c>
      <c r="B14907" s="103" t="s">
        <v>3093</v>
      </c>
      <c r="C14907" s="147" t="s">
        <v>3408</v>
      </c>
      <c r="D14907" s="147" t="s">
        <v>2000</v>
      </c>
      <c r="E14907" s="116">
        <v>45406</v>
      </c>
      <c r="F14907" s="93"/>
      <c r="G14907" s="93"/>
      <c r="H14907" s="93"/>
      <c r="I14907" s="99"/>
      <c r="J14907" s="99"/>
      <c r="K14907" s="99"/>
      <c r="L14907" s="44"/>
      <c r="M14907" s="337"/>
      <c r="P14907" s="343"/>
    </row>
    <row r="14908" spans="1:16" x14ac:dyDescent="0.25">
      <c r="A14908" s="44" t="s">
        <v>11074</v>
      </c>
      <c r="B14908" s="44" t="s">
        <v>10976</v>
      </c>
      <c r="C14908" s="45" t="s">
        <v>10977</v>
      </c>
      <c r="D14908" s="45" t="s">
        <v>18252</v>
      </c>
      <c r="E14908" s="45" t="s">
        <v>10715</v>
      </c>
      <c r="F14908" s="45" t="s">
        <v>1384</v>
      </c>
      <c r="G14908" s="45" t="s">
        <v>1385</v>
      </c>
      <c r="P14908" s="343"/>
    </row>
    <row r="14909" spans="1:16" x14ac:dyDescent="0.25">
      <c r="A14909" s="44" t="s">
        <v>11074</v>
      </c>
      <c r="B14909" s="44" t="s">
        <v>1366</v>
      </c>
      <c r="C14909" s="45" t="s">
        <v>11845</v>
      </c>
      <c r="D14909" s="45" t="s">
        <v>18252</v>
      </c>
      <c r="E14909" s="45" t="s">
        <v>11834</v>
      </c>
      <c r="F14909" s="45" t="s">
        <v>1384</v>
      </c>
      <c r="G14909" s="45" t="s">
        <v>1385</v>
      </c>
      <c r="P14909" s="343"/>
    </row>
    <row r="14910" spans="1:16" x14ac:dyDescent="0.25">
      <c r="A14910" s="44" t="s">
        <v>13499</v>
      </c>
      <c r="B14910" s="44" t="s">
        <v>13523</v>
      </c>
      <c r="C14910" s="45" t="s">
        <v>13524</v>
      </c>
      <c r="D14910" s="45" t="s">
        <v>16294</v>
      </c>
      <c r="E14910" s="46">
        <v>45808</v>
      </c>
      <c r="F14910" s="338" t="s">
        <v>2055</v>
      </c>
      <c r="G14910" s="44"/>
      <c r="H14910" s="44"/>
      <c r="I14910" s="44"/>
      <c r="J14910" s="44"/>
      <c r="K14910" s="44"/>
      <c r="L14910" s="44"/>
      <c r="M14910" s="337"/>
      <c r="N14910" s="31"/>
      <c r="P14910" s="343"/>
    </row>
    <row r="14911" spans="1:16" x14ac:dyDescent="0.25">
      <c r="A14911" s="44" t="s">
        <v>13490</v>
      </c>
      <c r="B14911" s="44" t="s">
        <v>15288</v>
      </c>
      <c r="C14911" s="45" t="s">
        <v>13104</v>
      </c>
      <c r="D14911" s="45" t="s">
        <v>16294</v>
      </c>
      <c r="E14911" s="46">
        <v>45777</v>
      </c>
      <c r="F14911" s="338"/>
      <c r="G14911" s="44"/>
      <c r="H14911" s="44"/>
      <c r="I14911" s="44"/>
      <c r="J14911" s="44"/>
      <c r="K14911" s="44"/>
      <c r="L14911" s="44"/>
      <c r="M14911" s="337"/>
      <c r="N14911" s="31"/>
      <c r="P14911" s="343"/>
    </row>
    <row r="14912" spans="1:16" x14ac:dyDescent="0.25">
      <c r="A14912" s="44" t="s">
        <v>13342</v>
      </c>
      <c r="B14912" s="92" t="s">
        <v>13392</v>
      </c>
      <c r="C14912" s="77" t="s">
        <v>13124</v>
      </c>
      <c r="D14912" s="93" t="s">
        <v>13391</v>
      </c>
      <c r="E14912" s="94">
        <v>45838</v>
      </c>
      <c r="F14912" s="93"/>
      <c r="G14912" s="93"/>
      <c r="H14912" s="93"/>
      <c r="I14912" s="99"/>
      <c r="J14912" s="99"/>
      <c r="K14912" s="99"/>
      <c r="L14912" s="44"/>
      <c r="M14912" s="337"/>
      <c r="N14912" s="31"/>
      <c r="P14912" s="343"/>
    </row>
    <row r="14913" spans="1:16" x14ac:dyDescent="0.25">
      <c r="A14913" s="135" t="s">
        <v>7687</v>
      </c>
      <c r="B14913" s="131" t="s">
        <v>7684</v>
      </c>
      <c r="C14913" s="96" t="s">
        <v>7685</v>
      </c>
      <c r="D14913" s="96" t="s">
        <v>1398</v>
      </c>
      <c r="E14913" s="112">
        <v>45870</v>
      </c>
      <c r="F14913" s="93"/>
      <c r="G14913" s="93"/>
      <c r="H14913" s="93"/>
      <c r="I14913" s="99"/>
      <c r="J14913" s="99"/>
      <c r="K14913" s="99"/>
      <c r="L14913" s="44"/>
      <c r="M14913" s="337"/>
      <c r="N14913" s="31"/>
      <c r="P14913" s="343"/>
    </row>
    <row r="14914" spans="1:16" x14ac:dyDescent="0.25">
      <c r="A14914" s="44" t="s">
        <v>7808</v>
      </c>
      <c r="B14914" s="92" t="s">
        <v>13392</v>
      </c>
      <c r="C14914" s="77" t="s">
        <v>13124</v>
      </c>
      <c r="D14914" s="93" t="s">
        <v>13391</v>
      </c>
      <c r="E14914" s="94">
        <v>45838</v>
      </c>
      <c r="F14914" s="93"/>
      <c r="G14914" s="93"/>
      <c r="H14914" s="93"/>
      <c r="I14914" s="99"/>
      <c r="J14914" s="99"/>
      <c r="K14914" s="99"/>
      <c r="L14914" s="44"/>
      <c r="M14914" s="337"/>
      <c r="N14914" s="31"/>
      <c r="P14914" s="343"/>
    </row>
    <row r="14915" spans="1:16" x14ac:dyDescent="0.25">
      <c r="A14915" s="268" t="s">
        <v>7808</v>
      </c>
      <c r="B14915" s="131" t="s">
        <v>7805</v>
      </c>
      <c r="C14915" s="96" t="s">
        <v>7806</v>
      </c>
      <c r="D14915" s="96" t="s">
        <v>1398</v>
      </c>
      <c r="E14915" s="112">
        <v>45870</v>
      </c>
      <c r="F14915" s="93"/>
      <c r="G14915" s="93"/>
      <c r="H14915" s="93"/>
      <c r="I14915" s="99"/>
      <c r="J14915" s="99"/>
      <c r="K14915" s="99"/>
      <c r="L14915" s="44"/>
      <c r="M14915" s="337"/>
      <c r="N14915" s="31"/>
      <c r="P14915" s="343"/>
    </row>
    <row r="14916" spans="1:16" x14ac:dyDescent="0.25">
      <c r="A14916" s="76" t="s">
        <v>3423</v>
      </c>
      <c r="B14916" s="99" t="s">
        <v>7651</v>
      </c>
      <c r="C14916" s="93" t="s">
        <v>14157</v>
      </c>
      <c r="D14916" s="94" t="s">
        <v>1398</v>
      </c>
      <c r="E14916" s="94">
        <v>45977</v>
      </c>
      <c r="F14916" s="93"/>
      <c r="G14916" s="93"/>
      <c r="H14916" s="93"/>
      <c r="I14916" s="99"/>
      <c r="J14916" s="99"/>
      <c r="K14916" s="99"/>
      <c r="L14916" s="44"/>
      <c r="M14916" s="337"/>
      <c r="N14916" s="31"/>
      <c r="P14916" s="343"/>
    </row>
    <row r="14917" spans="1:16" x14ac:dyDescent="0.25">
      <c r="A14917" s="44" t="s">
        <v>11075</v>
      </c>
      <c r="B14917" s="44" t="s">
        <v>11000</v>
      </c>
      <c r="C14917" s="45" t="s">
        <v>11001</v>
      </c>
      <c r="D14917" s="45" t="s">
        <v>18252</v>
      </c>
      <c r="E14917" s="45" t="s">
        <v>10715</v>
      </c>
      <c r="F14917" s="45" t="s">
        <v>1384</v>
      </c>
      <c r="G14917" s="45" t="s">
        <v>1385</v>
      </c>
      <c r="P14917" s="343"/>
    </row>
    <row r="14918" spans="1:16" x14ac:dyDescent="0.25">
      <c r="A14918" s="44" t="s">
        <v>11075</v>
      </c>
      <c r="B14918" s="44" t="s">
        <v>1367</v>
      </c>
      <c r="C14918" s="45" t="s">
        <v>10990</v>
      </c>
      <c r="D14918" s="45" t="s">
        <v>18252</v>
      </c>
      <c r="E14918" s="45" t="s">
        <v>10715</v>
      </c>
      <c r="F14918" s="45" t="s">
        <v>1384</v>
      </c>
      <c r="G14918" s="45" t="s">
        <v>1385</v>
      </c>
      <c r="P14918" s="343"/>
    </row>
    <row r="14919" spans="1:16" x14ac:dyDescent="0.25">
      <c r="A14919" s="44" t="s">
        <v>1298</v>
      </c>
      <c r="B14919" s="44" t="s">
        <v>15963</v>
      </c>
      <c r="C14919" s="45" t="s">
        <v>15964</v>
      </c>
      <c r="D14919" s="45" t="s">
        <v>18252</v>
      </c>
      <c r="E14919" s="45" t="s">
        <v>6214</v>
      </c>
      <c r="F14919" s="45" t="s">
        <v>1384</v>
      </c>
      <c r="G14919" s="45" t="s">
        <v>1385</v>
      </c>
      <c r="P14919" s="343"/>
    </row>
    <row r="14920" spans="1:16" x14ac:dyDescent="0.25">
      <c r="A14920" s="44" t="s">
        <v>13343</v>
      </c>
      <c r="B14920" s="92" t="s">
        <v>13392</v>
      </c>
      <c r="C14920" s="45" t="s">
        <v>13131</v>
      </c>
      <c r="D14920" s="93" t="s">
        <v>13391</v>
      </c>
      <c r="E14920" s="94">
        <v>45838</v>
      </c>
      <c r="F14920" s="93"/>
      <c r="G14920" s="93"/>
      <c r="H14920" s="93"/>
      <c r="I14920" s="99"/>
      <c r="J14920" s="99"/>
      <c r="K14920" s="99"/>
      <c r="L14920" s="44"/>
      <c r="M14920" s="337"/>
      <c r="N14920" s="31"/>
      <c r="P14920" s="343"/>
    </row>
    <row r="14921" spans="1:16" x14ac:dyDescent="0.25">
      <c r="A14921" s="44" t="s">
        <v>520</v>
      </c>
      <c r="B14921" s="44" t="s">
        <v>15291</v>
      </c>
      <c r="C14921" s="45" t="s">
        <v>7262</v>
      </c>
      <c r="D14921" s="45" t="s">
        <v>16294</v>
      </c>
      <c r="E14921" s="46">
        <v>45900</v>
      </c>
      <c r="F14921" s="338"/>
      <c r="G14921" s="44"/>
      <c r="H14921" s="44"/>
      <c r="I14921" s="44"/>
      <c r="J14921" s="44"/>
      <c r="K14921" s="44"/>
      <c r="L14921" s="44"/>
      <c r="M14921" s="337"/>
      <c r="N14921" s="31"/>
      <c r="P14921" s="343"/>
    </row>
    <row r="14922" spans="1:16" x14ac:dyDescent="0.25">
      <c r="A14922" s="44" t="s">
        <v>9207</v>
      </c>
      <c r="B14922" s="44" t="s">
        <v>1361</v>
      </c>
      <c r="C14922" s="45" t="s">
        <v>9087</v>
      </c>
      <c r="D14922" s="45" t="s">
        <v>18252</v>
      </c>
      <c r="E14922" s="45" t="s">
        <v>6809</v>
      </c>
      <c r="F14922" s="45" t="s">
        <v>1384</v>
      </c>
      <c r="G14922" s="45" t="s">
        <v>1385</v>
      </c>
      <c r="P14922" s="343"/>
    </row>
    <row r="14923" spans="1:16" x14ac:dyDescent="0.25">
      <c r="A14923" s="44" t="s">
        <v>9983</v>
      </c>
      <c r="B14923" s="44" t="s">
        <v>13515</v>
      </c>
      <c r="C14923" s="45" t="s">
        <v>13516</v>
      </c>
      <c r="D14923" s="45" t="s">
        <v>16294</v>
      </c>
      <c r="E14923" s="46">
        <v>45808</v>
      </c>
      <c r="F14923" s="338"/>
      <c r="G14923" s="44"/>
      <c r="H14923" s="44"/>
      <c r="I14923" s="44"/>
      <c r="J14923" s="44"/>
      <c r="K14923" s="44"/>
      <c r="L14923" s="44"/>
      <c r="M14923" s="337"/>
      <c r="N14923" s="31"/>
      <c r="P14923" s="343"/>
    </row>
    <row r="14924" spans="1:16" x14ac:dyDescent="0.25">
      <c r="A14924" s="264" t="s">
        <v>8776</v>
      </c>
      <c r="B14924" s="264" t="s">
        <v>8832</v>
      </c>
      <c r="C14924" s="265">
        <v>230203</v>
      </c>
      <c r="D14924" s="265" t="s">
        <v>15953</v>
      </c>
      <c r="E14924" s="266" t="s">
        <v>8836</v>
      </c>
      <c r="P14924" s="343"/>
    </row>
    <row r="14925" spans="1:16" x14ac:dyDescent="0.25">
      <c r="A14925" s="44" t="s">
        <v>3204</v>
      </c>
      <c r="B14925" s="44" t="s">
        <v>3186</v>
      </c>
      <c r="C14925" s="45" t="s">
        <v>10544</v>
      </c>
      <c r="D14925" s="45" t="s">
        <v>18252</v>
      </c>
      <c r="E14925" s="45" t="s">
        <v>5410</v>
      </c>
      <c r="F14925" s="45" t="s">
        <v>1384</v>
      </c>
      <c r="G14925" s="45" t="s">
        <v>1385</v>
      </c>
      <c r="P14925" s="343"/>
    </row>
    <row r="14926" spans="1:16" x14ac:dyDescent="0.25">
      <c r="A14926" s="44" t="s">
        <v>11076</v>
      </c>
      <c r="B14926" s="44" t="s">
        <v>6174</v>
      </c>
      <c r="C14926" s="45" t="s">
        <v>6186</v>
      </c>
      <c r="D14926" s="45" t="s">
        <v>18252</v>
      </c>
      <c r="E14926" s="45" t="s">
        <v>6210</v>
      </c>
      <c r="F14926" s="45" t="s">
        <v>1384</v>
      </c>
      <c r="G14926" s="45" t="s">
        <v>1385</v>
      </c>
      <c r="P14926" s="343"/>
    </row>
    <row r="14927" spans="1:16" x14ac:dyDescent="0.25">
      <c r="A14927" s="44" t="s">
        <v>2112</v>
      </c>
      <c r="B14927" s="44" t="s">
        <v>15259</v>
      </c>
      <c r="C14927" s="45" t="s">
        <v>11129</v>
      </c>
      <c r="D14927" s="45" t="s">
        <v>16294</v>
      </c>
      <c r="E14927" s="46">
        <v>46022</v>
      </c>
      <c r="F14927" s="338"/>
      <c r="G14927" s="44"/>
      <c r="H14927" s="44"/>
      <c r="I14927" s="44"/>
      <c r="J14927" s="44"/>
      <c r="K14927" s="44"/>
      <c r="L14927" s="44"/>
      <c r="M14927" s="337"/>
      <c r="N14927" s="31"/>
      <c r="P14927" s="343"/>
    </row>
    <row r="14928" spans="1:16" x14ac:dyDescent="0.25">
      <c r="A14928" s="44" t="s">
        <v>3446</v>
      </c>
      <c r="B14928" s="44" t="s">
        <v>15290</v>
      </c>
      <c r="C14928" s="45" t="s">
        <v>7249</v>
      </c>
      <c r="D14928" s="45" t="s">
        <v>16294</v>
      </c>
      <c r="E14928" s="46">
        <v>45777</v>
      </c>
      <c r="F14928" s="338"/>
      <c r="G14928" s="44"/>
      <c r="H14928" s="44"/>
      <c r="I14928" s="44"/>
      <c r="J14928" s="44"/>
      <c r="K14928" s="44"/>
      <c r="L14928" s="44"/>
      <c r="M14928" s="337"/>
      <c r="N14928" s="31"/>
      <c r="P14928" s="343"/>
    </row>
    <row r="14929" spans="1:16" x14ac:dyDescent="0.25">
      <c r="A14929" s="44" t="s">
        <v>6132</v>
      </c>
      <c r="B14929" s="44" t="s">
        <v>6183</v>
      </c>
      <c r="C14929" s="45" t="s">
        <v>6206</v>
      </c>
      <c r="D14929" s="45" t="s">
        <v>18252</v>
      </c>
      <c r="E14929" s="45" t="s">
        <v>6210</v>
      </c>
      <c r="F14929" s="45" t="s">
        <v>1384</v>
      </c>
      <c r="G14929" s="45" t="s">
        <v>1385</v>
      </c>
      <c r="P14929" s="343"/>
    </row>
    <row r="14930" spans="1:16" x14ac:dyDescent="0.25">
      <c r="A14930" s="44" t="s">
        <v>572</v>
      </c>
      <c r="B14930" s="44" t="s">
        <v>15263</v>
      </c>
      <c r="C14930" s="45" t="s">
        <v>3458</v>
      </c>
      <c r="D14930" s="45" t="s">
        <v>16294</v>
      </c>
      <c r="E14930" s="46">
        <v>46053</v>
      </c>
      <c r="F14930" s="338"/>
      <c r="G14930" s="44"/>
      <c r="H14930" s="44"/>
      <c r="I14930" s="44"/>
      <c r="J14930" s="44"/>
      <c r="K14930" s="44"/>
      <c r="L14930" s="44"/>
      <c r="M14930" s="337"/>
      <c r="P14930" s="343"/>
    </row>
    <row r="14931" spans="1:16" x14ac:dyDescent="0.25">
      <c r="A14931" s="44" t="s">
        <v>16210</v>
      </c>
      <c r="B14931" s="44" t="s">
        <v>15965</v>
      </c>
      <c r="C14931" s="45" t="s">
        <v>15966</v>
      </c>
      <c r="D14931" s="45" t="s">
        <v>18252</v>
      </c>
      <c r="E14931" s="45" t="s">
        <v>6214</v>
      </c>
      <c r="F14931" s="45" t="s">
        <v>1384</v>
      </c>
      <c r="G14931" s="45" t="s">
        <v>1385</v>
      </c>
      <c r="P14931" s="343"/>
    </row>
    <row r="14932" spans="1:16" x14ac:dyDescent="0.25">
      <c r="A14932" s="264" t="s">
        <v>15115</v>
      </c>
      <c r="B14932" s="264" t="s">
        <v>13009</v>
      </c>
      <c r="C14932" s="265">
        <v>240101</v>
      </c>
      <c r="D14932" s="265" t="s">
        <v>15953</v>
      </c>
      <c r="E14932" s="266" t="s">
        <v>13010</v>
      </c>
      <c r="P14932" s="343"/>
    </row>
    <row r="14933" spans="1:16" x14ac:dyDescent="0.25">
      <c r="A14933" s="403" t="s">
        <v>17577</v>
      </c>
      <c r="B14933" s="403" t="s">
        <v>17114</v>
      </c>
      <c r="C14933" s="413">
        <v>13.24</v>
      </c>
      <c r="D14933" s="43" t="s">
        <v>17679</v>
      </c>
      <c r="E14933" s="43">
        <v>47299</v>
      </c>
      <c r="F14933" s="88"/>
      <c r="P14933" s="343"/>
    </row>
    <row r="14934" spans="1:16" x14ac:dyDescent="0.25">
      <c r="A14934" s="44" t="s">
        <v>3226</v>
      </c>
      <c r="B14934" s="44" t="s">
        <v>2954</v>
      </c>
      <c r="C14934" s="56" t="s">
        <v>2955</v>
      </c>
      <c r="D14934" s="147" t="s">
        <v>2000</v>
      </c>
      <c r="E14934" s="69">
        <v>45279</v>
      </c>
      <c r="F14934" s="93"/>
      <c r="G14934" s="93"/>
      <c r="H14934" s="93"/>
      <c r="I14934" s="99"/>
      <c r="J14934" s="99"/>
      <c r="K14934" s="99"/>
      <c r="L14934" s="44"/>
      <c r="M14934" s="337"/>
      <c r="P14934" s="343"/>
    </row>
    <row r="14935" spans="1:16" x14ac:dyDescent="0.25">
      <c r="A14935" s="76" t="s">
        <v>990</v>
      </c>
      <c r="B14935" s="76" t="s">
        <v>2954</v>
      </c>
      <c r="C14935" s="56" t="s">
        <v>2955</v>
      </c>
      <c r="D14935" s="147" t="s">
        <v>2000</v>
      </c>
      <c r="E14935" s="69">
        <v>45279</v>
      </c>
      <c r="F14935" s="93"/>
      <c r="G14935" s="93"/>
      <c r="H14935" s="93"/>
      <c r="I14935" s="99"/>
      <c r="J14935" s="99"/>
      <c r="K14935" s="99"/>
      <c r="L14935" s="44"/>
      <c r="M14935" s="337"/>
      <c r="P14935" s="343"/>
    </row>
    <row r="14936" spans="1:16" x14ac:dyDescent="0.25">
      <c r="A14936" s="264" t="s">
        <v>990</v>
      </c>
      <c r="B14936" s="264" t="s">
        <v>6966</v>
      </c>
      <c r="C14936" s="265">
        <v>23010401</v>
      </c>
      <c r="D14936" s="265" t="s">
        <v>15953</v>
      </c>
      <c r="E14936" s="266" t="s">
        <v>6967</v>
      </c>
      <c r="P14936" s="343"/>
    </row>
    <row r="14937" spans="1:16" x14ac:dyDescent="0.25">
      <c r="A14937" s="264" t="s">
        <v>990</v>
      </c>
      <c r="B14937" s="264" t="s">
        <v>3782</v>
      </c>
      <c r="C14937" s="265">
        <v>23010402</v>
      </c>
      <c r="D14937" s="265" t="s">
        <v>15953</v>
      </c>
      <c r="E14937" s="266" t="s">
        <v>8836</v>
      </c>
      <c r="P14937" s="343"/>
    </row>
    <row r="14938" spans="1:16" x14ac:dyDescent="0.25">
      <c r="A14938" s="44" t="s">
        <v>12607</v>
      </c>
      <c r="B14938" s="44" t="s">
        <v>12608</v>
      </c>
      <c r="C14938" s="45" t="s">
        <v>12940</v>
      </c>
      <c r="D14938" s="45" t="s">
        <v>4574</v>
      </c>
      <c r="E14938" s="275">
        <f>DATE(2027,12,29)</f>
        <v>46750</v>
      </c>
      <c r="M14938" s="337"/>
      <c r="P14938" s="343"/>
    </row>
    <row r="14939" spans="1:16" x14ac:dyDescent="0.25">
      <c r="A14939" s="44" t="s">
        <v>12609</v>
      </c>
      <c r="B14939" s="44" t="s">
        <v>12610</v>
      </c>
      <c r="C14939" s="45" t="s">
        <v>12941</v>
      </c>
      <c r="D14939" s="45" t="s">
        <v>4574</v>
      </c>
      <c r="E14939" s="275">
        <f>DATE(2027,12,29)</f>
        <v>46750</v>
      </c>
      <c r="M14939" s="337"/>
      <c r="P14939" s="343"/>
    </row>
    <row r="14940" spans="1:16" x14ac:dyDescent="0.25">
      <c r="A14940" s="44" t="s">
        <v>12609</v>
      </c>
      <c r="B14940" s="44" t="s">
        <v>177</v>
      </c>
      <c r="C14940" s="45" t="s">
        <v>12943</v>
      </c>
      <c r="D14940" s="45" t="s">
        <v>4574</v>
      </c>
      <c r="E14940" s="275">
        <f>DATE(2027,12,4)</f>
        <v>46725</v>
      </c>
      <c r="M14940" s="337"/>
      <c r="P14940" s="343"/>
    </row>
    <row r="14941" spans="1:16" x14ac:dyDescent="0.25">
      <c r="A14941" s="44" t="s">
        <v>12609</v>
      </c>
      <c r="B14941" s="44" t="s">
        <v>12350</v>
      </c>
      <c r="C14941" s="45" t="s">
        <v>12942</v>
      </c>
      <c r="D14941" s="45" t="s">
        <v>4574</v>
      </c>
      <c r="E14941" s="275">
        <f>DATE(2025,2,18)</f>
        <v>45706</v>
      </c>
      <c r="F14941" s="32"/>
      <c r="G14941" s="32"/>
      <c r="H14941" s="32"/>
      <c r="I14941" s="31"/>
      <c r="J14941" s="31"/>
      <c r="K14941" s="31"/>
      <c r="L14941" s="31"/>
      <c r="M14941" s="337"/>
      <c r="N14941" s="31"/>
      <c r="P14941" s="343"/>
    </row>
    <row r="14942" spans="1:16" x14ac:dyDescent="0.25">
      <c r="A14942" s="264" t="s">
        <v>11499</v>
      </c>
      <c r="B14942" s="264" t="s">
        <v>4181</v>
      </c>
      <c r="C14942" s="265">
        <v>230301</v>
      </c>
      <c r="D14942" s="265" t="s">
        <v>15953</v>
      </c>
      <c r="E14942" s="266" t="s">
        <v>6877</v>
      </c>
      <c r="P14942" s="343"/>
    </row>
    <row r="14943" spans="1:16" x14ac:dyDescent="0.25">
      <c r="A14943" s="264" t="s">
        <v>11499</v>
      </c>
      <c r="B14943" s="264" t="s">
        <v>1060</v>
      </c>
      <c r="C14943" s="265">
        <v>23110301</v>
      </c>
      <c r="D14943" s="265" t="s">
        <v>15953</v>
      </c>
      <c r="E14943" s="266" t="s">
        <v>11352</v>
      </c>
      <c r="P14943" s="343"/>
    </row>
    <row r="14944" spans="1:16" x14ac:dyDescent="0.25">
      <c r="A14944" s="264" t="s">
        <v>11499</v>
      </c>
      <c r="B14944" s="264" t="s">
        <v>6972</v>
      </c>
      <c r="C14944" s="265">
        <v>23110302</v>
      </c>
      <c r="D14944" s="265" t="s">
        <v>15953</v>
      </c>
      <c r="E14944" s="266" t="s">
        <v>5198</v>
      </c>
      <c r="P14944" s="343"/>
    </row>
    <row r="14945" spans="1:16" x14ac:dyDescent="0.25">
      <c r="A14945" s="264" t="s">
        <v>2868</v>
      </c>
      <c r="B14945" s="264" t="s">
        <v>4181</v>
      </c>
      <c r="C14945" s="265">
        <v>230301</v>
      </c>
      <c r="D14945" s="265" t="s">
        <v>15953</v>
      </c>
      <c r="E14945" s="266" t="s">
        <v>6877</v>
      </c>
      <c r="P14945" s="343"/>
    </row>
    <row r="14946" spans="1:16" x14ac:dyDescent="0.25">
      <c r="A14946" s="99" t="s">
        <v>7628</v>
      </c>
      <c r="B14946" s="92" t="s">
        <v>7637</v>
      </c>
      <c r="C14946" s="93" t="s">
        <v>7638</v>
      </c>
      <c r="D14946" s="93" t="s">
        <v>1398</v>
      </c>
      <c r="E14946" s="94">
        <v>46961</v>
      </c>
      <c r="F14946" s="93"/>
      <c r="G14946" s="93"/>
      <c r="H14946" s="93"/>
      <c r="I14946" s="99"/>
      <c r="J14946" s="99"/>
      <c r="K14946" s="99"/>
      <c r="L14946" s="44"/>
      <c r="M14946" s="337"/>
      <c r="P14946" s="343"/>
    </row>
    <row r="14947" spans="1:16" x14ac:dyDescent="0.25">
      <c r="A14947" s="44" t="s">
        <v>13344</v>
      </c>
      <c r="B14947" s="92" t="s">
        <v>13392</v>
      </c>
      <c r="C14947" s="45" t="s">
        <v>13131</v>
      </c>
      <c r="D14947" s="93" t="s">
        <v>13391</v>
      </c>
      <c r="E14947" s="94">
        <v>45838</v>
      </c>
      <c r="F14947" s="93"/>
      <c r="G14947" s="93"/>
      <c r="H14947" s="93"/>
      <c r="I14947" s="99"/>
      <c r="J14947" s="99"/>
      <c r="K14947" s="99"/>
      <c r="L14947" s="44"/>
      <c r="M14947" s="337"/>
      <c r="N14947" s="31"/>
      <c r="P14947" s="343"/>
    </row>
    <row r="14948" spans="1:16" x14ac:dyDescent="0.25">
      <c r="A14948" s="44" t="s">
        <v>6133</v>
      </c>
      <c r="B14948" s="44" t="s">
        <v>2040</v>
      </c>
      <c r="C14948" s="45" t="s">
        <v>6198</v>
      </c>
      <c r="D14948" s="45" t="s">
        <v>18252</v>
      </c>
      <c r="E14948" s="45" t="s">
        <v>5183</v>
      </c>
      <c r="F14948" s="45" t="s">
        <v>1384</v>
      </c>
      <c r="G14948" s="45" t="s">
        <v>1385</v>
      </c>
      <c r="P14948" s="343"/>
    </row>
    <row r="14949" spans="1:16" x14ac:dyDescent="0.25">
      <c r="A14949" s="44" t="s">
        <v>6133</v>
      </c>
      <c r="B14949" s="44" t="s">
        <v>1355</v>
      </c>
      <c r="C14949" s="45" t="s">
        <v>10974</v>
      </c>
      <c r="D14949" s="45" t="s">
        <v>18252</v>
      </c>
      <c r="E14949" s="45" t="s">
        <v>10715</v>
      </c>
      <c r="F14949" s="45" t="s">
        <v>1384</v>
      </c>
      <c r="G14949" s="45" t="s">
        <v>1385</v>
      </c>
      <c r="P14949" s="343"/>
    </row>
    <row r="14950" spans="1:16" x14ac:dyDescent="0.25">
      <c r="A14950" s="262" t="s">
        <v>11643</v>
      </c>
      <c r="B14950" s="262" t="s">
        <v>11553</v>
      </c>
      <c r="C14950" s="53" t="s">
        <v>11761</v>
      </c>
      <c r="D14950" s="93" t="s">
        <v>7330</v>
      </c>
      <c r="E14950" s="263">
        <v>47059</v>
      </c>
      <c r="F14950" s="93"/>
      <c r="G14950" s="93"/>
      <c r="H14950" s="93"/>
      <c r="I14950" s="99"/>
      <c r="J14950" s="99"/>
      <c r="K14950" s="99"/>
      <c r="L14950" s="44"/>
      <c r="M14950" s="337"/>
      <c r="P14950" s="343"/>
    </row>
    <row r="14951" spans="1:16" x14ac:dyDescent="0.25">
      <c r="A14951" s="273" t="s">
        <v>11822</v>
      </c>
      <c r="B14951" s="273" t="s">
        <v>11802</v>
      </c>
      <c r="C14951" s="274">
        <v>791202309002</v>
      </c>
      <c r="D14951" s="274" t="s">
        <v>8356</v>
      </c>
      <c r="E14951" s="276" t="s">
        <v>11829</v>
      </c>
      <c r="F14951" s="328"/>
      <c r="G14951" s="328"/>
      <c r="H14951" s="328"/>
      <c r="I14951" s="329"/>
      <c r="J14951" s="329"/>
      <c r="K14951" s="329"/>
      <c r="L14951" s="44"/>
      <c r="M14951" s="337"/>
      <c r="P14951" s="343"/>
    </row>
    <row r="14952" spans="1:16" x14ac:dyDescent="0.25">
      <c r="A14952" s="273" t="s">
        <v>11822</v>
      </c>
      <c r="B14952" s="273" t="s">
        <v>11823</v>
      </c>
      <c r="C14952" s="274">
        <v>791202309001</v>
      </c>
      <c r="D14952" s="274" t="s">
        <v>8356</v>
      </c>
      <c r="E14952" s="276" t="s">
        <v>11830</v>
      </c>
      <c r="F14952" s="328"/>
      <c r="G14952" s="328"/>
      <c r="H14952" s="328"/>
      <c r="I14952" s="329"/>
      <c r="J14952" s="329"/>
      <c r="K14952" s="329"/>
      <c r="L14952" s="44"/>
      <c r="M14952" s="337"/>
      <c r="P14952" s="343"/>
    </row>
    <row r="14953" spans="1:16" x14ac:dyDescent="0.25">
      <c r="A14953" s="264" t="s">
        <v>10813</v>
      </c>
      <c r="B14953" s="264" t="s">
        <v>2751</v>
      </c>
      <c r="C14953" s="265">
        <v>230105</v>
      </c>
      <c r="D14953" s="265" t="s">
        <v>15953</v>
      </c>
      <c r="E14953" s="266" t="s">
        <v>6877</v>
      </c>
      <c r="P14953" s="343"/>
    </row>
    <row r="14954" spans="1:16" x14ac:dyDescent="0.25">
      <c r="A14954" s="264" t="s">
        <v>10813</v>
      </c>
      <c r="B14954" s="264" t="s">
        <v>9691</v>
      </c>
      <c r="C14954" s="265">
        <v>230302</v>
      </c>
      <c r="D14954" s="265" t="s">
        <v>15953</v>
      </c>
      <c r="E14954" s="266" t="s">
        <v>3754</v>
      </c>
      <c r="P14954" s="343"/>
    </row>
    <row r="14955" spans="1:16" x14ac:dyDescent="0.25">
      <c r="A14955" s="264" t="s">
        <v>10813</v>
      </c>
      <c r="B14955" s="264" t="s">
        <v>1056</v>
      </c>
      <c r="C14955" s="265">
        <v>230601</v>
      </c>
      <c r="D14955" s="265" t="s">
        <v>15953</v>
      </c>
      <c r="E14955" s="266" t="s">
        <v>10533</v>
      </c>
      <c r="P14955" s="343"/>
    </row>
    <row r="14956" spans="1:16" x14ac:dyDescent="0.25">
      <c r="A14956" s="44" t="s">
        <v>9208</v>
      </c>
      <c r="B14956" s="44" t="s">
        <v>1372</v>
      </c>
      <c r="C14956" s="45" t="s">
        <v>9092</v>
      </c>
      <c r="D14956" s="45" t="s">
        <v>18252</v>
      </c>
      <c r="E14956" s="45" t="s">
        <v>6809</v>
      </c>
      <c r="F14956" s="45" t="s">
        <v>1384</v>
      </c>
      <c r="G14956" s="45" t="s">
        <v>1385</v>
      </c>
      <c r="P14956" s="343"/>
    </row>
    <row r="14957" spans="1:16" x14ac:dyDescent="0.25">
      <c r="A14957" s="44" t="s">
        <v>4957</v>
      </c>
      <c r="B14957" s="44" t="s">
        <v>13523</v>
      </c>
      <c r="C14957" s="45" t="s">
        <v>13524</v>
      </c>
      <c r="D14957" s="45" t="s">
        <v>16294</v>
      </c>
      <c r="E14957" s="46">
        <v>45808</v>
      </c>
      <c r="F14957" s="338" t="s">
        <v>2055</v>
      </c>
      <c r="G14957" s="44"/>
      <c r="H14957" s="44"/>
      <c r="I14957" s="44"/>
      <c r="J14957" s="44"/>
      <c r="K14957" s="44"/>
      <c r="L14957" s="44"/>
      <c r="M14957" s="337"/>
      <c r="N14957" s="31"/>
      <c r="P14957" s="343"/>
    </row>
    <row r="14958" spans="1:16" x14ac:dyDescent="0.25">
      <c r="A14958" s="44" t="s">
        <v>4957</v>
      </c>
      <c r="B14958" s="44" t="s">
        <v>16400</v>
      </c>
      <c r="C14958" s="45" t="s">
        <v>16401</v>
      </c>
      <c r="D14958" s="45" t="s">
        <v>16294</v>
      </c>
      <c r="E14958" s="46">
        <v>45961</v>
      </c>
      <c r="F14958" s="338" t="s">
        <v>2055</v>
      </c>
      <c r="G14958" s="44"/>
      <c r="H14958" s="44"/>
      <c r="I14958" s="44"/>
      <c r="J14958" s="44"/>
      <c r="K14958" s="44"/>
      <c r="L14958" s="44"/>
      <c r="M14958" s="337"/>
      <c r="N14958" s="31"/>
      <c r="P14958" s="343"/>
    </row>
    <row r="14959" spans="1:16" x14ac:dyDescent="0.25">
      <c r="A14959" s="403" t="s">
        <v>17578</v>
      </c>
      <c r="B14959" s="403" t="s">
        <v>17189</v>
      </c>
      <c r="C14959" s="413">
        <v>35.24</v>
      </c>
      <c r="D14959" s="43" t="s">
        <v>17679</v>
      </c>
      <c r="E14959" s="43">
        <v>47299</v>
      </c>
      <c r="F14959" s="88"/>
      <c r="P14959" s="343"/>
    </row>
    <row r="14960" spans="1:16" x14ac:dyDescent="0.25">
      <c r="A14960" s="1" t="s">
        <v>14522</v>
      </c>
      <c r="B14960" s="432" t="s">
        <v>13874</v>
      </c>
      <c r="C14960" s="433" t="s">
        <v>14523</v>
      </c>
      <c r="D14960" s="434" t="s">
        <v>17016</v>
      </c>
      <c r="E14960" s="434">
        <v>45866</v>
      </c>
      <c r="P14960" s="343"/>
    </row>
    <row r="14961" spans="1:16" x14ac:dyDescent="0.25">
      <c r="A14961" s="264" t="s">
        <v>15116</v>
      </c>
      <c r="B14961" s="264" t="s">
        <v>14577</v>
      </c>
      <c r="C14961" s="265">
        <v>240501</v>
      </c>
      <c r="D14961" s="265" t="s">
        <v>15953</v>
      </c>
      <c r="E14961" s="266" t="s">
        <v>14578</v>
      </c>
      <c r="P14961" s="343"/>
    </row>
    <row r="14962" spans="1:16" x14ac:dyDescent="0.25">
      <c r="A14962" s="264" t="s">
        <v>7099</v>
      </c>
      <c r="B14962" s="264" t="s">
        <v>1054</v>
      </c>
      <c r="C14962" s="265">
        <v>220303</v>
      </c>
      <c r="D14962" s="265" t="s">
        <v>15953</v>
      </c>
      <c r="E14962" s="266" t="s">
        <v>3064</v>
      </c>
      <c r="P14962" s="343"/>
    </row>
    <row r="14963" spans="1:16" x14ac:dyDescent="0.25">
      <c r="A14963" s="44" t="s">
        <v>7324</v>
      </c>
      <c r="B14963" s="44" t="s">
        <v>15319</v>
      </c>
      <c r="C14963" s="45" t="s">
        <v>7314</v>
      </c>
      <c r="D14963" s="45" t="s">
        <v>16294</v>
      </c>
      <c r="E14963" s="46">
        <v>45930</v>
      </c>
      <c r="F14963" s="338"/>
      <c r="G14963" s="44"/>
      <c r="H14963" s="44"/>
      <c r="I14963" s="44"/>
      <c r="J14963" s="44"/>
      <c r="K14963" s="44"/>
      <c r="L14963" s="44"/>
      <c r="M14963" s="337"/>
      <c r="N14963" s="31"/>
      <c r="P14963" s="343"/>
    </row>
    <row r="14964" spans="1:16" x14ac:dyDescent="0.25">
      <c r="A14964" s="44" t="s">
        <v>12611</v>
      </c>
      <c r="B14964" s="44" t="s">
        <v>12135</v>
      </c>
      <c r="C14964" s="45" t="s">
        <v>12944</v>
      </c>
      <c r="D14964" s="45" t="s">
        <v>4574</v>
      </c>
      <c r="E14964" s="275">
        <f>DATE(2026,2,10)</f>
        <v>46063</v>
      </c>
      <c r="M14964" s="337"/>
      <c r="P14964" s="343"/>
    </row>
    <row r="14965" spans="1:16" ht="14.4" x14ac:dyDescent="0.25">
      <c r="A14965" s="57" t="s">
        <v>2489</v>
      </c>
      <c r="B14965" s="57" t="s">
        <v>236</v>
      </c>
      <c r="C14965" s="62" t="s">
        <v>5957</v>
      </c>
      <c r="D14965" s="62" t="s">
        <v>5966</v>
      </c>
      <c r="E14965" s="341" t="s">
        <v>13531</v>
      </c>
      <c r="F14965" s="339"/>
      <c r="G14965" s="339"/>
      <c r="H14965" s="57"/>
      <c r="I14965" s="57"/>
      <c r="J14965" s="57"/>
      <c r="K14965" s="57"/>
      <c r="L14965" s="44"/>
      <c r="M14965" s="337"/>
      <c r="P14965" s="343"/>
    </row>
    <row r="14966" spans="1:16" x14ac:dyDescent="0.25">
      <c r="A14966" s="403" t="s">
        <v>17579</v>
      </c>
      <c r="B14966" s="403" t="s">
        <v>17112</v>
      </c>
      <c r="C14966" s="413">
        <v>26.23</v>
      </c>
      <c r="D14966" s="43" t="s">
        <v>17679</v>
      </c>
      <c r="E14966" s="43">
        <v>46934</v>
      </c>
      <c r="F14966" s="88"/>
      <c r="P14966" s="343"/>
    </row>
    <row r="14967" spans="1:16" x14ac:dyDescent="0.25">
      <c r="A14967" s="1" t="s">
        <v>16481</v>
      </c>
      <c r="B14967" s="432" t="s">
        <v>2171</v>
      </c>
      <c r="C14967" s="433" t="s">
        <v>16482</v>
      </c>
      <c r="D14967" s="434" t="s">
        <v>17016</v>
      </c>
      <c r="E14967" s="434">
        <v>45917</v>
      </c>
      <c r="P14967" s="343"/>
    </row>
    <row r="14968" spans="1:16" x14ac:dyDescent="0.25">
      <c r="A14968" s="57" t="s">
        <v>1472</v>
      </c>
      <c r="B14968" s="57" t="s">
        <v>1488</v>
      </c>
      <c r="C14968" s="62">
        <v>21027</v>
      </c>
      <c r="D14968" s="62" t="s">
        <v>5966</v>
      </c>
      <c r="E14968" s="60">
        <v>45777</v>
      </c>
      <c r="F14968" s="339" t="s">
        <v>16267</v>
      </c>
      <c r="G14968" s="339" t="s">
        <v>16268</v>
      </c>
      <c r="H14968" s="57"/>
      <c r="I14968" s="57"/>
      <c r="J14968" s="57"/>
      <c r="K14968" s="57"/>
      <c r="L14968" s="44"/>
      <c r="M14968" s="337"/>
      <c r="N14968" s="31"/>
      <c r="P14968" s="343"/>
    </row>
    <row r="14969" spans="1:16" x14ac:dyDescent="0.25">
      <c r="A14969" s="264" t="s">
        <v>15117</v>
      </c>
      <c r="B14969" s="264" t="s">
        <v>12996</v>
      </c>
      <c r="C14969" s="265">
        <v>24010401</v>
      </c>
      <c r="D14969" s="265" t="s">
        <v>15953</v>
      </c>
      <c r="E14969" s="266" t="s">
        <v>12997</v>
      </c>
      <c r="P14969" s="343"/>
    </row>
    <row r="14970" spans="1:16" x14ac:dyDescent="0.25">
      <c r="A14970" s="264" t="s">
        <v>15117</v>
      </c>
      <c r="B14970" s="264" t="s">
        <v>3782</v>
      </c>
      <c r="C14970" s="265">
        <v>24010402</v>
      </c>
      <c r="D14970" s="265" t="s">
        <v>15953</v>
      </c>
      <c r="E14970" s="266" t="s">
        <v>8836</v>
      </c>
      <c r="P14970" s="343"/>
    </row>
    <row r="14971" spans="1:16" x14ac:dyDescent="0.25">
      <c r="A14971" s="44" t="s">
        <v>9209</v>
      </c>
      <c r="B14971" s="44" t="s">
        <v>11838</v>
      </c>
      <c r="C14971" s="45" t="s">
        <v>11839</v>
      </c>
      <c r="D14971" s="45" t="s">
        <v>18252</v>
      </c>
      <c r="E14971" s="45" t="s">
        <v>10715</v>
      </c>
      <c r="F14971" s="45" t="s">
        <v>1384</v>
      </c>
      <c r="G14971" s="45" t="s">
        <v>1385</v>
      </c>
      <c r="P14971" s="343"/>
    </row>
    <row r="14972" spans="1:16" x14ac:dyDescent="0.25">
      <c r="A14972" s="44" t="s">
        <v>2715</v>
      </c>
      <c r="B14972" s="44" t="s">
        <v>2668</v>
      </c>
      <c r="C14972" s="45" t="s">
        <v>9091</v>
      </c>
      <c r="D14972" s="45" t="s">
        <v>18252</v>
      </c>
      <c r="E14972" s="45" t="s">
        <v>6809</v>
      </c>
      <c r="F14972" s="45" t="s">
        <v>1384</v>
      </c>
      <c r="G14972" s="45" t="s">
        <v>1385</v>
      </c>
      <c r="P14972" s="343"/>
    </row>
    <row r="14973" spans="1:16" x14ac:dyDescent="0.25">
      <c r="A14973" s="264" t="s">
        <v>10814</v>
      </c>
      <c r="B14973" s="264" t="s">
        <v>1056</v>
      </c>
      <c r="C14973" s="265">
        <v>230601</v>
      </c>
      <c r="D14973" s="265" t="s">
        <v>15953</v>
      </c>
      <c r="E14973" s="266" t="s">
        <v>10533</v>
      </c>
      <c r="P14973" s="343"/>
    </row>
    <row r="14974" spans="1:16" x14ac:dyDescent="0.25">
      <c r="A14974" s="264" t="s">
        <v>4340</v>
      </c>
      <c r="B14974" s="264" t="s">
        <v>4181</v>
      </c>
      <c r="C14974" s="265">
        <v>210305</v>
      </c>
      <c r="D14974" s="265" t="s">
        <v>15953</v>
      </c>
      <c r="E14974" s="266" t="s">
        <v>3754</v>
      </c>
      <c r="P14974" s="343"/>
    </row>
    <row r="14975" spans="1:16" x14ac:dyDescent="0.25">
      <c r="A14975" s="44" t="s">
        <v>6134</v>
      </c>
      <c r="B14975" s="44" t="s">
        <v>6179</v>
      </c>
      <c r="C14975" s="45" t="s">
        <v>6199</v>
      </c>
      <c r="D14975" s="45" t="s">
        <v>18252</v>
      </c>
      <c r="E14975" s="45" t="s">
        <v>6212</v>
      </c>
      <c r="F14975" s="45" t="s">
        <v>1384</v>
      </c>
      <c r="G14975" s="45" t="s">
        <v>1385</v>
      </c>
      <c r="P14975" s="343"/>
    </row>
    <row r="14976" spans="1:16" x14ac:dyDescent="0.25">
      <c r="A14976" s="44" t="s">
        <v>508</v>
      </c>
      <c r="B14976" s="44" t="s">
        <v>15256</v>
      </c>
      <c r="C14976" s="45" t="s">
        <v>5038</v>
      </c>
      <c r="D14976" s="45" t="s">
        <v>16294</v>
      </c>
      <c r="E14976" s="46">
        <v>45838</v>
      </c>
      <c r="F14976" s="338"/>
      <c r="G14976" s="44"/>
      <c r="H14976" s="44"/>
      <c r="I14976" s="44"/>
      <c r="J14976" s="44"/>
      <c r="K14976" s="44"/>
      <c r="L14976" s="44"/>
      <c r="M14976" s="337"/>
      <c r="N14976" s="31"/>
      <c r="P14976" s="343"/>
    </row>
    <row r="14977" spans="1:16" x14ac:dyDescent="0.25">
      <c r="A14977" s="57" t="s">
        <v>4525</v>
      </c>
      <c r="B14977" s="92" t="s">
        <v>4550</v>
      </c>
      <c r="C14977" s="93" t="s">
        <v>4548</v>
      </c>
      <c r="D14977" s="93" t="s">
        <v>4549</v>
      </c>
      <c r="E14977" s="94">
        <v>46203</v>
      </c>
      <c r="F14977" s="93"/>
      <c r="G14977" s="93"/>
      <c r="H14977" s="93"/>
      <c r="I14977" s="99"/>
      <c r="J14977" s="99"/>
      <c r="K14977" s="99"/>
      <c r="L14977" s="44"/>
      <c r="M14977" s="337"/>
      <c r="P14977" s="343"/>
    </row>
    <row r="14978" spans="1:16" x14ac:dyDescent="0.25">
      <c r="A14978" s="44" t="s">
        <v>4525</v>
      </c>
      <c r="B14978" s="44" t="s">
        <v>15257</v>
      </c>
      <c r="C14978" s="45" t="s">
        <v>13518</v>
      </c>
      <c r="D14978" s="45" t="s">
        <v>16294</v>
      </c>
      <c r="E14978" s="46">
        <v>46022</v>
      </c>
      <c r="F14978" s="338"/>
      <c r="G14978" s="44"/>
      <c r="H14978" s="44"/>
      <c r="I14978" s="44"/>
      <c r="J14978" s="44"/>
      <c r="K14978" s="44"/>
      <c r="L14978" s="44"/>
      <c r="M14978" s="337"/>
      <c r="N14978" s="31"/>
      <c r="P14978" s="343"/>
    </row>
    <row r="14979" spans="1:16" x14ac:dyDescent="0.25">
      <c r="A14979" s="44" t="s">
        <v>16211</v>
      </c>
      <c r="B14979" s="44" t="s">
        <v>15970</v>
      </c>
      <c r="C14979" s="45" t="s">
        <v>15775</v>
      </c>
      <c r="D14979" s="45" t="s">
        <v>18252</v>
      </c>
      <c r="E14979" s="45" t="s">
        <v>6416</v>
      </c>
      <c r="F14979" s="45" t="s">
        <v>1384</v>
      </c>
      <c r="G14979" s="45" t="s">
        <v>1385</v>
      </c>
      <c r="P14979" s="343"/>
    </row>
    <row r="14980" spans="1:16" x14ac:dyDescent="0.25">
      <c r="A14980" s="44" t="s">
        <v>10166</v>
      </c>
      <c r="B14980" s="44" t="s">
        <v>177</v>
      </c>
      <c r="C14980" s="45" t="s">
        <v>10167</v>
      </c>
      <c r="D14980" s="45" t="s">
        <v>15765</v>
      </c>
      <c r="E14980" s="45" t="s">
        <v>6212</v>
      </c>
      <c r="F14980" s="328"/>
      <c r="G14980" s="328"/>
      <c r="H14980" s="328"/>
      <c r="I14980" s="329"/>
      <c r="J14980" s="329"/>
      <c r="K14980" s="329"/>
      <c r="L14980" s="44"/>
      <c r="M14980" s="337"/>
      <c r="P14980" s="343"/>
    </row>
    <row r="14981" spans="1:16" x14ac:dyDescent="0.25">
      <c r="A14981" s="346" t="s">
        <v>10166</v>
      </c>
      <c r="B14981" s="346" t="s">
        <v>177</v>
      </c>
      <c r="C14981" s="347" t="s">
        <v>10167</v>
      </c>
      <c r="D14981" s="347" t="s">
        <v>15765</v>
      </c>
      <c r="E14981" s="347" t="s">
        <v>16792</v>
      </c>
      <c r="F14981" s="346"/>
      <c r="G14981" s="346"/>
      <c r="H14981" s="346"/>
      <c r="I14981" s="346"/>
      <c r="J14981" s="346"/>
      <c r="K14981" s="346"/>
      <c r="L14981" s="346"/>
      <c r="M14981" s="346"/>
      <c r="P14981" s="343"/>
    </row>
    <row r="14982" spans="1:16" x14ac:dyDescent="0.25">
      <c r="A14982" s="264" t="s">
        <v>10166</v>
      </c>
      <c r="B14982" s="264" t="s">
        <v>3590</v>
      </c>
      <c r="C14982" s="265">
        <v>230903</v>
      </c>
      <c r="D14982" s="265" t="s">
        <v>15953</v>
      </c>
      <c r="E14982" s="266" t="s">
        <v>10715</v>
      </c>
      <c r="P14982" s="343"/>
    </row>
    <row r="14983" spans="1:16" x14ac:dyDescent="0.25">
      <c r="A14983" s="264" t="s">
        <v>10166</v>
      </c>
      <c r="B14983" s="264" t="s">
        <v>1059</v>
      </c>
      <c r="C14983" s="265">
        <v>231104</v>
      </c>
      <c r="D14983" s="265" t="s">
        <v>15953</v>
      </c>
      <c r="E14983" s="266" t="s">
        <v>11352</v>
      </c>
      <c r="P14983" s="343"/>
    </row>
    <row r="14984" spans="1:16" x14ac:dyDescent="0.25">
      <c r="A14984" s="264" t="s">
        <v>10166</v>
      </c>
      <c r="B14984" s="264" t="s">
        <v>4181</v>
      </c>
      <c r="C14984" s="265">
        <v>240301</v>
      </c>
      <c r="D14984" s="265" t="s">
        <v>15953</v>
      </c>
      <c r="E14984" s="266" t="s">
        <v>13010</v>
      </c>
      <c r="P14984" s="343"/>
    </row>
    <row r="14985" spans="1:16" x14ac:dyDescent="0.25">
      <c r="A14985" s="44" t="s">
        <v>10166</v>
      </c>
      <c r="B14985" s="44" t="s">
        <v>177</v>
      </c>
      <c r="C14985" s="45" t="s">
        <v>10167</v>
      </c>
      <c r="D14985" s="45" t="s">
        <v>13812</v>
      </c>
      <c r="E14985" s="45" t="s">
        <v>6212</v>
      </c>
      <c r="F14985" s="93"/>
      <c r="G14985" s="93"/>
      <c r="H14985" s="93"/>
      <c r="I14985" s="99"/>
      <c r="J14985" s="99"/>
      <c r="K14985" s="99"/>
      <c r="L14985" s="44"/>
      <c r="M14985" s="337"/>
      <c r="P14985" s="343"/>
    </row>
    <row r="14986" spans="1:16" x14ac:dyDescent="0.25">
      <c r="A14986" s="44" t="s">
        <v>2036</v>
      </c>
      <c r="B14986" s="44" t="s">
        <v>6177</v>
      </c>
      <c r="C14986" s="45" t="s">
        <v>6191</v>
      </c>
      <c r="D14986" s="45" t="s">
        <v>18252</v>
      </c>
      <c r="E14986" s="45" t="s">
        <v>6211</v>
      </c>
      <c r="F14986" s="45" t="s">
        <v>1385</v>
      </c>
      <c r="G14986" s="45" t="s">
        <v>1385</v>
      </c>
      <c r="P14986" s="343"/>
    </row>
    <row r="14987" spans="1:16" x14ac:dyDescent="0.25">
      <c r="A14987" s="44" t="s">
        <v>2036</v>
      </c>
      <c r="B14987" s="44" t="s">
        <v>2039</v>
      </c>
      <c r="C14987" s="45" t="s">
        <v>6190</v>
      </c>
      <c r="D14987" s="45" t="s">
        <v>18252</v>
      </c>
      <c r="E14987" s="45" t="s">
        <v>5183</v>
      </c>
      <c r="F14987" s="45" t="s">
        <v>1385</v>
      </c>
      <c r="G14987" s="45" t="s">
        <v>1385</v>
      </c>
      <c r="P14987" s="343"/>
    </row>
    <row r="14988" spans="1:16" x14ac:dyDescent="0.25">
      <c r="A14988" s="44" t="s">
        <v>2036</v>
      </c>
      <c r="B14988" s="44" t="s">
        <v>1369</v>
      </c>
      <c r="C14988" s="45" t="s">
        <v>10988</v>
      </c>
      <c r="D14988" s="45" t="s">
        <v>18252</v>
      </c>
      <c r="E14988" s="45" t="s">
        <v>10715</v>
      </c>
      <c r="F14988" s="45" t="s">
        <v>1385</v>
      </c>
      <c r="G14988" s="45" t="s">
        <v>1385</v>
      </c>
      <c r="P14988" s="343"/>
    </row>
    <row r="14989" spans="1:16" x14ac:dyDescent="0.25">
      <c r="A14989" s="264" t="s">
        <v>10815</v>
      </c>
      <c r="B14989" s="264" t="s">
        <v>2757</v>
      </c>
      <c r="C14989" s="265">
        <v>221001</v>
      </c>
      <c r="D14989" s="265" t="s">
        <v>15953</v>
      </c>
      <c r="E14989" s="266" t="s">
        <v>5198</v>
      </c>
      <c r="P14989" s="343"/>
    </row>
    <row r="14990" spans="1:16" x14ac:dyDescent="0.25">
      <c r="A14990" s="264" t="s">
        <v>10815</v>
      </c>
      <c r="B14990" s="264" t="s">
        <v>3601</v>
      </c>
      <c r="C14990" s="265">
        <v>230802</v>
      </c>
      <c r="D14990" s="265" t="s">
        <v>15953</v>
      </c>
      <c r="E14990" s="266" t="s">
        <v>5279</v>
      </c>
      <c r="P14990" s="343"/>
    </row>
    <row r="14991" spans="1:16" x14ac:dyDescent="0.25">
      <c r="A14991" s="264" t="s">
        <v>15118</v>
      </c>
      <c r="B14991" s="264" t="s">
        <v>3597</v>
      </c>
      <c r="C14991" s="265">
        <v>230902</v>
      </c>
      <c r="D14991" s="265" t="s">
        <v>15953</v>
      </c>
      <c r="E14991" s="266" t="s">
        <v>6210</v>
      </c>
      <c r="P14991" s="343"/>
    </row>
    <row r="14992" spans="1:16" x14ac:dyDescent="0.25">
      <c r="A14992" s="264" t="s">
        <v>15118</v>
      </c>
      <c r="B14992" s="264" t="s">
        <v>14631</v>
      </c>
      <c r="C14992" s="265">
        <v>24020201</v>
      </c>
      <c r="D14992" s="265" t="s">
        <v>15953</v>
      </c>
      <c r="E14992" s="266" t="s">
        <v>12997</v>
      </c>
      <c r="P14992" s="343"/>
    </row>
    <row r="14993" spans="1:16" x14ac:dyDescent="0.25">
      <c r="A14993" s="264" t="s">
        <v>15118</v>
      </c>
      <c r="B14993" s="264" t="s">
        <v>3598</v>
      </c>
      <c r="C14993" s="265">
        <v>24020202</v>
      </c>
      <c r="D14993" s="265" t="s">
        <v>15953</v>
      </c>
      <c r="E14993" s="266" t="s">
        <v>8836</v>
      </c>
      <c r="P14993" s="343"/>
    </row>
    <row r="14994" spans="1:16" x14ac:dyDescent="0.25">
      <c r="A14994" s="264" t="s">
        <v>7100</v>
      </c>
      <c r="B14994" s="264" t="s">
        <v>6664</v>
      </c>
      <c r="C14994" s="265">
        <v>22010701</v>
      </c>
      <c r="D14994" s="265" t="s">
        <v>15953</v>
      </c>
      <c r="E14994" s="266" t="s">
        <v>6665</v>
      </c>
      <c r="P14994" s="343"/>
    </row>
    <row r="14995" spans="1:16" x14ac:dyDescent="0.25">
      <c r="A14995" s="44" t="s">
        <v>6135</v>
      </c>
      <c r="B14995" s="44" t="s">
        <v>1358</v>
      </c>
      <c r="C14995" s="45" t="s">
        <v>6197</v>
      </c>
      <c r="D14995" s="45" t="s">
        <v>18252</v>
      </c>
      <c r="E14995" s="45" t="s">
        <v>6211</v>
      </c>
      <c r="F14995" s="45" t="s">
        <v>1384</v>
      </c>
      <c r="G14995" s="45" t="s">
        <v>1385</v>
      </c>
      <c r="P14995" s="343"/>
    </row>
    <row r="14996" spans="1:16" x14ac:dyDescent="0.25">
      <c r="A14996" s="120" t="s">
        <v>2367</v>
      </c>
      <c r="B14996" s="114" t="s">
        <v>2322</v>
      </c>
      <c r="C14996" s="106" t="s">
        <v>10379</v>
      </c>
      <c r="D14996" s="93" t="s">
        <v>1593</v>
      </c>
      <c r="E14996" s="115">
        <v>46904</v>
      </c>
      <c r="F14996" s="93"/>
      <c r="G14996" s="93"/>
      <c r="H14996" s="93"/>
      <c r="I14996" s="99"/>
      <c r="J14996" s="99"/>
      <c r="K14996" s="99"/>
      <c r="L14996" s="44"/>
      <c r="M14996" s="337"/>
      <c r="P14996" s="343"/>
    </row>
    <row r="14997" spans="1:16" x14ac:dyDescent="0.25">
      <c r="A14997" s="264" t="s">
        <v>15928</v>
      </c>
      <c r="B14997" s="264" t="s">
        <v>5421</v>
      </c>
      <c r="C14997" s="265">
        <v>240906</v>
      </c>
      <c r="D14997" s="265" t="s">
        <v>15953</v>
      </c>
      <c r="E14997" s="266" t="s">
        <v>6214</v>
      </c>
      <c r="P14997" s="343"/>
    </row>
    <row r="14998" spans="1:16" x14ac:dyDescent="0.25">
      <c r="A14998" s="264" t="s">
        <v>7101</v>
      </c>
      <c r="B14998" s="264" t="s">
        <v>1055</v>
      </c>
      <c r="C14998" s="265">
        <v>22010702</v>
      </c>
      <c r="D14998" s="265" t="s">
        <v>15953</v>
      </c>
      <c r="E14998" s="266" t="s">
        <v>8836</v>
      </c>
      <c r="P14998" s="343"/>
    </row>
    <row r="14999" spans="1:16" x14ac:dyDescent="0.25">
      <c r="A14999" s="264" t="s">
        <v>15119</v>
      </c>
      <c r="B14999" s="264" t="s">
        <v>12996</v>
      </c>
      <c r="C14999" s="265">
        <v>24010401</v>
      </c>
      <c r="D14999" s="265" t="s">
        <v>15953</v>
      </c>
      <c r="E14999" s="266" t="s">
        <v>12997</v>
      </c>
      <c r="P14999" s="343"/>
    </row>
    <row r="15000" spans="1:16" x14ac:dyDescent="0.25">
      <c r="A15000" s="44" t="s">
        <v>18224</v>
      </c>
      <c r="B15000" s="44" t="s">
        <v>1350</v>
      </c>
      <c r="C15000" s="45" t="s">
        <v>6188</v>
      </c>
      <c r="D15000" s="45" t="s">
        <v>18252</v>
      </c>
      <c r="E15000" s="45" t="s">
        <v>6211</v>
      </c>
      <c r="F15000" s="45" t="s">
        <v>1384</v>
      </c>
      <c r="G15000" s="45" t="s">
        <v>1384</v>
      </c>
      <c r="P15000" s="343"/>
    </row>
    <row r="15001" spans="1:16" x14ac:dyDescent="0.25">
      <c r="A15001" s="264" t="s">
        <v>18023</v>
      </c>
      <c r="B15001" s="264" t="s">
        <v>236</v>
      </c>
      <c r="C15001" s="265">
        <v>241001</v>
      </c>
      <c r="D15001" s="265" t="s">
        <v>15953</v>
      </c>
      <c r="E15001" s="266" t="s">
        <v>11352</v>
      </c>
      <c r="P15001" s="343"/>
    </row>
    <row r="15002" spans="1:16" x14ac:dyDescent="0.25">
      <c r="A15002" s="44" t="s">
        <v>4885</v>
      </c>
      <c r="B15002" s="44" t="s">
        <v>1514</v>
      </c>
      <c r="C15002" s="56" t="s">
        <v>4886</v>
      </c>
      <c r="D15002" s="56" t="s">
        <v>2008</v>
      </c>
      <c r="E15002" s="69">
        <v>45430</v>
      </c>
      <c r="F15002" s="45"/>
      <c r="G15002" s="45"/>
      <c r="H15002" s="93"/>
      <c r="I15002" s="99"/>
      <c r="J15002" s="99"/>
      <c r="K15002" s="99"/>
      <c r="L15002" s="44"/>
      <c r="M15002" s="337"/>
      <c r="P15002" s="343"/>
    </row>
    <row r="15003" spans="1:16" x14ac:dyDescent="0.25">
      <c r="A15003" s="44" t="s">
        <v>15654</v>
      </c>
      <c r="B15003" s="44" t="s">
        <v>4156</v>
      </c>
      <c r="C15003" s="45" t="s">
        <v>15413</v>
      </c>
      <c r="D15003" s="45" t="s">
        <v>18252</v>
      </c>
      <c r="E15003" s="45" t="s">
        <v>3064</v>
      </c>
      <c r="F15003" s="45" t="s">
        <v>1384</v>
      </c>
      <c r="G15003" s="45" t="s">
        <v>1385</v>
      </c>
      <c r="P15003" s="343"/>
    </row>
    <row r="15004" spans="1:16" x14ac:dyDescent="0.25">
      <c r="A15004" s="44" t="s">
        <v>6136</v>
      </c>
      <c r="B15004" s="44" t="s">
        <v>6179</v>
      </c>
      <c r="C15004" s="45" t="s">
        <v>6199</v>
      </c>
      <c r="D15004" s="45" t="s">
        <v>18252</v>
      </c>
      <c r="E15004" s="45" t="s">
        <v>6212</v>
      </c>
      <c r="F15004" s="45" t="s">
        <v>1384</v>
      </c>
      <c r="G15004" s="45" t="s">
        <v>1385</v>
      </c>
      <c r="P15004" s="343"/>
    </row>
    <row r="15005" spans="1:16" x14ac:dyDescent="0.25">
      <c r="A15005" s="44" t="s">
        <v>1299</v>
      </c>
      <c r="B15005" s="44" t="s">
        <v>1358</v>
      </c>
      <c r="C15005" s="45" t="s">
        <v>6197</v>
      </c>
      <c r="D15005" s="45" t="s">
        <v>18252</v>
      </c>
      <c r="E15005" s="45" t="s">
        <v>6211</v>
      </c>
      <c r="F15005" s="45" t="s">
        <v>1384</v>
      </c>
      <c r="G15005" s="45" t="s">
        <v>1385</v>
      </c>
      <c r="P15005" s="343"/>
    </row>
    <row r="15006" spans="1:16" x14ac:dyDescent="0.25">
      <c r="A15006" s="44" t="s">
        <v>1299</v>
      </c>
      <c r="B15006" s="44" t="s">
        <v>6178</v>
      </c>
      <c r="C15006" s="45" t="s">
        <v>6193</v>
      </c>
      <c r="D15006" s="45" t="s">
        <v>18252</v>
      </c>
      <c r="E15006" s="45" t="s">
        <v>6212</v>
      </c>
      <c r="F15006" s="45" t="s">
        <v>1384</v>
      </c>
      <c r="G15006" s="45" t="s">
        <v>1385</v>
      </c>
      <c r="P15006" s="343"/>
    </row>
    <row r="15007" spans="1:16" x14ac:dyDescent="0.25">
      <c r="A15007" s="264" t="s">
        <v>7102</v>
      </c>
      <c r="B15007" s="264" t="s">
        <v>2770</v>
      </c>
      <c r="C15007" s="265">
        <v>221004</v>
      </c>
      <c r="D15007" s="265" t="s">
        <v>15953</v>
      </c>
      <c r="E15007" s="266" t="s">
        <v>5198</v>
      </c>
      <c r="P15007" s="343"/>
    </row>
    <row r="15008" spans="1:16" x14ac:dyDescent="0.25">
      <c r="A15008" s="264" t="s">
        <v>7102</v>
      </c>
      <c r="B15008" s="264" t="s">
        <v>11374</v>
      </c>
      <c r="C15008" s="265">
        <v>23100201</v>
      </c>
      <c r="D15008" s="265" t="s">
        <v>15953</v>
      </c>
      <c r="E15008" s="266" t="s">
        <v>2980</v>
      </c>
      <c r="P15008" s="343"/>
    </row>
    <row r="15009" spans="1:16" x14ac:dyDescent="0.25">
      <c r="A15009" s="264" t="s">
        <v>15120</v>
      </c>
      <c r="B15009" s="264" t="s">
        <v>12996</v>
      </c>
      <c r="C15009" s="265">
        <v>24010401</v>
      </c>
      <c r="D15009" s="265" t="s">
        <v>15953</v>
      </c>
      <c r="E15009" s="266" t="s">
        <v>12997</v>
      </c>
      <c r="P15009" s="343"/>
    </row>
    <row r="15010" spans="1:16" x14ac:dyDescent="0.25">
      <c r="A15010" s="44" t="s">
        <v>439</v>
      </c>
      <c r="B15010" s="44" t="s">
        <v>15263</v>
      </c>
      <c r="C15010" s="45" t="s">
        <v>3458</v>
      </c>
      <c r="D15010" s="45" t="s">
        <v>16294</v>
      </c>
      <c r="E15010" s="46">
        <v>46053</v>
      </c>
      <c r="F15010" s="338" t="s">
        <v>2055</v>
      </c>
      <c r="G15010" s="44"/>
      <c r="H15010" s="44"/>
      <c r="I15010" s="44"/>
      <c r="J15010" s="44"/>
      <c r="K15010" s="44"/>
      <c r="L15010" s="44"/>
      <c r="M15010" s="337"/>
      <c r="P15010" s="343"/>
    </row>
    <row r="15011" spans="1:16" x14ac:dyDescent="0.25">
      <c r="A15011" s="44" t="s">
        <v>439</v>
      </c>
      <c r="B15011" s="44" t="s">
        <v>15276</v>
      </c>
      <c r="C15011" s="45" t="s">
        <v>3874</v>
      </c>
      <c r="D15011" s="45" t="s">
        <v>16294</v>
      </c>
      <c r="E15011" s="46">
        <v>45777</v>
      </c>
      <c r="F15011" s="338" t="s">
        <v>2055</v>
      </c>
      <c r="G15011" s="44"/>
      <c r="H15011" s="44"/>
      <c r="I15011" s="44"/>
      <c r="J15011" s="44"/>
      <c r="K15011" s="44"/>
      <c r="L15011" s="44"/>
      <c r="M15011" s="337"/>
      <c r="N15011" s="31"/>
      <c r="P15011" s="343"/>
    </row>
    <row r="15012" spans="1:16" x14ac:dyDescent="0.25">
      <c r="A15012" s="44" t="s">
        <v>439</v>
      </c>
      <c r="B15012" s="44" t="s">
        <v>15291</v>
      </c>
      <c r="C15012" s="45" t="s">
        <v>7262</v>
      </c>
      <c r="D15012" s="45" t="s">
        <v>16294</v>
      </c>
      <c r="E15012" s="46">
        <v>45900</v>
      </c>
      <c r="F15012" s="338" t="s">
        <v>2055</v>
      </c>
      <c r="G15012" s="44"/>
      <c r="H15012" s="44"/>
      <c r="I15012" s="44"/>
      <c r="J15012" s="44"/>
      <c r="K15012" s="44"/>
      <c r="L15012" s="44"/>
      <c r="M15012" s="337"/>
      <c r="N15012" s="31"/>
      <c r="P15012" s="343"/>
    </row>
    <row r="15013" spans="1:16" x14ac:dyDescent="0.25">
      <c r="A15013" s="264" t="s">
        <v>15121</v>
      </c>
      <c r="B15013" s="264" t="s">
        <v>12996</v>
      </c>
      <c r="C15013" s="265">
        <v>24010401</v>
      </c>
      <c r="D15013" s="265" t="s">
        <v>15953</v>
      </c>
      <c r="E15013" s="266" t="s">
        <v>12997</v>
      </c>
      <c r="P15013" s="343"/>
    </row>
    <row r="15014" spans="1:16" x14ac:dyDescent="0.25">
      <c r="A15014" s="264" t="s">
        <v>15121</v>
      </c>
      <c r="B15014" s="264" t="s">
        <v>3782</v>
      </c>
      <c r="C15014" s="265">
        <v>24010402</v>
      </c>
      <c r="D15014" s="265" t="s">
        <v>15953</v>
      </c>
      <c r="E15014" s="266" t="s">
        <v>8836</v>
      </c>
      <c r="P15014" s="343"/>
    </row>
    <row r="15015" spans="1:16" x14ac:dyDescent="0.25">
      <c r="A15015" s="44" t="s">
        <v>11217</v>
      </c>
      <c r="B15015" s="44" t="s">
        <v>15301</v>
      </c>
      <c r="C15015" s="45" t="s">
        <v>3740</v>
      </c>
      <c r="D15015" s="45" t="s">
        <v>16294</v>
      </c>
      <c r="E15015" s="46">
        <v>46081</v>
      </c>
      <c r="F15015" s="338" t="s">
        <v>2055</v>
      </c>
      <c r="G15015" s="44"/>
      <c r="H15015" s="44"/>
      <c r="I15015" s="44"/>
      <c r="J15015" s="44"/>
      <c r="K15015" s="44"/>
      <c r="L15015" s="44"/>
      <c r="M15015" s="337"/>
      <c r="P15015" s="343"/>
    </row>
    <row r="15016" spans="1:16" x14ac:dyDescent="0.25">
      <c r="A15016" s="44" t="s">
        <v>11217</v>
      </c>
      <c r="B15016" s="44" t="s">
        <v>9963</v>
      </c>
      <c r="C15016" s="45" t="s">
        <v>11131</v>
      </c>
      <c r="D15016" s="45" t="s">
        <v>16294</v>
      </c>
      <c r="E15016" s="46">
        <v>46053</v>
      </c>
      <c r="F15016" s="338" t="s">
        <v>2055</v>
      </c>
      <c r="G15016" s="44"/>
      <c r="H15016" s="44"/>
      <c r="I15016" s="44"/>
      <c r="J15016" s="44"/>
      <c r="K15016" s="44"/>
      <c r="L15016" s="44"/>
      <c r="M15016" s="337"/>
      <c r="P15016" s="343"/>
    </row>
    <row r="15017" spans="1:16" x14ac:dyDescent="0.25">
      <c r="A15017" s="44" t="s">
        <v>11217</v>
      </c>
      <c r="B15017" s="44" t="s">
        <v>15282</v>
      </c>
      <c r="C15017" s="45" t="s">
        <v>4961</v>
      </c>
      <c r="D15017" s="45" t="s">
        <v>16294</v>
      </c>
      <c r="E15017" s="46">
        <v>45961</v>
      </c>
      <c r="F15017" s="338" t="s">
        <v>2055</v>
      </c>
      <c r="G15017" s="44"/>
      <c r="H15017" s="44"/>
      <c r="I15017" s="44"/>
      <c r="J15017" s="44"/>
      <c r="K15017" s="44"/>
      <c r="L15017" s="44"/>
      <c r="M15017" s="337"/>
      <c r="N15017" s="31"/>
      <c r="P15017" s="343"/>
    </row>
    <row r="15018" spans="1:16" x14ac:dyDescent="0.25">
      <c r="A15018" s="44" t="s">
        <v>11217</v>
      </c>
      <c r="B15018" s="44" t="s">
        <v>15302</v>
      </c>
      <c r="C15018" s="45" t="s">
        <v>4964</v>
      </c>
      <c r="D15018" s="45" t="s">
        <v>16294</v>
      </c>
      <c r="E15018" s="46">
        <v>45900</v>
      </c>
      <c r="F15018" s="338" t="s">
        <v>2055</v>
      </c>
      <c r="G15018" s="44"/>
      <c r="H15018" s="44"/>
      <c r="I15018" s="44"/>
      <c r="J15018" s="44"/>
      <c r="K15018" s="44"/>
      <c r="L15018" s="44"/>
      <c r="M15018" s="337"/>
      <c r="N15018" s="31"/>
      <c r="P15018" s="343"/>
    </row>
    <row r="15019" spans="1:16" x14ac:dyDescent="0.25">
      <c r="A15019" s="44" t="s">
        <v>18225</v>
      </c>
      <c r="B15019" s="44" t="s">
        <v>18116</v>
      </c>
      <c r="C15019" s="45" t="s">
        <v>18117</v>
      </c>
      <c r="D15019" s="45" t="s">
        <v>18252</v>
      </c>
      <c r="E15019" s="45" t="s">
        <v>6985</v>
      </c>
      <c r="F15019" s="45" t="s">
        <v>1385</v>
      </c>
      <c r="G15019" s="45" t="s">
        <v>1385</v>
      </c>
      <c r="P15019" s="343"/>
    </row>
    <row r="15020" spans="1:16" x14ac:dyDescent="0.25">
      <c r="A15020" s="57" t="s">
        <v>3563</v>
      </c>
      <c r="B15020" s="92" t="s">
        <v>4550</v>
      </c>
      <c r="C15020" s="93" t="s">
        <v>4548</v>
      </c>
      <c r="D15020" s="93" t="s">
        <v>4549</v>
      </c>
      <c r="E15020" s="94">
        <v>46203</v>
      </c>
      <c r="F15020" s="93"/>
      <c r="G15020" s="93"/>
      <c r="H15020" s="93"/>
      <c r="I15020" s="99"/>
      <c r="J15020" s="99"/>
      <c r="K15020" s="99"/>
      <c r="L15020" s="44"/>
      <c r="M15020" s="337"/>
      <c r="P15020" s="343"/>
    </row>
    <row r="15021" spans="1:16" x14ac:dyDescent="0.25">
      <c r="A15021" s="264" t="s">
        <v>3563</v>
      </c>
      <c r="B15021" s="264" t="s">
        <v>3587</v>
      </c>
      <c r="C15021" s="265">
        <v>230904</v>
      </c>
      <c r="D15021" s="265" t="s">
        <v>15953</v>
      </c>
      <c r="E15021" s="266" t="s">
        <v>10715</v>
      </c>
      <c r="P15021" s="343"/>
    </row>
    <row r="15022" spans="1:16" x14ac:dyDescent="0.25">
      <c r="A15022" s="264" t="s">
        <v>3563</v>
      </c>
      <c r="B15022" s="264" t="s">
        <v>6669</v>
      </c>
      <c r="C15022" s="265">
        <v>240804</v>
      </c>
      <c r="D15022" s="265" t="s">
        <v>15953</v>
      </c>
      <c r="E15022" s="266" t="s">
        <v>15826</v>
      </c>
      <c r="P15022" s="343"/>
    </row>
    <row r="15023" spans="1:16" x14ac:dyDescent="0.25">
      <c r="A15023" s="264" t="s">
        <v>15122</v>
      </c>
      <c r="B15023" s="264" t="s">
        <v>1056</v>
      </c>
      <c r="C15023" s="265">
        <v>240601</v>
      </c>
      <c r="D15023" s="265" t="s">
        <v>15953</v>
      </c>
      <c r="E15023" s="266" t="s">
        <v>13753</v>
      </c>
      <c r="P15023" s="343"/>
    </row>
    <row r="15024" spans="1:16" x14ac:dyDescent="0.25">
      <c r="A15024" s="57" t="s">
        <v>13559</v>
      </c>
      <c r="B15024" s="57" t="s">
        <v>1488</v>
      </c>
      <c r="C15024" s="62" t="s">
        <v>13533</v>
      </c>
      <c r="D15024" s="62" t="s">
        <v>5966</v>
      </c>
      <c r="E15024" s="60">
        <v>45777</v>
      </c>
      <c r="F15024" s="339" t="s">
        <v>16267</v>
      </c>
      <c r="G15024" s="339" t="s">
        <v>16268</v>
      </c>
      <c r="H15024" s="57"/>
      <c r="I15024" s="57"/>
      <c r="J15024" s="57"/>
      <c r="K15024" s="57"/>
      <c r="L15024" s="44"/>
      <c r="M15024" s="337"/>
      <c r="N15024" s="31"/>
      <c r="P15024" s="343"/>
    </row>
    <row r="15025" spans="1:16" x14ac:dyDescent="0.25">
      <c r="A15025" s="403" t="s">
        <v>17580</v>
      </c>
      <c r="B15025" s="403" t="s">
        <v>17122</v>
      </c>
      <c r="C15025" s="413">
        <v>15.24</v>
      </c>
      <c r="D15025" s="43" t="s">
        <v>17679</v>
      </c>
      <c r="E15025" s="43">
        <v>47299</v>
      </c>
      <c r="F15025" s="88"/>
      <c r="P15025" s="343"/>
    </row>
    <row r="15026" spans="1:16" x14ac:dyDescent="0.25">
      <c r="A15026" s="264" t="s">
        <v>2869</v>
      </c>
      <c r="B15026" s="264" t="s">
        <v>8832</v>
      </c>
      <c r="C15026" s="265">
        <v>230203</v>
      </c>
      <c r="D15026" s="265" t="s">
        <v>15953</v>
      </c>
      <c r="E15026" s="266" t="s">
        <v>8836</v>
      </c>
      <c r="P15026" s="343"/>
    </row>
    <row r="15027" spans="1:16" x14ac:dyDescent="0.25">
      <c r="A15027" s="102" t="s">
        <v>17074</v>
      </c>
      <c r="B15027" s="353" t="s">
        <v>4153</v>
      </c>
      <c r="C15027" s="32" t="s">
        <v>17085</v>
      </c>
      <c r="D15027" s="32" t="s">
        <v>1398</v>
      </c>
      <c r="E15027" s="94">
        <v>45766</v>
      </c>
      <c r="F15027" s="32"/>
      <c r="G15027" s="32"/>
      <c r="H15027" s="32"/>
      <c r="I15027" s="31"/>
      <c r="J15027" s="31"/>
      <c r="K15027" s="31"/>
      <c r="L15027" s="31"/>
      <c r="M15027" s="31"/>
      <c r="N15027" s="31"/>
      <c r="P15027" s="343"/>
    </row>
    <row r="15028" spans="1:16" x14ac:dyDescent="0.25">
      <c r="A15028" s="403" t="s">
        <v>2470</v>
      </c>
      <c r="B15028" s="403" t="s">
        <v>17114</v>
      </c>
      <c r="C15028" s="413">
        <v>13.24</v>
      </c>
      <c r="D15028" s="43" t="s">
        <v>17679</v>
      </c>
      <c r="E15028" s="43">
        <v>47299</v>
      </c>
      <c r="F15028" s="88"/>
      <c r="P15028" s="343"/>
    </row>
    <row r="15029" spans="1:16" x14ac:dyDescent="0.25">
      <c r="A15029" s="44" t="s">
        <v>15655</v>
      </c>
      <c r="B15029" s="44" t="s">
        <v>15970</v>
      </c>
      <c r="C15029" s="45" t="s">
        <v>15775</v>
      </c>
      <c r="D15029" s="45" t="s">
        <v>18252</v>
      </c>
      <c r="E15029" s="45" t="s">
        <v>6416</v>
      </c>
      <c r="F15029" s="45" t="s">
        <v>1384</v>
      </c>
      <c r="G15029" s="45" t="s">
        <v>1385</v>
      </c>
      <c r="P15029" s="343"/>
    </row>
    <row r="15030" spans="1:16" x14ac:dyDescent="0.25">
      <c r="A15030" s="44" t="s">
        <v>15655</v>
      </c>
      <c r="B15030" s="44" t="s">
        <v>15779</v>
      </c>
      <c r="C15030" s="45" t="s">
        <v>15780</v>
      </c>
      <c r="D15030" s="45" t="s">
        <v>18252</v>
      </c>
      <c r="E15030" s="45" t="s">
        <v>6416</v>
      </c>
      <c r="F15030" s="45" t="s">
        <v>1384</v>
      </c>
      <c r="G15030" s="45" t="s">
        <v>1385</v>
      </c>
      <c r="P15030" s="343"/>
    </row>
    <row r="15031" spans="1:16" x14ac:dyDescent="0.25">
      <c r="A15031" s="57" t="s">
        <v>3394</v>
      </c>
      <c r="B15031" s="92" t="s">
        <v>4550</v>
      </c>
      <c r="C15031" s="93" t="s">
        <v>4548</v>
      </c>
      <c r="D15031" s="93" t="s">
        <v>4549</v>
      </c>
      <c r="E15031" s="94">
        <v>46203</v>
      </c>
      <c r="F15031" s="93"/>
      <c r="G15031" s="93"/>
      <c r="H15031" s="93"/>
      <c r="I15031" s="99"/>
      <c r="J15031" s="99"/>
      <c r="K15031" s="99"/>
      <c r="L15031" s="44"/>
      <c r="M15031" s="337"/>
      <c r="P15031" s="343"/>
    </row>
    <row r="15032" spans="1:16" x14ac:dyDescent="0.25">
      <c r="A15032" s="102" t="s">
        <v>3394</v>
      </c>
      <c r="B15032" s="92" t="s">
        <v>4085</v>
      </c>
      <c r="C15032" s="93" t="s">
        <v>4084</v>
      </c>
      <c r="D15032" s="93" t="s">
        <v>1398</v>
      </c>
      <c r="E15032" s="94">
        <v>45794</v>
      </c>
      <c r="F15032" s="93"/>
      <c r="G15032" s="93" t="s">
        <v>1385</v>
      </c>
      <c r="H15032" s="93" t="s">
        <v>1385</v>
      </c>
      <c r="I15032" s="99"/>
      <c r="J15032" s="99"/>
      <c r="K15032" s="99"/>
      <c r="L15032" s="44"/>
      <c r="M15032" s="337"/>
      <c r="N15032" s="31"/>
      <c r="P15032" s="343"/>
    </row>
    <row r="15033" spans="1:16" x14ac:dyDescent="0.25">
      <c r="A15033" s="44" t="s">
        <v>5318</v>
      </c>
      <c r="B15033" s="44" t="s">
        <v>5319</v>
      </c>
      <c r="C15033" s="45" t="s">
        <v>5320</v>
      </c>
      <c r="D15033" s="45" t="s">
        <v>15765</v>
      </c>
      <c r="E15033" s="45" t="s">
        <v>5321</v>
      </c>
      <c r="F15033" s="328"/>
      <c r="G15033" s="328"/>
      <c r="H15033" s="328"/>
      <c r="I15033" s="329"/>
      <c r="J15033" s="329"/>
      <c r="K15033" s="329"/>
      <c r="L15033" s="44"/>
      <c r="M15033" s="337"/>
      <c r="P15033" s="343"/>
    </row>
    <row r="15034" spans="1:16" x14ac:dyDescent="0.25">
      <c r="A15034" s="346" t="s">
        <v>5318</v>
      </c>
      <c r="B15034" s="346" t="s">
        <v>5319</v>
      </c>
      <c r="C15034" s="347" t="s">
        <v>5320</v>
      </c>
      <c r="D15034" s="347" t="s">
        <v>15765</v>
      </c>
      <c r="E15034" s="347" t="s">
        <v>16815</v>
      </c>
      <c r="F15034" s="346"/>
      <c r="G15034" s="346"/>
      <c r="H15034" s="346"/>
      <c r="I15034" s="346"/>
      <c r="J15034" s="346"/>
      <c r="K15034" s="346"/>
      <c r="L15034" s="346"/>
      <c r="M15034" s="346"/>
      <c r="P15034" s="343"/>
    </row>
    <row r="15035" spans="1:16" x14ac:dyDescent="0.25">
      <c r="A15035" s="44" t="s">
        <v>5318</v>
      </c>
      <c r="B15035" s="44" t="s">
        <v>5319</v>
      </c>
      <c r="C15035" s="45" t="s">
        <v>5320</v>
      </c>
      <c r="D15035" s="45" t="s">
        <v>13812</v>
      </c>
      <c r="E15035" s="45" t="s">
        <v>5321</v>
      </c>
      <c r="F15035" s="93"/>
      <c r="G15035" s="93"/>
      <c r="H15035" s="93"/>
      <c r="I15035" s="99"/>
      <c r="J15035" s="99"/>
      <c r="K15035" s="99"/>
      <c r="L15035" s="44"/>
      <c r="M15035" s="337"/>
      <c r="P15035" s="343"/>
    </row>
    <row r="15036" spans="1:16" x14ac:dyDescent="0.25">
      <c r="A15036" s="92" t="s">
        <v>1581</v>
      </c>
      <c r="B15036" s="92" t="s">
        <v>1583</v>
      </c>
      <c r="C15036" s="93" t="s">
        <v>4627</v>
      </c>
      <c r="D15036" s="93" t="s">
        <v>1398</v>
      </c>
      <c r="E15036" s="94">
        <v>45886</v>
      </c>
      <c r="F15036" s="93"/>
      <c r="G15036" s="93" t="s">
        <v>1385</v>
      </c>
      <c r="H15036" s="45" t="s">
        <v>1533</v>
      </c>
      <c r="I15036" s="99"/>
      <c r="J15036" s="99"/>
      <c r="K15036" s="99"/>
      <c r="L15036" s="44"/>
      <c r="M15036" s="337"/>
      <c r="N15036" s="31"/>
      <c r="P15036" s="343"/>
    </row>
    <row r="15037" spans="1:16" x14ac:dyDescent="0.25">
      <c r="A15037" s="264" t="s">
        <v>18024</v>
      </c>
      <c r="B15037" s="264" t="s">
        <v>236</v>
      </c>
      <c r="C15037" s="265">
        <v>241001</v>
      </c>
      <c r="D15037" s="265" t="s">
        <v>15953</v>
      </c>
      <c r="E15037" s="266" t="s">
        <v>11352</v>
      </c>
      <c r="P15037" s="343"/>
    </row>
    <row r="15038" spans="1:16" x14ac:dyDescent="0.25">
      <c r="A15038" s="264" t="s">
        <v>991</v>
      </c>
      <c r="B15038" s="264" t="s">
        <v>14623</v>
      </c>
      <c r="C15038" s="265">
        <v>24050301</v>
      </c>
      <c r="D15038" s="265" t="s">
        <v>15953</v>
      </c>
      <c r="E15038" s="266" t="s">
        <v>6710</v>
      </c>
      <c r="P15038" s="343"/>
    </row>
    <row r="15039" spans="1:16" x14ac:dyDescent="0.25">
      <c r="A15039" s="264" t="s">
        <v>991</v>
      </c>
      <c r="B15039" s="264" t="s">
        <v>4843</v>
      </c>
      <c r="C15039" s="265">
        <v>24050302</v>
      </c>
      <c r="D15039" s="265" t="s">
        <v>15953</v>
      </c>
      <c r="E15039" s="266" t="s">
        <v>10364</v>
      </c>
      <c r="P15039" s="343"/>
    </row>
    <row r="15040" spans="1:16" x14ac:dyDescent="0.25">
      <c r="A15040" s="44" t="s">
        <v>12612</v>
      </c>
      <c r="B15040" s="44" t="s">
        <v>13642</v>
      </c>
      <c r="C15040" s="45" t="s">
        <v>3645</v>
      </c>
      <c r="D15040" s="45" t="s">
        <v>4574</v>
      </c>
      <c r="E15040" s="275">
        <f>DATE(2025,12,28)</f>
        <v>46019</v>
      </c>
      <c r="F15040" s="32"/>
      <c r="G15040" s="32"/>
      <c r="H15040" s="32"/>
      <c r="I15040" s="31"/>
      <c r="J15040" s="31"/>
      <c r="K15040" s="31"/>
      <c r="L15040" s="31"/>
      <c r="M15040" s="337"/>
      <c r="N15040" s="31"/>
      <c r="P15040" s="343"/>
    </row>
    <row r="15041" spans="1:16" x14ac:dyDescent="0.25">
      <c r="A15041" s="403" t="s">
        <v>17581</v>
      </c>
      <c r="B15041" s="403" t="s">
        <v>17093</v>
      </c>
      <c r="C15041" s="413">
        <v>33.22</v>
      </c>
      <c r="D15041" s="43" t="s">
        <v>17679</v>
      </c>
      <c r="E15041" s="43">
        <v>45838</v>
      </c>
      <c r="F15041" s="88" t="s">
        <v>1533</v>
      </c>
      <c r="P15041" s="343"/>
    </row>
    <row r="15042" spans="1:16" x14ac:dyDescent="0.25">
      <c r="A15042" s="44" t="s">
        <v>12613</v>
      </c>
      <c r="B15042" s="44" t="s">
        <v>12019</v>
      </c>
      <c r="C15042" s="45" t="s">
        <v>12945</v>
      </c>
      <c r="D15042" s="45" t="s">
        <v>4574</v>
      </c>
      <c r="E15042" s="275">
        <f>DATE(2026,5,26)</f>
        <v>46168</v>
      </c>
      <c r="M15042" s="337"/>
      <c r="P15042" s="343"/>
    </row>
    <row r="15043" spans="1:16" x14ac:dyDescent="0.25">
      <c r="A15043" s="264" t="s">
        <v>16987</v>
      </c>
      <c r="B15043" s="264" t="s">
        <v>8833</v>
      </c>
      <c r="C15043" s="265">
        <v>23020101</v>
      </c>
      <c r="D15043" s="265" t="s">
        <v>15953</v>
      </c>
      <c r="E15043" s="266" t="s">
        <v>8836</v>
      </c>
      <c r="P15043" s="343"/>
    </row>
    <row r="15044" spans="1:16" x14ac:dyDescent="0.25">
      <c r="A15044" s="264" t="s">
        <v>16987</v>
      </c>
      <c r="B15044" s="264" t="s">
        <v>16922</v>
      </c>
      <c r="C15044" s="265">
        <v>24090701</v>
      </c>
      <c r="D15044" s="265" t="s">
        <v>15953</v>
      </c>
      <c r="E15044" s="266" t="s">
        <v>6214</v>
      </c>
      <c r="P15044" s="343"/>
    </row>
    <row r="15045" spans="1:16" x14ac:dyDescent="0.25">
      <c r="A15045" s="44" t="s">
        <v>6137</v>
      </c>
      <c r="B15045" s="44" t="s">
        <v>6179</v>
      </c>
      <c r="C15045" s="45" t="s">
        <v>6199</v>
      </c>
      <c r="D15045" s="45" t="s">
        <v>18252</v>
      </c>
      <c r="E15045" s="45" t="s">
        <v>6212</v>
      </c>
      <c r="F15045" s="45" t="s">
        <v>1384</v>
      </c>
      <c r="G15045" s="45" t="s">
        <v>1385</v>
      </c>
      <c r="P15045" s="343"/>
    </row>
    <row r="15046" spans="1:16" x14ac:dyDescent="0.25">
      <c r="A15046" s="44" t="s">
        <v>4954</v>
      </c>
      <c r="B15046" s="44" t="s">
        <v>15302</v>
      </c>
      <c r="C15046" s="45" t="s">
        <v>4964</v>
      </c>
      <c r="D15046" s="45" t="s">
        <v>16294</v>
      </c>
      <c r="E15046" s="46">
        <v>45900</v>
      </c>
      <c r="F15046" s="338"/>
      <c r="G15046" s="44"/>
      <c r="H15046" s="44"/>
      <c r="I15046" s="44"/>
      <c r="J15046" s="44"/>
      <c r="K15046" s="44"/>
      <c r="L15046" s="44"/>
      <c r="M15046" s="337"/>
      <c r="N15046" s="31"/>
      <c r="P15046" s="343"/>
    </row>
    <row r="15047" spans="1:16" x14ac:dyDescent="0.25">
      <c r="A15047" s="44" t="s">
        <v>15656</v>
      </c>
      <c r="B15047" s="44" t="s">
        <v>9316</v>
      </c>
      <c r="C15047" s="45" t="s">
        <v>9317</v>
      </c>
      <c r="D15047" s="45" t="s">
        <v>18252</v>
      </c>
      <c r="E15047" s="45" t="s">
        <v>3754</v>
      </c>
      <c r="F15047" s="45" t="s">
        <v>1384</v>
      </c>
      <c r="G15047" s="45" t="s">
        <v>1385</v>
      </c>
      <c r="P15047" s="343"/>
    </row>
    <row r="15048" spans="1:16" x14ac:dyDescent="0.25">
      <c r="A15048" s="44" t="s">
        <v>15656</v>
      </c>
      <c r="B15048" s="44" t="s">
        <v>4157</v>
      </c>
      <c r="C15048" s="45" t="s">
        <v>15418</v>
      </c>
      <c r="D15048" s="45" t="s">
        <v>18252</v>
      </c>
      <c r="E15048" s="45" t="s">
        <v>3064</v>
      </c>
      <c r="F15048" s="45" t="s">
        <v>1384</v>
      </c>
      <c r="G15048" s="45" t="s">
        <v>1385</v>
      </c>
      <c r="P15048" s="343"/>
    </row>
    <row r="15049" spans="1:16" x14ac:dyDescent="0.25">
      <c r="A15049" s="44" t="s">
        <v>165</v>
      </c>
      <c r="B15049" s="92" t="s">
        <v>13392</v>
      </c>
      <c r="C15049" s="77" t="s">
        <v>13124</v>
      </c>
      <c r="D15049" s="93" t="s">
        <v>13391</v>
      </c>
      <c r="E15049" s="94">
        <v>45838</v>
      </c>
      <c r="F15049" s="93"/>
      <c r="G15049" s="93"/>
      <c r="H15049" s="93"/>
      <c r="I15049" s="99"/>
      <c r="J15049" s="99"/>
      <c r="K15049" s="99"/>
      <c r="L15049" s="44"/>
      <c r="M15049" s="337"/>
      <c r="N15049" s="31"/>
      <c r="P15049" s="343"/>
    </row>
    <row r="15050" spans="1:16" x14ac:dyDescent="0.25">
      <c r="A15050" s="264" t="s">
        <v>15123</v>
      </c>
      <c r="B15050" s="264" t="s">
        <v>8834</v>
      </c>
      <c r="C15050" s="265">
        <v>23020102</v>
      </c>
      <c r="D15050" s="265" t="s">
        <v>15953</v>
      </c>
      <c r="E15050" s="266" t="s">
        <v>8836</v>
      </c>
      <c r="P15050" s="343"/>
    </row>
    <row r="15051" spans="1:16" x14ac:dyDescent="0.25">
      <c r="A15051" s="44" t="s">
        <v>17075</v>
      </c>
      <c r="B15051" s="44" t="s">
        <v>1358</v>
      </c>
      <c r="C15051" s="45" t="s">
        <v>6197</v>
      </c>
      <c r="D15051" s="45" t="s">
        <v>18252</v>
      </c>
      <c r="E15051" s="45" t="s">
        <v>6211</v>
      </c>
      <c r="F15051" s="45" t="s">
        <v>1384</v>
      </c>
      <c r="G15051" s="45" t="s">
        <v>1384</v>
      </c>
      <c r="P15051" s="343"/>
    </row>
    <row r="15052" spans="1:16" x14ac:dyDescent="0.25">
      <c r="A15052" s="100" t="s">
        <v>4148</v>
      </c>
      <c r="B15052" s="92" t="s">
        <v>4153</v>
      </c>
      <c r="C15052" s="93" t="s">
        <v>4154</v>
      </c>
      <c r="D15052" s="93" t="s">
        <v>1398</v>
      </c>
      <c r="E15052" s="94">
        <v>46131</v>
      </c>
      <c r="F15052" s="93"/>
      <c r="G15052" s="93"/>
      <c r="H15052" s="93"/>
      <c r="I15052" s="99"/>
      <c r="J15052" s="99"/>
      <c r="K15052" s="99"/>
      <c r="L15052" s="44"/>
      <c r="M15052" s="337"/>
      <c r="P15052" s="343"/>
    </row>
    <row r="15053" spans="1:16" x14ac:dyDescent="0.25">
      <c r="A15053" s="264" t="s">
        <v>5509</v>
      </c>
      <c r="B15053" s="264" t="s">
        <v>5409</v>
      </c>
      <c r="C15053" s="265">
        <v>210602</v>
      </c>
      <c r="D15053" s="265" t="s">
        <v>15953</v>
      </c>
      <c r="E15053" s="266" t="s">
        <v>5410</v>
      </c>
      <c r="P15053" s="343"/>
    </row>
    <row r="15054" spans="1:16" x14ac:dyDescent="0.25">
      <c r="A15054" s="264" t="s">
        <v>18025</v>
      </c>
      <c r="B15054" s="264" t="s">
        <v>236</v>
      </c>
      <c r="C15054" s="265">
        <v>241001</v>
      </c>
      <c r="D15054" s="265" t="s">
        <v>15953</v>
      </c>
      <c r="E15054" s="266" t="s">
        <v>11352</v>
      </c>
      <c r="P15054" s="343"/>
    </row>
    <row r="15055" spans="1:16" x14ac:dyDescent="0.25">
      <c r="A15055" s="100" t="s">
        <v>4124</v>
      </c>
      <c r="B15055" s="92" t="s">
        <v>4153</v>
      </c>
      <c r="C15055" s="93" t="s">
        <v>4154</v>
      </c>
      <c r="D15055" s="93" t="s">
        <v>1398</v>
      </c>
      <c r="E15055" s="94">
        <v>46131</v>
      </c>
      <c r="F15055" s="93"/>
      <c r="G15055" s="93"/>
      <c r="H15055" s="93"/>
      <c r="I15055" s="99"/>
      <c r="J15055" s="99"/>
      <c r="K15055" s="99"/>
      <c r="L15055" s="334"/>
      <c r="M15055" s="337"/>
      <c r="P15055" s="343"/>
    </row>
    <row r="15056" spans="1:16" x14ac:dyDescent="0.25">
      <c r="A15056" s="264" t="s">
        <v>9629</v>
      </c>
      <c r="B15056" s="264" t="s">
        <v>8832</v>
      </c>
      <c r="C15056" s="265">
        <v>230203</v>
      </c>
      <c r="D15056" s="265" t="s">
        <v>15953</v>
      </c>
      <c r="E15056" s="266" t="s">
        <v>8836</v>
      </c>
      <c r="P15056" s="343"/>
    </row>
    <row r="15057" spans="1:16" x14ac:dyDescent="0.25">
      <c r="A15057" s="44" t="s">
        <v>18226</v>
      </c>
      <c r="B15057" s="44" t="s">
        <v>1358</v>
      </c>
      <c r="C15057" s="45" t="s">
        <v>6197</v>
      </c>
      <c r="D15057" s="45" t="s">
        <v>18252</v>
      </c>
      <c r="E15057" s="45" t="s">
        <v>6211</v>
      </c>
      <c r="F15057" s="45" t="s">
        <v>1384</v>
      </c>
      <c r="G15057" s="45" t="s">
        <v>1384</v>
      </c>
      <c r="P15057" s="343"/>
    </row>
    <row r="15058" spans="1:16" x14ac:dyDescent="0.25">
      <c r="A15058" s="44" t="s">
        <v>10288</v>
      </c>
      <c r="B15058" s="44" t="s">
        <v>10273</v>
      </c>
      <c r="C15058" s="45" t="s">
        <v>10289</v>
      </c>
      <c r="D15058" s="45" t="s">
        <v>15765</v>
      </c>
      <c r="E15058" s="45" t="s">
        <v>6422</v>
      </c>
      <c r="F15058" s="328"/>
      <c r="G15058" s="328"/>
      <c r="H15058" s="328"/>
      <c r="I15058" s="329"/>
      <c r="J15058" s="329"/>
      <c r="K15058" s="329"/>
      <c r="L15058" s="334"/>
      <c r="M15058" s="337"/>
      <c r="P15058" s="343"/>
    </row>
    <row r="15059" spans="1:16" x14ac:dyDescent="0.25">
      <c r="A15059" s="346" t="s">
        <v>10288</v>
      </c>
      <c r="B15059" s="346" t="s">
        <v>10273</v>
      </c>
      <c r="C15059" s="347" t="s">
        <v>10289</v>
      </c>
      <c r="D15059" s="347" t="s">
        <v>15765</v>
      </c>
      <c r="E15059" s="347" t="s">
        <v>6665</v>
      </c>
      <c r="F15059" s="346"/>
      <c r="G15059" s="346"/>
      <c r="H15059" s="346"/>
      <c r="I15059" s="346"/>
      <c r="J15059" s="346"/>
      <c r="K15059" s="346"/>
      <c r="L15059" s="346"/>
      <c r="M15059" s="346"/>
      <c r="P15059" s="343"/>
    </row>
    <row r="15060" spans="1:16" x14ac:dyDescent="0.25">
      <c r="A15060" s="44" t="s">
        <v>10288</v>
      </c>
      <c r="B15060" s="44" t="s">
        <v>10273</v>
      </c>
      <c r="C15060" s="45" t="s">
        <v>10289</v>
      </c>
      <c r="D15060" s="45" t="s">
        <v>13812</v>
      </c>
      <c r="E15060" s="45" t="s">
        <v>6422</v>
      </c>
      <c r="F15060" s="93"/>
      <c r="G15060" s="93"/>
      <c r="H15060" s="93"/>
      <c r="I15060" s="99"/>
      <c r="J15060" s="99"/>
      <c r="K15060" s="99"/>
      <c r="L15060" s="334"/>
      <c r="M15060" s="337"/>
      <c r="P15060" s="343"/>
    </row>
    <row r="15061" spans="1:16" x14ac:dyDescent="0.25">
      <c r="A15061" s="264" t="s">
        <v>9630</v>
      </c>
      <c r="B15061" s="264" t="s">
        <v>8832</v>
      </c>
      <c r="C15061" s="265">
        <v>230203</v>
      </c>
      <c r="D15061" s="265" t="s">
        <v>15953</v>
      </c>
      <c r="E15061" s="266" t="s">
        <v>8836</v>
      </c>
      <c r="P15061" s="343"/>
    </row>
    <row r="15062" spans="1:16" x14ac:dyDescent="0.25">
      <c r="A15062" s="44" t="s">
        <v>12614</v>
      </c>
      <c r="B15062" s="44" t="s">
        <v>16738</v>
      </c>
      <c r="C15062" s="45" t="s">
        <v>16739</v>
      </c>
      <c r="D15062" s="45" t="s">
        <v>4574</v>
      </c>
      <c r="E15062" s="275">
        <f>DATE(2028,7,29)</f>
        <v>46963</v>
      </c>
      <c r="M15062" s="337"/>
      <c r="P15062" s="343"/>
    </row>
    <row r="15063" spans="1:16" x14ac:dyDescent="0.25">
      <c r="A15063" s="264" t="s">
        <v>4839</v>
      </c>
      <c r="B15063" s="264" t="s">
        <v>3782</v>
      </c>
      <c r="C15063" s="265">
        <v>210205</v>
      </c>
      <c r="D15063" s="265" t="s">
        <v>15953</v>
      </c>
      <c r="E15063" s="266" t="s">
        <v>8836</v>
      </c>
      <c r="P15063" s="343"/>
    </row>
    <row r="15064" spans="1:16" x14ac:dyDescent="0.25">
      <c r="A15064" s="44" t="s">
        <v>6138</v>
      </c>
      <c r="B15064" s="44" t="s">
        <v>1358</v>
      </c>
      <c r="C15064" s="45" t="s">
        <v>6197</v>
      </c>
      <c r="D15064" s="45" t="s">
        <v>18252</v>
      </c>
      <c r="E15064" s="45" t="s">
        <v>6211</v>
      </c>
      <c r="F15064" s="45" t="s">
        <v>1384</v>
      </c>
      <c r="G15064" s="45" t="s">
        <v>1385</v>
      </c>
      <c r="P15064" s="343"/>
    </row>
    <row r="15065" spans="1:16" x14ac:dyDescent="0.25">
      <c r="A15065" s="262" t="s">
        <v>7492</v>
      </c>
      <c r="B15065" s="262" t="s">
        <v>7397</v>
      </c>
      <c r="C15065" s="53" t="s">
        <v>7493</v>
      </c>
      <c r="D15065" s="93" t="s">
        <v>7330</v>
      </c>
      <c r="E15065" s="263">
        <v>46085</v>
      </c>
      <c r="F15065" s="93"/>
      <c r="G15065" s="93"/>
      <c r="H15065" s="93"/>
      <c r="I15065" s="99"/>
      <c r="J15065" s="99"/>
      <c r="K15065" s="99"/>
      <c r="L15065" s="334"/>
      <c r="M15065" s="337"/>
      <c r="P15065" s="343"/>
    </row>
    <row r="15066" spans="1:16" x14ac:dyDescent="0.25">
      <c r="A15066" s="44" t="s">
        <v>11077</v>
      </c>
      <c r="B15066" s="44" t="s">
        <v>1367</v>
      </c>
      <c r="C15066" s="45" t="s">
        <v>10990</v>
      </c>
      <c r="D15066" s="45" t="s">
        <v>18252</v>
      </c>
      <c r="E15066" s="45" t="s">
        <v>10715</v>
      </c>
      <c r="F15066" s="45" t="s">
        <v>1384</v>
      </c>
      <c r="G15066" s="45" t="s">
        <v>1385</v>
      </c>
      <c r="P15066" s="343"/>
    </row>
    <row r="15067" spans="1:16" x14ac:dyDescent="0.25">
      <c r="A15067" s="44" t="s">
        <v>11077</v>
      </c>
      <c r="B15067" s="44" t="s">
        <v>10976</v>
      </c>
      <c r="C15067" s="45" t="s">
        <v>10977</v>
      </c>
      <c r="D15067" s="45" t="s">
        <v>18252</v>
      </c>
      <c r="E15067" s="45" t="s">
        <v>10715</v>
      </c>
      <c r="F15067" s="45" t="s">
        <v>1384</v>
      </c>
      <c r="G15067" s="45" t="s">
        <v>1385</v>
      </c>
      <c r="P15067" s="343"/>
    </row>
    <row r="15068" spans="1:16" x14ac:dyDescent="0.25">
      <c r="A15068" s="44" t="s">
        <v>11077</v>
      </c>
      <c r="B15068" s="44" t="s">
        <v>11000</v>
      </c>
      <c r="C15068" s="45" t="s">
        <v>11001</v>
      </c>
      <c r="D15068" s="45" t="s">
        <v>18252</v>
      </c>
      <c r="E15068" s="45" t="s">
        <v>10715</v>
      </c>
      <c r="F15068" s="45" t="s">
        <v>1384</v>
      </c>
      <c r="G15068" s="45" t="s">
        <v>1385</v>
      </c>
      <c r="P15068" s="343"/>
    </row>
    <row r="15069" spans="1:16" x14ac:dyDescent="0.25">
      <c r="A15069" s="346" t="s">
        <v>12615</v>
      </c>
      <c r="B15069" s="346" t="s">
        <v>16869</v>
      </c>
      <c r="C15069" s="347" t="s">
        <v>16870</v>
      </c>
      <c r="D15069" s="347" t="s">
        <v>15765</v>
      </c>
      <c r="E15069" s="347" t="s">
        <v>15706</v>
      </c>
      <c r="F15069" s="346"/>
      <c r="G15069" s="346"/>
      <c r="H15069" s="346"/>
      <c r="I15069" s="346"/>
      <c r="J15069" s="346"/>
      <c r="K15069" s="346"/>
      <c r="L15069" s="346"/>
      <c r="M15069" s="346"/>
      <c r="P15069" s="343"/>
    </row>
    <row r="15070" spans="1:16" x14ac:dyDescent="0.25">
      <c r="A15070" s="44" t="s">
        <v>12615</v>
      </c>
      <c r="B15070" s="44" t="s">
        <v>12616</v>
      </c>
      <c r="C15070" s="45" t="s">
        <v>6633</v>
      </c>
      <c r="D15070" s="45" t="s">
        <v>4574</v>
      </c>
      <c r="E15070" s="275">
        <f>DATE(2026,5,26)</f>
        <v>46168</v>
      </c>
      <c r="M15070" s="337"/>
      <c r="P15070" s="343"/>
    </row>
    <row r="15071" spans="1:16" x14ac:dyDescent="0.25">
      <c r="A15071" s="264" t="s">
        <v>992</v>
      </c>
      <c r="B15071" s="264" t="s">
        <v>8834</v>
      </c>
      <c r="C15071" s="265">
        <v>23020102</v>
      </c>
      <c r="D15071" s="265" t="s">
        <v>15953</v>
      </c>
      <c r="E15071" s="266" t="s">
        <v>8836</v>
      </c>
      <c r="P15071" s="343"/>
    </row>
    <row r="15072" spans="1:16" x14ac:dyDescent="0.25">
      <c r="A15072" s="264" t="s">
        <v>2870</v>
      </c>
      <c r="B15072" s="264" t="s">
        <v>2751</v>
      </c>
      <c r="C15072" s="265">
        <v>230105</v>
      </c>
      <c r="D15072" s="265" t="s">
        <v>15953</v>
      </c>
      <c r="E15072" s="266" t="s">
        <v>6877</v>
      </c>
      <c r="P15072" s="343"/>
    </row>
    <row r="15073" spans="1:16" x14ac:dyDescent="0.25">
      <c r="A15073" s="44" t="s">
        <v>15725</v>
      </c>
      <c r="B15073" s="44" t="s">
        <v>230</v>
      </c>
      <c r="C15073" s="45" t="s">
        <v>15726</v>
      </c>
      <c r="D15073" s="45" t="s">
        <v>15765</v>
      </c>
      <c r="E15073" s="45" t="s">
        <v>6492</v>
      </c>
      <c r="F15073" s="328"/>
      <c r="G15073" s="328"/>
      <c r="H15073" s="328"/>
      <c r="I15073" s="329"/>
      <c r="J15073" s="329"/>
      <c r="K15073" s="329"/>
      <c r="L15073" s="334"/>
      <c r="M15073" s="337"/>
      <c r="P15073" s="343"/>
    </row>
    <row r="15074" spans="1:16" x14ac:dyDescent="0.25">
      <c r="A15074" s="346" t="s">
        <v>15725</v>
      </c>
      <c r="B15074" s="346" t="s">
        <v>230</v>
      </c>
      <c r="C15074" s="347" t="s">
        <v>15726</v>
      </c>
      <c r="D15074" s="347" t="s">
        <v>15765</v>
      </c>
      <c r="E15074" s="347" t="s">
        <v>15709</v>
      </c>
      <c r="F15074" s="346"/>
      <c r="G15074" s="346"/>
      <c r="H15074" s="346"/>
      <c r="I15074" s="346"/>
      <c r="J15074" s="346"/>
      <c r="K15074" s="346"/>
      <c r="L15074" s="346"/>
      <c r="M15074" s="346"/>
      <c r="P15074" s="343"/>
    </row>
    <row r="15075" spans="1:16" x14ac:dyDescent="0.25">
      <c r="A15075" s="264" t="s">
        <v>7103</v>
      </c>
      <c r="B15075" s="264" t="s">
        <v>2751</v>
      </c>
      <c r="C15075" s="265">
        <v>220105</v>
      </c>
      <c r="D15075" s="265" t="s">
        <v>15953</v>
      </c>
      <c r="E15075" s="266" t="s">
        <v>3064</v>
      </c>
      <c r="P15075" s="343"/>
    </row>
    <row r="15076" spans="1:16" x14ac:dyDescent="0.25">
      <c r="A15076" s="403" t="s">
        <v>17582</v>
      </c>
      <c r="B15076" s="403" t="s">
        <v>17141</v>
      </c>
      <c r="C15076" s="413">
        <v>22.22</v>
      </c>
      <c r="D15076" s="43" t="s">
        <v>17679</v>
      </c>
      <c r="E15076" s="43">
        <v>45838</v>
      </c>
      <c r="F15076" s="88"/>
      <c r="P15076" s="343"/>
    </row>
    <row r="15077" spans="1:16" x14ac:dyDescent="0.25">
      <c r="A15077" s="403" t="s">
        <v>17582</v>
      </c>
      <c r="B15077" s="403" t="s">
        <v>17172</v>
      </c>
      <c r="C15077" s="413">
        <v>23.22</v>
      </c>
      <c r="D15077" s="43" t="s">
        <v>17679</v>
      </c>
      <c r="E15077" s="43">
        <v>45838</v>
      </c>
      <c r="F15077" s="88"/>
      <c r="P15077" s="343"/>
    </row>
    <row r="15078" spans="1:16" x14ac:dyDescent="0.25">
      <c r="A15078" s="403" t="s">
        <v>17582</v>
      </c>
      <c r="B15078" s="403" t="s">
        <v>17096</v>
      </c>
      <c r="C15078" s="413">
        <v>24.22</v>
      </c>
      <c r="D15078" s="43" t="s">
        <v>17679</v>
      </c>
      <c r="E15078" s="43">
        <v>45838</v>
      </c>
      <c r="F15078" s="88"/>
      <c r="P15078" s="343"/>
    </row>
    <row r="15079" spans="1:16" x14ac:dyDescent="0.25">
      <c r="A15079" s="403" t="s">
        <v>17582</v>
      </c>
      <c r="B15079" s="403" t="s">
        <v>17097</v>
      </c>
      <c r="C15079" s="413">
        <v>28.23</v>
      </c>
      <c r="D15079" s="43" t="s">
        <v>17679</v>
      </c>
      <c r="E15079" s="43">
        <v>46934</v>
      </c>
      <c r="F15079" s="88"/>
      <c r="P15079" s="343"/>
    </row>
    <row r="15080" spans="1:16" x14ac:dyDescent="0.25">
      <c r="A15080" s="44" t="s">
        <v>7310</v>
      </c>
      <c r="B15080" s="44" t="s">
        <v>15317</v>
      </c>
      <c r="C15080" s="45" t="s">
        <v>7299</v>
      </c>
      <c r="D15080" s="45" t="s">
        <v>16294</v>
      </c>
      <c r="E15080" s="46">
        <v>45688</v>
      </c>
      <c r="F15080" s="338"/>
      <c r="G15080" s="44"/>
      <c r="H15080" s="44"/>
      <c r="I15080" s="44"/>
      <c r="J15080" s="44"/>
      <c r="K15080" s="44"/>
      <c r="L15080" s="334"/>
      <c r="M15080" s="337"/>
      <c r="N15080" s="31"/>
      <c r="P15080" s="343"/>
    </row>
    <row r="15081" spans="1:16" x14ac:dyDescent="0.25">
      <c r="A15081" s="264" t="s">
        <v>13062</v>
      </c>
      <c r="B15081" s="264" t="s">
        <v>3753</v>
      </c>
      <c r="C15081" s="265">
        <v>210101</v>
      </c>
      <c r="D15081" s="265" t="s">
        <v>15953</v>
      </c>
      <c r="E15081" s="266" t="s">
        <v>3754</v>
      </c>
      <c r="P15081" s="343"/>
    </row>
    <row r="15082" spans="1:16" x14ac:dyDescent="0.25">
      <c r="A15082" s="264" t="s">
        <v>13062</v>
      </c>
      <c r="B15082" s="264" t="s">
        <v>3591</v>
      </c>
      <c r="C15082" s="265">
        <v>230901</v>
      </c>
      <c r="D15082" s="265" t="s">
        <v>15953</v>
      </c>
      <c r="E15082" s="266" t="s">
        <v>10715</v>
      </c>
      <c r="P15082" s="343"/>
    </row>
    <row r="15083" spans="1:16" x14ac:dyDescent="0.25">
      <c r="A15083" s="264" t="s">
        <v>13062</v>
      </c>
      <c r="B15083" s="264" t="s">
        <v>12989</v>
      </c>
      <c r="C15083" s="265">
        <v>240103</v>
      </c>
      <c r="D15083" s="265" t="s">
        <v>15953</v>
      </c>
      <c r="E15083" s="266" t="s">
        <v>6677</v>
      </c>
      <c r="P15083" s="343"/>
    </row>
    <row r="15084" spans="1:16" x14ac:dyDescent="0.2">
      <c r="A15084" s="99" t="s">
        <v>10962</v>
      </c>
      <c r="B15084" s="92" t="s">
        <v>10965</v>
      </c>
      <c r="C15084" s="93" t="s">
        <v>10966</v>
      </c>
      <c r="D15084" s="93" t="s">
        <v>1398</v>
      </c>
      <c r="E15084" s="94">
        <v>45976</v>
      </c>
      <c r="F15084" s="93"/>
      <c r="G15084" s="93"/>
      <c r="H15084" s="93"/>
      <c r="I15084" s="99"/>
      <c r="J15084" s="99"/>
      <c r="K15084" s="99"/>
      <c r="L15084" s="334"/>
      <c r="M15084" s="337"/>
      <c r="N15084" s="31"/>
      <c r="P15084" s="343"/>
    </row>
    <row r="15085" spans="1:16" x14ac:dyDescent="0.25">
      <c r="A15085" s="1" t="s">
        <v>14524</v>
      </c>
      <c r="B15085" s="432" t="s">
        <v>14514</v>
      </c>
      <c r="C15085" s="433" t="s">
        <v>14525</v>
      </c>
      <c r="D15085" s="434" t="s">
        <v>17016</v>
      </c>
      <c r="E15085" s="434">
        <v>45868</v>
      </c>
      <c r="P15085" s="343"/>
    </row>
    <row r="15086" spans="1:16" x14ac:dyDescent="0.25">
      <c r="A15086" s="264" t="s">
        <v>3564</v>
      </c>
      <c r="B15086" s="264" t="s">
        <v>1056</v>
      </c>
      <c r="C15086" s="265">
        <v>230601</v>
      </c>
      <c r="D15086" s="265" t="s">
        <v>15953</v>
      </c>
      <c r="E15086" s="266" t="s">
        <v>10533</v>
      </c>
      <c r="P15086" s="343"/>
    </row>
    <row r="15087" spans="1:16" x14ac:dyDescent="0.25">
      <c r="A15087" s="264" t="s">
        <v>3564</v>
      </c>
      <c r="B15087" s="264" t="s">
        <v>1055</v>
      </c>
      <c r="C15087" s="265">
        <v>22010702</v>
      </c>
      <c r="D15087" s="265" t="s">
        <v>15953</v>
      </c>
      <c r="E15087" s="266" t="s">
        <v>8836</v>
      </c>
      <c r="P15087" s="343"/>
    </row>
    <row r="15088" spans="1:16" x14ac:dyDescent="0.25">
      <c r="A15088" s="264" t="s">
        <v>3564</v>
      </c>
      <c r="B15088" s="264" t="s">
        <v>4844</v>
      </c>
      <c r="C15088" s="265">
        <v>24060401</v>
      </c>
      <c r="D15088" s="265" t="s">
        <v>15953</v>
      </c>
      <c r="E15088" s="266" t="s">
        <v>6412</v>
      </c>
      <c r="P15088" s="343"/>
    </row>
    <row r="15089" spans="1:16" x14ac:dyDescent="0.25">
      <c r="A15089" s="264" t="s">
        <v>3564</v>
      </c>
      <c r="B15089" s="264" t="s">
        <v>1057</v>
      </c>
      <c r="C15089" s="265">
        <v>24060402</v>
      </c>
      <c r="D15089" s="265" t="s">
        <v>15953</v>
      </c>
      <c r="E15089" s="266" t="s">
        <v>5410</v>
      </c>
      <c r="P15089" s="343"/>
    </row>
    <row r="15090" spans="1:16" x14ac:dyDescent="0.25">
      <c r="A15090" s="44" t="s">
        <v>3441</v>
      </c>
      <c r="B15090" s="44" t="s">
        <v>9961</v>
      </c>
      <c r="C15090" s="45" t="s">
        <v>3457</v>
      </c>
      <c r="D15090" s="45" t="s">
        <v>16294</v>
      </c>
      <c r="E15090" s="46">
        <v>46022</v>
      </c>
      <c r="F15090" s="338"/>
      <c r="G15090" s="44"/>
      <c r="H15090" s="44"/>
      <c r="I15090" s="44"/>
      <c r="J15090" s="44"/>
      <c r="K15090" s="44"/>
      <c r="L15090" s="334"/>
      <c r="M15090" s="337"/>
      <c r="N15090" s="31"/>
      <c r="P15090" s="343"/>
    </row>
    <row r="15091" spans="1:16" x14ac:dyDescent="0.25">
      <c r="A15091" s="44" t="s">
        <v>1300</v>
      </c>
      <c r="B15091" s="44" t="s">
        <v>6178</v>
      </c>
      <c r="C15091" s="45" t="s">
        <v>6193</v>
      </c>
      <c r="D15091" s="45" t="s">
        <v>18252</v>
      </c>
      <c r="E15091" s="45" t="s">
        <v>6212</v>
      </c>
      <c r="F15091" s="45" t="s">
        <v>1384</v>
      </c>
      <c r="G15091" s="45" t="s">
        <v>1385</v>
      </c>
      <c r="P15091" s="343"/>
    </row>
    <row r="15092" spans="1:16" x14ac:dyDescent="0.25">
      <c r="A15092" s="264" t="s">
        <v>8777</v>
      </c>
      <c r="B15092" s="264" t="s">
        <v>1081</v>
      </c>
      <c r="C15092" s="265">
        <v>230102</v>
      </c>
      <c r="D15092" s="265" t="s">
        <v>15953</v>
      </c>
      <c r="E15092" s="266" t="s">
        <v>6809</v>
      </c>
      <c r="P15092" s="343"/>
    </row>
    <row r="15093" spans="1:16" x14ac:dyDescent="0.25">
      <c r="A15093" s="120" t="s">
        <v>2368</v>
      </c>
      <c r="B15093" s="114" t="s">
        <v>2324</v>
      </c>
      <c r="C15093" s="106" t="s">
        <v>15325</v>
      </c>
      <c r="D15093" s="93" t="s">
        <v>1593</v>
      </c>
      <c r="E15093" s="115">
        <v>49064</v>
      </c>
      <c r="F15093" s="93"/>
      <c r="G15093" s="93"/>
      <c r="H15093" s="93"/>
      <c r="I15093" s="99"/>
      <c r="J15093" s="99"/>
      <c r="K15093" s="99"/>
      <c r="L15093" s="334"/>
      <c r="M15093" s="337"/>
      <c r="P15093" s="343"/>
    </row>
    <row r="15094" spans="1:16" x14ac:dyDescent="0.25">
      <c r="A15094" s="262" t="s">
        <v>7494</v>
      </c>
      <c r="B15094" s="262" t="s">
        <v>7334</v>
      </c>
      <c r="C15094" s="53" t="s">
        <v>7495</v>
      </c>
      <c r="D15094" s="93" t="s">
        <v>7330</v>
      </c>
      <c r="E15094" s="263">
        <v>45809</v>
      </c>
      <c r="F15094" s="93"/>
      <c r="G15094" s="93"/>
      <c r="H15094" s="93"/>
      <c r="I15094" s="99"/>
      <c r="J15094" s="99"/>
      <c r="K15094" s="99"/>
      <c r="L15094" s="334"/>
      <c r="M15094" s="337"/>
      <c r="N15094" s="31"/>
      <c r="P15094" s="343"/>
    </row>
    <row r="15095" spans="1:16" x14ac:dyDescent="0.25">
      <c r="A15095" s="403" t="s">
        <v>17583</v>
      </c>
      <c r="B15095" s="403" t="s">
        <v>17101</v>
      </c>
      <c r="C15095" s="413">
        <v>11.22</v>
      </c>
      <c r="D15095" s="43" t="s">
        <v>17679</v>
      </c>
      <c r="E15095" s="43">
        <v>45838</v>
      </c>
      <c r="F15095" s="88"/>
      <c r="P15095" s="343"/>
    </row>
    <row r="15096" spans="1:16" x14ac:dyDescent="0.25">
      <c r="A15096" s="264" t="s">
        <v>7104</v>
      </c>
      <c r="B15096" s="264" t="s">
        <v>1070</v>
      </c>
      <c r="C15096" s="265">
        <v>241202</v>
      </c>
      <c r="D15096" s="265" t="s">
        <v>15953</v>
      </c>
      <c r="E15096" s="266" t="s">
        <v>17687</v>
      </c>
      <c r="P15096" s="343"/>
    </row>
    <row r="15097" spans="1:16" x14ac:dyDescent="0.25">
      <c r="A15097" s="44" t="s">
        <v>7201</v>
      </c>
      <c r="B15097" s="44" t="s">
        <v>15249</v>
      </c>
      <c r="C15097" s="45" t="s">
        <v>7192</v>
      </c>
      <c r="D15097" s="45" t="s">
        <v>16294</v>
      </c>
      <c r="E15097" s="46">
        <v>45869</v>
      </c>
      <c r="F15097" s="338"/>
      <c r="G15097" s="44"/>
      <c r="H15097" s="44"/>
      <c r="I15097" s="44"/>
      <c r="J15097" s="44"/>
      <c r="K15097" s="44"/>
      <c r="L15097" s="334"/>
      <c r="M15097" s="337"/>
      <c r="N15097" s="31"/>
      <c r="P15097" s="343"/>
    </row>
    <row r="15098" spans="1:16" x14ac:dyDescent="0.25">
      <c r="A15098" s="1" t="s">
        <v>18287</v>
      </c>
      <c r="B15098" s="432" t="s">
        <v>18259</v>
      </c>
      <c r="C15098" s="433" t="s">
        <v>18288</v>
      </c>
      <c r="D15098" s="434" t="s">
        <v>17016</v>
      </c>
      <c r="E15098" s="434">
        <v>46036</v>
      </c>
      <c r="P15098" s="343"/>
    </row>
    <row r="15099" spans="1:16" x14ac:dyDescent="0.25">
      <c r="A15099" s="262" t="s">
        <v>11644</v>
      </c>
      <c r="B15099" s="262" t="s">
        <v>7386</v>
      </c>
      <c r="C15099" s="53" t="s">
        <v>11762</v>
      </c>
      <c r="D15099" s="93" t="s">
        <v>7330</v>
      </c>
      <c r="E15099" s="263">
        <v>46720</v>
      </c>
      <c r="F15099" s="93"/>
      <c r="G15099" s="93"/>
      <c r="H15099" s="93"/>
      <c r="I15099" s="99"/>
      <c r="J15099" s="99"/>
      <c r="K15099" s="99"/>
      <c r="L15099" s="334"/>
      <c r="M15099" s="337"/>
      <c r="P15099" s="343"/>
    </row>
    <row r="15100" spans="1:16" x14ac:dyDescent="0.2">
      <c r="A15100" s="57" t="s">
        <v>14570</v>
      </c>
      <c r="B15100" s="58" t="s">
        <v>4914</v>
      </c>
      <c r="C15100" s="62">
        <v>23022</v>
      </c>
      <c r="D15100" s="62" t="s">
        <v>5966</v>
      </c>
      <c r="E15100" s="60">
        <v>46630</v>
      </c>
      <c r="F15100" s="339" t="s">
        <v>16267</v>
      </c>
      <c r="G15100" s="339" t="s">
        <v>16268</v>
      </c>
      <c r="H15100" s="57"/>
      <c r="I15100" s="57"/>
      <c r="J15100" s="57"/>
      <c r="K15100" s="57"/>
      <c r="L15100" s="334"/>
      <c r="M15100" s="337"/>
      <c r="P15100" s="343"/>
    </row>
    <row r="15101" spans="1:16" x14ac:dyDescent="0.25">
      <c r="A15101" s="44" t="s">
        <v>10587</v>
      </c>
      <c r="B15101" s="44" t="s">
        <v>3186</v>
      </c>
      <c r="C15101" s="45" t="s">
        <v>10544</v>
      </c>
      <c r="D15101" s="45" t="s">
        <v>18252</v>
      </c>
      <c r="E15101" s="45" t="s">
        <v>5410</v>
      </c>
      <c r="F15101" s="45" t="s">
        <v>1384</v>
      </c>
      <c r="G15101" s="45" t="s">
        <v>1385</v>
      </c>
      <c r="P15101" s="343"/>
    </row>
    <row r="15102" spans="1:16" x14ac:dyDescent="0.25">
      <c r="A15102" s="44" t="s">
        <v>8905</v>
      </c>
      <c r="B15102" s="44" t="s">
        <v>5223</v>
      </c>
      <c r="C15102" s="45" t="s">
        <v>5224</v>
      </c>
      <c r="D15102" s="45" t="s">
        <v>15765</v>
      </c>
      <c r="E15102" s="45" t="s">
        <v>6422</v>
      </c>
      <c r="F15102" s="328"/>
      <c r="G15102" s="328"/>
      <c r="H15102" s="328"/>
      <c r="I15102" s="329"/>
      <c r="J15102" s="329"/>
      <c r="K15102" s="329"/>
      <c r="L15102" s="334"/>
      <c r="M15102" s="337"/>
      <c r="P15102" s="343"/>
    </row>
    <row r="15103" spans="1:16" x14ac:dyDescent="0.25">
      <c r="A15103" s="346" t="s">
        <v>8905</v>
      </c>
      <c r="B15103" s="346" t="s">
        <v>5223</v>
      </c>
      <c r="C15103" s="347" t="s">
        <v>5224</v>
      </c>
      <c r="D15103" s="347" t="s">
        <v>15765</v>
      </c>
      <c r="E15103" s="347" t="s">
        <v>8836</v>
      </c>
      <c r="F15103" s="346"/>
      <c r="G15103" s="346"/>
      <c r="H15103" s="346"/>
      <c r="I15103" s="346"/>
      <c r="J15103" s="346"/>
      <c r="K15103" s="346"/>
      <c r="L15103" s="346"/>
      <c r="M15103" s="346"/>
      <c r="P15103" s="343"/>
    </row>
    <row r="15104" spans="1:16" x14ac:dyDescent="0.25">
      <c r="A15104" s="44" t="s">
        <v>8905</v>
      </c>
      <c r="B15104" s="44" t="s">
        <v>5223</v>
      </c>
      <c r="C15104" s="45" t="s">
        <v>5224</v>
      </c>
      <c r="D15104" s="45" t="s">
        <v>13812</v>
      </c>
      <c r="E15104" s="45" t="s">
        <v>6422</v>
      </c>
      <c r="F15104" s="93"/>
      <c r="G15104" s="93"/>
      <c r="H15104" s="93"/>
      <c r="I15104" s="99"/>
      <c r="J15104" s="99"/>
      <c r="K15104" s="99"/>
      <c r="L15104" s="334"/>
      <c r="M15104" s="337"/>
      <c r="P15104" s="343"/>
    </row>
    <row r="15105" spans="1:16" x14ac:dyDescent="0.25">
      <c r="A15105" s="44" t="s">
        <v>12617</v>
      </c>
      <c r="B15105" s="44" t="s">
        <v>12618</v>
      </c>
      <c r="C15105" s="45" t="s">
        <v>6634</v>
      </c>
      <c r="D15105" s="45" t="s">
        <v>4574</v>
      </c>
      <c r="E15105" s="275">
        <f>DATE(2026,8,3)</f>
        <v>46237</v>
      </c>
      <c r="M15105" s="337"/>
      <c r="P15105" s="343"/>
    </row>
    <row r="15106" spans="1:16" x14ac:dyDescent="0.25">
      <c r="A15106" s="48" t="s">
        <v>3619</v>
      </c>
      <c r="B15106" s="48" t="s">
        <v>6517</v>
      </c>
      <c r="C15106" s="49" t="s">
        <v>8294</v>
      </c>
      <c r="D15106" s="93" t="s">
        <v>1593</v>
      </c>
      <c r="E15106" s="50">
        <v>46237</v>
      </c>
      <c r="F15106" s="45"/>
      <c r="G15106" s="93"/>
      <c r="H15106" s="93"/>
      <c r="I15106" s="99"/>
      <c r="J15106" s="99"/>
      <c r="K15106" s="99"/>
      <c r="L15106" s="334"/>
      <c r="M15106" s="337"/>
      <c r="P15106" s="343"/>
    </row>
    <row r="15107" spans="1:16" x14ac:dyDescent="0.25">
      <c r="A15107" s="48" t="s">
        <v>3619</v>
      </c>
      <c r="B15107" s="48" t="s">
        <v>6517</v>
      </c>
      <c r="C15107" s="49" t="s">
        <v>8294</v>
      </c>
      <c r="D15107" s="93" t="s">
        <v>1593</v>
      </c>
      <c r="E15107" s="50">
        <v>46237</v>
      </c>
      <c r="F15107" s="45"/>
      <c r="G15107" s="93"/>
      <c r="H15107" s="93"/>
      <c r="I15107" s="99"/>
      <c r="J15107" s="99"/>
      <c r="K15107" s="99"/>
      <c r="L15107" s="334"/>
      <c r="M15107" s="337"/>
      <c r="P15107" s="343"/>
    </row>
    <row r="15108" spans="1:16" x14ac:dyDescent="0.25">
      <c r="A15108" s="44" t="s">
        <v>6139</v>
      </c>
      <c r="B15108" s="44" t="s">
        <v>1840</v>
      </c>
      <c r="C15108" s="45" t="s">
        <v>6194</v>
      </c>
      <c r="D15108" s="45" t="s">
        <v>18252</v>
      </c>
      <c r="E15108" s="45" t="s">
        <v>6213</v>
      </c>
      <c r="F15108" s="45" t="s">
        <v>1384</v>
      </c>
      <c r="G15108" s="45" t="s">
        <v>1385</v>
      </c>
      <c r="P15108" s="343"/>
    </row>
    <row r="15109" spans="1:16" x14ac:dyDescent="0.25">
      <c r="A15109" s="264" t="s">
        <v>7105</v>
      </c>
      <c r="B15109" s="264" t="s">
        <v>6669</v>
      </c>
      <c r="C15109" s="265">
        <v>220802</v>
      </c>
      <c r="D15109" s="265" t="s">
        <v>15953</v>
      </c>
      <c r="E15109" s="266" t="s">
        <v>6416</v>
      </c>
      <c r="P15109" s="343"/>
    </row>
    <row r="15110" spans="1:16" x14ac:dyDescent="0.25">
      <c r="A15110" s="44" t="s">
        <v>1301</v>
      </c>
      <c r="B15110" s="44" t="s">
        <v>1350</v>
      </c>
      <c r="C15110" s="45" t="s">
        <v>6188</v>
      </c>
      <c r="D15110" s="45" t="s">
        <v>18252</v>
      </c>
      <c r="E15110" s="45" t="s">
        <v>6211</v>
      </c>
      <c r="F15110" s="45" t="s">
        <v>1384</v>
      </c>
      <c r="G15110" s="45" t="s">
        <v>1384</v>
      </c>
      <c r="P15110" s="343"/>
    </row>
    <row r="15111" spans="1:16" x14ac:dyDescent="0.25">
      <c r="A15111" s="264" t="s">
        <v>1301</v>
      </c>
      <c r="B15111" s="264" t="s">
        <v>4181</v>
      </c>
      <c r="C15111" s="265">
        <v>210305</v>
      </c>
      <c r="D15111" s="265" t="s">
        <v>15953</v>
      </c>
      <c r="E15111" s="266" t="s">
        <v>3754</v>
      </c>
      <c r="P15111" s="343"/>
    </row>
    <row r="15112" spans="1:16" x14ac:dyDescent="0.25">
      <c r="A15112" s="44" t="s">
        <v>16212</v>
      </c>
      <c r="B15112" s="44" t="s">
        <v>15970</v>
      </c>
      <c r="C15112" s="45" t="s">
        <v>15775</v>
      </c>
      <c r="D15112" s="45" t="s">
        <v>18252</v>
      </c>
      <c r="E15112" s="45" t="s">
        <v>6416</v>
      </c>
      <c r="F15112" s="45" t="s">
        <v>1385</v>
      </c>
      <c r="G15112" s="45" t="s">
        <v>1385</v>
      </c>
      <c r="P15112" s="343"/>
    </row>
    <row r="15113" spans="1:16" x14ac:dyDescent="0.25">
      <c r="A15113" s="264" t="s">
        <v>7106</v>
      </c>
      <c r="B15113" s="264" t="s">
        <v>6669</v>
      </c>
      <c r="C15113" s="265">
        <v>220802</v>
      </c>
      <c r="D15113" s="265" t="s">
        <v>15953</v>
      </c>
      <c r="E15113" s="266" t="s">
        <v>6416</v>
      </c>
      <c r="P15113" s="343"/>
    </row>
    <row r="15114" spans="1:16" x14ac:dyDescent="0.25">
      <c r="A15114" s="264" t="s">
        <v>15124</v>
      </c>
      <c r="B15114" s="264" t="s">
        <v>13009</v>
      </c>
      <c r="C15114" s="265">
        <v>240101</v>
      </c>
      <c r="D15114" s="265" t="s">
        <v>15953</v>
      </c>
      <c r="E15114" s="266" t="s">
        <v>13010</v>
      </c>
      <c r="P15114" s="343"/>
    </row>
    <row r="15115" spans="1:16" x14ac:dyDescent="0.25">
      <c r="A15115" s="44" t="s">
        <v>4869</v>
      </c>
      <c r="B15115" s="44" t="s">
        <v>1368</v>
      </c>
      <c r="C15115" s="45" t="s">
        <v>9312</v>
      </c>
      <c r="D15115" s="45" t="s">
        <v>18252</v>
      </c>
      <c r="E15115" s="45" t="s">
        <v>3754</v>
      </c>
      <c r="F15115" s="45" t="s">
        <v>1384</v>
      </c>
      <c r="G15115" s="45" t="s">
        <v>1385</v>
      </c>
      <c r="P15115" s="343"/>
    </row>
    <row r="15116" spans="1:16" x14ac:dyDescent="0.25">
      <c r="A15116" s="403" t="s">
        <v>2580</v>
      </c>
      <c r="B15116" s="403" t="s">
        <v>17108</v>
      </c>
      <c r="C15116" s="413">
        <v>10.23</v>
      </c>
      <c r="D15116" s="43" t="s">
        <v>17679</v>
      </c>
      <c r="E15116" s="43">
        <v>46934</v>
      </c>
      <c r="F15116" s="88"/>
      <c r="P15116" s="343"/>
    </row>
    <row r="15117" spans="1:16" x14ac:dyDescent="0.25">
      <c r="A15117" s="403" t="s">
        <v>2580</v>
      </c>
      <c r="B15117" s="403" t="s">
        <v>17216</v>
      </c>
      <c r="C15117" s="413">
        <v>35.229999999999997</v>
      </c>
      <c r="D15117" s="43" t="s">
        <v>17679</v>
      </c>
      <c r="E15117" s="43">
        <v>46934</v>
      </c>
      <c r="F15117" s="88"/>
      <c r="P15117" s="343"/>
    </row>
    <row r="15118" spans="1:16" x14ac:dyDescent="0.25">
      <c r="A15118" s="44" t="s">
        <v>2580</v>
      </c>
      <c r="B15118" s="44" t="s">
        <v>15732</v>
      </c>
      <c r="C15118" s="45" t="s">
        <v>15734</v>
      </c>
      <c r="D15118" s="45" t="s">
        <v>15765</v>
      </c>
      <c r="E15118" s="45" t="s">
        <v>6492</v>
      </c>
      <c r="F15118" s="328"/>
      <c r="G15118" s="328"/>
      <c r="H15118" s="328"/>
      <c r="I15118" s="329"/>
      <c r="J15118" s="329"/>
      <c r="K15118" s="329"/>
      <c r="L15118" s="334"/>
      <c r="M15118" s="337"/>
      <c r="P15118" s="343"/>
    </row>
    <row r="15119" spans="1:16" x14ac:dyDescent="0.25">
      <c r="A15119" s="346" t="s">
        <v>2580</v>
      </c>
      <c r="B15119" s="346" t="s">
        <v>15732</v>
      </c>
      <c r="C15119" s="347" t="s">
        <v>15734</v>
      </c>
      <c r="D15119" s="347" t="s">
        <v>15765</v>
      </c>
      <c r="E15119" s="347" t="s">
        <v>15709</v>
      </c>
      <c r="F15119" s="346"/>
      <c r="G15119" s="346"/>
      <c r="H15119" s="346"/>
      <c r="I15119" s="346"/>
      <c r="J15119" s="346"/>
      <c r="K15119" s="346"/>
      <c r="L15119" s="346"/>
      <c r="M15119" s="346"/>
      <c r="P15119" s="343"/>
    </row>
    <row r="15120" spans="1:16" x14ac:dyDescent="0.25">
      <c r="A15120" s="264" t="s">
        <v>11500</v>
      </c>
      <c r="B15120" s="264" t="s">
        <v>11360</v>
      </c>
      <c r="C15120" s="265">
        <v>231001</v>
      </c>
      <c r="D15120" s="265" t="s">
        <v>15953</v>
      </c>
      <c r="E15120" s="266" t="s">
        <v>2980</v>
      </c>
      <c r="P15120" s="343"/>
    </row>
    <row r="15121" spans="1:16" x14ac:dyDescent="0.25">
      <c r="A15121" s="44" t="s">
        <v>6140</v>
      </c>
      <c r="B15121" s="44" t="s">
        <v>1840</v>
      </c>
      <c r="C15121" s="45" t="s">
        <v>6194</v>
      </c>
      <c r="D15121" s="45" t="s">
        <v>18252</v>
      </c>
      <c r="E15121" s="45" t="s">
        <v>6213</v>
      </c>
      <c r="F15121" s="45" t="s">
        <v>1384</v>
      </c>
      <c r="G15121" s="45" t="s">
        <v>1385</v>
      </c>
      <c r="P15121" s="343"/>
    </row>
    <row r="15122" spans="1:16" x14ac:dyDescent="0.25">
      <c r="A15122" s="264" t="s">
        <v>15125</v>
      </c>
      <c r="B15122" s="264" t="s">
        <v>4181</v>
      </c>
      <c r="C15122" s="265">
        <v>240301</v>
      </c>
      <c r="D15122" s="265" t="s">
        <v>15953</v>
      </c>
      <c r="E15122" s="266" t="s">
        <v>13010</v>
      </c>
      <c r="P15122" s="343"/>
    </row>
    <row r="15123" spans="1:16" x14ac:dyDescent="0.25">
      <c r="A15123" s="264" t="s">
        <v>15126</v>
      </c>
      <c r="B15123" s="264" t="s">
        <v>12996</v>
      </c>
      <c r="C15123" s="265">
        <v>24010401</v>
      </c>
      <c r="D15123" s="265" t="s">
        <v>15953</v>
      </c>
      <c r="E15123" s="266" t="s">
        <v>12997</v>
      </c>
      <c r="P15123" s="343"/>
    </row>
    <row r="15124" spans="1:16" x14ac:dyDescent="0.25">
      <c r="A15124" s="264" t="s">
        <v>15126</v>
      </c>
      <c r="B15124" s="264" t="s">
        <v>3782</v>
      </c>
      <c r="C15124" s="265">
        <v>24010402</v>
      </c>
      <c r="D15124" s="265" t="s">
        <v>15953</v>
      </c>
      <c r="E15124" s="266" t="s">
        <v>8836</v>
      </c>
      <c r="P15124" s="343"/>
    </row>
    <row r="15125" spans="1:16" x14ac:dyDescent="0.25">
      <c r="A15125" s="1" t="s">
        <v>14526</v>
      </c>
      <c r="B15125" s="432" t="s">
        <v>13874</v>
      </c>
      <c r="C15125" s="433" t="s">
        <v>14527</v>
      </c>
      <c r="D15125" s="434" t="s">
        <v>17016</v>
      </c>
      <c r="E15125" s="434">
        <v>45866</v>
      </c>
      <c r="P15125" s="343"/>
    </row>
    <row r="15126" spans="1:16" x14ac:dyDescent="0.25">
      <c r="A15126" s="264" t="s">
        <v>11501</v>
      </c>
      <c r="B15126" s="264" t="s">
        <v>4181</v>
      </c>
      <c r="C15126" s="265">
        <v>210305</v>
      </c>
      <c r="D15126" s="265" t="s">
        <v>15953</v>
      </c>
      <c r="E15126" s="266" t="s">
        <v>3754</v>
      </c>
      <c r="P15126" s="343"/>
    </row>
    <row r="15127" spans="1:16" x14ac:dyDescent="0.25">
      <c r="A15127" s="264" t="s">
        <v>11501</v>
      </c>
      <c r="B15127" s="264" t="s">
        <v>11360</v>
      </c>
      <c r="C15127" s="265">
        <v>231001</v>
      </c>
      <c r="D15127" s="265" t="s">
        <v>15953</v>
      </c>
      <c r="E15127" s="266" t="s">
        <v>2980</v>
      </c>
      <c r="P15127" s="343"/>
    </row>
    <row r="15128" spans="1:16" x14ac:dyDescent="0.25">
      <c r="A15128" s="264" t="s">
        <v>8778</v>
      </c>
      <c r="B15128" s="264" t="s">
        <v>3782</v>
      </c>
      <c r="C15128" s="265">
        <v>23010402</v>
      </c>
      <c r="D15128" s="265" t="s">
        <v>15953</v>
      </c>
      <c r="E15128" s="266" t="s">
        <v>8836</v>
      </c>
      <c r="P15128" s="343"/>
    </row>
    <row r="15129" spans="1:16" x14ac:dyDescent="0.25">
      <c r="A15129" s="44" t="s">
        <v>16313</v>
      </c>
      <c r="B15129" s="44" t="s">
        <v>16296</v>
      </c>
      <c r="C15129" s="45" t="s">
        <v>16297</v>
      </c>
      <c r="D15129" s="45" t="s">
        <v>16294</v>
      </c>
      <c r="E15129" s="46">
        <v>46022</v>
      </c>
      <c r="F15129" s="338"/>
      <c r="G15129" s="44"/>
      <c r="H15129" s="44"/>
      <c r="I15129" s="44"/>
      <c r="J15129" s="44"/>
      <c r="K15129" s="44"/>
      <c r="L15129" s="334"/>
      <c r="M15129" s="337"/>
      <c r="N15129" s="31"/>
      <c r="P15129" s="343"/>
    </row>
    <row r="15130" spans="1:16" x14ac:dyDescent="0.25">
      <c r="A15130" s="44" t="s">
        <v>12619</v>
      </c>
      <c r="B15130" s="44" t="s">
        <v>16740</v>
      </c>
      <c r="C15130" s="45" t="s">
        <v>12946</v>
      </c>
      <c r="D15130" s="45" t="s">
        <v>4574</v>
      </c>
      <c r="E15130" s="275">
        <f>DATE(2027,12,4)</f>
        <v>46725</v>
      </c>
      <c r="M15130" s="337"/>
      <c r="P15130" s="343"/>
    </row>
    <row r="15131" spans="1:16" x14ac:dyDescent="0.25">
      <c r="A15131" s="44" t="s">
        <v>12619</v>
      </c>
      <c r="B15131" s="44" t="s">
        <v>12620</v>
      </c>
      <c r="C15131" s="45" t="s">
        <v>3167</v>
      </c>
      <c r="D15131" s="45" t="s">
        <v>4574</v>
      </c>
      <c r="E15131" s="275">
        <f>DATE(2025,4,6)</f>
        <v>45753</v>
      </c>
      <c r="F15131" s="32"/>
      <c r="G15131" s="32"/>
      <c r="H15131" s="32"/>
      <c r="I15131" s="31"/>
      <c r="J15131" s="31"/>
      <c r="K15131" s="31"/>
      <c r="L15131" s="31"/>
      <c r="M15131" s="337"/>
      <c r="N15131" s="31"/>
      <c r="P15131" s="343"/>
    </row>
    <row r="15132" spans="1:16" x14ac:dyDescent="0.25">
      <c r="A15132" s="44" t="s">
        <v>12619</v>
      </c>
      <c r="B15132" s="44" t="s">
        <v>12268</v>
      </c>
      <c r="C15132" s="45" t="s">
        <v>3646</v>
      </c>
      <c r="D15132" s="45" t="s">
        <v>4574</v>
      </c>
      <c r="E15132" s="275">
        <f>DATE(2025,11,16)</f>
        <v>45977</v>
      </c>
      <c r="F15132" s="32"/>
      <c r="G15132" s="32"/>
      <c r="H15132" s="32"/>
      <c r="I15132" s="31"/>
      <c r="J15132" s="31"/>
      <c r="K15132" s="31"/>
      <c r="L15132" s="31"/>
      <c r="M15132" s="337"/>
      <c r="N15132" s="31"/>
      <c r="P15132" s="343"/>
    </row>
    <row r="15133" spans="1:16" x14ac:dyDescent="0.25">
      <c r="A15133" s="92" t="s">
        <v>1572</v>
      </c>
      <c r="B15133" s="92" t="s">
        <v>1583</v>
      </c>
      <c r="C15133" s="93" t="s">
        <v>4627</v>
      </c>
      <c r="D15133" s="93" t="s">
        <v>1398</v>
      </c>
      <c r="E15133" s="94">
        <v>45886</v>
      </c>
      <c r="F15133" s="93"/>
      <c r="G15133" s="93" t="s">
        <v>1385</v>
      </c>
      <c r="H15133" s="45" t="s">
        <v>1533</v>
      </c>
      <c r="I15133" s="99"/>
      <c r="J15133" s="99"/>
      <c r="K15133" s="99"/>
      <c r="L15133" s="334"/>
      <c r="M15133" s="337"/>
      <c r="N15133" s="31"/>
      <c r="P15133" s="343"/>
    </row>
    <row r="15134" spans="1:16" x14ac:dyDescent="0.25">
      <c r="A15134" s="114" t="s">
        <v>3091</v>
      </c>
      <c r="B15134" s="114" t="s">
        <v>2328</v>
      </c>
      <c r="C15134" s="106" t="s">
        <v>2329</v>
      </c>
      <c r="D15134" s="93" t="s">
        <v>1593</v>
      </c>
      <c r="E15134" s="115">
        <v>46022</v>
      </c>
      <c r="F15134" s="93"/>
      <c r="G15134" s="93"/>
      <c r="H15134" s="93"/>
      <c r="I15134" s="99"/>
      <c r="J15134" s="99"/>
      <c r="K15134" s="99"/>
      <c r="L15134" s="334"/>
      <c r="M15134" s="337"/>
      <c r="N15134" s="31"/>
      <c r="P15134" s="343"/>
    </row>
    <row r="15135" spans="1:16" x14ac:dyDescent="0.25">
      <c r="A15135" s="114" t="s">
        <v>3091</v>
      </c>
      <c r="B15135" s="114" t="s">
        <v>2328</v>
      </c>
      <c r="C15135" s="106" t="s">
        <v>2329</v>
      </c>
      <c r="D15135" s="93" t="s">
        <v>1593</v>
      </c>
      <c r="E15135" s="115">
        <v>46022</v>
      </c>
      <c r="F15135" s="93"/>
      <c r="G15135" s="93"/>
      <c r="H15135" s="93"/>
      <c r="I15135" s="99"/>
      <c r="J15135" s="99"/>
      <c r="K15135" s="99"/>
      <c r="L15135" s="334"/>
      <c r="M15135" s="337"/>
      <c r="N15135" s="31"/>
      <c r="P15135" s="343"/>
    </row>
    <row r="15136" spans="1:16" x14ac:dyDescent="0.25">
      <c r="A15136" s="44" t="s">
        <v>18227</v>
      </c>
      <c r="B15136" s="44" t="s">
        <v>1350</v>
      </c>
      <c r="C15136" s="45" t="s">
        <v>6188</v>
      </c>
      <c r="D15136" s="45" t="s">
        <v>18252</v>
      </c>
      <c r="E15136" s="45" t="s">
        <v>6211</v>
      </c>
      <c r="F15136" s="45" t="s">
        <v>1384</v>
      </c>
      <c r="G15136" s="45" t="s">
        <v>1384</v>
      </c>
      <c r="P15136" s="343"/>
    </row>
    <row r="15137" spans="1:16" x14ac:dyDescent="0.25">
      <c r="A15137" s="44" t="s">
        <v>18227</v>
      </c>
      <c r="B15137" s="44" t="s">
        <v>1353</v>
      </c>
      <c r="C15137" s="45" t="s">
        <v>15395</v>
      </c>
      <c r="D15137" s="45" t="s">
        <v>18252</v>
      </c>
      <c r="E15137" s="45" t="s">
        <v>10069</v>
      </c>
      <c r="F15137" s="45" t="s">
        <v>1384</v>
      </c>
      <c r="G15137" s="45" t="s">
        <v>1384</v>
      </c>
      <c r="P15137" s="343"/>
    </row>
    <row r="15138" spans="1:16" x14ac:dyDescent="0.25">
      <c r="A15138" s="44" t="s">
        <v>18227</v>
      </c>
      <c r="B15138" s="44" t="s">
        <v>1356</v>
      </c>
      <c r="C15138" s="45" t="s">
        <v>15958</v>
      </c>
      <c r="D15138" s="45" t="s">
        <v>18252</v>
      </c>
      <c r="E15138" s="45" t="s">
        <v>6214</v>
      </c>
      <c r="F15138" s="45" t="s">
        <v>1384</v>
      </c>
      <c r="G15138" s="45" t="s">
        <v>1384</v>
      </c>
      <c r="P15138" s="343"/>
    </row>
    <row r="15139" spans="1:16" x14ac:dyDescent="0.25">
      <c r="A15139" s="44" t="s">
        <v>18227</v>
      </c>
      <c r="B15139" s="44" t="s">
        <v>18102</v>
      </c>
      <c r="C15139" s="45" t="s">
        <v>18103</v>
      </c>
      <c r="D15139" s="45" t="s">
        <v>18252</v>
      </c>
      <c r="E15139" s="45" t="s">
        <v>6985</v>
      </c>
      <c r="F15139" s="45" t="s">
        <v>1384</v>
      </c>
      <c r="G15139" s="45" t="s">
        <v>1384</v>
      </c>
      <c r="P15139" s="343"/>
    </row>
    <row r="15140" spans="1:16" x14ac:dyDescent="0.25">
      <c r="A15140" s="114" t="s">
        <v>2370</v>
      </c>
      <c r="B15140" s="114" t="s">
        <v>2330</v>
      </c>
      <c r="C15140" s="106" t="s">
        <v>2331</v>
      </c>
      <c r="D15140" s="93" t="s">
        <v>1593</v>
      </c>
      <c r="E15140" s="115">
        <v>46142</v>
      </c>
      <c r="F15140" s="93"/>
      <c r="G15140" s="93"/>
      <c r="H15140" s="93"/>
      <c r="I15140" s="99"/>
      <c r="J15140" s="99"/>
      <c r="K15140" s="99"/>
      <c r="L15140" s="334"/>
      <c r="M15140" s="337"/>
      <c r="P15140" s="343"/>
    </row>
    <row r="15141" spans="1:16" x14ac:dyDescent="0.25">
      <c r="A15141" s="114" t="s">
        <v>2370</v>
      </c>
      <c r="B15141" s="114" t="s">
        <v>2330</v>
      </c>
      <c r="C15141" s="106" t="s">
        <v>2331</v>
      </c>
      <c r="D15141" s="93" t="s">
        <v>1593</v>
      </c>
      <c r="E15141" s="115">
        <v>46142</v>
      </c>
      <c r="F15141" s="93"/>
      <c r="G15141" s="93"/>
      <c r="H15141" s="93"/>
      <c r="I15141" s="99"/>
      <c r="J15141" s="99"/>
      <c r="K15141" s="99"/>
      <c r="L15141" s="334"/>
      <c r="M15141" s="337"/>
      <c r="P15141" s="343"/>
    </row>
    <row r="15142" spans="1:16" x14ac:dyDescent="0.25">
      <c r="A15142" s="44" t="s">
        <v>4526</v>
      </c>
      <c r="B15142" s="44" t="s">
        <v>15970</v>
      </c>
      <c r="C15142" s="45" t="s">
        <v>15775</v>
      </c>
      <c r="D15142" s="45" t="s">
        <v>18252</v>
      </c>
      <c r="E15142" s="45" t="s">
        <v>6416</v>
      </c>
      <c r="F15142" s="45" t="s">
        <v>1384</v>
      </c>
      <c r="G15142" s="45" t="s">
        <v>1385</v>
      </c>
      <c r="P15142" s="343"/>
    </row>
    <row r="15143" spans="1:16" x14ac:dyDescent="0.2">
      <c r="A15143" s="57" t="s">
        <v>4526</v>
      </c>
      <c r="B15143" s="92" t="s">
        <v>4550</v>
      </c>
      <c r="C15143" s="93" t="s">
        <v>4548</v>
      </c>
      <c r="D15143" s="93" t="s">
        <v>4549</v>
      </c>
      <c r="E15143" s="94">
        <v>46203</v>
      </c>
      <c r="F15143" s="93"/>
      <c r="G15143" s="93"/>
      <c r="H15143" s="93"/>
      <c r="I15143" s="99"/>
      <c r="J15143" s="99"/>
      <c r="K15143" s="99"/>
      <c r="L15143" s="334"/>
      <c r="M15143" s="337"/>
      <c r="P15143" s="343"/>
    </row>
    <row r="15144" spans="1:16" x14ac:dyDescent="0.25">
      <c r="A15144" s="91" t="s">
        <v>15810</v>
      </c>
      <c r="B15144" s="92" t="s">
        <v>7800</v>
      </c>
      <c r="C15144" s="93" t="s">
        <v>15812</v>
      </c>
      <c r="D15144" s="93" t="s">
        <v>1398</v>
      </c>
      <c r="E15144" s="94">
        <v>45952</v>
      </c>
      <c r="F15144" s="93"/>
      <c r="G15144" s="93"/>
      <c r="H15144" s="93"/>
      <c r="I15144" s="99"/>
      <c r="J15144" s="99"/>
      <c r="K15144" s="99"/>
      <c r="L15144" s="334"/>
      <c r="M15144" s="337"/>
      <c r="N15144" s="31"/>
      <c r="P15144" s="343"/>
    </row>
    <row r="15145" spans="1:16" x14ac:dyDescent="0.25">
      <c r="A15145" s="76" t="s">
        <v>9730</v>
      </c>
      <c r="B15145" s="131" t="s">
        <v>1399</v>
      </c>
      <c r="C15145" s="96" t="s">
        <v>7695</v>
      </c>
      <c r="D15145" s="96" t="s">
        <v>1398</v>
      </c>
      <c r="E15145" s="112">
        <v>45863</v>
      </c>
      <c r="F15145" s="93"/>
      <c r="G15145" s="93"/>
      <c r="H15145" s="93"/>
      <c r="I15145" s="99"/>
      <c r="J15145" s="99"/>
      <c r="K15145" s="99"/>
      <c r="L15145" s="334"/>
      <c r="M15145" s="337"/>
      <c r="N15145" s="31"/>
      <c r="P15145" s="343"/>
    </row>
    <row r="15146" spans="1:16" x14ac:dyDescent="0.25">
      <c r="A15146" s="264" t="s">
        <v>993</v>
      </c>
      <c r="B15146" s="264" t="s">
        <v>10523</v>
      </c>
      <c r="C15146" s="265">
        <v>230603</v>
      </c>
      <c r="D15146" s="265" t="s">
        <v>15953</v>
      </c>
      <c r="E15146" s="266" t="s">
        <v>5410</v>
      </c>
      <c r="P15146" s="343"/>
    </row>
    <row r="15147" spans="1:16" x14ac:dyDescent="0.25">
      <c r="A15147" s="264" t="s">
        <v>993</v>
      </c>
      <c r="B15147" s="264" t="s">
        <v>6662</v>
      </c>
      <c r="C15147" s="265">
        <v>22010601</v>
      </c>
      <c r="D15147" s="265" t="s">
        <v>15953</v>
      </c>
      <c r="E15147" s="266" t="s">
        <v>6211</v>
      </c>
      <c r="P15147" s="343"/>
    </row>
    <row r="15148" spans="1:16" x14ac:dyDescent="0.25">
      <c r="A15148" s="264" t="s">
        <v>993</v>
      </c>
      <c r="B15148" s="264" t="s">
        <v>6663</v>
      </c>
      <c r="C15148" s="265">
        <v>22010602</v>
      </c>
      <c r="D15148" s="265" t="s">
        <v>15953</v>
      </c>
      <c r="E15148" s="266" t="s">
        <v>6211</v>
      </c>
      <c r="P15148" s="343"/>
    </row>
    <row r="15149" spans="1:16" x14ac:dyDescent="0.25">
      <c r="A15149" s="264" t="s">
        <v>993</v>
      </c>
      <c r="B15149" s="264" t="s">
        <v>6664</v>
      </c>
      <c r="C15149" s="265">
        <v>22010701</v>
      </c>
      <c r="D15149" s="265" t="s">
        <v>15953</v>
      </c>
      <c r="E15149" s="266" t="s">
        <v>6665</v>
      </c>
      <c r="P15149" s="343"/>
    </row>
    <row r="15150" spans="1:16" x14ac:dyDescent="0.25">
      <c r="A15150" s="264" t="s">
        <v>993</v>
      </c>
      <c r="B15150" s="264" t="s">
        <v>1055</v>
      </c>
      <c r="C15150" s="265">
        <v>22010702</v>
      </c>
      <c r="D15150" s="265" t="s">
        <v>15953</v>
      </c>
      <c r="E15150" s="266" t="s">
        <v>8836</v>
      </c>
      <c r="P15150" s="343"/>
    </row>
    <row r="15151" spans="1:16" x14ac:dyDescent="0.25">
      <c r="A15151" s="1" t="s">
        <v>9779</v>
      </c>
      <c r="B15151" s="432" t="s">
        <v>190</v>
      </c>
      <c r="C15151" s="433" t="s">
        <v>9780</v>
      </c>
      <c r="D15151" s="434" t="s">
        <v>17016</v>
      </c>
      <c r="E15151" s="434">
        <v>45849</v>
      </c>
      <c r="P15151" s="343"/>
    </row>
    <row r="15152" spans="1:16" x14ac:dyDescent="0.25">
      <c r="A15152" s="1" t="s">
        <v>9779</v>
      </c>
      <c r="B15152" s="432" t="s">
        <v>190</v>
      </c>
      <c r="C15152" s="433" t="s">
        <v>9780</v>
      </c>
      <c r="D15152" s="434" t="s">
        <v>17016</v>
      </c>
      <c r="E15152" s="434">
        <v>45849</v>
      </c>
      <c r="P15152" s="343"/>
    </row>
    <row r="15153" spans="1:16" x14ac:dyDescent="0.25">
      <c r="A15153" s="44" t="s">
        <v>11078</v>
      </c>
      <c r="B15153" s="44" t="s">
        <v>1347</v>
      </c>
      <c r="C15153" s="45" t="s">
        <v>14267</v>
      </c>
      <c r="D15153" s="45" t="s">
        <v>18252</v>
      </c>
      <c r="E15153" s="45" t="s">
        <v>6677</v>
      </c>
      <c r="F15153" s="45" t="s">
        <v>1384</v>
      </c>
      <c r="G15153" s="45" t="s">
        <v>1384</v>
      </c>
      <c r="P15153" s="343"/>
    </row>
    <row r="15154" spans="1:16" x14ac:dyDescent="0.25">
      <c r="A15154" s="403" t="s">
        <v>17584</v>
      </c>
      <c r="B15154" s="403" t="s">
        <v>17099</v>
      </c>
      <c r="C15154" s="413">
        <v>8.25</v>
      </c>
      <c r="D15154" s="43" t="s">
        <v>17679</v>
      </c>
      <c r="E15154" s="43">
        <v>47057</v>
      </c>
      <c r="F15154" s="88"/>
      <c r="P15154" s="343"/>
    </row>
    <row r="15155" spans="1:16" x14ac:dyDescent="0.25">
      <c r="A15155" s="264" t="s">
        <v>9631</v>
      </c>
      <c r="B15155" s="264" t="s">
        <v>4181</v>
      </c>
      <c r="C15155" s="265">
        <v>230301</v>
      </c>
      <c r="D15155" s="265" t="s">
        <v>15953</v>
      </c>
      <c r="E15155" s="266" t="s">
        <v>6877</v>
      </c>
      <c r="P15155" s="343"/>
    </row>
    <row r="15156" spans="1:16" x14ac:dyDescent="0.25">
      <c r="A15156" s="264" t="s">
        <v>9631</v>
      </c>
      <c r="B15156" s="264" t="s">
        <v>3591</v>
      </c>
      <c r="C15156" s="265">
        <v>230901</v>
      </c>
      <c r="D15156" s="265" t="s">
        <v>15953</v>
      </c>
      <c r="E15156" s="266" t="s">
        <v>10715</v>
      </c>
      <c r="P15156" s="343"/>
    </row>
    <row r="15157" spans="1:16" x14ac:dyDescent="0.25">
      <c r="A15157" s="44" t="s">
        <v>9815</v>
      </c>
      <c r="B15157" s="44" t="s">
        <v>1488</v>
      </c>
      <c r="C15157" s="56" t="s">
        <v>9816</v>
      </c>
      <c r="D15157" s="56" t="s">
        <v>1971</v>
      </c>
      <c r="E15157" s="69">
        <v>45444</v>
      </c>
      <c r="F15157" s="93"/>
      <c r="G15157" s="93"/>
      <c r="H15157" s="93"/>
      <c r="I15157" s="99"/>
      <c r="J15157" s="99"/>
      <c r="K15157" s="99"/>
      <c r="L15157" s="334"/>
      <c r="M15157" s="337"/>
      <c r="P15157" s="343"/>
    </row>
    <row r="15158" spans="1:16" x14ac:dyDescent="0.25">
      <c r="A15158" s="403" t="s">
        <v>17585</v>
      </c>
      <c r="B15158" s="403" t="s">
        <v>17095</v>
      </c>
      <c r="C15158" s="413">
        <v>15.22</v>
      </c>
      <c r="D15158" s="43" t="s">
        <v>17679</v>
      </c>
      <c r="E15158" s="43">
        <v>45838</v>
      </c>
      <c r="F15158" s="88"/>
      <c r="P15158" s="343"/>
    </row>
    <row r="15159" spans="1:16" x14ac:dyDescent="0.25">
      <c r="A15159" s="67" t="s">
        <v>5925</v>
      </c>
      <c r="B15159" s="57" t="s">
        <v>1488</v>
      </c>
      <c r="C15159" s="62">
        <v>21027</v>
      </c>
      <c r="D15159" s="62" t="s">
        <v>5966</v>
      </c>
      <c r="E15159" s="60">
        <v>45777</v>
      </c>
      <c r="F15159" s="77" t="s">
        <v>16267</v>
      </c>
      <c r="G15159" s="339" t="s">
        <v>16268</v>
      </c>
      <c r="H15159" s="57"/>
      <c r="I15159" s="57"/>
      <c r="J15159" s="57"/>
      <c r="K15159" s="57"/>
      <c r="L15159" s="334"/>
      <c r="M15159" s="337"/>
      <c r="N15159" s="31"/>
      <c r="P15159" s="343"/>
    </row>
    <row r="15160" spans="1:16" x14ac:dyDescent="0.2">
      <c r="A15160" s="57" t="s">
        <v>5925</v>
      </c>
      <c r="B15160" s="57" t="s">
        <v>2495</v>
      </c>
      <c r="C15160" s="62" t="s">
        <v>10848</v>
      </c>
      <c r="D15160" s="62" t="s">
        <v>5966</v>
      </c>
      <c r="E15160" s="60">
        <v>45961</v>
      </c>
      <c r="F15160" s="339" t="s">
        <v>16267</v>
      </c>
      <c r="G15160" s="339" t="s">
        <v>16268</v>
      </c>
      <c r="H15160" s="57"/>
      <c r="I15160" s="57"/>
      <c r="J15160" s="57"/>
      <c r="K15160" s="57"/>
      <c r="L15160" s="334"/>
      <c r="M15160" s="337"/>
      <c r="N15160" s="31"/>
      <c r="P15160" s="343"/>
    </row>
    <row r="15161" spans="1:16" x14ac:dyDescent="0.25">
      <c r="A15161" s="264" t="s">
        <v>7107</v>
      </c>
      <c r="B15161" s="264" t="s">
        <v>3753</v>
      </c>
      <c r="C15161" s="265">
        <v>210101</v>
      </c>
      <c r="D15161" s="265" t="s">
        <v>15953</v>
      </c>
      <c r="E15161" s="266" t="s">
        <v>3754</v>
      </c>
      <c r="P15161" s="343"/>
    </row>
    <row r="15162" spans="1:16" x14ac:dyDescent="0.2">
      <c r="A15162" s="99" t="s">
        <v>7994</v>
      </c>
      <c r="B15162" s="92" t="s">
        <v>10965</v>
      </c>
      <c r="C15162" s="93" t="s">
        <v>10966</v>
      </c>
      <c r="D15162" s="93" t="s">
        <v>1398</v>
      </c>
      <c r="E15162" s="94">
        <v>45976</v>
      </c>
      <c r="F15162" s="93"/>
      <c r="G15162" s="93"/>
      <c r="H15162" s="93"/>
      <c r="I15162" s="99"/>
      <c r="J15162" s="99"/>
      <c r="K15162" s="99"/>
      <c r="L15162" s="334"/>
      <c r="M15162" s="337"/>
      <c r="N15162" s="31"/>
      <c r="P15162" s="343"/>
    </row>
    <row r="15163" spans="1:16" x14ac:dyDescent="0.25">
      <c r="A15163" s="264" t="s">
        <v>15127</v>
      </c>
      <c r="B15163" s="264" t="s">
        <v>13009</v>
      </c>
      <c r="C15163" s="265">
        <v>240101</v>
      </c>
      <c r="D15163" s="265" t="s">
        <v>15953</v>
      </c>
      <c r="E15163" s="266" t="s">
        <v>13010</v>
      </c>
      <c r="P15163" s="343"/>
    </row>
    <row r="15164" spans="1:16" x14ac:dyDescent="0.25">
      <c r="A15164" s="44" t="s">
        <v>3236</v>
      </c>
      <c r="B15164" s="44" t="s">
        <v>9962</v>
      </c>
      <c r="C15164" s="45" t="s">
        <v>15264</v>
      </c>
      <c r="D15164" s="45" t="s">
        <v>16294</v>
      </c>
      <c r="E15164" s="46">
        <v>45868</v>
      </c>
      <c r="F15164" s="338"/>
      <c r="G15164" s="44"/>
      <c r="H15164" s="44"/>
      <c r="I15164" s="44"/>
      <c r="J15164" s="44"/>
      <c r="K15164" s="44"/>
      <c r="L15164" s="334"/>
      <c r="M15164" s="337"/>
      <c r="N15164" s="31"/>
      <c r="P15164" s="343"/>
    </row>
    <row r="15165" spans="1:16" x14ac:dyDescent="0.25">
      <c r="A15165" s="44" t="s">
        <v>3236</v>
      </c>
      <c r="B15165" s="102" t="s">
        <v>7778</v>
      </c>
      <c r="C15165" s="97" t="s">
        <v>7779</v>
      </c>
      <c r="D15165" s="96" t="s">
        <v>1398</v>
      </c>
      <c r="E15165" s="64">
        <v>45975</v>
      </c>
      <c r="F15165" s="93"/>
      <c r="G15165" s="93"/>
      <c r="H15165" s="93"/>
      <c r="I15165" s="99"/>
      <c r="J15165" s="99"/>
      <c r="K15165" s="99"/>
      <c r="L15165" s="334"/>
      <c r="M15165" s="337"/>
      <c r="N15165" s="31"/>
      <c r="P15165" s="343"/>
    </row>
    <row r="15166" spans="1:16" x14ac:dyDescent="0.2">
      <c r="A15166" s="57" t="s">
        <v>4561</v>
      </c>
      <c r="B15166" s="57" t="s">
        <v>1488</v>
      </c>
      <c r="C15166" s="62">
        <v>21027</v>
      </c>
      <c r="D15166" s="62" t="s">
        <v>5966</v>
      </c>
      <c r="E15166" s="60">
        <v>45777</v>
      </c>
      <c r="F15166" s="339" t="s">
        <v>16267</v>
      </c>
      <c r="G15166" s="339" t="s">
        <v>16268</v>
      </c>
      <c r="H15166" s="57"/>
      <c r="I15166" s="57"/>
      <c r="J15166" s="57"/>
      <c r="K15166" s="57"/>
      <c r="L15166" s="334"/>
      <c r="M15166" s="337"/>
      <c r="N15166" s="31"/>
      <c r="P15166" s="343"/>
    </row>
    <row r="15167" spans="1:16" x14ac:dyDescent="0.25">
      <c r="A15167" s="264" t="s">
        <v>16988</v>
      </c>
      <c r="B15167" s="264" t="s">
        <v>16922</v>
      </c>
      <c r="C15167" s="265">
        <v>24090701</v>
      </c>
      <c r="D15167" s="265" t="s">
        <v>15953</v>
      </c>
      <c r="E15167" s="266" t="s">
        <v>6214</v>
      </c>
      <c r="P15167" s="343"/>
    </row>
    <row r="15168" spans="1:16" x14ac:dyDescent="0.25">
      <c r="A15168" s="264" t="s">
        <v>16988</v>
      </c>
      <c r="B15168" s="264" t="s">
        <v>5419</v>
      </c>
      <c r="C15168" s="265">
        <v>24090702</v>
      </c>
      <c r="D15168" s="265" t="s">
        <v>15953</v>
      </c>
      <c r="E15168" s="266" t="s">
        <v>10715</v>
      </c>
      <c r="P15168" s="343"/>
    </row>
    <row r="15169" spans="1:16" x14ac:dyDescent="0.25">
      <c r="A15169" s="264" t="s">
        <v>11502</v>
      </c>
      <c r="B15169" s="264" t="s">
        <v>1069</v>
      </c>
      <c r="C15169" s="265">
        <v>230103</v>
      </c>
      <c r="D15169" s="265" t="s">
        <v>15953</v>
      </c>
      <c r="E15169" s="266" t="s">
        <v>6809</v>
      </c>
      <c r="P15169" s="343"/>
    </row>
    <row r="15170" spans="1:16" x14ac:dyDescent="0.25">
      <c r="A15170" s="264" t="s">
        <v>11502</v>
      </c>
      <c r="B15170" s="264" t="s">
        <v>10524</v>
      </c>
      <c r="C15170" s="265">
        <v>230401</v>
      </c>
      <c r="D15170" s="265" t="s">
        <v>15953</v>
      </c>
      <c r="E15170" s="266" t="s">
        <v>9996</v>
      </c>
      <c r="P15170" s="343"/>
    </row>
    <row r="15171" spans="1:16" x14ac:dyDescent="0.25">
      <c r="A15171" s="264" t="s">
        <v>11502</v>
      </c>
      <c r="B15171" s="264" t="s">
        <v>3590</v>
      </c>
      <c r="C15171" s="265">
        <v>230903</v>
      </c>
      <c r="D15171" s="265" t="s">
        <v>15953</v>
      </c>
      <c r="E15171" s="266" t="s">
        <v>10715</v>
      </c>
      <c r="P15171" s="343"/>
    </row>
    <row r="15172" spans="1:16" x14ac:dyDescent="0.25">
      <c r="A15172" s="44" t="s">
        <v>15657</v>
      </c>
      <c r="B15172" s="44" t="s">
        <v>1353</v>
      </c>
      <c r="C15172" s="45" t="s">
        <v>15395</v>
      </c>
      <c r="D15172" s="45" t="s">
        <v>18252</v>
      </c>
      <c r="E15172" s="45" t="s">
        <v>10069</v>
      </c>
      <c r="F15172" s="45" t="s">
        <v>1384</v>
      </c>
      <c r="G15172" s="45" t="s">
        <v>1385</v>
      </c>
      <c r="P15172" s="343"/>
    </row>
    <row r="15173" spans="1:16" x14ac:dyDescent="0.25">
      <c r="A15173" s="264" t="s">
        <v>15128</v>
      </c>
      <c r="B15173" s="264" t="s">
        <v>14577</v>
      </c>
      <c r="C15173" s="265">
        <v>240501</v>
      </c>
      <c r="D15173" s="265" t="s">
        <v>15953</v>
      </c>
      <c r="E15173" s="266" t="s">
        <v>14578</v>
      </c>
      <c r="P15173" s="343"/>
    </row>
    <row r="15174" spans="1:16" x14ac:dyDescent="0.25">
      <c r="A15174" s="264" t="s">
        <v>3781</v>
      </c>
      <c r="B15174" s="264" t="s">
        <v>3753</v>
      </c>
      <c r="C15174" s="265">
        <v>210101</v>
      </c>
      <c r="D15174" s="265" t="s">
        <v>15953</v>
      </c>
      <c r="E15174" s="266" t="s">
        <v>3754</v>
      </c>
      <c r="P15174" s="343"/>
    </row>
    <row r="15175" spans="1:16" x14ac:dyDescent="0.25">
      <c r="A15175" s="44" t="s">
        <v>15658</v>
      </c>
      <c r="B15175" s="44" t="s">
        <v>4864</v>
      </c>
      <c r="C15175" s="45" t="s">
        <v>15411</v>
      </c>
      <c r="D15175" s="45" t="s">
        <v>18252</v>
      </c>
      <c r="E15175" s="45" t="s">
        <v>6492</v>
      </c>
      <c r="F15175" s="45" t="s">
        <v>1384</v>
      </c>
      <c r="G15175" s="45" t="s">
        <v>1384</v>
      </c>
      <c r="P15175" s="343"/>
    </row>
    <row r="15176" spans="1:16" x14ac:dyDescent="0.25">
      <c r="A15176" s="264" t="s">
        <v>18026</v>
      </c>
      <c r="B15176" s="264" t="s">
        <v>236</v>
      </c>
      <c r="C15176" s="265">
        <v>241001</v>
      </c>
      <c r="D15176" s="265" t="s">
        <v>15953</v>
      </c>
      <c r="E15176" s="266" t="s">
        <v>11352</v>
      </c>
      <c r="P15176" s="343"/>
    </row>
    <row r="15177" spans="1:16" x14ac:dyDescent="0.25">
      <c r="A15177" s="264" t="s">
        <v>15929</v>
      </c>
      <c r="B15177" s="264" t="s">
        <v>6669</v>
      </c>
      <c r="C15177" s="265">
        <v>240804</v>
      </c>
      <c r="D15177" s="265" t="s">
        <v>15953</v>
      </c>
      <c r="E15177" s="266" t="s">
        <v>15826</v>
      </c>
      <c r="P15177" s="343"/>
    </row>
    <row r="15178" spans="1:16" x14ac:dyDescent="0.25">
      <c r="A15178" s="264" t="s">
        <v>15929</v>
      </c>
      <c r="B15178" s="264" t="s">
        <v>5425</v>
      </c>
      <c r="C15178" s="265">
        <v>240903</v>
      </c>
      <c r="D15178" s="265" t="s">
        <v>15953</v>
      </c>
      <c r="E15178" s="266" t="s">
        <v>6214</v>
      </c>
      <c r="P15178" s="343"/>
    </row>
    <row r="15179" spans="1:16" x14ac:dyDescent="0.25">
      <c r="A15179" s="44" t="s">
        <v>1302</v>
      </c>
      <c r="B15179" s="44" t="s">
        <v>3003</v>
      </c>
      <c r="C15179" s="45" t="s">
        <v>3053</v>
      </c>
      <c r="D15179" s="45" t="s">
        <v>15765</v>
      </c>
      <c r="E15179" s="45" t="s">
        <v>6665</v>
      </c>
      <c r="F15179" s="328"/>
      <c r="G15179" s="328"/>
      <c r="H15179" s="328"/>
      <c r="I15179" s="329"/>
      <c r="J15179" s="329"/>
      <c r="K15179" s="329"/>
      <c r="L15179" s="334"/>
      <c r="M15179" s="337"/>
      <c r="P15179" s="343"/>
    </row>
    <row r="15180" spans="1:16" x14ac:dyDescent="0.25">
      <c r="A15180" s="346" t="s">
        <v>1302</v>
      </c>
      <c r="B15180" s="346" t="s">
        <v>3003</v>
      </c>
      <c r="C15180" s="347" t="s">
        <v>3053</v>
      </c>
      <c r="D15180" s="347" t="s">
        <v>15765</v>
      </c>
      <c r="E15180" s="347" t="s">
        <v>12997</v>
      </c>
      <c r="F15180" s="346"/>
      <c r="G15180" s="346"/>
      <c r="H15180" s="346"/>
      <c r="I15180" s="346"/>
      <c r="J15180" s="346"/>
      <c r="K15180" s="346"/>
      <c r="L15180" s="346"/>
      <c r="M15180" s="346"/>
      <c r="P15180" s="343"/>
    </row>
    <row r="15181" spans="1:16" x14ac:dyDescent="0.25">
      <c r="A15181" s="44" t="s">
        <v>1302</v>
      </c>
      <c r="B15181" s="44" t="s">
        <v>12621</v>
      </c>
      <c r="C15181" s="45" t="s">
        <v>12947</v>
      </c>
      <c r="D15181" s="45" t="s">
        <v>4574</v>
      </c>
      <c r="E15181" s="275">
        <f>DATE(2027,12,4)</f>
        <v>46725</v>
      </c>
      <c r="M15181" s="337"/>
      <c r="P15181" s="343"/>
    </row>
    <row r="15182" spans="1:16" x14ac:dyDescent="0.25">
      <c r="A15182" s="44" t="s">
        <v>1302</v>
      </c>
      <c r="B15182" s="44" t="s">
        <v>3003</v>
      </c>
      <c r="C15182" s="45" t="s">
        <v>3053</v>
      </c>
      <c r="D15182" s="45" t="s">
        <v>13812</v>
      </c>
      <c r="E15182" s="45" t="s">
        <v>6665</v>
      </c>
      <c r="F15182" s="93"/>
      <c r="G15182" s="93"/>
      <c r="H15182" s="93"/>
      <c r="I15182" s="99"/>
      <c r="J15182" s="99"/>
      <c r="K15182" s="99"/>
      <c r="L15182" s="334"/>
      <c r="M15182" s="337"/>
      <c r="P15182" s="343"/>
    </row>
    <row r="15183" spans="1:16" x14ac:dyDescent="0.25">
      <c r="A15183" s="148" t="s">
        <v>6220</v>
      </c>
      <c r="B15183" s="149" t="s">
        <v>2332</v>
      </c>
      <c r="C15183" s="106" t="s">
        <v>9085</v>
      </c>
      <c r="D15183" s="93" t="s">
        <v>1593</v>
      </c>
      <c r="E15183" s="115">
        <v>46445</v>
      </c>
      <c r="F15183" s="93"/>
      <c r="G15183" s="93"/>
      <c r="H15183" s="93"/>
      <c r="I15183" s="99"/>
      <c r="J15183" s="99"/>
      <c r="K15183" s="99"/>
      <c r="L15183" s="334"/>
      <c r="M15183" s="337"/>
      <c r="P15183" s="343"/>
    </row>
    <row r="15184" spans="1:16" x14ac:dyDescent="0.25">
      <c r="A15184" s="148" t="s">
        <v>6220</v>
      </c>
      <c r="B15184" s="149" t="s">
        <v>2332</v>
      </c>
      <c r="C15184" s="106" t="s">
        <v>9085</v>
      </c>
      <c r="D15184" s="93" t="s">
        <v>1593</v>
      </c>
      <c r="E15184" s="115">
        <v>46445</v>
      </c>
      <c r="F15184" s="93"/>
      <c r="G15184" s="93"/>
      <c r="H15184" s="93"/>
      <c r="I15184" s="99"/>
      <c r="J15184" s="99"/>
      <c r="K15184" s="99"/>
      <c r="L15184" s="334"/>
      <c r="M15184" s="337"/>
      <c r="P15184" s="343"/>
    </row>
    <row r="15185" spans="1:16" x14ac:dyDescent="0.25">
      <c r="A15185" s="44" t="s">
        <v>18228</v>
      </c>
      <c r="B15185" s="44" t="s">
        <v>1350</v>
      </c>
      <c r="C15185" s="45" t="s">
        <v>6188</v>
      </c>
      <c r="D15185" s="45" t="s">
        <v>18252</v>
      </c>
      <c r="E15185" s="45" t="s">
        <v>6211</v>
      </c>
      <c r="F15185" s="45" t="s">
        <v>1384</v>
      </c>
      <c r="G15185" s="45" t="s">
        <v>1384</v>
      </c>
      <c r="P15185" s="343"/>
    </row>
    <row r="15186" spans="1:16" x14ac:dyDescent="0.25">
      <c r="A15186" s="264" t="s">
        <v>15129</v>
      </c>
      <c r="B15186" s="264" t="s">
        <v>4181</v>
      </c>
      <c r="C15186" s="265">
        <v>240301</v>
      </c>
      <c r="D15186" s="265" t="s">
        <v>15953</v>
      </c>
      <c r="E15186" s="266" t="s">
        <v>13010</v>
      </c>
      <c r="P15186" s="343"/>
    </row>
    <row r="15187" spans="1:16" x14ac:dyDescent="0.25">
      <c r="A15187" s="264" t="s">
        <v>10502</v>
      </c>
      <c r="B15187" s="264" t="s">
        <v>2751</v>
      </c>
      <c r="C15187" s="265">
        <v>230105</v>
      </c>
      <c r="D15187" s="265" t="s">
        <v>15953</v>
      </c>
      <c r="E15187" s="266" t="s">
        <v>6877</v>
      </c>
      <c r="P15187" s="343"/>
    </row>
    <row r="15188" spans="1:16" x14ac:dyDescent="0.25">
      <c r="A15188" s="264" t="s">
        <v>10502</v>
      </c>
      <c r="B15188" s="264" t="s">
        <v>9688</v>
      </c>
      <c r="C15188" s="265">
        <v>230504</v>
      </c>
      <c r="D15188" s="265" t="s">
        <v>15953</v>
      </c>
      <c r="E15188" s="266" t="s">
        <v>9689</v>
      </c>
      <c r="P15188" s="343"/>
    </row>
    <row r="15189" spans="1:16" x14ac:dyDescent="0.25">
      <c r="A15189" s="264" t="s">
        <v>15130</v>
      </c>
      <c r="B15189" s="264" t="s">
        <v>13009</v>
      </c>
      <c r="C15189" s="265">
        <v>240101</v>
      </c>
      <c r="D15189" s="265" t="s">
        <v>15953</v>
      </c>
      <c r="E15189" s="266" t="s">
        <v>13010</v>
      </c>
      <c r="P15189" s="343"/>
    </row>
    <row r="15190" spans="1:16" x14ac:dyDescent="0.25">
      <c r="A15190" s="264" t="s">
        <v>15131</v>
      </c>
      <c r="B15190" s="264" t="s">
        <v>12996</v>
      </c>
      <c r="C15190" s="265">
        <v>24010401</v>
      </c>
      <c r="D15190" s="265" t="s">
        <v>15953</v>
      </c>
      <c r="E15190" s="266" t="s">
        <v>12997</v>
      </c>
      <c r="P15190" s="343"/>
    </row>
    <row r="15191" spans="1:16" x14ac:dyDescent="0.25">
      <c r="A15191" s="264" t="s">
        <v>15930</v>
      </c>
      <c r="B15191" s="264" t="s">
        <v>6669</v>
      </c>
      <c r="C15191" s="265">
        <v>240804</v>
      </c>
      <c r="D15191" s="265" t="s">
        <v>15953</v>
      </c>
      <c r="E15191" s="266" t="s">
        <v>15826</v>
      </c>
      <c r="P15191" s="343"/>
    </row>
    <row r="15192" spans="1:16" x14ac:dyDescent="0.25">
      <c r="A15192" s="44" t="s">
        <v>13438</v>
      </c>
      <c r="B15192" s="44" t="s">
        <v>15970</v>
      </c>
      <c r="C15192" s="45" t="s">
        <v>15775</v>
      </c>
      <c r="D15192" s="45" t="s">
        <v>18252</v>
      </c>
      <c r="E15192" s="45" t="s">
        <v>6416</v>
      </c>
      <c r="F15192" s="45" t="s">
        <v>1384</v>
      </c>
      <c r="G15192" s="45" t="s">
        <v>1385</v>
      </c>
      <c r="P15192" s="343"/>
    </row>
    <row r="15193" spans="1:16" x14ac:dyDescent="0.25">
      <c r="A15193" s="403" t="s">
        <v>13438</v>
      </c>
      <c r="B15193" s="403" t="s">
        <v>17114</v>
      </c>
      <c r="C15193" s="413">
        <v>13.24</v>
      </c>
      <c r="D15193" s="43" t="s">
        <v>17679</v>
      </c>
      <c r="E15193" s="43">
        <v>47299</v>
      </c>
      <c r="F15193" s="88" t="s">
        <v>1533</v>
      </c>
      <c r="P15193" s="343"/>
    </row>
    <row r="15194" spans="1:16" x14ac:dyDescent="0.25">
      <c r="A15194" s="403" t="s">
        <v>13438</v>
      </c>
      <c r="B15194" s="403" t="s">
        <v>17093</v>
      </c>
      <c r="C15194" s="413">
        <v>33.24</v>
      </c>
      <c r="D15194" s="43" t="s">
        <v>17679</v>
      </c>
      <c r="E15194" s="43">
        <v>47299</v>
      </c>
      <c r="F15194" s="88" t="s">
        <v>1533</v>
      </c>
      <c r="P15194" s="343"/>
    </row>
    <row r="15195" spans="1:16" x14ac:dyDescent="0.25">
      <c r="A15195" s="44" t="s">
        <v>13438</v>
      </c>
      <c r="B15195" s="44" t="s">
        <v>15257</v>
      </c>
      <c r="C15195" s="45" t="s">
        <v>13518</v>
      </c>
      <c r="D15195" s="45" t="s">
        <v>16294</v>
      </c>
      <c r="E15195" s="46">
        <v>46022</v>
      </c>
      <c r="F15195" s="338" t="s">
        <v>2055</v>
      </c>
      <c r="G15195" s="44"/>
      <c r="H15195" s="44"/>
      <c r="I15195" s="44"/>
      <c r="J15195" s="44"/>
      <c r="K15195" s="44"/>
      <c r="L15195" s="334"/>
      <c r="M15195" s="337"/>
      <c r="N15195" s="31"/>
      <c r="P15195" s="343"/>
    </row>
    <row r="15196" spans="1:16" x14ac:dyDescent="0.25">
      <c r="A15196" s="264" t="s">
        <v>7108</v>
      </c>
      <c r="B15196" s="264" t="s">
        <v>2751</v>
      </c>
      <c r="C15196" s="265">
        <v>220105</v>
      </c>
      <c r="D15196" s="265" t="s">
        <v>15953</v>
      </c>
      <c r="E15196" s="266" t="s">
        <v>3064</v>
      </c>
      <c r="P15196" s="343"/>
    </row>
    <row r="15197" spans="1:16" x14ac:dyDescent="0.25">
      <c r="A15197" s="264" t="s">
        <v>7108</v>
      </c>
      <c r="B15197" s="264" t="s">
        <v>6669</v>
      </c>
      <c r="C15197" s="265">
        <v>230807</v>
      </c>
      <c r="D15197" s="265" t="s">
        <v>15953</v>
      </c>
      <c r="E15197" s="266" t="s">
        <v>6877</v>
      </c>
      <c r="P15197" s="343"/>
    </row>
    <row r="15198" spans="1:16" x14ac:dyDescent="0.25">
      <c r="A15198" s="44" t="s">
        <v>12622</v>
      </c>
      <c r="B15198" s="44" t="s">
        <v>12623</v>
      </c>
      <c r="C15198" s="45" t="s">
        <v>4812</v>
      </c>
      <c r="D15198" s="45" t="s">
        <v>4574</v>
      </c>
      <c r="E15198" s="275">
        <f>DATE(2025,6,1)</f>
        <v>45809</v>
      </c>
      <c r="F15198" s="32"/>
      <c r="G15198" s="32"/>
      <c r="H15198" s="32"/>
      <c r="I15198" s="31"/>
      <c r="J15198" s="31"/>
      <c r="K15198" s="31"/>
      <c r="L15198" s="31"/>
      <c r="M15198" s="337"/>
      <c r="N15198" s="31"/>
      <c r="P15198" s="343"/>
    </row>
    <row r="15199" spans="1:16" x14ac:dyDescent="0.2">
      <c r="A15199" s="103" t="s">
        <v>4097</v>
      </c>
      <c r="B15199" s="103" t="s">
        <v>4098</v>
      </c>
      <c r="C15199" s="147" t="s">
        <v>4096</v>
      </c>
      <c r="D15199" s="146" t="s">
        <v>1702</v>
      </c>
      <c r="E15199" s="116"/>
      <c r="F15199" s="104"/>
      <c r="G15199" s="104"/>
      <c r="H15199" s="93"/>
      <c r="I15199" s="99"/>
      <c r="J15199" s="99"/>
      <c r="K15199" s="99"/>
      <c r="L15199" s="334"/>
      <c r="M15199" s="337"/>
      <c r="P15199" s="343"/>
    </row>
    <row r="15200" spans="1:16" x14ac:dyDescent="0.25">
      <c r="A15200" s="262" t="s">
        <v>9250</v>
      </c>
      <c r="B15200" s="262" t="s">
        <v>9229</v>
      </c>
      <c r="C15200" s="53" t="s">
        <v>9290</v>
      </c>
      <c r="D15200" s="93" t="s">
        <v>7330</v>
      </c>
      <c r="E15200" s="263">
        <v>46824</v>
      </c>
      <c r="F15200" s="93"/>
      <c r="G15200" s="93"/>
      <c r="H15200" s="93"/>
      <c r="I15200" s="99"/>
      <c r="J15200" s="99"/>
      <c r="K15200" s="99"/>
      <c r="L15200" s="334"/>
      <c r="M15200" s="337"/>
      <c r="P15200" s="343"/>
    </row>
    <row r="15201" spans="1:16" x14ac:dyDescent="0.25">
      <c r="A15201" s="44" t="s">
        <v>12624</v>
      </c>
      <c r="B15201" s="44" t="s">
        <v>12369</v>
      </c>
      <c r="C15201" s="45" t="s">
        <v>4813</v>
      </c>
      <c r="D15201" s="45" t="s">
        <v>4574</v>
      </c>
      <c r="E15201" s="275">
        <f>DATE(2025,6,1)</f>
        <v>45809</v>
      </c>
      <c r="F15201" s="32"/>
      <c r="G15201" s="32"/>
      <c r="H15201" s="32"/>
      <c r="I15201" s="31"/>
      <c r="J15201" s="31"/>
      <c r="K15201" s="31"/>
      <c r="L15201" s="31"/>
      <c r="M15201" s="337"/>
      <c r="N15201" s="31"/>
      <c r="P15201" s="343"/>
    </row>
    <row r="15202" spans="1:16" x14ac:dyDescent="0.25">
      <c r="A15202" s="44" t="s">
        <v>16741</v>
      </c>
      <c r="B15202" s="44" t="s">
        <v>16742</v>
      </c>
      <c r="C15202" s="45" t="s">
        <v>16743</v>
      </c>
      <c r="D15202" s="45" t="s">
        <v>4574</v>
      </c>
      <c r="E15202" s="275">
        <f>DATE(2028,7,15)</f>
        <v>46949</v>
      </c>
      <c r="M15202" s="337"/>
      <c r="P15202" s="343"/>
    </row>
    <row r="15203" spans="1:16" x14ac:dyDescent="0.25">
      <c r="A15203" s="1" t="s">
        <v>9781</v>
      </c>
      <c r="B15203" s="432" t="s">
        <v>2183</v>
      </c>
      <c r="C15203" s="433" t="s">
        <v>9782</v>
      </c>
      <c r="D15203" s="434" t="s">
        <v>17016</v>
      </c>
      <c r="E15203" s="434">
        <v>45828</v>
      </c>
      <c r="P15203" s="343"/>
    </row>
    <row r="15204" spans="1:16" x14ac:dyDescent="0.25">
      <c r="A15204" s="1" t="s">
        <v>9781</v>
      </c>
      <c r="B15204" s="432" t="s">
        <v>2183</v>
      </c>
      <c r="C15204" s="433" t="s">
        <v>9782</v>
      </c>
      <c r="D15204" s="434" t="s">
        <v>17016</v>
      </c>
      <c r="E15204" s="434">
        <v>45828</v>
      </c>
      <c r="P15204" s="343"/>
    </row>
    <row r="15205" spans="1:16" x14ac:dyDescent="0.25">
      <c r="A15205" s="1" t="s">
        <v>9781</v>
      </c>
      <c r="B15205" s="432" t="s">
        <v>14389</v>
      </c>
      <c r="C15205" s="433" t="s">
        <v>14528</v>
      </c>
      <c r="D15205" s="434" t="s">
        <v>17016</v>
      </c>
      <c r="E15205" s="434">
        <v>45826</v>
      </c>
      <c r="P15205" s="343"/>
    </row>
    <row r="15206" spans="1:16" x14ac:dyDescent="0.25">
      <c r="A15206" s="1" t="s">
        <v>9781</v>
      </c>
      <c r="B15206" s="432" t="s">
        <v>14389</v>
      </c>
      <c r="C15206" s="433" t="s">
        <v>14528</v>
      </c>
      <c r="D15206" s="434" t="s">
        <v>17016</v>
      </c>
      <c r="E15206" s="434">
        <v>45826</v>
      </c>
      <c r="P15206" s="343"/>
    </row>
    <row r="15207" spans="1:16" x14ac:dyDescent="0.25">
      <c r="A15207" s="1" t="s">
        <v>9781</v>
      </c>
      <c r="B15207" s="432" t="s">
        <v>14389</v>
      </c>
      <c r="C15207" s="433" t="s">
        <v>14528</v>
      </c>
      <c r="D15207" s="434" t="s">
        <v>17016</v>
      </c>
      <c r="E15207" s="434">
        <v>45826</v>
      </c>
      <c r="P15207" s="343"/>
    </row>
    <row r="15208" spans="1:16" x14ac:dyDescent="0.25">
      <c r="A15208" s="264" t="s">
        <v>9781</v>
      </c>
      <c r="B15208" s="264" t="s">
        <v>6669</v>
      </c>
      <c r="C15208" s="265">
        <v>230807</v>
      </c>
      <c r="D15208" s="265" t="s">
        <v>15953</v>
      </c>
      <c r="E15208" s="266" t="s">
        <v>6877</v>
      </c>
      <c r="P15208" s="343"/>
    </row>
    <row r="15209" spans="1:16" x14ac:dyDescent="0.25">
      <c r="A15209" s="44" t="s">
        <v>16213</v>
      </c>
      <c r="B15209" s="44" t="s">
        <v>15970</v>
      </c>
      <c r="C15209" s="45" t="s">
        <v>15775</v>
      </c>
      <c r="D15209" s="45" t="s">
        <v>18252</v>
      </c>
      <c r="E15209" s="45" t="s">
        <v>6416</v>
      </c>
      <c r="F15209" s="45" t="s">
        <v>1384</v>
      </c>
      <c r="G15209" s="45" t="s">
        <v>1385</v>
      </c>
      <c r="P15209" s="343"/>
    </row>
    <row r="15210" spans="1:16" x14ac:dyDescent="0.25">
      <c r="A15210" s="44" t="s">
        <v>16213</v>
      </c>
      <c r="B15210" s="44" t="s">
        <v>15779</v>
      </c>
      <c r="C15210" s="45" t="s">
        <v>15780</v>
      </c>
      <c r="D15210" s="45" t="s">
        <v>18252</v>
      </c>
      <c r="E15210" s="45" t="s">
        <v>6416</v>
      </c>
      <c r="F15210" s="45" t="s">
        <v>1384</v>
      </c>
      <c r="G15210" s="45" t="s">
        <v>1385</v>
      </c>
      <c r="P15210" s="343"/>
    </row>
    <row r="15211" spans="1:16" x14ac:dyDescent="0.25">
      <c r="A15211" s="44" t="s">
        <v>16213</v>
      </c>
      <c r="B15211" s="44" t="s">
        <v>1345</v>
      </c>
      <c r="C15211" s="45" t="s">
        <v>18105</v>
      </c>
      <c r="D15211" s="45" t="s">
        <v>18252</v>
      </c>
      <c r="E15211" s="45" t="s">
        <v>6985</v>
      </c>
      <c r="F15211" s="45" t="s">
        <v>1384</v>
      </c>
      <c r="G15211" s="45" t="s">
        <v>1385</v>
      </c>
      <c r="P15211" s="343"/>
    </row>
    <row r="15212" spans="1:16" x14ac:dyDescent="0.25">
      <c r="A15212" s="264" t="s">
        <v>8779</v>
      </c>
      <c r="B15212" s="264" t="s">
        <v>3782</v>
      </c>
      <c r="C15212" s="265">
        <v>23010402</v>
      </c>
      <c r="D15212" s="265" t="s">
        <v>15953</v>
      </c>
      <c r="E15212" s="266" t="s">
        <v>8836</v>
      </c>
      <c r="P15212" s="343"/>
    </row>
    <row r="15213" spans="1:16" x14ac:dyDescent="0.25">
      <c r="A15213" s="264" t="s">
        <v>15931</v>
      </c>
      <c r="B15213" s="264" t="s">
        <v>6669</v>
      </c>
      <c r="C15213" s="265">
        <v>240804</v>
      </c>
      <c r="D15213" s="265" t="s">
        <v>15953</v>
      </c>
      <c r="E15213" s="266" t="s">
        <v>15826</v>
      </c>
      <c r="P15213" s="343"/>
    </row>
    <row r="15214" spans="1:16" x14ac:dyDescent="0.25">
      <c r="A15214" s="44" t="s">
        <v>10242</v>
      </c>
      <c r="B15214" s="44" t="s">
        <v>10240</v>
      </c>
      <c r="C15214" s="45" t="s">
        <v>10243</v>
      </c>
      <c r="D15214" s="45" t="s">
        <v>15765</v>
      </c>
      <c r="E15214" s="45" t="s">
        <v>6212</v>
      </c>
      <c r="F15214" s="328"/>
      <c r="G15214" s="328"/>
      <c r="H15214" s="328"/>
      <c r="I15214" s="329"/>
      <c r="J15214" s="329"/>
      <c r="K15214" s="329"/>
      <c r="L15214" s="334"/>
      <c r="M15214" s="337"/>
      <c r="P15214" s="343"/>
    </row>
    <row r="15215" spans="1:16" x14ac:dyDescent="0.25">
      <c r="A15215" s="346" t="s">
        <v>10242</v>
      </c>
      <c r="B15215" s="346" t="s">
        <v>10240</v>
      </c>
      <c r="C15215" s="347" t="s">
        <v>10243</v>
      </c>
      <c r="D15215" s="347" t="s">
        <v>15765</v>
      </c>
      <c r="E15215" s="347" t="s">
        <v>10069</v>
      </c>
      <c r="F15215" s="346"/>
      <c r="G15215" s="346"/>
      <c r="H15215" s="346"/>
      <c r="I15215" s="346"/>
      <c r="J15215" s="346"/>
      <c r="K15215" s="346"/>
      <c r="L15215" s="346"/>
      <c r="M15215" s="346"/>
      <c r="P15215" s="343"/>
    </row>
    <row r="15216" spans="1:16" x14ac:dyDescent="0.25">
      <c r="A15216" s="44" t="s">
        <v>10242</v>
      </c>
      <c r="B15216" s="44" t="s">
        <v>10240</v>
      </c>
      <c r="C15216" s="45" t="s">
        <v>10243</v>
      </c>
      <c r="D15216" s="45" t="s">
        <v>13812</v>
      </c>
      <c r="E15216" s="45" t="s">
        <v>6212</v>
      </c>
      <c r="F15216" s="93"/>
      <c r="G15216" s="93"/>
      <c r="H15216" s="93"/>
      <c r="I15216" s="99"/>
      <c r="J15216" s="99"/>
      <c r="K15216" s="99"/>
      <c r="L15216" s="334"/>
      <c r="M15216" s="337"/>
      <c r="P15216" s="343"/>
    </row>
    <row r="15217" spans="1:16" x14ac:dyDescent="0.25">
      <c r="A15217" s="44" t="s">
        <v>28</v>
      </c>
      <c r="B15217" s="44" t="s">
        <v>15970</v>
      </c>
      <c r="C15217" s="45" t="s">
        <v>15775</v>
      </c>
      <c r="D15217" s="45" t="s">
        <v>18252</v>
      </c>
      <c r="E15217" s="45" t="s">
        <v>6416</v>
      </c>
      <c r="F15217" s="45" t="s">
        <v>1384</v>
      </c>
      <c r="G15217" s="45" t="s">
        <v>1385</v>
      </c>
      <c r="P15217" s="343"/>
    </row>
    <row r="15218" spans="1:16" x14ac:dyDescent="0.25">
      <c r="A15218" s="264" t="s">
        <v>28</v>
      </c>
      <c r="B15218" s="264" t="s">
        <v>1053</v>
      </c>
      <c r="C15218" s="265">
        <v>210902</v>
      </c>
      <c r="D15218" s="265" t="s">
        <v>15953</v>
      </c>
      <c r="E15218" s="266" t="s">
        <v>5195</v>
      </c>
      <c r="P15218" s="343"/>
    </row>
    <row r="15219" spans="1:16" x14ac:dyDescent="0.2">
      <c r="A15219" s="57" t="s">
        <v>1560</v>
      </c>
      <c r="B15219" s="92" t="s">
        <v>4550</v>
      </c>
      <c r="C15219" s="93" t="s">
        <v>4548</v>
      </c>
      <c r="D15219" s="93" t="s">
        <v>4549</v>
      </c>
      <c r="E15219" s="94">
        <v>46203</v>
      </c>
      <c r="F15219" s="93"/>
      <c r="G15219" s="93"/>
      <c r="H15219" s="93"/>
      <c r="I15219" s="99"/>
      <c r="J15219" s="99"/>
      <c r="K15219" s="99"/>
      <c r="L15219" s="334"/>
      <c r="M15219" s="337"/>
      <c r="P15219" s="343"/>
    </row>
    <row r="15220" spans="1:16" x14ac:dyDescent="0.25">
      <c r="A15220" s="120" t="s">
        <v>2371</v>
      </c>
      <c r="B15220" s="117" t="s">
        <v>3092</v>
      </c>
      <c r="C15220" s="106" t="s">
        <v>2333</v>
      </c>
      <c r="D15220" s="93" t="s">
        <v>1593</v>
      </c>
      <c r="E15220" s="115">
        <v>46446</v>
      </c>
      <c r="F15220" s="93"/>
      <c r="G15220" s="93"/>
      <c r="H15220" s="93"/>
      <c r="I15220" s="99"/>
      <c r="J15220" s="99"/>
      <c r="K15220" s="99"/>
      <c r="L15220" s="334"/>
      <c r="M15220" s="337"/>
      <c r="P15220" s="343"/>
    </row>
    <row r="15221" spans="1:16" x14ac:dyDescent="0.25">
      <c r="A15221" s="120" t="s">
        <v>2371</v>
      </c>
      <c r="B15221" s="117" t="s">
        <v>3092</v>
      </c>
      <c r="C15221" s="106" t="s">
        <v>2333</v>
      </c>
      <c r="D15221" s="93" t="s">
        <v>1593</v>
      </c>
      <c r="E15221" s="115">
        <v>46446</v>
      </c>
      <c r="F15221" s="93"/>
      <c r="G15221" s="93"/>
      <c r="H15221" s="93"/>
      <c r="I15221" s="99"/>
      <c r="J15221" s="99"/>
      <c r="K15221" s="99"/>
      <c r="L15221" s="334"/>
      <c r="M15221" s="337"/>
      <c r="P15221" s="343"/>
    </row>
    <row r="15222" spans="1:16" x14ac:dyDescent="0.25">
      <c r="A15222" s="346" t="s">
        <v>2586</v>
      </c>
      <c r="B15222" s="346" t="s">
        <v>16859</v>
      </c>
      <c r="C15222" s="347" t="s">
        <v>16860</v>
      </c>
      <c r="D15222" s="347" t="s">
        <v>15765</v>
      </c>
      <c r="E15222" s="347" t="s">
        <v>16861</v>
      </c>
      <c r="F15222" s="346"/>
      <c r="G15222" s="346"/>
      <c r="H15222" s="346"/>
      <c r="I15222" s="346"/>
      <c r="J15222" s="346"/>
      <c r="K15222" s="346"/>
      <c r="L15222" s="346"/>
      <c r="M15222" s="346"/>
      <c r="P15222" s="343"/>
    </row>
    <row r="15223" spans="1:16" x14ac:dyDescent="0.25">
      <c r="A15223" s="264" t="s">
        <v>5510</v>
      </c>
      <c r="B15223" s="264" t="s">
        <v>17689</v>
      </c>
      <c r="C15223" s="265">
        <v>241101</v>
      </c>
      <c r="D15223" s="265" t="s">
        <v>15953</v>
      </c>
      <c r="E15223" s="266" t="s">
        <v>6985</v>
      </c>
      <c r="P15223" s="343"/>
    </row>
    <row r="15224" spans="1:16" x14ac:dyDescent="0.25">
      <c r="A15224" s="403" t="s">
        <v>17586</v>
      </c>
      <c r="B15224" s="403" t="s">
        <v>17093</v>
      </c>
      <c r="C15224" s="413">
        <v>33.22</v>
      </c>
      <c r="D15224" s="43" t="s">
        <v>17679</v>
      </c>
      <c r="E15224" s="43">
        <v>45838</v>
      </c>
      <c r="F15224" s="88"/>
      <c r="P15224" s="343"/>
    </row>
    <row r="15225" spans="1:16" x14ac:dyDescent="0.25">
      <c r="A15225" s="1" t="s">
        <v>103</v>
      </c>
      <c r="B15225" s="432" t="s">
        <v>179</v>
      </c>
      <c r="C15225" s="433" t="s">
        <v>18289</v>
      </c>
      <c r="D15225" s="434" t="s">
        <v>17016</v>
      </c>
      <c r="E15225" s="434">
        <v>45858</v>
      </c>
      <c r="P15225" s="343"/>
    </row>
    <row r="15226" spans="1:16" x14ac:dyDescent="0.25">
      <c r="A15226" s="1" t="s">
        <v>103</v>
      </c>
      <c r="B15226" s="432" t="s">
        <v>179</v>
      </c>
      <c r="C15226" s="433" t="s">
        <v>16490</v>
      </c>
      <c r="D15226" s="434" t="s">
        <v>17016</v>
      </c>
      <c r="E15226" s="434">
        <v>46076</v>
      </c>
      <c r="P15226" s="343"/>
    </row>
    <row r="15227" spans="1:16" x14ac:dyDescent="0.25">
      <c r="A15227" s="44" t="s">
        <v>12625</v>
      </c>
      <c r="B15227" s="44" t="s">
        <v>12429</v>
      </c>
      <c r="C15227" s="45" t="s">
        <v>12948</v>
      </c>
      <c r="D15227" s="45" t="s">
        <v>4574</v>
      </c>
      <c r="E15227" s="275">
        <f>DATE(2028,2,12)</f>
        <v>46795</v>
      </c>
      <c r="M15227" s="337"/>
      <c r="P15227" s="343"/>
    </row>
    <row r="15228" spans="1:16" x14ac:dyDescent="0.25">
      <c r="A15228" s="44" t="s">
        <v>6141</v>
      </c>
      <c r="B15228" s="44" t="s">
        <v>1370</v>
      </c>
      <c r="C15228" s="45" t="s">
        <v>6201</v>
      </c>
      <c r="D15228" s="45" t="s">
        <v>18252</v>
      </c>
      <c r="E15228" s="45" t="s">
        <v>6212</v>
      </c>
      <c r="F15228" s="45" t="s">
        <v>1384</v>
      </c>
      <c r="G15228" s="45" t="s">
        <v>1385</v>
      </c>
      <c r="P15228" s="343"/>
    </row>
    <row r="15229" spans="1:16" x14ac:dyDescent="0.25">
      <c r="A15229" s="44" t="s">
        <v>553</v>
      </c>
      <c r="B15229" s="44" t="s">
        <v>15257</v>
      </c>
      <c r="C15229" s="45" t="s">
        <v>13518</v>
      </c>
      <c r="D15229" s="45" t="s">
        <v>16294</v>
      </c>
      <c r="E15229" s="46">
        <v>46022</v>
      </c>
      <c r="F15229" s="338" t="s">
        <v>2055</v>
      </c>
      <c r="G15229" s="44"/>
      <c r="H15229" s="44"/>
      <c r="I15229" s="44"/>
      <c r="J15229" s="44"/>
      <c r="K15229" s="44"/>
      <c r="L15229" s="334"/>
      <c r="M15229" s="337"/>
      <c r="N15229" s="31"/>
      <c r="P15229" s="343"/>
    </row>
    <row r="15230" spans="1:16" x14ac:dyDescent="0.25">
      <c r="A15230" s="264" t="s">
        <v>4341</v>
      </c>
      <c r="B15230" s="264" t="s">
        <v>3782</v>
      </c>
      <c r="C15230" s="265">
        <v>210205</v>
      </c>
      <c r="D15230" s="265" t="s">
        <v>15953</v>
      </c>
      <c r="E15230" s="266" t="s">
        <v>8836</v>
      </c>
      <c r="P15230" s="343"/>
    </row>
    <row r="15231" spans="1:16" x14ac:dyDescent="0.25">
      <c r="A15231" s="99" t="s">
        <v>994</v>
      </c>
      <c r="B15231" s="111" t="s">
        <v>1363</v>
      </c>
      <c r="C15231" s="56" t="s">
        <v>3258</v>
      </c>
      <c r="D15231" s="146" t="s">
        <v>2528</v>
      </c>
      <c r="E15231" s="69">
        <v>45227</v>
      </c>
      <c r="F15231" s="93"/>
      <c r="G15231" s="93"/>
      <c r="H15231" s="93"/>
      <c r="I15231" s="99"/>
      <c r="J15231" s="99"/>
      <c r="K15231" s="99"/>
      <c r="L15231" s="334"/>
      <c r="M15231" s="337"/>
      <c r="P15231" s="343"/>
    </row>
    <row r="15232" spans="1:16" x14ac:dyDescent="0.25">
      <c r="A15232" s="403" t="s">
        <v>994</v>
      </c>
      <c r="B15232" s="403" t="s">
        <v>17143</v>
      </c>
      <c r="C15232" s="413">
        <v>19.22</v>
      </c>
      <c r="D15232" s="43" t="s">
        <v>17679</v>
      </c>
      <c r="E15232" s="43">
        <v>45838</v>
      </c>
      <c r="F15232" s="88"/>
      <c r="P15232" s="343"/>
    </row>
    <row r="15233" spans="1:16" x14ac:dyDescent="0.25">
      <c r="A15233" s="403" t="s">
        <v>994</v>
      </c>
      <c r="B15233" s="403" t="s">
        <v>17216</v>
      </c>
      <c r="C15233" s="413">
        <v>35.229999999999997</v>
      </c>
      <c r="D15233" s="43" t="s">
        <v>17679</v>
      </c>
      <c r="E15233" s="43">
        <v>46934</v>
      </c>
      <c r="F15233" s="88"/>
      <c r="P15233" s="343"/>
    </row>
    <row r="15234" spans="1:16" x14ac:dyDescent="0.25">
      <c r="A15234" s="264" t="s">
        <v>994</v>
      </c>
      <c r="B15234" s="264" t="s">
        <v>14597</v>
      </c>
      <c r="C15234" s="265">
        <v>240302</v>
      </c>
      <c r="D15234" s="265" t="s">
        <v>15953</v>
      </c>
      <c r="E15234" s="266" t="s">
        <v>3064</v>
      </c>
      <c r="P15234" s="343"/>
    </row>
    <row r="15235" spans="1:16" x14ac:dyDescent="0.25">
      <c r="A15235" s="44" t="s">
        <v>10588</v>
      </c>
      <c r="B15235" s="44" t="s">
        <v>3186</v>
      </c>
      <c r="C15235" s="45" t="s">
        <v>10544</v>
      </c>
      <c r="D15235" s="45" t="s">
        <v>18252</v>
      </c>
      <c r="E15235" s="45" t="s">
        <v>5410</v>
      </c>
      <c r="F15235" s="45" t="s">
        <v>1384</v>
      </c>
      <c r="G15235" s="45" t="s">
        <v>1385</v>
      </c>
      <c r="P15235" s="343"/>
    </row>
    <row r="15236" spans="1:16" x14ac:dyDescent="0.25">
      <c r="A15236" s="264" t="s">
        <v>13063</v>
      </c>
      <c r="B15236" s="264" t="s">
        <v>12996</v>
      </c>
      <c r="C15236" s="265">
        <v>24010401</v>
      </c>
      <c r="D15236" s="265" t="s">
        <v>15953</v>
      </c>
      <c r="E15236" s="266" t="s">
        <v>12997</v>
      </c>
      <c r="P15236" s="343"/>
    </row>
    <row r="15237" spans="1:16" x14ac:dyDescent="0.25">
      <c r="A15237" s="264" t="s">
        <v>13063</v>
      </c>
      <c r="B15237" s="264" t="s">
        <v>3782</v>
      </c>
      <c r="C15237" s="265">
        <v>24010402</v>
      </c>
      <c r="D15237" s="265" t="s">
        <v>15953</v>
      </c>
      <c r="E15237" s="266" t="s">
        <v>8836</v>
      </c>
      <c r="P15237" s="343"/>
    </row>
    <row r="15238" spans="1:16" x14ac:dyDescent="0.25">
      <c r="A15238" s="264" t="s">
        <v>18027</v>
      </c>
      <c r="B15238" s="264" t="s">
        <v>1065</v>
      </c>
      <c r="C15238" s="265">
        <v>25010201</v>
      </c>
      <c r="D15238" s="265" t="s">
        <v>15953</v>
      </c>
      <c r="E15238" s="266" t="s">
        <v>17681</v>
      </c>
      <c r="P15238" s="343"/>
    </row>
    <row r="15239" spans="1:16" x14ac:dyDescent="0.25">
      <c r="A15239" s="264" t="s">
        <v>18027</v>
      </c>
      <c r="B15239" s="264" t="s">
        <v>6682</v>
      </c>
      <c r="C15239" s="265">
        <v>25010202</v>
      </c>
      <c r="D15239" s="265" t="s">
        <v>15953</v>
      </c>
      <c r="E15239" s="266" t="s">
        <v>6677</v>
      </c>
      <c r="P15239" s="343"/>
    </row>
    <row r="15240" spans="1:16" x14ac:dyDescent="0.25">
      <c r="A15240" s="264" t="s">
        <v>11503</v>
      </c>
      <c r="B15240" s="264" t="s">
        <v>3587</v>
      </c>
      <c r="C15240" s="265">
        <v>230904</v>
      </c>
      <c r="D15240" s="265" t="s">
        <v>15953</v>
      </c>
      <c r="E15240" s="266" t="s">
        <v>10715</v>
      </c>
      <c r="P15240" s="343"/>
    </row>
    <row r="15241" spans="1:16" x14ac:dyDescent="0.25">
      <c r="A15241" s="264" t="s">
        <v>15132</v>
      </c>
      <c r="B15241" s="264" t="s">
        <v>14575</v>
      </c>
      <c r="C15241" s="265">
        <v>240402</v>
      </c>
      <c r="D15241" s="265" t="s">
        <v>15953</v>
      </c>
      <c r="E15241" s="266" t="s">
        <v>6492</v>
      </c>
      <c r="P15241" s="343"/>
    </row>
    <row r="15242" spans="1:16" x14ac:dyDescent="0.25">
      <c r="A15242" s="44" t="s">
        <v>9210</v>
      </c>
      <c r="B15242" s="44" t="s">
        <v>2668</v>
      </c>
      <c r="C15242" s="45" t="s">
        <v>9091</v>
      </c>
      <c r="D15242" s="45" t="s">
        <v>18252</v>
      </c>
      <c r="E15242" s="45" t="s">
        <v>6809</v>
      </c>
      <c r="F15242" s="45" t="s">
        <v>1385</v>
      </c>
      <c r="G15242" s="45" t="s">
        <v>1385</v>
      </c>
      <c r="P15242" s="343"/>
    </row>
    <row r="15243" spans="1:16" x14ac:dyDescent="0.25">
      <c r="A15243" s="44" t="s">
        <v>15659</v>
      </c>
      <c r="B15243" s="44" t="s">
        <v>6179</v>
      </c>
      <c r="C15243" s="45" t="s">
        <v>6199</v>
      </c>
      <c r="D15243" s="45" t="s">
        <v>18252</v>
      </c>
      <c r="E15243" s="45" t="s">
        <v>6212</v>
      </c>
      <c r="F15243" s="45" t="s">
        <v>1384</v>
      </c>
      <c r="G15243" s="45" t="s">
        <v>1385</v>
      </c>
      <c r="P15243" s="343"/>
    </row>
    <row r="15244" spans="1:16" x14ac:dyDescent="0.25">
      <c r="A15244" s="44" t="s">
        <v>18229</v>
      </c>
      <c r="B15244" s="44" t="s">
        <v>1358</v>
      </c>
      <c r="C15244" s="45" t="s">
        <v>6197</v>
      </c>
      <c r="D15244" s="45" t="s">
        <v>18252</v>
      </c>
      <c r="E15244" s="45" t="s">
        <v>6211</v>
      </c>
      <c r="F15244" s="45" t="s">
        <v>1384</v>
      </c>
      <c r="G15244" s="45" t="s">
        <v>1384</v>
      </c>
      <c r="P15244" s="343"/>
    </row>
    <row r="15245" spans="1:16" x14ac:dyDescent="0.25">
      <c r="A15245" s="264" t="s">
        <v>15932</v>
      </c>
      <c r="B15245" s="264" t="s">
        <v>15824</v>
      </c>
      <c r="C15245" s="265">
        <v>240801</v>
      </c>
      <c r="D15245" s="265" t="s">
        <v>15953</v>
      </c>
      <c r="E15245" s="266" t="s">
        <v>6416</v>
      </c>
      <c r="P15245" s="343"/>
    </row>
    <row r="15246" spans="1:16" x14ac:dyDescent="0.25">
      <c r="A15246" s="264" t="s">
        <v>8780</v>
      </c>
      <c r="B15246" s="264" t="s">
        <v>6966</v>
      </c>
      <c r="C15246" s="265">
        <v>23010401</v>
      </c>
      <c r="D15246" s="265" t="s">
        <v>15953</v>
      </c>
      <c r="E15246" s="266" t="s">
        <v>6967</v>
      </c>
      <c r="P15246" s="343"/>
    </row>
    <row r="15247" spans="1:16" x14ac:dyDescent="0.25">
      <c r="A15247" s="264" t="s">
        <v>8780</v>
      </c>
      <c r="B15247" s="264" t="s">
        <v>3782</v>
      </c>
      <c r="C15247" s="265">
        <v>23010402</v>
      </c>
      <c r="D15247" s="265" t="s">
        <v>15953</v>
      </c>
      <c r="E15247" s="266" t="s">
        <v>8836</v>
      </c>
      <c r="P15247" s="343"/>
    </row>
    <row r="15248" spans="1:16" x14ac:dyDescent="0.25">
      <c r="A15248" s="264" t="s">
        <v>8780</v>
      </c>
      <c r="B15248" s="264" t="s">
        <v>11353</v>
      </c>
      <c r="C15248" s="265">
        <v>23110102</v>
      </c>
      <c r="D15248" s="265" t="s">
        <v>15953</v>
      </c>
      <c r="E15248" s="266" t="s">
        <v>5198</v>
      </c>
      <c r="P15248" s="343"/>
    </row>
    <row r="15249" spans="1:16" x14ac:dyDescent="0.25">
      <c r="A15249" s="264" t="s">
        <v>15133</v>
      </c>
      <c r="B15249" s="264" t="s">
        <v>3597</v>
      </c>
      <c r="C15249" s="265">
        <v>230902</v>
      </c>
      <c r="D15249" s="265" t="s">
        <v>15953</v>
      </c>
      <c r="E15249" s="266" t="s">
        <v>6210</v>
      </c>
      <c r="P15249" s="343"/>
    </row>
    <row r="15250" spans="1:16" x14ac:dyDescent="0.25">
      <c r="A15250" s="264" t="s">
        <v>15133</v>
      </c>
      <c r="B15250" s="264" t="s">
        <v>12996</v>
      </c>
      <c r="C15250" s="265">
        <v>24010401</v>
      </c>
      <c r="D15250" s="265" t="s">
        <v>15953</v>
      </c>
      <c r="E15250" s="266" t="s">
        <v>12997</v>
      </c>
      <c r="P15250" s="343"/>
    </row>
    <row r="15251" spans="1:16" x14ac:dyDescent="0.25">
      <c r="A15251" s="264" t="s">
        <v>15133</v>
      </c>
      <c r="B15251" s="264" t="s">
        <v>3782</v>
      </c>
      <c r="C15251" s="265">
        <v>24010402</v>
      </c>
      <c r="D15251" s="265" t="s">
        <v>15953</v>
      </c>
      <c r="E15251" s="266" t="s">
        <v>8836</v>
      </c>
      <c r="P15251" s="343"/>
    </row>
    <row r="15252" spans="1:16" x14ac:dyDescent="0.25">
      <c r="A15252" s="264" t="s">
        <v>11504</v>
      </c>
      <c r="B15252" s="264" t="s">
        <v>1060</v>
      </c>
      <c r="C15252" s="265">
        <v>23110301</v>
      </c>
      <c r="D15252" s="265" t="s">
        <v>15953</v>
      </c>
      <c r="E15252" s="266" t="s">
        <v>11352</v>
      </c>
      <c r="P15252" s="343"/>
    </row>
    <row r="15253" spans="1:16" x14ac:dyDescent="0.25">
      <c r="A15253" s="264" t="s">
        <v>11504</v>
      </c>
      <c r="B15253" s="264" t="s">
        <v>6972</v>
      </c>
      <c r="C15253" s="265">
        <v>23110302</v>
      </c>
      <c r="D15253" s="265" t="s">
        <v>15953</v>
      </c>
      <c r="E15253" s="266" t="s">
        <v>5198</v>
      </c>
      <c r="P15253" s="343"/>
    </row>
    <row r="15254" spans="1:16" x14ac:dyDescent="0.25">
      <c r="A15254" s="44" t="s">
        <v>13345</v>
      </c>
      <c r="B15254" s="92" t="s">
        <v>13392</v>
      </c>
      <c r="C15254" s="45" t="s">
        <v>13338</v>
      </c>
      <c r="D15254" s="93" t="s">
        <v>13391</v>
      </c>
      <c r="E15254" s="94">
        <v>45838</v>
      </c>
      <c r="F15254" s="93"/>
      <c r="G15254" s="93"/>
      <c r="H15254" s="93"/>
      <c r="I15254" s="99"/>
      <c r="J15254" s="99"/>
      <c r="K15254" s="99"/>
      <c r="L15254" s="334"/>
      <c r="M15254" s="337"/>
      <c r="N15254" s="31"/>
      <c r="P15254" s="343"/>
    </row>
    <row r="15255" spans="1:16" x14ac:dyDescent="0.25">
      <c r="A15255" s="264" t="s">
        <v>16989</v>
      </c>
      <c r="B15255" s="264" t="s">
        <v>236</v>
      </c>
      <c r="C15255" s="265">
        <v>241001</v>
      </c>
      <c r="D15255" s="265" t="s">
        <v>15953</v>
      </c>
      <c r="E15255" s="266" t="s">
        <v>11352</v>
      </c>
      <c r="P15255" s="343"/>
    </row>
    <row r="15256" spans="1:16" x14ac:dyDescent="0.25">
      <c r="A15256" s="264" t="s">
        <v>16989</v>
      </c>
      <c r="B15256" s="264" t="s">
        <v>17682</v>
      </c>
      <c r="C15256" s="265">
        <v>25010501</v>
      </c>
      <c r="D15256" s="265" t="s">
        <v>15953</v>
      </c>
      <c r="E15256" s="266" t="s">
        <v>17681</v>
      </c>
      <c r="P15256" s="343"/>
    </row>
    <row r="15257" spans="1:16" x14ac:dyDescent="0.25">
      <c r="A15257" s="264" t="s">
        <v>16989</v>
      </c>
      <c r="B15257" s="264" t="s">
        <v>6663</v>
      </c>
      <c r="C15257" s="265">
        <v>25010502</v>
      </c>
      <c r="D15257" s="265" t="s">
        <v>15953</v>
      </c>
      <c r="E15257" s="266" t="s">
        <v>6677</v>
      </c>
      <c r="P15257" s="343"/>
    </row>
    <row r="15258" spans="1:16" x14ac:dyDescent="0.25">
      <c r="A15258" s="44" t="s">
        <v>592</v>
      </c>
      <c r="B15258" s="44" t="s">
        <v>15276</v>
      </c>
      <c r="C15258" s="45" t="s">
        <v>3874</v>
      </c>
      <c r="D15258" s="45" t="s">
        <v>16294</v>
      </c>
      <c r="E15258" s="46">
        <v>45777</v>
      </c>
      <c r="F15258" s="338"/>
      <c r="G15258" s="44"/>
      <c r="H15258" s="44"/>
      <c r="I15258" s="44"/>
      <c r="J15258" s="44"/>
      <c r="K15258" s="44"/>
      <c r="L15258" s="334"/>
      <c r="M15258" s="337"/>
      <c r="N15258" s="31"/>
      <c r="P15258" s="343"/>
    </row>
    <row r="15259" spans="1:16" x14ac:dyDescent="0.25">
      <c r="A15259" s="44" t="s">
        <v>2037</v>
      </c>
      <c r="B15259" s="44" t="s">
        <v>1842</v>
      </c>
      <c r="C15259" s="45" t="s">
        <v>6209</v>
      </c>
      <c r="D15259" s="45" t="s">
        <v>18252</v>
      </c>
      <c r="E15259" s="45" t="s">
        <v>5183</v>
      </c>
      <c r="F15259" s="45" t="s">
        <v>1384</v>
      </c>
      <c r="G15259" s="45" t="s">
        <v>1385</v>
      </c>
      <c r="P15259" s="343"/>
    </row>
    <row r="15260" spans="1:16" x14ac:dyDescent="0.25">
      <c r="A15260" s="264" t="s">
        <v>18028</v>
      </c>
      <c r="B15260" s="264" t="s">
        <v>3782</v>
      </c>
      <c r="C15260" s="265">
        <v>25010402</v>
      </c>
      <c r="D15260" s="265" t="s">
        <v>15953</v>
      </c>
      <c r="E15260" s="266" t="s">
        <v>6665</v>
      </c>
      <c r="P15260" s="343"/>
    </row>
    <row r="15261" spans="1:16" x14ac:dyDescent="0.25">
      <c r="A15261" s="264" t="s">
        <v>18028</v>
      </c>
      <c r="B15261" s="264" t="s">
        <v>17682</v>
      </c>
      <c r="C15261" s="265">
        <v>25010501</v>
      </c>
      <c r="D15261" s="265" t="s">
        <v>15953</v>
      </c>
      <c r="E15261" s="266" t="s">
        <v>17681</v>
      </c>
      <c r="P15261" s="343"/>
    </row>
    <row r="15262" spans="1:16" x14ac:dyDescent="0.25">
      <c r="A15262" s="264" t="s">
        <v>18028</v>
      </c>
      <c r="B15262" s="264" t="s">
        <v>6663</v>
      </c>
      <c r="C15262" s="265">
        <v>25010502</v>
      </c>
      <c r="D15262" s="265" t="s">
        <v>15953</v>
      </c>
      <c r="E15262" s="266" t="s">
        <v>6677</v>
      </c>
      <c r="P15262" s="343"/>
    </row>
    <row r="15263" spans="1:16" x14ac:dyDescent="0.25">
      <c r="A15263" s="264" t="s">
        <v>13064</v>
      </c>
      <c r="B15263" s="264" t="s">
        <v>1921</v>
      </c>
      <c r="C15263" s="265">
        <v>220101</v>
      </c>
      <c r="D15263" s="265" t="s">
        <v>15953</v>
      </c>
      <c r="E15263" s="266" t="s">
        <v>6211</v>
      </c>
      <c r="P15263" s="343"/>
    </row>
    <row r="15264" spans="1:16" x14ac:dyDescent="0.25">
      <c r="A15264" s="264" t="s">
        <v>13064</v>
      </c>
      <c r="B15264" s="264" t="s">
        <v>12991</v>
      </c>
      <c r="C15264" s="265">
        <v>240102</v>
      </c>
      <c r="D15264" s="265" t="s">
        <v>15953</v>
      </c>
      <c r="E15264" s="266" t="s">
        <v>6677</v>
      </c>
      <c r="P15264" s="343"/>
    </row>
    <row r="15265" spans="1:16" x14ac:dyDescent="0.25">
      <c r="A15265" s="264" t="s">
        <v>13064</v>
      </c>
      <c r="B15265" s="264" t="s">
        <v>14580</v>
      </c>
      <c r="C15265" s="265">
        <v>24020301</v>
      </c>
      <c r="D15265" s="265" t="s">
        <v>15953</v>
      </c>
      <c r="E15265" s="266" t="s">
        <v>12997</v>
      </c>
      <c r="P15265" s="343"/>
    </row>
    <row r="15266" spans="1:16" x14ac:dyDescent="0.25">
      <c r="A15266" s="273" t="s">
        <v>8350</v>
      </c>
      <c r="B15266" s="273" t="s">
        <v>8325</v>
      </c>
      <c r="C15266" s="274">
        <v>791202103006</v>
      </c>
      <c r="D15266" s="274" t="s">
        <v>8356</v>
      </c>
      <c r="E15266" s="276" t="s">
        <v>3754</v>
      </c>
      <c r="F15266" s="328"/>
      <c r="G15266" s="328"/>
      <c r="H15266" s="328"/>
      <c r="I15266" s="329"/>
      <c r="J15266" s="329"/>
      <c r="K15266" s="329"/>
      <c r="L15266" s="334"/>
      <c r="M15266" s="337"/>
      <c r="P15266" s="343"/>
    </row>
    <row r="15267" spans="1:16" x14ac:dyDescent="0.25">
      <c r="A15267" s="44" t="s">
        <v>10589</v>
      </c>
      <c r="B15267" s="44" t="s">
        <v>3186</v>
      </c>
      <c r="C15267" s="45" t="s">
        <v>10544</v>
      </c>
      <c r="D15267" s="45" t="s">
        <v>18252</v>
      </c>
      <c r="E15267" s="45" t="s">
        <v>5410</v>
      </c>
      <c r="F15267" s="45" t="s">
        <v>1384</v>
      </c>
      <c r="G15267" s="45" t="s">
        <v>1385</v>
      </c>
      <c r="P15267" s="343"/>
    </row>
    <row r="15268" spans="1:16" x14ac:dyDescent="0.25">
      <c r="A15268" s="44" t="s">
        <v>7237</v>
      </c>
      <c r="B15268" s="44" t="s">
        <v>13525</v>
      </c>
      <c r="C15268" s="45" t="s">
        <v>13084</v>
      </c>
      <c r="D15268" s="45" t="s">
        <v>16294</v>
      </c>
      <c r="E15268" s="46">
        <v>45777</v>
      </c>
      <c r="F15268" s="338" t="s">
        <v>2055</v>
      </c>
      <c r="G15268" s="44"/>
      <c r="H15268" s="44"/>
      <c r="I15268" s="44"/>
      <c r="J15268" s="44"/>
      <c r="K15268" s="44"/>
      <c r="L15268" s="334"/>
      <c r="M15268" s="337"/>
      <c r="N15268" s="31"/>
      <c r="P15268" s="343"/>
    </row>
    <row r="15269" spans="1:16" x14ac:dyDescent="0.2">
      <c r="A15269" s="99" t="s">
        <v>15790</v>
      </c>
      <c r="B15269" s="92" t="s">
        <v>15799</v>
      </c>
      <c r="C15269" s="93" t="s">
        <v>15798</v>
      </c>
      <c r="D15269" s="93" t="s">
        <v>1398</v>
      </c>
      <c r="E15269" s="94">
        <v>45952</v>
      </c>
      <c r="F15269" s="93"/>
      <c r="G15269" s="93"/>
      <c r="H15269" s="93"/>
      <c r="I15269" s="99"/>
      <c r="J15269" s="99"/>
      <c r="K15269" s="99"/>
      <c r="L15269" s="334"/>
      <c r="M15269" s="337"/>
      <c r="N15269" s="31"/>
      <c r="P15269" s="343"/>
    </row>
    <row r="15270" spans="1:16" x14ac:dyDescent="0.25">
      <c r="A15270" s="160" t="s">
        <v>9731</v>
      </c>
      <c r="B15270" s="131" t="s">
        <v>1399</v>
      </c>
      <c r="C15270" s="96" t="s">
        <v>7695</v>
      </c>
      <c r="D15270" s="96" t="s">
        <v>1398</v>
      </c>
      <c r="E15270" s="112">
        <v>45863</v>
      </c>
      <c r="F15270" s="93"/>
      <c r="G15270" s="93"/>
      <c r="H15270" s="93"/>
      <c r="I15270" s="99"/>
      <c r="J15270" s="99"/>
      <c r="K15270" s="99"/>
      <c r="L15270" s="334"/>
      <c r="M15270" s="337"/>
      <c r="N15270" s="31"/>
      <c r="P15270" s="343"/>
    </row>
    <row r="15271" spans="1:16" x14ac:dyDescent="0.25">
      <c r="A15271" s="120" t="s">
        <v>2334</v>
      </c>
      <c r="B15271" s="117" t="s">
        <v>2335</v>
      </c>
      <c r="C15271" s="106" t="s">
        <v>8293</v>
      </c>
      <c r="D15271" s="93" t="s">
        <v>1593</v>
      </c>
      <c r="E15271" s="115">
        <v>46240</v>
      </c>
      <c r="F15271" s="93"/>
      <c r="G15271" s="93"/>
      <c r="H15271" s="93"/>
      <c r="I15271" s="99"/>
      <c r="J15271" s="99"/>
      <c r="K15271" s="99"/>
      <c r="L15271" s="334"/>
      <c r="M15271" s="337"/>
      <c r="P15271" s="343"/>
    </row>
    <row r="15272" spans="1:16" x14ac:dyDescent="0.25">
      <c r="A15272" s="120" t="s">
        <v>2334</v>
      </c>
      <c r="B15272" s="117" t="s">
        <v>2335</v>
      </c>
      <c r="C15272" s="106" t="s">
        <v>8293</v>
      </c>
      <c r="D15272" s="93" t="s">
        <v>1593</v>
      </c>
      <c r="E15272" s="115">
        <v>46240</v>
      </c>
      <c r="F15272" s="93"/>
      <c r="G15272" s="93"/>
      <c r="H15272" s="93"/>
      <c r="I15272" s="99"/>
      <c r="J15272" s="99"/>
      <c r="K15272" s="99"/>
      <c r="L15272" s="334"/>
      <c r="M15272" s="337"/>
      <c r="P15272" s="343"/>
    </row>
    <row r="15273" spans="1:16" x14ac:dyDescent="0.25">
      <c r="A15273" s="44" t="s">
        <v>11079</v>
      </c>
      <c r="B15273" s="44" t="s">
        <v>1355</v>
      </c>
      <c r="C15273" s="45" t="s">
        <v>10974</v>
      </c>
      <c r="D15273" s="45" t="s">
        <v>18252</v>
      </c>
      <c r="E15273" s="45" t="s">
        <v>10715</v>
      </c>
      <c r="F15273" s="45" t="s">
        <v>1384</v>
      </c>
      <c r="G15273" s="45" t="s">
        <v>1385</v>
      </c>
      <c r="P15273" s="343"/>
    </row>
    <row r="15274" spans="1:16" x14ac:dyDescent="0.25">
      <c r="A15274" s="264" t="s">
        <v>995</v>
      </c>
      <c r="B15274" s="264" t="s">
        <v>3753</v>
      </c>
      <c r="C15274" s="265">
        <v>210101</v>
      </c>
      <c r="D15274" s="265" t="s">
        <v>15953</v>
      </c>
      <c r="E15274" s="266" t="s">
        <v>3754</v>
      </c>
      <c r="P15274" s="343"/>
    </row>
    <row r="15275" spans="1:16" x14ac:dyDescent="0.25">
      <c r="A15275" s="264" t="s">
        <v>995</v>
      </c>
      <c r="B15275" s="264" t="s">
        <v>1056</v>
      </c>
      <c r="C15275" s="265">
        <v>230601</v>
      </c>
      <c r="D15275" s="265" t="s">
        <v>15953</v>
      </c>
      <c r="E15275" s="266" t="s">
        <v>10533</v>
      </c>
      <c r="P15275" s="343"/>
    </row>
    <row r="15276" spans="1:16" x14ac:dyDescent="0.25">
      <c r="A15276" s="264" t="s">
        <v>996</v>
      </c>
      <c r="B15276" s="264" t="s">
        <v>1082</v>
      </c>
      <c r="C15276" s="265">
        <v>230303</v>
      </c>
      <c r="D15276" s="265" t="s">
        <v>15953</v>
      </c>
      <c r="E15276" s="266" t="s">
        <v>3754</v>
      </c>
      <c r="P15276" s="343"/>
    </row>
    <row r="15277" spans="1:16" x14ac:dyDescent="0.25">
      <c r="A15277" s="264" t="s">
        <v>7109</v>
      </c>
      <c r="B15277" s="264" t="s">
        <v>4180</v>
      </c>
      <c r="C15277" s="265">
        <v>220605</v>
      </c>
      <c r="D15277" s="265" t="s">
        <v>15953</v>
      </c>
      <c r="E15277" s="266" t="s">
        <v>6710</v>
      </c>
      <c r="P15277" s="343"/>
    </row>
    <row r="15278" spans="1:16" x14ac:dyDescent="0.25">
      <c r="A15278" s="264" t="s">
        <v>15134</v>
      </c>
      <c r="B15278" s="264" t="s">
        <v>12996</v>
      </c>
      <c r="C15278" s="265">
        <v>24010401</v>
      </c>
      <c r="D15278" s="265" t="s">
        <v>15953</v>
      </c>
      <c r="E15278" s="266" t="s">
        <v>12997</v>
      </c>
      <c r="P15278" s="343"/>
    </row>
    <row r="15279" spans="1:16" x14ac:dyDescent="0.25">
      <c r="A15279" s="264" t="s">
        <v>15134</v>
      </c>
      <c r="B15279" s="264" t="s">
        <v>14593</v>
      </c>
      <c r="C15279" s="265">
        <v>24060301</v>
      </c>
      <c r="D15279" s="265" t="s">
        <v>15953</v>
      </c>
      <c r="E15279" s="266" t="s">
        <v>6412</v>
      </c>
      <c r="P15279" s="343"/>
    </row>
    <row r="15280" spans="1:16" x14ac:dyDescent="0.25">
      <c r="A15280" s="264" t="s">
        <v>15134</v>
      </c>
      <c r="B15280" s="264" t="s">
        <v>6685</v>
      </c>
      <c r="C15280" s="265">
        <v>24120301</v>
      </c>
      <c r="D15280" s="265" t="s">
        <v>15953</v>
      </c>
      <c r="E15280" s="266" t="s">
        <v>17687</v>
      </c>
      <c r="P15280" s="343"/>
    </row>
    <row r="15281" spans="1:16" x14ac:dyDescent="0.25">
      <c r="A15281" s="264" t="s">
        <v>2871</v>
      </c>
      <c r="B15281" s="264" t="s">
        <v>2751</v>
      </c>
      <c r="C15281" s="265">
        <v>230105</v>
      </c>
      <c r="D15281" s="265" t="s">
        <v>15953</v>
      </c>
      <c r="E15281" s="266" t="s">
        <v>6877</v>
      </c>
      <c r="P15281" s="343"/>
    </row>
    <row r="15282" spans="1:16" x14ac:dyDescent="0.25">
      <c r="A15282" s="264" t="s">
        <v>16990</v>
      </c>
      <c r="B15282" s="264" t="s">
        <v>236</v>
      </c>
      <c r="C15282" s="265">
        <v>241001</v>
      </c>
      <c r="D15282" s="265" t="s">
        <v>15953</v>
      </c>
      <c r="E15282" s="266" t="s">
        <v>11352</v>
      </c>
      <c r="P15282" s="343"/>
    </row>
    <row r="15283" spans="1:16" x14ac:dyDescent="0.25">
      <c r="A15283" s="264" t="s">
        <v>2741</v>
      </c>
      <c r="B15283" s="264" t="s">
        <v>4180</v>
      </c>
      <c r="C15283" s="265">
        <v>220605</v>
      </c>
      <c r="D15283" s="265" t="s">
        <v>15953</v>
      </c>
      <c r="E15283" s="266" t="s">
        <v>6710</v>
      </c>
      <c r="P15283" s="343"/>
    </row>
    <row r="15284" spans="1:16" x14ac:dyDescent="0.25">
      <c r="A15284" s="264" t="s">
        <v>2741</v>
      </c>
      <c r="B15284" s="264" t="s">
        <v>10528</v>
      </c>
      <c r="C15284" s="265">
        <v>23060201</v>
      </c>
      <c r="D15284" s="265" t="s">
        <v>15953</v>
      </c>
      <c r="E15284" s="266" t="s">
        <v>5410</v>
      </c>
      <c r="P15284" s="343"/>
    </row>
    <row r="15285" spans="1:16" x14ac:dyDescent="0.25">
      <c r="A15285" s="264" t="s">
        <v>10503</v>
      </c>
      <c r="B15285" s="264" t="s">
        <v>10528</v>
      </c>
      <c r="C15285" s="265">
        <v>23060201</v>
      </c>
      <c r="D15285" s="265" t="s">
        <v>15953</v>
      </c>
      <c r="E15285" s="266" t="s">
        <v>5410</v>
      </c>
      <c r="P15285" s="343"/>
    </row>
    <row r="15286" spans="1:16" x14ac:dyDescent="0.25">
      <c r="A15286" s="264" t="s">
        <v>10503</v>
      </c>
      <c r="B15286" s="264" t="s">
        <v>1058</v>
      </c>
      <c r="C15286" s="265">
        <v>23060202</v>
      </c>
      <c r="D15286" s="265" t="s">
        <v>15953</v>
      </c>
      <c r="E15286" s="266" t="s">
        <v>6714</v>
      </c>
      <c r="P15286" s="343"/>
    </row>
    <row r="15287" spans="1:16" x14ac:dyDescent="0.25">
      <c r="A15287" s="264" t="s">
        <v>18029</v>
      </c>
      <c r="B15287" s="264" t="s">
        <v>236</v>
      </c>
      <c r="C15287" s="265">
        <v>241001</v>
      </c>
      <c r="D15287" s="265" t="s">
        <v>15953</v>
      </c>
      <c r="E15287" s="266" t="s">
        <v>11352</v>
      </c>
      <c r="P15287" s="343"/>
    </row>
    <row r="15288" spans="1:16" x14ac:dyDescent="0.25">
      <c r="A15288" s="264" t="s">
        <v>8781</v>
      </c>
      <c r="B15288" s="264" t="s">
        <v>8832</v>
      </c>
      <c r="C15288" s="265">
        <v>230203</v>
      </c>
      <c r="D15288" s="265" t="s">
        <v>15953</v>
      </c>
      <c r="E15288" s="266" t="s">
        <v>8836</v>
      </c>
      <c r="P15288" s="343"/>
    </row>
    <row r="15289" spans="1:16" x14ac:dyDescent="0.25">
      <c r="A15289" s="264" t="s">
        <v>8781</v>
      </c>
      <c r="B15289" s="264" t="s">
        <v>6966</v>
      </c>
      <c r="C15289" s="265">
        <v>23010401</v>
      </c>
      <c r="D15289" s="265" t="s">
        <v>15953</v>
      </c>
      <c r="E15289" s="266" t="s">
        <v>6967</v>
      </c>
      <c r="P15289" s="343"/>
    </row>
    <row r="15290" spans="1:16" x14ac:dyDescent="0.25">
      <c r="A15290" s="264" t="s">
        <v>15135</v>
      </c>
      <c r="B15290" s="264" t="s">
        <v>13009</v>
      </c>
      <c r="C15290" s="265">
        <v>240101</v>
      </c>
      <c r="D15290" s="265" t="s">
        <v>15953</v>
      </c>
      <c r="E15290" s="266" t="s">
        <v>13010</v>
      </c>
      <c r="P15290" s="343"/>
    </row>
    <row r="15291" spans="1:16" x14ac:dyDescent="0.25">
      <c r="A15291" s="264" t="s">
        <v>18030</v>
      </c>
      <c r="B15291" s="264" t="s">
        <v>236</v>
      </c>
      <c r="C15291" s="265">
        <v>241001</v>
      </c>
      <c r="D15291" s="265" t="s">
        <v>15953</v>
      </c>
      <c r="E15291" s="266" t="s">
        <v>11352</v>
      </c>
      <c r="P15291" s="343"/>
    </row>
    <row r="15292" spans="1:16" x14ac:dyDescent="0.25">
      <c r="A15292" s="264" t="s">
        <v>4342</v>
      </c>
      <c r="B15292" s="264" t="s">
        <v>3782</v>
      </c>
      <c r="C15292" s="265">
        <v>210205</v>
      </c>
      <c r="D15292" s="265" t="s">
        <v>15953</v>
      </c>
      <c r="E15292" s="266" t="s">
        <v>8836</v>
      </c>
      <c r="P15292" s="343"/>
    </row>
    <row r="15293" spans="1:16" x14ac:dyDescent="0.25">
      <c r="A15293" s="264" t="s">
        <v>7110</v>
      </c>
      <c r="B15293" s="264" t="s">
        <v>2751</v>
      </c>
      <c r="C15293" s="265">
        <v>220105</v>
      </c>
      <c r="D15293" s="265" t="s">
        <v>15953</v>
      </c>
      <c r="E15293" s="266" t="s">
        <v>3064</v>
      </c>
      <c r="P15293" s="343"/>
    </row>
    <row r="15294" spans="1:16" x14ac:dyDescent="0.25">
      <c r="A15294" s="44" t="s">
        <v>12627</v>
      </c>
      <c r="B15294" s="44" t="s">
        <v>12215</v>
      </c>
      <c r="C15294" s="45" t="s">
        <v>12949</v>
      </c>
      <c r="D15294" s="45" t="s">
        <v>4574</v>
      </c>
      <c r="E15294" s="275">
        <f>DATE(2027,6,30)</f>
        <v>46568</v>
      </c>
      <c r="M15294" s="337"/>
      <c r="P15294" s="343"/>
    </row>
    <row r="15295" spans="1:16" x14ac:dyDescent="0.25">
      <c r="A15295" s="44" t="s">
        <v>12628</v>
      </c>
      <c r="B15295" s="44" t="s">
        <v>12215</v>
      </c>
      <c r="C15295" s="45" t="s">
        <v>12950</v>
      </c>
      <c r="D15295" s="45" t="s">
        <v>4574</v>
      </c>
      <c r="E15295" s="275">
        <f>DATE(2027,6,30)</f>
        <v>46568</v>
      </c>
      <c r="M15295" s="337"/>
      <c r="P15295" s="343"/>
    </row>
    <row r="15296" spans="1:16" x14ac:dyDescent="0.25">
      <c r="A15296" s="264" t="s">
        <v>18031</v>
      </c>
      <c r="B15296" s="264" t="s">
        <v>1070</v>
      </c>
      <c r="C15296" s="265">
        <v>241202</v>
      </c>
      <c r="D15296" s="265" t="s">
        <v>15953</v>
      </c>
      <c r="E15296" s="266" t="s">
        <v>17687</v>
      </c>
      <c r="P15296" s="343"/>
    </row>
    <row r="15297" spans="1:16" x14ac:dyDescent="0.25">
      <c r="A15297" s="264" t="s">
        <v>9632</v>
      </c>
      <c r="B15297" s="264" t="s">
        <v>1054</v>
      </c>
      <c r="C15297" s="265">
        <v>220303</v>
      </c>
      <c r="D15297" s="265" t="s">
        <v>15953</v>
      </c>
      <c r="E15297" s="266" t="s">
        <v>3064</v>
      </c>
      <c r="P15297" s="343"/>
    </row>
    <row r="15298" spans="1:16" x14ac:dyDescent="0.25">
      <c r="A15298" s="264" t="s">
        <v>9632</v>
      </c>
      <c r="B15298" s="264" t="s">
        <v>2751</v>
      </c>
      <c r="C15298" s="265">
        <v>230105</v>
      </c>
      <c r="D15298" s="265" t="s">
        <v>15953</v>
      </c>
      <c r="E15298" s="266" t="s">
        <v>6877</v>
      </c>
      <c r="P15298" s="343"/>
    </row>
    <row r="15299" spans="1:16" x14ac:dyDescent="0.25">
      <c r="A15299" s="44" t="s">
        <v>9211</v>
      </c>
      <c r="B15299" s="44" t="s">
        <v>9107</v>
      </c>
      <c r="C15299" s="45" t="s">
        <v>9108</v>
      </c>
      <c r="D15299" s="45" t="s">
        <v>18252</v>
      </c>
      <c r="E15299" s="45" t="s">
        <v>6809</v>
      </c>
      <c r="F15299" s="45" t="s">
        <v>1384</v>
      </c>
      <c r="G15299" s="45" t="s">
        <v>1385</v>
      </c>
      <c r="P15299" s="343"/>
    </row>
    <row r="15300" spans="1:16" x14ac:dyDescent="0.25">
      <c r="A15300" s="44" t="s">
        <v>7295</v>
      </c>
      <c r="B15300" s="44" t="s">
        <v>9963</v>
      </c>
      <c r="C15300" s="45" t="s">
        <v>7283</v>
      </c>
      <c r="D15300" s="45" t="s">
        <v>16294</v>
      </c>
      <c r="E15300" s="46">
        <v>46053</v>
      </c>
      <c r="F15300" s="338"/>
      <c r="G15300" s="44"/>
      <c r="H15300" s="44"/>
      <c r="I15300" s="44"/>
      <c r="J15300" s="44"/>
      <c r="K15300" s="44"/>
      <c r="L15300" s="334"/>
      <c r="M15300" s="337"/>
      <c r="P15300" s="343"/>
    </row>
    <row r="15301" spans="1:16" x14ac:dyDescent="0.25">
      <c r="A15301" s="264" t="s">
        <v>7295</v>
      </c>
      <c r="B15301" s="264" t="s">
        <v>2751</v>
      </c>
      <c r="C15301" s="265">
        <v>220105</v>
      </c>
      <c r="D15301" s="265" t="s">
        <v>15953</v>
      </c>
      <c r="E15301" s="266" t="s">
        <v>3064</v>
      </c>
      <c r="P15301" s="343"/>
    </row>
    <row r="15302" spans="1:16" x14ac:dyDescent="0.25">
      <c r="A15302" s="264" t="s">
        <v>7295</v>
      </c>
      <c r="B15302" s="264" t="s">
        <v>9690</v>
      </c>
      <c r="C15302" s="265">
        <v>230304</v>
      </c>
      <c r="D15302" s="265" t="s">
        <v>15953</v>
      </c>
      <c r="E15302" s="266" t="s">
        <v>3754</v>
      </c>
      <c r="P15302" s="343"/>
    </row>
    <row r="15303" spans="1:16" x14ac:dyDescent="0.25">
      <c r="A15303" s="264" t="s">
        <v>9633</v>
      </c>
      <c r="B15303" s="264" t="s">
        <v>2751</v>
      </c>
      <c r="C15303" s="265">
        <v>230105</v>
      </c>
      <c r="D15303" s="265" t="s">
        <v>15953</v>
      </c>
      <c r="E15303" s="266" t="s">
        <v>6877</v>
      </c>
      <c r="P15303" s="343"/>
    </row>
    <row r="15304" spans="1:16" x14ac:dyDescent="0.25">
      <c r="A15304" s="403" t="s">
        <v>17587</v>
      </c>
      <c r="B15304" s="403" t="s">
        <v>17099</v>
      </c>
      <c r="C15304" s="413">
        <v>8.23</v>
      </c>
      <c r="D15304" s="43" t="s">
        <v>17679</v>
      </c>
      <c r="E15304" s="43">
        <v>45961</v>
      </c>
      <c r="F15304" s="88"/>
      <c r="P15304" s="343"/>
    </row>
    <row r="15305" spans="1:16" x14ac:dyDescent="0.25">
      <c r="A15305" s="403" t="s">
        <v>17587</v>
      </c>
      <c r="B15305" s="403" t="s">
        <v>17102</v>
      </c>
      <c r="C15305" s="413">
        <v>21.24</v>
      </c>
      <c r="D15305" s="43" t="s">
        <v>17679</v>
      </c>
      <c r="E15305" s="43">
        <v>47299</v>
      </c>
      <c r="F15305" s="88"/>
      <c r="P15305" s="343"/>
    </row>
    <row r="15306" spans="1:16" x14ac:dyDescent="0.25">
      <c r="A15306" s="264" t="s">
        <v>8782</v>
      </c>
      <c r="B15306" s="264" t="s">
        <v>6966</v>
      </c>
      <c r="C15306" s="265">
        <v>23010401</v>
      </c>
      <c r="D15306" s="265" t="s">
        <v>15953</v>
      </c>
      <c r="E15306" s="266" t="s">
        <v>6967</v>
      </c>
      <c r="P15306" s="343"/>
    </row>
    <row r="15307" spans="1:16" x14ac:dyDescent="0.25">
      <c r="A15307" s="264" t="s">
        <v>8782</v>
      </c>
      <c r="B15307" s="264" t="s">
        <v>3782</v>
      </c>
      <c r="C15307" s="265">
        <v>23010402</v>
      </c>
      <c r="D15307" s="265" t="s">
        <v>15953</v>
      </c>
      <c r="E15307" s="266" t="s">
        <v>8836</v>
      </c>
      <c r="P15307" s="343"/>
    </row>
    <row r="15308" spans="1:16" x14ac:dyDescent="0.25">
      <c r="A15308" s="44" t="s">
        <v>13346</v>
      </c>
      <c r="B15308" s="92" t="s">
        <v>13392</v>
      </c>
      <c r="C15308" s="45" t="s">
        <v>13122</v>
      </c>
      <c r="D15308" s="93" t="s">
        <v>13391</v>
      </c>
      <c r="E15308" s="94">
        <v>45838</v>
      </c>
      <c r="F15308" s="93"/>
      <c r="G15308" s="93"/>
      <c r="H15308" s="93"/>
      <c r="I15308" s="99"/>
      <c r="J15308" s="99"/>
      <c r="K15308" s="99"/>
      <c r="L15308" s="334"/>
      <c r="M15308" s="337"/>
      <c r="N15308" s="31"/>
      <c r="P15308" s="343"/>
    </row>
    <row r="15309" spans="1:16" x14ac:dyDescent="0.25">
      <c r="A15309" s="403" t="s">
        <v>17588</v>
      </c>
      <c r="B15309" s="403" t="s">
        <v>17102</v>
      </c>
      <c r="C15309" s="413">
        <v>21.24</v>
      </c>
      <c r="D15309" s="43" t="s">
        <v>17679</v>
      </c>
      <c r="E15309" s="43">
        <v>47299</v>
      </c>
      <c r="F15309" s="88"/>
      <c r="P15309" s="343"/>
    </row>
    <row r="15310" spans="1:16" x14ac:dyDescent="0.25">
      <c r="A15310" s="44" t="s">
        <v>9634</v>
      </c>
      <c r="B15310" s="44" t="s">
        <v>1345</v>
      </c>
      <c r="C15310" s="45" t="s">
        <v>18105</v>
      </c>
      <c r="D15310" s="45" t="s">
        <v>18252</v>
      </c>
      <c r="E15310" s="45" t="s">
        <v>6985</v>
      </c>
      <c r="F15310" s="45" t="s">
        <v>1384</v>
      </c>
      <c r="G15310" s="45" t="s">
        <v>1385</v>
      </c>
      <c r="P15310" s="343"/>
    </row>
    <row r="15311" spans="1:16" x14ac:dyDescent="0.25">
      <c r="A15311" s="264" t="s">
        <v>9634</v>
      </c>
      <c r="B15311" s="264" t="s">
        <v>2751</v>
      </c>
      <c r="C15311" s="265">
        <v>230105</v>
      </c>
      <c r="D15311" s="265" t="s">
        <v>15953</v>
      </c>
      <c r="E15311" s="266" t="s">
        <v>6877</v>
      </c>
      <c r="P15311" s="343"/>
    </row>
    <row r="15312" spans="1:16" x14ac:dyDescent="0.25">
      <c r="A15312" s="403" t="s">
        <v>17589</v>
      </c>
      <c r="B15312" s="403" t="s">
        <v>17103</v>
      </c>
      <c r="C15312" s="413">
        <v>22.24</v>
      </c>
      <c r="D15312" s="43" t="s">
        <v>17679</v>
      </c>
      <c r="E15312" s="43">
        <v>47299</v>
      </c>
      <c r="F15312" s="88"/>
      <c r="P15312" s="343"/>
    </row>
    <row r="15313" spans="1:16" x14ac:dyDescent="0.25">
      <c r="A15313" s="262" t="s">
        <v>7496</v>
      </c>
      <c r="B15313" s="262" t="s">
        <v>7376</v>
      </c>
      <c r="C15313" s="53" t="s">
        <v>13820</v>
      </c>
      <c r="D15313" s="93" t="s">
        <v>7330</v>
      </c>
      <c r="E15313" s="263">
        <v>47246</v>
      </c>
      <c r="F15313" s="93"/>
      <c r="G15313" s="93"/>
      <c r="H15313" s="93"/>
      <c r="I15313" s="99"/>
      <c r="J15313" s="99"/>
      <c r="K15313" s="99"/>
      <c r="L15313" s="334"/>
      <c r="M15313" s="337"/>
      <c r="P15313" s="343"/>
    </row>
    <row r="15314" spans="1:16" x14ac:dyDescent="0.2">
      <c r="A15314" s="57" t="s">
        <v>536</v>
      </c>
      <c r="B15314" s="57" t="s">
        <v>2495</v>
      </c>
      <c r="C15314" s="62" t="s">
        <v>10848</v>
      </c>
      <c r="D15314" s="62" t="s">
        <v>5966</v>
      </c>
      <c r="E15314" s="60">
        <v>45961</v>
      </c>
      <c r="F15314" s="339" t="s">
        <v>16267</v>
      </c>
      <c r="G15314" s="339" t="s">
        <v>16268</v>
      </c>
      <c r="H15314" s="57"/>
      <c r="I15314" s="57"/>
      <c r="J15314" s="57"/>
      <c r="K15314" s="57"/>
      <c r="L15314" s="334"/>
      <c r="M15314" s="337"/>
      <c r="N15314" s="31"/>
      <c r="P15314" s="343"/>
    </row>
    <row r="15315" spans="1:16" x14ac:dyDescent="0.2">
      <c r="A15315" s="57" t="s">
        <v>536</v>
      </c>
      <c r="B15315" s="92" t="s">
        <v>4550</v>
      </c>
      <c r="C15315" s="93" t="s">
        <v>4548</v>
      </c>
      <c r="D15315" s="93" t="s">
        <v>4549</v>
      </c>
      <c r="E15315" s="94">
        <v>46203</v>
      </c>
      <c r="F15315" s="93"/>
      <c r="G15315" s="93"/>
      <c r="H15315" s="93"/>
      <c r="I15315" s="99"/>
      <c r="J15315" s="99"/>
      <c r="K15315" s="99"/>
      <c r="L15315" s="334"/>
      <c r="M15315" s="337"/>
      <c r="P15315" s="343"/>
    </row>
    <row r="15316" spans="1:16" x14ac:dyDescent="0.25">
      <c r="A15316" s="403" t="s">
        <v>17590</v>
      </c>
      <c r="B15316" s="403" t="s">
        <v>17114</v>
      </c>
      <c r="C15316" s="413">
        <v>13.24</v>
      </c>
      <c r="D15316" s="43" t="s">
        <v>17679</v>
      </c>
      <c r="E15316" s="43">
        <v>47299</v>
      </c>
      <c r="F15316" s="88"/>
      <c r="P15316" s="343"/>
    </row>
    <row r="15317" spans="1:16" x14ac:dyDescent="0.25">
      <c r="A15317" s="44" t="s">
        <v>5141</v>
      </c>
      <c r="B15317" s="44" t="s">
        <v>15257</v>
      </c>
      <c r="C15317" s="45" t="s">
        <v>13518</v>
      </c>
      <c r="D15317" s="45" t="s">
        <v>16294</v>
      </c>
      <c r="E15317" s="46">
        <v>46022</v>
      </c>
      <c r="F15317" s="338"/>
      <c r="G15317" s="44"/>
      <c r="H15317" s="44"/>
      <c r="I15317" s="44"/>
      <c r="J15317" s="44"/>
      <c r="K15317" s="44"/>
      <c r="L15317" s="334"/>
      <c r="M15317" s="337"/>
      <c r="N15317" s="31"/>
      <c r="P15317" s="343"/>
    </row>
    <row r="15318" spans="1:16" x14ac:dyDescent="0.25">
      <c r="A15318" s="264" t="s">
        <v>18032</v>
      </c>
      <c r="B15318" s="264" t="s">
        <v>6669</v>
      </c>
      <c r="C15318" s="265">
        <v>240804</v>
      </c>
      <c r="D15318" s="265" t="s">
        <v>15953</v>
      </c>
      <c r="E15318" s="266" t="s">
        <v>15826</v>
      </c>
      <c r="P15318" s="343"/>
    </row>
    <row r="15319" spans="1:16" x14ac:dyDescent="0.25">
      <c r="A15319" s="44" t="s">
        <v>16378</v>
      </c>
      <c r="B15319" s="44" t="s">
        <v>16337</v>
      </c>
      <c r="C15319" s="45" t="s">
        <v>16338</v>
      </c>
      <c r="D15319" s="45" t="s">
        <v>16294</v>
      </c>
      <c r="E15319" s="46">
        <v>46022</v>
      </c>
      <c r="F15319" s="338" t="s">
        <v>2055</v>
      </c>
      <c r="G15319" s="44"/>
      <c r="H15319" s="44"/>
      <c r="I15319" s="44"/>
      <c r="J15319" s="44"/>
      <c r="K15319" s="44"/>
      <c r="L15319" s="334"/>
      <c r="M15319" s="337"/>
      <c r="N15319" s="31"/>
      <c r="P15319" s="343"/>
    </row>
    <row r="15320" spans="1:16" x14ac:dyDescent="0.25">
      <c r="A15320" s="264" t="s">
        <v>18033</v>
      </c>
      <c r="B15320" s="264" t="s">
        <v>14577</v>
      </c>
      <c r="C15320" s="265">
        <v>240501</v>
      </c>
      <c r="D15320" s="265" t="s">
        <v>15953</v>
      </c>
      <c r="E15320" s="266" t="s">
        <v>14578</v>
      </c>
      <c r="P15320" s="343"/>
    </row>
    <row r="15321" spans="1:16" x14ac:dyDescent="0.25">
      <c r="A15321" s="44" t="s">
        <v>9212</v>
      </c>
      <c r="B15321" s="44" t="s">
        <v>6179</v>
      </c>
      <c r="C15321" s="45" t="s">
        <v>6199</v>
      </c>
      <c r="D15321" s="45" t="s">
        <v>18252</v>
      </c>
      <c r="E15321" s="45" t="s">
        <v>6212</v>
      </c>
      <c r="F15321" s="45" t="s">
        <v>1384</v>
      </c>
      <c r="G15321" s="45" t="s">
        <v>1385</v>
      </c>
      <c r="P15321" s="343"/>
    </row>
    <row r="15322" spans="1:16" x14ac:dyDescent="0.25">
      <c r="A15322" s="264" t="s">
        <v>10816</v>
      </c>
      <c r="B15322" s="264" t="s">
        <v>10632</v>
      </c>
      <c r="C15322" s="265">
        <v>23080101</v>
      </c>
      <c r="D15322" s="265" t="s">
        <v>15953</v>
      </c>
      <c r="E15322" s="266" t="s">
        <v>5279</v>
      </c>
      <c r="P15322" s="343"/>
    </row>
    <row r="15323" spans="1:16" x14ac:dyDescent="0.25">
      <c r="A15323" s="264" t="s">
        <v>10816</v>
      </c>
      <c r="B15323" s="264" t="s">
        <v>10677</v>
      </c>
      <c r="C15323" s="265">
        <v>23080102</v>
      </c>
      <c r="D15323" s="265" t="s">
        <v>15953</v>
      </c>
      <c r="E15323" s="266" t="s">
        <v>5195</v>
      </c>
      <c r="P15323" s="343"/>
    </row>
    <row r="15324" spans="1:16" x14ac:dyDescent="0.2">
      <c r="A15324" s="57" t="s">
        <v>4527</v>
      </c>
      <c r="B15324" s="92" t="s">
        <v>4550</v>
      </c>
      <c r="C15324" s="93" t="s">
        <v>4548</v>
      </c>
      <c r="D15324" s="93" t="s">
        <v>4549</v>
      </c>
      <c r="E15324" s="94">
        <v>46203</v>
      </c>
      <c r="F15324" s="93"/>
      <c r="G15324" s="93"/>
      <c r="H15324" s="93"/>
      <c r="I15324" s="99"/>
      <c r="J15324" s="99"/>
      <c r="K15324" s="99"/>
      <c r="L15324" s="334"/>
      <c r="M15324" s="337"/>
      <c r="P15324" s="343"/>
    </row>
    <row r="15325" spans="1:16" x14ac:dyDescent="0.25">
      <c r="A15325" s="264" t="s">
        <v>15136</v>
      </c>
      <c r="B15325" s="264" t="s">
        <v>1056</v>
      </c>
      <c r="C15325" s="265">
        <v>240601</v>
      </c>
      <c r="D15325" s="265" t="s">
        <v>15953</v>
      </c>
      <c r="E15325" s="266" t="s">
        <v>13753</v>
      </c>
      <c r="P15325" s="343"/>
    </row>
    <row r="15326" spans="1:16" x14ac:dyDescent="0.25">
      <c r="A15326" s="403" t="s">
        <v>17591</v>
      </c>
      <c r="B15326" s="403" t="s">
        <v>17105</v>
      </c>
      <c r="C15326" s="413">
        <v>39.25</v>
      </c>
      <c r="D15326" s="43" t="s">
        <v>17679</v>
      </c>
      <c r="E15326" s="43">
        <v>47514</v>
      </c>
      <c r="F15326" s="88"/>
      <c r="P15326" s="343"/>
    </row>
    <row r="15327" spans="1:16" x14ac:dyDescent="0.25">
      <c r="A15327" s="264" t="s">
        <v>5511</v>
      </c>
      <c r="B15327" s="264" t="s">
        <v>236</v>
      </c>
      <c r="C15327" s="265">
        <v>241001</v>
      </c>
      <c r="D15327" s="265" t="s">
        <v>15953</v>
      </c>
      <c r="E15327" s="266" t="s">
        <v>11352</v>
      </c>
      <c r="P15327" s="343"/>
    </row>
    <row r="15328" spans="1:16" x14ac:dyDescent="0.25">
      <c r="A15328" s="264" t="s">
        <v>15137</v>
      </c>
      <c r="B15328" s="264" t="s">
        <v>4181</v>
      </c>
      <c r="C15328" s="265">
        <v>230301</v>
      </c>
      <c r="D15328" s="265" t="s">
        <v>15953</v>
      </c>
      <c r="E15328" s="266" t="s">
        <v>6877</v>
      </c>
      <c r="P15328" s="343"/>
    </row>
    <row r="15329" spans="1:16" x14ac:dyDescent="0.25">
      <c r="A15329" s="44" t="s">
        <v>13439</v>
      </c>
      <c r="B15329" s="44" t="s">
        <v>15257</v>
      </c>
      <c r="C15329" s="45" t="s">
        <v>13518</v>
      </c>
      <c r="D15329" s="45" t="s">
        <v>16294</v>
      </c>
      <c r="E15329" s="46">
        <v>46022</v>
      </c>
      <c r="F15329" s="338"/>
      <c r="G15329" s="44"/>
      <c r="H15329" s="44"/>
      <c r="I15329" s="44"/>
      <c r="J15329" s="44"/>
      <c r="K15329" s="44"/>
      <c r="L15329" s="334"/>
      <c r="M15329" s="337"/>
      <c r="N15329" s="31"/>
      <c r="P15329" s="343"/>
    </row>
    <row r="15330" spans="1:16" x14ac:dyDescent="0.25">
      <c r="A15330" s="346" t="s">
        <v>17592</v>
      </c>
      <c r="B15330" s="403" t="s">
        <v>17114</v>
      </c>
      <c r="C15330" s="413">
        <v>13.24</v>
      </c>
      <c r="D15330" s="43" t="s">
        <v>17679</v>
      </c>
      <c r="E15330" s="43">
        <v>47299</v>
      </c>
      <c r="F15330" s="88"/>
      <c r="P15330" s="343"/>
    </row>
    <row r="15331" spans="1:16" x14ac:dyDescent="0.25">
      <c r="A15331" s="76" t="s">
        <v>7551</v>
      </c>
      <c r="B15331" s="76" t="s">
        <v>177</v>
      </c>
      <c r="C15331" s="97" t="s">
        <v>7552</v>
      </c>
      <c r="D15331" s="97" t="s">
        <v>1980</v>
      </c>
      <c r="E15331" s="64">
        <v>45961</v>
      </c>
      <c r="F15331" s="93"/>
      <c r="G15331" s="93"/>
      <c r="H15331" s="93"/>
      <c r="I15331" s="99"/>
      <c r="J15331" s="99"/>
      <c r="K15331" s="99"/>
      <c r="L15331" s="334"/>
      <c r="M15331" s="337"/>
      <c r="N15331" s="31"/>
      <c r="P15331" s="343"/>
    </row>
    <row r="15332" spans="1:16" x14ac:dyDescent="0.25">
      <c r="A15332" s="44" t="s">
        <v>10934</v>
      </c>
      <c r="B15332" s="44" t="s">
        <v>15254</v>
      </c>
      <c r="C15332" s="45" t="s">
        <v>10924</v>
      </c>
      <c r="D15332" s="45" t="s">
        <v>16294</v>
      </c>
      <c r="E15332" s="46">
        <v>45961</v>
      </c>
      <c r="F15332" s="338"/>
      <c r="G15332" s="44"/>
      <c r="H15332" s="44"/>
      <c r="I15332" s="44"/>
      <c r="J15332" s="44"/>
      <c r="K15332" s="44"/>
      <c r="L15332" s="334"/>
      <c r="M15332" s="337"/>
      <c r="N15332" s="31"/>
      <c r="P15332" s="343"/>
    </row>
    <row r="15333" spans="1:16" x14ac:dyDescent="0.25">
      <c r="A15333" s="264" t="s">
        <v>15138</v>
      </c>
      <c r="B15333" s="264" t="s">
        <v>14586</v>
      </c>
      <c r="C15333" s="265">
        <v>240403</v>
      </c>
      <c r="D15333" s="265" t="s">
        <v>15953</v>
      </c>
      <c r="E15333" s="266" t="s">
        <v>6492</v>
      </c>
      <c r="P15333" s="343"/>
    </row>
    <row r="15334" spans="1:16" x14ac:dyDescent="0.25">
      <c r="A15334" s="264" t="s">
        <v>15139</v>
      </c>
      <c r="B15334" s="264" t="s">
        <v>4191</v>
      </c>
      <c r="C15334" s="265">
        <v>240401</v>
      </c>
      <c r="D15334" s="265" t="s">
        <v>15953</v>
      </c>
      <c r="E15334" s="266" t="s">
        <v>6492</v>
      </c>
      <c r="P15334" s="343"/>
    </row>
    <row r="15335" spans="1:16" x14ac:dyDescent="0.25">
      <c r="A15335" s="44" t="s">
        <v>2658</v>
      </c>
      <c r="B15335" s="44" t="s">
        <v>15315</v>
      </c>
      <c r="C15335" s="45" t="s">
        <v>2596</v>
      </c>
      <c r="D15335" s="45" t="s">
        <v>16294</v>
      </c>
      <c r="E15335" s="46">
        <v>45688</v>
      </c>
      <c r="F15335" s="338"/>
      <c r="G15335" s="44"/>
      <c r="H15335" s="44"/>
      <c r="I15335" s="44"/>
      <c r="J15335" s="44"/>
      <c r="K15335" s="44"/>
      <c r="L15335" s="334"/>
      <c r="M15335" s="337"/>
      <c r="N15335" s="31"/>
      <c r="P15335" s="343"/>
    </row>
    <row r="15336" spans="1:16" x14ac:dyDescent="0.25">
      <c r="A15336" s="102" t="s">
        <v>2658</v>
      </c>
      <c r="B15336" s="92" t="s">
        <v>4085</v>
      </c>
      <c r="C15336" s="93" t="s">
        <v>4084</v>
      </c>
      <c r="D15336" s="93" t="s">
        <v>1398</v>
      </c>
      <c r="E15336" s="94">
        <v>45794</v>
      </c>
      <c r="F15336" s="93"/>
      <c r="G15336" s="93" t="s">
        <v>1385</v>
      </c>
      <c r="H15336" s="93" t="s">
        <v>1385</v>
      </c>
      <c r="I15336" s="99"/>
      <c r="J15336" s="99"/>
      <c r="K15336" s="99"/>
      <c r="L15336" s="334"/>
      <c r="M15336" s="337"/>
      <c r="N15336" s="31"/>
      <c r="P15336" s="343"/>
    </row>
    <row r="15337" spans="1:16" x14ac:dyDescent="0.25">
      <c r="A15337" s="1" t="s">
        <v>104</v>
      </c>
      <c r="B15337" s="432" t="s">
        <v>179</v>
      </c>
      <c r="C15337" s="433" t="s">
        <v>4598</v>
      </c>
      <c r="D15337" s="434" t="s">
        <v>17016</v>
      </c>
      <c r="E15337" s="434">
        <v>45858</v>
      </c>
      <c r="P15337" s="343"/>
    </row>
    <row r="15338" spans="1:16" x14ac:dyDescent="0.25">
      <c r="A15338" s="1" t="s">
        <v>104</v>
      </c>
      <c r="B15338" s="432" t="s">
        <v>179</v>
      </c>
      <c r="C15338" s="433" t="s">
        <v>4598</v>
      </c>
      <c r="D15338" s="434" t="s">
        <v>17016</v>
      </c>
      <c r="E15338" s="434">
        <v>45858</v>
      </c>
      <c r="P15338" s="343"/>
    </row>
    <row r="15339" spans="1:16" x14ac:dyDescent="0.25">
      <c r="A15339" s="44" t="s">
        <v>11901</v>
      </c>
      <c r="B15339" s="44" t="s">
        <v>11838</v>
      </c>
      <c r="C15339" s="45" t="s">
        <v>11839</v>
      </c>
      <c r="D15339" s="45" t="s">
        <v>18252</v>
      </c>
      <c r="E15339" s="45" t="s">
        <v>10715</v>
      </c>
      <c r="F15339" s="45" t="s">
        <v>1384</v>
      </c>
      <c r="G15339" s="45" t="s">
        <v>1384</v>
      </c>
      <c r="P15339" s="343"/>
    </row>
    <row r="15340" spans="1:16" x14ac:dyDescent="0.25">
      <c r="A15340" s="44" t="s">
        <v>8925</v>
      </c>
      <c r="B15340" s="44" t="s">
        <v>5296</v>
      </c>
      <c r="C15340" s="45" t="s">
        <v>5326</v>
      </c>
      <c r="D15340" s="45" t="s">
        <v>15765</v>
      </c>
      <c r="E15340" s="45" t="s">
        <v>5246</v>
      </c>
      <c r="F15340" s="328"/>
      <c r="G15340" s="328"/>
      <c r="H15340" s="328"/>
      <c r="I15340" s="329"/>
      <c r="J15340" s="329"/>
      <c r="K15340" s="329"/>
      <c r="L15340" s="334"/>
      <c r="M15340" s="337"/>
      <c r="P15340" s="343"/>
    </row>
    <row r="15341" spans="1:16" x14ac:dyDescent="0.25">
      <c r="A15341" s="346" t="s">
        <v>8925</v>
      </c>
      <c r="B15341" s="346" t="s">
        <v>5296</v>
      </c>
      <c r="C15341" s="347" t="s">
        <v>5326</v>
      </c>
      <c r="D15341" s="347" t="s">
        <v>15765</v>
      </c>
      <c r="E15341" s="347" t="s">
        <v>2980</v>
      </c>
      <c r="F15341" s="346"/>
      <c r="G15341" s="346"/>
      <c r="H15341" s="346"/>
      <c r="I15341" s="346"/>
      <c r="J15341" s="346"/>
      <c r="K15341" s="346"/>
      <c r="L15341" s="346"/>
      <c r="M15341" s="346"/>
      <c r="P15341" s="343"/>
    </row>
    <row r="15342" spans="1:16" x14ac:dyDescent="0.25">
      <c r="A15342" s="44" t="s">
        <v>12629</v>
      </c>
      <c r="B15342" s="44" t="s">
        <v>12009</v>
      </c>
      <c r="C15342" s="45" t="s">
        <v>12951</v>
      </c>
      <c r="D15342" s="45" t="s">
        <v>4574</v>
      </c>
      <c r="E15342" s="275">
        <f>DATE(2028,5,29)</f>
        <v>46902</v>
      </c>
      <c r="M15342" s="337"/>
      <c r="P15342" s="343"/>
    </row>
    <row r="15343" spans="1:16" x14ac:dyDescent="0.25">
      <c r="A15343" s="264" t="s">
        <v>7111</v>
      </c>
      <c r="B15343" s="264" t="s">
        <v>2751</v>
      </c>
      <c r="C15343" s="265">
        <v>220105</v>
      </c>
      <c r="D15343" s="265" t="s">
        <v>15953</v>
      </c>
      <c r="E15343" s="266" t="s">
        <v>3064</v>
      </c>
      <c r="P15343" s="343"/>
    </row>
    <row r="15344" spans="1:16" x14ac:dyDescent="0.25">
      <c r="A15344" s="44" t="s">
        <v>13347</v>
      </c>
      <c r="B15344" s="92" t="s">
        <v>13392</v>
      </c>
      <c r="C15344" s="77" t="s">
        <v>13124</v>
      </c>
      <c r="D15344" s="93" t="s">
        <v>13391</v>
      </c>
      <c r="E15344" s="94">
        <v>45838</v>
      </c>
      <c r="F15344" s="93"/>
      <c r="G15344" s="93"/>
      <c r="H15344" s="93"/>
      <c r="I15344" s="99"/>
      <c r="J15344" s="99"/>
      <c r="K15344" s="99"/>
      <c r="L15344" s="334"/>
      <c r="M15344" s="337"/>
      <c r="N15344" s="31"/>
      <c r="P15344" s="343"/>
    </row>
    <row r="15345" spans="1:16" x14ac:dyDescent="0.25">
      <c r="A15345" s="44" t="s">
        <v>2131</v>
      </c>
      <c r="B15345" s="44" t="s">
        <v>15290</v>
      </c>
      <c r="C15345" s="45" t="s">
        <v>7249</v>
      </c>
      <c r="D15345" s="45" t="s">
        <v>16294</v>
      </c>
      <c r="E15345" s="46">
        <v>45777</v>
      </c>
      <c r="F15345" s="338"/>
      <c r="G15345" s="44"/>
      <c r="H15345" s="44"/>
      <c r="I15345" s="44"/>
      <c r="J15345" s="44"/>
      <c r="K15345" s="44"/>
      <c r="L15345" s="334"/>
      <c r="M15345" s="337"/>
      <c r="N15345" s="31"/>
      <c r="P15345" s="343"/>
    </row>
    <row r="15346" spans="1:16" x14ac:dyDescent="0.25">
      <c r="A15346" s="44" t="s">
        <v>16214</v>
      </c>
      <c r="B15346" s="44" t="s">
        <v>1346</v>
      </c>
      <c r="C15346" s="45" t="s">
        <v>15960</v>
      </c>
      <c r="D15346" s="45" t="s">
        <v>18252</v>
      </c>
      <c r="E15346" s="45" t="s">
        <v>6214</v>
      </c>
      <c r="F15346" s="45" t="s">
        <v>1384</v>
      </c>
      <c r="G15346" s="45" t="s">
        <v>1385</v>
      </c>
      <c r="P15346" s="343"/>
    </row>
    <row r="15347" spans="1:16" x14ac:dyDescent="0.25">
      <c r="A15347" s="44" t="s">
        <v>13348</v>
      </c>
      <c r="B15347" s="92" t="s">
        <v>13392</v>
      </c>
      <c r="C15347" s="45" t="s">
        <v>13122</v>
      </c>
      <c r="D15347" s="93" t="s">
        <v>13391</v>
      </c>
      <c r="E15347" s="94">
        <v>45838</v>
      </c>
      <c r="F15347" s="93"/>
      <c r="G15347" s="93"/>
      <c r="H15347" s="93"/>
      <c r="I15347" s="99"/>
      <c r="J15347" s="99"/>
      <c r="K15347" s="99"/>
      <c r="L15347" s="334"/>
      <c r="M15347" s="337"/>
      <c r="N15347" s="31"/>
      <c r="P15347" s="343"/>
    </row>
    <row r="15348" spans="1:16" x14ac:dyDescent="0.25">
      <c r="A15348" s="44" t="s">
        <v>3654</v>
      </c>
      <c r="B15348" s="44" t="s">
        <v>15970</v>
      </c>
      <c r="C15348" s="45" t="s">
        <v>15775</v>
      </c>
      <c r="D15348" s="45" t="s">
        <v>18252</v>
      </c>
      <c r="E15348" s="45" t="s">
        <v>6416</v>
      </c>
      <c r="F15348" s="45" t="s">
        <v>1384</v>
      </c>
      <c r="G15348" s="45" t="s">
        <v>1385</v>
      </c>
      <c r="P15348" s="343"/>
    </row>
    <row r="15349" spans="1:16" x14ac:dyDescent="0.25">
      <c r="A15349" s="1" t="s">
        <v>3654</v>
      </c>
      <c r="B15349" s="432" t="s">
        <v>14398</v>
      </c>
      <c r="C15349" s="433" t="s">
        <v>14529</v>
      </c>
      <c r="D15349" s="434" t="s">
        <v>17016</v>
      </c>
      <c r="E15349" s="434">
        <v>45866</v>
      </c>
      <c r="P15349" s="343"/>
    </row>
    <row r="15350" spans="1:16" x14ac:dyDescent="0.25">
      <c r="A15350" s="44" t="s">
        <v>3654</v>
      </c>
      <c r="B15350" s="353" t="s">
        <v>17063</v>
      </c>
      <c r="C15350" s="32" t="s">
        <v>17033</v>
      </c>
      <c r="D15350" s="32" t="s">
        <v>1398</v>
      </c>
      <c r="E15350" s="33">
        <v>47208</v>
      </c>
      <c r="F15350" s="32"/>
      <c r="G15350" s="32"/>
      <c r="H15350" s="32"/>
      <c r="I15350" s="31"/>
      <c r="J15350" s="31"/>
      <c r="K15350" s="31"/>
      <c r="L15350" s="31"/>
      <c r="M15350" s="31"/>
      <c r="N15350" s="31"/>
      <c r="P15350" s="343"/>
    </row>
    <row r="15351" spans="1:16" x14ac:dyDescent="0.25">
      <c r="A15351" s="44" t="s">
        <v>3654</v>
      </c>
      <c r="B15351" s="131" t="s">
        <v>7741</v>
      </c>
      <c r="C15351" s="96" t="s">
        <v>7742</v>
      </c>
      <c r="D15351" s="96" t="s">
        <v>1398</v>
      </c>
      <c r="E15351" s="112">
        <v>45737</v>
      </c>
      <c r="F15351" s="93"/>
      <c r="G15351" s="93"/>
      <c r="H15351" s="93"/>
      <c r="I15351" s="99"/>
      <c r="J15351" s="99"/>
      <c r="K15351" s="99"/>
      <c r="L15351" s="31"/>
      <c r="M15351" s="31"/>
      <c r="N15351" s="31"/>
      <c r="P15351" s="343"/>
    </row>
    <row r="15352" spans="1:16" ht="14.4" x14ac:dyDescent="0.3">
      <c r="A15352" s="25" t="s">
        <v>3654</v>
      </c>
      <c r="B15352" s="346" t="s">
        <v>5537</v>
      </c>
      <c r="C15352" s="347" t="s">
        <v>5538</v>
      </c>
      <c r="D15352" s="347" t="s">
        <v>15765</v>
      </c>
      <c r="E15352" s="347" t="s">
        <v>6714</v>
      </c>
      <c r="F15352" s="346"/>
      <c r="G15352" s="346"/>
      <c r="H15352" s="346"/>
      <c r="I15352" s="346"/>
      <c r="J15352" s="346"/>
      <c r="K15352" s="346"/>
      <c r="L15352" s="346"/>
      <c r="M15352" s="346"/>
      <c r="P15352" s="343"/>
    </row>
    <row r="15353" spans="1:16" x14ac:dyDescent="0.25">
      <c r="A15353" s="44" t="s">
        <v>11193</v>
      </c>
      <c r="B15353" s="44" t="s">
        <v>15259</v>
      </c>
      <c r="C15353" s="45" t="s">
        <v>11129</v>
      </c>
      <c r="D15353" s="45" t="s">
        <v>16294</v>
      </c>
      <c r="E15353" s="46">
        <v>46022</v>
      </c>
      <c r="F15353" s="338"/>
      <c r="G15353" s="44"/>
      <c r="H15353" s="44"/>
      <c r="I15353" s="44"/>
      <c r="J15353" s="44"/>
      <c r="K15353" s="44"/>
      <c r="L15353" s="334"/>
      <c r="M15353" s="337"/>
      <c r="N15353" s="31"/>
      <c r="P15353" s="343"/>
    </row>
    <row r="15354" spans="1:16" x14ac:dyDescent="0.25">
      <c r="A15354" s="403" t="s">
        <v>17593</v>
      </c>
      <c r="B15354" s="403" t="s">
        <v>17100</v>
      </c>
      <c r="C15354" s="413">
        <v>3.23</v>
      </c>
      <c r="D15354" s="43" t="s">
        <v>17679</v>
      </c>
      <c r="E15354" s="43">
        <v>45961</v>
      </c>
      <c r="F15354" s="88"/>
      <c r="P15354" s="343"/>
    </row>
    <row r="15355" spans="1:16" x14ac:dyDescent="0.2">
      <c r="A15355" s="57" t="s">
        <v>10881</v>
      </c>
      <c r="B15355" s="57" t="s">
        <v>2495</v>
      </c>
      <c r="C15355" s="62" t="s">
        <v>10848</v>
      </c>
      <c r="D15355" s="62" t="s">
        <v>5966</v>
      </c>
      <c r="E15355" s="60">
        <v>45961</v>
      </c>
      <c r="F15355" s="339" t="s">
        <v>16267</v>
      </c>
      <c r="G15355" s="339" t="s">
        <v>16268</v>
      </c>
      <c r="H15355" s="57"/>
      <c r="I15355" s="57"/>
      <c r="J15355" s="57"/>
      <c r="K15355" s="57"/>
      <c r="L15355" s="334"/>
      <c r="M15355" s="337"/>
      <c r="N15355" s="31"/>
      <c r="P15355" s="343"/>
    </row>
    <row r="15356" spans="1:16" x14ac:dyDescent="0.25">
      <c r="A15356" s="44" t="s">
        <v>624</v>
      </c>
      <c r="B15356" s="44" t="s">
        <v>15290</v>
      </c>
      <c r="C15356" s="45" t="s">
        <v>7249</v>
      </c>
      <c r="D15356" s="45" t="s">
        <v>16294</v>
      </c>
      <c r="E15356" s="46">
        <v>45777</v>
      </c>
      <c r="F15356" s="338" t="s">
        <v>2055</v>
      </c>
      <c r="G15356" s="44"/>
      <c r="H15356" s="44"/>
      <c r="I15356" s="44"/>
      <c r="J15356" s="44"/>
      <c r="K15356" s="44"/>
      <c r="L15356" s="334"/>
      <c r="M15356" s="337"/>
      <c r="N15356" s="31"/>
      <c r="P15356" s="343"/>
    </row>
    <row r="15357" spans="1:16" x14ac:dyDescent="0.25">
      <c r="A15357" s="44" t="s">
        <v>624</v>
      </c>
      <c r="B15357" s="44" t="s">
        <v>15317</v>
      </c>
      <c r="C15357" s="45" t="s">
        <v>7299</v>
      </c>
      <c r="D15357" s="45" t="s">
        <v>16294</v>
      </c>
      <c r="E15357" s="46">
        <v>45688</v>
      </c>
      <c r="F15357" s="338" t="s">
        <v>2055</v>
      </c>
      <c r="G15357" s="44"/>
      <c r="H15357" s="44"/>
      <c r="I15357" s="44"/>
      <c r="J15357" s="44"/>
      <c r="K15357" s="44"/>
      <c r="L15357" s="334"/>
      <c r="M15357" s="337"/>
      <c r="N15357" s="31"/>
      <c r="P15357" s="343"/>
    </row>
    <row r="15358" spans="1:16" x14ac:dyDescent="0.25">
      <c r="A15358" s="44" t="s">
        <v>9070</v>
      </c>
      <c r="B15358" s="44" t="s">
        <v>15288</v>
      </c>
      <c r="C15358" s="45" t="s">
        <v>9052</v>
      </c>
      <c r="D15358" s="45" t="s">
        <v>16294</v>
      </c>
      <c r="E15358" s="46">
        <v>45777</v>
      </c>
      <c r="F15358" s="338" t="s">
        <v>2055</v>
      </c>
      <c r="G15358" s="44"/>
      <c r="H15358" s="44"/>
      <c r="I15358" s="44"/>
      <c r="J15358" s="44"/>
      <c r="K15358" s="44"/>
      <c r="L15358" s="334"/>
      <c r="M15358" s="337"/>
      <c r="N15358" s="31"/>
      <c r="P15358" s="343"/>
    </row>
    <row r="15359" spans="1:16" x14ac:dyDescent="0.25">
      <c r="A15359" s="44" t="s">
        <v>15268</v>
      </c>
      <c r="B15359" s="44" t="s">
        <v>9962</v>
      </c>
      <c r="C15359" s="45" t="s">
        <v>15264</v>
      </c>
      <c r="D15359" s="45" t="s">
        <v>16294</v>
      </c>
      <c r="E15359" s="46">
        <v>45868</v>
      </c>
      <c r="F15359" s="338"/>
      <c r="G15359" s="44"/>
      <c r="H15359" s="44"/>
      <c r="I15359" s="44"/>
      <c r="J15359" s="44"/>
      <c r="K15359" s="44"/>
      <c r="L15359" s="334"/>
      <c r="M15359" s="337"/>
      <c r="N15359" s="31"/>
      <c r="P15359" s="343"/>
    </row>
    <row r="15360" spans="1:16" x14ac:dyDescent="0.25">
      <c r="A15360" s="44" t="s">
        <v>636</v>
      </c>
      <c r="B15360" s="44" t="s">
        <v>15290</v>
      </c>
      <c r="C15360" s="45" t="s">
        <v>7249</v>
      </c>
      <c r="D15360" s="45" t="s">
        <v>16294</v>
      </c>
      <c r="E15360" s="46">
        <v>45777</v>
      </c>
      <c r="F15360" s="338"/>
      <c r="G15360" s="44"/>
      <c r="H15360" s="44"/>
      <c r="I15360" s="44"/>
      <c r="J15360" s="44"/>
      <c r="K15360" s="44"/>
      <c r="L15360" s="334"/>
      <c r="M15360" s="337"/>
      <c r="N15360" s="31"/>
      <c r="P15360" s="343"/>
    </row>
    <row r="15361" spans="1:16" x14ac:dyDescent="0.25">
      <c r="A15361" s="264" t="s">
        <v>18034</v>
      </c>
      <c r="B15361" s="264" t="s">
        <v>1921</v>
      </c>
      <c r="C15361" s="265">
        <v>250101</v>
      </c>
      <c r="D15361" s="265" t="s">
        <v>15953</v>
      </c>
      <c r="E15361" s="266" t="s">
        <v>17681</v>
      </c>
      <c r="P15361" s="343"/>
    </row>
    <row r="15362" spans="1:16" x14ac:dyDescent="0.25">
      <c r="A15362" s="44" t="s">
        <v>3125</v>
      </c>
      <c r="B15362" s="44" t="s">
        <v>15320</v>
      </c>
      <c r="C15362" s="45" t="s">
        <v>3124</v>
      </c>
      <c r="D15362" s="45" t="s">
        <v>16294</v>
      </c>
      <c r="E15362" s="46">
        <v>45808</v>
      </c>
      <c r="F15362" s="338"/>
      <c r="G15362" s="44"/>
      <c r="H15362" s="44"/>
      <c r="I15362" s="44"/>
      <c r="J15362" s="44"/>
      <c r="K15362" s="44"/>
      <c r="L15362" s="334"/>
      <c r="M15362" s="337"/>
      <c r="N15362" s="31"/>
      <c r="P15362" s="343"/>
    </row>
    <row r="15363" spans="1:16" x14ac:dyDescent="0.25">
      <c r="A15363" s="44" t="s">
        <v>13349</v>
      </c>
      <c r="B15363" s="92" t="s">
        <v>13392</v>
      </c>
      <c r="C15363" s="77" t="s">
        <v>13124</v>
      </c>
      <c r="D15363" s="93" t="s">
        <v>13391</v>
      </c>
      <c r="E15363" s="94">
        <v>45838</v>
      </c>
      <c r="F15363" s="93"/>
      <c r="G15363" s="93"/>
      <c r="H15363" s="93"/>
      <c r="I15363" s="99"/>
      <c r="J15363" s="99"/>
      <c r="K15363" s="99"/>
      <c r="L15363" s="334"/>
      <c r="M15363" s="337"/>
      <c r="N15363" s="31"/>
      <c r="P15363" s="343"/>
    </row>
    <row r="15364" spans="1:16" x14ac:dyDescent="0.25">
      <c r="A15364" s="44" t="s">
        <v>1303</v>
      </c>
      <c r="B15364" s="44" t="s">
        <v>2040</v>
      </c>
      <c r="C15364" s="45" t="s">
        <v>6198</v>
      </c>
      <c r="D15364" s="45" t="s">
        <v>18252</v>
      </c>
      <c r="E15364" s="45" t="s">
        <v>5183</v>
      </c>
      <c r="F15364" s="45" t="s">
        <v>1384</v>
      </c>
      <c r="G15364" s="45" t="s">
        <v>1385</v>
      </c>
      <c r="P15364" s="343"/>
    </row>
    <row r="15365" spans="1:16" x14ac:dyDescent="0.25">
      <c r="A15365" s="44" t="s">
        <v>1303</v>
      </c>
      <c r="B15365" s="44" t="s">
        <v>6179</v>
      </c>
      <c r="C15365" s="45" t="s">
        <v>6199</v>
      </c>
      <c r="D15365" s="45" t="s">
        <v>18252</v>
      </c>
      <c r="E15365" s="45" t="s">
        <v>6212</v>
      </c>
      <c r="F15365" s="45" t="s">
        <v>1384</v>
      </c>
      <c r="G15365" s="45" t="s">
        <v>1385</v>
      </c>
      <c r="P15365" s="343"/>
    </row>
    <row r="15366" spans="1:16" x14ac:dyDescent="0.25">
      <c r="A15366" s="44" t="s">
        <v>1303</v>
      </c>
      <c r="B15366" s="44" t="s">
        <v>9309</v>
      </c>
      <c r="C15366" s="45" t="s">
        <v>9310</v>
      </c>
      <c r="D15366" s="45" t="s">
        <v>18252</v>
      </c>
      <c r="E15366" s="45" t="s">
        <v>3754</v>
      </c>
      <c r="F15366" s="45" t="s">
        <v>1384</v>
      </c>
      <c r="G15366" s="45" t="s">
        <v>1385</v>
      </c>
      <c r="P15366" s="343"/>
    </row>
    <row r="15367" spans="1:16" x14ac:dyDescent="0.25">
      <c r="A15367" s="44" t="s">
        <v>1303</v>
      </c>
      <c r="B15367" s="92" t="s">
        <v>13392</v>
      </c>
      <c r="C15367" s="77" t="s">
        <v>13124</v>
      </c>
      <c r="D15367" s="93" t="s">
        <v>13391</v>
      </c>
      <c r="E15367" s="94">
        <v>45838</v>
      </c>
      <c r="F15367" s="93"/>
      <c r="G15367" s="93"/>
      <c r="H15367" s="93"/>
      <c r="I15367" s="99"/>
      <c r="J15367" s="99"/>
      <c r="K15367" s="99"/>
      <c r="L15367" s="334"/>
      <c r="M15367" s="337"/>
      <c r="N15367" s="31"/>
      <c r="P15367" s="343"/>
    </row>
    <row r="15368" spans="1:16" x14ac:dyDescent="0.25">
      <c r="A15368" s="120" t="s">
        <v>3621</v>
      </c>
      <c r="B15368" s="117" t="s">
        <v>2337</v>
      </c>
      <c r="C15368" s="106" t="s">
        <v>2338</v>
      </c>
      <c r="D15368" s="93" t="s">
        <v>1593</v>
      </c>
      <c r="E15368" s="115">
        <v>46568</v>
      </c>
      <c r="F15368" s="93"/>
      <c r="G15368" s="93"/>
      <c r="H15368" s="93"/>
      <c r="I15368" s="99"/>
      <c r="J15368" s="99"/>
      <c r="K15368" s="99"/>
      <c r="L15368" s="334"/>
      <c r="M15368" s="337"/>
      <c r="P15368" s="343"/>
    </row>
    <row r="15369" spans="1:16" x14ac:dyDescent="0.25">
      <c r="A15369" s="44" t="s">
        <v>3621</v>
      </c>
      <c r="B15369" s="44" t="s">
        <v>12630</v>
      </c>
      <c r="C15369" s="45" t="s">
        <v>3647</v>
      </c>
      <c r="D15369" s="45" t="s">
        <v>4574</v>
      </c>
      <c r="E15369" s="275">
        <f>DATE(2025,8,27)</f>
        <v>45896</v>
      </c>
      <c r="F15369" s="32"/>
      <c r="G15369" s="32"/>
      <c r="H15369" s="32"/>
      <c r="I15369" s="31"/>
      <c r="J15369" s="31"/>
      <c r="K15369" s="31"/>
      <c r="L15369" s="31"/>
      <c r="M15369" s="337"/>
      <c r="N15369" s="31"/>
      <c r="P15369" s="343"/>
    </row>
    <row r="15370" spans="1:16" x14ac:dyDescent="0.25">
      <c r="A15370" s="44" t="s">
        <v>5252</v>
      </c>
      <c r="B15370" s="44" t="s">
        <v>5253</v>
      </c>
      <c r="C15370" s="45" t="s">
        <v>5254</v>
      </c>
      <c r="D15370" s="45" t="s">
        <v>15765</v>
      </c>
      <c r="E15370" s="45" t="s">
        <v>5195</v>
      </c>
      <c r="F15370" s="328"/>
      <c r="G15370" s="328"/>
      <c r="H15370" s="328"/>
      <c r="I15370" s="329"/>
      <c r="J15370" s="329"/>
      <c r="K15370" s="329"/>
      <c r="L15370" s="334"/>
      <c r="M15370" s="337"/>
      <c r="P15370" s="343"/>
    </row>
    <row r="15371" spans="1:16" x14ac:dyDescent="0.25">
      <c r="A15371" s="346" t="s">
        <v>5252</v>
      </c>
      <c r="B15371" s="346" t="s">
        <v>5253</v>
      </c>
      <c r="C15371" s="347" t="s">
        <v>5254</v>
      </c>
      <c r="D15371" s="347" t="s">
        <v>15765</v>
      </c>
      <c r="E15371" s="347" t="s">
        <v>5195</v>
      </c>
      <c r="F15371" s="346"/>
      <c r="G15371" s="346"/>
      <c r="H15371" s="346"/>
      <c r="I15371" s="346"/>
      <c r="J15371" s="346"/>
      <c r="K15371" s="346"/>
      <c r="L15371" s="346"/>
      <c r="M15371" s="346"/>
      <c r="P15371" s="343"/>
    </row>
    <row r="15372" spans="1:16" x14ac:dyDescent="0.25">
      <c r="A15372" s="44" t="s">
        <v>5252</v>
      </c>
      <c r="B15372" s="44" t="s">
        <v>5253</v>
      </c>
      <c r="C15372" s="45" t="s">
        <v>5254</v>
      </c>
      <c r="D15372" s="45" t="s">
        <v>13812</v>
      </c>
      <c r="E15372" s="45" t="s">
        <v>5195</v>
      </c>
      <c r="F15372" s="93"/>
      <c r="G15372" s="93"/>
      <c r="H15372" s="93"/>
      <c r="I15372" s="99"/>
      <c r="J15372" s="99"/>
      <c r="K15372" s="99"/>
      <c r="L15372" s="334"/>
      <c r="M15372" s="337"/>
      <c r="P15372" s="343"/>
    </row>
    <row r="15373" spans="1:16" x14ac:dyDescent="0.25">
      <c r="A15373" s="44" t="s">
        <v>8255</v>
      </c>
      <c r="B15373" s="44" t="s">
        <v>8256</v>
      </c>
      <c r="C15373" s="45" t="s">
        <v>8257</v>
      </c>
      <c r="D15373" s="45" t="s">
        <v>1398</v>
      </c>
      <c r="E15373" s="46">
        <v>46439</v>
      </c>
      <c r="F15373" s="93"/>
      <c r="G15373" s="93" t="s">
        <v>1385</v>
      </c>
      <c r="H15373" s="93" t="s">
        <v>1385</v>
      </c>
      <c r="I15373" s="99"/>
      <c r="J15373" s="99"/>
      <c r="K15373" s="99"/>
      <c r="L15373" s="334"/>
      <c r="M15373" s="337"/>
      <c r="P15373" s="343"/>
    </row>
    <row r="15374" spans="1:16" x14ac:dyDescent="0.25">
      <c r="A15374" s="264" t="s">
        <v>15140</v>
      </c>
      <c r="B15374" s="264" t="s">
        <v>13009</v>
      </c>
      <c r="C15374" s="265">
        <v>240101</v>
      </c>
      <c r="D15374" s="265" t="s">
        <v>15953</v>
      </c>
      <c r="E15374" s="266" t="s">
        <v>13010</v>
      </c>
      <c r="P15374" s="343"/>
    </row>
    <row r="15375" spans="1:16" x14ac:dyDescent="0.25">
      <c r="A15375" s="264" t="s">
        <v>997</v>
      </c>
      <c r="B15375" s="264" t="s">
        <v>6684</v>
      </c>
      <c r="C15375" s="265">
        <v>21020301</v>
      </c>
      <c r="D15375" s="265" t="s">
        <v>15953</v>
      </c>
      <c r="E15375" s="266" t="s">
        <v>6422</v>
      </c>
      <c r="P15375" s="343"/>
    </row>
    <row r="15376" spans="1:16" x14ac:dyDescent="0.25">
      <c r="A15376" s="264" t="s">
        <v>7112</v>
      </c>
      <c r="B15376" s="264" t="s">
        <v>2751</v>
      </c>
      <c r="C15376" s="265">
        <v>220105</v>
      </c>
      <c r="D15376" s="265" t="s">
        <v>15953</v>
      </c>
      <c r="E15376" s="266" t="s">
        <v>3064</v>
      </c>
      <c r="P15376" s="343"/>
    </row>
    <row r="15377" spans="1:16" x14ac:dyDescent="0.25">
      <c r="A15377" s="262" t="s">
        <v>7497</v>
      </c>
      <c r="B15377" s="262" t="s">
        <v>7498</v>
      </c>
      <c r="C15377" s="53" t="s">
        <v>7499</v>
      </c>
      <c r="D15377" s="93" t="s">
        <v>7330</v>
      </c>
      <c r="E15377" s="263">
        <v>46566</v>
      </c>
      <c r="F15377" s="93"/>
      <c r="G15377" s="93"/>
      <c r="H15377" s="93"/>
      <c r="I15377" s="99"/>
      <c r="J15377" s="99"/>
      <c r="K15377" s="99"/>
      <c r="L15377" s="334"/>
      <c r="M15377" s="337"/>
      <c r="P15377" s="343"/>
    </row>
    <row r="15378" spans="1:16" x14ac:dyDescent="0.25">
      <c r="A15378" s="264" t="s">
        <v>7497</v>
      </c>
      <c r="B15378" s="264" t="s">
        <v>236</v>
      </c>
      <c r="C15378" s="265">
        <v>241001</v>
      </c>
      <c r="D15378" s="265" t="s">
        <v>15953</v>
      </c>
      <c r="E15378" s="266" t="s">
        <v>11352</v>
      </c>
      <c r="P15378" s="343"/>
    </row>
    <row r="15379" spans="1:16" x14ac:dyDescent="0.25">
      <c r="A15379" s="264" t="s">
        <v>7497</v>
      </c>
      <c r="B15379" s="264" t="s">
        <v>1058</v>
      </c>
      <c r="C15379" s="265">
        <v>23060202</v>
      </c>
      <c r="D15379" s="265" t="s">
        <v>15953</v>
      </c>
      <c r="E15379" s="266" t="s">
        <v>6714</v>
      </c>
      <c r="P15379" s="343"/>
    </row>
    <row r="15380" spans="1:16" x14ac:dyDescent="0.25">
      <c r="A15380" s="264" t="s">
        <v>9635</v>
      </c>
      <c r="B15380" s="264" t="s">
        <v>4181</v>
      </c>
      <c r="C15380" s="265">
        <v>230301</v>
      </c>
      <c r="D15380" s="265" t="s">
        <v>15953</v>
      </c>
      <c r="E15380" s="266" t="s">
        <v>6877</v>
      </c>
      <c r="P15380" s="343"/>
    </row>
    <row r="15381" spans="1:16" x14ac:dyDescent="0.25">
      <c r="A15381" s="262" t="s">
        <v>9251</v>
      </c>
      <c r="B15381" s="262" t="s">
        <v>7346</v>
      </c>
      <c r="C15381" s="53" t="s">
        <v>9291</v>
      </c>
      <c r="D15381" s="93" t="s">
        <v>7330</v>
      </c>
      <c r="E15381" s="263">
        <v>46569</v>
      </c>
      <c r="F15381" s="93"/>
      <c r="G15381" s="93"/>
      <c r="H15381" s="93"/>
      <c r="I15381" s="99"/>
      <c r="J15381" s="99"/>
      <c r="K15381" s="99"/>
      <c r="L15381" s="334"/>
      <c r="M15381" s="337"/>
      <c r="P15381" s="343"/>
    </row>
    <row r="15382" spans="1:16" x14ac:dyDescent="0.25">
      <c r="A15382" s="264" t="s">
        <v>15141</v>
      </c>
      <c r="B15382" s="264" t="s">
        <v>4181</v>
      </c>
      <c r="C15382" s="265">
        <v>240301</v>
      </c>
      <c r="D15382" s="265" t="s">
        <v>15953</v>
      </c>
      <c r="E15382" s="266" t="s">
        <v>13010</v>
      </c>
      <c r="P15382" s="343"/>
    </row>
    <row r="15383" spans="1:16" x14ac:dyDescent="0.25">
      <c r="A15383" s="135" t="s">
        <v>8287</v>
      </c>
      <c r="B15383" s="135" t="s">
        <v>8283</v>
      </c>
      <c r="C15383" s="97" t="s">
        <v>8288</v>
      </c>
      <c r="D15383" s="93" t="s">
        <v>1398</v>
      </c>
      <c r="E15383" s="94">
        <v>46447</v>
      </c>
      <c r="F15383" s="93"/>
      <c r="G15383" s="93"/>
      <c r="H15383" s="93"/>
      <c r="I15383" s="99"/>
      <c r="J15383" s="99"/>
      <c r="K15383" s="99"/>
      <c r="L15383" s="334"/>
      <c r="M15383" s="337"/>
      <c r="P15383" s="343"/>
    </row>
    <row r="15384" spans="1:16" x14ac:dyDescent="0.25">
      <c r="A15384" s="264" t="s">
        <v>4840</v>
      </c>
      <c r="B15384" s="264" t="s">
        <v>4846</v>
      </c>
      <c r="C15384" s="265">
        <v>24050401</v>
      </c>
      <c r="D15384" s="265" t="s">
        <v>15953</v>
      </c>
      <c r="E15384" s="266" t="s">
        <v>6710</v>
      </c>
      <c r="P15384" s="343"/>
    </row>
    <row r="15385" spans="1:16" x14ac:dyDescent="0.25">
      <c r="A15385" s="264" t="s">
        <v>4840</v>
      </c>
      <c r="B15385" s="264" t="s">
        <v>5505</v>
      </c>
      <c r="C15385" s="265">
        <v>24050402</v>
      </c>
      <c r="D15385" s="265" t="s">
        <v>15953</v>
      </c>
      <c r="E15385" s="266" t="s">
        <v>10364</v>
      </c>
      <c r="P15385" s="343"/>
    </row>
    <row r="15386" spans="1:16" x14ac:dyDescent="0.25">
      <c r="A15386" s="264" t="s">
        <v>18035</v>
      </c>
      <c r="B15386" s="264" t="s">
        <v>1921</v>
      </c>
      <c r="C15386" s="265">
        <v>250101</v>
      </c>
      <c r="D15386" s="265" t="s">
        <v>15953</v>
      </c>
      <c r="E15386" s="266" t="s">
        <v>17681</v>
      </c>
      <c r="P15386" s="343"/>
    </row>
    <row r="15387" spans="1:16" x14ac:dyDescent="0.25">
      <c r="A15387" s="44" t="s">
        <v>9071</v>
      </c>
      <c r="B15387" s="44" t="s">
        <v>15288</v>
      </c>
      <c r="C15387" s="45" t="s">
        <v>9052</v>
      </c>
      <c r="D15387" s="45" t="s">
        <v>16294</v>
      </c>
      <c r="E15387" s="46">
        <v>45777</v>
      </c>
      <c r="F15387" s="338"/>
      <c r="G15387" s="44"/>
      <c r="H15387" s="44"/>
      <c r="I15387" s="44"/>
      <c r="J15387" s="44"/>
      <c r="K15387" s="44"/>
      <c r="L15387" s="334"/>
      <c r="M15387" s="337"/>
      <c r="N15387" s="31"/>
      <c r="P15387" s="343"/>
    </row>
    <row r="15388" spans="1:16" x14ac:dyDescent="0.25">
      <c r="A15388" s="403" t="s">
        <v>17594</v>
      </c>
      <c r="B15388" s="403" t="s">
        <v>17100</v>
      </c>
      <c r="C15388" s="413">
        <v>3.23</v>
      </c>
      <c r="D15388" s="43" t="s">
        <v>17679</v>
      </c>
      <c r="E15388" s="43">
        <v>45961</v>
      </c>
      <c r="F15388" s="88"/>
      <c r="P15388" s="343"/>
    </row>
    <row r="15389" spans="1:16" x14ac:dyDescent="0.25">
      <c r="A15389" s="44" t="s">
        <v>10935</v>
      </c>
      <c r="B15389" s="44" t="s">
        <v>15254</v>
      </c>
      <c r="C15389" s="45" t="s">
        <v>10924</v>
      </c>
      <c r="D15389" s="45" t="s">
        <v>16294</v>
      </c>
      <c r="E15389" s="46">
        <v>45961</v>
      </c>
      <c r="F15389" s="338" t="s">
        <v>2055</v>
      </c>
      <c r="G15389" s="44"/>
      <c r="H15389" s="44"/>
      <c r="I15389" s="44"/>
      <c r="J15389" s="44"/>
      <c r="K15389" s="44"/>
      <c r="L15389" s="334"/>
      <c r="M15389" s="337"/>
      <c r="N15389" s="31"/>
      <c r="P15389" s="343"/>
    </row>
    <row r="15390" spans="1:16" x14ac:dyDescent="0.2">
      <c r="A15390" s="57" t="s">
        <v>5021</v>
      </c>
      <c r="B15390" s="57" t="s">
        <v>2495</v>
      </c>
      <c r="C15390" s="62">
        <v>21030</v>
      </c>
      <c r="D15390" s="62" t="s">
        <v>5966</v>
      </c>
      <c r="E15390" s="60">
        <v>45961</v>
      </c>
      <c r="F15390" s="339" t="s">
        <v>16267</v>
      </c>
      <c r="G15390" s="339" t="s">
        <v>16268</v>
      </c>
      <c r="H15390" s="57"/>
      <c r="I15390" s="57"/>
      <c r="J15390" s="57"/>
      <c r="K15390" s="57"/>
      <c r="L15390" s="334"/>
      <c r="M15390" s="337"/>
      <c r="N15390" s="31"/>
      <c r="P15390" s="343"/>
    </row>
    <row r="15391" spans="1:16" x14ac:dyDescent="0.2">
      <c r="A15391" s="57" t="s">
        <v>4528</v>
      </c>
      <c r="B15391" s="92" t="s">
        <v>4550</v>
      </c>
      <c r="C15391" s="93" t="s">
        <v>4548</v>
      </c>
      <c r="D15391" s="93" t="s">
        <v>4549</v>
      </c>
      <c r="E15391" s="94">
        <v>46203</v>
      </c>
      <c r="F15391" s="93"/>
      <c r="G15391" s="93"/>
      <c r="H15391" s="93"/>
      <c r="I15391" s="99"/>
      <c r="J15391" s="99"/>
      <c r="K15391" s="99"/>
      <c r="L15391" s="334"/>
      <c r="M15391" s="337"/>
      <c r="P15391" s="343"/>
    </row>
    <row r="15392" spans="1:16" x14ac:dyDescent="0.25">
      <c r="A15392" s="262" t="s">
        <v>9252</v>
      </c>
      <c r="B15392" s="262" t="s">
        <v>9229</v>
      </c>
      <c r="C15392" s="53" t="s">
        <v>9292</v>
      </c>
      <c r="D15392" s="93" t="s">
        <v>7330</v>
      </c>
      <c r="E15392" s="263">
        <v>46824</v>
      </c>
      <c r="F15392" s="93"/>
      <c r="G15392" s="93"/>
      <c r="H15392" s="93"/>
      <c r="I15392" s="99"/>
      <c r="J15392" s="99"/>
      <c r="K15392" s="99"/>
      <c r="L15392" s="334"/>
      <c r="M15392" s="337"/>
      <c r="P15392" s="343"/>
    </row>
    <row r="15393" spans="1:16" x14ac:dyDescent="0.25">
      <c r="A15393" s="403" t="s">
        <v>998</v>
      </c>
      <c r="B15393" s="403" t="s">
        <v>17175</v>
      </c>
      <c r="C15393" s="413">
        <v>13.22</v>
      </c>
      <c r="D15393" s="43" t="s">
        <v>17679</v>
      </c>
      <c r="E15393" s="43">
        <v>45838</v>
      </c>
      <c r="F15393" s="88"/>
      <c r="P15393" s="343"/>
    </row>
    <row r="15394" spans="1:16" x14ac:dyDescent="0.25">
      <c r="A15394" s="403" t="s">
        <v>998</v>
      </c>
      <c r="B15394" s="403" t="s">
        <v>17128</v>
      </c>
      <c r="C15394" s="413">
        <v>20.22</v>
      </c>
      <c r="D15394" s="43" t="s">
        <v>17679</v>
      </c>
      <c r="E15394" s="43">
        <v>45838</v>
      </c>
      <c r="F15394" s="88"/>
      <c r="P15394" s="343"/>
    </row>
    <row r="15395" spans="1:16" x14ac:dyDescent="0.25">
      <c r="A15395" s="264" t="s">
        <v>11505</v>
      </c>
      <c r="B15395" s="264" t="s">
        <v>2751</v>
      </c>
      <c r="C15395" s="265">
        <v>220105</v>
      </c>
      <c r="D15395" s="265" t="s">
        <v>15953</v>
      </c>
      <c r="E15395" s="266" t="s">
        <v>3064</v>
      </c>
      <c r="P15395" s="343"/>
    </row>
    <row r="15396" spans="1:16" x14ac:dyDescent="0.25">
      <c r="A15396" s="264" t="s">
        <v>11505</v>
      </c>
      <c r="B15396" s="264" t="s">
        <v>3587</v>
      </c>
      <c r="C15396" s="265">
        <v>230904</v>
      </c>
      <c r="D15396" s="265" t="s">
        <v>15953</v>
      </c>
      <c r="E15396" s="266" t="s">
        <v>10715</v>
      </c>
      <c r="P15396" s="343"/>
    </row>
    <row r="15397" spans="1:16" x14ac:dyDescent="0.25">
      <c r="A15397" s="264" t="s">
        <v>11505</v>
      </c>
      <c r="B15397" s="264" t="s">
        <v>6669</v>
      </c>
      <c r="C15397" s="265">
        <v>240804</v>
      </c>
      <c r="D15397" s="265" t="s">
        <v>15953</v>
      </c>
      <c r="E15397" s="266" t="s">
        <v>15826</v>
      </c>
      <c r="P15397" s="343"/>
    </row>
    <row r="15398" spans="1:16" x14ac:dyDescent="0.25">
      <c r="A15398" s="44" t="s">
        <v>4562</v>
      </c>
      <c r="B15398" s="102" t="s">
        <v>7778</v>
      </c>
      <c r="C15398" s="97" t="s">
        <v>7779</v>
      </c>
      <c r="D15398" s="96" t="s">
        <v>1398</v>
      </c>
      <c r="E15398" s="64">
        <v>45975</v>
      </c>
      <c r="F15398" s="93"/>
      <c r="G15398" s="93"/>
      <c r="H15398" s="93"/>
      <c r="I15398" s="99"/>
      <c r="J15398" s="99"/>
      <c r="K15398" s="99"/>
      <c r="L15398" s="334"/>
      <c r="M15398" s="337"/>
      <c r="N15398" s="31"/>
      <c r="P15398" s="343"/>
    </row>
    <row r="15399" spans="1:16" x14ac:dyDescent="0.25">
      <c r="A15399" s="102" t="s">
        <v>4562</v>
      </c>
      <c r="B15399" s="92" t="s">
        <v>15819</v>
      </c>
      <c r="C15399" s="93" t="s">
        <v>15820</v>
      </c>
      <c r="D15399" s="93" t="s">
        <v>1398</v>
      </c>
      <c r="E15399" s="94">
        <v>45952</v>
      </c>
      <c r="F15399" s="93"/>
      <c r="G15399" s="93"/>
      <c r="H15399" s="93"/>
      <c r="I15399" s="99"/>
      <c r="J15399" s="99"/>
      <c r="K15399" s="99"/>
      <c r="L15399" s="334"/>
      <c r="M15399" s="337"/>
      <c r="N15399" s="31"/>
      <c r="P15399" s="343"/>
    </row>
    <row r="15400" spans="1:16" x14ac:dyDescent="0.25">
      <c r="A15400" s="44" t="s">
        <v>15660</v>
      </c>
      <c r="B15400" s="44" t="s">
        <v>15970</v>
      </c>
      <c r="C15400" s="45" t="s">
        <v>15775</v>
      </c>
      <c r="D15400" s="45" t="s">
        <v>18252</v>
      </c>
      <c r="E15400" s="45" t="s">
        <v>6416</v>
      </c>
      <c r="F15400" s="45" t="s">
        <v>1384</v>
      </c>
      <c r="G15400" s="45" t="s">
        <v>1385</v>
      </c>
      <c r="P15400" s="343"/>
    </row>
    <row r="15401" spans="1:16" x14ac:dyDescent="0.25">
      <c r="A15401" s="44" t="s">
        <v>15660</v>
      </c>
      <c r="B15401" s="44" t="s">
        <v>15962</v>
      </c>
      <c r="C15401" s="45" t="s">
        <v>15776</v>
      </c>
      <c r="D15401" s="45" t="s">
        <v>18252</v>
      </c>
      <c r="E15401" s="45" t="s">
        <v>6416</v>
      </c>
      <c r="F15401" s="45" t="s">
        <v>1384</v>
      </c>
      <c r="G15401" s="45" t="s">
        <v>1385</v>
      </c>
      <c r="P15401" s="343"/>
    </row>
    <row r="15402" spans="1:16" x14ac:dyDescent="0.25">
      <c r="A15402" s="44" t="s">
        <v>12631</v>
      </c>
      <c r="B15402" s="44" t="s">
        <v>12632</v>
      </c>
      <c r="C15402" s="45" t="s">
        <v>6636</v>
      </c>
      <c r="D15402" s="45" t="s">
        <v>4574</v>
      </c>
      <c r="E15402" s="275">
        <f>DATE(2025,11,29)</f>
        <v>45990</v>
      </c>
      <c r="F15402" s="32"/>
      <c r="G15402" s="32"/>
      <c r="H15402" s="32"/>
      <c r="I15402" s="31"/>
      <c r="J15402" s="31"/>
      <c r="K15402" s="31"/>
      <c r="L15402" s="31"/>
      <c r="M15402" s="337"/>
      <c r="N15402" s="31"/>
      <c r="P15402" s="343"/>
    </row>
    <row r="15403" spans="1:16" x14ac:dyDescent="0.25">
      <c r="A15403" s="264" t="s">
        <v>15142</v>
      </c>
      <c r="B15403" s="264" t="s">
        <v>13009</v>
      </c>
      <c r="C15403" s="265">
        <v>240101</v>
      </c>
      <c r="D15403" s="265" t="s">
        <v>15953</v>
      </c>
      <c r="E15403" s="266" t="s">
        <v>13010</v>
      </c>
      <c r="P15403" s="343"/>
    </row>
    <row r="15404" spans="1:16" x14ac:dyDescent="0.25">
      <c r="A15404" s="264" t="s">
        <v>1304</v>
      </c>
      <c r="B15404" s="264" t="s">
        <v>2751</v>
      </c>
      <c r="C15404" s="265">
        <v>230105</v>
      </c>
      <c r="D15404" s="265" t="s">
        <v>15953</v>
      </c>
      <c r="E15404" s="266" t="s">
        <v>6877</v>
      </c>
      <c r="P15404" s="343"/>
    </row>
    <row r="15405" spans="1:16" x14ac:dyDescent="0.25">
      <c r="A15405" s="264" t="s">
        <v>1304</v>
      </c>
      <c r="B15405" s="264" t="s">
        <v>1068</v>
      </c>
      <c r="C15405" s="265">
        <v>230202</v>
      </c>
      <c r="D15405" s="265" t="s">
        <v>15953</v>
      </c>
      <c r="E15405" s="266" t="s">
        <v>8836</v>
      </c>
      <c r="P15405" s="343"/>
    </row>
    <row r="15406" spans="1:16" x14ac:dyDescent="0.25">
      <c r="A15406" s="264" t="s">
        <v>1304</v>
      </c>
      <c r="B15406" s="264" t="s">
        <v>1076</v>
      </c>
      <c r="C15406" s="265">
        <v>240303</v>
      </c>
      <c r="D15406" s="265" t="s">
        <v>15953</v>
      </c>
      <c r="E15406" s="266" t="s">
        <v>3064</v>
      </c>
      <c r="P15406" s="343"/>
    </row>
    <row r="15407" spans="1:16" x14ac:dyDescent="0.25">
      <c r="A15407" s="264" t="s">
        <v>15143</v>
      </c>
      <c r="B15407" s="264" t="s">
        <v>14623</v>
      </c>
      <c r="C15407" s="265">
        <v>24050301</v>
      </c>
      <c r="D15407" s="265" t="s">
        <v>15953</v>
      </c>
      <c r="E15407" s="266" t="s">
        <v>6710</v>
      </c>
      <c r="P15407" s="343"/>
    </row>
    <row r="15408" spans="1:16" x14ac:dyDescent="0.25">
      <c r="A15408" s="264" t="s">
        <v>15144</v>
      </c>
      <c r="B15408" s="264" t="s">
        <v>12996</v>
      </c>
      <c r="C15408" s="265">
        <v>24010401</v>
      </c>
      <c r="D15408" s="265" t="s">
        <v>15953</v>
      </c>
      <c r="E15408" s="266" t="s">
        <v>12997</v>
      </c>
      <c r="P15408" s="343"/>
    </row>
    <row r="15409" spans="1:16" x14ac:dyDescent="0.2">
      <c r="A15409" s="57" t="s">
        <v>1474</v>
      </c>
      <c r="B15409" s="57" t="s">
        <v>1488</v>
      </c>
      <c r="C15409" s="62">
        <v>21027</v>
      </c>
      <c r="D15409" s="62" t="s">
        <v>5966</v>
      </c>
      <c r="E15409" s="60">
        <v>45777</v>
      </c>
      <c r="F15409" s="339" t="s">
        <v>16267</v>
      </c>
      <c r="G15409" s="339" t="s">
        <v>16268</v>
      </c>
      <c r="H15409" s="57"/>
      <c r="I15409" s="57"/>
      <c r="J15409" s="57"/>
      <c r="K15409" s="57"/>
      <c r="L15409" s="334"/>
      <c r="M15409" s="337"/>
      <c r="N15409" s="31"/>
      <c r="P15409" s="343"/>
    </row>
    <row r="15410" spans="1:16" x14ac:dyDescent="0.2">
      <c r="A15410" s="135" t="s">
        <v>7671</v>
      </c>
      <c r="B15410" s="131" t="s">
        <v>7666</v>
      </c>
      <c r="C15410" s="96" t="s">
        <v>7667</v>
      </c>
      <c r="D15410" s="96" t="s">
        <v>1398</v>
      </c>
      <c r="E15410" s="112">
        <v>45976</v>
      </c>
      <c r="F15410" s="93"/>
      <c r="G15410" s="93"/>
      <c r="H15410" s="93"/>
      <c r="I15410" s="99"/>
      <c r="J15410" s="99"/>
      <c r="K15410" s="99"/>
      <c r="L15410" s="334"/>
      <c r="M15410" s="337"/>
      <c r="N15410" s="31"/>
      <c r="P15410" s="343"/>
    </row>
    <row r="15411" spans="1:16" x14ac:dyDescent="0.25">
      <c r="A15411" s="76" t="s">
        <v>999</v>
      </c>
      <c r="B15411" s="131" t="s">
        <v>7663</v>
      </c>
      <c r="C15411" s="96" t="s">
        <v>7664</v>
      </c>
      <c r="D15411" s="96" t="s">
        <v>1398</v>
      </c>
      <c r="E15411" s="112">
        <v>45976</v>
      </c>
      <c r="F15411" s="93"/>
      <c r="G15411" s="93"/>
      <c r="H15411" s="93"/>
      <c r="I15411" s="99"/>
      <c r="J15411" s="99"/>
      <c r="K15411" s="99"/>
      <c r="L15411" s="334"/>
      <c r="M15411" s="337"/>
      <c r="N15411" s="31"/>
      <c r="P15411" s="343"/>
    </row>
    <row r="15412" spans="1:16" x14ac:dyDescent="0.25">
      <c r="A15412" s="264" t="s">
        <v>999</v>
      </c>
      <c r="B15412" s="264" t="s">
        <v>2751</v>
      </c>
      <c r="C15412" s="265">
        <v>230105</v>
      </c>
      <c r="D15412" s="265" t="s">
        <v>15953</v>
      </c>
      <c r="E15412" s="266" t="s">
        <v>6877</v>
      </c>
      <c r="P15412" s="343"/>
    </row>
    <row r="15413" spans="1:16" x14ac:dyDescent="0.25">
      <c r="A15413" s="264" t="s">
        <v>999</v>
      </c>
      <c r="B15413" s="264" t="s">
        <v>1068</v>
      </c>
      <c r="C15413" s="265">
        <v>230202</v>
      </c>
      <c r="D15413" s="265" t="s">
        <v>15953</v>
      </c>
      <c r="E15413" s="266" t="s">
        <v>8836</v>
      </c>
      <c r="P15413" s="343"/>
    </row>
    <row r="15414" spans="1:16" x14ac:dyDescent="0.25">
      <c r="A15414" s="264" t="s">
        <v>999</v>
      </c>
      <c r="B15414" s="264" t="s">
        <v>3591</v>
      </c>
      <c r="C15414" s="265">
        <v>230901</v>
      </c>
      <c r="D15414" s="265" t="s">
        <v>15953</v>
      </c>
      <c r="E15414" s="266" t="s">
        <v>10715</v>
      </c>
      <c r="P15414" s="343"/>
    </row>
    <row r="15415" spans="1:16" x14ac:dyDescent="0.25">
      <c r="A15415" s="264" t="s">
        <v>999</v>
      </c>
      <c r="B15415" s="264" t="s">
        <v>6966</v>
      </c>
      <c r="C15415" s="265">
        <v>23010401</v>
      </c>
      <c r="D15415" s="265" t="s">
        <v>15953</v>
      </c>
      <c r="E15415" s="266" t="s">
        <v>6967</v>
      </c>
      <c r="P15415" s="343"/>
    </row>
    <row r="15416" spans="1:16" x14ac:dyDescent="0.25">
      <c r="A15416" s="264" t="s">
        <v>999</v>
      </c>
      <c r="B15416" s="264" t="s">
        <v>12996</v>
      </c>
      <c r="C15416" s="265">
        <v>24010401</v>
      </c>
      <c r="D15416" s="265" t="s">
        <v>15953</v>
      </c>
      <c r="E15416" s="266" t="s">
        <v>12997</v>
      </c>
      <c r="P15416" s="343"/>
    </row>
    <row r="15417" spans="1:16" x14ac:dyDescent="0.25">
      <c r="A15417" s="264" t="s">
        <v>999</v>
      </c>
      <c r="B15417" s="264" t="s">
        <v>3782</v>
      </c>
      <c r="C15417" s="265">
        <v>24010402</v>
      </c>
      <c r="D15417" s="265" t="s">
        <v>15953</v>
      </c>
      <c r="E15417" s="266" t="s">
        <v>8836</v>
      </c>
      <c r="P15417" s="343"/>
    </row>
    <row r="15418" spans="1:16" x14ac:dyDescent="0.25">
      <c r="A15418" s="264" t="s">
        <v>1000</v>
      </c>
      <c r="B15418" s="264" t="s">
        <v>14593</v>
      </c>
      <c r="C15418" s="265">
        <v>24060301</v>
      </c>
      <c r="D15418" s="265" t="s">
        <v>15953</v>
      </c>
      <c r="E15418" s="266" t="s">
        <v>6412</v>
      </c>
      <c r="P15418" s="343"/>
    </row>
    <row r="15419" spans="1:16" x14ac:dyDescent="0.25">
      <c r="A15419" s="264" t="s">
        <v>1000</v>
      </c>
      <c r="B15419" s="264" t="s">
        <v>14594</v>
      </c>
      <c r="C15419" s="265">
        <v>24060302</v>
      </c>
      <c r="D15419" s="265" t="s">
        <v>15953</v>
      </c>
      <c r="E15419" s="266" t="s">
        <v>5410</v>
      </c>
      <c r="P15419" s="343"/>
    </row>
    <row r="15420" spans="1:16" x14ac:dyDescent="0.25">
      <c r="A15420" s="91" t="s">
        <v>13350</v>
      </c>
      <c r="B15420" s="92" t="s">
        <v>13392</v>
      </c>
      <c r="C15420" s="45" t="s">
        <v>13137</v>
      </c>
      <c r="D15420" s="93" t="s">
        <v>13391</v>
      </c>
      <c r="E15420" s="94">
        <v>45838</v>
      </c>
      <c r="F15420" s="93"/>
      <c r="G15420" s="93"/>
      <c r="H15420" s="93"/>
      <c r="I15420" s="99"/>
      <c r="J15420" s="99"/>
      <c r="K15420" s="99"/>
      <c r="L15420" s="334"/>
      <c r="M15420" s="337"/>
      <c r="N15420" s="31"/>
      <c r="P15420" s="343"/>
    </row>
    <row r="15421" spans="1:16" x14ac:dyDescent="0.25">
      <c r="A15421" s="44" t="s">
        <v>6142</v>
      </c>
      <c r="B15421" s="44" t="s">
        <v>6179</v>
      </c>
      <c r="C15421" s="45" t="s">
        <v>6199</v>
      </c>
      <c r="D15421" s="45" t="s">
        <v>18252</v>
      </c>
      <c r="E15421" s="45" t="s">
        <v>6212</v>
      </c>
      <c r="F15421" s="45" t="s">
        <v>1384</v>
      </c>
      <c r="G15421" s="45" t="s">
        <v>1385</v>
      </c>
      <c r="P15421" s="343"/>
    </row>
    <row r="15422" spans="1:16" x14ac:dyDescent="0.25">
      <c r="A15422" s="264" t="s">
        <v>1001</v>
      </c>
      <c r="B15422" s="264" t="s">
        <v>1057</v>
      </c>
      <c r="C15422" s="265">
        <v>24060402</v>
      </c>
      <c r="D15422" s="265" t="s">
        <v>15953</v>
      </c>
      <c r="E15422" s="266" t="s">
        <v>5410</v>
      </c>
      <c r="P15422" s="343"/>
    </row>
    <row r="15423" spans="1:16" x14ac:dyDescent="0.25">
      <c r="A15423" s="44" t="s">
        <v>13491</v>
      </c>
      <c r="B15423" s="44" t="s">
        <v>15288</v>
      </c>
      <c r="C15423" s="45" t="s">
        <v>13104</v>
      </c>
      <c r="D15423" s="45" t="s">
        <v>16294</v>
      </c>
      <c r="E15423" s="46">
        <v>45777</v>
      </c>
      <c r="F15423" s="338"/>
      <c r="G15423" s="44"/>
      <c r="H15423" s="44"/>
      <c r="I15423" s="44"/>
      <c r="J15423" s="44"/>
      <c r="K15423" s="44"/>
      <c r="L15423" s="334"/>
      <c r="M15423" s="337"/>
      <c r="N15423" s="31"/>
      <c r="P15423" s="343"/>
    </row>
    <row r="15424" spans="1:16" x14ac:dyDescent="0.2">
      <c r="A15424" s="57" t="s">
        <v>2716</v>
      </c>
      <c r="B15424" s="92" t="s">
        <v>4550</v>
      </c>
      <c r="C15424" s="93" t="s">
        <v>4548</v>
      </c>
      <c r="D15424" s="93" t="s">
        <v>4549</v>
      </c>
      <c r="E15424" s="94">
        <v>46203</v>
      </c>
      <c r="F15424" s="93"/>
      <c r="G15424" s="93"/>
      <c r="H15424" s="93"/>
      <c r="I15424" s="99"/>
      <c r="J15424" s="99"/>
      <c r="K15424" s="99"/>
      <c r="L15424" s="334"/>
      <c r="M15424" s="337"/>
      <c r="P15424" s="343"/>
    </row>
    <row r="15425" spans="1:16" x14ac:dyDescent="0.25">
      <c r="A15425" s="403" t="s">
        <v>2716</v>
      </c>
      <c r="B15425" s="403" t="s">
        <v>17113</v>
      </c>
      <c r="C15425" s="413">
        <v>14.22</v>
      </c>
      <c r="D15425" s="43" t="s">
        <v>17679</v>
      </c>
      <c r="E15425" s="43">
        <v>45838</v>
      </c>
      <c r="F15425" s="88" t="s">
        <v>1533</v>
      </c>
      <c r="P15425" s="343"/>
    </row>
    <row r="15426" spans="1:16" x14ac:dyDescent="0.2">
      <c r="A15426" s="57" t="s">
        <v>1002</v>
      </c>
      <c r="B15426" s="57" t="s">
        <v>2495</v>
      </c>
      <c r="C15426" s="62">
        <v>21030</v>
      </c>
      <c r="D15426" s="62" t="s">
        <v>5966</v>
      </c>
      <c r="E15426" s="60">
        <v>45961</v>
      </c>
      <c r="F15426" s="339" t="s">
        <v>16268</v>
      </c>
      <c r="G15426" s="339" t="s">
        <v>16268</v>
      </c>
      <c r="H15426" s="57"/>
      <c r="I15426" s="57"/>
      <c r="J15426" s="57"/>
      <c r="K15426" s="57"/>
      <c r="L15426" s="334"/>
      <c r="M15426" s="337"/>
      <c r="N15426" s="31"/>
      <c r="P15426" s="343"/>
    </row>
    <row r="15427" spans="1:16" x14ac:dyDescent="0.25">
      <c r="A15427" s="44" t="s">
        <v>1002</v>
      </c>
      <c r="B15427" s="44" t="s">
        <v>1352</v>
      </c>
      <c r="C15427" s="45" t="s">
        <v>9319</v>
      </c>
      <c r="D15427" s="45" t="s">
        <v>18252</v>
      </c>
      <c r="E15427" s="45" t="s">
        <v>3754</v>
      </c>
      <c r="F15427" s="45" t="s">
        <v>1385</v>
      </c>
      <c r="G15427" s="45" t="s">
        <v>1385</v>
      </c>
      <c r="P15427" s="343"/>
    </row>
    <row r="15428" spans="1:16" x14ac:dyDescent="0.25">
      <c r="A15428" s="264" t="s">
        <v>1002</v>
      </c>
      <c r="B15428" s="264" t="s">
        <v>3587</v>
      </c>
      <c r="C15428" s="265">
        <v>230904</v>
      </c>
      <c r="D15428" s="265" t="s">
        <v>15953</v>
      </c>
      <c r="E15428" s="266" t="s">
        <v>10715</v>
      </c>
      <c r="P15428" s="343"/>
    </row>
    <row r="15429" spans="1:16" x14ac:dyDescent="0.25">
      <c r="A15429" s="264" t="s">
        <v>1002</v>
      </c>
      <c r="B15429" s="264" t="s">
        <v>14575</v>
      </c>
      <c r="C15429" s="265">
        <v>240402</v>
      </c>
      <c r="D15429" s="265" t="s">
        <v>15953</v>
      </c>
      <c r="E15429" s="266" t="s">
        <v>6492</v>
      </c>
      <c r="P15429" s="343"/>
    </row>
    <row r="15430" spans="1:16" x14ac:dyDescent="0.25">
      <c r="A15430" s="264" t="s">
        <v>1002</v>
      </c>
      <c r="B15430" s="264" t="s">
        <v>6669</v>
      </c>
      <c r="C15430" s="265">
        <v>240804</v>
      </c>
      <c r="D15430" s="265" t="s">
        <v>15953</v>
      </c>
      <c r="E15430" s="266" t="s">
        <v>15826</v>
      </c>
      <c r="P15430" s="343"/>
    </row>
    <row r="15431" spans="1:16" x14ac:dyDescent="0.25">
      <c r="A15431" s="102" t="s">
        <v>15815</v>
      </c>
      <c r="B15431" s="92" t="s">
        <v>15819</v>
      </c>
      <c r="C15431" s="93" t="s">
        <v>15820</v>
      </c>
      <c r="D15431" s="93" t="s">
        <v>1398</v>
      </c>
      <c r="E15431" s="94">
        <v>45952</v>
      </c>
      <c r="F15431" s="93"/>
      <c r="G15431" s="93"/>
      <c r="H15431" s="93"/>
      <c r="I15431" s="99"/>
      <c r="J15431" s="99"/>
      <c r="K15431" s="99"/>
      <c r="L15431" s="334"/>
      <c r="M15431" s="337"/>
      <c r="N15431" s="31"/>
      <c r="P15431" s="343"/>
    </row>
    <row r="15432" spans="1:16" x14ac:dyDescent="0.25">
      <c r="A15432" s="403" t="s">
        <v>17595</v>
      </c>
      <c r="B15432" s="403" t="s">
        <v>17101</v>
      </c>
      <c r="C15432" s="413">
        <v>11.22</v>
      </c>
      <c r="D15432" s="43" t="s">
        <v>17679</v>
      </c>
      <c r="E15432" s="43">
        <v>45838</v>
      </c>
      <c r="F15432" s="88"/>
      <c r="P15432" s="343"/>
    </row>
    <row r="15433" spans="1:16" x14ac:dyDescent="0.25">
      <c r="A15433" s="403" t="s">
        <v>17595</v>
      </c>
      <c r="B15433" s="403" t="s">
        <v>17091</v>
      </c>
      <c r="C15433" s="413">
        <v>12.22</v>
      </c>
      <c r="D15433" s="43" t="s">
        <v>17679</v>
      </c>
      <c r="E15433" s="43">
        <v>45838</v>
      </c>
      <c r="F15433" s="88"/>
      <c r="P15433" s="343"/>
    </row>
    <row r="15434" spans="1:16" x14ac:dyDescent="0.25">
      <c r="A15434" s="44" t="s">
        <v>4955</v>
      </c>
      <c r="B15434" s="44" t="s">
        <v>15302</v>
      </c>
      <c r="C15434" s="45" t="s">
        <v>4964</v>
      </c>
      <c r="D15434" s="45" t="s">
        <v>16294</v>
      </c>
      <c r="E15434" s="46">
        <v>45900</v>
      </c>
      <c r="F15434" s="338"/>
      <c r="G15434" s="44"/>
      <c r="H15434" s="44"/>
      <c r="I15434" s="44"/>
      <c r="J15434" s="44"/>
      <c r="K15434" s="44"/>
      <c r="L15434" s="334"/>
      <c r="M15434" s="337"/>
      <c r="N15434" s="31"/>
      <c r="P15434" s="343"/>
    </row>
    <row r="15435" spans="1:16" x14ac:dyDescent="0.25">
      <c r="A15435" s="264" t="s">
        <v>3565</v>
      </c>
      <c r="B15435" s="264" t="s">
        <v>10629</v>
      </c>
      <c r="C15435" s="265">
        <v>230804</v>
      </c>
      <c r="D15435" s="265" t="s">
        <v>15953</v>
      </c>
      <c r="E15435" s="266" t="s">
        <v>5279</v>
      </c>
      <c r="P15435" s="343"/>
    </row>
    <row r="15436" spans="1:16" x14ac:dyDescent="0.2">
      <c r="A15436" s="57" t="s">
        <v>1003</v>
      </c>
      <c r="B15436" s="57" t="s">
        <v>2495</v>
      </c>
      <c r="C15436" s="62">
        <v>21030</v>
      </c>
      <c r="D15436" s="62" t="s">
        <v>5966</v>
      </c>
      <c r="E15436" s="60">
        <v>45961</v>
      </c>
      <c r="F15436" s="339" t="s">
        <v>16268</v>
      </c>
      <c r="G15436" s="339" t="s">
        <v>16268</v>
      </c>
      <c r="H15436" s="57"/>
      <c r="I15436" s="57"/>
      <c r="J15436" s="57"/>
      <c r="K15436" s="57"/>
      <c r="L15436" s="334"/>
      <c r="M15436" s="337"/>
      <c r="N15436" s="31"/>
      <c r="P15436" s="343"/>
    </row>
    <row r="15437" spans="1:16" x14ac:dyDescent="0.2">
      <c r="A15437" s="57" t="s">
        <v>1475</v>
      </c>
      <c r="B15437" s="92" t="s">
        <v>4550</v>
      </c>
      <c r="C15437" s="93" t="s">
        <v>4548</v>
      </c>
      <c r="D15437" s="93" t="s">
        <v>4549</v>
      </c>
      <c r="E15437" s="94">
        <v>46203</v>
      </c>
      <c r="F15437" s="93"/>
      <c r="G15437" s="93"/>
      <c r="H15437" s="93"/>
      <c r="I15437" s="99"/>
      <c r="J15437" s="99"/>
      <c r="K15437" s="99"/>
      <c r="L15437" s="334"/>
      <c r="M15437" s="337"/>
      <c r="P15437" s="343"/>
    </row>
    <row r="15438" spans="1:16" x14ac:dyDescent="0.25">
      <c r="A15438" s="264" t="s">
        <v>16991</v>
      </c>
      <c r="B15438" s="264" t="s">
        <v>6669</v>
      </c>
      <c r="C15438" s="265">
        <v>240804</v>
      </c>
      <c r="D15438" s="265" t="s">
        <v>15953</v>
      </c>
      <c r="E15438" s="266" t="s">
        <v>15826</v>
      </c>
      <c r="P15438" s="343"/>
    </row>
    <row r="15439" spans="1:16" x14ac:dyDescent="0.25">
      <c r="A15439" s="264" t="s">
        <v>16991</v>
      </c>
      <c r="B15439" s="264" t="s">
        <v>5412</v>
      </c>
      <c r="C15439" s="265">
        <v>241002</v>
      </c>
      <c r="D15439" s="265" t="s">
        <v>15953</v>
      </c>
      <c r="E15439" s="266" t="s">
        <v>6985</v>
      </c>
      <c r="P15439" s="343"/>
    </row>
    <row r="15440" spans="1:16" x14ac:dyDescent="0.25">
      <c r="A15440" s="264" t="s">
        <v>1004</v>
      </c>
      <c r="B15440" s="264" t="s">
        <v>1053</v>
      </c>
      <c r="C15440" s="265">
        <v>210902</v>
      </c>
      <c r="D15440" s="265" t="s">
        <v>15953</v>
      </c>
      <c r="E15440" s="266" t="s">
        <v>5195</v>
      </c>
      <c r="P15440" s="343"/>
    </row>
    <row r="15441" spans="1:16" x14ac:dyDescent="0.25">
      <c r="A15441" s="264" t="s">
        <v>1004</v>
      </c>
      <c r="B15441" s="264" t="s">
        <v>6784</v>
      </c>
      <c r="C15441" s="265">
        <v>220302</v>
      </c>
      <c r="D15441" s="265" t="s">
        <v>15953</v>
      </c>
      <c r="E15441" s="266" t="s">
        <v>6213</v>
      </c>
      <c r="P15441" s="343"/>
    </row>
    <row r="15442" spans="1:16" x14ac:dyDescent="0.25">
      <c r="A15442" s="264" t="s">
        <v>1004</v>
      </c>
      <c r="B15442" s="264" t="s">
        <v>3587</v>
      </c>
      <c r="C15442" s="265">
        <v>230904</v>
      </c>
      <c r="D15442" s="265" t="s">
        <v>15953</v>
      </c>
      <c r="E15442" s="266" t="s">
        <v>10715</v>
      </c>
      <c r="P15442" s="343"/>
    </row>
    <row r="15443" spans="1:16" x14ac:dyDescent="0.25">
      <c r="A15443" s="44" t="s">
        <v>6143</v>
      </c>
      <c r="B15443" s="44" t="s">
        <v>6174</v>
      </c>
      <c r="C15443" s="45" t="s">
        <v>6186</v>
      </c>
      <c r="D15443" s="45" t="s">
        <v>18252</v>
      </c>
      <c r="E15443" s="45" t="s">
        <v>6210</v>
      </c>
      <c r="F15443" s="45" t="s">
        <v>1384</v>
      </c>
      <c r="G15443" s="45" t="s">
        <v>1385</v>
      </c>
      <c r="P15443" s="343"/>
    </row>
    <row r="15444" spans="1:16" x14ac:dyDescent="0.25">
      <c r="A15444" s="264" t="s">
        <v>3566</v>
      </c>
      <c r="B15444" s="264" t="s">
        <v>10524</v>
      </c>
      <c r="C15444" s="265">
        <v>230401</v>
      </c>
      <c r="D15444" s="265" t="s">
        <v>15953</v>
      </c>
      <c r="E15444" s="266" t="s">
        <v>9996</v>
      </c>
      <c r="P15444" s="343"/>
    </row>
    <row r="15445" spans="1:16" x14ac:dyDescent="0.25">
      <c r="A15445" s="44" t="s">
        <v>3115</v>
      </c>
      <c r="B15445" s="44" t="s">
        <v>15287</v>
      </c>
      <c r="C15445" s="45" t="s">
        <v>3113</v>
      </c>
      <c r="D15445" s="45" t="s">
        <v>16294</v>
      </c>
      <c r="E15445" s="46">
        <v>45869</v>
      </c>
      <c r="F15445" s="338"/>
      <c r="G15445" s="44"/>
      <c r="H15445" s="44"/>
      <c r="I15445" s="44"/>
      <c r="J15445" s="44"/>
      <c r="K15445" s="44"/>
      <c r="L15445" s="334"/>
      <c r="M15445" s="337"/>
      <c r="N15445" s="31"/>
      <c r="P15445" s="343"/>
    </row>
    <row r="15446" spans="1:16" x14ac:dyDescent="0.25">
      <c r="A15446" s="264" t="s">
        <v>7113</v>
      </c>
      <c r="B15446" s="264" t="s">
        <v>4844</v>
      </c>
      <c r="C15446" s="265">
        <v>24060401</v>
      </c>
      <c r="D15446" s="265" t="s">
        <v>15953</v>
      </c>
      <c r="E15446" s="266" t="s">
        <v>6412</v>
      </c>
      <c r="P15446" s="343"/>
    </row>
    <row r="15447" spans="1:16" x14ac:dyDescent="0.25">
      <c r="A15447" s="264" t="s">
        <v>7113</v>
      </c>
      <c r="B15447" s="264" t="s">
        <v>1057</v>
      </c>
      <c r="C15447" s="265">
        <v>24060402</v>
      </c>
      <c r="D15447" s="265" t="s">
        <v>15953</v>
      </c>
      <c r="E15447" s="266" t="s">
        <v>5410</v>
      </c>
      <c r="P15447" s="343"/>
    </row>
    <row r="15448" spans="1:16" x14ac:dyDescent="0.25">
      <c r="A15448" s="44" t="s">
        <v>676</v>
      </c>
      <c r="B15448" s="44" t="s">
        <v>15257</v>
      </c>
      <c r="C15448" s="45" t="s">
        <v>13518</v>
      </c>
      <c r="D15448" s="45" t="s">
        <v>16294</v>
      </c>
      <c r="E15448" s="46">
        <v>46022</v>
      </c>
      <c r="F15448" s="338"/>
      <c r="G15448" s="44"/>
      <c r="H15448" s="44"/>
      <c r="I15448" s="44"/>
      <c r="J15448" s="44"/>
      <c r="K15448" s="44"/>
      <c r="L15448" s="334"/>
      <c r="M15448" s="337"/>
      <c r="N15448" s="31"/>
      <c r="P15448" s="343"/>
    </row>
    <row r="15449" spans="1:16" x14ac:dyDescent="0.25">
      <c r="A15449" s="44" t="s">
        <v>10164</v>
      </c>
      <c r="B15449" s="44" t="s">
        <v>177</v>
      </c>
      <c r="C15449" s="45" t="s">
        <v>10165</v>
      </c>
      <c r="D15449" s="45" t="s">
        <v>15765</v>
      </c>
      <c r="E15449" s="45" t="s">
        <v>6212</v>
      </c>
      <c r="F15449" s="328"/>
      <c r="G15449" s="328"/>
      <c r="H15449" s="328"/>
      <c r="I15449" s="329"/>
      <c r="J15449" s="329"/>
      <c r="K15449" s="329"/>
      <c r="L15449" s="334"/>
      <c r="M15449" s="337"/>
      <c r="P15449" s="343"/>
    </row>
    <row r="15450" spans="1:16" x14ac:dyDescent="0.25">
      <c r="A15450" s="346" t="s">
        <v>10164</v>
      </c>
      <c r="B15450" s="346" t="s">
        <v>177</v>
      </c>
      <c r="C15450" s="347" t="s">
        <v>10165</v>
      </c>
      <c r="D15450" s="347" t="s">
        <v>15765</v>
      </c>
      <c r="E15450" s="347" t="s">
        <v>16792</v>
      </c>
      <c r="F15450" s="346"/>
      <c r="G15450" s="346"/>
      <c r="H15450" s="346"/>
      <c r="I15450" s="346"/>
      <c r="J15450" s="346"/>
      <c r="K15450" s="346"/>
      <c r="L15450" s="346"/>
      <c r="M15450" s="346"/>
      <c r="P15450" s="343"/>
    </row>
    <row r="15451" spans="1:16" x14ac:dyDescent="0.25">
      <c r="A15451" s="44" t="s">
        <v>10164</v>
      </c>
      <c r="B15451" s="44" t="s">
        <v>177</v>
      </c>
      <c r="C15451" s="45" t="s">
        <v>10165</v>
      </c>
      <c r="D15451" s="45" t="s">
        <v>13812</v>
      </c>
      <c r="E15451" s="45" t="s">
        <v>6212</v>
      </c>
      <c r="F15451" s="93"/>
      <c r="G15451" s="93"/>
      <c r="H15451" s="93"/>
      <c r="I15451" s="99"/>
      <c r="J15451" s="99"/>
      <c r="K15451" s="99"/>
      <c r="L15451" s="334"/>
      <c r="M15451" s="337"/>
      <c r="P15451" s="343"/>
    </row>
    <row r="15452" spans="1:16" x14ac:dyDescent="0.25">
      <c r="A15452" s="264" t="s">
        <v>9636</v>
      </c>
      <c r="B15452" s="264" t="s">
        <v>4181</v>
      </c>
      <c r="C15452" s="265">
        <v>230301</v>
      </c>
      <c r="D15452" s="265" t="s">
        <v>15953</v>
      </c>
      <c r="E15452" s="266" t="s">
        <v>6877</v>
      </c>
      <c r="P15452" s="343"/>
    </row>
    <row r="15453" spans="1:16" x14ac:dyDescent="0.25">
      <c r="A15453" s="44" t="s">
        <v>16379</v>
      </c>
      <c r="B15453" s="44" t="s">
        <v>16337</v>
      </c>
      <c r="C15453" s="45" t="s">
        <v>16338</v>
      </c>
      <c r="D15453" s="45" t="s">
        <v>16294</v>
      </c>
      <c r="E15453" s="46">
        <v>46022</v>
      </c>
      <c r="F15453" s="338"/>
      <c r="G15453" s="44"/>
      <c r="H15453" s="44"/>
      <c r="I15453" s="44"/>
      <c r="J15453" s="44"/>
      <c r="K15453" s="44"/>
      <c r="L15453" s="334"/>
      <c r="M15453" s="337"/>
      <c r="N15453" s="31"/>
      <c r="P15453" s="343"/>
    </row>
    <row r="15454" spans="1:16" x14ac:dyDescent="0.25">
      <c r="A15454" s="102" t="s">
        <v>4058</v>
      </c>
      <c r="B15454" s="92" t="s">
        <v>4085</v>
      </c>
      <c r="C15454" s="93" t="s">
        <v>4084</v>
      </c>
      <c r="D15454" s="93" t="s">
        <v>1398</v>
      </c>
      <c r="E15454" s="94">
        <v>45794</v>
      </c>
      <c r="F15454" s="93"/>
      <c r="G15454" s="93" t="s">
        <v>1385</v>
      </c>
      <c r="H15454" s="93" t="s">
        <v>1385</v>
      </c>
      <c r="I15454" s="99"/>
      <c r="J15454" s="99"/>
      <c r="K15454" s="99"/>
      <c r="L15454" s="334"/>
      <c r="M15454" s="337"/>
      <c r="N15454" s="31"/>
      <c r="P15454" s="343"/>
    </row>
    <row r="15455" spans="1:16" x14ac:dyDescent="0.25">
      <c r="A15455" s="44" t="s">
        <v>8783</v>
      </c>
      <c r="B15455" s="44" t="s">
        <v>1361</v>
      </c>
      <c r="C15455" s="45" t="s">
        <v>9087</v>
      </c>
      <c r="D15455" s="45" t="s">
        <v>18252</v>
      </c>
      <c r="E15455" s="45" t="s">
        <v>6809</v>
      </c>
      <c r="F15455" s="45" t="s">
        <v>1384</v>
      </c>
      <c r="G15455" s="45" t="s">
        <v>1385</v>
      </c>
      <c r="P15455" s="343"/>
    </row>
    <row r="15456" spans="1:16" x14ac:dyDescent="0.25">
      <c r="A15456" s="264" t="s">
        <v>8783</v>
      </c>
      <c r="B15456" s="264" t="s">
        <v>1068</v>
      </c>
      <c r="C15456" s="265">
        <v>230202</v>
      </c>
      <c r="D15456" s="265" t="s">
        <v>15953</v>
      </c>
      <c r="E15456" s="266" t="s">
        <v>8836</v>
      </c>
      <c r="P15456" s="343"/>
    </row>
    <row r="15457" spans="1:16" x14ac:dyDescent="0.25">
      <c r="A15457" s="264" t="s">
        <v>1005</v>
      </c>
      <c r="B15457" s="264" t="s">
        <v>4181</v>
      </c>
      <c r="C15457" s="265">
        <v>230301</v>
      </c>
      <c r="D15457" s="265" t="s">
        <v>15953</v>
      </c>
      <c r="E15457" s="266" t="s">
        <v>6877</v>
      </c>
      <c r="P15457" s="343"/>
    </row>
    <row r="15458" spans="1:16" x14ac:dyDescent="0.25">
      <c r="A15458" s="44" t="s">
        <v>5360</v>
      </c>
      <c r="B15458" s="44" t="s">
        <v>5285</v>
      </c>
      <c r="C15458" s="45" t="s">
        <v>5361</v>
      </c>
      <c r="D15458" s="45" t="s">
        <v>15765</v>
      </c>
      <c r="E15458" s="45" t="s">
        <v>5308</v>
      </c>
      <c r="F15458" s="328"/>
      <c r="G15458" s="328"/>
      <c r="H15458" s="328"/>
      <c r="I15458" s="329"/>
      <c r="J15458" s="329"/>
      <c r="K15458" s="329"/>
      <c r="L15458" s="334"/>
      <c r="M15458" s="337"/>
      <c r="P15458" s="343"/>
    </row>
    <row r="15459" spans="1:16" x14ac:dyDescent="0.25">
      <c r="A15459" s="346" t="s">
        <v>5360</v>
      </c>
      <c r="B15459" s="346" t="s">
        <v>5285</v>
      </c>
      <c r="C15459" s="347" t="s">
        <v>5361</v>
      </c>
      <c r="D15459" s="347" t="s">
        <v>15765</v>
      </c>
      <c r="E15459" s="347" t="s">
        <v>16817</v>
      </c>
      <c r="F15459" s="346"/>
      <c r="G15459" s="346"/>
      <c r="H15459" s="346"/>
      <c r="I15459" s="346"/>
      <c r="J15459" s="346"/>
      <c r="K15459" s="346"/>
      <c r="L15459" s="346"/>
      <c r="M15459" s="346"/>
      <c r="P15459" s="343"/>
    </row>
    <row r="15460" spans="1:16" x14ac:dyDescent="0.25">
      <c r="A15460" s="44" t="s">
        <v>5360</v>
      </c>
      <c r="B15460" s="44" t="s">
        <v>5285</v>
      </c>
      <c r="C15460" s="45" t="s">
        <v>5361</v>
      </c>
      <c r="D15460" s="45" t="s">
        <v>13812</v>
      </c>
      <c r="E15460" s="45" t="s">
        <v>5308</v>
      </c>
      <c r="F15460" s="93"/>
      <c r="G15460" s="93"/>
      <c r="H15460" s="93"/>
      <c r="I15460" s="99"/>
      <c r="J15460" s="99"/>
      <c r="K15460" s="99"/>
      <c r="L15460" s="334"/>
      <c r="M15460" s="337"/>
      <c r="P15460" s="343"/>
    </row>
    <row r="15461" spans="1:16" x14ac:dyDescent="0.25">
      <c r="A15461" s="44" t="s">
        <v>3710</v>
      </c>
      <c r="B15461" s="44" t="s">
        <v>3711</v>
      </c>
      <c r="C15461" s="45" t="s">
        <v>15434</v>
      </c>
      <c r="D15461" s="45" t="s">
        <v>18252</v>
      </c>
      <c r="E15461" s="45" t="s">
        <v>6677</v>
      </c>
      <c r="F15461" s="45" t="s">
        <v>1384</v>
      </c>
      <c r="G15461" s="45" t="s">
        <v>1384</v>
      </c>
      <c r="P15461" s="343"/>
    </row>
    <row r="15462" spans="1:16" x14ac:dyDescent="0.25">
      <c r="A15462" s="44" t="s">
        <v>12633</v>
      </c>
      <c r="B15462" s="44" t="s">
        <v>12135</v>
      </c>
      <c r="C15462" s="45" t="s">
        <v>6637</v>
      </c>
      <c r="D15462" s="45" t="s">
        <v>4574</v>
      </c>
      <c r="E15462" s="275">
        <f>DATE(2026,2,10)</f>
        <v>46063</v>
      </c>
      <c r="M15462" s="337"/>
      <c r="P15462" s="343"/>
    </row>
    <row r="15463" spans="1:16" x14ac:dyDescent="0.25">
      <c r="A15463" s="264" t="s">
        <v>10817</v>
      </c>
      <c r="B15463" s="264" t="s">
        <v>1068</v>
      </c>
      <c r="C15463" s="265">
        <v>230202</v>
      </c>
      <c r="D15463" s="265" t="s">
        <v>15953</v>
      </c>
      <c r="E15463" s="266" t="s">
        <v>8836</v>
      </c>
      <c r="P15463" s="343"/>
    </row>
    <row r="15464" spans="1:16" x14ac:dyDescent="0.25">
      <c r="A15464" s="264" t="s">
        <v>10817</v>
      </c>
      <c r="B15464" s="264" t="s">
        <v>10628</v>
      </c>
      <c r="C15464" s="265">
        <v>230701</v>
      </c>
      <c r="D15464" s="265" t="s">
        <v>15953</v>
      </c>
      <c r="E15464" s="266" t="s">
        <v>5273</v>
      </c>
      <c r="P15464" s="343"/>
    </row>
    <row r="15465" spans="1:16" x14ac:dyDescent="0.25">
      <c r="A15465" s="264" t="s">
        <v>10817</v>
      </c>
      <c r="B15465" s="264" t="s">
        <v>6966</v>
      </c>
      <c r="C15465" s="265">
        <v>23010401</v>
      </c>
      <c r="D15465" s="265" t="s">
        <v>15953</v>
      </c>
      <c r="E15465" s="266" t="s">
        <v>6967</v>
      </c>
      <c r="P15465" s="343"/>
    </row>
    <row r="15466" spans="1:16" x14ac:dyDescent="0.25">
      <c r="A15466" s="264" t="s">
        <v>10817</v>
      </c>
      <c r="B15466" s="264" t="s">
        <v>3782</v>
      </c>
      <c r="C15466" s="265">
        <v>23010402</v>
      </c>
      <c r="D15466" s="265" t="s">
        <v>15953</v>
      </c>
      <c r="E15466" s="266" t="s">
        <v>8836</v>
      </c>
      <c r="P15466" s="343"/>
    </row>
    <row r="15467" spans="1:16" x14ac:dyDescent="0.25">
      <c r="A15467" s="44" t="s">
        <v>13492</v>
      </c>
      <c r="B15467" s="44" t="s">
        <v>15288</v>
      </c>
      <c r="C15467" s="45" t="s">
        <v>13104</v>
      </c>
      <c r="D15467" s="45" t="s">
        <v>16294</v>
      </c>
      <c r="E15467" s="46">
        <v>45777</v>
      </c>
      <c r="F15467" s="338"/>
      <c r="G15467" s="44"/>
      <c r="H15467" s="44"/>
      <c r="I15467" s="44"/>
      <c r="J15467" s="44"/>
      <c r="K15467" s="44"/>
      <c r="L15467" s="334"/>
      <c r="M15467" s="337"/>
      <c r="N15467" s="31"/>
      <c r="P15467" s="343"/>
    </row>
    <row r="15468" spans="1:16" x14ac:dyDescent="0.2">
      <c r="A15468" s="92" t="s">
        <v>14368</v>
      </c>
      <c r="B15468" s="92" t="s">
        <v>14372</v>
      </c>
      <c r="C15468" s="93" t="s">
        <v>14373</v>
      </c>
      <c r="D15468" s="93" t="s">
        <v>1398</v>
      </c>
      <c r="E15468" s="94">
        <v>45916</v>
      </c>
      <c r="F15468" s="93"/>
      <c r="G15468" s="93"/>
      <c r="H15468" s="93"/>
      <c r="I15468" s="99"/>
      <c r="J15468" s="99"/>
      <c r="K15468" s="99"/>
      <c r="L15468" s="334"/>
      <c r="M15468" s="337"/>
      <c r="N15468" s="31"/>
      <c r="P15468" s="343"/>
    </row>
    <row r="15469" spans="1:16" x14ac:dyDescent="0.25">
      <c r="A15469" s="44" t="s">
        <v>13351</v>
      </c>
      <c r="B15469" s="92" t="s">
        <v>13392</v>
      </c>
      <c r="C15469" s="45" t="s">
        <v>13134</v>
      </c>
      <c r="D15469" s="93" t="s">
        <v>13391</v>
      </c>
      <c r="E15469" s="94">
        <v>45838</v>
      </c>
      <c r="F15469" s="93"/>
      <c r="G15469" s="93"/>
      <c r="H15469" s="93"/>
      <c r="I15469" s="99"/>
      <c r="J15469" s="99"/>
      <c r="K15469" s="99"/>
      <c r="L15469" s="334"/>
      <c r="M15469" s="337"/>
      <c r="N15469" s="31"/>
      <c r="P15469" s="343"/>
    </row>
    <row r="15470" spans="1:16" x14ac:dyDescent="0.25">
      <c r="A15470" s="44" t="s">
        <v>12634</v>
      </c>
      <c r="B15470" s="44" t="s">
        <v>12598</v>
      </c>
      <c r="C15470" s="45" t="s">
        <v>4998</v>
      </c>
      <c r="D15470" s="45" t="s">
        <v>4574</v>
      </c>
      <c r="E15470" s="275">
        <f>DATE(2026,8,8)</f>
        <v>46242</v>
      </c>
      <c r="M15470" s="337"/>
      <c r="P15470" s="343"/>
    </row>
    <row r="15471" spans="1:16" x14ac:dyDescent="0.25">
      <c r="A15471" s="403" t="s">
        <v>3105</v>
      </c>
      <c r="B15471" s="403" t="s">
        <v>17121</v>
      </c>
      <c r="C15471" s="413">
        <v>13.23</v>
      </c>
      <c r="D15471" s="43" t="s">
        <v>17679</v>
      </c>
      <c r="E15471" s="43">
        <v>46934</v>
      </c>
      <c r="F15471" s="88"/>
      <c r="P15471" s="343"/>
    </row>
    <row r="15472" spans="1:16" x14ac:dyDescent="0.25">
      <c r="A15472" s="403" t="s">
        <v>3105</v>
      </c>
      <c r="B15472" s="403" t="s">
        <v>17113</v>
      </c>
      <c r="C15472" s="413">
        <v>14.24</v>
      </c>
      <c r="D15472" s="43" t="s">
        <v>17679</v>
      </c>
      <c r="E15472" s="43">
        <v>47299</v>
      </c>
      <c r="F15472" s="88"/>
      <c r="P15472" s="343"/>
    </row>
    <row r="15473" spans="1:16" x14ac:dyDescent="0.25">
      <c r="A15473" s="403" t="s">
        <v>3105</v>
      </c>
      <c r="B15473" s="403" t="s">
        <v>17143</v>
      </c>
      <c r="C15473" s="413">
        <v>19.23</v>
      </c>
      <c r="D15473" s="43" t="s">
        <v>17679</v>
      </c>
      <c r="E15473" s="43">
        <v>46934</v>
      </c>
      <c r="F15473" s="88"/>
      <c r="P15473" s="343"/>
    </row>
    <row r="15474" spans="1:16" x14ac:dyDescent="0.25">
      <c r="A15474" s="403" t="s">
        <v>3105</v>
      </c>
      <c r="B15474" s="403" t="s">
        <v>17216</v>
      </c>
      <c r="C15474" s="413">
        <v>35.229999999999997</v>
      </c>
      <c r="D15474" s="43" t="s">
        <v>17679</v>
      </c>
      <c r="E15474" s="43">
        <v>46934</v>
      </c>
      <c r="F15474" s="88"/>
      <c r="P15474" s="343"/>
    </row>
    <row r="15475" spans="1:16" x14ac:dyDescent="0.25">
      <c r="A15475" s="44" t="s">
        <v>3105</v>
      </c>
      <c r="B15475" s="44" t="s">
        <v>5001</v>
      </c>
      <c r="C15475" s="45" t="s">
        <v>15954</v>
      </c>
      <c r="D15475" s="45" t="s">
        <v>1398</v>
      </c>
      <c r="E15475" s="46">
        <v>45976</v>
      </c>
      <c r="F15475" s="93"/>
      <c r="G15475" s="93"/>
      <c r="H15475" s="93"/>
      <c r="I15475" s="99"/>
      <c r="J15475" s="99"/>
      <c r="K15475" s="99"/>
      <c r="L15475" s="334"/>
      <c r="M15475" s="337"/>
      <c r="N15475" s="31"/>
      <c r="P15475" s="343"/>
    </row>
    <row r="15476" spans="1:16" x14ac:dyDescent="0.25">
      <c r="A15476" s="44" t="s">
        <v>10590</v>
      </c>
      <c r="B15476" s="44" t="s">
        <v>15962</v>
      </c>
      <c r="C15476" s="45" t="s">
        <v>15776</v>
      </c>
      <c r="D15476" s="45" t="s">
        <v>18252</v>
      </c>
      <c r="E15476" s="45" t="s">
        <v>6416</v>
      </c>
      <c r="F15476" s="45" t="s">
        <v>1384</v>
      </c>
      <c r="G15476" s="45" t="s">
        <v>1385</v>
      </c>
      <c r="P15476" s="343"/>
    </row>
    <row r="15477" spans="1:16" x14ac:dyDescent="0.25">
      <c r="A15477" s="264" t="s">
        <v>10590</v>
      </c>
      <c r="B15477" s="264" t="s">
        <v>14597</v>
      </c>
      <c r="C15477" s="265">
        <v>240302</v>
      </c>
      <c r="D15477" s="265" t="s">
        <v>15953</v>
      </c>
      <c r="E15477" s="266" t="s">
        <v>3064</v>
      </c>
      <c r="P15477" s="343"/>
    </row>
    <row r="15478" spans="1:16" x14ac:dyDescent="0.25">
      <c r="A15478" s="264" t="s">
        <v>10590</v>
      </c>
      <c r="B15478" s="264" t="s">
        <v>6669</v>
      </c>
      <c r="C15478" s="265">
        <v>240804</v>
      </c>
      <c r="D15478" s="265" t="s">
        <v>15953</v>
      </c>
      <c r="E15478" s="266" t="s">
        <v>15826</v>
      </c>
      <c r="P15478" s="343"/>
    </row>
    <row r="15479" spans="1:16" x14ac:dyDescent="0.25">
      <c r="A15479" s="403" t="s">
        <v>17596</v>
      </c>
      <c r="B15479" s="403" t="s">
        <v>17163</v>
      </c>
      <c r="C15479" s="413">
        <v>19.239999999999998</v>
      </c>
      <c r="D15479" s="43" t="s">
        <v>17679</v>
      </c>
      <c r="E15479" s="43">
        <v>47299</v>
      </c>
      <c r="F15479" s="88"/>
      <c r="P15479" s="343"/>
    </row>
    <row r="15480" spans="1:16" x14ac:dyDescent="0.25">
      <c r="A15480" s="403" t="s">
        <v>17596</v>
      </c>
      <c r="B15480" s="403" t="s">
        <v>17097</v>
      </c>
      <c r="C15480" s="413">
        <v>28.23</v>
      </c>
      <c r="D15480" s="43" t="s">
        <v>17679</v>
      </c>
      <c r="E15480" s="43">
        <v>46934</v>
      </c>
      <c r="F15480" s="88"/>
      <c r="P15480" s="343"/>
    </row>
    <row r="15481" spans="1:16" x14ac:dyDescent="0.25">
      <c r="A15481" s="403" t="s">
        <v>17596</v>
      </c>
      <c r="B15481" s="403" t="s">
        <v>17216</v>
      </c>
      <c r="C15481" s="413">
        <v>35.229999999999997</v>
      </c>
      <c r="D15481" s="43" t="s">
        <v>17679</v>
      </c>
      <c r="E15481" s="43">
        <v>46934</v>
      </c>
      <c r="F15481" s="88"/>
      <c r="P15481" s="343"/>
    </row>
    <row r="15482" spans="1:16" x14ac:dyDescent="0.25">
      <c r="A15482" s="44" t="s">
        <v>16215</v>
      </c>
      <c r="B15482" s="44" t="s">
        <v>3186</v>
      </c>
      <c r="C15482" s="45" t="s">
        <v>10544</v>
      </c>
      <c r="D15482" s="45" t="s">
        <v>18252</v>
      </c>
      <c r="E15482" s="45" t="s">
        <v>5410</v>
      </c>
      <c r="F15482" s="45" t="s">
        <v>1384</v>
      </c>
      <c r="G15482" s="45" t="s">
        <v>1385</v>
      </c>
      <c r="P15482" s="343"/>
    </row>
    <row r="15483" spans="1:16" x14ac:dyDescent="0.25">
      <c r="A15483" s="44" t="s">
        <v>16215</v>
      </c>
      <c r="B15483" s="44" t="s">
        <v>1354</v>
      </c>
      <c r="C15483" s="45" t="s">
        <v>14385</v>
      </c>
      <c r="D15483" s="45" t="s">
        <v>18252</v>
      </c>
      <c r="E15483" s="45" t="s">
        <v>3064</v>
      </c>
      <c r="F15483" s="45" t="s">
        <v>1384</v>
      </c>
      <c r="G15483" s="45" t="s">
        <v>1385</v>
      </c>
      <c r="P15483" s="343"/>
    </row>
    <row r="15484" spans="1:16" x14ac:dyDescent="0.25">
      <c r="A15484" s="44" t="s">
        <v>16215</v>
      </c>
      <c r="B15484" s="44" t="s">
        <v>5083</v>
      </c>
      <c r="C15484" s="45" t="s">
        <v>15961</v>
      </c>
      <c r="D15484" s="45" t="s">
        <v>18252</v>
      </c>
      <c r="E15484" s="45" t="s">
        <v>6214</v>
      </c>
      <c r="F15484" s="45" t="s">
        <v>1384</v>
      </c>
      <c r="G15484" s="45" t="s">
        <v>1385</v>
      </c>
      <c r="P15484" s="343"/>
    </row>
    <row r="15485" spans="1:16" x14ac:dyDescent="0.25">
      <c r="A15485" s="264" t="s">
        <v>2872</v>
      </c>
      <c r="B15485" s="264" t="s">
        <v>2751</v>
      </c>
      <c r="C15485" s="265">
        <v>230105</v>
      </c>
      <c r="D15485" s="265" t="s">
        <v>15953</v>
      </c>
      <c r="E15485" s="266" t="s">
        <v>6877</v>
      </c>
      <c r="P15485" s="343"/>
    </row>
    <row r="15486" spans="1:16" x14ac:dyDescent="0.25">
      <c r="A15486" s="264" t="s">
        <v>2872</v>
      </c>
      <c r="B15486" s="264" t="s">
        <v>14597</v>
      </c>
      <c r="C15486" s="265">
        <v>240302</v>
      </c>
      <c r="D15486" s="265" t="s">
        <v>15953</v>
      </c>
      <c r="E15486" s="266" t="s">
        <v>3064</v>
      </c>
      <c r="P15486" s="343"/>
    </row>
    <row r="15487" spans="1:16" x14ac:dyDescent="0.25">
      <c r="A15487" s="44" t="s">
        <v>9213</v>
      </c>
      <c r="B15487" s="44" t="s">
        <v>2667</v>
      </c>
      <c r="C15487" s="45" t="s">
        <v>9088</v>
      </c>
      <c r="D15487" s="45" t="s">
        <v>18252</v>
      </c>
      <c r="E15487" s="45" t="s">
        <v>6809</v>
      </c>
      <c r="F15487" s="45" t="s">
        <v>1384</v>
      </c>
      <c r="G15487" s="45" t="s">
        <v>1385</v>
      </c>
      <c r="P15487" s="343"/>
    </row>
    <row r="15488" spans="1:16" x14ac:dyDescent="0.25">
      <c r="A15488" s="44" t="s">
        <v>12635</v>
      </c>
      <c r="B15488" s="44" t="s">
        <v>12014</v>
      </c>
      <c r="C15488" s="45" t="s">
        <v>12952</v>
      </c>
      <c r="D15488" s="45" t="s">
        <v>4574</v>
      </c>
      <c r="E15488" s="275">
        <f>DATE(2026,8,15)</f>
        <v>46249</v>
      </c>
      <c r="M15488" s="337"/>
      <c r="P15488" s="343"/>
    </row>
    <row r="15489" spans="1:16" x14ac:dyDescent="0.25">
      <c r="A15489" s="264" t="s">
        <v>4841</v>
      </c>
      <c r="B15489" s="264" t="s">
        <v>11360</v>
      </c>
      <c r="C15489" s="265">
        <v>231001</v>
      </c>
      <c r="D15489" s="265" t="s">
        <v>15953</v>
      </c>
      <c r="E15489" s="266" t="s">
        <v>2980</v>
      </c>
      <c r="P15489" s="343"/>
    </row>
    <row r="15490" spans="1:16" x14ac:dyDescent="0.25">
      <c r="A15490" s="264" t="s">
        <v>4841</v>
      </c>
      <c r="B15490" s="264" t="s">
        <v>4181</v>
      </c>
      <c r="C15490" s="265">
        <v>240301</v>
      </c>
      <c r="D15490" s="265" t="s">
        <v>15953</v>
      </c>
      <c r="E15490" s="266" t="s">
        <v>13010</v>
      </c>
      <c r="P15490" s="343"/>
    </row>
    <row r="15491" spans="1:16" x14ac:dyDescent="0.25">
      <c r="A15491" s="264" t="s">
        <v>4841</v>
      </c>
      <c r="B15491" s="264" t="s">
        <v>14575</v>
      </c>
      <c r="C15491" s="265">
        <v>240402</v>
      </c>
      <c r="D15491" s="265" t="s">
        <v>15953</v>
      </c>
      <c r="E15491" s="266" t="s">
        <v>6492</v>
      </c>
      <c r="P15491" s="343"/>
    </row>
    <row r="15492" spans="1:16" x14ac:dyDescent="0.25">
      <c r="A15492" s="264" t="s">
        <v>4841</v>
      </c>
      <c r="B15492" s="264" t="s">
        <v>14623</v>
      </c>
      <c r="C15492" s="265">
        <v>24050301</v>
      </c>
      <c r="D15492" s="265" t="s">
        <v>15953</v>
      </c>
      <c r="E15492" s="266" t="s">
        <v>6710</v>
      </c>
      <c r="P15492" s="343"/>
    </row>
    <row r="15493" spans="1:16" x14ac:dyDescent="0.25">
      <c r="A15493" s="264" t="s">
        <v>4841</v>
      </c>
      <c r="B15493" s="264" t="s">
        <v>4846</v>
      </c>
      <c r="C15493" s="265">
        <v>24050401</v>
      </c>
      <c r="D15493" s="265" t="s">
        <v>15953</v>
      </c>
      <c r="E15493" s="266" t="s">
        <v>6710</v>
      </c>
      <c r="P15493" s="343"/>
    </row>
    <row r="15494" spans="1:16" x14ac:dyDescent="0.25">
      <c r="A15494" s="44" t="s">
        <v>3206</v>
      </c>
      <c r="B15494" s="44" t="s">
        <v>3186</v>
      </c>
      <c r="C15494" s="45" t="s">
        <v>10544</v>
      </c>
      <c r="D15494" s="45" t="s">
        <v>18252</v>
      </c>
      <c r="E15494" s="45" t="s">
        <v>5410</v>
      </c>
      <c r="F15494" s="45" t="s">
        <v>1384</v>
      </c>
      <c r="G15494" s="45" t="s">
        <v>1385</v>
      </c>
      <c r="P15494" s="343"/>
    </row>
    <row r="15495" spans="1:16" x14ac:dyDescent="0.25">
      <c r="A15495" s="403" t="s">
        <v>17597</v>
      </c>
      <c r="B15495" s="403" t="s">
        <v>17163</v>
      </c>
      <c r="C15495" s="413">
        <v>19.239999999999998</v>
      </c>
      <c r="D15495" s="43" t="s">
        <v>17679</v>
      </c>
      <c r="E15495" s="43">
        <v>47299</v>
      </c>
      <c r="F15495" s="88"/>
      <c r="P15495" s="343"/>
    </row>
    <row r="15496" spans="1:16" x14ac:dyDescent="0.25">
      <c r="A15496" s="44" t="s">
        <v>3121</v>
      </c>
      <c r="B15496" s="44" t="s">
        <v>15290</v>
      </c>
      <c r="C15496" s="45" t="s">
        <v>7249</v>
      </c>
      <c r="D15496" s="45" t="s">
        <v>16294</v>
      </c>
      <c r="E15496" s="46">
        <v>45777</v>
      </c>
      <c r="F15496" s="338"/>
      <c r="G15496" s="44"/>
      <c r="H15496" s="44"/>
      <c r="I15496" s="44"/>
      <c r="J15496" s="44"/>
      <c r="K15496" s="44"/>
      <c r="L15496" s="334"/>
      <c r="M15496" s="337"/>
      <c r="N15496" s="31"/>
      <c r="P15496" s="343"/>
    </row>
    <row r="15497" spans="1:16" x14ac:dyDescent="0.25">
      <c r="A15497" s="44" t="s">
        <v>7202</v>
      </c>
      <c r="B15497" s="44" t="s">
        <v>15249</v>
      </c>
      <c r="C15497" s="45" t="s">
        <v>7192</v>
      </c>
      <c r="D15497" s="45" t="s">
        <v>16294</v>
      </c>
      <c r="E15497" s="46">
        <v>45869</v>
      </c>
      <c r="F15497" s="338"/>
      <c r="G15497" s="44"/>
      <c r="H15497" s="44"/>
      <c r="I15497" s="44"/>
      <c r="J15497" s="44"/>
      <c r="K15497" s="44"/>
      <c r="L15497" s="334"/>
      <c r="M15497" s="337"/>
      <c r="N15497" s="31"/>
      <c r="P15497" s="343"/>
    </row>
    <row r="15498" spans="1:16" x14ac:dyDescent="0.25">
      <c r="A15498" s="100" t="s">
        <v>4115</v>
      </c>
      <c r="B15498" s="92" t="s">
        <v>4153</v>
      </c>
      <c r="C15498" s="93" t="s">
        <v>4154</v>
      </c>
      <c r="D15498" s="93" t="s">
        <v>1398</v>
      </c>
      <c r="E15498" s="94">
        <v>46131</v>
      </c>
      <c r="F15498" s="93"/>
      <c r="G15498" s="93"/>
      <c r="H15498" s="93"/>
      <c r="I15498" s="99"/>
      <c r="J15498" s="99"/>
      <c r="K15498" s="99"/>
      <c r="L15498" s="334"/>
      <c r="M15498" s="337"/>
      <c r="P15498" s="343"/>
    </row>
    <row r="15499" spans="1:16" x14ac:dyDescent="0.25">
      <c r="A15499" s="264" t="s">
        <v>18036</v>
      </c>
      <c r="B15499" s="264" t="s">
        <v>236</v>
      </c>
      <c r="C15499" s="265">
        <v>241001</v>
      </c>
      <c r="D15499" s="265" t="s">
        <v>15953</v>
      </c>
      <c r="E15499" s="266" t="s">
        <v>11352</v>
      </c>
      <c r="P15499" s="343"/>
    </row>
    <row r="15500" spans="1:16" x14ac:dyDescent="0.25">
      <c r="A15500" s="44" t="s">
        <v>12636</v>
      </c>
      <c r="B15500" s="44" t="s">
        <v>12637</v>
      </c>
      <c r="C15500" s="45" t="s">
        <v>12953</v>
      </c>
      <c r="D15500" s="45" t="s">
        <v>4574</v>
      </c>
      <c r="E15500" s="275">
        <f>DATE(2026,5,26)</f>
        <v>46168</v>
      </c>
      <c r="M15500" s="337"/>
      <c r="P15500" s="343"/>
    </row>
    <row r="15501" spans="1:16" x14ac:dyDescent="0.25">
      <c r="A15501" s="264" t="s">
        <v>18037</v>
      </c>
      <c r="B15501" s="264" t="s">
        <v>2751</v>
      </c>
      <c r="C15501" s="265">
        <v>220105</v>
      </c>
      <c r="D15501" s="265" t="s">
        <v>15953</v>
      </c>
      <c r="E15501" s="266" t="s">
        <v>3064</v>
      </c>
      <c r="P15501" s="343"/>
    </row>
    <row r="15502" spans="1:16" x14ac:dyDescent="0.25">
      <c r="A15502" s="264" t="s">
        <v>18037</v>
      </c>
      <c r="B15502" s="264" t="s">
        <v>3591</v>
      </c>
      <c r="C15502" s="265">
        <v>230901</v>
      </c>
      <c r="D15502" s="265" t="s">
        <v>15953</v>
      </c>
      <c r="E15502" s="266" t="s">
        <v>10715</v>
      </c>
      <c r="P15502" s="343"/>
    </row>
    <row r="15503" spans="1:16" x14ac:dyDescent="0.25">
      <c r="A15503" s="264" t="s">
        <v>18037</v>
      </c>
      <c r="B15503" s="264" t="s">
        <v>1076</v>
      </c>
      <c r="C15503" s="265">
        <v>240303</v>
      </c>
      <c r="D15503" s="265" t="s">
        <v>15953</v>
      </c>
      <c r="E15503" s="266" t="s">
        <v>3064</v>
      </c>
      <c r="P15503" s="343"/>
    </row>
    <row r="15504" spans="1:16" x14ac:dyDescent="0.25">
      <c r="A15504" s="264" t="s">
        <v>18037</v>
      </c>
      <c r="B15504" s="264" t="s">
        <v>1056</v>
      </c>
      <c r="C15504" s="265">
        <v>240601</v>
      </c>
      <c r="D15504" s="265" t="s">
        <v>15953</v>
      </c>
      <c r="E15504" s="266" t="s">
        <v>13753</v>
      </c>
      <c r="P15504" s="343"/>
    </row>
    <row r="15505" spans="1:16" x14ac:dyDescent="0.25">
      <c r="A15505" s="264" t="s">
        <v>18037</v>
      </c>
      <c r="B15505" s="264" t="s">
        <v>6669</v>
      </c>
      <c r="C15505" s="265">
        <v>240804</v>
      </c>
      <c r="D15505" s="265" t="s">
        <v>15953</v>
      </c>
      <c r="E15505" s="266" t="s">
        <v>15826</v>
      </c>
      <c r="P15505" s="343"/>
    </row>
    <row r="15506" spans="1:16" x14ac:dyDescent="0.25">
      <c r="A15506" s="264" t="s">
        <v>18037</v>
      </c>
      <c r="B15506" s="264" t="s">
        <v>14623</v>
      </c>
      <c r="C15506" s="265">
        <v>24050301</v>
      </c>
      <c r="D15506" s="265" t="s">
        <v>15953</v>
      </c>
      <c r="E15506" s="266" t="s">
        <v>6710</v>
      </c>
      <c r="P15506" s="343"/>
    </row>
    <row r="15507" spans="1:16" x14ac:dyDescent="0.25">
      <c r="A15507" s="264" t="s">
        <v>18037</v>
      </c>
      <c r="B15507" s="264" t="s">
        <v>1065</v>
      </c>
      <c r="C15507" s="265">
        <v>25010201</v>
      </c>
      <c r="D15507" s="265" t="s">
        <v>15953</v>
      </c>
      <c r="E15507" s="266" t="s">
        <v>17681</v>
      </c>
      <c r="P15507" s="343"/>
    </row>
    <row r="15508" spans="1:16" x14ac:dyDescent="0.25">
      <c r="A15508" s="403" t="s">
        <v>4344</v>
      </c>
      <c r="B15508" s="403" t="s">
        <v>17112</v>
      </c>
      <c r="C15508" s="413">
        <v>26.22</v>
      </c>
      <c r="D15508" s="43" t="s">
        <v>17679</v>
      </c>
      <c r="E15508" s="43">
        <v>45838</v>
      </c>
      <c r="F15508" s="88"/>
      <c r="P15508" s="343"/>
    </row>
    <row r="15509" spans="1:16" x14ac:dyDescent="0.25">
      <c r="A15509" s="264" t="s">
        <v>4344</v>
      </c>
      <c r="B15509" s="264" t="s">
        <v>3782</v>
      </c>
      <c r="C15509" s="265">
        <v>210205</v>
      </c>
      <c r="D15509" s="265" t="s">
        <v>15953</v>
      </c>
      <c r="E15509" s="266" t="s">
        <v>8836</v>
      </c>
      <c r="P15509" s="343"/>
    </row>
    <row r="15510" spans="1:16" x14ac:dyDescent="0.25">
      <c r="A15510" s="44" t="s">
        <v>12638</v>
      </c>
      <c r="B15510" s="44" t="s">
        <v>12292</v>
      </c>
      <c r="C15510" s="45" t="s">
        <v>12954</v>
      </c>
      <c r="D15510" s="45" t="s">
        <v>4574</v>
      </c>
      <c r="E15510" s="275">
        <f>DATE(2026,3,29)</f>
        <v>46110</v>
      </c>
      <c r="M15510" s="337"/>
      <c r="P15510" s="343"/>
    </row>
    <row r="15511" spans="1:16" x14ac:dyDescent="0.25">
      <c r="A15511" s="44" t="s">
        <v>12638</v>
      </c>
      <c r="B15511" s="44" t="s">
        <v>12417</v>
      </c>
      <c r="C15511" s="45" t="s">
        <v>5406</v>
      </c>
      <c r="D15511" s="45" t="s">
        <v>4574</v>
      </c>
      <c r="E15511" s="275">
        <f>DATE(2025,12,27)</f>
        <v>46018</v>
      </c>
      <c r="F15511" s="32"/>
      <c r="G15511" s="32"/>
      <c r="H15511" s="32"/>
      <c r="I15511" s="31"/>
      <c r="J15511" s="31"/>
      <c r="K15511" s="31"/>
      <c r="L15511" s="31"/>
      <c r="M15511" s="337"/>
      <c r="N15511" s="31"/>
      <c r="P15511" s="343"/>
    </row>
    <row r="15512" spans="1:16" x14ac:dyDescent="0.25">
      <c r="A15512" s="44" t="s">
        <v>10141</v>
      </c>
      <c r="B15512" s="44" t="s">
        <v>10083</v>
      </c>
      <c r="C15512" s="45" t="s">
        <v>10142</v>
      </c>
      <c r="D15512" s="45" t="s">
        <v>15765</v>
      </c>
      <c r="E15512" s="45" t="s">
        <v>6212</v>
      </c>
      <c r="F15512" s="328"/>
      <c r="G15512" s="328"/>
      <c r="H15512" s="328"/>
      <c r="I15512" s="329"/>
      <c r="J15512" s="329"/>
      <c r="K15512" s="329"/>
      <c r="L15512" s="334"/>
      <c r="M15512" s="337"/>
      <c r="P15512" s="343"/>
    </row>
    <row r="15513" spans="1:16" x14ac:dyDescent="0.25">
      <c r="A15513" s="346" t="s">
        <v>10141</v>
      </c>
      <c r="B15513" s="346" t="s">
        <v>10083</v>
      </c>
      <c r="C15513" s="347" t="s">
        <v>10142</v>
      </c>
      <c r="D15513" s="347" t="s">
        <v>15765</v>
      </c>
      <c r="E15513" s="347" t="s">
        <v>10069</v>
      </c>
      <c r="F15513" s="346"/>
      <c r="G15513" s="346"/>
      <c r="H15513" s="346"/>
      <c r="I15513" s="346"/>
      <c r="J15513" s="346"/>
      <c r="K15513" s="346"/>
      <c r="L15513" s="346"/>
      <c r="M15513" s="346"/>
      <c r="P15513" s="343"/>
    </row>
    <row r="15514" spans="1:16" x14ac:dyDescent="0.25">
      <c r="A15514" s="44" t="s">
        <v>10141</v>
      </c>
      <c r="B15514" s="44" t="s">
        <v>10083</v>
      </c>
      <c r="C15514" s="45" t="s">
        <v>10142</v>
      </c>
      <c r="D15514" s="45" t="s">
        <v>13812</v>
      </c>
      <c r="E15514" s="45" t="s">
        <v>6212</v>
      </c>
      <c r="F15514" s="93"/>
      <c r="G15514" s="93"/>
      <c r="H15514" s="93"/>
      <c r="I15514" s="99"/>
      <c r="J15514" s="99"/>
      <c r="K15514" s="99"/>
      <c r="L15514" s="334"/>
      <c r="M15514" s="337"/>
      <c r="P15514" s="343"/>
    </row>
    <row r="15515" spans="1:16" x14ac:dyDescent="0.25">
      <c r="A15515" s="264" t="s">
        <v>7114</v>
      </c>
      <c r="B15515" s="264" t="s">
        <v>2751</v>
      </c>
      <c r="C15515" s="265">
        <v>230105</v>
      </c>
      <c r="D15515" s="265" t="s">
        <v>15953</v>
      </c>
      <c r="E15515" s="266" t="s">
        <v>6877</v>
      </c>
      <c r="P15515" s="343"/>
    </row>
    <row r="15516" spans="1:16" x14ac:dyDescent="0.25">
      <c r="A15516" s="264" t="s">
        <v>18038</v>
      </c>
      <c r="B15516" s="264" t="s">
        <v>1921</v>
      </c>
      <c r="C15516" s="265">
        <v>250101</v>
      </c>
      <c r="D15516" s="265" t="s">
        <v>15953</v>
      </c>
      <c r="E15516" s="266" t="s">
        <v>17681</v>
      </c>
      <c r="P15516" s="343"/>
    </row>
    <row r="15517" spans="1:16" x14ac:dyDescent="0.25">
      <c r="A15517" s="264" t="s">
        <v>11506</v>
      </c>
      <c r="B15517" s="264" t="s">
        <v>3591</v>
      </c>
      <c r="C15517" s="265">
        <v>230901</v>
      </c>
      <c r="D15517" s="265" t="s">
        <v>15953</v>
      </c>
      <c r="E15517" s="266" t="s">
        <v>10715</v>
      </c>
      <c r="P15517" s="343"/>
    </row>
    <row r="15518" spans="1:16" x14ac:dyDescent="0.25">
      <c r="A15518" s="44" t="s">
        <v>15661</v>
      </c>
      <c r="B15518" s="44" t="s">
        <v>1371</v>
      </c>
      <c r="C15518" s="45" t="s">
        <v>15474</v>
      </c>
      <c r="D15518" s="45" t="s">
        <v>18252</v>
      </c>
      <c r="E15518" s="45" t="s">
        <v>3064</v>
      </c>
      <c r="F15518" s="45" t="s">
        <v>1384</v>
      </c>
      <c r="G15518" s="45" t="s">
        <v>1384</v>
      </c>
      <c r="P15518" s="343"/>
    </row>
    <row r="15519" spans="1:16" x14ac:dyDescent="0.25">
      <c r="A15519" s="44" t="s">
        <v>16216</v>
      </c>
      <c r="B15519" s="44" t="s">
        <v>15970</v>
      </c>
      <c r="C15519" s="45" t="s">
        <v>15775</v>
      </c>
      <c r="D15519" s="45" t="s">
        <v>18252</v>
      </c>
      <c r="E15519" s="45" t="s">
        <v>6416</v>
      </c>
      <c r="F15519" s="45" t="s">
        <v>1384</v>
      </c>
      <c r="G15519" s="45" t="s">
        <v>1385</v>
      </c>
      <c r="P15519" s="343"/>
    </row>
    <row r="15520" spans="1:16" x14ac:dyDescent="0.25">
      <c r="A15520" s="264" t="s">
        <v>4345</v>
      </c>
      <c r="B15520" s="264" t="s">
        <v>4181</v>
      </c>
      <c r="C15520" s="265">
        <v>230301</v>
      </c>
      <c r="D15520" s="265" t="s">
        <v>15953</v>
      </c>
      <c r="E15520" s="266" t="s">
        <v>6877</v>
      </c>
      <c r="P15520" s="343"/>
    </row>
    <row r="15521" spans="1:16" x14ac:dyDescent="0.25">
      <c r="A15521" s="44" t="s">
        <v>15662</v>
      </c>
      <c r="B15521" s="44" t="s">
        <v>4157</v>
      </c>
      <c r="C15521" s="45" t="s">
        <v>15418</v>
      </c>
      <c r="D15521" s="45" t="s">
        <v>18252</v>
      </c>
      <c r="E15521" s="45" t="s">
        <v>3064</v>
      </c>
      <c r="F15521" s="45" t="s">
        <v>1384</v>
      </c>
      <c r="G15521" s="45" t="s">
        <v>1385</v>
      </c>
      <c r="P15521" s="343"/>
    </row>
    <row r="15522" spans="1:16" x14ac:dyDescent="0.25">
      <c r="A15522" s="264" t="s">
        <v>8784</v>
      </c>
      <c r="B15522" s="264" t="s">
        <v>8833</v>
      </c>
      <c r="C15522" s="265">
        <v>23020101</v>
      </c>
      <c r="D15522" s="265" t="s">
        <v>15953</v>
      </c>
      <c r="E15522" s="266" t="s">
        <v>8836</v>
      </c>
      <c r="P15522" s="343"/>
    </row>
    <row r="15523" spans="1:16" x14ac:dyDescent="0.25">
      <c r="A15523" s="264" t="s">
        <v>8784</v>
      </c>
      <c r="B15523" s="264" t="s">
        <v>8834</v>
      </c>
      <c r="C15523" s="265">
        <v>23020102</v>
      </c>
      <c r="D15523" s="265" t="s">
        <v>15953</v>
      </c>
      <c r="E15523" s="266" t="s">
        <v>8836</v>
      </c>
      <c r="P15523" s="343"/>
    </row>
    <row r="15524" spans="1:16" x14ac:dyDescent="0.25">
      <c r="A15524" s="264" t="s">
        <v>8784</v>
      </c>
      <c r="B15524" s="264" t="s">
        <v>12996</v>
      </c>
      <c r="C15524" s="265">
        <v>24010401</v>
      </c>
      <c r="D15524" s="265" t="s">
        <v>15953</v>
      </c>
      <c r="E15524" s="266" t="s">
        <v>12997</v>
      </c>
      <c r="P15524" s="343"/>
    </row>
    <row r="15525" spans="1:16" x14ac:dyDescent="0.25">
      <c r="A15525" s="264" t="s">
        <v>8784</v>
      </c>
      <c r="B15525" s="264" t="s">
        <v>3782</v>
      </c>
      <c r="C15525" s="265">
        <v>24010402</v>
      </c>
      <c r="D15525" s="265" t="s">
        <v>15953</v>
      </c>
      <c r="E15525" s="266" t="s">
        <v>8836</v>
      </c>
      <c r="P15525" s="343"/>
    </row>
    <row r="15526" spans="1:16" x14ac:dyDescent="0.25">
      <c r="A15526" s="44" t="s">
        <v>15766</v>
      </c>
      <c r="B15526" s="44" t="s">
        <v>185</v>
      </c>
      <c r="C15526" s="45" t="s">
        <v>5008</v>
      </c>
      <c r="D15526" s="93" t="s">
        <v>2099</v>
      </c>
      <c r="E15526" s="46">
        <v>46296</v>
      </c>
      <c r="F15526" s="328"/>
      <c r="G15526" s="328"/>
      <c r="H15526" s="328"/>
      <c r="I15526" s="329"/>
      <c r="J15526" s="329"/>
      <c r="K15526" s="329"/>
      <c r="L15526" s="334"/>
      <c r="M15526" s="337"/>
      <c r="P15526" s="343"/>
    </row>
    <row r="15527" spans="1:16" x14ac:dyDescent="0.25">
      <c r="A15527" s="264" t="s">
        <v>18039</v>
      </c>
      <c r="B15527" s="264" t="s">
        <v>4181</v>
      </c>
      <c r="C15527" s="265">
        <v>210305</v>
      </c>
      <c r="D15527" s="265" t="s">
        <v>15953</v>
      </c>
      <c r="E15527" s="266" t="s">
        <v>3754</v>
      </c>
      <c r="P15527" s="343"/>
    </row>
    <row r="15528" spans="1:16" x14ac:dyDescent="0.25">
      <c r="A15528" s="44" t="s">
        <v>13352</v>
      </c>
      <c r="B15528" s="92" t="s">
        <v>13392</v>
      </c>
      <c r="C15528" s="45" t="s">
        <v>13126</v>
      </c>
      <c r="D15528" s="93" t="s">
        <v>13391</v>
      </c>
      <c r="E15528" s="94">
        <v>45838</v>
      </c>
      <c r="F15528" s="93"/>
      <c r="G15528" s="93"/>
      <c r="H15528" s="93"/>
      <c r="I15528" s="99"/>
      <c r="J15528" s="99"/>
      <c r="K15528" s="99"/>
      <c r="L15528" s="337"/>
      <c r="M15528" s="337"/>
      <c r="N15528" s="31"/>
      <c r="P15528" s="343"/>
    </row>
    <row r="15529" spans="1:16" x14ac:dyDescent="0.25">
      <c r="A15529" s="44" t="s">
        <v>7270</v>
      </c>
      <c r="B15529" s="44" t="s">
        <v>15285</v>
      </c>
      <c r="C15529" s="45" t="s">
        <v>13522</v>
      </c>
      <c r="D15529" s="45" t="s">
        <v>16294</v>
      </c>
      <c r="E15529" s="46">
        <v>45838</v>
      </c>
      <c r="F15529" s="338"/>
      <c r="G15529" s="44"/>
      <c r="H15529" s="44"/>
      <c r="I15529" s="44"/>
      <c r="J15529" s="44"/>
      <c r="K15529" s="44"/>
      <c r="L15529" s="337"/>
      <c r="M15529" s="337"/>
      <c r="N15529" s="31"/>
      <c r="P15529" s="343"/>
    </row>
    <row r="15530" spans="1:16" x14ac:dyDescent="0.25">
      <c r="A15530" s="44" t="s">
        <v>7270</v>
      </c>
      <c r="B15530" s="44" t="s">
        <v>15293</v>
      </c>
      <c r="C15530" s="45" t="s">
        <v>7263</v>
      </c>
      <c r="D15530" s="45" t="s">
        <v>16294</v>
      </c>
      <c r="E15530" s="46">
        <v>45869</v>
      </c>
      <c r="F15530" s="338"/>
      <c r="G15530" s="44"/>
      <c r="H15530" s="44"/>
      <c r="I15530" s="44"/>
      <c r="J15530" s="44"/>
      <c r="K15530" s="44"/>
      <c r="L15530" s="337"/>
      <c r="M15530" s="337"/>
      <c r="N15530" s="31"/>
      <c r="P15530" s="343"/>
    </row>
    <row r="15531" spans="1:16" x14ac:dyDescent="0.25">
      <c r="A15531" s="264" t="s">
        <v>18040</v>
      </c>
      <c r="B15531" s="264" t="s">
        <v>6697</v>
      </c>
      <c r="C15531" s="265">
        <v>221003</v>
      </c>
      <c r="D15531" s="265" t="s">
        <v>15953</v>
      </c>
      <c r="E15531" s="266" t="s">
        <v>5198</v>
      </c>
      <c r="P15531" s="343"/>
    </row>
    <row r="15532" spans="1:16" x14ac:dyDescent="0.25">
      <c r="A15532" s="264" t="s">
        <v>18040</v>
      </c>
      <c r="B15532" s="264" t="s">
        <v>1076</v>
      </c>
      <c r="C15532" s="265">
        <v>240303</v>
      </c>
      <c r="D15532" s="265" t="s">
        <v>15953</v>
      </c>
      <c r="E15532" s="266" t="s">
        <v>3064</v>
      </c>
      <c r="P15532" s="343"/>
    </row>
    <row r="15533" spans="1:16" x14ac:dyDescent="0.25">
      <c r="A15533" s="264" t="s">
        <v>18040</v>
      </c>
      <c r="B15533" s="264" t="s">
        <v>17689</v>
      </c>
      <c r="C15533" s="265">
        <v>241101</v>
      </c>
      <c r="D15533" s="265" t="s">
        <v>15953</v>
      </c>
      <c r="E15533" s="266" t="s">
        <v>6985</v>
      </c>
      <c r="P15533" s="343"/>
    </row>
    <row r="15534" spans="1:16" x14ac:dyDescent="0.25">
      <c r="A15534" s="44" t="s">
        <v>13493</v>
      </c>
      <c r="B15534" s="44" t="s">
        <v>15288</v>
      </c>
      <c r="C15534" s="45" t="s">
        <v>13104</v>
      </c>
      <c r="D15534" s="45" t="s">
        <v>16294</v>
      </c>
      <c r="E15534" s="46">
        <v>45777</v>
      </c>
      <c r="F15534" s="338"/>
      <c r="G15534" s="44"/>
      <c r="H15534" s="44"/>
      <c r="I15534" s="44"/>
      <c r="J15534" s="44"/>
      <c r="K15534" s="44"/>
      <c r="L15534" s="337"/>
      <c r="M15534" s="337"/>
      <c r="N15534" s="31"/>
      <c r="P15534" s="343"/>
    </row>
    <row r="15535" spans="1:16" x14ac:dyDescent="0.25">
      <c r="A15535" s="264" t="s">
        <v>15145</v>
      </c>
      <c r="B15535" s="264" t="s">
        <v>13009</v>
      </c>
      <c r="C15535" s="265">
        <v>240101</v>
      </c>
      <c r="D15535" s="265" t="s">
        <v>15953</v>
      </c>
      <c r="E15535" s="266" t="s">
        <v>13010</v>
      </c>
      <c r="P15535" s="343"/>
    </row>
    <row r="15536" spans="1:16" x14ac:dyDescent="0.25">
      <c r="A15536" s="264" t="s">
        <v>9637</v>
      </c>
      <c r="B15536" s="264" t="s">
        <v>2751</v>
      </c>
      <c r="C15536" s="265">
        <v>230105</v>
      </c>
      <c r="D15536" s="265" t="s">
        <v>15953</v>
      </c>
      <c r="E15536" s="266" t="s">
        <v>6877</v>
      </c>
      <c r="P15536" s="343"/>
    </row>
    <row r="15537" spans="1:16" x14ac:dyDescent="0.25">
      <c r="A15537" s="44" t="s">
        <v>12639</v>
      </c>
      <c r="B15537" s="44" t="s">
        <v>12640</v>
      </c>
      <c r="C15537" s="45" t="s">
        <v>3648</v>
      </c>
      <c r="D15537" s="45" t="s">
        <v>4574</v>
      </c>
      <c r="E15537" s="275">
        <f>DATE(2025,12,7)</f>
        <v>45998</v>
      </c>
      <c r="F15537" s="32"/>
      <c r="G15537" s="32"/>
      <c r="H15537" s="32"/>
      <c r="I15537" s="31"/>
      <c r="J15537" s="31"/>
      <c r="K15537" s="31"/>
      <c r="L15537" s="31"/>
      <c r="M15537" s="337"/>
      <c r="N15537" s="31"/>
      <c r="P15537" s="343"/>
    </row>
    <row r="15538" spans="1:16" x14ac:dyDescent="0.25">
      <c r="A15538" s="44" t="s">
        <v>6144</v>
      </c>
      <c r="B15538" s="44" t="s">
        <v>1842</v>
      </c>
      <c r="C15538" s="45" t="s">
        <v>6209</v>
      </c>
      <c r="D15538" s="45" t="s">
        <v>18252</v>
      </c>
      <c r="E15538" s="45" t="s">
        <v>5183</v>
      </c>
      <c r="F15538" s="45" t="s">
        <v>1384</v>
      </c>
      <c r="G15538" s="45" t="s">
        <v>1385</v>
      </c>
      <c r="P15538" s="343"/>
    </row>
    <row r="15539" spans="1:16" x14ac:dyDescent="0.25">
      <c r="A15539" s="262" t="s">
        <v>7500</v>
      </c>
      <c r="B15539" s="262" t="s">
        <v>7340</v>
      </c>
      <c r="C15539" s="53" t="s">
        <v>7501</v>
      </c>
      <c r="D15539" s="93" t="s">
        <v>7330</v>
      </c>
      <c r="E15539" s="263">
        <v>46707</v>
      </c>
      <c r="F15539" s="93"/>
      <c r="G15539" s="93"/>
      <c r="H15539" s="93"/>
      <c r="I15539" s="99"/>
      <c r="J15539" s="99"/>
      <c r="K15539" s="99"/>
      <c r="L15539" s="337"/>
      <c r="M15539" s="337"/>
      <c r="P15539" s="343"/>
    </row>
    <row r="15540" spans="1:16" x14ac:dyDescent="0.25">
      <c r="A15540" s="264" t="s">
        <v>8785</v>
      </c>
      <c r="B15540" s="264" t="s">
        <v>1069</v>
      </c>
      <c r="C15540" s="265">
        <v>230103</v>
      </c>
      <c r="D15540" s="265" t="s">
        <v>15953</v>
      </c>
      <c r="E15540" s="266" t="s">
        <v>6809</v>
      </c>
      <c r="P15540" s="343"/>
    </row>
    <row r="15541" spans="1:16" x14ac:dyDescent="0.25">
      <c r="A15541" s="264" t="s">
        <v>18041</v>
      </c>
      <c r="B15541" s="264" t="s">
        <v>9688</v>
      </c>
      <c r="C15541" s="265">
        <v>230504</v>
      </c>
      <c r="D15541" s="265" t="s">
        <v>15953</v>
      </c>
      <c r="E15541" s="266" t="s">
        <v>9689</v>
      </c>
      <c r="P15541" s="343"/>
    </row>
    <row r="15542" spans="1:16" x14ac:dyDescent="0.25">
      <c r="A15542" s="264" t="s">
        <v>18041</v>
      </c>
      <c r="B15542" s="264" t="s">
        <v>6669</v>
      </c>
      <c r="C15542" s="265">
        <v>230807</v>
      </c>
      <c r="D15542" s="265" t="s">
        <v>15953</v>
      </c>
      <c r="E15542" s="266" t="s">
        <v>6877</v>
      </c>
      <c r="P15542" s="343"/>
    </row>
    <row r="15543" spans="1:16" x14ac:dyDescent="0.25">
      <c r="A15543" s="264" t="s">
        <v>18041</v>
      </c>
      <c r="B15543" s="264" t="s">
        <v>3591</v>
      </c>
      <c r="C15543" s="265">
        <v>230901</v>
      </c>
      <c r="D15543" s="265" t="s">
        <v>15953</v>
      </c>
      <c r="E15543" s="266" t="s">
        <v>10715</v>
      </c>
      <c r="P15543" s="343"/>
    </row>
    <row r="15544" spans="1:16" x14ac:dyDescent="0.25">
      <c r="A15544" s="264" t="s">
        <v>18041</v>
      </c>
      <c r="B15544" s="264" t="s">
        <v>13009</v>
      </c>
      <c r="C15544" s="265">
        <v>240101</v>
      </c>
      <c r="D15544" s="265" t="s">
        <v>15953</v>
      </c>
      <c r="E15544" s="266" t="s">
        <v>13010</v>
      </c>
      <c r="P15544" s="343"/>
    </row>
    <row r="15545" spans="1:16" x14ac:dyDescent="0.25">
      <c r="A15545" s="264" t="s">
        <v>18041</v>
      </c>
      <c r="B15545" s="264" t="s">
        <v>1076</v>
      </c>
      <c r="C15545" s="265">
        <v>240303</v>
      </c>
      <c r="D15545" s="265" t="s">
        <v>15953</v>
      </c>
      <c r="E15545" s="266" t="s">
        <v>3064</v>
      </c>
      <c r="P15545" s="343"/>
    </row>
    <row r="15546" spans="1:16" x14ac:dyDescent="0.25">
      <c r="A15546" s="264" t="s">
        <v>18041</v>
      </c>
      <c r="B15546" s="264" t="s">
        <v>1921</v>
      </c>
      <c r="C15546" s="265">
        <v>250101</v>
      </c>
      <c r="D15546" s="265" t="s">
        <v>15953</v>
      </c>
      <c r="E15546" s="266" t="s">
        <v>17681</v>
      </c>
      <c r="P15546" s="343"/>
    </row>
    <row r="15547" spans="1:16" x14ac:dyDescent="0.25">
      <c r="A15547" s="264" t="s">
        <v>18041</v>
      </c>
      <c r="B15547" s="264" t="s">
        <v>6664</v>
      </c>
      <c r="C15547" s="265">
        <v>22010701</v>
      </c>
      <c r="D15547" s="265" t="s">
        <v>15953</v>
      </c>
      <c r="E15547" s="266" t="s">
        <v>6665</v>
      </c>
      <c r="P15547" s="343"/>
    </row>
    <row r="15548" spans="1:16" x14ac:dyDescent="0.25">
      <c r="A15548" s="264" t="s">
        <v>18041</v>
      </c>
      <c r="B15548" s="264" t="s">
        <v>14623</v>
      </c>
      <c r="C15548" s="265">
        <v>24050301</v>
      </c>
      <c r="D15548" s="265" t="s">
        <v>15953</v>
      </c>
      <c r="E15548" s="266" t="s">
        <v>6710</v>
      </c>
      <c r="P15548" s="343"/>
    </row>
    <row r="15549" spans="1:16" x14ac:dyDescent="0.25">
      <c r="A15549" s="44" t="s">
        <v>682</v>
      </c>
      <c r="B15549" s="44" t="s">
        <v>15323</v>
      </c>
      <c r="C15549" s="45" t="s">
        <v>4965</v>
      </c>
      <c r="D15549" s="45" t="s">
        <v>16294</v>
      </c>
      <c r="E15549" s="46">
        <v>45930</v>
      </c>
      <c r="F15549" s="338" t="s">
        <v>2055</v>
      </c>
      <c r="G15549" s="44"/>
      <c r="H15549" s="44"/>
      <c r="I15549" s="44"/>
      <c r="J15549" s="44"/>
      <c r="K15549" s="44"/>
      <c r="L15549" s="337"/>
      <c r="M15549" s="337"/>
      <c r="N15549" s="31"/>
      <c r="P15549" s="343"/>
    </row>
    <row r="15550" spans="1:16" x14ac:dyDescent="0.25">
      <c r="A15550" s="44" t="s">
        <v>6501</v>
      </c>
      <c r="B15550" s="44" t="s">
        <v>6404</v>
      </c>
      <c r="C15550" s="45" t="s">
        <v>6502</v>
      </c>
      <c r="D15550" s="45" t="s">
        <v>15765</v>
      </c>
      <c r="E15550" s="45" t="s">
        <v>6406</v>
      </c>
      <c r="F15550" s="328"/>
      <c r="G15550" s="328"/>
      <c r="H15550" s="328"/>
      <c r="I15550" s="329"/>
      <c r="J15550" s="329"/>
      <c r="K15550" s="329"/>
      <c r="L15550" s="337"/>
      <c r="M15550" s="337"/>
      <c r="P15550" s="343"/>
    </row>
    <row r="15551" spans="1:16" x14ac:dyDescent="0.25">
      <c r="A15551" s="44" t="s">
        <v>6501</v>
      </c>
      <c r="B15551" s="44" t="s">
        <v>6503</v>
      </c>
      <c r="C15551" s="45" t="s">
        <v>6504</v>
      </c>
      <c r="D15551" s="45" t="s">
        <v>15765</v>
      </c>
      <c r="E15551" s="45" t="s">
        <v>6403</v>
      </c>
      <c r="F15551" s="328"/>
      <c r="G15551" s="328"/>
      <c r="H15551" s="328"/>
      <c r="I15551" s="329"/>
      <c r="J15551" s="329"/>
      <c r="K15551" s="329"/>
      <c r="L15551" s="337"/>
      <c r="M15551" s="337"/>
      <c r="P15551" s="343"/>
    </row>
    <row r="15552" spans="1:16" x14ac:dyDescent="0.25">
      <c r="A15552" s="346" t="s">
        <v>6501</v>
      </c>
      <c r="B15552" s="346" t="s">
        <v>6404</v>
      </c>
      <c r="C15552" s="347" t="s">
        <v>6502</v>
      </c>
      <c r="D15552" s="347" t="s">
        <v>15765</v>
      </c>
      <c r="E15552" s="347" t="s">
        <v>16821</v>
      </c>
      <c r="F15552" s="346"/>
      <c r="G15552" s="346"/>
      <c r="H15552" s="346"/>
      <c r="I15552" s="346"/>
      <c r="J15552" s="346"/>
      <c r="K15552" s="346"/>
      <c r="L15552" s="346"/>
      <c r="M15552" s="346"/>
      <c r="P15552" s="343"/>
    </row>
    <row r="15553" spans="1:16" x14ac:dyDescent="0.25">
      <c r="A15553" s="346" t="s">
        <v>6501</v>
      </c>
      <c r="B15553" s="346" t="s">
        <v>6503</v>
      </c>
      <c r="C15553" s="347" t="s">
        <v>6504</v>
      </c>
      <c r="D15553" s="347" t="s">
        <v>15765</v>
      </c>
      <c r="E15553" s="347" t="s">
        <v>16825</v>
      </c>
      <c r="F15553" s="346"/>
      <c r="G15553" s="346"/>
      <c r="H15553" s="346"/>
      <c r="I15553" s="346"/>
      <c r="J15553" s="346"/>
      <c r="K15553" s="346"/>
      <c r="L15553" s="346"/>
      <c r="M15553" s="346"/>
      <c r="P15553" s="343"/>
    </row>
    <row r="15554" spans="1:16" x14ac:dyDescent="0.25">
      <c r="A15554" s="44" t="s">
        <v>6501</v>
      </c>
      <c r="B15554" s="44" t="s">
        <v>6404</v>
      </c>
      <c r="C15554" s="45" t="s">
        <v>6502</v>
      </c>
      <c r="D15554" s="45" t="s">
        <v>13812</v>
      </c>
      <c r="E15554" s="45" t="s">
        <v>6406</v>
      </c>
      <c r="F15554" s="93"/>
      <c r="G15554" s="93"/>
      <c r="H15554" s="93"/>
      <c r="I15554" s="99"/>
      <c r="J15554" s="99"/>
      <c r="K15554" s="99"/>
      <c r="L15554" s="337"/>
      <c r="M15554" s="337"/>
      <c r="P15554" s="343"/>
    </row>
    <row r="15555" spans="1:16" x14ac:dyDescent="0.25">
      <c r="A15555" s="44" t="s">
        <v>6501</v>
      </c>
      <c r="B15555" s="44" t="s">
        <v>6503</v>
      </c>
      <c r="C15555" s="45" t="s">
        <v>6504</v>
      </c>
      <c r="D15555" s="45" t="s">
        <v>13812</v>
      </c>
      <c r="E15555" s="45" t="s">
        <v>6403</v>
      </c>
      <c r="F15555" s="93"/>
      <c r="G15555" s="93"/>
      <c r="H15555" s="93"/>
      <c r="I15555" s="99"/>
      <c r="J15555" s="99"/>
      <c r="K15555" s="99"/>
      <c r="L15555" s="337"/>
      <c r="M15555" s="337"/>
      <c r="P15555" s="343"/>
    </row>
    <row r="15556" spans="1:16" x14ac:dyDescent="0.25">
      <c r="A15556" s="44" t="s">
        <v>12641</v>
      </c>
      <c r="B15556" s="44" t="s">
        <v>12642</v>
      </c>
      <c r="C15556" s="45" t="s">
        <v>6502</v>
      </c>
      <c r="D15556" s="45" t="s">
        <v>4574</v>
      </c>
      <c r="E15556" s="275">
        <f>DATE(2026,2,1)</f>
        <v>46054</v>
      </c>
      <c r="M15556" s="337"/>
      <c r="P15556" s="343"/>
    </row>
    <row r="15557" spans="1:16" x14ac:dyDescent="0.25">
      <c r="A15557" s="44" t="s">
        <v>12641</v>
      </c>
      <c r="B15557" s="44" t="s">
        <v>12643</v>
      </c>
      <c r="C15557" s="45" t="s">
        <v>6638</v>
      </c>
      <c r="D15557" s="45" t="s">
        <v>4574</v>
      </c>
      <c r="E15557" s="275">
        <f>DATE(2026,6,3)</f>
        <v>46176</v>
      </c>
      <c r="M15557" s="337"/>
      <c r="P15557" s="343"/>
    </row>
    <row r="15558" spans="1:16" x14ac:dyDescent="0.25">
      <c r="A15558" s="264" t="s">
        <v>15146</v>
      </c>
      <c r="B15558" s="264" t="s">
        <v>14577</v>
      </c>
      <c r="C15558" s="265">
        <v>240501</v>
      </c>
      <c r="D15558" s="265" t="s">
        <v>15953</v>
      </c>
      <c r="E15558" s="266" t="s">
        <v>14578</v>
      </c>
      <c r="P15558" s="343"/>
    </row>
    <row r="15559" spans="1:16" x14ac:dyDescent="0.25">
      <c r="A15559" s="264" t="s">
        <v>2873</v>
      </c>
      <c r="B15559" s="264" t="s">
        <v>2751</v>
      </c>
      <c r="C15559" s="265">
        <v>230105</v>
      </c>
      <c r="D15559" s="265" t="s">
        <v>15953</v>
      </c>
      <c r="E15559" s="266" t="s">
        <v>6877</v>
      </c>
      <c r="P15559" s="343"/>
    </row>
    <row r="15560" spans="1:16" x14ac:dyDescent="0.25">
      <c r="A15560" s="264" t="s">
        <v>2873</v>
      </c>
      <c r="B15560" s="264" t="s">
        <v>9691</v>
      </c>
      <c r="C15560" s="265">
        <v>230302</v>
      </c>
      <c r="D15560" s="265" t="s">
        <v>15953</v>
      </c>
      <c r="E15560" s="266" t="s">
        <v>3754</v>
      </c>
      <c r="P15560" s="343"/>
    </row>
    <row r="15561" spans="1:16" x14ac:dyDescent="0.25">
      <c r="A15561" s="44" t="s">
        <v>13396</v>
      </c>
      <c r="B15561" s="44" t="s">
        <v>13515</v>
      </c>
      <c r="C15561" s="45" t="s">
        <v>13516</v>
      </c>
      <c r="D15561" s="45" t="s">
        <v>16294</v>
      </c>
      <c r="E15561" s="46">
        <v>45808</v>
      </c>
      <c r="F15561" s="338"/>
      <c r="G15561" s="44"/>
      <c r="H15561" s="44"/>
      <c r="I15561" s="44"/>
      <c r="J15561" s="44"/>
      <c r="K15561" s="44"/>
      <c r="L15561" s="337"/>
      <c r="M15561" s="337"/>
      <c r="N15561" s="31"/>
      <c r="P15561" s="343"/>
    </row>
    <row r="15562" spans="1:16" x14ac:dyDescent="0.25">
      <c r="A15562" s="44" t="s">
        <v>13396</v>
      </c>
      <c r="B15562" s="44" t="s">
        <v>15317</v>
      </c>
      <c r="C15562" s="45" t="s">
        <v>7299</v>
      </c>
      <c r="D15562" s="45" t="s">
        <v>16294</v>
      </c>
      <c r="E15562" s="46">
        <v>45688</v>
      </c>
      <c r="F15562" s="338"/>
      <c r="G15562" s="44"/>
      <c r="H15562" s="44"/>
      <c r="I15562" s="44"/>
      <c r="J15562" s="44"/>
      <c r="K15562" s="44"/>
      <c r="L15562" s="337"/>
      <c r="M15562" s="337"/>
      <c r="N15562" s="31"/>
      <c r="P15562" s="343"/>
    </row>
    <row r="15563" spans="1:16" x14ac:dyDescent="0.25">
      <c r="A15563" s="44" t="s">
        <v>7296</v>
      </c>
      <c r="B15563" s="44" t="s">
        <v>9963</v>
      </c>
      <c r="C15563" s="45" t="s">
        <v>7283</v>
      </c>
      <c r="D15563" s="45" t="s">
        <v>16294</v>
      </c>
      <c r="E15563" s="46">
        <v>46053</v>
      </c>
      <c r="F15563" s="338"/>
      <c r="G15563" s="44"/>
      <c r="H15563" s="44"/>
      <c r="I15563" s="44"/>
      <c r="J15563" s="44"/>
      <c r="K15563" s="44"/>
      <c r="L15563" s="337"/>
      <c r="M15563" s="337"/>
      <c r="P15563" s="343"/>
    </row>
    <row r="15564" spans="1:16" x14ac:dyDescent="0.25">
      <c r="A15564" s="264" t="s">
        <v>7296</v>
      </c>
      <c r="B15564" s="264" t="s">
        <v>2751</v>
      </c>
      <c r="C15564" s="265">
        <v>230105</v>
      </c>
      <c r="D15564" s="265" t="s">
        <v>15953</v>
      </c>
      <c r="E15564" s="266" t="s">
        <v>6877</v>
      </c>
      <c r="P15564" s="343"/>
    </row>
    <row r="15565" spans="1:16" x14ac:dyDescent="0.25">
      <c r="A15565" s="264" t="s">
        <v>10818</v>
      </c>
      <c r="B15565" s="264" t="s">
        <v>1067</v>
      </c>
      <c r="C15565" s="265">
        <v>230703</v>
      </c>
      <c r="D15565" s="265" t="s">
        <v>15953</v>
      </c>
      <c r="E15565" s="266" t="s">
        <v>5273</v>
      </c>
      <c r="P15565" s="343"/>
    </row>
    <row r="15566" spans="1:16" x14ac:dyDescent="0.25">
      <c r="A15566" s="264" t="s">
        <v>1906</v>
      </c>
      <c r="B15566" s="264" t="s">
        <v>2751</v>
      </c>
      <c r="C15566" s="265">
        <v>230105</v>
      </c>
      <c r="D15566" s="265" t="s">
        <v>15953</v>
      </c>
      <c r="E15566" s="266" t="s">
        <v>6877</v>
      </c>
      <c r="P15566" s="343"/>
    </row>
    <row r="15567" spans="1:16" x14ac:dyDescent="0.25">
      <c r="A15567" s="264" t="s">
        <v>15147</v>
      </c>
      <c r="B15567" s="264" t="s">
        <v>4181</v>
      </c>
      <c r="C15567" s="265">
        <v>240301</v>
      </c>
      <c r="D15567" s="265" t="s">
        <v>15953</v>
      </c>
      <c r="E15567" s="266" t="s">
        <v>13010</v>
      </c>
      <c r="P15567" s="343"/>
    </row>
    <row r="15568" spans="1:16" x14ac:dyDescent="0.25">
      <c r="A15568" s="264" t="s">
        <v>9638</v>
      </c>
      <c r="B15568" s="264" t="s">
        <v>2751</v>
      </c>
      <c r="C15568" s="265">
        <v>230105</v>
      </c>
      <c r="D15568" s="265" t="s">
        <v>15953</v>
      </c>
      <c r="E15568" s="266" t="s">
        <v>6877</v>
      </c>
      <c r="P15568" s="343"/>
    </row>
    <row r="15569" spans="1:16" x14ac:dyDescent="0.25">
      <c r="A15569" s="264" t="s">
        <v>18042</v>
      </c>
      <c r="B15569" s="264" t="s">
        <v>17682</v>
      </c>
      <c r="C15569" s="265">
        <v>25010501</v>
      </c>
      <c r="D15569" s="265" t="s">
        <v>15953</v>
      </c>
      <c r="E15569" s="266" t="s">
        <v>17681</v>
      </c>
      <c r="P15569" s="343"/>
    </row>
    <row r="15570" spans="1:16" x14ac:dyDescent="0.25">
      <c r="A15570" s="264" t="s">
        <v>18042</v>
      </c>
      <c r="B15570" s="264" t="s">
        <v>6663</v>
      </c>
      <c r="C15570" s="265">
        <v>25010502</v>
      </c>
      <c r="D15570" s="265" t="s">
        <v>15953</v>
      </c>
      <c r="E15570" s="266" t="s">
        <v>6677</v>
      </c>
      <c r="P15570" s="343"/>
    </row>
    <row r="15571" spans="1:16" x14ac:dyDescent="0.25">
      <c r="A15571" s="44" t="s">
        <v>16217</v>
      </c>
      <c r="B15571" s="44" t="s">
        <v>1345</v>
      </c>
      <c r="C15571" s="45" t="s">
        <v>18105</v>
      </c>
      <c r="D15571" s="45" t="s">
        <v>18252</v>
      </c>
      <c r="E15571" s="45" t="s">
        <v>6985</v>
      </c>
      <c r="F15571" s="45" t="s">
        <v>1385</v>
      </c>
      <c r="G15571" s="45" t="s">
        <v>1385</v>
      </c>
      <c r="P15571" s="343"/>
    </row>
    <row r="15572" spans="1:16" x14ac:dyDescent="0.25">
      <c r="A15572" s="44" t="s">
        <v>16217</v>
      </c>
      <c r="B15572" s="44" t="s">
        <v>18102</v>
      </c>
      <c r="C15572" s="45" t="s">
        <v>18103</v>
      </c>
      <c r="D15572" s="45" t="s">
        <v>18252</v>
      </c>
      <c r="E15572" s="45" t="s">
        <v>6985</v>
      </c>
      <c r="F15572" s="45" t="s">
        <v>1385</v>
      </c>
      <c r="G15572" s="45" t="s">
        <v>1385</v>
      </c>
      <c r="P15572" s="343"/>
    </row>
    <row r="15573" spans="1:16" x14ac:dyDescent="0.25">
      <c r="A15573" s="44" t="s">
        <v>11902</v>
      </c>
      <c r="B15573" s="44" t="s">
        <v>1366</v>
      </c>
      <c r="C15573" s="45" t="s">
        <v>11845</v>
      </c>
      <c r="D15573" s="45" t="s">
        <v>18252</v>
      </c>
      <c r="E15573" s="45" t="s">
        <v>11834</v>
      </c>
      <c r="F15573" s="45" t="s">
        <v>1384</v>
      </c>
      <c r="G15573" s="45" t="s">
        <v>1385</v>
      </c>
      <c r="P15573" s="343"/>
    </row>
    <row r="15574" spans="1:16" x14ac:dyDescent="0.25">
      <c r="A15574" s="264" t="s">
        <v>7115</v>
      </c>
      <c r="B15574" s="264" t="s">
        <v>1056</v>
      </c>
      <c r="C15574" s="265">
        <v>220601</v>
      </c>
      <c r="D15574" s="265" t="s">
        <v>15953</v>
      </c>
      <c r="E15574" s="266" t="s">
        <v>6412</v>
      </c>
      <c r="P15574" s="343"/>
    </row>
    <row r="15575" spans="1:16" x14ac:dyDescent="0.25">
      <c r="A15575" s="403" t="s">
        <v>17598</v>
      </c>
      <c r="B15575" s="403" t="s">
        <v>17091</v>
      </c>
      <c r="C15575" s="413">
        <v>12.24</v>
      </c>
      <c r="D15575" s="43" t="s">
        <v>17679</v>
      </c>
      <c r="E15575" s="43">
        <v>47299</v>
      </c>
      <c r="F15575" s="88"/>
      <c r="P15575" s="343"/>
    </row>
    <row r="15576" spans="1:16" x14ac:dyDescent="0.25">
      <c r="A15576" s="264" t="s">
        <v>18043</v>
      </c>
      <c r="B15576" s="264" t="s">
        <v>14577</v>
      </c>
      <c r="C15576" s="265">
        <v>240501</v>
      </c>
      <c r="D15576" s="265" t="s">
        <v>15953</v>
      </c>
      <c r="E15576" s="266" t="s">
        <v>14578</v>
      </c>
      <c r="P15576" s="343"/>
    </row>
    <row r="15577" spans="1:16" x14ac:dyDescent="0.25">
      <c r="A15577" s="264" t="s">
        <v>18043</v>
      </c>
      <c r="B15577" s="264" t="s">
        <v>1921</v>
      </c>
      <c r="C15577" s="265">
        <v>250101</v>
      </c>
      <c r="D15577" s="265" t="s">
        <v>15953</v>
      </c>
      <c r="E15577" s="266" t="s">
        <v>17681</v>
      </c>
      <c r="P15577" s="343"/>
    </row>
    <row r="15578" spans="1:16" x14ac:dyDescent="0.25">
      <c r="A15578" s="264" t="s">
        <v>13065</v>
      </c>
      <c r="B15578" s="264" t="s">
        <v>10527</v>
      </c>
      <c r="C15578" s="265">
        <v>230505</v>
      </c>
      <c r="D15578" s="265" t="s">
        <v>15953</v>
      </c>
      <c r="E15578" s="266" t="s">
        <v>9689</v>
      </c>
      <c r="P15578" s="343"/>
    </row>
    <row r="15579" spans="1:16" x14ac:dyDescent="0.25">
      <c r="A15579" s="44" t="s">
        <v>1305</v>
      </c>
      <c r="B15579" s="44" t="s">
        <v>1355</v>
      </c>
      <c r="C15579" s="45" t="s">
        <v>10974</v>
      </c>
      <c r="D15579" s="45" t="s">
        <v>18252</v>
      </c>
      <c r="E15579" s="45" t="s">
        <v>10715</v>
      </c>
      <c r="F15579" s="45" t="s">
        <v>1384</v>
      </c>
      <c r="G15579" s="45" t="s">
        <v>1385</v>
      </c>
      <c r="P15579" s="343"/>
    </row>
    <row r="15580" spans="1:16" x14ac:dyDescent="0.25">
      <c r="A15580" s="44" t="s">
        <v>2442</v>
      </c>
      <c r="B15580" s="44" t="s">
        <v>6179</v>
      </c>
      <c r="C15580" s="45" t="s">
        <v>6199</v>
      </c>
      <c r="D15580" s="45" t="s">
        <v>18252</v>
      </c>
      <c r="E15580" s="45" t="s">
        <v>6212</v>
      </c>
      <c r="F15580" s="45" t="s">
        <v>1385</v>
      </c>
      <c r="G15580" s="45" t="s">
        <v>1385</v>
      </c>
      <c r="P15580" s="343"/>
    </row>
    <row r="15581" spans="1:16" x14ac:dyDescent="0.25">
      <c r="A15581" s="44" t="s">
        <v>12644</v>
      </c>
      <c r="B15581" s="44" t="s">
        <v>12228</v>
      </c>
      <c r="C15581" s="45" t="s">
        <v>6639</v>
      </c>
      <c r="D15581" s="45" t="s">
        <v>4574</v>
      </c>
      <c r="E15581" s="275">
        <f>DATE(2026,10,7)</f>
        <v>46302</v>
      </c>
      <c r="M15581" s="337"/>
      <c r="P15581" s="343"/>
    </row>
    <row r="15582" spans="1:16" x14ac:dyDescent="0.25">
      <c r="A15582" s="44" t="s">
        <v>11278</v>
      </c>
      <c r="B15582" s="44" t="s">
        <v>10365</v>
      </c>
      <c r="C15582" s="45" t="s">
        <v>10368</v>
      </c>
      <c r="D15582" s="45" t="s">
        <v>15765</v>
      </c>
      <c r="E15582" s="45" t="s">
        <v>10369</v>
      </c>
      <c r="F15582" s="328"/>
      <c r="G15582" s="328"/>
      <c r="H15582" s="328"/>
      <c r="I15582" s="329"/>
      <c r="J15582" s="329"/>
      <c r="K15582" s="329"/>
      <c r="L15582" s="337"/>
      <c r="M15582" s="337"/>
      <c r="P15582" s="343"/>
    </row>
    <row r="15583" spans="1:16" x14ac:dyDescent="0.25">
      <c r="A15583" s="346" t="s">
        <v>11278</v>
      </c>
      <c r="B15583" s="346" t="s">
        <v>10365</v>
      </c>
      <c r="C15583" s="347" t="s">
        <v>10368</v>
      </c>
      <c r="D15583" s="347" t="s">
        <v>15765</v>
      </c>
      <c r="E15583" s="347" t="s">
        <v>16837</v>
      </c>
      <c r="F15583" s="346"/>
      <c r="G15583" s="346"/>
      <c r="H15583" s="346"/>
      <c r="I15583" s="346"/>
      <c r="J15583" s="346"/>
      <c r="K15583" s="346"/>
      <c r="L15583" s="346"/>
      <c r="M15583" s="346"/>
      <c r="P15583" s="343"/>
    </row>
    <row r="15584" spans="1:16" x14ac:dyDescent="0.25">
      <c r="A15584" s="44" t="s">
        <v>11278</v>
      </c>
      <c r="B15584" s="44" t="s">
        <v>10365</v>
      </c>
      <c r="C15584" s="45" t="s">
        <v>10368</v>
      </c>
      <c r="D15584" s="45" t="s">
        <v>13812</v>
      </c>
      <c r="E15584" s="45" t="s">
        <v>10369</v>
      </c>
      <c r="F15584" s="93"/>
      <c r="G15584" s="93"/>
      <c r="H15584" s="93"/>
      <c r="I15584" s="99"/>
      <c r="J15584" s="99"/>
      <c r="K15584" s="99"/>
      <c r="L15584" s="337"/>
      <c r="M15584" s="337"/>
      <c r="P15584" s="343"/>
    </row>
    <row r="15585" spans="1:16" x14ac:dyDescent="0.25">
      <c r="A15585" s="1" t="s">
        <v>8461</v>
      </c>
      <c r="B15585" s="432" t="s">
        <v>8379</v>
      </c>
      <c r="C15585" s="433" t="s">
        <v>14028</v>
      </c>
      <c r="D15585" s="434" t="s">
        <v>17016</v>
      </c>
      <c r="E15585" s="434">
        <v>45838</v>
      </c>
      <c r="P15585" s="343"/>
    </row>
    <row r="15586" spans="1:16" x14ac:dyDescent="0.25">
      <c r="A15586" s="1" t="s">
        <v>8461</v>
      </c>
      <c r="B15586" s="432" t="s">
        <v>8379</v>
      </c>
      <c r="C15586" s="433" t="s">
        <v>14028</v>
      </c>
      <c r="D15586" s="434" t="s">
        <v>17016</v>
      </c>
      <c r="E15586" s="434">
        <v>45838</v>
      </c>
      <c r="P15586" s="343"/>
    </row>
    <row r="15587" spans="1:16" x14ac:dyDescent="0.25">
      <c r="A15587" s="264" t="s">
        <v>18044</v>
      </c>
      <c r="B15587" s="264" t="s">
        <v>1921</v>
      </c>
      <c r="C15587" s="265">
        <v>250101</v>
      </c>
      <c r="D15587" s="265" t="s">
        <v>15953</v>
      </c>
      <c r="E15587" s="266" t="s">
        <v>17681</v>
      </c>
      <c r="P15587" s="343"/>
    </row>
    <row r="15588" spans="1:16" x14ac:dyDescent="0.25">
      <c r="A15588" s="1" t="s">
        <v>3655</v>
      </c>
      <c r="B15588" s="432" t="s">
        <v>6329</v>
      </c>
      <c r="C15588" s="433" t="s">
        <v>6330</v>
      </c>
      <c r="D15588" s="434" t="s">
        <v>17016</v>
      </c>
      <c r="E15588" s="434">
        <v>45977</v>
      </c>
      <c r="P15588" s="343"/>
    </row>
    <row r="15589" spans="1:16" x14ac:dyDescent="0.25">
      <c r="A15589" s="1" t="s">
        <v>3655</v>
      </c>
      <c r="B15589" s="432" t="s">
        <v>9694</v>
      </c>
      <c r="C15589" s="433" t="s">
        <v>14029</v>
      </c>
      <c r="D15589" s="434" t="s">
        <v>17016</v>
      </c>
      <c r="E15589" s="434">
        <v>45793</v>
      </c>
      <c r="P15589" s="343"/>
    </row>
    <row r="15590" spans="1:16" x14ac:dyDescent="0.25">
      <c r="A15590" s="264" t="s">
        <v>7116</v>
      </c>
      <c r="B15590" s="264" t="s">
        <v>4181</v>
      </c>
      <c r="C15590" s="265">
        <v>230301</v>
      </c>
      <c r="D15590" s="265" t="s">
        <v>15953</v>
      </c>
      <c r="E15590" s="266" t="s">
        <v>6877</v>
      </c>
      <c r="P15590" s="343"/>
    </row>
    <row r="15591" spans="1:16" x14ac:dyDescent="0.25">
      <c r="A15591" s="44" t="s">
        <v>6505</v>
      </c>
      <c r="B15591" s="44" t="s">
        <v>2558</v>
      </c>
      <c r="C15591" s="45" t="s">
        <v>2564</v>
      </c>
      <c r="D15591" s="45" t="s">
        <v>15765</v>
      </c>
      <c r="E15591" s="45" t="s">
        <v>5183</v>
      </c>
      <c r="F15591" s="328"/>
      <c r="G15591" s="328"/>
      <c r="H15591" s="328"/>
      <c r="I15591" s="329"/>
      <c r="J15591" s="329"/>
      <c r="K15591" s="329"/>
      <c r="L15591" s="337"/>
      <c r="M15591" s="337"/>
      <c r="P15591" s="343"/>
    </row>
    <row r="15592" spans="1:16" x14ac:dyDescent="0.25">
      <c r="A15592" s="346" t="s">
        <v>6505</v>
      </c>
      <c r="B15592" s="346" t="s">
        <v>2558</v>
      </c>
      <c r="C15592" s="347" t="s">
        <v>2564</v>
      </c>
      <c r="D15592" s="347" t="s">
        <v>15765</v>
      </c>
      <c r="E15592" s="347" t="s">
        <v>5183</v>
      </c>
      <c r="F15592" s="346"/>
      <c r="G15592" s="346"/>
      <c r="H15592" s="346"/>
      <c r="I15592" s="346"/>
      <c r="J15592" s="346"/>
      <c r="K15592" s="346"/>
      <c r="L15592" s="346"/>
      <c r="M15592" s="346"/>
      <c r="P15592" s="343"/>
    </row>
    <row r="15593" spans="1:16" x14ac:dyDescent="0.25">
      <c r="A15593" s="44" t="s">
        <v>6505</v>
      </c>
      <c r="B15593" s="44" t="s">
        <v>12645</v>
      </c>
      <c r="C15593" s="45" t="s">
        <v>8882</v>
      </c>
      <c r="D15593" s="45" t="s">
        <v>4574</v>
      </c>
      <c r="E15593" s="275">
        <f>DATE(2027,2,10)</f>
        <v>46428</v>
      </c>
      <c r="M15593" s="337"/>
      <c r="P15593" s="343"/>
    </row>
    <row r="15594" spans="1:16" x14ac:dyDescent="0.25">
      <c r="A15594" s="44" t="s">
        <v>13353</v>
      </c>
      <c r="B15594" s="92" t="s">
        <v>13392</v>
      </c>
      <c r="C15594" s="45" t="s">
        <v>13134</v>
      </c>
      <c r="D15594" s="93" t="s">
        <v>13391</v>
      </c>
      <c r="E15594" s="94">
        <v>45838</v>
      </c>
      <c r="F15594" s="93"/>
      <c r="G15594" s="93"/>
      <c r="H15594" s="93"/>
      <c r="I15594" s="99"/>
      <c r="J15594" s="99"/>
      <c r="K15594" s="99"/>
      <c r="L15594" s="337"/>
      <c r="M15594" s="337"/>
      <c r="N15594" s="31"/>
      <c r="P15594" s="343"/>
    </row>
    <row r="15595" spans="1:16" x14ac:dyDescent="0.25">
      <c r="A15595" s="264" t="s">
        <v>18045</v>
      </c>
      <c r="B15595" s="264" t="s">
        <v>17811</v>
      </c>
      <c r="C15595" s="265">
        <v>250103</v>
      </c>
      <c r="D15595" s="265" t="s">
        <v>15953</v>
      </c>
      <c r="E15595" s="266" t="s">
        <v>17681</v>
      </c>
      <c r="P15595" s="343"/>
    </row>
    <row r="15596" spans="1:16" x14ac:dyDescent="0.25">
      <c r="A15596" s="44" t="s">
        <v>15663</v>
      </c>
      <c r="B15596" s="44" t="s">
        <v>1361</v>
      </c>
      <c r="C15596" s="45" t="s">
        <v>9087</v>
      </c>
      <c r="D15596" s="45" t="s">
        <v>18252</v>
      </c>
      <c r="E15596" s="45" t="s">
        <v>6809</v>
      </c>
      <c r="F15596" s="45" t="s">
        <v>1384</v>
      </c>
      <c r="G15596" s="45" t="s">
        <v>1385</v>
      </c>
      <c r="P15596" s="343"/>
    </row>
    <row r="15597" spans="1:16" x14ac:dyDescent="0.25">
      <c r="A15597" s="44" t="s">
        <v>15663</v>
      </c>
      <c r="B15597" s="44" t="s">
        <v>1373</v>
      </c>
      <c r="C15597" s="45" t="s">
        <v>14333</v>
      </c>
      <c r="D15597" s="45" t="s">
        <v>18252</v>
      </c>
      <c r="E15597" s="45" t="s">
        <v>10069</v>
      </c>
      <c r="F15597" s="45" t="s">
        <v>1384</v>
      </c>
      <c r="G15597" s="45" t="s">
        <v>1385</v>
      </c>
      <c r="P15597" s="343"/>
    </row>
    <row r="15598" spans="1:16" x14ac:dyDescent="0.25">
      <c r="A15598" s="44" t="s">
        <v>7117</v>
      </c>
      <c r="B15598" s="44" t="s">
        <v>15779</v>
      </c>
      <c r="C15598" s="45" t="s">
        <v>15780</v>
      </c>
      <c r="D15598" s="45" t="s">
        <v>18252</v>
      </c>
      <c r="E15598" s="45" t="s">
        <v>6416</v>
      </c>
      <c r="F15598" s="45" t="s">
        <v>1385</v>
      </c>
      <c r="G15598" s="45" t="s">
        <v>1385</v>
      </c>
      <c r="P15598" s="343"/>
    </row>
    <row r="15599" spans="1:16" x14ac:dyDescent="0.25">
      <c r="A15599" s="44" t="s">
        <v>7117</v>
      </c>
      <c r="B15599" s="44" t="s">
        <v>18116</v>
      </c>
      <c r="C15599" s="45" t="s">
        <v>18117</v>
      </c>
      <c r="D15599" s="45" t="s">
        <v>18252</v>
      </c>
      <c r="E15599" s="45" t="s">
        <v>6985</v>
      </c>
      <c r="F15599" s="45" t="s">
        <v>1385</v>
      </c>
      <c r="G15599" s="45" t="s">
        <v>1385</v>
      </c>
      <c r="P15599" s="343"/>
    </row>
    <row r="15600" spans="1:16" x14ac:dyDescent="0.25">
      <c r="A15600" s="44" t="s">
        <v>7117</v>
      </c>
      <c r="B15600" s="44" t="s">
        <v>18102</v>
      </c>
      <c r="C15600" s="45" t="s">
        <v>18103</v>
      </c>
      <c r="D15600" s="45" t="s">
        <v>18252</v>
      </c>
      <c r="E15600" s="45" t="s">
        <v>6985</v>
      </c>
      <c r="F15600" s="45" t="s">
        <v>1385</v>
      </c>
      <c r="G15600" s="45" t="s">
        <v>1385</v>
      </c>
      <c r="P15600" s="343"/>
    </row>
    <row r="15601" spans="1:16" x14ac:dyDescent="0.25">
      <c r="A15601" s="264" t="s">
        <v>7117</v>
      </c>
      <c r="B15601" s="264" t="s">
        <v>6697</v>
      </c>
      <c r="C15601" s="265">
        <v>221003</v>
      </c>
      <c r="D15601" s="265" t="s">
        <v>15953</v>
      </c>
      <c r="E15601" s="266" t="s">
        <v>5198</v>
      </c>
      <c r="P15601" s="343"/>
    </row>
    <row r="15602" spans="1:16" x14ac:dyDescent="0.25">
      <c r="A15602" s="264" t="s">
        <v>7117</v>
      </c>
      <c r="B15602" s="264" t="s">
        <v>2751</v>
      </c>
      <c r="C15602" s="265">
        <v>230105</v>
      </c>
      <c r="D15602" s="265" t="s">
        <v>15953</v>
      </c>
      <c r="E15602" s="266" t="s">
        <v>6877</v>
      </c>
      <c r="P15602" s="343"/>
    </row>
    <row r="15603" spans="1:16" x14ac:dyDescent="0.25">
      <c r="A15603" s="1" t="s">
        <v>6373</v>
      </c>
      <c r="B15603" s="432" t="s">
        <v>9746</v>
      </c>
      <c r="C15603" s="433" t="s">
        <v>6374</v>
      </c>
      <c r="D15603" s="434" t="s">
        <v>17016</v>
      </c>
      <c r="E15603" s="434">
        <v>46131</v>
      </c>
      <c r="P15603" s="343"/>
    </row>
    <row r="15604" spans="1:16" x14ac:dyDescent="0.25">
      <c r="A15604" s="1" t="s">
        <v>6373</v>
      </c>
      <c r="B15604" s="432" t="s">
        <v>9746</v>
      </c>
      <c r="C15604" s="433" t="s">
        <v>6374</v>
      </c>
      <c r="D15604" s="434" t="s">
        <v>17016</v>
      </c>
      <c r="E15604" s="434">
        <v>46131</v>
      </c>
      <c r="P15604" s="343"/>
    </row>
    <row r="15605" spans="1:16" x14ac:dyDescent="0.25">
      <c r="A15605" s="44" t="s">
        <v>13760</v>
      </c>
      <c r="B15605" s="44" t="s">
        <v>5612</v>
      </c>
      <c r="C15605" s="45" t="s">
        <v>5613</v>
      </c>
      <c r="D15605" s="45" t="s">
        <v>15765</v>
      </c>
      <c r="E15605" s="45" t="s">
        <v>5246</v>
      </c>
      <c r="F15605" s="328"/>
      <c r="G15605" s="328"/>
      <c r="H15605" s="328"/>
      <c r="I15605" s="329"/>
      <c r="J15605" s="329"/>
      <c r="K15605" s="329"/>
      <c r="L15605" s="337"/>
      <c r="M15605" s="337"/>
      <c r="P15605" s="343"/>
    </row>
    <row r="15606" spans="1:16" x14ac:dyDescent="0.25">
      <c r="A15606" s="346" t="s">
        <v>13760</v>
      </c>
      <c r="B15606" s="346" t="s">
        <v>5612</v>
      </c>
      <c r="C15606" s="347" t="s">
        <v>5613</v>
      </c>
      <c r="D15606" s="347" t="s">
        <v>15765</v>
      </c>
      <c r="E15606" s="347" t="s">
        <v>2980</v>
      </c>
      <c r="F15606" s="346"/>
      <c r="G15606" s="346"/>
      <c r="H15606" s="346"/>
      <c r="I15606" s="346"/>
      <c r="J15606" s="346"/>
      <c r="K15606" s="346"/>
      <c r="L15606" s="346"/>
      <c r="M15606" s="346"/>
      <c r="P15606" s="343"/>
    </row>
    <row r="15607" spans="1:16" x14ac:dyDescent="0.25">
      <c r="A15607" s="264" t="s">
        <v>11507</v>
      </c>
      <c r="B15607" s="264" t="s">
        <v>3591</v>
      </c>
      <c r="C15607" s="265">
        <v>230901</v>
      </c>
      <c r="D15607" s="265" t="s">
        <v>15953</v>
      </c>
      <c r="E15607" s="266" t="s">
        <v>10715</v>
      </c>
      <c r="P15607" s="343"/>
    </row>
    <row r="15608" spans="1:16" x14ac:dyDescent="0.25">
      <c r="A15608" s="403" t="s">
        <v>17599</v>
      </c>
      <c r="B15608" s="403" t="s">
        <v>17099</v>
      </c>
      <c r="C15608" s="413">
        <v>8.24</v>
      </c>
      <c r="D15608" s="43" t="s">
        <v>17679</v>
      </c>
      <c r="E15608" s="43">
        <v>47057</v>
      </c>
      <c r="F15608" s="88" t="s">
        <v>1533</v>
      </c>
      <c r="P15608" s="343"/>
    </row>
    <row r="15609" spans="1:16" x14ac:dyDescent="0.25">
      <c r="A15609" s="403" t="s">
        <v>17599</v>
      </c>
      <c r="B15609" s="403" t="s">
        <v>17102</v>
      </c>
      <c r="C15609" s="413">
        <v>21.24</v>
      </c>
      <c r="D15609" s="43" t="s">
        <v>17679</v>
      </c>
      <c r="E15609" s="43">
        <v>47299</v>
      </c>
      <c r="F15609" s="88"/>
      <c r="P15609" s="343"/>
    </row>
    <row r="15610" spans="1:16" x14ac:dyDescent="0.25">
      <c r="A15610" s="403" t="s">
        <v>17599</v>
      </c>
      <c r="B15610" s="403" t="s">
        <v>17097</v>
      </c>
      <c r="C15610" s="413">
        <v>28.24</v>
      </c>
      <c r="D15610" s="43" t="s">
        <v>17679</v>
      </c>
      <c r="E15610" s="43">
        <v>47299</v>
      </c>
      <c r="F15610" s="88"/>
      <c r="P15610" s="343"/>
    </row>
    <row r="15611" spans="1:16" x14ac:dyDescent="0.25">
      <c r="A15611" s="44" t="s">
        <v>7238</v>
      </c>
      <c r="B15611" s="44" t="s">
        <v>15259</v>
      </c>
      <c r="C15611" s="45" t="s">
        <v>11129</v>
      </c>
      <c r="D15611" s="45" t="s">
        <v>16294</v>
      </c>
      <c r="E15611" s="46">
        <v>46022</v>
      </c>
      <c r="F15611" s="338"/>
      <c r="G15611" s="44"/>
      <c r="H15611" s="44"/>
      <c r="I15611" s="44"/>
      <c r="J15611" s="44"/>
      <c r="K15611" s="44"/>
      <c r="L15611" s="337"/>
      <c r="M15611" s="337"/>
      <c r="N15611" s="31"/>
      <c r="P15611" s="343"/>
    </row>
    <row r="15612" spans="1:16" x14ac:dyDescent="0.25">
      <c r="A15612" s="403" t="s">
        <v>17600</v>
      </c>
      <c r="B15612" s="403" t="s">
        <v>17103</v>
      </c>
      <c r="C15612" s="413">
        <v>22.24</v>
      </c>
      <c r="D15612" s="43" t="s">
        <v>17679</v>
      </c>
      <c r="E15612" s="43">
        <v>47299</v>
      </c>
      <c r="F15612" s="88"/>
      <c r="P15612" s="343"/>
    </row>
    <row r="15613" spans="1:16" x14ac:dyDescent="0.25">
      <c r="A15613" s="264" t="s">
        <v>15148</v>
      </c>
      <c r="B15613" s="264" t="s">
        <v>14575</v>
      </c>
      <c r="C15613" s="265">
        <v>240402</v>
      </c>
      <c r="D15613" s="265" t="s">
        <v>15953</v>
      </c>
      <c r="E15613" s="266" t="s">
        <v>6492</v>
      </c>
      <c r="P15613" s="343"/>
    </row>
    <row r="15614" spans="1:16" x14ac:dyDescent="0.25">
      <c r="A15614" s="264" t="s">
        <v>15148</v>
      </c>
      <c r="B15614" s="264" t="s">
        <v>14577</v>
      </c>
      <c r="C15614" s="265">
        <v>240501</v>
      </c>
      <c r="D15614" s="265" t="s">
        <v>15953</v>
      </c>
      <c r="E15614" s="266" t="s">
        <v>14578</v>
      </c>
      <c r="P15614" s="343"/>
    </row>
    <row r="15615" spans="1:16" x14ac:dyDescent="0.25">
      <c r="A15615" s="264" t="s">
        <v>16992</v>
      </c>
      <c r="B15615" s="264" t="s">
        <v>5412</v>
      </c>
      <c r="C15615" s="265">
        <v>241002</v>
      </c>
      <c r="D15615" s="265" t="s">
        <v>15953</v>
      </c>
      <c r="E15615" s="266" t="s">
        <v>6985</v>
      </c>
      <c r="P15615" s="343"/>
    </row>
    <row r="15616" spans="1:16" x14ac:dyDescent="0.25">
      <c r="A15616" s="44" t="s">
        <v>9390</v>
      </c>
      <c r="B15616" s="44" t="s">
        <v>1364</v>
      </c>
      <c r="C15616" s="45" t="s">
        <v>9321</v>
      </c>
      <c r="D15616" s="45" t="s">
        <v>18252</v>
      </c>
      <c r="E15616" s="45" t="s">
        <v>3754</v>
      </c>
      <c r="F15616" s="45" t="s">
        <v>1384</v>
      </c>
      <c r="G15616" s="45" t="s">
        <v>1385</v>
      </c>
      <c r="P15616" s="343"/>
    </row>
    <row r="15617" spans="1:16" x14ac:dyDescent="0.25">
      <c r="A15617" s="264" t="s">
        <v>8786</v>
      </c>
      <c r="B15617" s="264" t="s">
        <v>4181</v>
      </c>
      <c r="C15617" s="265">
        <v>230301</v>
      </c>
      <c r="D15617" s="265" t="s">
        <v>15953</v>
      </c>
      <c r="E15617" s="266" t="s">
        <v>6877</v>
      </c>
      <c r="P15617" s="343"/>
    </row>
    <row r="15618" spans="1:16" x14ac:dyDescent="0.25">
      <c r="A15618" s="264" t="s">
        <v>8786</v>
      </c>
      <c r="B15618" s="264" t="s">
        <v>6966</v>
      </c>
      <c r="C15618" s="265">
        <v>23010401</v>
      </c>
      <c r="D15618" s="265" t="s">
        <v>15953</v>
      </c>
      <c r="E15618" s="266" t="s">
        <v>6967</v>
      </c>
      <c r="P15618" s="343"/>
    </row>
    <row r="15619" spans="1:16" x14ac:dyDescent="0.25">
      <c r="A15619" s="44" t="s">
        <v>18230</v>
      </c>
      <c r="B15619" s="44" t="s">
        <v>1350</v>
      </c>
      <c r="C15619" s="45" t="s">
        <v>6188</v>
      </c>
      <c r="D15619" s="45" t="s">
        <v>18252</v>
      </c>
      <c r="E15619" s="45" t="s">
        <v>6211</v>
      </c>
      <c r="F15619" s="45" t="s">
        <v>1384</v>
      </c>
      <c r="G15619" s="45" t="s">
        <v>1384</v>
      </c>
      <c r="P15619" s="343"/>
    </row>
    <row r="15620" spans="1:16" x14ac:dyDescent="0.25">
      <c r="A15620" s="264" t="s">
        <v>4346</v>
      </c>
      <c r="B15620" s="264" t="s">
        <v>3753</v>
      </c>
      <c r="C15620" s="265">
        <v>210101</v>
      </c>
      <c r="D15620" s="265" t="s">
        <v>15953</v>
      </c>
      <c r="E15620" s="266" t="s">
        <v>3754</v>
      </c>
      <c r="P15620" s="343"/>
    </row>
    <row r="15621" spans="1:16" x14ac:dyDescent="0.25">
      <c r="A15621" s="44" t="s">
        <v>12646</v>
      </c>
      <c r="B15621" s="44" t="s">
        <v>5042</v>
      </c>
      <c r="C15621" s="45" t="s">
        <v>6640</v>
      </c>
      <c r="D15621" s="45" t="s">
        <v>4574</v>
      </c>
      <c r="E15621" s="275">
        <f>DATE(2026,12,20)</f>
        <v>46376</v>
      </c>
      <c r="M15621" s="337"/>
      <c r="P15621" s="343"/>
    </row>
    <row r="15622" spans="1:16" x14ac:dyDescent="0.2">
      <c r="A15622" s="57" t="s">
        <v>10882</v>
      </c>
      <c r="B15622" s="57" t="s">
        <v>2495</v>
      </c>
      <c r="C15622" s="62" t="s">
        <v>10848</v>
      </c>
      <c r="D15622" s="62" t="s">
        <v>5966</v>
      </c>
      <c r="E15622" s="60">
        <v>45961</v>
      </c>
      <c r="F15622" s="339" t="s">
        <v>16267</v>
      </c>
      <c r="G15622" s="339" t="s">
        <v>16268</v>
      </c>
      <c r="H15622" s="57"/>
      <c r="I15622" s="57"/>
      <c r="J15622" s="57"/>
      <c r="K15622" s="57"/>
      <c r="L15622" s="337"/>
      <c r="M15622" s="337"/>
      <c r="N15622" s="31"/>
      <c r="P15622" s="343"/>
    </row>
    <row r="15623" spans="1:16" x14ac:dyDescent="0.25">
      <c r="A15623" s="264" t="s">
        <v>5512</v>
      </c>
      <c r="B15623" s="264" t="s">
        <v>6669</v>
      </c>
      <c r="C15623" s="265">
        <v>230807</v>
      </c>
      <c r="D15623" s="265" t="s">
        <v>15953</v>
      </c>
      <c r="E15623" s="266" t="s">
        <v>6877</v>
      </c>
      <c r="P15623" s="343"/>
    </row>
    <row r="15624" spans="1:16" x14ac:dyDescent="0.25">
      <c r="A15624" s="44" t="s">
        <v>7297</v>
      </c>
      <c r="B15624" s="44" t="s">
        <v>9963</v>
      </c>
      <c r="C15624" s="45" t="s">
        <v>7283</v>
      </c>
      <c r="D15624" s="45" t="s">
        <v>16294</v>
      </c>
      <c r="E15624" s="46">
        <v>46053</v>
      </c>
      <c r="F15624" s="338"/>
      <c r="G15624" s="44"/>
      <c r="H15624" s="44"/>
      <c r="I15624" s="44"/>
      <c r="J15624" s="44"/>
      <c r="K15624" s="44"/>
      <c r="L15624" s="337"/>
      <c r="M15624" s="337"/>
      <c r="P15624" s="343"/>
    </row>
    <row r="15625" spans="1:16" x14ac:dyDescent="0.25">
      <c r="A15625" s="44" t="s">
        <v>11213</v>
      </c>
      <c r="B15625" s="44" t="s">
        <v>15279</v>
      </c>
      <c r="C15625" s="45" t="s">
        <v>11130</v>
      </c>
      <c r="D15625" s="45" t="s">
        <v>16294</v>
      </c>
      <c r="E15625" s="46">
        <v>46112</v>
      </c>
      <c r="F15625" s="338"/>
      <c r="G15625" s="44"/>
      <c r="H15625" s="44"/>
      <c r="I15625" s="44"/>
      <c r="J15625" s="44"/>
      <c r="K15625" s="44"/>
      <c r="L15625" s="337"/>
      <c r="M15625" s="337"/>
      <c r="P15625" s="343"/>
    </row>
    <row r="15626" spans="1:16" x14ac:dyDescent="0.25">
      <c r="A15626" s="44" t="s">
        <v>12647</v>
      </c>
      <c r="B15626" s="44" t="s">
        <v>12417</v>
      </c>
      <c r="C15626" s="45" t="s">
        <v>5407</v>
      </c>
      <c r="D15626" s="45" t="s">
        <v>4574</v>
      </c>
      <c r="E15626" s="275">
        <f>DATE(2025,12,27)</f>
        <v>46018</v>
      </c>
      <c r="F15626" s="32"/>
      <c r="G15626" s="32"/>
      <c r="H15626" s="32"/>
      <c r="I15626" s="31"/>
      <c r="J15626" s="31"/>
      <c r="K15626" s="31"/>
      <c r="L15626" s="31"/>
      <c r="M15626" s="337"/>
      <c r="N15626" s="31"/>
      <c r="P15626" s="343"/>
    </row>
    <row r="15627" spans="1:16" x14ac:dyDescent="0.25">
      <c r="A15627" s="264" t="s">
        <v>8787</v>
      </c>
      <c r="B15627" s="264" t="s">
        <v>6966</v>
      </c>
      <c r="C15627" s="265">
        <v>23010401</v>
      </c>
      <c r="D15627" s="265" t="s">
        <v>15953</v>
      </c>
      <c r="E15627" s="266" t="s">
        <v>6967</v>
      </c>
      <c r="P15627" s="343"/>
    </row>
    <row r="15628" spans="1:16" x14ac:dyDescent="0.25">
      <c r="A15628" s="44" t="s">
        <v>15664</v>
      </c>
      <c r="B15628" s="44" t="s">
        <v>1354</v>
      </c>
      <c r="C15628" s="45" t="s">
        <v>14385</v>
      </c>
      <c r="D15628" s="45" t="s">
        <v>18252</v>
      </c>
      <c r="E15628" s="45" t="s">
        <v>3064</v>
      </c>
      <c r="F15628" s="45" t="s">
        <v>1385</v>
      </c>
      <c r="G15628" s="45" t="s">
        <v>1385</v>
      </c>
      <c r="P15628" s="343"/>
    </row>
    <row r="15629" spans="1:16" x14ac:dyDescent="0.25">
      <c r="A15629" s="264" t="s">
        <v>1006</v>
      </c>
      <c r="B15629" s="264" t="s">
        <v>3753</v>
      </c>
      <c r="C15629" s="265">
        <v>210101</v>
      </c>
      <c r="D15629" s="265" t="s">
        <v>15953</v>
      </c>
      <c r="E15629" s="266" t="s">
        <v>3754</v>
      </c>
      <c r="P15629" s="343"/>
    </row>
    <row r="15630" spans="1:16" x14ac:dyDescent="0.25">
      <c r="A15630" s="74" t="s">
        <v>17601</v>
      </c>
      <c r="B15630" s="403" t="s">
        <v>17101</v>
      </c>
      <c r="C15630" s="413">
        <v>11.24</v>
      </c>
      <c r="D15630" s="43" t="s">
        <v>17679</v>
      </c>
      <c r="E15630" s="43">
        <v>47299</v>
      </c>
      <c r="F15630" s="88" t="s">
        <v>1533</v>
      </c>
      <c r="P15630" s="343"/>
    </row>
    <row r="15631" spans="1:16" x14ac:dyDescent="0.25">
      <c r="A15631" s="264" t="s">
        <v>7118</v>
      </c>
      <c r="B15631" s="264" t="s">
        <v>6669</v>
      </c>
      <c r="C15631" s="265">
        <v>220802</v>
      </c>
      <c r="D15631" s="265" t="s">
        <v>15953</v>
      </c>
      <c r="E15631" s="266" t="s">
        <v>6416</v>
      </c>
      <c r="P15631" s="343"/>
    </row>
    <row r="15632" spans="1:16" x14ac:dyDescent="0.25">
      <c r="A15632" s="262" t="s">
        <v>9253</v>
      </c>
      <c r="B15632" s="262" t="s">
        <v>9229</v>
      </c>
      <c r="C15632" s="53" t="s">
        <v>9293</v>
      </c>
      <c r="D15632" s="93" t="s">
        <v>7330</v>
      </c>
      <c r="E15632" s="263">
        <v>46824</v>
      </c>
      <c r="F15632" s="93"/>
      <c r="G15632" s="93"/>
      <c r="H15632" s="93"/>
      <c r="I15632" s="99"/>
      <c r="J15632" s="99"/>
      <c r="K15632" s="99"/>
      <c r="L15632" s="337"/>
      <c r="M15632" s="337"/>
      <c r="P15632" s="343"/>
    </row>
    <row r="15633" spans="1:16" x14ac:dyDescent="0.2">
      <c r="A15633" s="99" t="s">
        <v>7223</v>
      </c>
      <c r="B15633" s="92" t="s">
        <v>10965</v>
      </c>
      <c r="C15633" s="93" t="s">
        <v>10966</v>
      </c>
      <c r="D15633" s="93" t="s">
        <v>1398</v>
      </c>
      <c r="E15633" s="94">
        <v>45976</v>
      </c>
      <c r="F15633" s="93"/>
      <c r="G15633" s="93"/>
      <c r="H15633" s="93"/>
      <c r="I15633" s="99"/>
      <c r="J15633" s="99"/>
      <c r="K15633" s="99"/>
      <c r="L15633" s="337"/>
      <c r="M15633" s="337"/>
      <c r="N15633" s="31"/>
      <c r="P15633" s="343"/>
    </row>
    <row r="15634" spans="1:16" x14ac:dyDescent="0.25">
      <c r="A15634" s="403" t="s">
        <v>17602</v>
      </c>
      <c r="B15634" s="403" t="s">
        <v>17128</v>
      </c>
      <c r="C15634" s="413">
        <v>20.22</v>
      </c>
      <c r="D15634" s="43" t="s">
        <v>17679</v>
      </c>
      <c r="E15634" s="43">
        <v>45838</v>
      </c>
      <c r="F15634" s="88"/>
      <c r="P15634" s="343"/>
    </row>
    <row r="15635" spans="1:16" x14ac:dyDescent="0.25">
      <c r="A15635" s="403" t="s">
        <v>17602</v>
      </c>
      <c r="B15635" s="403" t="s">
        <v>17172</v>
      </c>
      <c r="C15635" s="413">
        <v>23.22</v>
      </c>
      <c r="D15635" s="43" t="s">
        <v>17679</v>
      </c>
      <c r="E15635" s="43">
        <v>45838</v>
      </c>
      <c r="F15635" s="88"/>
      <c r="P15635" s="343"/>
    </row>
    <row r="15636" spans="1:16" x14ac:dyDescent="0.25">
      <c r="A15636" s="264" t="s">
        <v>10504</v>
      </c>
      <c r="B15636" s="264" t="s">
        <v>4181</v>
      </c>
      <c r="C15636" s="265">
        <v>230301</v>
      </c>
      <c r="D15636" s="265" t="s">
        <v>15953</v>
      </c>
      <c r="E15636" s="266" t="s">
        <v>6877</v>
      </c>
      <c r="P15636" s="343"/>
    </row>
    <row r="15637" spans="1:16" x14ac:dyDescent="0.2">
      <c r="A15637" s="99" t="s">
        <v>7887</v>
      </c>
      <c r="B15637" s="131" t="s">
        <v>7673</v>
      </c>
      <c r="C15637" s="93" t="s">
        <v>7674</v>
      </c>
      <c r="D15637" s="93" t="s">
        <v>1398</v>
      </c>
      <c r="E15637" s="112">
        <v>45976</v>
      </c>
      <c r="F15637" s="93"/>
      <c r="G15637" s="93"/>
      <c r="H15637" s="93"/>
      <c r="I15637" s="99"/>
      <c r="J15637" s="99"/>
      <c r="K15637" s="99"/>
      <c r="L15637" s="337"/>
      <c r="M15637" s="337"/>
      <c r="N15637" s="31"/>
      <c r="P15637" s="343"/>
    </row>
    <row r="15638" spans="1:16" x14ac:dyDescent="0.25">
      <c r="A15638" s="264" t="s">
        <v>9639</v>
      </c>
      <c r="B15638" s="264" t="s">
        <v>4181</v>
      </c>
      <c r="C15638" s="265">
        <v>230301</v>
      </c>
      <c r="D15638" s="265" t="s">
        <v>15953</v>
      </c>
      <c r="E15638" s="266" t="s">
        <v>6877</v>
      </c>
      <c r="P15638" s="343"/>
    </row>
    <row r="15639" spans="1:16" x14ac:dyDescent="0.25">
      <c r="A15639" s="264" t="s">
        <v>9639</v>
      </c>
      <c r="B15639" s="264" t="s">
        <v>1060</v>
      </c>
      <c r="C15639" s="265">
        <v>23110301</v>
      </c>
      <c r="D15639" s="265" t="s">
        <v>15953</v>
      </c>
      <c r="E15639" s="266" t="s">
        <v>11352</v>
      </c>
      <c r="P15639" s="343"/>
    </row>
    <row r="15640" spans="1:16" x14ac:dyDescent="0.25">
      <c r="A15640" s="44" t="s">
        <v>9391</v>
      </c>
      <c r="B15640" s="44" t="s">
        <v>1368</v>
      </c>
      <c r="C15640" s="45" t="s">
        <v>9312</v>
      </c>
      <c r="D15640" s="45" t="s">
        <v>18252</v>
      </c>
      <c r="E15640" s="45" t="s">
        <v>3754</v>
      </c>
      <c r="F15640" s="45" t="s">
        <v>1384</v>
      </c>
      <c r="G15640" s="45" t="s">
        <v>1385</v>
      </c>
      <c r="P15640" s="343"/>
    </row>
    <row r="15641" spans="1:16" x14ac:dyDescent="0.25">
      <c r="A15641" s="44" t="s">
        <v>5513</v>
      </c>
      <c r="B15641" s="44" t="s">
        <v>1357</v>
      </c>
      <c r="C15641" s="45" t="s">
        <v>6195</v>
      </c>
      <c r="D15641" s="45" t="s">
        <v>18252</v>
      </c>
      <c r="E15641" s="45" t="s">
        <v>6212</v>
      </c>
      <c r="F15641" s="45" t="s">
        <v>1384</v>
      </c>
      <c r="G15641" s="45" t="s">
        <v>1385</v>
      </c>
      <c r="P15641" s="343"/>
    </row>
    <row r="15642" spans="1:16" x14ac:dyDescent="0.25">
      <c r="A15642" s="76" t="s">
        <v>5513</v>
      </c>
      <c r="B15642" s="131" t="s">
        <v>7673</v>
      </c>
      <c r="C15642" s="96" t="s">
        <v>7674</v>
      </c>
      <c r="D15642" s="96" t="s">
        <v>1398</v>
      </c>
      <c r="E15642" s="112">
        <v>45976</v>
      </c>
      <c r="F15642" s="93"/>
      <c r="G15642" s="93"/>
      <c r="H15642" s="93"/>
      <c r="I15642" s="99"/>
      <c r="J15642" s="99"/>
      <c r="K15642" s="99"/>
      <c r="L15642" s="337"/>
      <c r="M15642" s="337"/>
      <c r="N15642" s="31"/>
      <c r="P15642" s="343"/>
    </row>
    <row r="15643" spans="1:16" x14ac:dyDescent="0.25">
      <c r="A15643" s="264" t="s">
        <v>5513</v>
      </c>
      <c r="B15643" s="264" t="s">
        <v>6672</v>
      </c>
      <c r="C15643" s="265">
        <v>22050101</v>
      </c>
      <c r="D15643" s="265" t="s">
        <v>15953</v>
      </c>
      <c r="E15643" s="266" t="s">
        <v>6673</v>
      </c>
      <c r="P15643" s="343"/>
    </row>
    <row r="15644" spans="1:16" x14ac:dyDescent="0.25">
      <c r="A15644" s="264" t="s">
        <v>5513</v>
      </c>
      <c r="B15644" s="264" t="s">
        <v>6711</v>
      </c>
      <c r="C15644" s="265">
        <v>22050102</v>
      </c>
      <c r="D15644" s="265" t="s">
        <v>15953</v>
      </c>
      <c r="E15644" s="266" t="s">
        <v>6673</v>
      </c>
      <c r="P15644" s="343"/>
    </row>
    <row r="15645" spans="1:16" x14ac:dyDescent="0.25">
      <c r="A15645" s="264" t="s">
        <v>5513</v>
      </c>
      <c r="B15645" s="264" t="s">
        <v>6661</v>
      </c>
      <c r="C15645" s="265">
        <v>22100201</v>
      </c>
      <c r="D15645" s="265" t="s">
        <v>15953</v>
      </c>
      <c r="E15645" s="266" t="s">
        <v>5198</v>
      </c>
      <c r="P15645" s="343"/>
    </row>
    <row r="15646" spans="1:16" x14ac:dyDescent="0.25">
      <c r="A15646" s="264" t="s">
        <v>5513</v>
      </c>
      <c r="B15646" s="264" t="s">
        <v>3594</v>
      </c>
      <c r="C15646" s="265">
        <v>22100202</v>
      </c>
      <c r="D15646" s="265" t="s">
        <v>15953</v>
      </c>
      <c r="E15646" s="266" t="s">
        <v>5198</v>
      </c>
      <c r="P15646" s="343"/>
    </row>
    <row r="15647" spans="1:16" x14ac:dyDescent="0.25">
      <c r="A15647" s="264" t="s">
        <v>5513</v>
      </c>
      <c r="B15647" s="264" t="s">
        <v>3782</v>
      </c>
      <c r="C15647" s="265">
        <v>23010402</v>
      </c>
      <c r="D15647" s="265" t="s">
        <v>15953</v>
      </c>
      <c r="E15647" s="266" t="s">
        <v>8836</v>
      </c>
      <c r="P15647" s="343"/>
    </row>
    <row r="15648" spans="1:16" x14ac:dyDescent="0.25">
      <c r="A15648" s="264" t="s">
        <v>5513</v>
      </c>
      <c r="B15648" s="264" t="s">
        <v>4844</v>
      </c>
      <c r="C15648" s="265">
        <v>24060401</v>
      </c>
      <c r="D15648" s="265" t="s">
        <v>15953</v>
      </c>
      <c r="E15648" s="266" t="s">
        <v>6412</v>
      </c>
      <c r="P15648" s="343"/>
    </row>
    <row r="15649" spans="1:16" x14ac:dyDescent="0.25">
      <c r="A15649" s="44" t="s">
        <v>10015</v>
      </c>
      <c r="B15649" s="44" t="s">
        <v>2971</v>
      </c>
      <c r="C15649" s="45" t="s">
        <v>3054</v>
      </c>
      <c r="D15649" s="45" t="s">
        <v>15765</v>
      </c>
      <c r="E15649" s="45" t="s">
        <v>2973</v>
      </c>
      <c r="F15649" s="328"/>
      <c r="G15649" s="328"/>
      <c r="H15649" s="328"/>
      <c r="I15649" s="329"/>
      <c r="J15649" s="329"/>
      <c r="K15649" s="329"/>
      <c r="L15649" s="337"/>
      <c r="M15649" s="337"/>
      <c r="P15649" s="343"/>
    </row>
    <row r="15650" spans="1:16" x14ac:dyDescent="0.25">
      <c r="A15650" s="346" t="s">
        <v>10015</v>
      </c>
      <c r="B15650" s="346" t="s">
        <v>2971</v>
      </c>
      <c r="C15650" s="347" t="s">
        <v>3054</v>
      </c>
      <c r="D15650" s="347" t="s">
        <v>15765</v>
      </c>
      <c r="E15650" s="347" t="s">
        <v>16804</v>
      </c>
      <c r="F15650" s="346"/>
      <c r="G15650" s="346"/>
      <c r="H15650" s="346"/>
      <c r="I15650" s="346"/>
      <c r="J15650" s="346"/>
      <c r="K15650" s="346"/>
      <c r="L15650" s="346"/>
      <c r="M15650" s="346"/>
      <c r="P15650" s="343"/>
    </row>
    <row r="15651" spans="1:16" x14ac:dyDescent="0.25">
      <c r="A15651" s="44" t="s">
        <v>10015</v>
      </c>
      <c r="B15651" s="44" t="s">
        <v>16744</v>
      </c>
      <c r="C15651" s="45" t="s">
        <v>12955</v>
      </c>
      <c r="D15651" s="45" t="s">
        <v>4574</v>
      </c>
      <c r="E15651" s="275">
        <f>DATE(2027,8,9)</f>
        <v>46608</v>
      </c>
      <c r="M15651" s="337"/>
      <c r="P15651" s="343"/>
    </row>
    <row r="15652" spans="1:16" x14ac:dyDescent="0.25">
      <c r="A15652" s="44" t="s">
        <v>10015</v>
      </c>
      <c r="B15652" s="44" t="s">
        <v>2971</v>
      </c>
      <c r="C15652" s="45" t="s">
        <v>3054</v>
      </c>
      <c r="D15652" s="45" t="s">
        <v>13812</v>
      </c>
      <c r="E15652" s="45" t="s">
        <v>2973</v>
      </c>
      <c r="F15652" s="93"/>
      <c r="G15652" s="93"/>
      <c r="H15652" s="93"/>
      <c r="I15652" s="99"/>
      <c r="J15652" s="99"/>
      <c r="K15652" s="99"/>
      <c r="L15652" s="337"/>
      <c r="M15652" s="337"/>
      <c r="P15652" s="343"/>
    </row>
    <row r="15653" spans="1:16" x14ac:dyDescent="0.25">
      <c r="A15653" s="120" t="s">
        <v>2373</v>
      </c>
      <c r="B15653" s="114" t="s">
        <v>2267</v>
      </c>
      <c r="C15653" s="106" t="s">
        <v>4967</v>
      </c>
      <c r="D15653" s="93" t="s">
        <v>1593</v>
      </c>
      <c r="E15653" s="115">
        <v>46203</v>
      </c>
      <c r="F15653" s="93"/>
      <c r="G15653" s="93"/>
      <c r="H15653" s="93"/>
      <c r="I15653" s="99"/>
      <c r="J15653" s="99"/>
      <c r="K15653" s="99"/>
      <c r="L15653" s="337"/>
      <c r="M15653" s="337"/>
      <c r="P15653" s="343"/>
    </row>
    <row r="15654" spans="1:16" x14ac:dyDescent="0.25">
      <c r="A15654" s="120" t="s">
        <v>2373</v>
      </c>
      <c r="B15654" s="114" t="s">
        <v>2267</v>
      </c>
      <c r="C15654" s="106" t="s">
        <v>4967</v>
      </c>
      <c r="D15654" s="93" t="s">
        <v>1593</v>
      </c>
      <c r="E15654" s="115">
        <v>46203</v>
      </c>
      <c r="F15654" s="93"/>
      <c r="G15654" s="93"/>
      <c r="H15654" s="93"/>
      <c r="I15654" s="99"/>
      <c r="J15654" s="99"/>
      <c r="K15654" s="99"/>
      <c r="L15654" s="337"/>
      <c r="M15654" s="337"/>
      <c r="P15654" s="343"/>
    </row>
    <row r="15655" spans="1:16" x14ac:dyDescent="0.25">
      <c r="A15655" s="264" t="s">
        <v>1007</v>
      </c>
      <c r="B15655" s="264" t="s">
        <v>11351</v>
      </c>
      <c r="C15655" s="265">
        <v>23110101</v>
      </c>
      <c r="D15655" s="265" t="s">
        <v>15953</v>
      </c>
      <c r="E15655" s="266" t="s">
        <v>11352</v>
      </c>
      <c r="P15655" s="343"/>
    </row>
    <row r="15656" spans="1:16" x14ac:dyDescent="0.25">
      <c r="A15656" s="264" t="s">
        <v>1007</v>
      </c>
      <c r="B15656" s="264" t="s">
        <v>11353</v>
      </c>
      <c r="C15656" s="265">
        <v>23110102</v>
      </c>
      <c r="D15656" s="265" t="s">
        <v>15953</v>
      </c>
      <c r="E15656" s="266" t="s">
        <v>5198</v>
      </c>
      <c r="P15656" s="343"/>
    </row>
    <row r="15657" spans="1:16" x14ac:dyDescent="0.25">
      <c r="A15657" s="44" t="s">
        <v>6274</v>
      </c>
      <c r="B15657" s="44" t="s">
        <v>4156</v>
      </c>
      <c r="C15657" s="45" t="s">
        <v>15413</v>
      </c>
      <c r="D15657" s="45" t="s">
        <v>18252</v>
      </c>
      <c r="E15657" s="45" t="s">
        <v>3064</v>
      </c>
      <c r="F15657" s="45" t="s">
        <v>1384</v>
      </c>
      <c r="G15657" s="45" t="s">
        <v>1385</v>
      </c>
      <c r="P15657" s="343"/>
    </row>
    <row r="15658" spans="1:16" x14ac:dyDescent="0.25">
      <c r="A15658" s="1" t="s">
        <v>6274</v>
      </c>
      <c r="B15658" s="432" t="s">
        <v>3723</v>
      </c>
      <c r="C15658" s="433" t="s">
        <v>16438</v>
      </c>
      <c r="D15658" s="434" t="s">
        <v>17016</v>
      </c>
      <c r="E15658" s="434">
        <v>45917</v>
      </c>
      <c r="P15658" s="343"/>
    </row>
    <row r="15659" spans="1:16" x14ac:dyDescent="0.25">
      <c r="A15659" s="1" t="s">
        <v>6274</v>
      </c>
      <c r="B15659" s="432" t="s">
        <v>3723</v>
      </c>
      <c r="C15659" s="433" t="s">
        <v>16438</v>
      </c>
      <c r="D15659" s="434" t="s">
        <v>17016</v>
      </c>
      <c r="E15659" s="434">
        <v>45917</v>
      </c>
      <c r="P15659" s="343"/>
    </row>
    <row r="15660" spans="1:16" x14ac:dyDescent="0.25">
      <c r="A15660" s="44" t="s">
        <v>2135</v>
      </c>
      <c r="B15660" s="44" t="s">
        <v>15290</v>
      </c>
      <c r="C15660" s="45" t="s">
        <v>7249</v>
      </c>
      <c r="D15660" s="45" t="s">
        <v>16294</v>
      </c>
      <c r="E15660" s="46">
        <v>45777</v>
      </c>
      <c r="F15660" s="338"/>
      <c r="G15660" s="44"/>
      <c r="H15660" s="44"/>
      <c r="I15660" s="44"/>
      <c r="J15660" s="44"/>
      <c r="K15660" s="44"/>
      <c r="L15660" s="337"/>
      <c r="M15660" s="337"/>
      <c r="N15660" s="31"/>
      <c r="P15660" s="343"/>
    </row>
    <row r="15661" spans="1:16" x14ac:dyDescent="0.25">
      <c r="A15661" s="44" t="s">
        <v>3207</v>
      </c>
      <c r="B15661" s="44" t="s">
        <v>3186</v>
      </c>
      <c r="C15661" s="45" t="s">
        <v>10544</v>
      </c>
      <c r="D15661" s="45" t="s">
        <v>18252</v>
      </c>
      <c r="E15661" s="45" t="s">
        <v>5410</v>
      </c>
      <c r="F15661" s="45" t="s">
        <v>1384</v>
      </c>
      <c r="G15661" s="45" t="s">
        <v>1385</v>
      </c>
      <c r="P15661" s="343"/>
    </row>
    <row r="15662" spans="1:16" x14ac:dyDescent="0.25">
      <c r="A15662" s="44" t="s">
        <v>16745</v>
      </c>
      <c r="B15662" s="44" t="s">
        <v>12574</v>
      </c>
      <c r="C15662" s="45" t="s">
        <v>8880</v>
      </c>
      <c r="D15662" s="45" t="s">
        <v>4574</v>
      </c>
      <c r="E15662" s="275">
        <f>DATE(2027,2,10)</f>
        <v>46428</v>
      </c>
      <c r="M15662" s="337"/>
      <c r="P15662" s="343"/>
    </row>
    <row r="15663" spans="1:16" x14ac:dyDescent="0.25">
      <c r="A15663" s="264" t="s">
        <v>9640</v>
      </c>
      <c r="B15663" s="264" t="s">
        <v>2751</v>
      </c>
      <c r="C15663" s="265">
        <v>230105</v>
      </c>
      <c r="D15663" s="265" t="s">
        <v>15953</v>
      </c>
      <c r="E15663" s="266" t="s">
        <v>6877</v>
      </c>
      <c r="P15663" s="343"/>
    </row>
    <row r="15664" spans="1:16" x14ac:dyDescent="0.25">
      <c r="A15664" s="44" t="s">
        <v>616</v>
      </c>
      <c r="B15664" s="44" t="s">
        <v>15248</v>
      </c>
      <c r="C15664" s="45" t="s">
        <v>7190</v>
      </c>
      <c r="D15664" s="45" t="s">
        <v>16294</v>
      </c>
      <c r="E15664" s="46">
        <v>45838</v>
      </c>
      <c r="F15664" s="338"/>
      <c r="G15664" s="44"/>
      <c r="H15664" s="44"/>
      <c r="I15664" s="44"/>
      <c r="J15664" s="44"/>
      <c r="K15664" s="44"/>
      <c r="L15664" s="337"/>
      <c r="M15664" s="337"/>
      <c r="N15664" s="31"/>
      <c r="P15664" s="343"/>
    </row>
    <row r="15665" spans="1:16" x14ac:dyDescent="0.25">
      <c r="A15665" s="264" t="s">
        <v>1907</v>
      </c>
      <c r="B15665" s="264" t="s">
        <v>17811</v>
      </c>
      <c r="C15665" s="265">
        <v>250103</v>
      </c>
      <c r="D15665" s="265" t="s">
        <v>15953</v>
      </c>
      <c r="E15665" s="266" t="s">
        <v>17681</v>
      </c>
      <c r="P15665" s="343"/>
    </row>
    <row r="15666" spans="1:16" x14ac:dyDescent="0.25">
      <c r="A15666" s="1" t="s">
        <v>122</v>
      </c>
      <c r="B15666" s="432" t="s">
        <v>8379</v>
      </c>
      <c r="C15666" s="433" t="s">
        <v>14030</v>
      </c>
      <c r="D15666" s="434" t="s">
        <v>17016</v>
      </c>
      <c r="E15666" s="434">
        <v>45838</v>
      </c>
      <c r="P15666" s="343"/>
    </row>
    <row r="15667" spans="1:16" x14ac:dyDescent="0.25">
      <c r="A15667" s="1" t="s">
        <v>122</v>
      </c>
      <c r="B15667" s="432" t="s">
        <v>8379</v>
      </c>
      <c r="C15667" s="433" t="s">
        <v>14030</v>
      </c>
      <c r="D15667" s="434" t="s">
        <v>17016</v>
      </c>
      <c r="E15667" s="434">
        <v>45838</v>
      </c>
      <c r="P15667" s="343"/>
    </row>
    <row r="15668" spans="1:16" x14ac:dyDescent="0.25">
      <c r="A15668" s="264" t="s">
        <v>11508</v>
      </c>
      <c r="B15668" s="264" t="s">
        <v>3591</v>
      </c>
      <c r="C15668" s="265">
        <v>230901</v>
      </c>
      <c r="D15668" s="265" t="s">
        <v>15953</v>
      </c>
      <c r="E15668" s="266" t="s">
        <v>10715</v>
      </c>
      <c r="P15668" s="343"/>
    </row>
    <row r="15669" spans="1:16" x14ac:dyDescent="0.25">
      <c r="A15669" s="264" t="s">
        <v>11508</v>
      </c>
      <c r="B15669" s="264" t="s">
        <v>13009</v>
      </c>
      <c r="C15669" s="265">
        <v>240101</v>
      </c>
      <c r="D15669" s="265" t="s">
        <v>15953</v>
      </c>
      <c r="E15669" s="266" t="s">
        <v>13010</v>
      </c>
      <c r="P15669" s="343"/>
    </row>
    <row r="15670" spans="1:16" x14ac:dyDescent="0.25">
      <c r="A15670" s="264" t="s">
        <v>11508</v>
      </c>
      <c r="B15670" s="264" t="s">
        <v>12989</v>
      </c>
      <c r="C15670" s="265">
        <v>240103</v>
      </c>
      <c r="D15670" s="265" t="s">
        <v>15953</v>
      </c>
      <c r="E15670" s="266" t="s">
        <v>6677</v>
      </c>
      <c r="P15670" s="343"/>
    </row>
    <row r="15671" spans="1:16" x14ac:dyDescent="0.25">
      <c r="A15671" s="264" t="s">
        <v>4347</v>
      </c>
      <c r="B15671" s="264" t="s">
        <v>3753</v>
      </c>
      <c r="C15671" s="265">
        <v>210101</v>
      </c>
      <c r="D15671" s="265" t="s">
        <v>15953</v>
      </c>
      <c r="E15671" s="266" t="s">
        <v>3754</v>
      </c>
      <c r="P15671" s="343"/>
    </row>
    <row r="15672" spans="1:16" x14ac:dyDescent="0.25">
      <c r="A15672" s="44" t="s">
        <v>10591</v>
      </c>
      <c r="B15672" s="44" t="s">
        <v>3186</v>
      </c>
      <c r="C15672" s="45" t="s">
        <v>10544</v>
      </c>
      <c r="D15672" s="45" t="s">
        <v>18252</v>
      </c>
      <c r="E15672" s="45" t="s">
        <v>5410</v>
      </c>
      <c r="F15672" s="45" t="s">
        <v>1384</v>
      </c>
      <c r="G15672" s="45" t="s">
        <v>1385</v>
      </c>
      <c r="P15672" s="343"/>
    </row>
    <row r="15673" spans="1:16" x14ac:dyDescent="0.25">
      <c r="A15673" s="264" t="s">
        <v>2464</v>
      </c>
      <c r="B15673" s="264" t="s">
        <v>1062</v>
      </c>
      <c r="C15673" s="265">
        <v>230101</v>
      </c>
      <c r="D15673" s="265" t="s">
        <v>15953</v>
      </c>
      <c r="E15673" s="266" t="s">
        <v>6809</v>
      </c>
      <c r="P15673" s="343"/>
    </row>
    <row r="15674" spans="1:16" x14ac:dyDescent="0.25">
      <c r="A15674" s="264" t="s">
        <v>2464</v>
      </c>
      <c r="B15674" s="264" t="s">
        <v>9688</v>
      </c>
      <c r="C15674" s="265">
        <v>230504</v>
      </c>
      <c r="D15674" s="265" t="s">
        <v>15953</v>
      </c>
      <c r="E15674" s="266" t="s">
        <v>9689</v>
      </c>
      <c r="P15674" s="343"/>
    </row>
    <row r="15675" spans="1:16" x14ac:dyDescent="0.25">
      <c r="A15675" s="264" t="s">
        <v>2464</v>
      </c>
      <c r="B15675" s="264" t="s">
        <v>3591</v>
      </c>
      <c r="C15675" s="265">
        <v>230901</v>
      </c>
      <c r="D15675" s="265" t="s">
        <v>15953</v>
      </c>
      <c r="E15675" s="266" t="s">
        <v>10715</v>
      </c>
      <c r="P15675" s="343"/>
    </row>
    <row r="15676" spans="1:16" x14ac:dyDescent="0.25">
      <c r="A15676" s="264" t="s">
        <v>2464</v>
      </c>
      <c r="B15676" s="264" t="s">
        <v>13009</v>
      </c>
      <c r="C15676" s="265">
        <v>240101</v>
      </c>
      <c r="D15676" s="265" t="s">
        <v>15953</v>
      </c>
      <c r="E15676" s="266" t="s">
        <v>13010</v>
      </c>
      <c r="P15676" s="343"/>
    </row>
    <row r="15677" spans="1:16" x14ac:dyDescent="0.25">
      <c r="A15677" s="264" t="s">
        <v>15149</v>
      </c>
      <c r="B15677" s="264" t="s">
        <v>4181</v>
      </c>
      <c r="C15677" s="265">
        <v>240301</v>
      </c>
      <c r="D15677" s="265" t="s">
        <v>15953</v>
      </c>
      <c r="E15677" s="266" t="s">
        <v>13010</v>
      </c>
      <c r="P15677" s="343"/>
    </row>
    <row r="15678" spans="1:16" x14ac:dyDescent="0.25">
      <c r="A15678" s="264" t="s">
        <v>7119</v>
      </c>
      <c r="B15678" s="264" t="s">
        <v>6713</v>
      </c>
      <c r="C15678" s="265">
        <v>220604</v>
      </c>
      <c r="D15678" s="265" t="s">
        <v>15953</v>
      </c>
      <c r="E15678" s="266" t="s">
        <v>6714</v>
      </c>
      <c r="P15678" s="343"/>
    </row>
    <row r="15679" spans="1:16" x14ac:dyDescent="0.25">
      <c r="A15679" s="99" t="s">
        <v>3275</v>
      </c>
      <c r="B15679" s="111" t="s">
        <v>1363</v>
      </c>
      <c r="C15679" s="56" t="s">
        <v>3258</v>
      </c>
      <c r="D15679" s="146" t="s">
        <v>2528</v>
      </c>
      <c r="E15679" s="69">
        <v>45227</v>
      </c>
      <c r="F15679" s="93"/>
      <c r="G15679" s="93"/>
      <c r="H15679" s="93"/>
      <c r="I15679" s="99"/>
      <c r="J15679" s="99"/>
      <c r="K15679" s="99"/>
      <c r="L15679" s="337"/>
      <c r="M15679" s="337"/>
      <c r="P15679" s="343"/>
    </row>
    <row r="15680" spans="1:16" x14ac:dyDescent="0.2">
      <c r="A15680" s="57" t="s">
        <v>1008</v>
      </c>
      <c r="B15680" s="57" t="s">
        <v>1488</v>
      </c>
      <c r="C15680" s="62">
        <v>21027</v>
      </c>
      <c r="D15680" s="62" t="s">
        <v>5966</v>
      </c>
      <c r="E15680" s="60">
        <v>45777</v>
      </c>
      <c r="F15680" s="339" t="s">
        <v>16267</v>
      </c>
      <c r="G15680" s="339" t="s">
        <v>16268</v>
      </c>
      <c r="H15680" s="57"/>
      <c r="I15680" s="57"/>
      <c r="J15680" s="57"/>
      <c r="K15680" s="57"/>
      <c r="L15680" s="337"/>
      <c r="M15680" s="337"/>
      <c r="N15680" s="31"/>
      <c r="P15680" s="343"/>
    </row>
    <row r="15681" spans="1:16" x14ac:dyDescent="0.25">
      <c r="A15681" s="264" t="s">
        <v>1008</v>
      </c>
      <c r="B15681" s="264" t="s">
        <v>14597</v>
      </c>
      <c r="C15681" s="265">
        <v>240302</v>
      </c>
      <c r="D15681" s="265" t="s">
        <v>15953</v>
      </c>
      <c r="E15681" s="266" t="s">
        <v>3064</v>
      </c>
      <c r="P15681" s="343"/>
    </row>
    <row r="15682" spans="1:16" x14ac:dyDescent="0.25">
      <c r="A15682" s="44" t="s">
        <v>1306</v>
      </c>
      <c r="B15682" s="44" t="s">
        <v>3186</v>
      </c>
      <c r="C15682" s="45" t="s">
        <v>10544</v>
      </c>
      <c r="D15682" s="45" t="s">
        <v>18252</v>
      </c>
      <c r="E15682" s="45" t="s">
        <v>5410</v>
      </c>
      <c r="F15682" s="45" t="s">
        <v>1384</v>
      </c>
      <c r="G15682" s="45" t="s">
        <v>1385</v>
      </c>
      <c r="P15682" s="343"/>
    </row>
    <row r="15683" spans="1:16" x14ac:dyDescent="0.25">
      <c r="A15683" s="403" t="s">
        <v>1306</v>
      </c>
      <c r="B15683" s="403" t="s">
        <v>17143</v>
      </c>
      <c r="C15683" s="413">
        <v>19.22</v>
      </c>
      <c r="D15683" s="43" t="s">
        <v>17679</v>
      </c>
      <c r="E15683" s="43">
        <v>45838</v>
      </c>
      <c r="F15683" s="88"/>
      <c r="P15683" s="343"/>
    </row>
    <row r="15684" spans="1:16" x14ac:dyDescent="0.25">
      <c r="A15684" s="44" t="s">
        <v>13354</v>
      </c>
      <c r="B15684" s="92" t="s">
        <v>13392</v>
      </c>
      <c r="C15684" s="77" t="s">
        <v>13124</v>
      </c>
      <c r="D15684" s="93" t="s">
        <v>13391</v>
      </c>
      <c r="E15684" s="94">
        <v>45838</v>
      </c>
      <c r="F15684" s="93"/>
      <c r="G15684" s="93"/>
      <c r="H15684" s="93"/>
      <c r="I15684" s="99"/>
      <c r="J15684" s="99"/>
      <c r="K15684" s="99"/>
      <c r="L15684" s="337"/>
      <c r="M15684" s="337"/>
      <c r="N15684" s="31"/>
      <c r="P15684" s="343"/>
    </row>
    <row r="15685" spans="1:16" x14ac:dyDescent="0.25">
      <c r="A15685" s="103" t="s">
        <v>3701</v>
      </c>
      <c r="B15685" s="103" t="s">
        <v>3227</v>
      </c>
      <c r="C15685" s="147" t="s">
        <v>3228</v>
      </c>
      <c r="D15685" s="56" t="s">
        <v>1699</v>
      </c>
      <c r="E15685" s="116">
        <v>45910</v>
      </c>
      <c r="F15685" s="104"/>
      <c r="G15685" s="104"/>
      <c r="H15685" s="93" t="s">
        <v>1385</v>
      </c>
      <c r="I15685" s="99"/>
      <c r="J15685" s="99"/>
      <c r="K15685" s="99"/>
      <c r="L15685" s="337"/>
      <c r="M15685" s="337"/>
      <c r="N15685" s="31"/>
      <c r="P15685" s="343"/>
    </row>
    <row r="15686" spans="1:16" x14ac:dyDescent="0.25">
      <c r="A15686" s="44" t="s">
        <v>7239</v>
      </c>
      <c r="B15686" s="163" t="s">
        <v>3227</v>
      </c>
      <c r="C15686" s="147" t="s">
        <v>3228</v>
      </c>
      <c r="D15686" s="56" t="s">
        <v>1699</v>
      </c>
      <c r="E15686" s="116">
        <v>45382</v>
      </c>
      <c r="F15686" s="93"/>
      <c r="G15686" s="93"/>
      <c r="H15686" s="93"/>
      <c r="I15686" s="99"/>
      <c r="J15686" s="99"/>
      <c r="K15686" s="99"/>
      <c r="L15686" s="337"/>
      <c r="M15686" s="337"/>
      <c r="P15686" s="343"/>
    </row>
    <row r="15687" spans="1:16" x14ac:dyDescent="0.25">
      <c r="A15687" s="44" t="s">
        <v>11194</v>
      </c>
      <c r="B15687" s="44" t="s">
        <v>15259</v>
      </c>
      <c r="C15687" s="45" t="s">
        <v>11129</v>
      </c>
      <c r="D15687" s="45" t="s">
        <v>16294</v>
      </c>
      <c r="E15687" s="46">
        <v>46022</v>
      </c>
      <c r="F15687" s="338"/>
      <c r="G15687" s="44"/>
      <c r="H15687" s="44"/>
      <c r="I15687" s="44"/>
      <c r="J15687" s="44"/>
      <c r="K15687" s="44"/>
      <c r="L15687" s="337"/>
      <c r="M15687" s="337"/>
      <c r="N15687" s="31"/>
      <c r="P15687" s="343"/>
    </row>
    <row r="15688" spans="1:16" x14ac:dyDescent="0.25">
      <c r="A15688" s="264" t="s">
        <v>9641</v>
      </c>
      <c r="B15688" s="264" t="s">
        <v>2751</v>
      </c>
      <c r="C15688" s="265">
        <v>230105</v>
      </c>
      <c r="D15688" s="265" t="s">
        <v>15953</v>
      </c>
      <c r="E15688" s="266" t="s">
        <v>6877</v>
      </c>
      <c r="P15688" s="343"/>
    </row>
    <row r="15689" spans="1:16" x14ac:dyDescent="0.25">
      <c r="A15689" s="264" t="s">
        <v>9641</v>
      </c>
      <c r="B15689" s="264" t="s">
        <v>1056</v>
      </c>
      <c r="C15689" s="265">
        <v>230601</v>
      </c>
      <c r="D15689" s="265" t="s">
        <v>15953</v>
      </c>
      <c r="E15689" s="266" t="s">
        <v>10533</v>
      </c>
      <c r="P15689" s="343"/>
    </row>
    <row r="15690" spans="1:16" x14ac:dyDescent="0.25">
      <c r="A15690" s="264" t="s">
        <v>7120</v>
      </c>
      <c r="B15690" s="264" t="s">
        <v>1056</v>
      </c>
      <c r="C15690" s="265">
        <v>220601</v>
      </c>
      <c r="D15690" s="265" t="s">
        <v>15953</v>
      </c>
      <c r="E15690" s="266" t="s">
        <v>6412</v>
      </c>
      <c r="P15690" s="343"/>
    </row>
    <row r="15691" spans="1:16" x14ac:dyDescent="0.25">
      <c r="A15691" s="264" t="s">
        <v>10819</v>
      </c>
      <c r="B15691" s="264" t="s">
        <v>1056</v>
      </c>
      <c r="C15691" s="265">
        <v>230601</v>
      </c>
      <c r="D15691" s="265" t="s">
        <v>15953</v>
      </c>
      <c r="E15691" s="266" t="s">
        <v>10533</v>
      </c>
      <c r="P15691" s="343"/>
    </row>
    <row r="15692" spans="1:16" x14ac:dyDescent="0.25">
      <c r="A15692" s="44" t="s">
        <v>2535</v>
      </c>
      <c r="B15692" s="44" t="s">
        <v>1791</v>
      </c>
      <c r="C15692" s="45" t="s">
        <v>8936</v>
      </c>
      <c r="D15692" s="45" t="s">
        <v>15765</v>
      </c>
      <c r="E15692" s="45" t="s">
        <v>8947</v>
      </c>
      <c r="F15692" s="328"/>
      <c r="G15692" s="328"/>
      <c r="H15692" s="328"/>
      <c r="I15692" s="329"/>
      <c r="J15692" s="329"/>
      <c r="K15692" s="329"/>
      <c r="L15692" s="337"/>
      <c r="M15692" s="337"/>
      <c r="P15692" s="343"/>
    </row>
    <row r="15693" spans="1:16" x14ac:dyDescent="0.25">
      <c r="A15693" s="346" t="s">
        <v>2535</v>
      </c>
      <c r="B15693" s="346" t="s">
        <v>1791</v>
      </c>
      <c r="C15693" s="347" t="s">
        <v>8936</v>
      </c>
      <c r="D15693" s="347" t="s">
        <v>15765</v>
      </c>
      <c r="E15693" s="347" t="s">
        <v>16793</v>
      </c>
      <c r="F15693" s="346"/>
      <c r="G15693" s="346"/>
      <c r="H15693" s="346"/>
      <c r="I15693" s="346"/>
      <c r="J15693" s="346"/>
      <c r="K15693" s="346"/>
      <c r="L15693" s="346"/>
      <c r="M15693" s="346"/>
      <c r="P15693" s="343"/>
    </row>
    <row r="15694" spans="1:16" x14ac:dyDescent="0.25">
      <c r="A15694" s="44" t="s">
        <v>2535</v>
      </c>
      <c r="B15694" s="44" t="s">
        <v>1791</v>
      </c>
      <c r="C15694" s="45" t="s">
        <v>8936</v>
      </c>
      <c r="D15694" s="45" t="s">
        <v>13812</v>
      </c>
      <c r="E15694" s="45" t="s">
        <v>8947</v>
      </c>
      <c r="F15694" s="93"/>
      <c r="G15694" s="93"/>
      <c r="H15694" s="93"/>
      <c r="I15694" s="99"/>
      <c r="J15694" s="99"/>
      <c r="K15694" s="99"/>
      <c r="L15694" s="337"/>
      <c r="M15694" s="337"/>
      <c r="P15694" s="343"/>
    </row>
    <row r="15695" spans="1:16" x14ac:dyDescent="0.25">
      <c r="A15695" s="44" t="s">
        <v>10295</v>
      </c>
      <c r="B15695" s="44" t="s">
        <v>10296</v>
      </c>
      <c r="C15695" s="45" t="s">
        <v>10297</v>
      </c>
      <c r="D15695" s="45" t="s">
        <v>15765</v>
      </c>
      <c r="E15695" s="45" t="s">
        <v>6210</v>
      </c>
      <c r="F15695" s="328"/>
      <c r="G15695" s="328"/>
      <c r="H15695" s="328"/>
      <c r="I15695" s="329"/>
      <c r="J15695" s="329"/>
      <c r="K15695" s="329"/>
      <c r="L15695" s="337"/>
      <c r="M15695" s="337"/>
      <c r="P15695" s="343"/>
    </row>
    <row r="15696" spans="1:16" x14ac:dyDescent="0.25">
      <c r="A15696" s="346" t="s">
        <v>10295</v>
      </c>
      <c r="B15696" s="346" t="s">
        <v>10296</v>
      </c>
      <c r="C15696" s="347" t="s">
        <v>10297</v>
      </c>
      <c r="D15696" s="347" t="s">
        <v>15765</v>
      </c>
      <c r="E15696" s="347" t="s">
        <v>6214</v>
      </c>
      <c r="F15696" s="346"/>
      <c r="G15696" s="346"/>
      <c r="H15696" s="346"/>
      <c r="I15696" s="346"/>
      <c r="J15696" s="346"/>
      <c r="K15696" s="346"/>
      <c r="L15696" s="346"/>
      <c r="M15696" s="346"/>
      <c r="P15696" s="343"/>
    </row>
    <row r="15697" spans="1:16" x14ac:dyDescent="0.25">
      <c r="A15697" s="44" t="s">
        <v>10295</v>
      </c>
      <c r="B15697" s="44" t="s">
        <v>10296</v>
      </c>
      <c r="C15697" s="45" t="s">
        <v>10297</v>
      </c>
      <c r="D15697" s="45" t="s">
        <v>13812</v>
      </c>
      <c r="E15697" s="45" t="s">
        <v>6210</v>
      </c>
      <c r="F15697" s="93"/>
      <c r="G15697" s="93"/>
      <c r="H15697" s="93"/>
      <c r="I15697" s="99"/>
      <c r="J15697" s="99"/>
      <c r="K15697" s="99"/>
      <c r="L15697" s="337"/>
      <c r="M15697" s="337"/>
      <c r="P15697" s="343"/>
    </row>
    <row r="15698" spans="1:16" x14ac:dyDescent="0.25">
      <c r="A15698" s="44" t="s">
        <v>10290</v>
      </c>
      <c r="B15698" s="44" t="s">
        <v>10291</v>
      </c>
      <c r="C15698" s="45" t="s">
        <v>10292</v>
      </c>
      <c r="D15698" s="45" t="s">
        <v>15765</v>
      </c>
      <c r="E15698" s="45" t="s">
        <v>6422</v>
      </c>
      <c r="F15698" s="328"/>
      <c r="G15698" s="328"/>
      <c r="H15698" s="328"/>
      <c r="I15698" s="329"/>
      <c r="J15698" s="329"/>
      <c r="K15698" s="329"/>
      <c r="L15698" s="337"/>
      <c r="M15698" s="337"/>
      <c r="P15698" s="343"/>
    </row>
    <row r="15699" spans="1:16" x14ac:dyDescent="0.25">
      <c r="A15699" s="346" t="s">
        <v>10290</v>
      </c>
      <c r="B15699" s="346" t="s">
        <v>10291</v>
      </c>
      <c r="C15699" s="347" t="s">
        <v>10292</v>
      </c>
      <c r="D15699" s="347" t="s">
        <v>15765</v>
      </c>
      <c r="E15699" s="347" t="s">
        <v>6665</v>
      </c>
      <c r="F15699" s="346"/>
      <c r="G15699" s="346"/>
      <c r="H15699" s="346"/>
      <c r="I15699" s="346"/>
      <c r="J15699" s="346"/>
      <c r="K15699" s="346"/>
      <c r="L15699" s="346"/>
      <c r="M15699" s="346"/>
      <c r="P15699" s="343"/>
    </row>
    <row r="15700" spans="1:16" x14ac:dyDescent="0.25">
      <c r="A15700" s="44" t="s">
        <v>10290</v>
      </c>
      <c r="B15700" s="44" t="s">
        <v>10291</v>
      </c>
      <c r="C15700" s="45" t="s">
        <v>10292</v>
      </c>
      <c r="D15700" s="45" t="s">
        <v>13812</v>
      </c>
      <c r="E15700" s="45" t="s">
        <v>6422</v>
      </c>
      <c r="F15700" s="93"/>
      <c r="G15700" s="93"/>
      <c r="H15700" s="93"/>
      <c r="I15700" s="99"/>
      <c r="J15700" s="99"/>
      <c r="K15700" s="99"/>
      <c r="L15700" s="337"/>
      <c r="M15700" s="337"/>
      <c r="P15700" s="343"/>
    </row>
    <row r="15701" spans="1:16" ht="14.4" x14ac:dyDescent="0.2">
      <c r="A15701" s="57" t="s">
        <v>1476</v>
      </c>
      <c r="B15701" s="57" t="s">
        <v>1493</v>
      </c>
      <c r="C15701" s="62" t="s">
        <v>1520</v>
      </c>
      <c r="D15701" s="62" t="s">
        <v>5966</v>
      </c>
      <c r="E15701" s="341" t="s">
        <v>13531</v>
      </c>
      <c r="F15701" s="339"/>
      <c r="G15701" s="339"/>
      <c r="H15701" s="57"/>
      <c r="I15701" s="57"/>
      <c r="J15701" s="57"/>
      <c r="K15701" s="57"/>
      <c r="L15701" s="337"/>
      <c r="M15701" s="337"/>
      <c r="P15701" s="343"/>
    </row>
    <row r="15702" spans="1:16" x14ac:dyDescent="0.25">
      <c r="A15702" s="44" t="s">
        <v>10001</v>
      </c>
      <c r="B15702" s="44" t="s">
        <v>11257</v>
      </c>
      <c r="C15702" s="45" t="s">
        <v>5266</v>
      </c>
      <c r="D15702" s="45" t="s">
        <v>15765</v>
      </c>
      <c r="E15702" s="45" t="s">
        <v>6212</v>
      </c>
      <c r="F15702" s="328"/>
      <c r="G15702" s="328"/>
      <c r="H15702" s="328"/>
      <c r="I15702" s="329"/>
      <c r="J15702" s="329"/>
      <c r="K15702" s="329"/>
      <c r="L15702" s="337"/>
      <c r="M15702" s="337"/>
      <c r="P15702" s="343"/>
    </row>
    <row r="15703" spans="1:16" x14ac:dyDescent="0.25">
      <c r="A15703" s="44" t="s">
        <v>10001</v>
      </c>
      <c r="B15703" s="44" t="s">
        <v>10005</v>
      </c>
      <c r="C15703" s="45" t="s">
        <v>9692</v>
      </c>
      <c r="D15703" s="45" t="s">
        <v>15765</v>
      </c>
      <c r="E15703" s="45" t="s">
        <v>8836</v>
      </c>
      <c r="F15703" s="328"/>
      <c r="G15703" s="328"/>
      <c r="H15703" s="328"/>
      <c r="I15703" s="329"/>
      <c r="J15703" s="329"/>
      <c r="K15703" s="329"/>
      <c r="L15703" s="337"/>
      <c r="M15703" s="337"/>
      <c r="P15703" s="343"/>
    </row>
    <row r="15704" spans="1:16" x14ac:dyDescent="0.25">
      <c r="A15704" s="44" t="s">
        <v>10001</v>
      </c>
      <c r="B15704" s="44" t="s">
        <v>10006</v>
      </c>
      <c r="C15704" s="45" t="s">
        <v>2987</v>
      </c>
      <c r="D15704" s="45" t="s">
        <v>15765</v>
      </c>
      <c r="E15704" s="45" t="s">
        <v>6423</v>
      </c>
      <c r="F15704" s="328"/>
      <c r="G15704" s="328"/>
      <c r="H15704" s="328"/>
      <c r="I15704" s="329"/>
      <c r="J15704" s="329"/>
      <c r="K15704" s="329"/>
      <c r="L15704" s="337"/>
      <c r="M15704" s="337"/>
      <c r="P15704" s="343"/>
    </row>
    <row r="15705" spans="1:16" x14ac:dyDescent="0.25">
      <c r="A15705" s="44" t="s">
        <v>10001</v>
      </c>
      <c r="B15705" s="44" t="s">
        <v>11264</v>
      </c>
      <c r="C15705" s="45" t="s">
        <v>6379</v>
      </c>
      <c r="D15705" s="45" t="s">
        <v>15765</v>
      </c>
      <c r="E15705" s="45" t="s">
        <v>6422</v>
      </c>
      <c r="F15705" s="328"/>
      <c r="G15705" s="328"/>
      <c r="H15705" s="328"/>
      <c r="I15705" s="329"/>
      <c r="J15705" s="329"/>
      <c r="K15705" s="329"/>
      <c r="L15705" s="337"/>
      <c r="M15705" s="337"/>
      <c r="P15705" s="343"/>
    </row>
    <row r="15706" spans="1:16" x14ac:dyDescent="0.25">
      <c r="A15706" s="44" t="s">
        <v>10001</v>
      </c>
      <c r="B15706" s="44" t="s">
        <v>5798</v>
      </c>
      <c r="C15706" s="45" t="s">
        <v>11341</v>
      </c>
      <c r="D15706" s="45" t="s">
        <v>15765</v>
      </c>
      <c r="E15706" s="45" t="s">
        <v>2980</v>
      </c>
      <c r="F15706" s="328"/>
      <c r="G15706" s="328"/>
      <c r="H15706" s="328"/>
      <c r="I15706" s="329"/>
      <c r="J15706" s="329"/>
      <c r="K15706" s="329"/>
      <c r="L15706" s="337"/>
      <c r="M15706" s="337"/>
      <c r="P15706" s="343"/>
    </row>
    <row r="15707" spans="1:16" x14ac:dyDescent="0.25">
      <c r="A15707" s="346" t="s">
        <v>10001</v>
      </c>
      <c r="B15707" s="346" t="s">
        <v>11257</v>
      </c>
      <c r="C15707" s="347" t="s">
        <v>5266</v>
      </c>
      <c r="D15707" s="347" t="s">
        <v>15765</v>
      </c>
      <c r="E15707" s="347" t="s">
        <v>6212</v>
      </c>
      <c r="F15707" s="346"/>
      <c r="G15707" s="346"/>
      <c r="H15707" s="346"/>
      <c r="I15707" s="346"/>
      <c r="J15707" s="346"/>
      <c r="K15707" s="346"/>
      <c r="L15707" s="346"/>
      <c r="M15707" s="346"/>
      <c r="P15707" s="343"/>
    </row>
    <row r="15708" spans="1:16" x14ac:dyDescent="0.25">
      <c r="A15708" s="346" t="s">
        <v>10001</v>
      </c>
      <c r="B15708" s="346" t="s">
        <v>10005</v>
      </c>
      <c r="C15708" s="347" t="s">
        <v>9692</v>
      </c>
      <c r="D15708" s="347" t="s">
        <v>15765</v>
      </c>
      <c r="E15708" s="347" t="s">
        <v>6967</v>
      </c>
      <c r="F15708" s="346"/>
      <c r="G15708" s="346"/>
      <c r="H15708" s="346"/>
      <c r="I15708" s="346"/>
      <c r="J15708" s="346"/>
      <c r="K15708" s="346"/>
      <c r="L15708" s="346"/>
      <c r="M15708" s="346"/>
      <c r="P15708" s="343"/>
    </row>
    <row r="15709" spans="1:16" x14ac:dyDescent="0.25">
      <c r="A15709" s="346" t="s">
        <v>10001</v>
      </c>
      <c r="B15709" s="346" t="s">
        <v>10006</v>
      </c>
      <c r="C15709" s="347" t="s">
        <v>2987</v>
      </c>
      <c r="D15709" s="347" t="s">
        <v>15765</v>
      </c>
      <c r="E15709" s="347" t="s">
        <v>6423</v>
      </c>
      <c r="F15709" s="346"/>
      <c r="G15709" s="346"/>
      <c r="H15709" s="346"/>
      <c r="I15709" s="346"/>
      <c r="J15709" s="346"/>
      <c r="K15709" s="346"/>
      <c r="L15709" s="346"/>
      <c r="M15709" s="346"/>
      <c r="P15709" s="343"/>
    </row>
    <row r="15710" spans="1:16" x14ac:dyDescent="0.25">
      <c r="A15710" s="346" t="s">
        <v>10001</v>
      </c>
      <c r="B15710" s="346" t="s">
        <v>11264</v>
      </c>
      <c r="C15710" s="347" t="s">
        <v>6379</v>
      </c>
      <c r="D15710" s="347" t="s">
        <v>15765</v>
      </c>
      <c r="E15710" s="347" t="s">
        <v>6665</v>
      </c>
      <c r="F15710" s="346"/>
      <c r="G15710" s="346"/>
      <c r="H15710" s="346"/>
      <c r="I15710" s="346"/>
      <c r="J15710" s="346"/>
      <c r="K15710" s="346"/>
      <c r="L15710" s="346"/>
      <c r="M15710" s="346"/>
      <c r="P15710" s="343"/>
    </row>
    <row r="15711" spans="1:16" x14ac:dyDescent="0.25">
      <c r="A15711" s="346" t="s">
        <v>10001</v>
      </c>
      <c r="B15711" s="346" t="s">
        <v>5798</v>
      </c>
      <c r="C15711" s="347" t="s">
        <v>11341</v>
      </c>
      <c r="D15711" s="347" t="s">
        <v>15765</v>
      </c>
      <c r="E15711" s="347" t="s">
        <v>6430</v>
      </c>
      <c r="F15711" s="346"/>
      <c r="G15711" s="346"/>
      <c r="H15711" s="346"/>
      <c r="I15711" s="346"/>
      <c r="J15711" s="346"/>
      <c r="K15711" s="346"/>
      <c r="L15711" s="346"/>
      <c r="M15711" s="346"/>
      <c r="P15711" s="343"/>
    </row>
    <row r="15712" spans="1:16" x14ac:dyDescent="0.25">
      <c r="A15712" s="44" t="s">
        <v>10001</v>
      </c>
      <c r="B15712" s="44" t="s">
        <v>13572</v>
      </c>
      <c r="C15712" s="45" t="s">
        <v>13730</v>
      </c>
      <c r="D15712" s="45" t="s">
        <v>4574</v>
      </c>
      <c r="E15712" s="275">
        <f>DATE(2028,5,7)</f>
        <v>46880</v>
      </c>
      <c r="M15712" s="337"/>
      <c r="P15712" s="343"/>
    </row>
    <row r="15713" spans="1:16" x14ac:dyDescent="0.25">
      <c r="A15713" s="44" t="s">
        <v>10001</v>
      </c>
      <c r="B15713" s="44" t="s">
        <v>11257</v>
      </c>
      <c r="C15713" s="45" t="s">
        <v>5266</v>
      </c>
      <c r="D15713" s="45" t="s">
        <v>13812</v>
      </c>
      <c r="E15713" s="45" t="s">
        <v>6212</v>
      </c>
      <c r="F15713" s="93"/>
      <c r="G15713" s="93"/>
      <c r="H15713" s="93"/>
      <c r="I15713" s="99"/>
      <c r="J15713" s="99"/>
      <c r="K15713" s="99"/>
      <c r="L15713" s="337"/>
      <c r="M15713" s="337"/>
      <c r="P15713" s="343"/>
    </row>
    <row r="15714" spans="1:16" x14ac:dyDescent="0.25">
      <c r="A15714" s="44" t="s">
        <v>10001</v>
      </c>
      <c r="B15714" s="44" t="s">
        <v>10005</v>
      </c>
      <c r="C15714" s="45" t="s">
        <v>9692</v>
      </c>
      <c r="D15714" s="45" t="s">
        <v>13812</v>
      </c>
      <c r="E15714" s="45" t="s">
        <v>8836</v>
      </c>
      <c r="F15714" s="93"/>
      <c r="G15714" s="93"/>
      <c r="H15714" s="93"/>
      <c r="I15714" s="99"/>
      <c r="J15714" s="99"/>
      <c r="K15714" s="99"/>
      <c r="L15714" s="337"/>
      <c r="M15714" s="337"/>
      <c r="P15714" s="343"/>
    </row>
    <row r="15715" spans="1:16" x14ac:dyDescent="0.25">
      <c r="A15715" s="44" t="s">
        <v>10001</v>
      </c>
      <c r="B15715" s="44" t="s">
        <v>10006</v>
      </c>
      <c r="C15715" s="45" t="s">
        <v>2987</v>
      </c>
      <c r="D15715" s="45" t="s">
        <v>13812</v>
      </c>
      <c r="E15715" s="45" t="s">
        <v>6423</v>
      </c>
      <c r="F15715" s="93"/>
      <c r="G15715" s="93"/>
      <c r="H15715" s="93"/>
      <c r="I15715" s="99"/>
      <c r="J15715" s="99"/>
      <c r="K15715" s="99"/>
      <c r="L15715" s="337"/>
      <c r="M15715" s="337"/>
      <c r="P15715" s="343"/>
    </row>
    <row r="15716" spans="1:16" x14ac:dyDescent="0.25">
      <c r="A15716" s="44" t="s">
        <v>10001</v>
      </c>
      <c r="B15716" s="44" t="s">
        <v>11264</v>
      </c>
      <c r="C15716" s="45" t="s">
        <v>6379</v>
      </c>
      <c r="D15716" s="45" t="s">
        <v>13812</v>
      </c>
      <c r="E15716" s="45" t="s">
        <v>6422</v>
      </c>
      <c r="F15716" s="93"/>
      <c r="G15716" s="93"/>
      <c r="H15716" s="93"/>
      <c r="I15716" s="99"/>
      <c r="J15716" s="99"/>
      <c r="K15716" s="99"/>
      <c r="L15716" s="337"/>
      <c r="M15716" s="337"/>
      <c r="P15716" s="343"/>
    </row>
    <row r="15717" spans="1:16" x14ac:dyDescent="0.25">
      <c r="A15717" s="44" t="s">
        <v>10001</v>
      </c>
      <c r="B15717" s="44" t="s">
        <v>5798</v>
      </c>
      <c r="C15717" s="45" t="s">
        <v>11341</v>
      </c>
      <c r="D15717" s="45" t="s">
        <v>13812</v>
      </c>
      <c r="E15717" s="45" t="s">
        <v>2980</v>
      </c>
      <c r="F15717" s="93"/>
      <c r="G15717" s="93"/>
      <c r="H15717" s="93"/>
      <c r="I15717" s="99"/>
      <c r="J15717" s="99"/>
      <c r="K15717" s="99"/>
      <c r="L15717" s="337"/>
      <c r="M15717" s="337"/>
      <c r="P15717" s="343"/>
    </row>
    <row r="15718" spans="1:16" x14ac:dyDescent="0.25">
      <c r="A15718" s="44" t="s">
        <v>13355</v>
      </c>
      <c r="B15718" s="92" t="s">
        <v>13392</v>
      </c>
      <c r="C15718" s="45" t="s">
        <v>13122</v>
      </c>
      <c r="D15718" s="93" t="s">
        <v>13391</v>
      </c>
      <c r="E15718" s="94">
        <v>45838</v>
      </c>
      <c r="F15718" s="93"/>
      <c r="G15718" s="93"/>
      <c r="H15718" s="93"/>
      <c r="I15718" s="99"/>
      <c r="J15718" s="99"/>
      <c r="K15718" s="99"/>
      <c r="L15718" s="337"/>
      <c r="M15718" s="337"/>
      <c r="N15718" s="31"/>
      <c r="P15718" s="343"/>
    </row>
    <row r="15719" spans="1:16" x14ac:dyDescent="0.25">
      <c r="A15719" s="44" t="s">
        <v>352</v>
      </c>
      <c r="B15719" s="44" t="s">
        <v>5255</v>
      </c>
      <c r="C15719" s="45" t="s">
        <v>5256</v>
      </c>
      <c r="D15719" s="45" t="s">
        <v>15765</v>
      </c>
      <c r="E15719" s="45" t="s">
        <v>6212</v>
      </c>
      <c r="F15719" s="328"/>
      <c r="G15719" s="328"/>
      <c r="H15719" s="328"/>
      <c r="I15719" s="329"/>
      <c r="J15719" s="329"/>
      <c r="K15719" s="329"/>
      <c r="L15719" s="337"/>
      <c r="M15719" s="337"/>
      <c r="P15719" s="343"/>
    </row>
    <row r="15720" spans="1:16" x14ac:dyDescent="0.25">
      <c r="A15720" s="44" t="s">
        <v>352</v>
      </c>
      <c r="B15720" s="44" t="s">
        <v>353</v>
      </c>
      <c r="C15720" s="45" t="s">
        <v>5028</v>
      </c>
      <c r="D15720" s="45" t="s">
        <v>15765</v>
      </c>
      <c r="E15720" s="45" t="s">
        <v>6673</v>
      </c>
      <c r="F15720" s="328"/>
      <c r="G15720" s="328"/>
      <c r="H15720" s="328"/>
      <c r="I15720" s="329"/>
      <c r="J15720" s="329"/>
      <c r="K15720" s="329"/>
      <c r="L15720" s="337"/>
      <c r="M15720" s="337"/>
      <c r="P15720" s="343"/>
    </row>
    <row r="15721" spans="1:16" x14ac:dyDescent="0.25">
      <c r="A15721" s="44" t="s">
        <v>352</v>
      </c>
      <c r="B15721" s="44" t="s">
        <v>5213</v>
      </c>
      <c r="C15721" s="45" t="s">
        <v>3868</v>
      </c>
      <c r="D15721" s="45" t="s">
        <v>15765</v>
      </c>
      <c r="E15721" s="45" t="s">
        <v>6714</v>
      </c>
      <c r="F15721" s="328"/>
      <c r="G15721" s="328"/>
      <c r="H15721" s="328"/>
      <c r="I15721" s="329"/>
      <c r="J15721" s="329"/>
      <c r="K15721" s="329"/>
      <c r="L15721" s="337"/>
      <c r="M15721" s="337"/>
      <c r="P15721" s="343"/>
    </row>
    <row r="15722" spans="1:16" x14ac:dyDescent="0.25">
      <c r="A15722" s="346" t="s">
        <v>352</v>
      </c>
      <c r="B15722" s="346" t="s">
        <v>5255</v>
      </c>
      <c r="C15722" s="347" t="s">
        <v>5256</v>
      </c>
      <c r="D15722" s="347" t="s">
        <v>15765</v>
      </c>
      <c r="E15722" s="347" t="s">
        <v>6212</v>
      </c>
      <c r="F15722" s="346"/>
      <c r="G15722" s="346"/>
      <c r="H15722" s="346"/>
      <c r="I15722" s="346"/>
      <c r="J15722" s="346"/>
      <c r="K15722" s="346"/>
      <c r="L15722" s="346"/>
      <c r="M15722" s="346"/>
      <c r="P15722" s="343"/>
    </row>
    <row r="15723" spans="1:16" x14ac:dyDescent="0.25">
      <c r="A15723" s="346" t="s">
        <v>352</v>
      </c>
      <c r="B15723" s="346" t="s">
        <v>353</v>
      </c>
      <c r="C15723" s="347" t="s">
        <v>5028</v>
      </c>
      <c r="D15723" s="347" t="s">
        <v>15765</v>
      </c>
      <c r="E15723" s="347" t="s">
        <v>10364</v>
      </c>
      <c r="F15723" s="346"/>
      <c r="G15723" s="346"/>
      <c r="H15723" s="346"/>
      <c r="I15723" s="346"/>
      <c r="J15723" s="346"/>
      <c r="K15723" s="346"/>
      <c r="L15723" s="346"/>
      <c r="M15723" s="346"/>
      <c r="P15723" s="343"/>
    </row>
    <row r="15724" spans="1:16" x14ac:dyDescent="0.25">
      <c r="A15724" s="346" t="s">
        <v>352</v>
      </c>
      <c r="B15724" s="346" t="s">
        <v>5213</v>
      </c>
      <c r="C15724" s="347" t="s">
        <v>3868</v>
      </c>
      <c r="D15724" s="347" t="s">
        <v>15765</v>
      </c>
      <c r="E15724" s="347" t="s">
        <v>6714</v>
      </c>
      <c r="F15724" s="346"/>
      <c r="G15724" s="346"/>
      <c r="H15724" s="346"/>
      <c r="I15724" s="346"/>
      <c r="J15724" s="346"/>
      <c r="K15724" s="346"/>
      <c r="L15724" s="346"/>
      <c r="M15724" s="346"/>
      <c r="P15724" s="343"/>
    </row>
    <row r="15725" spans="1:16" x14ac:dyDescent="0.25">
      <c r="A15725" s="44" t="s">
        <v>352</v>
      </c>
      <c r="B15725" s="44" t="s">
        <v>5255</v>
      </c>
      <c r="C15725" s="45" t="s">
        <v>5256</v>
      </c>
      <c r="D15725" s="45" t="s">
        <v>13812</v>
      </c>
      <c r="E15725" s="45" t="s">
        <v>6212</v>
      </c>
      <c r="F15725" s="93"/>
      <c r="G15725" s="93"/>
      <c r="H15725" s="93"/>
      <c r="I15725" s="99"/>
      <c r="J15725" s="99"/>
      <c r="K15725" s="99"/>
      <c r="L15725" s="337"/>
      <c r="M15725" s="337"/>
      <c r="P15725" s="343"/>
    </row>
    <row r="15726" spans="1:16" x14ac:dyDescent="0.25">
      <c r="A15726" s="44" t="s">
        <v>352</v>
      </c>
      <c r="B15726" s="44" t="s">
        <v>353</v>
      </c>
      <c r="C15726" s="45" t="s">
        <v>5028</v>
      </c>
      <c r="D15726" s="45" t="s">
        <v>13812</v>
      </c>
      <c r="E15726" s="45" t="s">
        <v>6673</v>
      </c>
      <c r="F15726" s="93"/>
      <c r="G15726" s="93"/>
      <c r="H15726" s="93"/>
      <c r="I15726" s="99"/>
      <c r="J15726" s="99"/>
      <c r="K15726" s="99"/>
      <c r="L15726" s="337"/>
      <c r="M15726" s="337"/>
      <c r="P15726" s="343"/>
    </row>
    <row r="15727" spans="1:16" x14ac:dyDescent="0.25">
      <c r="A15727" s="44" t="s">
        <v>352</v>
      </c>
      <c r="B15727" s="44" t="s">
        <v>5213</v>
      </c>
      <c r="C15727" s="45" t="s">
        <v>3868</v>
      </c>
      <c r="D15727" s="45" t="s">
        <v>13812</v>
      </c>
      <c r="E15727" s="45" t="s">
        <v>6714</v>
      </c>
      <c r="F15727" s="93"/>
      <c r="G15727" s="93"/>
      <c r="H15727" s="93"/>
      <c r="I15727" s="99"/>
      <c r="J15727" s="99"/>
      <c r="K15727" s="99"/>
      <c r="L15727" s="337"/>
      <c r="M15727" s="337"/>
      <c r="P15727" s="343"/>
    </row>
    <row r="15728" spans="1:16" x14ac:dyDescent="0.25">
      <c r="A15728" s="44" t="s">
        <v>11080</v>
      </c>
      <c r="B15728" s="44" t="s">
        <v>1355</v>
      </c>
      <c r="C15728" s="45" t="s">
        <v>10974</v>
      </c>
      <c r="D15728" s="45" t="s">
        <v>18252</v>
      </c>
      <c r="E15728" s="45" t="s">
        <v>10715</v>
      </c>
      <c r="F15728" s="45" t="s">
        <v>1384</v>
      </c>
      <c r="G15728" s="45" t="s">
        <v>1385</v>
      </c>
      <c r="P15728" s="343"/>
    </row>
    <row r="15729" spans="1:16" x14ac:dyDescent="0.25">
      <c r="A15729" s="44" t="s">
        <v>11080</v>
      </c>
      <c r="B15729" s="44" t="s">
        <v>8259</v>
      </c>
      <c r="C15729" s="45" t="s">
        <v>11115</v>
      </c>
      <c r="D15729" s="45" t="s">
        <v>1398</v>
      </c>
      <c r="E15729" s="94">
        <v>46074</v>
      </c>
      <c r="F15729" s="45"/>
      <c r="G15729" s="45"/>
      <c r="H15729" s="93"/>
      <c r="I15729" s="99"/>
      <c r="J15729" s="99"/>
      <c r="K15729" s="99"/>
      <c r="L15729" s="337"/>
      <c r="M15729" s="337"/>
      <c r="P15729" s="343"/>
    </row>
    <row r="15730" spans="1:16" x14ac:dyDescent="0.25">
      <c r="A15730" s="264" t="s">
        <v>15150</v>
      </c>
      <c r="B15730" s="264" t="s">
        <v>13009</v>
      </c>
      <c r="C15730" s="265">
        <v>240101</v>
      </c>
      <c r="D15730" s="265" t="s">
        <v>15953</v>
      </c>
      <c r="E15730" s="266" t="s">
        <v>13010</v>
      </c>
      <c r="P15730" s="343"/>
    </row>
    <row r="15731" spans="1:16" x14ac:dyDescent="0.25">
      <c r="A15731" s="264" t="s">
        <v>18046</v>
      </c>
      <c r="B15731" s="264" t="s">
        <v>2751</v>
      </c>
      <c r="C15731" s="265">
        <v>250106</v>
      </c>
      <c r="D15731" s="265" t="s">
        <v>15953</v>
      </c>
      <c r="E15731" s="266" t="s">
        <v>16784</v>
      </c>
      <c r="P15731" s="343"/>
    </row>
    <row r="15732" spans="1:16" x14ac:dyDescent="0.25">
      <c r="A15732" s="44" t="s">
        <v>16329</v>
      </c>
      <c r="B15732" s="44" t="s">
        <v>16320</v>
      </c>
      <c r="C15732" s="45" t="s">
        <v>16321</v>
      </c>
      <c r="D15732" s="45" t="s">
        <v>16294</v>
      </c>
      <c r="E15732" s="46">
        <v>46022</v>
      </c>
      <c r="F15732" s="338"/>
      <c r="G15732" s="44"/>
      <c r="H15732" s="44"/>
      <c r="I15732" s="44"/>
      <c r="J15732" s="44"/>
      <c r="K15732" s="44"/>
      <c r="L15732" s="337"/>
      <c r="M15732" s="337"/>
      <c r="N15732" s="31"/>
      <c r="P15732" s="343"/>
    </row>
    <row r="15733" spans="1:16" x14ac:dyDescent="0.25">
      <c r="A15733" s="346" t="s">
        <v>17603</v>
      </c>
      <c r="B15733" s="403" t="s">
        <v>17114</v>
      </c>
      <c r="C15733" s="413">
        <v>13.24</v>
      </c>
      <c r="D15733" s="43" t="s">
        <v>17679</v>
      </c>
      <c r="E15733" s="43">
        <v>47299</v>
      </c>
      <c r="F15733" s="88"/>
      <c r="P15733" s="343"/>
    </row>
    <row r="15734" spans="1:16" x14ac:dyDescent="0.25">
      <c r="A15734" s="403" t="s">
        <v>17603</v>
      </c>
      <c r="B15734" s="403" t="s">
        <v>17132</v>
      </c>
      <c r="C15734" s="413">
        <v>20.239999999999998</v>
      </c>
      <c r="D15734" s="43" t="s">
        <v>17679</v>
      </c>
      <c r="E15734" s="43">
        <v>47299</v>
      </c>
      <c r="F15734" s="88"/>
      <c r="P15734" s="343"/>
    </row>
    <row r="15735" spans="1:16" x14ac:dyDescent="0.25">
      <c r="A15735" s="262" t="s">
        <v>29</v>
      </c>
      <c r="B15735" s="262" t="s">
        <v>11553</v>
      </c>
      <c r="C15735" s="53" t="s">
        <v>11763</v>
      </c>
      <c r="D15735" s="93" t="s">
        <v>7330</v>
      </c>
      <c r="E15735" s="263">
        <v>47059</v>
      </c>
      <c r="F15735" s="93"/>
      <c r="G15735" s="93"/>
      <c r="H15735" s="93"/>
      <c r="I15735" s="99"/>
      <c r="J15735" s="99"/>
      <c r="K15735" s="99"/>
      <c r="L15735" s="337"/>
      <c r="M15735" s="337"/>
      <c r="P15735" s="343"/>
    </row>
    <row r="15736" spans="1:16" x14ac:dyDescent="0.2">
      <c r="A15736" s="57" t="s">
        <v>29</v>
      </c>
      <c r="B15736" s="57" t="s">
        <v>2495</v>
      </c>
      <c r="C15736" s="62">
        <v>21030</v>
      </c>
      <c r="D15736" s="62" t="s">
        <v>5966</v>
      </c>
      <c r="E15736" s="60">
        <v>45961</v>
      </c>
      <c r="F15736" s="339" t="s">
        <v>16268</v>
      </c>
      <c r="G15736" s="339" t="s">
        <v>16268</v>
      </c>
      <c r="H15736" s="57"/>
      <c r="I15736" s="57"/>
      <c r="J15736" s="57"/>
      <c r="K15736" s="57"/>
      <c r="L15736" s="337"/>
      <c r="M15736" s="337"/>
      <c r="N15736" s="31"/>
      <c r="P15736" s="343"/>
    </row>
    <row r="15737" spans="1:16" x14ac:dyDescent="0.25">
      <c r="A15737" s="403" t="s">
        <v>29</v>
      </c>
      <c r="B15737" s="403" t="s">
        <v>17114</v>
      </c>
      <c r="C15737" s="413">
        <v>13.24</v>
      </c>
      <c r="D15737" s="43" t="s">
        <v>17679</v>
      </c>
      <c r="E15737" s="43">
        <v>47299</v>
      </c>
      <c r="F15737" s="88" t="s">
        <v>1533</v>
      </c>
      <c r="P15737" s="343"/>
    </row>
    <row r="15738" spans="1:16" x14ac:dyDescent="0.25">
      <c r="A15738" s="1" t="s">
        <v>29</v>
      </c>
      <c r="B15738" s="432" t="s">
        <v>6242</v>
      </c>
      <c r="C15738" s="433" t="s">
        <v>6267</v>
      </c>
      <c r="D15738" s="434" t="s">
        <v>17016</v>
      </c>
      <c r="E15738" s="434">
        <v>45885</v>
      </c>
      <c r="P15738" s="343"/>
    </row>
    <row r="15739" spans="1:16" x14ac:dyDescent="0.25">
      <c r="A15739" s="1" t="s">
        <v>29</v>
      </c>
      <c r="B15739" s="432" t="s">
        <v>16406</v>
      </c>
      <c r="C15739" s="433" t="s">
        <v>16417</v>
      </c>
      <c r="D15739" s="434" t="s">
        <v>17016</v>
      </c>
      <c r="E15739" s="434">
        <v>46008</v>
      </c>
      <c r="P15739" s="343"/>
    </row>
    <row r="15740" spans="1:16" x14ac:dyDescent="0.25">
      <c r="A15740" s="44" t="s">
        <v>29</v>
      </c>
      <c r="B15740" s="353" t="s">
        <v>17063</v>
      </c>
      <c r="C15740" s="32" t="s">
        <v>17033</v>
      </c>
      <c r="D15740" s="32" t="s">
        <v>1398</v>
      </c>
      <c r="E15740" s="33">
        <v>47208</v>
      </c>
      <c r="F15740" s="32"/>
      <c r="G15740" s="32"/>
      <c r="H15740" s="32"/>
      <c r="I15740" s="31"/>
      <c r="J15740" s="31"/>
      <c r="K15740" s="31"/>
      <c r="L15740" s="31"/>
      <c r="M15740" s="31"/>
      <c r="N15740" s="31"/>
      <c r="P15740" s="343"/>
    </row>
    <row r="15741" spans="1:16" ht="14.4" x14ac:dyDescent="0.3">
      <c r="A15741" s="25" t="s">
        <v>29</v>
      </c>
      <c r="B15741" s="44" t="s">
        <v>5537</v>
      </c>
      <c r="C15741" s="45" t="s">
        <v>5538</v>
      </c>
      <c r="D15741" s="45" t="s">
        <v>13812</v>
      </c>
      <c r="E15741" s="45" t="s">
        <v>6714</v>
      </c>
      <c r="F15741" s="93"/>
      <c r="G15741" s="93"/>
      <c r="H15741" s="93"/>
      <c r="I15741" s="99"/>
      <c r="J15741" s="99"/>
      <c r="K15741" s="99"/>
      <c r="P15741" s="343"/>
    </row>
    <row r="15742" spans="1:16" x14ac:dyDescent="0.2">
      <c r="A15742" s="99" t="s">
        <v>1995</v>
      </c>
      <c r="B15742" s="92" t="s">
        <v>1985</v>
      </c>
      <c r="C15742" s="93" t="s">
        <v>7575</v>
      </c>
      <c r="D15742" s="93" t="s">
        <v>1994</v>
      </c>
      <c r="E15742" s="112">
        <v>46387</v>
      </c>
      <c r="F15742" s="93"/>
      <c r="G15742" s="93"/>
      <c r="H15742" s="93"/>
      <c r="I15742" s="99"/>
      <c r="J15742" s="99"/>
      <c r="K15742" s="99"/>
      <c r="L15742" s="337"/>
      <c r="M15742" s="337"/>
      <c r="P15742" s="343"/>
    </row>
    <row r="15743" spans="1:16" x14ac:dyDescent="0.25">
      <c r="A15743" s="264" t="s">
        <v>1995</v>
      </c>
      <c r="B15743" s="264" t="s">
        <v>6669</v>
      </c>
      <c r="C15743" s="265">
        <v>240804</v>
      </c>
      <c r="D15743" s="265" t="s">
        <v>15953</v>
      </c>
      <c r="E15743" s="266" t="s">
        <v>15826</v>
      </c>
      <c r="P15743" s="343"/>
    </row>
    <row r="15744" spans="1:16" x14ac:dyDescent="0.25">
      <c r="A15744" s="44" t="s">
        <v>15665</v>
      </c>
      <c r="B15744" s="44" t="s">
        <v>15970</v>
      </c>
      <c r="C15744" s="45" t="s">
        <v>15775</v>
      </c>
      <c r="D15744" s="45" t="s">
        <v>18252</v>
      </c>
      <c r="E15744" s="45" t="s">
        <v>6416</v>
      </c>
      <c r="F15744" s="45" t="s">
        <v>1385</v>
      </c>
      <c r="G15744" s="45" t="s">
        <v>1385</v>
      </c>
      <c r="P15744" s="343"/>
    </row>
    <row r="15745" spans="1:16" x14ac:dyDescent="0.2">
      <c r="A15745" s="57" t="s">
        <v>489</v>
      </c>
      <c r="B15745" s="92" t="s">
        <v>4550</v>
      </c>
      <c r="C15745" s="93" t="s">
        <v>4548</v>
      </c>
      <c r="D15745" s="93" t="s">
        <v>4549</v>
      </c>
      <c r="E15745" s="94">
        <v>46203</v>
      </c>
      <c r="F15745" s="93"/>
      <c r="G15745" s="93"/>
      <c r="H15745" s="93"/>
      <c r="I15745" s="99"/>
      <c r="J15745" s="99"/>
      <c r="K15745" s="99"/>
      <c r="L15745" s="337"/>
      <c r="M15745" s="337"/>
      <c r="P15745" s="343"/>
    </row>
    <row r="15746" spans="1:16" x14ac:dyDescent="0.25">
      <c r="A15746" s="44" t="s">
        <v>489</v>
      </c>
      <c r="B15746" s="44" t="s">
        <v>15257</v>
      </c>
      <c r="C15746" s="45" t="s">
        <v>13518</v>
      </c>
      <c r="D15746" s="45" t="s">
        <v>16294</v>
      </c>
      <c r="E15746" s="46">
        <v>46022</v>
      </c>
      <c r="F15746" s="338"/>
      <c r="G15746" s="44"/>
      <c r="H15746" s="44"/>
      <c r="I15746" s="44"/>
      <c r="J15746" s="44"/>
      <c r="K15746" s="44"/>
      <c r="L15746" s="337"/>
      <c r="M15746" s="337"/>
      <c r="N15746" s="31"/>
      <c r="P15746" s="343"/>
    </row>
    <row r="15747" spans="1:16" x14ac:dyDescent="0.25">
      <c r="A15747" s="44" t="s">
        <v>16218</v>
      </c>
      <c r="B15747" s="44" t="s">
        <v>15962</v>
      </c>
      <c r="C15747" s="45" t="s">
        <v>15776</v>
      </c>
      <c r="D15747" s="45" t="s">
        <v>18252</v>
      </c>
      <c r="E15747" s="45" t="s">
        <v>6416</v>
      </c>
      <c r="F15747" s="45" t="s">
        <v>1384</v>
      </c>
      <c r="G15747" s="45" t="s">
        <v>1385</v>
      </c>
      <c r="P15747" s="343"/>
    </row>
    <row r="15748" spans="1:16" x14ac:dyDescent="0.25">
      <c r="A15748" s="264" t="s">
        <v>18047</v>
      </c>
      <c r="B15748" s="264" t="s">
        <v>14575</v>
      </c>
      <c r="C15748" s="265">
        <v>240402</v>
      </c>
      <c r="D15748" s="265" t="s">
        <v>15953</v>
      </c>
      <c r="E15748" s="266" t="s">
        <v>6492</v>
      </c>
      <c r="P15748" s="343"/>
    </row>
    <row r="15749" spans="1:16" x14ac:dyDescent="0.25">
      <c r="A15749" s="264" t="s">
        <v>18047</v>
      </c>
      <c r="B15749" s="264" t="s">
        <v>6669</v>
      </c>
      <c r="C15749" s="265">
        <v>240804</v>
      </c>
      <c r="D15749" s="265" t="s">
        <v>15953</v>
      </c>
      <c r="E15749" s="266" t="s">
        <v>15826</v>
      </c>
      <c r="P15749" s="343"/>
    </row>
    <row r="15750" spans="1:16" x14ac:dyDescent="0.25">
      <c r="A15750" s="264" t="s">
        <v>7121</v>
      </c>
      <c r="B15750" s="264" t="s">
        <v>6669</v>
      </c>
      <c r="C15750" s="265">
        <v>220802</v>
      </c>
      <c r="D15750" s="265" t="s">
        <v>15953</v>
      </c>
      <c r="E15750" s="266" t="s">
        <v>6416</v>
      </c>
      <c r="P15750" s="343"/>
    </row>
    <row r="15751" spans="1:16" ht="14.4" x14ac:dyDescent="0.2">
      <c r="A15751" s="57" t="s">
        <v>13560</v>
      </c>
      <c r="B15751" s="57" t="s">
        <v>1511</v>
      </c>
      <c r="C15751" s="62" t="s">
        <v>5954</v>
      </c>
      <c r="D15751" s="62" t="s">
        <v>5966</v>
      </c>
      <c r="E15751" s="341" t="s">
        <v>13531</v>
      </c>
      <c r="F15751" s="339"/>
      <c r="G15751" s="339"/>
      <c r="H15751" s="57"/>
      <c r="I15751" s="57"/>
      <c r="J15751" s="57"/>
      <c r="K15751" s="57"/>
      <c r="L15751" s="337"/>
      <c r="M15751" s="337"/>
      <c r="P15751" s="343"/>
    </row>
    <row r="15752" spans="1:16" x14ac:dyDescent="0.25">
      <c r="A15752" s="403" t="s">
        <v>17604</v>
      </c>
      <c r="B15752" s="403" t="s">
        <v>17114</v>
      </c>
      <c r="C15752" s="413">
        <v>13.24</v>
      </c>
      <c r="D15752" s="43" t="s">
        <v>17679</v>
      </c>
      <c r="E15752" s="43">
        <v>47299</v>
      </c>
      <c r="F15752" s="88"/>
      <c r="P15752" s="343"/>
    </row>
    <row r="15753" spans="1:16" x14ac:dyDescent="0.25">
      <c r="A15753" s="264" t="s">
        <v>10820</v>
      </c>
      <c r="B15753" s="264" t="s">
        <v>1053</v>
      </c>
      <c r="C15753" s="265">
        <v>210902</v>
      </c>
      <c r="D15753" s="265" t="s">
        <v>15953</v>
      </c>
      <c r="E15753" s="266" t="s">
        <v>5195</v>
      </c>
      <c r="P15753" s="343"/>
    </row>
    <row r="15754" spans="1:16" x14ac:dyDescent="0.25">
      <c r="A15754" s="264" t="s">
        <v>10820</v>
      </c>
      <c r="B15754" s="264" t="s">
        <v>2751</v>
      </c>
      <c r="C15754" s="265">
        <v>230105</v>
      </c>
      <c r="D15754" s="265" t="s">
        <v>15953</v>
      </c>
      <c r="E15754" s="266" t="s">
        <v>6877</v>
      </c>
      <c r="P15754" s="343"/>
    </row>
    <row r="15755" spans="1:16" x14ac:dyDescent="0.25">
      <c r="A15755" s="264" t="s">
        <v>10820</v>
      </c>
      <c r="B15755" s="264" t="s">
        <v>6669</v>
      </c>
      <c r="C15755" s="265">
        <v>230807</v>
      </c>
      <c r="D15755" s="265" t="s">
        <v>15953</v>
      </c>
      <c r="E15755" s="266" t="s">
        <v>6877</v>
      </c>
      <c r="P15755" s="343"/>
    </row>
    <row r="15756" spans="1:16" x14ac:dyDescent="0.25">
      <c r="A15756" s="264" t="s">
        <v>10820</v>
      </c>
      <c r="B15756" s="264" t="s">
        <v>3587</v>
      </c>
      <c r="C15756" s="265">
        <v>230904</v>
      </c>
      <c r="D15756" s="265" t="s">
        <v>15953</v>
      </c>
      <c r="E15756" s="266" t="s">
        <v>10715</v>
      </c>
      <c r="P15756" s="343"/>
    </row>
    <row r="15757" spans="1:16" x14ac:dyDescent="0.25">
      <c r="A15757" s="44" t="s">
        <v>3106</v>
      </c>
      <c r="B15757" s="44" t="s">
        <v>15259</v>
      </c>
      <c r="C15757" s="45" t="s">
        <v>11129</v>
      </c>
      <c r="D15757" s="45" t="s">
        <v>16294</v>
      </c>
      <c r="E15757" s="46">
        <v>46022</v>
      </c>
      <c r="F15757" s="338"/>
      <c r="G15757" s="44"/>
      <c r="H15757" s="44"/>
      <c r="I15757" s="44"/>
      <c r="J15757" s="44"/>
      <c r="K15757" s="44"/>
      <c r="L15757" s="337"/>
      <c r="M15757" s="337"/>
      <c r="N15757" s="31"/>
      <c r="P15757" s="343"/>
    </row>
    <row r="15758" spans="1:16" x14ac:dyDescent="0.2">
      <c r="A15758" s="57" t="s">
        <v>1307</v>
      </c>
      <c r="B15758" s="92" t="s">
        <v>4550</v>
      </c>
      <c r="C15758" s="93" t="s">
        <v>4548</v>
      </c>
      <c r="D15758" s="93" t="s">
        <v>4549</v>
      </c>
      <c r="E15758" s="94">
        <v>46203</v>
      </c>
      <c r="F15758" s="93"/>
      <c r="G15758" s="93"/>
      <c r="H15758" s="93"/>
      <c r="I15758" s="99"/>
      <c r="J15758" s="99"/>
      <c r="K15758" s="99"/>
      <c r="L15758" s="337"/>
      <c r="M15758" s="337"/>
      <c r="P15758" s="343"/>
    </row>
    <row r="15759" spans="1:16" x14ac:dyDescent="0.25">
      <c r="A15759" s="1" t="s">
        <v>1307</v>
      </c>
      <c r="B15759" s="432" t="s">
        <v>14389</v>
      </c>
      <c r="C15759" s="433" t="s">
        <v>14530</v>
      </c>
      <c r="D15759" s="434" t="s">
        <v>17016</v>
      </c>
      <c r="E15759" s="434">
        <v>45826</v>
      </c>
      <c r="P15759" s="343"/>
    </row>
    <row r="15760" spans="1:16" x14ac:dyDescent="0.25">
      <c r="A15760" s="103" t="s">
        <v>3289</v>
      </c>
      <c r="B15760" s="103" t="s">
        <v>3290</v>
      </c>
      <c r="C15760" s="147" t="s">
        <v>2894</v>
      </c>
      <c r="D15760" s="56" t="s">
        <v>1699</v>
      </c>
      <c r="E15760" s="116">
        <v>45535</v>
      </c>
      <c r="F15760" s="104"/>
      <c r="G15760" s="104"/>
      <c r="H15760" s="93"/>
      <c r="I15760" s="99"/>
      <c r="J15760" s="99"/>
      <c r="K15760" s="99"/>
      <c r="L15760" s="337"/>
      <c r="M15760" s="337"/>
      <c r="P15760" s="343"/>
    </row>
    <row r="15761" spans="1:16" x14ac:dyDescent="0.2">
      <c r="A15761" s="57" t="s">
        <v>3289</v>
      </c>
      <c r="B15761" s="92" t="s">
        <v>4550</v>
      </c>
      <c r="C15761" s="93" t="s">
        <v>4548</v>
      </c>
      <c r="D15761" s="93" t="s">
        <v>4549</v>
      </c>
      <c r="E15761" s="94">
        <v>46203</v>
      </c>
      <c r="F15761" s="93"/>
      <c r="G15761" s="93"/>
      <c r="H15761" s="93"/>
      <c r="I15761" s="99"/>
      <c r="J15761" s="99"/>
      <c r="K15761" s="99"/>
      <c r="L15761" s="337"/>
      <c r="M15761" s="337"/>
      <c r="P15761" s="343"/>
    </row>
    <row r="15762" spans="1:16" x14ac:dyDescent="0.25">
      <c r="A15762" s="264" t="s">
        <v>7122</v>
      </c>
      <c r="B15762" s="264" t="s">
        <v>1053</v>
      </c>
      <c r="C15762" s="265">
        <v>210902</v>
      </c>
      <c r="D15762" s="265" t="s">
        <v>15953</v>
      </c>
      <c r="E15762" s="266" t="s">
        <v>5195</v>
      </c>
      <c r="P15762" s="343"/>
    </row>
    <row r="15763" spans="1:16" x14ac:dyDescent="0.2">
      <c r="A15763" s="57" t="s">
        <v>4529</v>
      </c>
      <c r="B15763" s="92" t="s">
        <v>4550</v>
      </c>
      <c r="C15763" s="93" t="s">
        <v>4548</v>
      </c>
      <c r="D15763" s="93" t="s">
        <v>4549</v>
      </c>
      <c r="E15763" s="94">
        <v>46203</v>
      </c>
      <c r="F15763" s="93"/>
      <c r="G15763" s="93"/>
      <c r="H15763" s="93"/>
      <c r="I15763" s="99"/>
      <c r="J15763" s="99"/>
      <c r="K15763" s="99"/>
      <c r="L15763" s="337"/>
      <c r="M15763" s="337"/>
      <c r="P15763" s="343"/>
    </row>
    <row r="15764" spans="1:16" x14ac:dyDescent="0.25">
      <c r="A15764" s="403" t="s">
        <v>4529</v>
      </c>
      <c r="B15764" s="403" t="s">
        <v>17114</v>
      </c>
      <c r="C15764" s="413">
        <v>13.24</v>
      </c>
      <c r="D15764" s="43" t="s">
        <v>17679</v>
      </c>
      <c r="E15764" s="43">
        <v>47299</v>
      </c>
      <c r="F15764" s="88"/>
      <c r="P15764" s="343"/>
    </row>
    <row r="15765" spans="1:16" x14ac:dyDescent="0.25">
      <c r="A15765" s="403" t="s">
        <v>4529</v>
      </c>
      <c r="B15765" s="403" t="s">
        <v>17113</v>
      </c>
      <c r="C15765" s="413">
        <v>14.23</v>
      </c>
      <c r="D15765" s="43" t="s">
        <v>17679</v>
      </c>
      <c r="E15765" s="43">
        <v>46934</v>
      </c>
      <c r="F15765" s="88"/>
      <c r="P15765" s="343"/>
    </row>
    <row r="15766" spans="1:16" x14ac:dyDescent="0.25">
      <c r="A15766" s="346" t="s">
        <v>4529</v>
      </c>
      <c r="B15766" s="403" t="s">
        <v>17132</v>
      </c>
      <c r="C15766" s="413">
        <v>20.239999999999998</v>
      </c>
      <c r="D15766" s="43" t="s">
        <v>17679</v>
      </c>
      <c r="E15766" s="43">
        <v>47299</v>
      </c>
      <c r="F15766" s="88"/>
      <c r="P15766" s="343"/>
    </row>
    <row r="15767" spans="1:16" x14ac:dyDescent="0.25">
      <c r="A15767" s="403" t="s">
        <v>4529</v>
      </c>
      <c r="B15767" s="403" t="s">
        <v>17103</v>
      </c>
      <c r="C15767" s="413">
        <v>22.24</v>
      </c>
      <c r="D15767" s="43" t="s">
        <v>17679</v>
      </c>
      <c r="E15767" s="43">
        <v>47299</v>
      </c>
      <c r="F15767" s="88"/>
      <c r="P15767" s="343"/>
    </row>
    <row r="15768" spans="1:16" x14ac:dyDescent="0.25">
      <c r="A15768" s="264" t="s">
        <v>15151</v>
      </c>
      <c r="B15768" s="264" t="s">
        <v>1053</v>
      </c>
      <c r="C15768" s="265">
        <v>210902</v>
      </c>
      <c r="D15768" s="265" t="s">
        <v>15953</v>
      </c>
      <c r="E15768" s="266" t="s">
        <v>5195</v>
      </c>
      <c r="P15768" s="343"/>
    </row>
    <row r="15769" spans="1:16" x14ac:dyDescent="0.25">
      <c r="A15769" s="264" t="s">
        <v>15151</v>
      </c>
      <c r="B15769" s="264" t="s">
        <v>6669</v>
      </c>
      <c r="C15769" s="265">
        <v>230807</v>
      </c>
      <c r="D15769" s="265" t="s">
        <v>15953</v>
      </c>
      <c r="E15769" s="266" t="s">
        <v>6877</v>
      </c>
      <c r="P15769" s="343"/>
    </row>
    <row r="15770" spans="1:16" x14ac:dyDescent="0.25">
      <c r="A15770" s="264" t="s">
        <v>15151</v>
      </c>
      <c r="B15770" s="264" t="s">
        <v>13009</v>
      </c>
      <c r="C15770" s="265">
        <v>240101</v>
      </c>
      <c r="D15770" s="265" t="s">
        <v>15953</v>
      </c>
      <c r="E15770" s="266" t="s">
        <v>13010</v>
      </c>
      <c r="P15770" s="343"/>
    </row>
    <row r="15771" spans="1:16" x14ac:dyDescent="0.25">
      <c r="A15771" s="264" t="s">
        <v>15151</v>
      </c>
      <c r="B15771" s="264" t="s">
        <v>14575</v>
      </c>
      <c r="C15771" s="265">
        <v>240402</v>
      </c>
      <c r="D15771" s="265" t="s">
        <v>15953</v>
      </c>
      <c r="E15771" s="266" t="s">
        <v>6492</v>
      </c>
      <c r="P15771" s="343"/>
    </row>
    <row r="15772" spans="1:16" x14ac:dyDescent="0.25">
      <c r="A15772" s="1" t="s">
        <v>5118</v>
      </c>
      <c r="B15772" s="432" t="s">
        <v>2152</v>
      </c>
      <c r="C15772" s="433" t="s">
        <v>14031</v>
      </c>
      <c r="D15772" s="434" t="s">
        <v>17016</v>
      </c>
      <c r="E15772" s="434">
        <v>46080</v>
      </c>
      <c r="P15772" s="343"/>
    </row>
    <row r="15773" spans="1:16" x14ac:dyDescent="0.25">
      <c r="A15773" s="1" t="s">
        <v>5118</v>
      </c>
      <c r="B15773" s="432" t="s">
        <v>2152</v>
      </c>
      <c r="C15773" s="433" t="s">
        <v>14031</v>
      </c>
      <c r="D15773" s="434" t="s">
        <v>17016</v>
      </c>
      <c r="E15773" s="434">
        <v>46080</v>
      </c>
      <c r="P15773" s="343"/>
    </row>
    <row r="15774" spans="1:16" x14ac:dyDescent="0.25">
      <c r="A15774" s="1" t="s">
        <v>5118</v>
      </c>
      <c r="B15774" s="432" t="s">
        <v>16406</v>
      </c>
      <c r="C15774" s="433" t="s">
        <v>16418</v>
      </c>
      <c r="D15774" s="434" t="s">
        <v>17016</v>
      </c>
      <c r="E15774" s="434">
        <v>46008</v>
      </c>
      <c r="P15774" s="343"/>
    </row>
    <row r="15775" spans="1:16" x14ac:dyDescent="0.25">
      <c r="A15775" s="1" t="s">
        <v>5118</v>
      </c>
      <c r="B15775" s="432" t="s">
        <v>16406</v>
      </c>
      <c r="C15775" s="433" t="s">
        <v>16418</v>
      </c>
      <c r="D15775" s="434" t="s">
        <v>17016</v>
      </c>
      <c r="E15775" s="434">
        <v>46008</v>
      </c>
      <c r="P15775" s="343"/>
    </row>
    <row r="15776" spans="1:16" x14ac:dyDescent="0.25">
      <c r="A15776" s="44" t="s">
        <v>3107</v>
      </c>
      <c r="B15776" s="44" t="s">
        <v>15259</v>
      </c>
      <c r="C15776" s="45" t="s">
        <v>11129</v>
      </c>
      <c r="D15776" s="45" t="s">
        <v>16294</v>
      </c>
      <c r="E15776" s="46">
        <v>46022</v>
      </c>
      <c r="F15776" s="338"/>
      <c r="G15776" s="44"/>
      <c r="H15776" s="44"/>
      <c r="I15776" s="44"/>
      <c r="J15776" s="44"/>
      <c r="K15776" s="44"/>
      <c r="L15776" s="337"/>
      <c r="M15776" s="337"/>
      <c r="N15776" s="31"/>
      <c r="P15776" s="343"/>
    </row>
    <row r="15777" spans="1:16" x14ac:dyDescent="0.25">
      <c r="A15777" s="1" t="s">
        <v>15</v>
      </c>
      <c r="B15777" s="432" t="s">
        <v>2183</v>
      </c>
      <c r="C15777" s="433" t="s">
        <v>9783</v>
      </c>
      <c r="D15777" s="434" t="s">
        <v>17016</v>
      </c>
      <c r="E15777" s="434">
        <v>45828</v>
      </c>
      <c r="P15777" s="343"/>
    </row>
    <row r="15778" spans="1:16" x14ac:dyDescent="0.25">
      <c r="A15778" s="1" t="s">
        <v>15</v>
      </c>
      <c r="B15778" s="432" t="s">
        <v>2183</v>
      </c>
      <c r="C15778" s="433" t="s">
        <v>9783</v>
      </c>
      <c r="D15778" s="434" t="s">
        <v>17016</v>
      </c>
      <c r="E15778" s="434">
        <v>45828</v>
      </c>
      <c r="P15778" s="343"/>
    </row>
    <row r="15779" spans="1:16" x14ac:dyDescent="0.25">
      <c r="A15779" s="44" t="s">
        <v>15666</v>
      </c>
      <c r="B15779" s="44" t="s">
        <v>1354</v>
      </c>
      <c r="C15779" s="45" t="s">
        <v>14385</v>
      </c>
      <c r="D15779" s="45" t="s">
        <v>18252</v>
      </c>
      <c r="E15779" s="45" t="s">
        <v>3064</v>
      </c>
      <c r="F15779" s="45" t="s">
        <v>1384</v>
      </c>
      <c r="G15779" s="45" t="s">
        <v>1385</v>
      </c>
      <c r="P15779" s="343"/>
    </row>
    <row r="15780" spans="1:16" ht="14.4" x14ac:dyDescent="0.3">
      <c r="A15780" s="25" t="s">
        <v>13440</v>
      </c>
      <c r="B15780" s="103" t="s">
        <v>2001</v>
      </c>
      <c r="C15780" s="147" t="s">
        <v>2953</v>
      </c>
      <c r="D15780" s="147" t="s">
        <v>2915</v>
      </c>
      <c r="E15780" s="116">
        <v>45473</v>
      </c>
      <c r="F15780" s="93"/>
      <c r="G15780" s="93"/>
      <c r="H15780" s="93"/>
      <c r="I15780" s="99"/>
      <c r="J15780" s="99"/>
      <c r="K15780" s="99"/>
      <c r="P15780" s="343"/>
    </row>
    <row r="15781" spans="1:16" x14ac:dyDescent="0.25">
      <c r="A15781" s="44" t="s">
        <v>13440</v>
      </c>
      <c r="B15781" s="44" t="s">
        <v>15257</v>
      </c>
      <c r="C15781" s="45" t="s">
        <v>13518</v>
      </c>
      <c r="D15781" s="45" t="s">
        <v>16294</v>
      </c>
      <c r="E15781" s="46">
        <v>46022</v>
      </c>
      <c r="F15781" s="338"/>
      <c r="G15781" s="44"/>
      <c r="H15781" s="44"/>
      <c r="I15781" s="44"/>
      <c r="J15781" s="44"/>
      <c r="K15781" s="44"/>
      <c r="L15781" s="337"/>
      <c r="M15781" s="337"/>
      <c r="N15781" s="31"/>
      <c r="P15781" s="343"/>
    </row>
    <row r="15782" spans="1:16" x14ac:dyDescent="0.25">
      <c r="A15782" s="44" t="s">
        <v>13440</v>
      </c>
      <c r="B15782" s="353" t="s">
        <v>17063</v>
      </c>
      <c r="C15782" s="32" t="s">
        <v>17033</v>
      </c>
      <c r="D15782" s="32" t="s">
        <v>1398</v>
      </c>
      <c r="E15782" s="33">
        <v>47208</v>
      </c>
      <c r="F15782" s="32"/>
      <c r="G15782" s="32"/>
      <c r="H15782" s="32"/>
      <c r="I15782" s="31"/>
      <c r="J15782" s="31"/>
      <c r="K15782" s="31"/>
      <c r="L15782" s="31"/>
      <c r="M15782" s="31"/>
      <c r="N15782" s="31"/>
      <c r="P15782" s="343"/>
    </row>
    <row r="15783" spans="1:16" x14ac:dyDescent="0.25">
      <c r="A15783" s="264" t="s">
        <v>18048</v>
      </c>
      <c r="B15783" s="264" t="s">
        <v>6669</v>
      </c>
      <c r="C15783" s="265">
        <v>240804</v>
      </c>
      <c r="D15783" s="265" t="s">
        <v>15953</v>
      </c>
      <c r="E15783" s="266" t="s">
        <v>15826</v>
      </c>
      <c r="P15783" s="343"/>
    </row>
    <row r="15784" spans="1:16" x14ac:dyDescent="0.25">
      <c r="A15784" s="44" t="s">
        <v>13356</v>
      </c>
      <c r="B15784" s="92" t="s">
        <v>13392</v>
      </c>
      <c r="C15784" s="45" t="s">
        <v>13122</v>
      </c>
      <c r="D15784" s="93" t="s">
        <v>13391</v>
      </c>
      <c r="E15784" s="94">
        <v>45838</v>
      </c>
      <c r="F15784" s="93"/>
      <c r="G15784" s="93"/>
      <c r="H15784" s="93"/>
      <c r="I15784" s="99"/>
      <c r="J15784" s="99"/>
      <c r="K15784" s="99"/>
      <c r="L15784" s="337"/>
      <c r="M15784" s="337"/>
      <c r="N15784" s="31"/>
      <c r="P15784" s="343"/>
    </row>
    <row r="15785" spans="1:16" x14ac:dyDescent="0.25">
      <c r="A15785" s="44" t="s">
        <v>10107</v>
      </c>
      <c r="B15785" s="44" t="s">
        <v>10108</v>
      </c>
      <c r="C15785" s="45" t="s">
        <v>8986</v>
      </c>
      <c r="D15785" s="45" t="s">
        <v>15765</v>
      </c>
      <c r="E15785" s="45" t="s">
        <v>6422</v>
      </c>
      <c r="F15785" s="328"/>
      <c r="G15785" s="328"/>
      <c r="H15785" s="328"/>
      <c r="I15785" s="329"/>
      <c r="J15785" s="329"/>
      <c r="K15785" s="329"/>
      <c r="L15785" s="337"/>
      <c r="M15785" s="337"/>
      <c r="P15785" s="343"/>
    </row>
    <row r="15786" spans="1:16" x14ac:dyDescent="0.25">
      <c r="A15786" s="346" t="s">
        <v>10107</v>
      </c>
      <c r="B15786" s="346" t="s">
        <v>10108</v>
      </c>
      <c r="C15786" s="347" t="s">
        <v>8986</v>
      </c>
      <c r="D15786" s="347" t="s">
        <v>15765</v>
      </c>
      <c r="E15786" s="347" t="s">
        <v>6665</v>
      </c>
      <c r="F15786" s="346"/>
      <c r="G15786" s="346"/>
      <c r="H15786" s="346"/>
      <c r="I15786" s="346"/>
      <c r="J15786" s="346"/>
      <c r="K15786" s="346"/>
      <c r="L15786" s="346"/>
      <c r="M15786" s="346"/>
      <c r="P15786" s="343"/>
    </row>
    <row r="15787" spans="1:16" x14ac:dyDescent="0.25">
      <c r="A15787" s="44" t="s">
        <v>10107</v>
      </c>
      <c r="B15787" s="44" t="s">
        <v>10108</v>
      </c>
      <c r="C15787" s="45" t="s">
        <v>8986</v>
      </c>
      <c r="D15787" s="45" t="s">
        <v>13812</v>
      </c>
      <c r="E15787" s="45" t="s">
        <v>6422</v>
      </c>
      <c r="F15787" s="93"/>
      <c r="G15787" s="93"/>
      <c r="H15787" s="93"/>
      <c r="I15787" s="99"/>
      <c r="J15787" s="99"/>
      <c r="K15787" s="99"/>
      <c r="L15787" s="337"/>
      <c r="M15787" s="337"/>
      <c r="P15787" s="343"/>
    </row>
    <row r="15788" spans="1:16" x14ac:dyDescent="0.25">
      <c r="A15788" s="264" t="s">
        <v>7123</v>
      </c>
      <c r="B15788" s="264" t="s">
        <v>6662</v>
      </c>
      <c r="C15788" s="265">
        <v>22010601</v>
      </c>
      <c r="D15788" s="265" t="s">
        <v>15953</v>
      </c>
      <c r="E15788" s="266" t="s">
        <v>6211</v>
      </c>
      <c r="P15788" s="343"/>
    </row>
    <row r="15789" spans="1:16" x14ac:dyDescent="0.25">
      <c r="A15789" s="264" t="s">
        <v>11509</v>
      </c>
      <c r="B15789" s="264" t="s">
        <v>3591</v>
      </c>
      <c r="C15789" s="265">
        <v>230901</v>
      </c>
      <c r="D15789" s="265" t="s">
        <v>15953</v>
      </c>
      <c r="E15789" s="266" t="s">
        <v>10715</v>
      </c>
      <c r="P15789" s="343"/>
    </row>
    <row r="15790" spans="1:16" x14ac:dyDescent="0.25">
      <c r="A15790" s="44" t="s">
        <v>450</v>
      </c>
      <c r="B15790" s="44" t="s">
        <v>13515</v>
      </c>
      <c r="C15790" s="45" t="s">
        <v>13516</v>
      </c>
      <c r="D15790" s="45" t="s">
        <v>16294</v>
      </c>
      <c r="E15790" s="46">
        <v>45808</v>
      </c>
      <c r="F15790" s="338"/>
      <c r="G15790" s="44"/>
      <c r="H15790" s="44"/>
      <c r="I15790" s="44"/>
      <c r="J15790" s="44"/>
      <c r="K15790" s="44"/>
      <c r="L15790" s="337"/>
      <c r="M15790" s="337"/>
      <c r="N15790" s="31"/>
      <c r="P15790" s="343"/>
    </row>
    <row r="15791" spans="1:16" x14ac:dyDescent="0.25">
      <c r="A15791" s="264" t="s">
        <v>15152</v>
      </c>
      <c r="B15791" s="264" t="s">
        <v>13009</v>
      </c>
      <c r="C15791" s="265">
        <v>240101</v>
      </c>
      <c r="D15791" s="265" t="s">
        <v>15953</v>
      </c>
      <c r="E15791" s="266" t="s">
        <v>13010</v>
      </c>
      <c r="P15791" s="343"/>
    </row>
    <row r="15792" spans="1:16" x14ac:dyDescent="0.25">
      <c r="A15792" s="44" t="s">
        <v>12648</v>
      </c>
      <c r="B15792" s="44" t="s">
        <v>11987</v>
      </c>
      <c r="C15792" s="45" t="s">
        <v>8883</v>
      </c>
      <c r="D15792" s="45" t="s">
        <v>4574</v>
      </c>
      <c r="E15792" s="275">
        <f>DATE(2027,2,3)</f>
        <v>46421</v>
      </c>
      <c r="M15792" s="337"/>
      <c r="P15792" s="343"/>
    </row>
    <row r="15793" spans="1:16" x14ac:dyDescent="0.25">
      <c r="A15793" s="100" t="s">
        <v>4149</v>
      </c>
      <c r="B15793" s="131" t="s">
        <v>1612</v>
      </c>
      <c r="C15793" s="96" t="s">
        <v>7735</v>
      </c>
      <c r="D15793" s="96" t="s">
        <v>1398</v>
      </c>
      <c r="E15793" s="112">
        <v>46166</v>
      </c>
      <c r="F15793" s="93"/>
      <c r="G15793" s="93"/>
      <c r="H15793" s="93"/>
      <c r="I15793" s="99"/>
      <c r="J15793" s="99"/>
      <c r="K15793" s="99"/>
      <c r="L15793" s="337"/>
      <c r="M15793" s="337"/>
      <c r="P15793" s="343"/>
    </row>
    <row r="15794" spans="1:16" x14ac:dyDescent="0.25">
      <c r="A15794" s="100" t="s">
        <v>4149</v>
      </c>
      <c r="B15794" s="92" t="s">
        <v>4153</v>
      </c>
      <c r="C15794" s="93" t="s">
        <v>4154</v>
      </c>
      <c r="D15794" s="93" t="s">
        <v>1398</v>
      </c>
      <c r="E15794" s="94">
        <v>46131</v>
      </c>
      <c r="F15794" s="93"/>
      <c r="G15794" s="93"/>
      <c r="H15794" s="93"/>
      <c r="I15794" s="99"/>
      <c r="J15794" s="99"/>
      <c r="K15794" s="99"/>
      <c r="L15794" s="337"/>
      <c r="M15794" s="337"/>
      <c r="P15794" s="343"/>
    </row>
    <row r="15795" spans="1:16" x14ac:dyDescent="0.25">
      <c r="A15795" s="264" t="s">
        <v>8788</v>
      </c>
      <c r="B15795" s="264" t="s">
        <v>8832</v>
      </c>
      <c r="C15795" s="265">
        <v>230203</v>
      </c>
      <c r="D15795" s="265" t="s">
        <v>15953</v>
      </c>
      <c r="E15795" s="266" t="s">
        <v>8836</v>
      </c>
      <c r="P15795" s="343"/>
    </row>
    <row r="15796" spans="1:16" x14ac:dyDescent="0.25">
      <c r="A15796" s="403" t="s">
        <v>17605</v>
      </c>
      <c r="B15796" s="403" t="s">
        <v>17087</v>
      </c>
      <c r="C15796" s="413">
        <v>9.2200000000000006</v>
      </c>
      <c r="D15796" s="43" t="s">
        <v>17679</v>
      </c>
      <c r="E15796" s="43">
        <v>45838</v>
      </c>
      <c r="F15796" s="88"/>
      <c r="P15796" s="343"/>
    </row>
    <row r="15797" spans="1:16" x14ac:dyDescent="0.25">
      <c r="A15797" s="403" t="s">
        <v>17605</v>
      </c>
      <c r="B15797" s="403" t="s">
        <v>17091</v>
      </c>
      <c r="C15797" s="413">
        <v>12.22</v>
      </c>
      <c r="D15797" s="43" t="s">
        <v>17679</v>
      </c>
      <c r="E15797" s="43">
        <v>45838</v>
      </c>
      <c r="F15797" s="88"/>
      <c r="P15797" s="343"/>
    </row>
    <row r="15798" spans="1:16" x14ac:dyDescent="0.25">
      <c r="A15798" s="403" t="s">
        <v>17606</v>
      </c>
      <c r="B15798" s="403" t="s">
        <v>17108</v>
      </c>
      <c r="C15798" s="413">
        <v>10.220000000000001</v>
      </c>
      <c r="D15798" s="43" t="s">
        <v>17679</v>
      </c>
      <c r="E15798" s="43">
        <v>45838</v>
      </c>
      <c r="F15798" s="88"/>
      <c r="P15798" s="343"/>
    </row>
    <row r="15799" spans="1:16" x14ac:dyDescent="0.25">
      <c r="A15799" s="403" t="s">
        <v>17606</v>
      </c>
      <c r="B15799" s="403" t="s">
        <v>17091</v>
      </c>
      <c r="C15799" s="413">
        <v>12.22</v>
      </c>
      <c r="D15799" s="43" t="s">
        <v>17679</v>
      </c>
      <c r="E15799" s="43">
        <v>45838</v>
      </c>
      <c r="F15799" s="88"/>
      <c r="P15799" s="343"/>
    </row>
    <row r="15800" spans="1:16" x14ac:dyDescent="0.25">
      <c r="A15800" s="403" t="s">
        <v>17606</v>
      </c>
      <c r="B15800" s="403" t="s">
        <v>17216</v>
      </c>
      <c r="C15800" s="413">
        <v>35.22</v>
      </c>
      <c r="D15800" s="43" t="s">
        <v>17679</v>
      </c>
      <c r="E15800" s="43">
        <v>45838</v>
      </c>
      <c r="F15800" s="88"/>
      <c r="P15800" s="343"/>
    </row>
    <row r="15801" spans="1:16" x14ac:dyDescent="0.25">
      <c r="A15801" s="264" t="s">
        <v>9642</v>
      </c>
      <c r="B15801" s="264" t="s">
        <v>8832</v>
      </c>
      <c r="C15801" s="265">
        <v>230203</v>
      </c>
      <c r="D15801" s="265" t="s">
        <v>15953</v>
      </c>
      <c r="E15801" s="266" t="s">
        <v>8836</v>
      </c>
      <c r="P15801" s="343"/>
    </row>
    <row r="15802" spans="1:16" x14ac:dyDescent="0.25">
      <c r="A15802" s="44" t="s">
        <v>18231</v>
      </c>
      <c r="B15802" s="44" t="s">
        <v>1358</v>
      </c>
      <c r="C15802" s="45" t="s">
        <v>6197</v>
      </c>
      <c r="D15802" s="45" t="s">
        <v>18252</v>
      </c>
      <c r="E15802" s="45" t="s">
        <v>6211</v>
      </c>
      <c r="F15802" s="45" t="s">
        <v>1385</v>
      </c>
      <c r="G15802" s="45" t="s">
        <v>1384</v>
      </c>
      <c r="P15802" s="343"/>
    </row>
    <row r="15803" spans="1:16" x14ac:dyDescent="0.25">
      <c r="A15803" s="264" t="s">
        <v>18049</v>
      </c>
      <c r="B15803" s="264" t="s">
        <v>17682</v>
      </c>
      <c r="C15803" s="265">
        <v>25010501</v>
      </c>
      <c r="D15803" s="265" t="s">
        <v>15953</v>
      </c>
      <c r="E15803" s="266" t="s">
        <v>17681</v>
      </c>
      <c r="P15803" s="343"/>
    </row>
    <row r="15804" spans="1:16" x14ac:dyDescent="0.25">
      <c r="A15804" s="264" t="s">
        <v>18049</v>
      </c>
      <c r="B15804" s="264" t="s">
        <v>6663</v>
      </c>
      <c r="C15804" s="265">
        <v>25010502</v>
      </c>
      <c r="D15804" s="265" t="s">
        <v>15953</v>
      </c>
      <c r="E15804" s="266" t="s">
        <v>6677</v>
      </c>
      <c r="P15804" s="343"/>
    </row>
    <row r="15805" spans="1:16" x14ac:dyDescent="0.25">
      <c r="A15805" s="264" t="s">
        <v>3567</v>
      </c>
      <c r="B15805" s="264" t="s">
        <v>1923</v>
      </c>
      <c r="C15805" s="265">
        <v>220301</v>
      </c>
      <c r="D15805" s="265" t="s">
        <v>15953</v>
      </c>
      <c r="E15805" s="266" t="s">
        <v>6213</v>
      </c>
      <c r="P15805" s="343"/>
    </row>
    <row r="15806" spans="1:16" x14ac:dyDescent="0.25">
      <c r="A15806" s="264" t="s">
        <v>8789</v>
      </c>
      <c r="B15806" s="264" t="s">
        <v>6966</v>
      </c>
      <c r="C15806" s="265">
        <v>23010401</v>
      </c>
      <c r="D15806" s="265" t="s">
        <v>15953</v>
      </c>
      <c r="E15806" s="266" t="s">
        <v>6967</v>
      </c>
      <c r="P15806" s="343"/>
    </row>
    <row r="15807" spans="1:16" x14ac:dyDescent="0.25">
      <c r="A15807" s="264" t="s">
        <v>8789</v>
      </c>
      <c r="B15807" s="264" t="s">
        <v>3782</v>
      </c>
      <c r="C15807" s="265">
        <v>23010402</v>
      </c>
      <c r="D15807" s="265" t="s">
        <v>15953</v>
      </c>
      <c r="E15807" s="266" t="s">
        <v>8836</v>
      </c>
      <c r="P15807" s="343"/>
    </row>
    <row r="15808" spans="1:16" x14ac:dyDescent="0.25">
      <c r="A15808" s="264" t="s">
        <v>7124</v>
      </c>
      <c r="B15808" s="264" t="s">
        <v>2751</v>
      </c>
      <c r="C15808" s="265">
        <v>220105</v>
      </c>
      <c r="D15808" s="265" t="s">
        <v>15953</v>
      </c>
      <c r="E15808" s="266" t="s">
        <v>3064</v>
      </c>
      <c r="P15808" s="343"/>
    </row>
    <row r="15809" spans="1:16" x14ac:dyDescent="0.25">
      <c r="A15809" s="44" t="s">
        <v>4348</v>
      </c>
      <c r="B15809" s="44" t="s">
        <v>5544</v>
      </c>
      <c r="C15809" s="45" t="s">
        <v>5825</v>
      </c>
      <c r="D15809" s="45" t="s">
        <v>15765</v>
      </c>
      <c r="E15809" s="45" t="s">
        <v>5246</v>
      </c>
      <c r="F15809" s="328"/>
      <c r="G15809" s="328"/>
      <c r="H15809" s="328"/>
      <c r="I15809" s="329"/>
      <c r="J15809" s="329"/>
      <c r="K15809" s="329"/>
      <c r="L15809" s="337"/>
      <c r="M15809" s="337"/>
      <c r="P15809" s="343"/>
    </row>
    <row r="15810" spans="1:16" x14ac:dyDescent="0.25">
      <c r="A15810" s="346" t="s">
        <v>4348</v>
      </c>
      <c r="B15810" s="346" t="s">
        <v>5544</v>
      </c>
      <c r="C15810" s="347" t="s">
        <v>5825</v>
      </c>
      <c r="D15810" s="347" t="s">
        <v>15765</v>
      </c>
      <c r="E15810" s="347" t="s">
        <v>5246</v>
      </c>
      <c r="F15810" s="346"/>
      <c r="G15810" s="346"/>
      <c r="H15810" s="346"/>
      <c r="I15810" s="346"/>
      <c r="J15810" s="346"/>
      <c r="K15810" s="346"/>
      <c r="L15810" s="346"/>
      <c r="M15810" s="346"/>
      <c r="P15810" s="343"/>
    </row>
    <row r="15811" spans="1:16" x14ac:dyDescent="0.25">
      <c r="A15811" s="264" t="s">
        <v>4348</v>
      </c>
      <c r="B15811" s="264" t="s">
        <v>3753</v>
      </c>
      <c r="C15811" s="265">
        <v>210101</v>
      </c>
      <c r="D15811" s="265" t="s">
        <v>15953</v>
      </c>
      <c r="E15811" s="266" t="s">
        <v>3754</v>
      </c>
      <c r="P15811" s="343"/>
    </row>
    <row r="15812" spans="1:16" x14ac:dyDescent="0.25">
      <c r="A15812" s="44" t="s">
        <v>6145</v>
      </c>
      <c r="B15812" s="44" t="s">
        <v>1840</v>
      </c>
      <c r="C15812" s="45" t="s">
        <v>6194</v>
      </c>
      <c r="D15812" s="45" t="s">
        <v>18252</v>
      </c>
      <c r="E15812" s="45" t="s">
        <v>6213</v>
      </c>
      <c r="F15812" s="45" t="s">
        <v>1384</v>
      </c>
      <c r="G15812" s="45" t="s">
        <v>1385</v>
      </c>
      <c r="P15812" s="343"/>
    </row>
    <row r="15813" spans="1:16" x14ac:dyDescent="0.25">
      <c r="A15813" s="264" t="s">
        <v>1009</v>
      </c>
      <c r="B15813" s="264" t="s">
        <v>3782</v>
      </c>
      <c r="C15813" s="265">
        <v>210205</v>
      </c>
      <c r="D15813" s="265" t="s">
        <v>15953</v>
      </c>
      <c r="E15813" s="266" t="s">
        <v>8836</v>
      </c>
      <c r="P15813" s="343"/>
    </row>
    <row r="15814" spans="1:16" x14ac:dyDescent="0.25">
      <c r="A15814" s="264" t="s">
        <v>18050</v>
      </c>
      <c r="B15814" s="264" t="s">
        <v>3753</v>
      </c>
      <c r="C15814" s="265">
        <v>210101</v>
      </c>
      <c r="D15814" s="265" t="s">
        <v>15953</v>
      </c>
      <c r="E15814" s="266" t="s">
        <v>3754</v>
      </c>
      <c r="P15814" s="343"/>
    </row>
    <row r="15815" spans="1:16" x14ac:dyDescent="0.25">
      <c r="A15815" s="264" t="s">
        <v>1010</v>
      </c>
      <c r="B15815" s="264" t="s">
        <v>2751</v>
      </c>
      <c r="C15815" s="265">
        <v>230105</v>
      </c>
      <c r="D15815" s="265" t="s">
        <v>15953</v>
      </c>
      <c r="E15815" s="266" t="s">
        <v>6877</v>
      </c>
      <c r="P15815" s="343"/>
    </row>
    <row r="15816" spans="1:16" x14ac:dyDescent="0.25">
      <c r="A15816" s="76" t="s">
        <v>7125</v>
      </c>
      <c r="B15816" s="76" t="s">
        <v>7566</v>
      </c>
      <c r="C15816" s="97" t="s">
        <v>7567</v>
      </c>
      <c r="D15816" s="97" t="s">
        <v>1964</v>
      </c>
      <c r="E15816" s="64">
        <v>46112</v>
      </c>
      <c r="F15816" s="93"/>
      <c r="G15816" s="93"/>
      <c r="H15816" s="93"/>
      <c r="I15816" s="99"/>
      <c r="J15816" s="99"/>
      <c r="K15816" s="99"/>
      <c r="L15816" s="337"/>
      <c r="M15816" s="337"/>
      <c r="P15816" s="343"/>
    </row>
    <row r="15817" spans="1:16" x14ac:dyDescent="0.25">
      <c r="A15817" s="264" t="s">
        <v>7125</v>
      </c>
      <c r="B15817" s="264" t="s">
        <v>2751</v>
      </c>
      <c r="C15817" s="265">
        <v>220105</v>
      </c>
      <c r="D15817" s="265" t="s">
        <v>15953</v>
      </c>
      <c r="E15817" s="266" t="s">
        <v>3064</v>
      </c>
      <c r="P15817" s="343"/>
    </row>
    <row r="15818" spans="1:16" x14ac:dyDescent="0.25">
      <c r="A15818" s="44" t="s">
        <v>11081</v>
      </c>
      <c r="B15818" s="44" t="s">
        <v>1355</v>
      </c>
      <c r="C15818" s="45" t="s">
        <v>10974</v>
      </c>
      <c r="D15818" s="45" t="s">
        <v>18252</v>
      </c>
      <c r="E15818" s="45" t="s">
        <v>10715</v>
      </c>
      <c r="F15818" s="45" t="s">
        <v>1384</v>
      </c>
      <c r="G15818" s="45" t="s">
        <v>1385</v>
      </c>
      <c r="P15818" s="343"/>
    </row>
    <row r="15819" spans="1:16" x14ac:dyDescent="0.25">
      <c r="A15819" s="264" t="s">
        <v>15153</v>
      </c>
      <c r="B15819" s="264" t="s">
        <v>13009</v>
      </c>
      <c r="C15819" s="265">
        <v>240101</v>
      </c>
      <c r="D15819" s="265" t="s">
        <v>15953</v>
      </c>
      <c r="E15819" s="266" t="s">
        <v>13010</v>
      </c>
      <c r="P15819" s="343"/>
    </row>
    <row r="15820" spans="1:16" x14ac:dyDescent="0.25">
      <c r="A15820" s="264" t="s">
        <v>9643</v>
      </c>
      <c r="B15820" s="264" t="s">
        <v>6697</v>
      </c>
      <c r="C15820" s="265">
        <v>221003</v>
      </c>
      <c r="D15820" s="265" t="s">
        <v>15953</v>
      </c>
      <c r="E15820" s="266" t="s">
        <v>5198</v>
      </c>
      <c r="P15820" s="343"/>
    </row>
    <row r="15821" spans="1:16" x14ac:dyDescent="0.25">
      <c r="A15821" s="264" t="s">
        <v>9643</v>
      </c>
      <c r="B15821" s="264" t="s">
        <v>2751</v>
      </c>
      <c r="C15821" s="265">
        <v>230105</v>
      </c>
      <c r="D15821" s="265" t="s">
        <v>15953</v>
      </c>
      <c r="E15821" s="266" t="s">
        <v>6877</v>
      </c>
      <c r="P15821" s="343"/>
    </row>
    <row r="15822" spans="1:16" x14ac:dyDescent="0.25">
      <c r="A15822" s="264" t="s">
        <v>9644</v>
      </c>
      <c r="B15822" s="264" t="s">
        <v>2751</v>
      </c>
      <c r="C15822" s="265">
        <v>230105</v>
      </c>
      <c r="D15822" s="265" t="s">
        <v>15953</v>
      </c>
      <c r="E15822" s="266" t="s">
        <v>6877</v>
      </c>
      <c r="P15822" s="343"/>
    </row>
    <row r="15823" spans="1:16" x14ac:dyDescent="0.25">
      <c r="A15823" s="264" t="s">
        <v>9645</v>
      </c>
      <c r="B15823" s="264" t="s">
        <v>2751</v>
      </c>
      <c r="C15823" s="265">
        <v>230105</v>
      </c>
      <c r="D15823" s="265" t="s">
        <v>15953</v>
      </c>
      <c r="E15823" s="266" t="s">
        <v>6877</v>
      </c>
      <c r="P15823" s="343"/>
    </row>
    <row r="15824" spans="1:16" x14ac:dyDescent="0.25">
      <c r="A15824" s="264" t="s">
        <v>9645</v>
      </c>
      <c r="B15824" s="264" t="s">
        <v>9691</v>
      </c>
      <c r="C15824" s="265">
        <v>230302</v>
      </c>
      <c r="D15824" s="265" t="s">
        <v>15953</v>
      </c>
      <c r="E15824" s="266" t="s">
        <v>3754</v>
      </c>
      <c r="P15824" s="343"/>
    </row>
    <row r="15825" spans="1:16" x14ac:dyDescent="0.25">
      <c r="A15825" s="44" t="s">
        <v>16219</v>
      </c>
      <c r="B15825" s="44" t="s">
        <v>5083</v>
      </c>
      <c r="C15825" s="45" t="s">
        <v>15961</v>
      </c>
      <c r="D15825" s="45" t="s">
        <v>18252</v>
      </c>
      <c r="E15825" s="45" t="s">
        <v>6214</v>
      </c>
      <c r="F15825" s="45" t="s">
        <v>1384</v>
      </c>
      <c r="G15825" s="45" t="s">
        <v>1385</v>
      </c>
      <c r="P15825" s="343"/>
    </row>
    <row r="15826" spans="1:16" x14ac:dyDescent="0.25">
      <c r="A15826" s="44" t="s">
        <v>12649</v>
      </c>
      <c r="B15826" s="44" t="s">
        <v>12650</v>
      </c>
      <c r="C15826" s="45" t="s">
        <v>12956</v>
      </c>
      <c r="D15826" s="45" t="s">
        <v>4574</v>
      </c>
      <c r="E15826" s="275">
        <f>DATE(2027,6,16)</f>
        <v>46554</v>
      </c>
      <c r="M15826" s="337"/>
      <c r="P15826" s="343"/>
    </row>
    <row r="15827" spans="1:16" x14ac:dyDescent="0.25">
      <c r="A15827" s="264" t="s">
        <v>12649</v>
      </c>
      <c r="B15827" s="264" t="s">
        <v>6664</v>
      </c>
      <c r="C15827" s="265">
        <v>22010701</v>
      </c>
      <c r="D15827" s="265" t="s">
        <v>15953</v>
      </c>
      <c r="E15827" s="266" t="s">
        <v>6665</v>
      </c>
      <c r="P15827" s="343"/>
    </row>
    <row r="15828" spans="1:16" x14ac:dyDescent="0.25">
      <c r="A15828" s="264" t="s">
        <v>12649</v>
      </c>
      <c r="B15828" s="264" t="s">
        <v>1055</v>
      </c>
      <c r="C15828" s="265">
        <v>22010702</v>
      </c>
      <c r="D15828" s="265" t="s">
        <v>15953</v>
      </c>
      <c r="E15828" s="266" t="s">
        <v>8836</v>
      </c>
      <c r="P15828" s="343"/>
    </row>
    <row r="15829" spans="1:16" x14ac:dyDescent="0.25">
      <c r="A15829" s="264" t="s">
        <v>12649</v>
      </c>
      <c r="B15829" s="264" t="s">
        <v>6685</v>
      </c>
      <c r="C15829" s="265">
        <v>24120301</v>
      </c>
      <c r="D15829" s="265" t="s">
        <v>15953</v>
      </c>
      <c r="E15829" s="266" t="s">
        <v>17687</v>
      </c>
      <c r="P15829" s="343"/>
    </row>
    <row r="15830" spans="1:16" x14ac:dyDescent="0.25">
      <c r="A15830" s="264" t="s">
        <v>12649</v>
      </c>
      <c r="B15830" s="264" t="s">
        <v>3602</v>
      </c>
      <c r="C15830" s="265">
        <v>24120302</v>
      </c>
      <c r="D15830" s="265" t="s">
        <v>15953</v>
      </c>
      <c r="E15830" s="266" t="s">
        <v>11834</v>
      </c>
      <c r="P15830" s="343"/>
    </row>
    <row r="15831" spans="1:16" x14ac:dyDescent="0.25">
      <c r="A15831" s="44" t="s">
        <v>2443</v>
      </c>
      <c r="B15831" s="44" t="s">
        <v>6185</v>
      </c>
      <c r="C15831" s="45" t="s">
        <v>6208</v>
      </c>
      <c r="D15831" s="45" t="s">
        <v>18252</v>
      </c>
      <c r="E15831" s="45" t="s">
        <v>6212</v>
      </c>
      <c r="F15831" s="45" t="s">
        <v>1384</v>
      </c>
      <c r="G15831" s="45" t="s">
        <v>1385</v>
      </c>
      <c r="P15831" s="343"/>
    </row>
    <row r="15832" spans="1:16" x14ac:dyDescent="0.25">
      <c r="A15832" s="44" t="s">
        <v>10592</v>
      </c>
      <c r="B15832" s="44" t="s">
        <v>1378</v>
      </c>
      <c r="C15832" s="45" t="s">
        <v>10549</v>
      </c>
      <c r="D15832" s="45" t="s">
        <v>18252</v>
      </c>
      <c r="E15832" s="45" t="s">
        <v>5410</v>
      </c>
      <c r="F15832" s="45" t="s">
        <v>1384</v>
      </c>
      <c r="G15832" s="45" t="s">
        <v>1385</v>
      </c>
      <c r="P15832" s="343"/>
    </row>
    <row r="15833" spans="1:16" x14ac:dyDescent="0.25">
      <c r="A15833" s="44" t="s">
        <v>600</v>
      </c>
      <c r="B15833" s="44" t="s">
        <v>15290</v>
      </c>
      <c r="C15833" s="45" t="s">
        <v>7249</v>
      </c>
      <c r="D15833" s="45" t="s">
        <v>16294</v>
      </c>
      <c r="E15833" s="46">
        <v>45777</v>
      </c>
      <c r="F15833" s="338"/>
      <c r="G15833" s="44"/>
      <c r="H15833" s="44"/>
      <c r="I15833" s="44"/>
      <c r="J15833" s="44"/>
      <c r="K15833" s="44"/>
      <c r="L15833" s="337"/>
      <c r="M15833" s="337"/>
      <c r="N15833" s="31"/>
      <c r="P15833" s="343"/>
    </row>
    <row r="15834" spans="1:16" x14ac:dyDescent="0.25">
      <c r="A15834" s="1" t="s">
        <v>158</v>
      </c>
      <c r="B15834" s="432" t="s">
        <v>2188</v>
      </c>
      <c r="C15834" s="433" t="s">
        <v>4413</v>
      </c>
      <c r="D15834" s="434" t="s">
        <v>17016</v>
      </c>
      <c r="E15834" s="434">
        <v>45823</v>
      </c>
      <c r="P15834" s="343"/>
    </row>
    <row r="15835" spans="1:16" x14ac:dyDescent="0.25">
      <c r="A15835" s="1" t="s">
        <v>158</v>
      </c>
      <c r="B15835" s="432" t="s">
        <v>2188</v>
      </c>
      <c r="C15835" s="433" t="s">
        <v>4413</v>
      </c>
      <c r="D15835" s="434" t="s">
        <v>17016</v>
      </c>
      <c r="E15835" s="434">
        <v>45823</v>
      </c>
      <c r="P15835" s="343"/>
    </row>
    <row r="15836" spans="1:16" x14ac:dyDescent="0.25">
      <c r="A15836" s="264" t="s">
        <v>3568</v>
      </c>
      <c r="B15836" s="264" t="s">
        <v>2751</v>
      </c>
      <c r="C15836" s="265">
        <v>230105</v>
      </c>
      <c r="D15836" s="265" t="s">
        <v>15953</v>
      </c>
      <c r="E15836" s="266" t="s">
        <v>6877</v>
      </c>
      <c r="P15836" s="343"/>
    </row>
    <row r="15837" spans="1:16" x14ac:dyDescent="0.25">
      <c r="A15837" s="102" t="s">
        <v>4062</v>
      </c>
      <c r="B15837" s="92" t="s">
        <v>4085</v>
      </c>
      <c r="C15837" s="93" t="s">
        <v>4084</v>
      </c>
      <c r="D15837" s="93" t="s">
        <v>1398</v>
      </c>
      <c r="E15837" s="94">
        <v>45794</v>
      </c>
      <c r="F15837" s="93"/>
      <c r="G15837" s="93" t="s">
        <v>1385</v>
      </c>
      <c r="H15837" s="93" t="s">
        <v>1385</v>
      </c>
      <c r="I15837" s="99"/>
      <c r="J15837" s="99"/>
      <c r="K15837" s="99"/>
      <c r="L15837" s="337"/>
      <c r="M15837" s="337"/>
      <c r="N15837" s="31"/>
      <c r="P15837" s="343"/>
    </row>
    <row r="15838" spans="1:16" x14ac:dyDescent="0.25">
      <c r="A15838" s="44" t="s">
        <v>8933</v>
      </c>
      <c r="B15838" s="44" t="s">
        <v>8930</v>
      </c>
      <c r="C15838" s="45" t="s">
        <v>8943</v>
      </c>
      <c r="D15838" s="45" t="s">
        <v>15765</v>
      </c>
      <c r="E15838" s="45" t="s">
        <v>6985</v>
      </c>
      <c r="F15838" s="328"/>
      <c r="G15838" s="328"/>
      <c r="H15838" s="328"/>
      <c r="I15838" s="329"/>
      <c r="J15838" s="329"/>
      <c r="K15838" s="329"/>
      <c r="L15838" s="337"/>
      <c r="M15838" s="337"/>
      <c r="P15838" s="343"/>
    </row>
    <row r="15839" spans="1:16" x14ac:dyDescent="0.25">
      <c r="A15839" s="346" t="s">
        <v>8933</v>
      </c>
      <c r="B15839" s="346" t="s">
        <v>8930</v>
      </c>
      <c r="C15839" s="347" t="s">
        <v>8943</v>
      </c>
      <c r="D15839" s="347" t="s">
        <v>15765</v>
      </c>
      <c r="E15839" s="347" t="s">
        <v>16829</v>
      </c>
      <c r="F15839" s="346"/>
      <c r="G15839" s="346"/>
      <c r="H15839" s="346"/>
      <c r="I15839" s="346"/>
      <c r="J15839" s="346"/>
      <c r="K15839" s="346"/>
      <c r="L15839" s="346"/>
      <c r="M15839" s="346"/>
      <c r="P15839" s="343"/>
    </row>
    <row r="15840" spans="1:16" x14ac:dyDescent="0.25">
      <c r="A15840" s="44" t="s">
        <v>8933</v>
      </c>
      <c r="B15840" s="44" t="s">
        <v>8930</v>
      </c>
      <c r="C15840" s="45" t="s">
        <v>8943</v>
      </c>
      <c r="D15840" s="45" t="s">
        <v>13812</v>
      </c>
      <c r="E15840" s="45" t="s">
        <v>6985</v>
      </c>
      <c r="F15840" s="93"/>
      <c r="G15840" s="93"/>
      <c r="H15840" s="93"/>
      <c r="I15840" s="99"/>
      <c r="J15840" s="99"/>
      <c r="K15840" s="99"/>
      <c r="L15840" s="337"/>
      <c r="M15840" s="337"/>
      <c r="P15840" s="343"/>
    </row>
    <row r="15841" spans="1:16" x14ac:dyDescent="0.25">
      <c r="A15841" s="264" t="s">
        <v>10505</v>
      </c>
      <c r="B15841" s="264" t="s">
        <v>2751</v>
      </c>
      <c r="C15841" s="265">
        <v>230105</v>
      </c>
      <c r="D15841" s="265" t="s">
        <v>15953</v>
      </c>
      <c r="E15841" s="266" t="s">
        <v>6877</v>
      </c>
      <c r="P15841" s="343"/>
    </row>
    <row r="15842" spans="1:16" x14ac:dyDescent="0.25">
      <c r="A15842" s="264" t="s">
        <v>10505</v>
      </c>
      <c r="B15842" s="264" t="s">
        <v>1068</v>
      </c>
      <c r="C15842" s="265">
        <v>230202</v>
      </c>
      <c r="D15842" s="265" t="s">
        <v>15953</v>
      </c>
      <c r="E15842" s="266" t="s">
        <v>8836</v>
      </c>
      <c r="P15842" s="343"/>
    </row>
    <row r="15843" spans="1:16" x14ac:dyDescent="0.25">
      <c r="A15843" s="264" t="s">
        <v>8790</v>
      </c>
      <c r="B15843" s="264" t="s">
        <v>13009</v>
      </c>
      <c r="C15843" s="265">
        <v>240101</v>
      </c>
      <c r="D15843" s="265" t="s">
        <v>15953</v>
      </c>
      <c r="E15843" s="266" t="s">
        <v>13010</v>
      </c>
      <c r="P15843" s="343"/>
    </row>
    <row r="15844" spans="1:16" x14ac:dyDescent="0.25">
      <c r="A15844" s="44" t="s">
        <v>9392</v>
      </c>
      <c r="B15844" s="44" t="s">
        <v>1358</v>
      </c>
      <c r="C15844" s="45" t="s">
        <v>6197</v>
      </c>
      <c r="D15844" s="45" t="s">
        <v>18252</v>
      </c>
      <c r="E15844" s="45" t="s">
        <v>6211</v>
      </c>
      <c r="F15844" s="45" t="s">
        <v>1384</v>
      </c>
      <c r="G15844" s="45" t="s">
        <v>1385</v>
      </c>
      <c r="P15844" s="343"/>
    </row>
    <row r="15845" spans="1:16" x14ac:dyDescent="0.25">
      <c r="A15845" s="44" t="s">
        <v>16220</v>
      </c>
      <c r="B15845" s="44" t="s">
        <v>2667</v>
      </c>
      <c r="C15845" s="45" t="s">
        <v>9088</v>
      </c>
      <c r="D15845" s="45" t="s">
        <v>18252</v>
      </c>
      <c r="E15845" s="45" t="s">
        <v>6809</v>
      </c>
      <c r="F15845" s="45" t="s">
        <v>1385</v>
      </c>
      <c r="G15845" s="45" t="s">
        <v>1385</v>
      </c>
      <c r="P15845" s="343"/>
    </row>
    <row r="15846" spans="1:16" x14ac:dyDescent="0.25">
      <c r="A15846" s="44" t="s">
        <v>16220</v>
      </c>
      <c r="B15846" s="44" t="s">
        <v>1345</v>
      </c>
      <c r="C15846" s="45" t="s">
        <v>18105</v>
      </c>
      <c r="D15846" s="45" t="s">
        <v>18252</v>
      </c>
      <c r="E15846" s="45" t="s">
        <v>6985</v>
      </c>
      <c r="F15846" s="45" t="s">
        <v>1385</v>
      </c>
      <c r="G15846" s="45" t="s">
        <v>1385</v>
      </c>
      <c r="P15846" s="343"/>
    </row>
    <row r="15847" spans="1:16" x14ac:dyDescent="0.25">
      <c r="A15847" s="44" t="s">
        <v>16220</v>
      </c>
      <c r="B15847" s="44" t="s">
        <v>18102</v>
      </c>
      <c r="C15847" s="45" t="s">
        <v>18103</v>
      </c>
      <c r="D15847" s="45" t="s">
        <v>18252</v>
      </c>
      <c r="E15847" s="45" t="s">
        <v>6985</v>
      </c>
      <c r="F15847" s="45" t="s">
        <v>1385</v>
      </c>
      <c r="G15847" s="45" t="s">
        <v>1385</v>
      </c>
      <c r="P15847" s="343"/>
    </row>
    <row r="15848" spans="1:16" x14ac:dyDescent="0.25">
      <c r="A15848" s="44" t="s">
        <v>16221</v>
      </c>
      <c r="B15848" s="44" t="s">
        <v>18102</v>
      </c>
      <c r="C15848" s="45" t="s">
        <v>18103</v>
      </c>
      <c r="D15848" s="45" t="s">
        <v>18252</v>
      </c>
      <c r="E15848" s="45" t="s">
        <v>6985</v>
      </c>
      <c r="F15848" s="45" t="s">
        <v>1385</v>
      </c>
      <c r="G15848" s="45" t="s">
        <v>1385</v>
      </c>
      <c r="P15848" s="343"/>
    </row>
    <row r="15849" spans="1:16" x14ac:dyDescent="0.25">
      <c r="A15849" s="264" t="s">
        <v>9646</v>
      </c>
      <c r="B15849" s="264" t="s">
        <v>2751</v>
      </c>
      <c r="C15849" s="265">
        <v>230105</v>
      </c>
      <c r="D15849" s="265" t="s">
        <v>15953</v>
      </c>
      <c r="E15849" s="266" t="s">
        <v>6877</v>
      </c>
      <c r="P15849" s="343"/>
    </row>
    <row r="15850" spans="1:16" x14ac:dyDescent="0.25">
      <c r="A15850" s="264" t="s">
        <v>9646</v>
      </c>
      <c r="B15850" s="264" t="s">
        <v>3588</v>
      </c>
      <c r="C15850" s="265">
        <v>230305</v>
      </c>
      <c r="D15850" s="265" t="s">
        <v>15953</v>
      </c>
      <c r="E15850" s="266" t="s">
        <v>3754</v>
      </c>
      <c r="P15850" s="343"/>
    </row>
    <row r="15851" spans="1:16" x14ac:dyDescent="0.25">
      <c r="A15851" s="264" t="s">
        <v>9646</v>
      </c>
      <c r="B15851" s="264" t="s">
        <v>9688</v>
      </c>
      <c r="C15851" s="265">
        <v>230504</v>
      </c>
      <c r="D15851" s="265" t="s">
        <v>15953</v>
      </c>
      <c r="E15851" s="266" t="s">
        <v>9689</v>
      </c>
      <c r="P15851" s="343"/>
    </row>
    <row r="15852" spans="1:16" x14ac:dyDescent="0.25">
      <c r="A15852" s="264" t="s">
        <v>1011</v>
      </c>
      <c r="B15852" s="264" t="s">
        <v>2751</v>
      </c>
      <c r="C15852" s="265">
        <v>230105</v>
      </c>
      <c r="D15852" s="265" t="s">
        <v>15953</v>
      </c>
      <c r="E15852" s="266" t="s">
        <v>6877</v>
      </c>
      <c r="P15852" s="343"/>
    </row>
    <row r="15853" spans="1:16" x14ac:dyDescent="0.25">
      <c r="A15853" s="264" t="s">
        <v>7126</v>
      </c>
      <c r="B15853" s="264" t="s">
        <v>2751</v>
      </c>
      <c r="C15853" s="265">
        <v>230105</v>
      </c>
      <c r="D15853" s="265" t="s">
        <v>15953</v>
      </c>
      <c r="E15853" s="266" t="s">
        <v>6877</v>
      </c>
      <c r="P15853" s="343"/>
    </row>
    <row r="15854" spans="1:16" x14ac:dyDescent="0.25">
      <c r="A15854" s="44" t="s">
        <v>13397</v>
      </c>
      <c r="B15854" s="44" t="s">
        <v>13515</v>
      </c>
      <c r="C15854" s="45" t="s">
        <v>13516</v>
      </c>
      <c r="D15854" s="45" t="s">
        <v>16294</v>
      </c>
      <c r="E15854" s="46">
        <v>45808</v>
      </c>
      <c r="F15854" s="338" t="s">
        <v>2055</v>
      </c>
      <c r="G15854" s="44"/>
      <c r="H15854" s="44"/>
      <c r="I15854" s="44"/>
      <c r="J15854" s="44"/>
      <c r="K15854" s="44"/>
      <c r="L15854" s="337"/>
      <c r="M15854" s="337"/>
      <c r="N15854" s="31"/>
      <c r="P15854" s="343"/>
    </row>
    <row r="15855" spans="1:16" x14ac:dyDescent="0.25">
      <c r="A15855" s="264" t="s">
        <v>15154</v>
      </c>
      <c r="B15855" s="264" t="s">
        <v>13009</v>
      </c>
      <c r="C15855" s="265">
        <v>240101</v>
      </c>
      <c r="D15855" s="265" t="s">
        <v>15953</v>
      </c>
      <c r="E15855" s="266" t="s">
        <v>13010</v>
      </c>
      <c r="P15855" s="343"/>
    </row>
    <row r="15856" spans="1:16" x14ac:dyDescent="0.25">
      <c r="A15856" s="264" t="s">
        <v>15154</v>
      </c>
      <c r="B15856" s="264" t="s">
        <v>14586</v>
      </c>
      <c r="C15856" s="265">
        <v>240403</v>
      </c>
      <c r="D15856" s="265" t="s">
        <v>15953</v>
      </c>
      <c r="E15856" s="266" t="s">
        <v>6492</v>
      </c>
      <c r="P15856" s="343"/>
    </row>
    <row r="15857" spans="1:16" x14ac:dyDescent="0.25">
      <c r="A15857" s="264" t="s">
        <v>15155</v>
      </c>
      <c r="B15857" s="264" t="s">
        <v>13009</v>
      </c>
      <c r="C15857" s="265">
        <v>240101</v>
      </c>
      <c r="D15857" s="265" t="s">
        <v>15953</v>
      </c>
      <c r="E15857" s="266" t="s">
        <v>13010</v>
      </c>
      <c r="P15857" s="343"/>
    </row>
    <row r="15858" spans="1:16" x14ac:dyDescent="0.25">
      <c r="A15858" s="44" t="s">
        <v>16222</v>
      </c>
      <c r="B15858" s="44" t="s">
        <v>15779</v>
      </c>
      <c r="C15858" s="45" t="s">
        <v>15780</v>
      </c>
      <c r="D15858" s="45" t="s">
        <v>18252</v>
      </c>
      <c r="E15858" s="45" t="s">
        <v>6416</v>
      </c>
      <c r="F15858" s="45" t="s">
        <v>1385</v>
      </c>
      <c r="G15858" s="45" t="s">
        <v>1385</v>
      </c>
      <c r="P15858" s="343"/>
    </row>
    <row r="15859" spans="1:16" x14ac:dyDescent="0.25">
      <c r="A15859" s="44" t="s">
        <v>2874</v>
      </c>
      <c r="B15859" s="44" t="s">
        <v>15970</v>
      </c>
      <c r="C15859" s="45" t="s">
        <v>15775</v>
      </c>
      <c r="D15859" s="45" t="s">
        <v>18252</v>
      </c>
      <c r="E15859" s="45" t="s">
        <v>6416</v>
      </c>
      <c r="F15859" s="45" t="s">
        <v>1385</v>
      </c>
      <c r="G15859" s="45" t="s">
        <v>1385</v>
      </c>
      <c r="P15859" s="343"/>
    </row>
    <row r="15860" spans="1:16" x14ac:dyDescent="0.25">
      <c r="A15860" s="1" t="s">
        <v>2874</v>
      </c>
      <c r="B15860" s="432" t="s">
        <v>14389</v>
      </c>
      <c r="C15860" s="433" t="s">
        <v>14531</v>
      </c>
      <c r="D15860" s="434" t="s">
        <v>17016</v>
      </c>
      <c r="E15860" s="434">
        <v>45826</v>
      </c>
      <c r="P15860" s="343"/>
    </row>
    <row r="15861" spans="1:16" x14ac:dyDescent="0.25">
      <c r="A15861" s="264" t="s">
        <v>2874</v>
      </c>
      <c r="B15861" s="264" t="s">
        <v>2751</v>
      </c>
      <c r="C15861" s="265">
        <v>230105</v>
      </c>
      <c r="D15861" s="265" t="s">
        <v>15953</v>
      </c>
      <c r="E15861" s="266" t="s">
        <v>6877</v>
      </c>
      <c r="P15861" s="343"/>
    </row>
    <row r="15862" spans="1:16" x14ac:dyDescent="0.25">
      <c r="A15862" s="403" t="s">
        <v>17607</v>
      </c>
      <c r="B15862" s="403" t="s">
        <v>17114</v>
      </c>
      <c r="C15862" s="413">
        <v>13.24</v>
      </c>
      <c r="D15862" s="43" t="s">
        <v>17679</v>
      </c>
      <c r="E15862" s="43">
        <v>47299</v>
      </c>
      <c r="F15862" s="88" t="s">
        <v>1533</v>
      </c>
      <c r="P15862" s="343"/>
    </row>
    <row r="15863" spans="1:16" x14ac:dyDescent="0.25">
      <c r="A15863" s="44" t="s">
        <v>13441</v>
      </c>
      <c r="B15863" s="44" t="s">
        <v>15257</v>
      </c>
      <c r="C15863" s="45" t="s">
        <v>13518</v>
      </c>
      <c r="D15863" s="45" t="s">
        <v>16294</v>
      </c>
      <c r="E15863" s="46">
        <v>46022</v>
      </c>
      <c r="F15863" s="338"/>
      <c r="G15863" s="44"/>
      <c r="H15863" s="44"/>
      <c r="I15863" s="44"/>
      <c r="J15863" s="44"/>
      <c r="K15863" s="44"/>
      <c r="L15863" s="337"/>
      <c r="M15863" s="337"/>
      <c r="N15863" s="31"/>
      <c r="P15863" s="343"/>
    </row>
    <row r="15864" spans="1:16" x14ac:dyDescent="0.25">
      <c r="A15864" s="264" t="s">
        <v>4349</v>
      </c>
      <c r="B15864" s="264" t="s">
        <v>3753</v>
      </c>
      <c r="C15864" s="265">
        <v>210101</v>
      </c>
      <c r="D15864" s="265" t="s">
        <v>15953</v>
      </c>
      <c r="E15864" s="266" t="s">
        <v>3754</v>
      </c>
      <c r="P15864" s="343"/>
    </row>
    <row r="15865" spans="1:16" x14ac:dyDescent="0.25">
      <c r="A15865" s="44" t="s">
        <v>354</v>
      </c>
      <c r="B15865" s="44" t="s">
        <v>355</v>
      </c>
      <c r="C15865" s="45" t="s">
        <v>3081</v>
      </c>
      <c r="D15865" s="45" t="s">
        <v>15765</v>
      </c>
      <c r="E15865" s="45" t="s">
        <v>6210</v>
      </c>
      <c r="F15865" s="328"/>
      <c r="G15865" s="328"/>
      <c r="H15865" s="328"/>
      <c r="I15865" s="329"/>
      <c r="J15865" s="329"/>
      <c r="K15865" s="329"/>
      <c r="L15865" s="337"/>
      <c r="M15865" s="337"/>
      <c r="P15865" s="343"/>
    </row>
    <row r="15866" spans="1:16" x14ac:dyDescent="0.25">
      <c r="A15866" s="44" t="s">
        <v>354</v>
      </c>
      <c r="B15866" s="44" t="s">
        <v>236</v>
      </c>
      <c r="C15866" s="45" t="s">
        <v>11290</v>
      </c>
      <c r="D15866" s="45" t="s">
        <v>15765</v>
      </c>
      <c r="E15866" s="45" t="s">
        <v>5410</v>
      </c>
      <c r="F15866" s="328"/>
      <c r="G15866" s="328"/>
      <c r="H15866" s="328"/>
      <c r="I15866" s="329"/>
      <c r="J15866" s="329"/>
      <c r="K15866" s="329"/>
      <c r="L15866" s="337"/>
      <c r="M15866" s="337"/>
      <c r="P15866" s="343"/>
    </row>
    <row r="15867" spans="1:16" x14ac:dyDescent="0.25">
      <c r="A15867" s="346" t="s">
        <v>354</v>
      </c>
      <c r="B15867" s="346" t="s">
        <v>355</v>
      </c>
      <c r="C15867" s="347" t="s">
        <v>3081</v>
      </c>
      <c r="D15867" s="347" t="s">
        <v>15765</v>
      </c>
      <c r="E15867" s="347" t="s">
        <v>10715</v>
      </c>
      <c r="F15867" s="346"/>
      <c r="G15867" s="346"/>
      <c r="H15867" s="346"/>
      <c r="I15867" s="346"/>
      <c r="J15867" s="346"/>
      <c r="K15867" s="346"/>
      <c r="L15867" s="346"/>
      <c r="M15867" s="346"/>
      <c r="P15867" s="343"/>
    </row>
    <row r="15868" spans="1:16" x14ac:dyDescent="0.25">
      <c r="A15868" s="346" t="s">
        <v>354</v>
      </c>
      <c r="B15868" s="346" t="s">
        <v>236</v>
      </c>
      <c r="C15868" s="347" t="s">
        <v>11290</v>
      </c>
      <c r="D15868" s="347" t="s">
        <v>15765</v>
      </c>
      <c r="E15868" s="347" t="s">
        <v>10533</v>
      </c>
      <c r="F15868" s="346"/>
      <c r="G15868" s="346"/>
      <c r="H15868" s="346"/>
      <c r="I15868" s="346"/>
      <c r="J15868" s="346"/>
      <c r="K15868" s="346"/>
      <c r="L15868" s="346"/>
      <c r="M15868" s="346"/>
      <c r="P15868" s="343"/>
    </row>
    <row r="15869" spans="1:16" x14ac:dyDescent="0.25">
      <c r="A15869" s="44" t="s">
        <v>354</v>
      </c>
      <c r="B15869" s="44" t="s">
        <v>11289</v>
      </c>
      <c r="C15869" s="45" t="s">
        <v>11290</v>
      </c>
      <c r="D15869" s="45" t="s">
        <v>13812</v>
      </c>
      <c r="E15869" s="45" t="s">
        <v>5410</v>
      </c>
      <c r="F15869" s="93"/>
      <c r="G15869" s="93"/>
      <c r="H15869" s="93"/>
      <c r="I15869" s="99"/>
      <c r="J15869" s="99"/>
      <c r="K15869" s="99"/>
      <c r="L15869" s="337"/>
      <c r="M15869" s="337"/>
      <c r="P15869" s="343"/>
    </row>
    <row r="15870" spans="1:16" x14ac:dyDescent="0.25">
      <c r="A15870" s="264" t="s">
        <v>7127</v>
      </c>
      <c r="B15870" s="264" t="s">
        <v>6664</v>
      </c>
      <c r="C15870" s="265">
        <v>22010701</v>
      </c>
      <c r="D15870" s="265" t="s">
        <v>15953</v>
      </c>
      <c r="E15870" s="266" t="s">
        <v>6665</v>
      </c>
      <c r="P15870" s="343"/>
    </row>
    <row r="15871" spans="1:16" x14ac:dyDescent="0.25">
      <c r="A15871" s="264" t="s">
        <v>7127</v>
      </c>
      <c r="B15871" s="264" t="s">
        <v>1055</v>
      </c>
      <c r="C15871" s="265">
        <v>22010702</v>
      </c>
      <c r="D15871" s="265" t="s">
        <v>15953</v>
      </c>
      <c r="E15871" s="266" t="s">
        <v>8836</v>
      </c>
      <c r="P15871" s="343"/>
    </row>
    <row r="15872" spans="1:16" x14ac:dyDescent="0.25">
      <c r="A15872" s="264" t="s">
        <v>10506</v>
      </c>
      <c r="B15872" s="264" t="s">
        <v>9688</v>
      </c>
      <c r="C15872" s="265">
        <v>230504</v>
      </c>
      <c r="D15872" s="265" t="s">
        <v>15953</v>
      </c>
      <c r="E15872" s="266" t="s">
        <v>9689</v>
      </c>
      <c r="P15872" s="343"/>
    </row>
    <row r="15873" spans="1:16" x14ac:dyDescent="0.25">
      <c r="A15873" s="264" t="s">
        <v>10506</v>
      </c>
      <c r="B15873" s="264" t="s">
        <v>1067</v>
      </c>
      <c r="C15873" s="265">
        <v>230703</v>
      </c>
      <c r="D15873" s="265" t="s">
        <v>15953</v>
      </c>
      <c r="E15873" s="266" t="s">
        <v>5273</v>
      </c>
      <c r="P15873" s="343"/>
    </row>
    <row r="15874" spans="1:16" x14ac:dyDescent="0.25">
      <c r="A15874" s="44" t="s">
        <v>566</v>
      </c>
      <c r="B15874" s="44" t="s">
        <v>15315</v>
      </c>
      <c r="C15874" s="45" t="s">
        <v>2596</v>
      </c>
      <c r="D15874" s="45" t="s">
        <v>16294</v>
      </c>
      <c r="E15874" s="46">
        <v>45688</v>
      </c>
      <c r="F15874" s="338"/>
      <c r="G15874" s="44"/>
      <c r="H15874" s="44"/>
      <c r="I15874" s="44"/>
      <c r="J15874" s="44"/>
      <c r="K15874" s="44"/>
      <c r="L15874" s="337"/>
      <c r="M15874" s="337"/>
      <c r="N15874" s="31"/>
      <c r="P15874" s="343"/>
    </row>
    <row r="15875" spans="1:16" x14ac:dyDescent="0.25">
      <c r="A15875" s="264" t="s">
        <v>4350</v>
      </c>
      <c r="B15875" s="264" t="s">
        <v>3753</v>
      </c>
      <c r="C15875" s="265">
        <v>210101</v>
      </c>
      <c r="D15875" s="265" t="s">
        <v>15953</v>
      </c>
      <c r="E15875" s="266" t="s">
        <v>3754</v>
      </c>
      <c r="P15875" s="343"/>
    </row>
    <row r="15876" spans="1:16" x14ac:dyDescent="0.25">
      <c r="A15876" s="44" t="s">
        <v>15398</v>
      </c>
      <c r="B15876" s="44" t="s">
        <v>15399</v>
      </c>
      <c r="C15876" s="45" t="s">
        <v>15400</v>
      </c>
      <c r="D15876" s="45" t="s">
        <v>4574</v>
      </c>
      <c r="E15876" s="275">
        <f>DATE(2028,6,25)</f>
        <v>46929</v>
      </c>
      <c r="M15876" s="337"/>
      <c r="P15876" s="343"/>
    </row>
    <row r="15877" spans="1:16" x14ac:dyDescent="0.25">
      <c r="A15877" s="264" t="s">
        <v>8791</v>
      </c>
      <c r="B15877" s="264" t="s">
        <v>3782</v>
      </c>
      <c r="C15877" s="265">
        <v>23010402</v>
      </c>
      <c r="D15877" s="265" t="s">
        <v>15953</v>
      </c>
      <c r="E15877" s="266" t="s">
        <v>8836</v>
      </c>
      <c r="P15877" s="343"/>
    </row>
    <row r="15878" spans="1:16" x14ac:dyDescent="0.25">
      <c r="A15878" s="264" t="s">
        <v>5514</v>
      </c>
      <c r="B15878" s="264" t="s">
        <v>3594</v>
      </c>
      <c r="C15878" s="265">
        <v>22100202</v>
      </c>
      <c r="D15878" s="265" t="s">
        <v>15953</v>
      </c>
      <c r="E15878" s="266" t="s">
        <v>5198</v>
      </c>
      <c r="P15878" s="343"/>
    </row>
    <row r="15879" spans="1:16" x14ac:dyDescent="0.25">
      <c r="A15879" s="44" t="s">
        <v>11903</v>
      </c>
      <c r="B15879" s="44" t="s">
        <v>1355</v>
      </c>
      <c r="C15879" s="45" t="s">
        <v>10974</v>
      </c>
      <c r="D15879" s="45" t="s">
        <v>18252</v>
      </c>
      <c r="E15879" s="45" t="s">
        <v>10715</v>
      </c>
      <c r="F15879" s="45" t="s">
        <v>1384</v>
      </c>
      <c r="G15879" s="45" t="s">
        <v>1385</v>
      </c>
      <c r="P15879" s="343"/>
    </row>
    <row r="15880" spans="1:16" x14ac:dyDescent="0.25">
      <c r="A15880" s="1" t="s">
        <v>5</v>
      </c>
      <c r="B15880" s="432" t="s">
        <v>189</v>
      </c>
      <c r="C15880" s="433" t="s">
        <v>8462</v>
      </c>
      <c r="D15880" s="434" t="s">
        <v>17016</v>
      </c>
      <c r="E15880" s="434">
        <v>46076</v>
      </c>
      <c r="P15880" s="343"/>
    </row>
    <row r="15881" spans="1:16" x14ac:dyDescent="0.25">
      <c r="A15881" s="1" t="s">
        <v>5</v>
      </c>
      <c r="B15881" s="432" t="s">
        <v>1815</v>
      </c>
      <c r="C15881" s="433" t="s">
        <v>8463</v>
      </c>
      <c r="D15881" s="434" t="s">
        <v>17016</v>
      </c>
      <c r="E15881" s="434">
        <v>45765</v>
      </c>
      <c r="P15881" s="343"/>
    </row>
    <row r="15882" spans="1:16" x14ac:dyDescent="0.25">
      <c r="A15882" s="1" t="s">
        <v>5</v>
      </c>
      <c r="B15882" s="432" t="s">
        <v>13874</v>
      </c>
      <c r="C15882" s="433" t="s">
        <v>14532</v>
      </c>
      <c r="D15882" s="434" t="s">
        <v>17016</v>
      </c>
      <c r="E15882" s="434">
        <v>45866</v>
      </c>
      <c r="P15882" s="343"/>
    </row>
    <row r="15883" spans="1:16" x14ac:dyDescent="0.25">
      <c r="A15883" s="44" t="s">
        <v>7311</v>
      </c>
      <c r="B15883" s="44" t="s">
        <v>15317</v>
      </c>
      <c r="C15883" s="45" t="s">
        <v>7299</v>
      </c>
      <c r="D15883" s="45" t="s">
        <v>16294</v>
      </c>
      <c r="E15883" s="46">
        <v>45688</v>
      </c>
      <c r="F15883" s="338"/>
      <c r="G15883" s="44"/>
      <c r="H15883" s="44"/>
      <c r="I15883" s="44"/>
      <c r="J15883" s="44"/>
      <c r="K15883" s="44"/>
      <c r="L15883" s="337"/>
      <c r="M15883" s="337"/>
      <c r="N15883" s="31"/>
      <c r="P15883" s="343"/>
    </row>
    <row r="15884" spans="1:16" x14ac:dyDescent="0.25">
      <c r="A15884" s="264" t="s">
        <v>2875</v>
      </c>
      <c r="B15884" s="264" t="s">
        <v>2751</v>
      </c>
      <c r="C15884" s="265">
        <v>230105</v>
      </c>
      <c r="D15884" s="265" t="s">
        <v>15953</v>
      </c>
      <c r="E15884" s="266" t="s">
        <v>6877</v>
      </c>
      <c r="P15884" s="343"/>
    </row>
    <row r="15885" spans="1:16" x14ac:dyDescent="0.25">
      <c r="A15885" s="264" t="s">
        <v>7128</v>
      </c>
      <c r="B15885" s="264" t="s">
        <v>6664</v>
      </c>
      <c r="C15885" s="265">
        <v>22010701</v>
      </c>
      <c r="D15885" s="265" t="s">
        <v>15953</v>
      </c>
      <c r="E15885" s="266" t="s">
        <v>6665</v>
      </c>
      <c r="P15885" s="343"/>
    </row>
    <row r="15886" spans="1:16" x14ac:dyDescent="0.25">
      <c r="A15886" s="44" t="s">
        <v>1573</v>
      </c>
      <c r="B15886" s="44" t="s">
        <v>2990</v>
      </c>
      <c r="C15886" s="45" t="s">
        <v>3056</v>
      </c>
      <c r="D15886" s="45" t="s">
        <v>15765</v>
      </c>
      <c r="E15886" s="45" t="s">
        <v>5246</v>
      </c>
      <c r="F15886" s="328"/>
      <c r="G15886" s="328"/>
      <c r="H15886" s="328"/>
      <c r="I15886" s="329"/>
      <c r="J15886" s="329"/>
      <c r="K15886" s="329"/>
      <c r="L15886" s="337"/>
      <c r="M15886" s="337"/>
      <c r="P15886" s="343"/>
    </row>
    <row r="15887" spans="1:16" x14ac:dyDescent="0.25">
      <c r="A15887" s="44" t="s">
        <v>1573</v>
      </c>
      <c r="B15887" s="44" t="s">
        <v>2961</v>
      </c>
      <c r="C15887" s="45" t="s">
        <v>3055</v>
      </c>
      <c r="D15887" s="45" t="s">
        <v>15765</v>
      </c>
      <c r="E15887" s="45" t="s">
        <v>6422</v>
      </c>
      <c r="F15887" s="328"/>
      <c r="G15887" s="328"/>
      <c r="H15887" s="328"/>
      <c r="I15887" s="329"/>
      <c r="J15887" s="329"/>
      <c r="K15887" s="329"/>
      <c r="L15887" s="337"/>
      <c r="M15887" s="337"/>
      <c r="P15887" s="343"/>
    </row>
    <row r="15888" spans="1:16" x14ac:dyDescent="0.25">
      <c r="A15888" s="346" t="s">
        <v>1573</v>
      </c>
      <c r="B15888" s="346" t="s">
        <v>2990</v>
      </c>
      <c r="C15888" s="347" t="s">
        <v>3056</v>
      </c>
      <c r="D15888" s="347" t="s">
        <v>15765</v>
      </c>
      <c r="E15888" s="347" t="s">
        <v>2980</v>
      </c>
      <c r="F15888" s="346"/>
      <c r="G15888" s="346"/>
      <c r="H15888" s="346"/>
      <c r="I15888" s="346"/>
      <c r="J15888" s="346"/>
      <c r="K15888" s="346"/>
      <c r="L15888" s="346"/>
      <c r="M15888" s="346"/>
      <c r="P15888" s="343"/>
    </row>
    <row r="15889" spans="1:16" x14ac:dyDescent="0.25">
      <c r="A15889" s="346" t="s">
        <v>1573</v>
      </c>
      <c r="B15889" s="346" t="s">
        <v>2961</v>
      </c>
      <c r="C15889" s="347" t="s">
        <v>3055</v>
      </c>
      <c r="D15889" s="347" t="s">
        <v>15765</v>
      </c>
      <c r="E15889" s="347" t="s">
        <v>6422</v>
      </c>
      <c r="F15889" s="346"/>
      <c r="G15889" s="346"/>
      <c r="H15889" s="346"/>
      <c r="I15889" s="346"/>
      <c r="J15889" s="346"/>
      <c r="K15889" s="346"/>
      <c r="L15889" s="346"/>
      <c r="M15889" s="346"/>
      <c r="P15889" s="343"/>
    </row>
    <row r="15890" spans="1:16" x14ac:dyDescent="0.25">
      <c r="A15890" s="44" t="s">
        <v>1573</v>
      </c>
      <c r="B15890" s="44" t="s">
        <v>12651</v>
      </c>
      <c r="C15890" s="45" t="s">
        <v>12957</v>
      </c>
      <c r="D15890" s="45" t="s">
        <v>4574</v>
      </c>
      <c r="E15890" s="275">
        <f>DATE(2027,12,4)</f>
        <v>46725</v>
      </c>
      <c r="M15890" s="337"/>
      <c r="P15890" s="343"/>
    </row>
    <row r="15891" spans="1:16" x14ac:dyDescent="0.25">
      <c r="A15891" s="44" t="s">
        <v>1573</v>
      </c>
      <c r="B15891" s="44" t="s">
        <v>2961</v>
      </c>
      <c r="C15891" s="45" t="s">
        <v>3055</v>
      </c>
      <c r="D15891" s="45" t="s">
        <v>13812</v>
      </c>
      <c r="E15891" s="45" t="s">
        <v>6422</v>
      </c>
      <c r="F15891" s="93"/>
      <c r="G15891" s="93"/>
      <c r="H15891" s="93"/>
      <c r="I15891" s="99"/>
      <c r="J15891" s="99"/>
      <c r="K15891" s="99"/>
      <c r="L15891" s="337"/>
      <c r="M15891" s="337"/>
      <c r="P15891" s="343"/>
    </row>
    <row r="15892" spans="1:16" x14ac:dyDescent="0.25">
      <c r="A15892" s="44" t="s">
        <v>5362</v>
      </c>
      <c r="B15892" s="44" t="s">
        <v>5271</v>
      </c>
      <c r="C15892" s="45" t="s">
        <v>5363</v>
      </c>
      <c r="D15892" s="45" t="s">
        <v>15765</v>
      </c>
      <c r="E15892" s="45" t="s">
        <v>5273</v>
      </c>
      <c r="F15892" s="328"/>
      <c r="G15892" s="328"/>
      <c r="H15892" s="328"/>
      <c r="I15892" s="329"/>
      <c r="J15892" s="329"/>
      <c r="K15892" s="329"/>
      <c r="L15892" s="337"/>
      <c r="M15892" s="337"/>
      <c r="P15892" s="343"/>
    </row>
    <row r="15893" spans="1:16" x14ac:dyDescent="0.25">
      <c r="A15893" s="346" t="s">
        <v>5362</v>
      </c>
      <c r="B15893" s="346" t="s">
        <v>5271</v>
      </c>
      <c r="C15893" s="347" t="s">
        <v>5363</v>
      </c>
      <c r="D15893" s="347" t="s">
        <v>15765</v>
      </c>
      <c r="E15893" s="347" t="s">
        <v>16813</v>
      </c>
      <c r="F15893" s="346"/>
      <c r="G15893" s="346"/>
      <c r="H15893" s="346"/>
      <c r="I15893" s="346"/>
      <c r="J15893" s="346"/>
      <c r="K15893" s="346"/>
      <c r="L15893" s="346"/>
      <c r="M15893" s="346"/>
      <c r="P15893" s="343"/>
    </row>
    <row r="15894" spans="1:16" x14ac:dyDescent="0.25">
      <c r="A15894" s="44" t="s">
        <v>5362</v>
      </c>
      <c r="B15894" s="44" t="s">
        <v>5271</v>
      </c>
      <c r="C15894" s="45" t="s">
        <v>5363</v>
      </c>
      <c r="D15894" s="45" t="s">
        <v>13812</v>
      </c>
      <c r="E15894" s="45" t="s">
        <v>5273</v>
      </c>
      <c r="F15894" s="93"/>
      <c r="G15894" s="93"/>
      <c r="H15894" s="93"/>
      <c r="I15894" s="99"/>
      <c r="J15894" s="99"/>
      <c r="K15894" s="99"/>
      <c r="L15894" s="337"/>
      <c r="M15894" s="337"/>
      <c r="P15894" s="343"/>
    </row>
    <row r="15895" spans="1:16" x14ac:dyDescent="0.25">
      <c r="A15895" s="264" t="s">
        <v>15156</v>
      </c>
      <c r="B15895" s="264" t="s">
        <v>1068</v>
      </c>
      <c r="C15895" s="265">
        <v>230202</v>
      </c>
      <c r="D15895" s="265" t="s">
        <v>15953</v>
      </c>
      <c r="E15895" s="266" t="s">
        <v>8836</v>
      </c>
      <c r="P15895" s="343"/>
    </row>
    <row r="15896" spans="1:16" x14ac:dyDescent="0.25">
      <c r="A15896" s="264" t="s">
        <v>15156</v>
      </c>
      <c r="B15896" s="264" t="s">
        <v>3782</v>
      </c>
      <c r="C15896" s="265">
        <v>23010402</v>
      </c>
      <c r="D15896" s="265" t="s">
        <v>15953</v>
      </c>
      <c r="E15896" s="266" t="s">
        <v>8836</v>
      </c>
      <c r="P15896" s="343"/>
    </row>
    <row r="15897" spans="1:16" x14ac:dyDescent="0.25">
      <c r="A15897" s="264" t="s">
        <v>15156</v>
      </c>
      <c r="B15897" s="264" t="s">
        <v>1057</v>
      </c>
      <c r="C15897" s="265">
        <v>24060402</v>
      </c>
      <c r="D15897" s="265" t="s">
        <v>15953</v>
      </c>
      <c r="E15897" s="266" t="s">
        <v>5410</v>
      </c>
      <c r="P15897" s="343"/>
    </row>
    <row r="15898" spans="1:16" x14ac:dyDescent="0.25">
      <c r="A15898" s="44" t="s">
        <v>16223</v>
      </c>
      <c r="B15898" s="44" t="s">
        <v>18102</v>
      </c>
      <c r="C15898" s="45" t="s">
        <v>18103</v>
      </c>
      <c r="D15898" s="45" t="s">
        <v>18252</v>
      </c>
      <c r="E15898" s="45" t="s">
        <v>6985</v>
      </c>
      <c r="F15898" s="45" t="s">
        <v>1384</v>
      </c>
      <c r="G15898" s="45" t="s">
        <v>1385</v>
      </c>
      <c r="P15898" s="343"/>
    </row>
    <row r="15899" spans="1:16" x14ac:dyDescent="0.25">
      <c r="A15899" s="1" t="s">
        <v>4414</v>
      </c>
      <c r="B15899" s="432" t="s">
        <v>2954</v>
      </c>
      <c r="C15899" s="433" t="s">
        <v>4415</v>
      </c>
      <c r="D15899" s="434" t="s">
        <v>17016</v>
      </c>
      <c r="E15899" s="434">
        <v>45823</v>
      </c>
      <c r="P15899" s="343"/>
    </row>
    <row r="15900" spans="1:16" x14ac:dyDescent="0.25">
      <c r="A15900" s="1" t="s">
        <v>4414</v>
      </c>
      <c r="B15900" s="432" t="s">
        <v>6329</v>
      </c>
      <c r="C15900" s="433" t="s">
        <v>6331</v>
      </c>
      <c r="D15900" s="434" t="s">
        <v>17016</v>
      </c>
      <c r="E15900" s="434">
        <v>45977</v>
      </c>
      <c r="P15900" s="343"/>
    </row>
    <row r="15901" spans="1:16" x14ac:dyDescent="0.25">
      <c r="A15901" s="264" t="s">
        <v>15933</v>
      </c>
      <c r="B15901" s="264" t="s">
        <v>3753</v>
      </c>
      <c r="C15901" s="265">
        <v>210101</v>
      </c>
      <c r="D15901" s="265" t="s">
        <v>15953</v>
      </c>
      <c r="E15901" s="266" t="s">
        <v>3754</v>
      </c>
      <c r="P15901" s="343"/>
    </row>
    <row r="15902" spans="1:16" x14ac:dyDescent="0.25">
      <c r="A15902" s="264" t="s">
        <v>15933</v>
      </c>
      <c r="B15902" s="264" t="s">
        <v>1079</v>
      </c>
      <c r="C15902" s="265">
        <v>240904</v>
      </c>
      <c r="D15902" s="265" t="s">
        <v>15953</v>
      </c>
      <c r="E15902" s="266" t="s">
        <v>6214</v>
      </c>
      <c r="P15902" s="343"/>
    </row>
    <row r="15903" spans="1:16" x14ac:dyDescent="0.25">
      <c r="A15903" s="44" t="s">
        <v>12652</v>
      </c>
      <c r="B15903" s="44" t="s">
        <v>12292</v>
      </c>
      <c r="C15903" s="45" t="s">
        <v>12958</v>
      </c>
      <c r="D15903" s="45" t="s">
        <v>4574</v>
      </c>
      <c r="E15903" s="275">
        <f>DATE(2026,3,29)</f>
        <v>46110</v>
      </c>
      <c r="M15903" s="337"/>
      <c r="P15903" s="343"/>
    </row>
    <row r="15904" spans="1:16" x14ac:dyDescent="0.25">
      <c r="A15904" s="264" t="s">
        <v>15157</v>
      </c>
      <c r="B15904" s="264" t="s">
        <v>13009</v>
      </c>
      <c r="C15904" s="265">
        <v>240101</v>
      </c>
      <c r="D15904" s="265" t="s">
        <v>15953</v>
      </c>
      <c r="E15904" s="266" t="s">
        <v>13010</v>
      </c>
      <c r="P15904" s="343"/>
    </row>
    <row r="15905" spans="1:16" x14ac:dyDescent="0.25">
      <c r="A15905" s="1" t="s">
        <v>14032</v>
      </c>
      <c r="B15905" s="432" t="s">
        <v>14000</v>
      </c>
      <c r="C15905" s="433" t="s">
        <v>14033</v>
      </c>
      <c r="D15905" s="434" t="s">
        <v>17016</v>
      </c>
      <c r="E15905" s="434">
        <v>46080</v>
      </c>
      <c r="P15905" s="343"/>
    </row>
    <row r="15906" spans="1:16" x14ac:dyDescent="0.25">
      <c r="A15906" s="264" t="s">
        <v>15158</v>
      </c>
      <c r="B15906" s="264" t="s">
        <v>13009</v>
      </c>
      <c r="C15906" s="265">
        <v>240101</v>
      </c>
      <c r="D15906" s="265" t="s">
        <v>15953</v>
      </c>
      <c r="E15906" s="266" t="s">
        <v>13010</v>
      </c>
      <c r="P15906" s="343"/>
    </row>
    <row r="15907" spans="1:16" x14ac:dyDescent="0.25">
      <c r="A15907" s="264" t="s">
        <v>15158</v>
      </c>
      <c r="B15907" s="264" t="s">
        <v>12996</v>
      </c>
      <c r="C15907" s="265">
        <v>24010401</v>
      </c>
      <c r="D15907" s="265" t="s">
        <v>15953</v>
      </c>
      <c r="E15907" s="266" t="s">
        <v>12997</v>
      </c>
      <c r="P15907" s="343"/>
    </row>
    <row r="15908" spans="1:16" x14ac:dyDescent="0.25">
      <c r="A15908" s="1" t="s">
        <v>16483</v>
      </c>
      <c r="B15908" s="432" t="s">
        <v>2155</v>
      </c>
      <c r="C15908" s="433" t="s">
        <v>16484</v>
      </c>
      <c r="D15908" s="434" t="s">
        <v>17016</v>
      </c>
      <c r="E15908" s="434">
        <v>45917</v>
      </c>
      <c r="P15908" s="343"/>
    </row>
    <row r="15909" spans="1:16" x14ac:dyDescent="0.25">
      <c r="A15909" s="1" t="s">
        <v>3720</v>
      </c>
      <c r="B15909" s="432" t="s">
        <v>2954</v>
      </c>
      <c r="C15909" s="433" t="s">
        <v>4416</v>
      </c>
      <c r="D15909" s="434" t="s">
        <v>17016</v>
      </c>
      <c r="E15909" s="434">
        <v>45823</v>
      </c>
      <c r="P15909" s="343"/>
    </row>
    <row r="15910" spans="1:16" x14ac:dyDescent="0.25">
      <c r="A15910" s="264" t="s">
        <v>2876</v>
      </c>
      <c r="B15910" s="264" t="s">
        <v>2751</v>
      </c>
      <c r="C15910" s="265">
        <v>230105</v>
      </c>
      <c r="D15910" s="265" t="s">
        <v>15953</v>
      </c>
      <c r="E15910" s="266" t="s">
        <v>6877</v>
      </c>
      <c r="P15910" s="343"/>
    </row>
    <row r="15911" spans="1:16" x14ac:dyDescent="0.25">
      <c r="A15911" s="264" t="s">
        <v>2876</v>
      </c>
      <c r="B15911" s="264" t="s">
        <v>1068</v>
      </c>
      <c r="C15911" s="265">
        <v>230202</v>
      </c>
      <c r="D15911" s="265" t="s">
        <v>15953</v>
      </c>
      <c r="E15911" s="266" t="s">
        <v>8836</v>
      </c>
      <c r="P15911" s="343"/>
    </row>
    <row r="15912" spans="1:16" x14ac:dyDescent="0.25">
      <c r="A15912" s="264" t="s">
        <v>2876</v>
      </c>
      <c r="B15912" s="264" t="s">
        <v>6966</v>
      </c>
      <c r="C15912" s="265">
        <v>23010401</v>
      </c>
      <c r="D15912" s="265" t="s">
        <v>15953</v>
      </c>
      <c r="E15912" s="266" t="s">
        <v>6967</v>
      </c>
      <c r="P15912" s="343"/>
    </row>
    <row r="15913" spans="1:16" x14ac:dyDescent="0.25">
      <c r="A15913" s="264" t="s">
        <v>2876</v>
      </c>
      <c r="B15913" s="264" t="s">
        <v>3782</v>
      </c>
      <c r="C15913" s="265">
        <v>23010402</v>
      </c>
      <c r="D15913" s="265" t="s">
        <v>15953</v>
      </c>
      <c r="E15913" s="266" t="s">
        <v>8836</v>
      </c>
      <c r="P15913" s="343"/>
    </row>
    <row r="15914" spans="1:16" x14ac:dyDescent="0.25">
      <c r="A15914" s="264" t="s">
        <v>9647</v>
      </c>
      <c r="B15914" s="264" t="s">
        <v>2751</v>
      </c>
      <c r="C15914" s="265">
        <v>230105</v>
      </c>
      <c r="D15914" s="265" t="s">
        <v>15953</v>
      </c>
      <c r="E15914" s="266" t="s">
        <v>6877</v>
      </c>
      <c r="P15914" s="343"/>
    </row>
    <row r="15915" spans="1:16" x14ac:dyDescent="0.25">
      <c r="A15915" s="264" t="s">
        <v>8792</v>
      </c>
      <c r="B15915" s="264" t="s">
        <v>1068</v>
      </c>
      <c r="C15915" s="265">
        <v>230202</v>
      </c>
      <c r="D15915" s="265" t="s">
        <v>15953</v>
      </c>
      <c r="E15915" s="266" t="s">
        <v>8836</v>
      </c>
      <c r="P15915" s="343"/>
    </row>
    <row r="15916" spans="1:16" x14ac:dyDescent="0.25">
      <c r="A15916" s="44" t="s">
        <v>12653</v>
      </c>
      <c r="B15916" s="44" t="s">
        <v>11980</v>
      </c>
      <c r="C15916" s="45" t="s">
        <v>6641</v>
      </c>
      <c r="D15916" s="45" t="s">
        <v>4574</v>
      </c>
      <c r="E15916" s="275">
        <f>DATE(2026,7,8)</f>
        <v>46211</v>
      </c>
      <c r="M15916" s="337"/>
      <c r="P15916" s="343"/>
    </row>
    <row r="15917" spans="1:16" x14ac:dyDescent="0.25">
      <c r="A15917" s="264" t="s">
        <v>9648</v>
      </c>
      <c r="B15917" s="264" t="s">
        <v>2751</v>
      </c>
      <c r="C15917" s="265">
        <v>230105</v>
      </c>
      <c r="D15917" s="265" t="s">
        <v>15953</v>
      </c>
      <c r="E15917" s="266" t="s">
        <v>6877</v>
      </c>
      <c r="P15917" s="343"/>
    </row>
    <row r="15918" spans="1:16" x14ac:dyDescent="0.25">
      <c r="A15918" s="44" t="s">
        <v>12654</v>
      </c>
      <c r="B15918" s="44" t="s">
        <v>12655</v>
      </c>
      <c r="C15918" s="45" t="s">
        <v>4810</v>
      </c>
      <c r="D15918" s="45" t="s">
        <v>4574</v>
      </c>
      <c r="E15918" s="275">
        <f>DATE(2025,3,26)</f>
        <v>45742</v>
      </c>
      <c r="F15918" s="32"/>
      <c r="G15918" s="32"/>
      <c r="H15918" s="32"/>
      <c r="I15918" s="31"/>
      <c r="J15918" s="31"/>
      <c r="K15918" s="31"/>
      <c r="L15918" s="31"/>
      <c r="M15918" s="337"/>
      <c r="N15918" s="31"/>
      <c r="P15918" s="343"/>
    </row>
    <row r="15919" spans="1:16" x14ac:dyDescent="0.25">
      <c r="A15919" s="44" t="s">
        <v>12656</v>
      </c>
      <c r="B15919" s="44" t="s">
        <v>12417</v>
      </c>
      <c r="C15919" s="45" t="s">
        <v>5404</v>
      </c>
      <c r="D15919" s="45" t="s">
        <v>4574</v>
      </c>
      <c r="E15919" s="275">
        <f>DATE(2025,12,27)</f>
        <v>46018</v>
      </c>
      <c r="F15919" s="32"/>
      <c r="G15919" s="32"/>
      <c r="H15919" s="32"/>
      <c r="I15919" s="31"/>
      <c r="J15919" s="31"/>
      <c r="K15919" s="31"/>
      <c r="L15919" s="31"/>
      <c r="M15919" s="337"/>
      <c r="N15919" s="31"/>
      <c r="P15919" s="343"/>
    </row>
    <row r="15920" spans="1:16" x14ac:dyDescent="0.2">
      <c r="A15920" s="278" t="s">
        <v>14067</v>
      </c>
      <c r="B15920" s="278" t="s">
        <v>7639</v>
      </c>
      <c r="C15920" s="59" t="s">
        <v>14158</v>
      </c>
      <c r="D15920" s="93" t="s">
        <v>1398</v>
      </c>
      <c r="E15920" s="94">
        <v>45860</v>
      </c>
      <c r="F15920" s="93"/>
      <c r="G15920" s="93"/>
      <c r="H15920" s="93"/>
      <c r="I15920" s="99"/>
      <c r="J15920" s="99"/>
      <c r="K15920" s="99"/>
      <c r="L15920" s="337"/>
      <c r="M15920" s="337"/>
      <c r="N15920" s="31"/>
      <c r="P15920" s="343"/>
    </row>
    <row r="15921" spans="1:16" x14ac:dyDescent="0.2">
      <c r="A15921" s="99" t="s">
        <v>1012</v>
      </c>
      <c r="B15921" s="92" t="s">
        <v>3179</v>
      </c>
      <c r="C15921" s="93" t="s">
        <v>14158</v>
      </c>
      <c r="D15921" s="93" t="s">
        <v>1398</v>
      </c>
      <c r="E15921" s="94">
        <v>45860</v>
      </c>
      <c r="F15921" s="93"/>
      <c r="G15921" s="93"/>
      <c r="H15921" s="93" t="s">
        <v>2055</v>
      </c>
      <c r="I15921" s="99"/>
      <c r="J15921" s="99"/>
      <c r="K15921" s="99"/>
      <c r="L15921" s="337"/>
      <c r="M15921" s="337"/>
      <c r="N15921" s="31"/>
      <c r="P15921" s="343"/>
    </row>
    <row r="15922" spans="1:16" x14ac:dyDescent="0.25">
      <c r="A15922" s="264" t="s">
        <v>18051</v>
      </c>
      <c r="B15922" s="264" t="s">
        <v>17682</v>
      </c>
      <c r="C15922" s="265">
        <v>25010501</v>
      </c>
      <c r="D15922" s="265" t="s">
        <v>15953</v>
      </c>
      <c r="E15922" s="266" t="s">
        <v>17681</v>
      </c>
      <c r="P15922" s="343"/>
    </row>
    <row r="15923" spans="1:16" x14ac:dyDescent="0.25">
      <c r="A15923" s="44" t="s">
        <v>13357</v>
      </c>
      <c r="B15923" s="92" t="s">
        <v>13392</v>
      </c>
      <c r="C15923" s="45" t="s">
        <v>13122</v>
      </c>
      <c r="D15923" s="93" t="s">
        <v>13391</v>
      </c>
      <c r="E15923" s="94">
        <v>45838</v>
      </c>
      <c r="F15923" s="93"/>
      <c r="G15923" s="93"/>
      <c r="H15923" s="93"/>
      <c r="I15923" s="99"/>
      <c r="J15923" s="99"/>
      <c r="K15923" s="99"/>
      <c r="L15923" s="337"/>
      <c r="M15923" s="337"/>
      <c r="N15923" s="31"/>
      <c r="P15923" s="343"/>
    </row>
    <row r="15924" spans="1:16" x14ac:dyDescent="0.25">
      <c r="A15924" s="44" t="s">
        <v>13643</v>
      </c>
      <c r="B15924" s="44" t="s">
        <v>13644</v>
      </c>
      <c r="C15924" s="45" t="s">
        <v>13731</v>
      </c>
      <c r="D15924" s="45" t="s">
        <v>4574</v>
      </c>
      <c r="E15924" s="275">
        <f>DATE(2028,4,4)</f>
        <v>46847</v>
      </c>
      <c r="M15924" s="337"/>
      <c r="P15924" s="343"/>
    </row>
    <row r="15925" spans="1:16" x14ac:dyDescent="0.25">
      <c r="A15925" s="91" t="s">
        <v>13358</v>
      </c>
      <c r="B15925" s="92" t="s">
        <v>13392</v>
      </c>
      <c r="C15925" s="45" t="s">
        <v>13137</v>
      </c>
      <c r="D15925" s="93" t="s">
        <v>13391</v>
      </c>
      <c r="E15925" s="94">
        <v>45838</v>
      </c>
      <c r="F15925" s="93"/>
      <c r="G15925" s="93"/>
      <c r="H15925" s="93"/>
      <c r="I15925" s="99"/>
      <c r="J15925" s="99"/>
      <c r="K15925" s="99"/>
      <c r="L15925" s="337"/>
      <c r="M15925" s="337"/>
      <c r="N15925" s="31"/>
      <c r="P15925" s="343"/>
    </row>
    <row r="15926" spans="1:16" x14ac:dyDescent="0.25">
      <c r="A15926" s="264" t="s">
        <v>18052</v>
      </c>
      <c r="B15926" s="264" t="s">
        <v>17682</v>
      </c>
      <c r="C15926" s="265">
        <v>25010501</v>
      </c>
      <c r="D15926" s="265" t="s">
        <v>15953</v>
      </c>
      <c r="E15926" s="266" t="s">
        <v>17681</v>
      </c>
      <c r="P15926" s="343"/>
    </row>
    <row r="15927" spans="1:16" x14ac:dyDescent="0.25">
      <c r="A15927" s="264" t="s">
        <v>18052</v>
      </c>
      <c r="B15927" s="264" t="s">
        <v>6663</v>
      </c>
      <c r="C15927" s="265">
        <v>25010502</v>
      </c>
      <c r="D15927" s="265" t="s">
        <v>15953</v>
      </c>
      <c r="E15927" s="266" t="s">
        <v>6677</v>
      </c>
      <c r="P15927" s="343"/>
    </row>
    <row r="15928" spans="1:16" x14ac:dyDescent="0.25">
      <c r="A15928" s="346" t="s">
        <v>16868</v>
      </c>
      <c r="B15928" s="346" t="s">
        <v>16869</v>
      </c>
      <c r="C15928" s="347">
        <v>158071</v>
      </c>
      <c r="D15928" s="347" t="s">
        <v>15765</v>
      </c>
      <c r="E15928" s="347" t="s">
        <v>15706</v>
      </c>
      <c r="F15928" s="346"/>
      <c r="G15928" s="346"/>
      <c r="H15928" s="346"/>
      <c r="I15928" s="346"/>
      <c r="J15928" s="346"/>
      <c r="K15928" s="346"/>
      <c r="L15928" s="346"/>
      <c r="M15928" s="346"/>
      <c r="P15928" s="343"/>
    </row>
    <row r="15929" spans="1:16" x14ac:dyDescent="0.25">
      <c r="A15929" s="264" t="s">
        <v>8793</v>
      </c>
      <c r="B15929" s="264" t="s">
        <v>6664</v>
      </c>
      <c r="C15929" s="265">
        <v>22010701</v>
      </c>
      <c r="D15929" s="265" t="s">
        <v>15953</v>
      </c>
      <c r="E15929" s="266" t="s">
        <v>6665</v>
      </c>
      <c r="P15929" s="343"/>
    </row>
    <row r="15930" spans="1:16" x14ac:dyDescent="0.25">
      <c r="A15930" s="264" t="s">
        <v>8793</v>
      </c>
      <c r="B15930" s="264" t="s">
        <v>1055</v>
      </c>
      <c r="C15930" s="265">
        <v>22010702</v>
      </c>
      <c r="D15930" s="265" t="s">
        <v>15953</v>
      </c>
      <c r="E15930" s="266" t="s">
        <v>8836</v>
      </c>
      <c r="P15930" s="343"/>
    </row>
    <row r="15931" spans="1:16" x14ac:dyDescent="0.25">
      <c r="A15931" s="264" t="s">
        <v>8793</v>
      </c>
      <c r="B15931" s="264" t="s">
        <v>8833</v>
      </c>
      <c r="C15931" s="265">
        <v>23020101</v>
      </c>
      <c r="D15931" s="265" t="s">
        <v>15953</v>
      </c>
      <c r="E15931" s="266" t="s">
        <v>8836</v>
      </c>
      <c r="P15931" s="343"/>
    </row>
    <row r="15932" spans="1:16" x14ac:dyDescent="0.25">
      <c r="A15932" s="264" t="s">
        <v>8793</v>
      </c>
      <c r="B15932" s="264" t="s">
        <v>8834</v>
      </c>
      <c r="C15932" s="265">
        <v>23020102</v>
      </c>
      <c r="D15932" s="265" t="s">
        <v>15953</v>
      </c>
      <c r="E15932" s="266" t="s">
        <v>8836</v>
      </c>
      <c r="P15932" s="343"/>
    </row>
    <row r="15933" spans="1:16" x14ac:dyDescent="0.25">
      <c r="A15933" s="44" t="s">
        <v>12657</v>
      </c>
      <c r="B15933" s="44" t="s">
        <v>12658</v>
      </c>
      <c r="C15933" s="45" t="s">
        <v>12959</v>
      </c>
      <c r="D15933" s="45" t="s">
        <v>4574</v>
      </c>
      <c r="E15933" s="275">
        <f>DATE(2026,8,15)</f>
        <v>46249</v>
      </c>
      <c r="M15933" s="337"/>
      <c r="P15933" s="343"/>
    </row>
    <row r="15934" spans="1:16" x14ac:dyDescent="0.25">
      <c r="A15934" s="44" t="s">
        <v>12659</v>
      </c>
      <c r="B15934" s="44" t="s">
        <v>11987</v>
      </c>
      <c r="C15934" s="45" t="s">
        <v>12960</v>
      </c>
      <c r="D15934" s="45" t="s">
        <v>4574</v>
      </c>
      <c r="E15934" s="275">
        <f>DATE(2027,2,3)</f>
        <v>46421</v>
      </c>
      <c r="M15934" s="337"/>
      <c r="P15934" s="343"/>
    </row>
    <row r="15935" spans="1:16" x14ac:dyDescent="0.25">
      <c r="A15935" s="264" t="s">
        <v>7129</v>
      </c>
      <c r="B15935" s="264" t="s">
        <v>6669</v>
      </c>
      <c r="C15935" s="265">
        <v>220802</v>
      </c>
      <c r="D15935" s="265" t="s">
        <v>15953</v>
      </c>
      <c r="E15935" s="266" t="s">
        <v>6416</v>
      </c>
      <c r="P15935" s="343"/>
    </row>
    <row r="15936" spans="1:16" x14ac:dyDescent="0.25">
      <c r="A15936" s="44" t="s">
        <v>15786</v>
      </c>
      <c r="B15936" s="44" t="s">
        <v>3195</v>
      </c>
      <c r="C15936" s="45" t="s">
        <v>10552</v>
      </c>
      <c r="D15936" s="45" t="s">
        <v>18252</v>
      </c>
      <c r="E15936" s="45" t="s">
        <v>5410</v>
      </c>
      <c r="F15936" s="45" t="s">
        <v>1385</v>
      </c>
      <c r="G15936" s="45" t="s">
        <v>1385</v>
      </c>
      <c r="P15936" s="343"/>
    </row>
    <row r="15937" spans="1:16" x14ac:dyDescent="0.25">
      <c r="A15937" s="264" t="s">
        <v>8794</v>
      </c>
      <c r="B15937" s="264" t="s">
        <v>8832</v>
      </c>
      <c r="C15937" s="265">
        <v>230203</v>
      </c>
      <c r="D15937" s="265" t="s">
        <v>15953</v>
      </c>
      <c r="E15937" s="266" t="s">
        <v>8836</v>
      </c>
      <c r="P15937" s="343"/>
    </row>
    <row r="15938" spans="1:16" x14ac:dyDescent="0.25">
      <c r="A15938" s="264" t="s">
        <v>8794</v>
      </c>
      <c r="B15938" s="264" t="s">
        <v>8833</v>
      </c>
      <c r="C15938" s="265">
        <v>23020101</v>
      </c>
      <c r="D15938" s="265" t="s">
        <v>15953</v>
      </c>
      <c r="E15938" s="266" t="s">
        <v>8836</v>
      </c>
      <c r="P15938" s="343"/>
    </row>
    <row r="15939" spans="1:16" x14ac:dyDescent="0.25">
      <c r="A15939" s="264" t="s">
        <v>9649</v>
      </c>
      <c r="B15939" s="264" t="s">
        <v>4181</v>
      </c>
      <c r="C15939" s="265">
        <v>230301</v>
      </c>
      <c r="D15939" s="265" t="s">
        <v>15953</v>
      </c>
      <c r="E15939" s="266" t="s">
        <v>6877</v>
      </c>
      <c r="P15939" s="343"/>
    </row>
    <row r="15940" spans="1:16" x14ac:dyDescent="0.25">
      <c r="A15940" s="44" t="s">
        <v>15667</v>
      </c>
      <c r="B15940" s="44" t="s">
        <v>1353</v>
      </c>
      <c r="C15940" s="45" t="s">
        <v>15395</v>
      </c>
      <c r="D15940" s="45" t="s">
        <v>18252</v>
      </c>
      <c r="E15940" s="45" t="s">
        <v>10069</v>
      </c>
      <c r="F15940" s="45" t="s">
        <v>1384</v>
      </c>
      <c r="G15940" s="45" t="s">
        <v>1385</v>
      </c>
      <c r="P15940" s="343"/>
    </row>
    <row r="15941" spans="1:16" x14ac:dyDescent="0.25">
      <c r="A15941" s="102" t="s">
        <v>17065</v>
      </c>
      <c r="B15941" s="353" t="s">
        <v>4153</v>
      </c>
      <c r="C15941" s="32" t="s">
        <v>17085</v>
      </c>
      <c r="D15941" s="32" t="s">
        <v>1398</v>
      </c>
      <c r="E15941" s="94">
        <v>45766</v>
      </c>
      <c r="F15941" s="32"/>
      <c r="G15941" s="32"/>
      <c r="H15941" s="32"/>
      <c r="I15941" s="31"/>
      <c r="J15941" s="31"/>
      <c r="K15941" s="31"/>
      <c r="L15941" s="31"/>
      <c r="M15941" s="31"/>
      <c r="N15941" s="31"/>
      <c r="P15941" s="343"/>
    </row>
    <row r="15942" spans="1:16" x14ac:dyDescent="0.25">
      <c r="A15942" s="44" t="s">
        <v>15668</v>
      </c>
      <c r="B15942" s="44" t="s">
        <v>1358</v>
      </c>
      <c r="C15942" s="45" t="s">
        <v>6197</v>
      </c>
      <c r="D15942" s="45" t="s">
        <v>18252</v>
      </c>
      <c r="E15942" s="45" t="s">
        <v>6211</v>
      </c>
      <c r="F15942" s="45" t="s">
        <v>1384</v>
      </c>
      <c r="G15942" s="45" t="s">
        <v>1385</v>
      </c>
      <c r="P15942" s="343"/>
    </row>
    <row r="15943" spans="1:16" x14ac:dyDescent="0.2">
      <c r="A15943" s="57" t="s">
        <v>1477</v>
      </c>
      <c r="B15943" s="57" t="s">
        <v>1488</v>
      </c>
      <c r="C15943" s="62">
        <v>21027</v>
      </c>
      <c r="D15943" s="62" t="s">
        <v>5966</v>
      </c>
      <c r="E15943" s="60">
        <v>45777</v>
      </c>
      <c r="F15943" s="339" t="s">
        <v>16267</v>
      </c>
      <c r="G15943" s="339" t="s">
        <v>16268</v>
      </c>
      <c r="H15943" s="57"/>
      <c r="I15943" s="57"/>
      <c r="J15943" s="57"/>
      <c r="K15943" s="57"/>
      <c r="L15943" s="337"/>
      <c r="M15943" s="337"/>
      <c r="N15943" s="31"/>
      <c r="P15943" s="343"/>
    </row>
    <row r="15944" spans="1:16" x14ac:dyDescent="0.25">
      <c r="A15944" s="44" t="s">
        <v>1477</v>
      </c>
      <c r="B15944" s="44" t="s">
        <v>1358</v>
      </c>
      <c r="C15944" s="45" t="s">
        <v>6197</v>
      </c>
      <c r="D15944" s="45" t="s">
        <v>18252</v>
      </c>
      <c r="E15944" s="45" t="s">
        <v>6211</v>
      </c>
      <c r="F15944" s="45" t="s">
        <v>1384</v>
      </c>
      <c r="G15944" s="45" t="s">
        <v>1384</v>
      </c>
      <c r="P15944" s="343"/>
    </row>
    <row r="15945" spans="1:16" x14ac:dyDescent="0.25">
      <c r="A15945" s="100" t="s">
        <v>3147</v>
      </c>
      <c r="B15945" s="92" t="s">
        <v>4153</v>
      </c>
      <c r="C15945" s="93" t="s">
        <v>4154</v>
      </c>
      <c r="D15945" s="93" t="s">
        <v>1398</v>
      </c>
      <c r="E15945" s="94">
        <v>46131</v>
      </c>
      <c r="F15945" s="93"/>
      <c r="G15945" s="93"/>
      <c r="H15945" s="93"/>
      <c r="I15945" s="99"/>
      <c r="J15945" s="99"/>
      <c r="K15945" s="99"/>
      <c r="L15945" s="337"/>
      <c r="M15945" s="337"/>
      <c r="P15945" s="343"/>
    </row>
    <row r="15946" spans="1:16" x14ac:dyDescent="0.25">
      <c r="A15946" s="403" t="s">
        <v>6146</v>
      </c>
      <c r="B15946" s="403" t="s">
        <v>17087</v>
      </c>
      <c r="C15946" s="413">
        <v>9.23</v>
      </c>
      <c r="D15946" s="43" t="s">
        <v>17679</v>
      </c>
      <c r="E15946" s="43">
        <v>46934</v>
      </c>
      <c r="F15946" s="88"/>
      <c r="P15946" s="343"/>
    </row>
    <row r="15947" spans="1:16" x14ac:dyDescent="0.25">
      <c r="A15947" s="44" t="s">
        <v>6147</v>
      </c>
      <c r="B15947" s="44" t="s">
        <v>6179</v>
      </c>
      <c r="C15947" s="45" t="s">
        <v>6199</v>
      </c>
      <c r="D15947" s="45" t="s">
        <v>18252</v>
      </c>
      <c r="E15947" s="45" t="s">
        <v>6212</v>
      </c>
      <c r="F15947" s="45" t="s">
        <v>1384</v>
      </c>
      <c r="G15947" s="45" t="s">
        <v>1385</v>
      </c>
      <c r="P15947" s="343"/>
    </row>
    <row r="15948" spans="1:16" x14ac:dyDescent="0.25">
      <c r="A15948" s="44" t="s">
        <v>6147</v>
      </c>
      <c r="B15948" s="44" t="s">
        <v>15963</v>
      </c>
      <c r="C15948" s="45" t="s">
        <v>15964</v>
      </c>
      <c r="D15948" s="45" t="s">
        <v>18252</v>
      </c>
      <c r="E15948" s="45" t="s">
        <v>6214</v>
      </c>
      <c r="F15948" s="45" t="s">
        <v>1384</v>
      </c>
      <c r="G15948" s="45" t="s">
        <v>1385</v>
      </c>
      <c r="P15948" s="343"/>
    </row>
    <row r="15949" spans="1:16" x14ac:dyDescent="0.25">
      <c r="A15949" s="44" t="s">
        <v>10259</v>
      </c>
      <c r="B15949" s="44" t="s">
        <v>10254</v>
      </c>
      <c r="C15949" s="45" t="s">
        <v>10260</v>
      </c>
      <c r="D15949" s="45" t="s">
        <v>15765</v>
      </c>
      <c r="E15949" s="45" t="s">
        <v>6210</v>
      </c>
      <c r="F15949" s="328"/>
      <c r="G15949" s="328"/>
      <c r="H15949" s="328"/>
      <c r="I15949" s="329"/>
      <c r="J15949" s="329"/>
      <c r="K15949" s="329"/>
      <c r="L15949" s="337"/>
      <c r="M15949" s="337"/>
      <c r="P15949" s="343"/>
    </row>
    <row r="15950" spans="1:16" x14ac:dyDescent="0.25">
      <c r="A15950" s="346" t="s">
        <v>10259</v>
      </c>
      <c r="B15950" s="346" t="s">
        <v>10254</v>
      </c>
      <c r="C15950" s="347" t="s">
        <v>10260</v>
      </c>
      <c r="D15950" s="347" t="s">
        <v>15765</v>
      </c>
      <c r="E15950" s="347" t="s">
        <v>6214</v>
      </c>
      <c r="F15950" s="346"/>
      <c r="G15950" s="346"/>
      <c r="H15950" s="346"/>
      <c r="I15950" s="346"/>
      <c r="J15950" s="346"/>
      <c r="K15950" s="346"/>
      <c r="L15950" s="346"/>
      <c r="M15950" s="346"/>
      <c r="P15950" s="343"/>
    </row>
    <row r="15951" spans="1:16" x14ac:dyDescent="0.25">
      <c r="A15951" s="44" t="s">
        <v>10259</v>
      </c>
      <c r="B15951" s="44" t="s">
        <v>10254</v>
      </c>
      <c r="C15951" s="45" t="s">
        <v>10260</v>
      </c>
      <c r="D15951" s="45" t="s">
        <v>13812</v>
      </c>
      <c r="E15951" s="45" t="s">
        <v>6210</v>
      </c>
      <c r="F15951" s="93"/>
      <c r="G15951" s="93"/>
      <c r="H15951" s="93"/>
      <c r="I15951" s="99"/>
      <c r="J15951" s="99"/>
      <c r="K15951" s="99"/>
      <c r="L15951" s="337"/>
      <c r="M15951" s="337"/>
      <c r="P15951" s="343"/>
    </row>
    <row r="15952" spans="1:16" x14ac:dyDescent="0.25">
      <c r="A15952" s="44" t="s">
        <v>10507</v>
      </c>
      <c r="B15952" s="44" t="s">
        <v>15779</v>
      </c>
      <c r="C15952" s="45" t="s">
        <v>15780</v>
      </c>
      <c r="D15952" s="45" t="s">
        <v>18252</v>
      </c>
      <c r="E15952" s="45" t="s">
        <v>6416</v>
      </c>
      <c r="F15952" s="45" t="s">
        <v>1384</v>
      </c>
      <c r="G15952" s="45" t="s">
        <v>1385</v>
      </c>
      <c r="P15952" s="343"/>
    </row>
    <row r="15953" spans="1:16" x14ac:dyDescent="0.25">
      <c r="A15953" s="264" t="s">
        <v>10507</v>
      </c>
      <c r="B15953" s="264" t="s">
        <v>9688</v>
      </c>
      <c r="C15953" s="265">
        <v>230504</v>
      </c>
      <c r="D15953" s="265" t="s">
        <v>15953</v>
      </c>
      <c r="E15953" s="266" t="s">
        <v>9689</v>
      </c>
      <c r="P15953" s="343"/>
    </row>
    <row r="15954" spans="1:16" x14ac:dyDescent="0.25">
      <c r="A15954" s="264" t="s">
        <v>15159</v>
      </c>
      <c r="B15954" s="264" t="s">
        <v>13009</v>
      </c>
      <c r="C15954" s="265">
        <v>240101</v>
      </c>
      <c r="D15954" s="265" t="s">
        <v>15953</v>
      </c>
      <c r="E15954" s="266" t="s">
        <v>13010</v>
      </c>
      <c r="P15954" s="343"/>
    </row>
    <row r="15955" spans="1:16" x14ac:dyDescent="0.25">
      <c r="A15955" s="44" t="s">
        <v>12660</v>
      </c>
      <c r="B15955" s="44" t="s">
        <v>12661</v>
      </c>
      <c r="C15955" s="45" t="s">
        <v>12961</v>
      </c>
      <c r="D15955" s="45" t="s">
        <v>4574</v>
      </c>
      <c r="E15955" s="275">
        <f>DATE(2025,12,27)</f>
        <v>46018</v>
      </c>
      <c r="F15955" s="32"/>
      <c r="G15955" s="32"/>
      <c r="H15955" s="32"/>
      <c r="I15955" s="31"/>
      <c r="J15955" s="31"/>
      <c r="K15955" s="31"/>
      <c r="L15955" s="31"/>
      <c r="M15955" s="337"/>
      <c r="N15955" s="31"/>
      <c r="P15955" s="343"/>
    </row>
    <row r="15956" spans="1:16" x14ac:dyDescent="0.25">
      <c r="A15956" s="44" t="s">
        <v>12662</v>
      </c>
      <c r="B15956" s="44" t="s">
        <v>12181</v>
      </c>
      <c r="C15956" s="45" t="s">
        <v>12962</v>
      </c>
      <c r="D15956" s="45" t="s">
        <v>4574</v>
      </c>
      <c r="E15956" s="275">
        <f>DATE(2027,5,3)</f>
        <v>46510</v>
      </c>
      <c r="M15956" s="337"/>
      <c r="P15956" s="343"/>
    </row>
    <row r="15957" spans="1:16" x14ac:dyDescent="0.25">
      <c r="A15957" s="44" t="s">
        <v>12663</v>
      </c>
      <c r="B15957" s="44" t="s">
        <v>12064</v>
      </c>
      <c r="C15957" s="45" t="s">
        <v>9791</v>
      </c>
      <c r="D15957" s="45" t="s">
        <v>4574</v>
      </c>
      <c r="E15957" s="275">
        <f>DATE(2027,4,20)</f>
        <v>46497</v>
      </c>
      <c r="M15957" s="337"/>
      <c r="P15957" s="343"/>
    </row>
    <row r="15958" spans="1:16" x14ac:dyDescent="0.25">
      <c r="A15958" s="44" t="s">
        <v>5222</v>
      </c>
      <c r="B15958" s="44" t="s">
        <v>5219</v>
      </c>
      <c r="C15958" s="45" t="s">
        <v>15708</v>
      </c>
      <c r="D15958" s="45" t="s">
        <v>15765</v>
      </c>
      <c r="E15958" s="45" t="s">
        <v>5221</v>
      </c>
      <c r="F15958" s="328"/>
      <c r="G15958" s="328"/>
      <c r="H15958" s="328"/>
      <c r="I15958" s="329"/>
      <c r="J15958" s="329"/>
      <c r="K15958" s="329"/>
      <c r="L15958" s="337"/>
      <c r="M15958" s="337"/>
      <c r="P15958" s="343"/>
    </row>
    <row r="15959" spans="1:16" x14ac:dyDescent="0.25">
      <c r="A15959" s="346" t="s">
        <v>5222</v>
      </c>
      <c r="B15959" s="346" t="s">
        <v>5219</v>
      </c>
      <c r="C15959" s="347" t="s">
        <v>15708</v>
      </c>
      <c r="D15959" s="347" t="s">
        <v>15765</v>
      </c>
      <c r="E15959" s="347" t="s">
        <v>5221</v>
      </c>
      <c r="F15959" s="346"/>
      <c r="G15959" s="346"/>
      <c r="H15959" s="346"/>
      <c r="I15959" s="346"/>
      <c r="J15959" s="346"/>
      <c r="K15959" s="346"/>
      <c r="L15959" s="346"/>
      <c r="M15959" s="346"/>
      <c r="P15959" s="343"/>
    </row>
    <row r="15960" spans="1:16" x14ac:dyDescent="0.25">
      <c r="A15960" s="44" t="s">
        <v>3424</v>
      </c>
      <c r="B15960" s="44" t="s">
        <v>1355</v>
      </c>
      <c r="C15960" s="45" t="s">
        <v>10974</v>
      </c>
      <c r="D15960" s="45" t="s">
        <v>18252</v>
      </c>
      <c r="E15960" s="45" t="s">
        <v>10715</v>
      </c>
      <c r="F15960" s="45" t="s">
        <v>1384</v>
      </c>
      <c r="G15960" s="45" t="s">
        <v>1385</v>
      </c>
      <c r="P15960" s="343"/>
    </row>
    <row r="15961" spans="1:16" x14ac:dyDescent="0.2">
      <c r="A15961" s="57" t="s">
        <v>1013</v>
      </c>
      <c r="B15961" s="57" t="s">
        <v>1488</v>
      </c>
      <c r="C15961" s="62">
        <v>21027</v>
      </c>
      <c r="D15961" s="62" t="s">
        <v>5966</v>
      </c>
      <c r="E15961" s="60">
        <v>45777</v>
      </c>
      <c r="F15961" s="339" t="s">
        <v>16267</v>
      </c>
      <c r="G15961" s="339" t="s">
        <v>16268</v>
      </c>
      <c r="H15961" s="57"/>
      <c r="I15961" s="57"/>
      <c r="J15961" s="57"/>
      <c r="K15961" s="57"/>
      <c r="L15961" s="337"/>
      <c r="M15961" s="337"/>
      <c r="N15961" s="31"/>
      <c r="P15961" s="343"/>
    </row>
    <row r="15962" spans="1:16" x14ac:dyDescent="0.25">
      <c r="A15962" s="264" t="s">
        <v>15160</v>
      </c>
      <c r="B15962" s="264" t="s">
        <v>14597</v>
      </c>
      <c r="C15962" s="265">
        <v>240302</v>
      </c>
      <c r="D15962" s="265" t="s">
        <v>15953</v>
      </c>
      <c r="E15962" s="266" t="s">
        <v>3064</v>
      </c>
      <c r="P15962" s="343"/>
    </row>
    <row r="15963" spans="1:16" x14ac:dyDescent="0.25">
      <c r="A15963" s="44" t="s">
        <v>10593</v>
      </c>
      <c r="B15963" s="44" t="s">
        <v>3186</v>
      </c>
      <c r="C15963" s="45" t="s">
        <v>10544</v>
      </c>
      <c r="D15963" s="45" t="s">
        <v>18252</v>
      </c>
      <c r="E15963" s="45" t="s">
        <v>5410</v>
      </c>
      <c r="F15963" s="45" t="s">
        <v>1384</v>
      </c>
      <c r="G15963" s="45" t="s">
        <v>1385</v>
      </c>
      <c r="P15963" s="343"/>
    </row>
    <row r="15964" spans="1:16" x14ac:dyDescent="0.25">
      <c r="A15964" s="44" t="s">
        <v>16224</v>
      </c>
      <c r="B15964" s="44" t="s">
        <v>15965</v>
      </c>
      <c r="C15964" s="45" t="s">
        <v>15966</v>
      </c>
      <c r="D15964" s="45" t="s">
        <v>18252</v>
      </c>
      <c r="E15964" s="45" t="s">
        <v>6214</v>
      </c>
      <c r="F15964" s="45" t="s">
        <v>1384</v>
      </c>
      <c r="G15964" s="45" t="s">
        <v>1385</v>
      </c>
      <c r="P15964" s="343"/>
    </row>
    <row r="15965" spans="1:16" x14ac:dyDescent="0.25">
      <c r="A15965" s="44" t="s">
        <v>5515</v>
      </c>
      <c r="B15965" s="44" t="s">
        <v>11993</v>
      </c>
      <c r="C15965" s="45" t="s">
        <v>4814</v>
      </c>
      <c r="D15965" s="45" t="s">
        <v>4574</v>
      </c>
      <c r="E15965" s="275">
        <f>DATE(2025,3,24)</f>
        <v>45740</v>
      </c>
      <c r="F15965" s="32"/>
      <c r="G15965" s="32"/>
      <c r="H15965" s="32"/>
      <c r="I15965" s="31"/>
      <c r="J15965" s="31"/>
      <c r="K15965" s="31"/>
      <c r="L15965" s="31"/>
      <c r="M15965" s="337"/>
      <c r="N15965" s="31"/>
      <c r="P15965" s="343"/>
    </row>
    <row r="15966" spans="1:16" x14ac:dyDescent="0.25">
      <c r="A15966" s="264" t="s">
        <v>5515</v>
      </c>
      <c r="B15966" s="264" t="s">
        <v>5409</v>
      </c>
      <c r="C15966" s="265">
        <v>210602</v>
      </c>
      <c r="D15966" s="265" t="s">
        <v>15953</v>
      </c>
      <c r="E15966" s="266" t="s">
        <v>5410</v>
      </c>
      <c r="P15966" s="343"/>
    </row>
    <row r="15967" spans="1:16" x14ac:dyDescent="0.25">
      <c r="A15967" s="264" t="s">
        <v>10821</v>
      </c>
      <c r="B15967" s="264" t="s">
        <v>3753</v>
      </c>
      <c r="C15967" s="265">
        <v>210101</v>
      </c>
      <c r="D15967" s="265" t="s">
        <v>15953</v>
      </c>
      <c r="E15967" s="266" t="s">
        <v>3754</v>
      </c>
      <c r="P15967" s="343"/>
    </row>
    <row r="15968" spans="1:16" x14ac:dyDescent="0.25">
      <c r="A15968" s="44" t="s">
        <v>11082</v>
      </c>
      <c r="B15968" s="44" t="s">
        <v>2667</v>
      </c>
      <c r="C15968" s="45" t="s">
        <v>9088</v>
      </c>
      <c r="D15968" s="45" t="s">
        <v>18252</v>
      </c>
      <c r="E15968" s="45" t="s">
        <v>6809</v>
      </c>
      <c r="F15968" s="45" t="s">
        <v>1384</v>
      </c>
      <c r="G15968" s="45" t="s">
        <v>1385</v>
      </c>
      <c r="P15968" s="343"/>
    </row>
    <row r="15969" spans="1:16" x14ac:dyDescent="0.25">
      <c r="A15969" s="44" t="s">
        <v>11082</v>
      </c>
      <c r="B15969" s="44" t="s">
        <v>1369</v>
      </c>
      <c r="C15969" s="45" t="s">
        <v>10988</v>
      </c>
      <c r="D15969" s="45" t="s">
        <v>18252</v>
      </c>
      <c r="E15969" s="45" t="s">
        <v>10715</v>
      </c>
      <c r="F15969" s="45" t="s">
        <v>1384</v>
      </c>
      <c r="G15969" s="45" t="s">
        <v>1385</v>
      </c>
      <c r="P15969" s="343"/>
    </row>
    <row r="15970" spans="1:16" x14ac:dyDescent="0.25">
      <c r="A15970" s="44" t="s">
        <v>7242</v>
      </c>
      <c r="B15970" s="44" t="s">
        <v>9963</v>
      </c>
      <c r="C15970" s="45" t="s">
        <v>7283</v>
      </c>
      <c r="D15970" s="45" t="s">
        <v>16294</v>
      </c>
      <c r="E15970" s="46">
        <v>46053</v>
      </c>
      <c r="F15970" s="338"/>
      <c r="G15970" s="44"/>
      <c r="H15970" s="44"/>
      <c r="I15970" s="44"/>
      <c r="J15970" s="44"/>
      <c r="K15970" s="44"/>
      <c r="L15970" s="337"/>
      <c r="M15970" s="337"/>
      <c r="P15970" s="343"/>
    </row>
    <row r="15971" spans="1:16" x14ac:dyDescent="0.25">
      <c r="A15971" s="44" t="s">
        <v>7242</v>
      </c>
      <c r="B15971" s="44" t="s">
        <v>9962</v>
      </c>
      <c r="C15971" s="45" t="s">
        <v>15264</v>
      </c>
      <c r="D15971" s="45" t="s">
        <v>16294</v>
      </c>
      <c r="E15971" s="46">
        <v>45868</v>
      </c>
      <c r="F15971" s="338"/>
      <c r="G15971" s="44"/>
      <c r="H15971" s="44"/>
      <c r="I15971" s="44"/>
      <c r="J15971" s="44"/>
      <c r="K15971" s="44"/>
      <c r="L15971" s="337"/>
      <c r="M15971" s="337"/>
      <c r="N15971" s="31"/>
      <c r="P15971" s="343"/>
    </row>
    <row r="15972" spans="1:16" x14ac:dyDescent="0.25">
      <c r="A15972" s="264" t="s">
        <v>8795</v>
      </c>
      <c r="B15972" s="264" t="s">
        <v>2751</v>
      </c>
      <c r="C15972" s="265">
        <v>230105</v>
      </c>
      <c r="D15972" s="265" t="s">
        <v>15953</v>
      </c>
      <c r="E15972" s="266" t="s">
        <v>6877</v>
      </c>
      <c r="P15972" s="343"/>
    </row>
    <row r="15973" spans="1:16" x14ac:dyDescent="0.2">
      <c r="A15973" s="57" t="s">
        <v>10883</v>
      </c>
      <c r="B15973" s="57" t="s">
        <v>1488</v>
      </c>
      <c r="C15973" s="62" t="s">
        <v>10855</v>
      </c>
      <c r="D15973" s="62" t="s">
        <v>5966</v>
      </c>
      <c r="E15973" s="60">
        <v>45777</v>
      </c>
      <c r="F15973" s="339" t="s">
        <v>16268</v>
      </c>
      <c r="G15973" s="339" t="s">
        <v>16268</v>
      </c>
      <c r="H15973" s="57"/>
      <c r="I15973" s="57"/>
      <c r="J15973" s="57"/>
      <c r="K15973" s="57"/>
      <c r="L15973" s="337"/>
      <c r="M15973" s="337"/>
      <c r="N15973" s="31"/>
      <c r="P15973" s="343"/>
    </row>
    <row r="15974" spans="1:16" x14ac:dyDescent="0.25">
      <c r="A15974" s="264" t="s">
        <v>5516</v>
      </c>
      <c r="B15974" s="264" t="s">
        <v>236</v>
      </c>
      <c r="C15974" s="265">
        <v>241001</v>
      </c>
      <c r="D15974" s="265" t="s">
        <v>15953</v>
      </c>
      <c r="E15974" s="266" t="s">
        <v>11352</v>
      </c>
      <c r="P15974" s="343"/>
    </row>
    <row r="15975" spans="1:16" x14ac:dyDescent="0.25">
      <c r="A15975" s="264" t="s">
        <v>1014</v>
      </c>
      <c r="B15975" s="264" t="s">
        <v>236</v>
      </c>
      <c r="C15975" s="265">
        <v>241001</v>
      </c>
      <c r="D15975" s="265" t="s">
        <v>15953</v>
      </c>
      <c r="E15975" s="266" t="s">
        <v>11352</v>
      </c>
      <c r="P15975" s="343"/>
    </row>
    <row r="15976" spans="1:16" x14ac:dyDescent="0.25">
      <c r="A15976" s="264" t="s">
        <v>1014</v>
      </c>
      <c r="B15976" s="264" t="s">
        <v>3782</v>
      </c>
      <c r="C15976" s="265">
        <v>23010402</v>
      </c>
      <c r="D15976" s="265" t="s">
        <v>15953</v>
      </c>
      <c r="E15976" s="266" t="s">
        <v>8836</v>
      </c>
      <c r="P15976" s="343"/>
    </row>
    <row r="15977" spans="1:16" x14ac:dyDescent="0.25">
      <c r="A15977" s="264" t="s">
        <v>15161</v>
      </c>
      <c r="B15977" s="264" t="s">
        <v>12996</v>
      </c>
      <c r="C15977" s="265">
        <v>24010401</v>
      </c>
      <c r="D15977" s="265" t="s">
        <v>15953</v>
      </c>
      <c r="E15977" s="266" t="s">
        <v>12997</v>
      </c>
      <c r="P15977" s="343"/>
    </row>
    <row r="15978" spans="1:16" x14ac:dyDescent="0.25">
      <c r="A15978" s="44" t="s">
        <v>18232</v>
      </c>
      <c r="B15978" s="44" t="s">
        <v>1350</v>
      </c>
      <c r="C15978" s="45" t="s">
        <v>6188</v>
      </c>
      <c r="D15978" s="45" t="s">
        <v>18252</v>
      </c>
      <c r="E15978" s="45" t="s">
        <v>6211</v>
      </c>
      <c r="F15978" s="45" t="s">
        <v>1384</v>
      </c>
      <c r="G15978" s="45" t="s">
        <v>1384</v>
      </c>
      <c r="P15978" s="343"/>
    </row>
    <row r="15979" spans="1:16" x14ac:dyDescent="0.25">
      <c r="A15979" s="1" t="s">
        <v>30</v>
      </c>
      <c r="B15979" s="432" t="s">
        <v>1815</v>
      </c>
      <c r="C15979" s="433" t="s">
        <v>8464</v>
      </c>
      <c r="D15979" s="434" t="s">
        <v>17016</v>
      </c>
      <c r="E15979" s="434">
        <v>46130</v>
      </c>
      <c r="P15979" s="343"/>
    </row>
    <row r="15980" spans="1:16" x14ac:dyDescent="0.25">
      <c r="A15980" s="1" t="s">
        <v>30</v>
      </c>
      <c r="B15980" s="432" t="s">
        <v>1815</v>
      </c>
      <c r="C15980" s="433" t="s">
        <v>8464</v>
      </c>
      <c r="D15980" s="434" t="s">
        <v>17016</v>
      </c>
      <c r="E15980" s="434">
        <v>46130</v>
      </c>
      <c r="P15980" s="343"/>
    </row>
    <row r="15981" spans="1:16" x14ac:dyDescent="0.25">
      <c r="A15981" s="1" t="s">
        <v>30</v>
      </c>
      <c r="B15981" s="432" t="s">
        <v>1815</v>
      </c>
      <c r="C15981" s="433" t="s">
        <v>8464</v>
      </c>
      <c r="D15981" s="434" t="s">
        <v>17016</v>
      </c>
      <c r="E15981" s="434">
        <v>46130</v>
      </c>
      <c r="P15981" s="343"/>
    </row>
    <row r="15982" spans="1:16" x14ac:dyDescent="0.25">
      <c r="A15982" s="1" t="s">
        <v>30</v>
      </c>
      <c r="B15982" s="432" t="s">
        <v>1815</v>
      </c>
      <c r="C15982" s="433" t="s">
        <v>8464</v>
      </c>
      <c r="D15982" s="434" t="s">
        <v>17016</v>
      </c>
      <c r="E15982" s="434">
        <v>46130</v>
      </c>
      <c r="P15982" s="343"/>
    </row>
    <row r="15983" spans="1:16" x14ac:dyDescent="0.25">
      <c r="A15983" s="264" t="s">
        <v>18053</v>
      </c>
      <c r="B15983" s="264" t="s">
        <v>1921</v>
      </c>
      <c r="C15983" s="265">
        <v>250101</v>
      </c>
      <c r="D15983" s="265" t="s">
        <v>15953</v>
      </c>
      <c r="E15983" s="266" t="s">
        <v>17681</v>
      </c>
      <c r="P15983" s="343"/>
    </row>
    <row r="15984" spans="1:16" x14ac:dyDescent="0.25">
      <c r="A15984" s="44" t="s">
        <v>16380</v>
      </c>
      <c r="B15984" s="44" t="s">
        <v>16337</v>
      </c>
      <c r="C15984" s="45" t="s">
        <v>16338</v>
      </c>
      <c r="D15984" s="45" t="s">
        <v>16294</v>
      </c>
      <c r="E15984" s="46">
        <v>46022</v>
      </c>
      <c r="F15984" s="338"/>
      <c r="G15984" s="44"/>
      <c r="H15984" s="44"/>
      <c r="I15984" s="44"/>
      <c r="J15984" s="44"/>
      <c r="K15984" s="44"/>
      <c r="L15984" s="337"/>
      <c r="M15984" s="337"/>
      <c r="N15984" s="31"/>
      <c r="P15984" s="343"/>
    </row>
    <row r="15985" spans="1:16" x14ac:dyDescent="0.25">
      <c r="A15985" s="44" t="s">
        <v>16225</v>
      </c>
      <c r="B15985" s="44" t="s">
        <v>15965</v>
      </c>
      <c r="C15985" s="45" t="s">
        <v>15966</v>
      </c>
      <c r="D15985" s="45" t="s">
        <v>18252</v>
      </c>
      <c r="E15985" s="45" t="s">
        <v>6214</v>
      </c>
      <c r="F15985" s="45" t="s">
        <v>1384</v>
      </c>
      <c r="G15985" s="45" t="s">
        <v>1385</v>
      </c>
      <c r="P15985" s="343"/>
    </row>
    <row r="15986" spans="1:16" x14ac:dyDescent="0.25">
      <c r="A15986" s="44" t="s">
        <v>18233</v>
      </c>
      <c r="B15986" s="44" t="s">
        <v>18102</v>
      </c>
      <c r="C15986" s="45" t="s">
        <v>18103</v>
      </c>
      <c r="D15986" s="45" t="s">
        <v>18252</v>
      </c>
      <c r="E15986" s="45" t="s">
        <v>6985</v>
      </c>
      <c r="F15986" s="45" t="s">
        <v>1384</v>
      </c>
      <c r="G15986" s="45" t="s">
        <v>1385</v>
      </c>
      <c r="P15986" s="343"/>
    </row>
    <row r="15987" spans="1:16" x14ac:dyDescent="0.25">
      <c r="A15987" s="44" t="s">
        <v>2659</v>
      </c>
      <c r="B15987" s="44" t="s">
        <v>2667</v>
      </c>
      <c r="C15987" s="45" t="s">
        <v>9088</v>
      </c>
      <c r="D15987" s="45" t="s">
        <v>18252</v>
      </c>
      <c r="E15987" s="45" t="s">
        <v>6809</v>
      </c>
      <c r="F15987" s="45" t="s">
        <v>1384</v>
      </c>
      <c r="G15987" s="45" t="s">
        <v>1385</v>
      </c>
      <c r="P15987" s="343"/>
    </row>
    <row r="15988" spans="1:16" x14ac:dyDescent="0.25">
      <c r="A15988" s="44" t="s">
        <v>2659</v>
      </c>
      <c r="B15988" s="44" t="s">
        <v>15315</v>
      </c>
      <c r="C15988" s="45" t="s">
        <v>2596</v>
      </c>
      <c r="D15988" s="45" t="s">
        <v>16294</v>
      </c>
      <c r="E15988" s="46">
        <v>45688</v>
      </c>
      <c r="F15988" s="338"/>
      <c r="G15988" s="44"/>
      <c r="H15988" s="44"/>
      <c r="I15988" s="44"/>
      <c r="J15988" s="44"/>
      <c r="K15988" s="44"/>
      <c r="L15988" s="337"/>
      <c r="M15988" s="337"/>
      <c r="N15988" s="31"/>
      <c r="P15988" s="343"/>
    </row>
    <row r="15989" spans="1:16" x14ac:dyDescent="0.25">
      <c r="A15989" s="102" t="s">
        <v>2659</v>
      </c>
      <c r="B15989" s="92" t="s">
        <v>4085</v>
      </c>
      <c r="C15989" s="93" t="s">
        <v>4084</v>
      </c>
      <c r="D15989" s="93" t="s">
        <v>1398</v>
      </c>
      <c r="E15989" s="94">
        <v>45794</v>
      </c>
      <c r="F15989" s="93"/>
      <c r="G15989" s="93" t="s">
        <v>1385</v>
      </c>
      <c r="H15989" s="93" t="s">
        <v>1385</v>
      </c>
      <c r="I15989" s="99"/>
      <c r="J15989" s="99"/>
      <c r="K15989" s="99"/>
      <c r="L15989" s="337"/>
      <c r="M15989" s="337"/>
      <c r="N15989" s="31"/>
      <c r="P15989" s="343"/>
    </row>
    <row r="15990" spans="1:16" x14ac:dyDescent="0.25">
      <c r="A15990" s="264" t="s">
        <v>9650</v>
      </c>
      <c r="B15990" s="264" t="s">
        <v>2751</v>
      </c>
      <c r="C15990" s="265">
        <v>230105</v>
      </c>
      <c r="D15990" s="265" t="s">
        <v>15953</v>
      </c>
      <c r="E15990" s="266" t="s">
        <v>6877</v>
      </c>
      <c r="P15990" s="343"/>
    </row>
    <row r="15991" spans="1:16" x14ac:dyDescent="0.25">
      <c r="A15991" s="74" t="s">
        <v>17608</v>
      </c>
      <c r="B15991" s="403" t="s">
        <v>17155</v>
      </c>
      <c r="C15991" s="413">
        <v>29.24</v>
      </c>
      <c r="D15991" s="43" t="s">
        <v>17679</v>
      </c>
      <c r="E15991" s="43">
        <v>47299</v>
      </c>
      <c r="F15991" s="88"/>
      <c r="P15991" s="343"/>
    </row>
    <row r="15992" spans="1:16" x14ac:dyDescent="0.25">
      <c r="A15992" s="264" t="s">
        <v>8796</v>
      </c>
      <c r="B15992" s="264" t="s">
        <v>2751</v>
      </c>
      <c r="C15992" s="265">
        <v>230105</v>
      </c>
      <c r="D15992" s="265" t="s">
        <v>15953</v>
      </c>
      <c r="E15992" s="266" t="s">
        <v>6877</v>
      </c>
      <c r="P15992" s="343"/>
    </row>
    <row r="15993" spans="1:16" x14ac:dyDescent="0.25">
      <c r="A15993" s="264" t="s">
        <v>8796</v>
      </c>
      <c r="B15993" s="264" t="s">
        <v>1068</v>
      </c>
      <c r="C15993" s="265">
        <v>230202</v>
      </c>
      <c r="D15993" s="265" t="s">
        <v>15953</v>
      </c>
      <c r="E15993" s="266" t="s">
        <v>8836</v>
      </c>
      <c r="P15993" s="343"/>
    </row>
    <row r="15994" spans="1:16" x14ac:dyDescent="0.25">
      <c r="A15994" s="44" t="s">
        <v>1308</v>
      </c>
      <c r="B15994" s="44" t="s">
        <v>1355</v>
      </c>
      <c r="C15994" s="45" t="s">
        <v>10974</v>
      </c>
      <c r="D15994" s="45" t="s">
        <v>18252</v>
      </c>
      <c r="E15994" s="45" t="s">
        <v>10715</v>
      </c>
      <c r="F15994" s="45" t="s">
        <v>1384</v>
      </c>
      <c r="G15994" s="45" t="s">
        <v>1384</v>
      </c>
      <c r="P15994" s="343"/>
    </row>
    <row r="15995" spans="1:16" x14ac:dyDescent="0.25">
      <c r="A15995" s="44" t="s">
        <v>15669</v>
      </c>
      <c r="B15995" s="44" t="s">
        <v>4156</v>
      </c>
      <c r="C15995" s="45" t="s">
        <v>15413</v>
      </c>
      <c r="D15995" s="45" t="s">
        <v>18252</v>
      </c>
      <c r="E15995" s="45" t="s">
        <v>3064</v>
      </c>
      <c r="F15995" s="45" t="s">
        <v>1384</v>
      </c>
      <c r="G15995" s="45" t="s">
        <v>1385</v>
      </c>
      <c r="P15995" s="343"/>
    </row>
    <row r="15996" spans="1:16" x14ac:dyDescent="0.25">
      <c r="A15996" s="264" t="s">
        <v>8797</v>
      </c>
      <c r="B15996" s="264" t="s">
        <v>8835</v>
      </c>
      <c r="C15996" s="265">
        <v>230204</v>
      </c>
      <c r="D15996" s="265" t="s">
        <v>15953</v>
      </c>
      <c r="E15996" s="266" t="s">
        <v>8836</v>
      </c>
      <c r="P15996" s="343"/>
    </row>
    <row r="15997" spans="1:16" x14ac:dyDescent="0.25">
      <c r="A15997" s="264" t="s">
        <v>8797</v>
      </c>
      <c r="B15997" s="264" t="s">
        <v>2754</v>
      </c>
      <c r="C15997" s="265">
        <v>230205</v>
      </c>
      <c r="D15997" s="265" t="s">
        <v>15953</v>
      </c>
      <c r="E15997" s="266" t="s">
        <v>8836</v>
      </c>
      <c r="P15997" s="343"/>
    </row>
    <row r="15998" spans="1:16" x14ac:dyDescent="0.25">
      <c r="A15998" s="264" t="s">
        <v>7130</v>
      </c>
      <c r="B15998" s="264" t="s">
        <v>6664</v>
      </c>
      <c r="C15998" s="265">
        <v>22010701</v>
      </c>
      <c r="D15998" s="265" t="s">
        <v>15953</v>
      </c>
      <c r="E15998" s="266" t="s">
        <v>6665</v>
      </c>
      <c r="P15998" s="343"/>
    </row>
    <row r="15999" spans="1:16" x14ac:dyDescent="0.25">
      <c r="A15999" s="264" t="s">
        <v>7130</v>
      </c>
      <c r="B15999" s="264" t="s">
        <v>1055</v>
      </c>
      <c r="C15999" s="265">
        <v>22010702</v>
      </c>
      <c r="D15999" s="265" t="s">
        <v>15953</v>
      </c>
      <c r="E15999" s="266" t="s">
        <v>8836</v>
      </c>
      <c r="P15999" s="343"/>
    </row>
    <row r="16000" spans="1:16" x14ac:dyDescent="0.25">
      <c r="A16000" s="264" t="s">
        <v>15162</v>
      </c>
      <c r="B16000" s="264" t="s">
        <v>12996</v>
      </c>
      <c r="C16000" s="265">
        <v>24010401</v>
      </c>
      <c r="D16000" s="265" t="s">
        <v>15953</v>
      </c>
      <c r="E16000" s="266" t="s">
        <v>12997</v>
      </c>
      <c r="P16000" s="343"/>
    </row>
    <row r="16001" spans="1:16" x14ac:dyDescent="0.25">
      <c r="A16001" s="264" t="s">
        <v>15162</v>
      </c>
      <c r="B16001" s="264" t="s">
        <v>3782</v>
      </c>
      <c r="C16001" s="265">
        <v>24010402</v>
      </c>
      <c r="D16001" s="265" t="s">
        <v>15953</v>
      </c>
      <c r="E16001" s="266" t="s">
        <v>8836</v>
      </c>
      <c r="P16001" s="343"/>
    </row>
    <row r="16002" spans="1:16" x14ac:dyDescent="0.25">
      <c r="A16002" s="264" t="s">
        <v>18054</v>
      </c>
      <c r="B16002" s="264" t="s">
        <v>17682</v>
      </c>
      <c r="C16002" s="265">
        <v>25010501</v>
      </c>
      <c r="D16002" s="265" t="s">
        <v>15953</v>
      </c>
      <c r="E16002" s="266" t="s">
        <v>17681</v>
      </c>
      <c r="P16002" s="343"/>
    </row>
    <row r="16003" spans="1:16" x14ac:dyDescent="0.25">
      <c r="A16003" s="264" t="s">
        <v>18054</v>
      </c>
      <c r="B16003" s="264" t="s">
        <v>6663</v>
      </c>
      <c r="C16003" s="265">
        <v>25010502</v>
      </c>
      <c r="D16003" s="265" t="s">
        <v>15953</v>
      </c>
      <c r="E16003" s="266" t="s">
        <v>6677</v>
      </c>
      <c r="P16003" s="343"/>
    </row>
    <row r="16004" spans="1:16" x14ac:dyDescent="0.25">
      <c r="A16004" s="264" t="s">
        <v>18055</v>
      </c>
      <c r="B16004" s="264" t="s">
        <v>17682</v>
      </c>
      <c r="C16004" s="265">
        <v>25010501</v>
      </c>
      <c r="D16004" s="265" t="s">
        <v>15953</v>
      </c>
      <c r="E16004" s="266" t="s">
        <v>17681</v>
      </c>
      <c r="P16004" s="343"/>
    </row>
    <row r="16005" spans="1:16" x14ac:dyDescent="0.25">
      <c r="A16005" s="264" t="s">
        <v>18055</v>
      </c>
      <c r="B16005" s="264" t="s">
        <v>6663</v>
      </c>
      <c r="C16005" s="265">
        <v>25010502</v>
      </c>
      <c r="D16005" s="265" t="s">
        <v>15953</v>
      </c>
      <c r="E16005" s="266" t="s">
        <v>6677</v>
      </c>
      <c r="P16005" s="343"/>
    </row>
    <row r="16006" spans="1:16" x14ac:dyDescent="0.25">
      <c r="A16006" s="44" t="s">
        <v>1309</v>
      </c>
      <c r="B16006" s="44" t="s">
        <v>1355</v>
      </c>
      <c r="C16006" s="45" t="s">
        <v>10974</v>
      </c>
      <c r="D16006" s="45" t="s">
        <v>18252</v>
      </c>
      <c r="E16006" s="45" t="s">
        <v>10715</v>
      </c>
      <c r="F16006" s="45" t="s">
        <v>1384</v>
      </c>
      <c r="G16006" s="45" t="s">
        <v>1385</v>
      </c>
      <c r="P16006" s="343"/>
    </row>
    <row r="16007" spans="1:16" x14ac:dyDescent="0.2">
      <c r="A16007" s="278" t="s">
        <v>14068</v>
      </c>
      <c r="B16007" s="278" t="s">
        <v>7639</v>
      </c>
      <c r="C16007" s="59" t="s">
        <v>14158</v>
      </c>
      <c r="D16007" s="93" t="s">
        <v>1398</v>
      </c>
      <c r="E16007" s="94">
        <v>45860</v>
      </c>
      <c r="F16007" s="93"/>
      <c r="G16007" s="93"/>
      <c r="H16007" s="93"/>
      <c r="I16007" s="99"/>
      <c r="J16007" s="99"/>
      <c r="K16007" s="99"/>
      <c r="L16007" s="337"/>
      <c r="M16007" s="337"/>
      <c r="N16007" s="31"/>
      <c r="P16007" s="343"/>
    </row>
    <row r="16008" spans="1:16" x14ac:dyDescent="0.2">
      <c r="A16008" s="99" t="s">
        <v>14068</v>
      </c>
      <c r="B16008" s="92" t="s">
        <v>3179</v>
      </c>
      <c r="C16008" s="93" t="s">
        <v>14158</v>
      </c>
      <c r="D16008" s="93" t="s">
        <v>1398</v>
      </c>
      <c r="E16008" s="94">
        <v>45860</v>
      </c>
      <c r="F16008" s="93"/>
      <c r="G16008" s="93"/>
      <c r="H16008" s="93"/>
      <c r="I16008" s="99"/>
      <c r="J16008" s="99"/>
      <c r="K16008" s="99"/>
      <c r="L16008" s="337"/>
      <c r="M16008" s="337"/>
      <c r="N16008" s="31"/>
      <c r="P16008" s="343"/>
    </row>
    <row r="16009" spans="1:16" x14ac:dyDescent="0.25">
      <c r="A16009" s="44" t="s">
        <v>10822</v>
      </c>
      <c r="B16009" s="44" t="s">
        <v>1355</v>
      </c>
      <c r="C16009" s="45" t="s">
        <v>10974</v>
      </c>
      <c r="D16009" s="45" t="s">
        <v>18252</v>
      </c>
      <c r="E16009" s="45" t="s">
        <v>10715</v>
      </c>
      <c r="F16009" s="45" t="s">
        <v>1384</v>
      </c>
      <c r="G16009" s="45" t="s">
        <v>1385</v>
      </c>
      <c r="P16009" s="343"/>
    </row>
    <row r="16010" spans="1:16" x14ac:dyDescent="0.25">
      <c r="A16010" s="44" t="s">
        <v>10822</v>
      </c>
      <c r="B16010" s="44" t="s">
        <v>15963</v>
      </c>
      <c r="C16010" s="45" t="s">
        <v>15964</v>
      </c>
      <c r="D16010" s="45" t="s">
        <v>18252</v>
      </c>
      <c r="E16010" s="45" t="s">
        <v>6214</v>
      </c>
      <c r="F16010" s="45" t="s">
        <v>1384</v>
      </c>
      <c r="G16010" s="45" t="s">
        <v>1385</v>
      </c>
      <c r="P16010" s="343"/>
    </row>
    <row r="16011" spans="1:16" x14ac:dyDescent="0.25">
      <c r="A16011" s="76" t="s">
        <v>7131</v>
      </c>
      <c r="B16011" s="131" t="s">
        <v>7692</v>
      </c>
      <c r="C16011" s="96" t="s">
        <v>7693</v>
      </c>
      <c r="D16011" s="96" t="s">
        <v>1398</v>
      </c>
      <c r="E16011" s="94">
        <v>45869</v>
      </c>
      <c r="F16011" s="93"/>
      <c r="G16011" s="93"/>
      <c r="H16011" s="93"/>
      <c r="I16011" s="99"/>
      <c r="J16011" s="99"/>
      <c r="K16011" s="99"/>
      <c r="L16011" s="337"/>
      <c r="M16011" s="337"/>
      <c r="N16011" s="31"/>
      <c r="P16011" s="343"/>
    </row>
    <row r="16012" spans="1:16" x14ac:dyDescent="0.25">
      <c r="A16012" s="264" t="s">
        <v>10822</v>
      </c>
      <c r="B16012" s="264" t="s">
        <v>6966</v>
      </c>
      <c r="C16012" s="265">
        <v>23010401</v>
      </c>
      <c r="D16012" s="265" t="s">
        <v>15953</v>
      </c>
      <c r="E16012" s="266" t="s">
        <v>6967</v>
      </c>
      <c r="P16012" s="343"/>
    </row>
    <row r="16013" spans="1:16" x14ac:dyDescent="0.25">
      <c r="A16013" s="264" t="s">
        <v>10822</v>
      </c>
      <c r="B16013" s="264" t="s">
        <v>3782</v>
      </c>
      <c r="C16013" s="265">
        <v>23010402</v>
      </c>
      <c r="D16013" s="265" t="s">
        <v>15953</v>
      </c>
      <c r="E16013" s="266" t="s">
        <v>8836</v>
      </c>
      <c r="P16013" s="343"/>
    </row>
    <row r="16014" spans="1:16" x14ac:dyDescent="0.25">
      <c r="A16014" s="264" t="s">
        <v>10822</v>
      </c>
      <c r="B16014" s="264" t="s">
        <v>17682</v>
      </c>
      <c r="C16014" s="265">
        <v>25010501</v>
      </c>
      <c r="D16014" s="265" t="s">
        <v>15953</v>
      </c>
      <c r="E16014" s="266" t="s">
        <v>17681</v>
      </c>
      <c r="P16014" s="343"/>
    </row>
    <row r="16015" spans="1:16" x14ac:dyDescent="0.25">
      <c r="A16015" s="264" t="s">
        <v>10822</v>
      </c>
      <c r="B16015" s="264" t="s">
        <v>6663</v>
      </c>
      <c r="C16015" s="265">
        <v>25010502</v>
      </c>
      <c r="D16015" s="265" t="s">
        <v>15953</v>
      </c>
      <c r="E16015" s="266" t="s">
        <v>6677</v>
      </c>
      <c r="P16015" s="343"/>
    </row>
    <row r="16016" spans="1:16" x14ac:dyDescent="0.25">
      <c r="A16016" s="44" t="s">
        <v>13359</v>
      </c>
      <c r="B16016" s="92" t="s">
        <v>13392</v>
      </c>
      <c r="C16016" s="45" t="s">
        <v>13122</v>
      </c>
      <c r="D16016" s="93" t="s">
        <v>13391</v>
      </c>
      <c r="E16016" s="94">
        <v>45838</v>
      </c>
      <c r="F16016" s="93"/>
      <c r="G16016" s="93"/>
      <c r="H16016" s="93"/>
      <c r="I16016" s="99"/>
      <c r="J16016" s="99"/>
      <c r="K16016" s="99"/>
      <c r="L16016" s="337"/>
      <c r="M16016" s="337"/>
      <c r="N16016" s="31"/>
      <c r="P16016" s="343"/>
    </row>
    <row r="16017" spans="1:16" x14ac:dyDescent="0.2">
      <c r="A16017" s="57" t="s">
        <v>1478</v>
      </c>
      <c r="B16017" s="57" t="s">
        <v>1488</v>
      </c>
      <c r="C16017" s="62">
        <v>21027</v>
      </c>
      <c r="D16017" s="62" t="s">
        <v>5966</v>
      </c>
      <c r="E16017" s="60">
        <v>45777</v>
      </c>
      <c r="F16017" s="339" t="s">
        <v>16267</v>
      </c>
      <c r="G16017" s="339" t="s">
        <v>16268</v>
      </c>
      <c r="H16017" s="57"/>
      <c r="I16017" s="57"/>
      <c r="J16017" s="57"/>
      <c r="K16017" s="57"/>
      <c r="L16017" s="337"/>
      <c r="M16017" s="337"/>
      <c r="N16017" s="31"/>
      <c r="P16017" s="343"/>
    </row>
    <row r="16018" spans="1:16" x14ac:dyDescent="0.25">
      <c r="A16018" s="44" t="s">
        <v>1310</v>
      </c>
      <c r="B16018" s="44" t="s">
        <v>10976</v>
      </c>
      <c r="C16018" s="45" t="s">
        <v>10977</v>
      </c>
      <c r="D16018" s="45" t="s">
        <v>18252</v>
      </c>
      <c r="E16018" s="45" t="s">
        <v>10715</v>
      </c>
      <c r="F16018" s="45" t="s">
        <v>1384</v>
      </c>
      <c r="G16018" s="45" t="s">
        <v>1385</v>
      </c>
      <c r="P16018" s="343"/>
    </row>
    <row r="16019" spans="1:16" x14ac:dyDescent="0.25">
      <c r="A16019" s="403" t="s">
        <v>17609</v>
      </c>
      <c r="B16019" s="403" t="s">
        <v>17099</v>
      </c>
      <c r="C16019" s="413">
        <v>8.25</v>
      </c>
      <c r="D16019" s="43" t="s">
        <v>17679</v>
      </c>
      <c r="E16019" s="43">
        <v>47057</v>
      </c>
      <c r="F16019" s="88"/>
      <c r="P16019" s="343"/>
    </row>
    <row r="16020" spans="1:16" x14ac:dyDescent="0.25">
      <c r="A16020" s="403" t="s">
        <v>17609</v>
      </c>
      <c r="B16020" s="403" t="s">
        <v>17175</v>
      </c>
      <c r="C16020" s="413">
        <v>13.22</v>
      </c>
      <c r="D16020" s="43" t="s">
        <v>17679</v>
      </c>
      <c r="E16020" s="43">
        <v>45838</v>
      </c>
      <c r="F16020" s="88" t="s">
        <v>1533</v>
      </c>
      <c r="P16020" s="343"/>
    </row>
    <row r="16021" spans="1:16" x14ac:dyDescent="0.25">
      <c r="A16021" s="403" t="s">
        <v>17609</v>
      </c>
      <c r="B16021" s="403" t="s">
        <v>17205</v>
      </c>
      <c r="C16021" s="413">
        <v>15.23</v>
      </c>
      <c r="D16021" s="43" t="s">
        <v>17679</v>
      </c>
      <c r="E16021" s="43">
        <v>46934</v>
      </c>
      <c r="F16021" s="88" t="s">
        <v>1533</v>
      </c>
      <c r="P16021" s="343"/>
    </row>
    <row r="16022" spans="1:16" x14ac:dyDescent="0.25">
      <c r="A16022" s="403" t="s">
        <v>17609</v>
      </c>
      <c r="B16022" s="403" t="s">
        <v>17123</v>
      </c>
      <c r="C16022" s="413">
        <v>41.25</v>
      </c>
      <c r="D16022" s="43" t="s">
        <v>17679</v>
      </c>
      <c r="E16022" s="43">
        <v>47514</v>
      </c>
      <c r="F16022" s="88"/>
      <c r="P16022" s="343"/>
    </row>
    <row r="16023" spans="1:16" x14ac:dyDescent="0.25">
      <c r="A16023" s="264" t="s">
        <v>18056</v>
      </c>
      <c r="B16023" s="264" t="s">
        <v>236</v>
      </c>
      <c r="C16023" s="265">
        <v>241001</v>
      </c>
      <c r="D16023" s="265" t="s">
        <v>15953</v>
      </c>
      <c r="E16023" s="266" t="s">
        <v>11352</v>
      </c>
      <c r="P16023" s="343"/>
    </row>
    <row r="16024" spans="1:16" x14ac:dyDescent="0.25">
      <c r="A16024" s="44" t="s">
        <v>9393</v>
      </c>
      <c r="B16024" s="44" t="s">
        <v>3186</v>
      </c>
      <c r="C16024" s="45" t="s">
        <v>10544</v>
      </c>
      <c r="D16024" s="45" t="s">
        <v>18252</v>
      </c>
      <c r="E16024" s="45" t="s">
        <v>5410</v>
      </c>
      <c r="F16024" s="45" t="s">
        <v>1384</v>
      </c>
      <c r="G16024" s="45" t="s">
        <v>1385</v>
      </c>
      <c r="P16024" s="343"/>
    </row>
    <row r="16025" spans="1:16" x14ac:dyDescent="0.25">
      <c r="A16025" s="264" t="s">
        <v>10823</v>
      </c>
      <c r="B16025" s="264" t="s">
        <v>6669</v>
      </c>
      <c r="C16025" s="265">
        <v>230807</v>
      </c>
      <c r="D16025" s="265" t="s">
        <v>15953</v>
      </c>
      <c r="E16025" s="266" t="s">
        <v>6877</v>
      </c>
      <c r="P16025" s="343"/>
    </row>
    <row r="16026" spans="1:16" x14ac:dyDescent="0.25">
      <c r="A16026" s="403" t="s">
        <v>17610</v>
      </c>
      <c r="B16026" s="403" t="s">
        <v>17175</v>
      </c>
      <c r="C16026" s="413">
        <v>13.22</v>
      </c>
      <c r="D16026" s="43" t="s">
        <v>17679</v>
      </c>
      <c r="E16026" s="43">
        <v>45838</v>
      </c>
      <c r="F16026" s="88"/>
      <c r="P16026" s="343"/>
    </row>
    <row r="16027" spans="1:16" x14ac:dyDescent="0.25">
      <c r="A16027" s="403" t="s">
        <v>17610</v>
      </c>
      <c r="B16027" s="403" t="s">
        <v>17113</v>
      </c>
      <c r="C16027" s="413">
        <v>14.22</v>
      </c>
      <c r="D16027" s="43" t="s">
        <v>17679</v>
      </c>
      <c r="E16027" s="43">
        <v>45838</v>
      </c>
      <c r="F16027" s="88"/>
      <c r="P16027" s="343"/>
    </row>
    <row r="16028" spans="1:16" x14ac:dyDescent="0.2">
      <c r="A16028" s="57" t="s">
        <v>10884</v>
      </c>
      <c r="B16028" s="57" t="s">
        <v>2495</v>
      </c>
      <c r="C16028" s="62" t="s">
        <v>10848</v>
      </c>
      <c r="D16028" s="62" t="s">
        <v>5966</v>
      </c>
      <c r="E16028" s="60">
        <v>45961</v>
      </c>
      <c r="F16028" s="339" t="s">
        <v>16267</v>
      </c>
      <c r="G16028" s="339" t="s">
        <v>16268</v>
      </c>
      <c r="H16028" s="57"/>
      <c r="I16028" s="57"/>
      <c r="J16028" s="57"/>
      <c r="K16028" s="57"/>
      <c r="L16028" s="337"/>
      <c r="M16028" s="337"/>
      <c r="N16028" s="31"/>
      <c r="P16028" s="343"/>
    </row>
    <row r="16029" spans="1:16" x14ac:dyDescent="0.25">
      <c r="A16029" s="44" t="s">
        <v>7132</v>
      </c>
      <c r="B16029" s="44" t="s">
        <v>1355</v>
      </c>
      <c r="C16029" s="45" t="s">
        <v>10974</v>
      </c>
      <c r="D16029" s="45" t="s">
        <v>18252</v>
      </c>
      <c r="E16029" s="45" t="s">
        <v>10715</v>
      </c>
      <c r="F16029" s="45" t="s">
        <v>1384</v>
      </c>
      <c r="G16029" s="45" t="s">
        <v>1385</v>
      </c>
      <c r="P16029" s="343"/>
    </row>
    <row r="16030" spans="1:16" x14ac:dyDescent="0.25">
      <c r="A16030" s="264" t="s">
        <v>7132</v>
      </c>
      <c r="B16030" s="264" t="s">
        <v>4180</v>
      </c>
      <c r="C16030" s="265">
        <v>220605</v>
      </c>
      <c r="D16030" s="265" t="s">
        <v>15953</v>
      </c>
      <c r="E16030" s="266" t="s">
        <v>6710</v>
      </c>
      <c r="P16030" s="343"/>
    </row>
    <row r="16031" spans="1:16" x14ac:dyDescent="0.25">
      <c r="A16031" s="264" t="s">
        <v>7132</v>
      </c>
      <c r="B16031" s="264" t="s">
        <v>6966</v>
      </c>
      <c r="C16031" s="265">
        <v>23010401</v>
      </c>
      <c r="D16031" s="265" t="s">
        <v>15953</v>
      </c>
      <c r="E16031" s="266" t="s">
        <v>6967</v>
      </c>
      <c r="P16031" s="343"/>
    </row>
    <row r="16032" spans="1:16" x14ac:dyDescent="0.25">
      <c r="A16032" s="264" t="s">
        <v>7132</v>
      </c>
      <c r="B16032" s="264" t="s">
        <v>3782</v>
      </c>
      <c r="C16032" s="265">
        <v>23010402</v>
      </c>
      <c r="D16032" s="265" t="s">
        <v>15953</v>
      </c>
      <c r="E16032" s="266" t="s">
        <v>8836</v>
      </c>
      <c r="P16032" s="343"/>
    </row>
    <row r="16033" spans="1:16" x14ac:dyDescent="0.25">
      <c r="A16033" s="44" t="s">
        <v>9072</v>
      </c>
      <c r="B16033" s="44" t="s">
        <v>15288</v>
      </c>
      <c r="C16033" s="45" t="s">
        <v>9052</v>
      </c>
      <c r="D16033" s="45" t="s">
        <v>16294</v>
      </c>
      <c r="E16033" s="46">
        <v>45777</v>
      </c>
      <c r="F16033" s="338"/>
      <c r="G16033" s="44"/>
      <c r="H16033" s="44"/>
      <c r="I16033" s="44"/>
      <c r="J16033" s="44"/>
      <c r="K16033" s="44"/>
      <c r="L16033" s="337"/>
      <c r="M16033" s="337"/>
      <c r="N16033" s="31"/>
      <c r="P16033" s="343"/>
    </row>
    <row r="16034" spans="1:16" x14ac:dyDescent="0.25">
      <c r="A16034" s="264" t="s">
        <v>7133</v>
      </c>
      <c r="B16034" s="264" t="s">
        <v>1056</v>
      </c>
      <c r="C16034" s="265">
        <v>220601</v>
      </c>
      <c r="D16034" s="265" t="s">
        <v>15953</v>
      </c>
      <c r="E16034" s="266" t="s">
        <v>6412</v>
      </c>
      <c r="P16034" s="343"/>
    </row>
    <row r="16035" spans="1:16" x14ac:dyDescent="0.25">
      <c r="A16035" s="264" t="s">
        <v>7134</v>
      </c>
      <c r="B16035" s="264" t="s">
        <v>1074</v>
      </c>
      <c r="C16035" s="265">
        <v>220701</v>
      </c>
      <c r="D16035" s="265" t="s">
        <v>15953</v>
      </c>
      <c r="E16035" s="266" t="s">
        <v>6212</v>
      </c>
      <c r="P16035" s="343"/>
    </row>
    <row r="16036" spans="1:16" x14ac:dyDescent="0.25">
      <c r="A16036" s="264" t="s">
        <v>7135</v>
      </c>
      <c r="B16036" s="264" t="s">
        <v>6664</v>
      </c>
      <c r="C16036" s="265">
        <v>22010701</v>
      </c>
      <c r="D16036" s="265" t="s">
        <v>15953</v>
      </c>
      <c r="E16036" s="266" t="s">
        <v>6665</v>
      </c>
      <c r="P16036" s="343"/>
    </row>
    <row r="16037" spans="1:16" x14ac:dyDescent="0.25">
      <c r="A16037" s="44" t="s">
        <v>11222</v>
      </c>
      <c r="B16037" s="44" t="s">
        <v>13527</v>
      </c>
      <c r="C16037" s="45" t="s">
        <v>7271</v>
      </c>
      <c r="D16037" s="45" t="s">
        <v>16294</v>
      </c>
      <c r="E16037" s="46">
        <v>45900</v>
      </c>
      <c r="F16037" s="338"/>
      <c r="G16037" s="44"/>
      <c r="H16037" s="44"/>
      <c r="I16037" s="44"/>
      <c r="J16037" s="44"/>
      <c r="K16037" s="44"/>
      <c r="L16037" s="337"/>
      <c r="M16037" s="337"/>
      <c r="N16037" s="31"/>
      <c r="P16037" s="343"/>
    </row>
    <row r="16038" spans="1:16" x14ac:dyDescent="0.25">
      <c r="A16038" s="264" t="s">
        <v>15163</v>
      </c>
      <c r="B16038" s="264" t="s">
        <v>13009</v>
      </c>
      <c r="C16038" s="265">
        <v>240101</v>
      </c>
      <c r="D16038" s="265" t="s">
        <v>15953</v>
      </c>
      <c r="E16038" s="266" t="s">
        <v>13010</v>
      </c>
      <c r="P16038" s="343"/>
    </row>
    <row r="16039" spans="1:16" x14ac:dyDescent="0.25">
      <c r="A16039" s="264" t="s">
        <v>15163</v>
      </c>
      <c r="B16039" s="264" t="s">
        <v>12989</v>
      </c>
      <c r="C16039" s="265">
        <v>240103</v>
      </c>
      <c r="D16039" s="265" t="s">
        <v>15953</v>
      </c>
      <c r="E16039" s="266" t="s">
        <v>6677</v>
      </c>
      <c r="P16039" s="343"/>
    </row>
    <row r="16040" spans="1:16" x14ac:dyDescent="0.25">
      <c r="A16040" s="264" t="s">
        <v>8798</v>
      </c>
      <c r="B16040" s="264" t="s">
        <v>6966</v>
      </c>
      <c r="C16040" s="265">
        <v>23010401</v>
      </c>
      <c r="D16040" s="265" t="s">
        <v>15953</v>
      </c>
      <c r="E16040" s="266" t="s">
        <v>6967</v>
      </c>
      <c r="P16040" s="343"/>
    </row>
    <row r="16041" spans="1:16" x14ac:dyDescent="0.25">
      <c r="A16041" s="44" t="s">
        <v>11083</v>
      </c>
      <c r="B16041" s="44" t="s">
        <v>10976</v>
      </c>
      <c r="C16041" s="45" t="s">
        <v>10977</v>
      </c>
      <c r="D16041" s="45" t="s">
        <v>18252</v>
      </c>
      <c r="E16041" s="45" t="s">
        <v>10715</v>
      </c>
      <c r="F16041" s="45" t="s">
        <v>1384</v>
      </c>
      <c r="G16041" s="45" t="s">
        <v>1385</v>
      </c>
      <c r="P16041" s="343"/>
    </row>
    <row r="16042" spans="1:16" x14ac:dyDescent="0.25">
      <c r="A16042" s="44" t="s">
        <v>9073</v>
      </c>
      <c r="B16042" s="44" t="s">
        <v>15288</v>
      </c>
      <c r="C16042" s="45" t="s">
        <v>9052</v>
      </c>
      <c r="D16042" s="45" t="s">
        <v>16294</v>
      </c>
      <c r="E16042" s="46">
        <v>45777</v>
      </c>
      <c r="F16042" s="338"/>
      <c r="G16042" s="44"/>
      <c r="H16042" s="44"/>
      <c r="I16042" s="44"/>
      <c r="J16042" s="44"/>
      <c r="K16042" s="44"/>
      <c r="L16042" s="337"/>
      <c r="M16042" s="337"/>
      <c r="N16042" s="31"/>
      <c r="P16042" s="343"/>
    </row>
    <row r="16043" spans="1:16" x14ac:dyDescent="0.25">
      <c r="A16043" s="264" t="s">
        <v>5517</v>
      </c>
      <c r="B16043" s="264" t="s">
        <v>4844</v>
      </c>
      <c r="C16043" s="265">
        <v>24060401</v>
      </c>
      <c r="D16043" s="265" t="s">
        <v>15953</v>
      </c>
      <c r="E16043" s="266" t="s">
        <v>6412</v>
      </c>
      <c r="P16043" s="343"/>
    </row>
    <row r="16044" spans="1:16" x14ac:dyDescent="0.25">
      <c r="A16044" s="264" t="s">
        <v>5517</v>
      </c>
      <c r="B16044" s="264" t="s">
        <v>1057</v>
      </c>
      <c r="C16044" s="265">
        <v>24060402</v>
      </c>
      <c r="D16044" s="265" t="s">
        <v>15953</v>
      </c>
      <c r="E16044" s="266" t="s">
        <v>5410</v>
      </c>
      <c r="P16044" s="343"/>
    </row>
    <row r="16045" spans="1:16" x14ac:dyDescent="0.25">
      <c r="A16045" s="44" t="s">
        <v>15670</v>
      </c>
      <c r="B16045" s="44" t="s">
        <v>1354</v>
      </c>
      <c r="C16045" s="45" t="s">
        <v>14385</v>
      </c>
      <c r="D16045" s="45" t="s">
        <v>18252</v>
      </c>
      <c r="E16045" s="45" t="s">
        <v>3064</v>
      </c>
      <c r="F16045" s="45" t="s">
        <v>1384</v>
      </c>
      <c r="G16045" s="45" t="s">
        <v>1385</v>
      </c>
      <c r="P16045" s="343"/>
    </row>
    <row r="16046" spans="1:16" x14ac:dyDescent="0.25">
      <c r="A16046" s="44" t="s">
        <v>16226</v>
      </c>
      <c r="B16046" s="44" t="s">
        <v>1346</v>
      </c>
      <c r="C16046" s="45" t="s">
        <v>15960</v>
      </c>
      <c r="D16046" s="45" t="s">
        <v>18252</v>
      </c>
      <c r="E16046" s="45" t="s">
        <v>6214</v>
      </c>
      <c r="F16046" s="45" t="s">
        <v>1384</v>
      </c>
      <c r="G16046" s="45" t="s">
        <v>1385</v>
      </c>
      <c r="P16046" s="343"/>
    </row>
    <row r="16047" spans="1:16" x14ac:dyDescent="0.25">
      <c r="A16047" s="44" t="s">
        <v>13360</v>
      </c>
      <c r="B16047" s="92" t="s">
        <v>13392</v>
      </c>
      <c r="C16047" s="45" t="s">
        <v>13134</v>
      </c>
      <c r="D16047" s="93" t="s">
        <v>13391</v>
      </c>
      <c r="E16047" s="94">
        <v>45838</v>
      </c>
      <c r="F16047" s="93"/>
      <c r="G16047" s="93"/>
      <c r="H16047" s="93"/>
      <c r="I16047" s="99"/>
      <c r="J16047" s="99"/>
      <c r="K16047" s="99"/>
      <c r="L16047" s="337"/>
      <c r="M16047" s="337"/>
      <c r="N16047" s="31"/>
      <c r="P16047" s="343"/>
    </row>
    <row r="16048" spans="1:16" x14ac:dyDescent="0.25">
      <c r="A16048" s="264" t="s">
        <v>15934</v>
      </c>
      <c r="B16048" s="264" t="s">
        <v>15862</v>
      </c>
      <c r="C16048" s="265">
        <v>240902</v>
      </c>
      <c r="D16048" s="265" t="s">
        <v>15953</v>
      </c>
      <c r="E16048" s="266" t="s">
        <v>6214</v>
      </c>
      <c r="P16048" s="343"/>
    </row>
    <row r="16049" spans="1:16" x14ac:dyDescent="0.25">
      <c r="A16049" s="1" t="s">
        <v>2466</v>
      </c>
      <c r="B16049" s="432" t="s">
        <v>2197</v>
      </c>
      <c r="C16049" s="433" t="s">
        <v>10913</v>
      </c>
      <c r="D16049" s="434" t="s">
        <v>17016</v>
      </c>
      <c r="E16049" s="434">
        <v>45919</v>
      </c>
      <c r="P16049" s="343"/>
    </row>
    <row r="16050" spans="1:16" x14ac:dyDescent="0.2">
      <c r="A16050" s="57" t="s">
        <v>5022</v>
      </c>
      <c r="B16050" s="57" t="s">
        <v>1488</v>
      </c>
      <c r="C16050" s="62">
        <v>21027</v>
      </c>
      <c r="D16050" s="62" t="s">
        <v>5966</v>
      </c>
      <c r="E16050" s="60">
        <v>45777</v>
      </c>
      <c r="F16050" s="339" t="s">
        <v>16267</v>
      </c>
      <c r="G16050" s="339" t="s">
        <v>16268</v>
      </c>
      <c r="H16050" s="57"/>
      <c r="I16050" s="57"/>
      <c r="J16050" s="57"/>
      <c r="K16050" s="57"/>
      <c r="L16050" s="337"/>
      <c r="M16050" s="337"/>
      <c r="N16050" s="31"/>
      <c r="P16050" s="343"/>
    </row>
    <row r="16051" spans="1:16" x14ac:dyDescent="0.25">
      <c r="A16051" s="44" t="s">
        <v>1311</v>
      </c>
      <c r="B16051" s="44" t="s">
        <v>9093</v>
      </c>
      <c r="C16051" s="45" t="s">
        <v>9094</v>
      </c>
      <c r="D16051" s="45" t="s">
        <v>18252</v>
      </c>
      <c r="E16051" s="45" t="s">
        <v>6809</v>
      </c>
      <c r="F16051" s="45" t="s">
        <v>1384</v>
      </c>
      <c r="G16051" s="45" t="s">
        <v>1385</v>
      </c>
      <c r="P16051" s="343"/>
    </row>
    <row r="16052" spans="1:16" x14ac:dyDescent="0.25">
      <c r="A16052" s="44" t="s">
        <v>1311</v>
      </c>
      <c r="B16052" s="44" t="s">
        <v>1368</v>
      </c>
      <c r="C16052" s="45" t="s">
        <v>9312</v>
      </c>
      <c r="D16052" s="45" t="s">
        <v>18252</v>
      </c>
      <c r="E16052" s="45" t="s">
        <v>3754</v>
      </c>
      <c r="F16052" s="45" t="s">
        <v>1384</v>
      </c>
      <c r="G16052" s="45" t="s">
        <v>1385</v>
      </c>
      <c r="P16052" s="343"/>
    </row>
    <row r="16053" spans="1:16" x14ac:dyDescent="0.25">
      <c r="A16053" s="264" t="s">
        <v>2877</v>
      </c>
      <c r="B16053" s="264" t="s">
        <v>6662</v>
      </c>
      <c r="C16053" s="265">
        <v>22010601</v>
      </c>
      <c r="D16053" s="265" t="s">
        <v>15953</v>
      </c>
      <c r="E16053" s="266" t="s">
        <v>6211</v>
      </c>
      <c r="P16053" s="343"/>
    </row>
    <row r="16054" spans="1:16" x14ac:dyDescent="0.25">
      <c r="A16054" s="264" t="s">
        <v>2877</v>
      </c>
      <c r="B16054" s="264" t="s">
        <v>6663</v>
      </c>
      <c r="C16054" s="265">
        <v>22010602</v>
      </c>
      <c r="D16054" s="265" t="s">
        <v>15953</v>
      </c>
      <c r="E16054" s="266" t="s">
        <v>6211</v>
      </c>
      <c r="P16054" s="343"/>
    </row>
    <row r="16055" spans="1:16" x14ac:dyDescent="0.25">
      <c r="A16055" s="102" t="s">
        <v>3851</v>
      </c>
      <c r="B16055" s="92" t="s">
        <v>4085</v>
      </c>
      <c r="C16055" s="93" t="s">
        <v>4084</v>
      </c>
      <c r="D16055" s="93" t="s">
        <v>1398</v>
      </c>
      <c r="E16055" s="94">
        <v>45794</v>
      </c>
      <c r="F16055" s="93"/>
      <c r="G16055" s="93" t="s">
        <v>1385</v>
      </c>
      <c r="H16055" s="93" t="s">
        <v>1385</v>
      </c>
      <c r="I16055" s="99"/>
      <c r="J16055" s="99"/>
      <c r="K16055" s="99"/>
      <c r="L16055" s="337"/>
      <c r="M16055" s="337"/>
      <c r="N16055" s="31"/>
      <c r="P16055" s="343"/>
    </row>
    <row r="16056" spans="1:16" x14ac:dyDescent="0.25">
      <c r="A16056" s="44" t="s">
        <v>1312</v>
      </c>
      <c r="B16056" s="44" t="s">
        <v>9316</v>
      </c>
      <c r="C16056" s="45" t="s">
        <v>9317</v>
      </c>
      <c r="D16056" s="45" t="s">
        <v>18252</v>
      </c>
      <c r="E16056" s="45" t="s">
        <v>3754</v>
      </c>
      <c r="F16056" s="45" t="s">
        <v>1384</v>
      </c>
      <c r="G16056" s="45" t="s">
        <v>1385</v>
      </c>
      <c r="P16056" s="343"/>
    </row>
    <row r="16057" spans="1:16" x14ac:dyDescent="0.25">
      <c r="A16057" s="1" t="s">
        <v>14533</v>
      </c>
      <c r="B16057" s="432" t="s">
        <v>13874</v>
      </c>
      <c r="C16057" s="433" t="s">
        <v>14534</v>
      </c>
      <c r="D16057" s="434" t="s">
        <v>17016</v>
      </c>
      <c r="E16057" s="434">
        <v>45866</v>
      </c>
      <c r="P16057" s="343"/>
    </row>
    <row r="16058" spans="1:16" x14ac:dyDescent="0.25">
      <c r="A16058" s="1" t="s">
        <v>14533</v>
      </c>
      <c r="B16058" s="432" t="s">
        <v>13874</v>
      </c>
      <c r="C16058" s="433" t="s">
        <v>14534</v>
      </c>
      <c r="D16058" s="434" t="s">
        <v>17016</v>
      </c>
      <c r="E16058" s="434">
        <v>45866</v>
      </c>
      <c r="P16058" s="343"/>
    </row>
    <row r="16059" spans="1:16" x14ac:dyDescent="0.25">
      <c r="A16059" s="403" t="s">
        <v>17611</v>
      </c>
      <c r="B16059" s="403" t="s">
        <v>17314</v>
      </c>
      <c r="C16059" s="413">
        <v>42.25</v>
      </c>
      <c r="D16059" s="43" t="s">
        <v>17679</v>
      </c>
      <c r="E16059" s="43">
        <v>47514</v>
      </c>
      <c r="F16059" s="88"/>
      <c r="P16059" s="343"/>
    </row>
    <row r="16060" spans="1:16" x14ac:dyDescent="0.25">
      <c r="A16060" s="264" t="s">
        <v>2878</v>
      </c>
      <c r="B16060" s="264" t="s">
        <v>6966</v>
      </c>
      <c r="C16060" s="265">
        <v>23010401</v>
      </c>
      <c r="D16060" s="265" t="s">
        <v>15953</v>
      </c>
      <c r="E16060" s="266" t="s">
        <v>6967</v>
      </c>
      <c r="P16060" s="343"/>
    </row>
    <row r="16061" spans="1:16" x14ac:dyDescent="0.25">
      <c r="A16061" s="264" t="s">
        <v>2878</v>
      </c>
      <c r="B16061" s="264" t="s">
        <v>3782</v>
      </c>
      <c r="C16061" s="265">
        <v>23010402</v>
      </c>
      <c r="D16061" s="265" t="s">
        <v>15953</v>
      </c>
      <c r="E16061" s="266" t="s">
        <v>8836</v>
      </c>
      <c r="P16061" s="343"/>
    </row>
    <row r="16062" spans="1:16" x14ac:dyDescent="0.2">
      <c r="A16062" s="57" t="s">
        <v>1479</v>
      </c>
      <c r="B16062" s="57" t="s">
        <v>1488</v>
      </c>
      <c r="C16062" s="62">
        <v>21027</v>
      </c>
      <c r="D16062" s="62" t="s">
        <v>5966</v>
      </c>
      <c r="E16062" s="60">
        <v>45777</v>
      </c>
      <c r="F16062" s="339" t="s">
        <v>16267</v>
      </c>
      <c r="G16062" s="339" t="s">
        <v>16268</v>
      </c>
      <c r="H16062" s="57"/>
      <c r="I16062" s="57"/>
      <c r="J16062" s="57"/>
      <c r="K16062" s="57"/>
      <c r="L16062" s="337"/>
      <c r="M16062" s="337"/>
      <c r="N16062" s="31"/>
      <c r="P16062" s="343"/>
    </row>
    <row r="16063" spans="1:16" x14ac:dyDescent="0.25">
      <c r="A16063" s="44" t="s">
        <v>13494</v>
      </c>
      <c r="B16063" s="44" t="s">
        <v>15288</v>
      </c>
      <c r="C16063" s="45" t="s">
        <v>13104</v>
      </c>
      <c r="D16063" s="45" t="s">
        <v>16294</v>
      </c>
      <c r="E16063" s="46">
        <v>45777</v>
      </c>
      <c r="F16063" s="338"/>
      <c r="G16063" s="44"/>
      <c r="H16063" s="44"/>
      <c r="I16063" s="44"/>
      <c r="J16063" s="44"/>
      <c r="K16063" s="44"/>
      <c r="L16063" s="337"/>
      <c r="M16063" s="337"/>
      <c r="N16063" s="31"/>
      <c r="P16063" s="343"/>
    </row>
    <row r="16064" spans="1:16" x14ac:dyDescent="0.25">
      <c r="A16064" s="102" t="s">
        <v>7770</v>
      </c>
      <c r="B16064" s="131" t="s">
        <v>7741</v>
      </c>
      <c r="C16064" s="96" t="s">
        <v>7742</v>
      </c>
      <c r="D16064" s="96" t="s">
        <v>1398</v>
      </c>
      <c r="E16064" s="112">
        <v>45737</v>
      </c>
      <c r="F16064" s="93"/>
      <c r="G16064" s="93"/>
      <c r="H16064" s="93"/>
      <c r="I16064" s="99"/>
      <c r="J16064" s="99"/>
      <c r="K16064" s="99"/>
      <c r="L16064" s="337"/>
      <c r="M16064" s="337"/>
      <c r="N16064" s="31"/>
      <c r="P16064" s="343"/>
    </row>
    <row r="16065" spans="1:16" x14ac:dyDescent="0.25">
      <c r="A16065" s="44" t="s">
        <v>7203</v>
      </c>
      <c r="B16065" s="44" t="s">
        <v>15249</v>
      </c>
      <c r="C16065" s="45" t="s">
        <v>7192</v>
      </c>
      <c r="D16065" s="45" t="s">
        <v>16294</v>
      </c>
      <c r="E16065" s="46">
        <v>45869</v>
      </c>
      <c r="F16065" s="338"/>
      <c r="G16065" s="44"/>
      <c r="H16065" s="44"/>
      <c r="I16065" s="44"/>
      <c r="J16065" s="44"/>
      <c r="K16065" s="44"/>
      <c r="L16065" s="337"/>
      <c r="M16065" s="337"/>
      <c r="N16065" s="31"/>
      <c r="P16065" s="343"/>
    </row>
    <row r="16066" spans="1:16" x14ac:dyDescent="0.25">
      <c r="A16066" s="44" t="s">
        <v>7203</v>
      </c>
      <c r="B16066" s="92" t="s">
        <v>4153</v>
      </c>
      <c r="C16066" s="93" t="s">
        <v>10622</v>
      </c>
      <c r="D16066" s="93" t="s">
        <v>1398</v>
      </c>
      <c r="E16066" s="94">
        <v>46515</v>
      </c>
      <c r="F16066" s="93"/>
      <c r="G16066" s="93"/>
      <c r="H16066" s="93"/>
      <c r="I16066" s="99"/>
      <c r="J16066" s="99"/>
      <c r="K16066" s="99"/>
      <c r="L16066" s="337"/>
      <c r="M16066" s="337"/>
      <c r="P16066" s="343"/>
    </row>
    <row r="16067" spans="1:16" x14ac:dyDescent="0.25">
      <c r="A16067" s="44" t="s">
        <v>6148</v>
      </c>
      <c r="B16067" s="44" t="s">
        <v>1840</v>
      </c>
      <c r="C16067" s="45" t="s">
        <v>6194</v>
      </c>
      <c r="D16067" s="45" t="s">
        <v>18252</v>
      </c>
      <c r="E16067" s="45" t="s">
        <v>6213</v>
      </c>
      <c r="F16067" s="45" t="s">
        <v>1384</v>
      </c>
      <c r="G16067" s="45" t="s">
        <v>1385</v>
      </c>
      <c r="P16067" s="343"/>
    </row>
    <row r="16068" spans="1:16" x14ac:dyDescent="0.25">
      <c r="A16068" s="44" t="s">
        <v>9394</v>
      </c>
      <c r="B16068" s="44" t="s">
        <v>9313</v>
      </c>
      <c r="C16068" s="45" t="s">
        <v>9314</v>
      </c>
      <c r="D16068" s="45" t="s">
        <v>18252</v>
      </c>
      <c r="E16068" s="45" t="s">
        <v>3754</v>
      </c>
      <c r="F16068" s="45" t="s">
        <v>1384</v>
      </c>
      <c r="G16068" s="45" t="s">
        <v>1385</v>
      </c>
      <c r="P16068" s="343"/>
    </row>
    <row r="16069" spans="1:16" x14ac:dyDescent="0.25">
      <c r="A16069" s="44" t="s">
        <v>9395</v>
      </c>
      <c r="B16069" s="44" t="s">
        <v>9316</v>
      </c>
      <c r="C16069" s="45" t="s">
        <v>9317</v>
      </c>
      <c r="D16069" s="45" t="s">
        <v>18252</v>
      </c>
      <c r="E16069" s="45" t="s">
        <v>3754</v>
      </c>
      <c r="F16069" s="45" t="s">
        <v>1384</v>
      </c>
      <c r="G16069" s="45" t="s">
        <v>1385</v>
      </c>
      <c r="P16069" s="343"/>
    </row>
    <row r="16070" spans="1:16" x14ac:dyDescent="0.25">
      <c r="A16070" s="44" t="s">
        <v>6149</v>
      </c>
      <c r="B16070" s="44" t="s">
        <v>1370</v>
      </c>
      <c r="C16070" s="45" t="s">
        <v>6201</v>
      </c>
      <c r="D16070" s="45" t="s">
        <v>18252</v>
      </c>
      <c r="E16070" s="45" t="s">
        <v>6212</v>
      </c>
      <c r="F16070" s="45" t="s">
        <v>1384</v>
      </c>
      <c r="G16070" s="45" t="s">
        <v>1385</v>
      </c>
      <c r="P16070" s="343"/>
    </row>
    <row r="16071" spans="1:16" x14ac:dyDescent="0.25">
      <c r="A16071" s="44" t="s">
        <v>6149</v>
      </c>
      <c r="B16071" s="44" t="s">
        <v>6176</v>
      </c>
      <c r="C16071" s="45" t="s">
        <v>6189</v>
      </c>
      <c r="D16071" s="45" t="s">
        <v>18252</v>
      </c>
      <c r="E16071" s="45" t="s">
        <v>6210</v>
      </c>
      <c r="F16071" s="45" t="s">
        <v>1384</v>
      </c>
      <c r="G16071" s="45" t="s">
        <v>1385</v>
      </c>
      <c r="P16071" s="343"/>
    </row>
    <row r="16072" spans="1:16" x14ac:dyDescent="0.25">
      <c r="A16072" s="44" t="s">
        <v>3164</v>
      </c>
      <c r="B16072" s="44" t="s">
        <v>2039</v>
      </c>
      <c r="C16072" s="45" t="s">
        <v>6190</v>
      </c>
      <c r="D16072" s="45" t="s">
        <v>18252</v>
      </c>
      <c r="E16072" s="45" t="s">
        <v>5183</v>
      </c>
      <c r="F16072" s="45" t="s">
        <v>1384</v>
      </c>
      <c r="G16072" s="45" t="s">
        <v>1384</v>
      </c>
      <c r="P16072" s="343"/>
    </row>
    <row r="16073" spans="1:16" x14ac:dyDescent="0.25">
      <c r="A16073" s="100" t="s">
        <v>3164</v>
      </c>
      <c r="B16073" s="92" t="s">
        <v>4153</v>
      </c>
      <c r="C16073" s="93" t="s">
        <v>4154</v>
      </c>
      <c r="D16073" s="93" t="s">
        <v>1398</v>
      </c>
      <c r="E16073" s="94">
        <v>46131</v>
      </c>
      <c r="F16073" s="93"/>
      <c r="G16073" s="93"/>
      <c r="H16073" s="93"/>
      <c r="I16073" s="99"/>
      <c r="J16073" s="99"/>
      <c r="K16073" s="99"/>
      <c r="L16073" s="337"/>
      <c r="M16073" s="337"/>
      <c r="P16073" s="343"/>
    </row>
    <row r="16074" spans="1:16" x14ac:dyDescent="0.25">
      <c r="A16074" s="92" t="s">
        <v>3164</v>
      </c>
      <c r="B16074" s="92" t="s">
        <v>1583</v>
      </c>
      <c r="C16074" s="93" t="s">
        <v>4627</v>
      </c>
      <c r="D16074" s="93" t="s">
        <v>1398</v>
      </c>
      <c r="E16074" s="94">
        <v>45886</v>
      </c>
      <c r="F16074" s="93"/>
      <c r="G16074" s="93" t="s">
        <v>1385</v>
      </c>
      <c r="H16074" s="45" t="s">
        <v>1533</v>
      </c>
      <c r="I16074" s="99"/>
      <c r="J16074" s="99"/>
      <c r="K16074" s="99"/>
      <c r="L16074" s="337"/>
      <c r="M16074" s="337"/>
      <c r="N16074" s="31"/>
      <c r="P16074" s="343"/>
    </row>
    <row r="16075" spans="1:16" x14ac:dyDescent="0.25">
      <c r="A16075" s="403" t="s">
        <v>2038</v>
      </c>
      <c r="B16075" s="403" t="s">
        <v>17100</v>
      </c>
      <c r="C16075" s="413">
        <v>3.23</v>
      </c>
      <c r="D16075" s="43" t="s">
        <v>17679</v>
      </c>
      <c r="E16075" s="43">
        <v>45961</v>
      </c>
      <c r="F16075" s="88"/>
      <c r="P16075" s="343"/>
    </row>
    <row r="16076" spans="1:16" x14ac:dyDescent="0.25">
      <c r="A16076" s="403" t="s">
        <v>2038</v>
      </c>
      <c r="B16076" s="403" t="s">
        <v>17099</v>
      </c>
      <c r="C16076" s="413">
        <v>8.25</v>
      </c>
      <c r="D16076" s="43" t="s">
        <v>17679</v>
      </c>
      <c r="E16076" s="43">
        <v>47057</v>
      </c>
      <c r="F16076" s="88"/>
      <c r="P16076" s="343"/>
    </row>
    <row r="16077" spans="1:16" x14ac:dyDescent="0.25">
      <c r="A16077" s="264" t="s">
        <v>18057</v>
      </c>
      <c r="B16077" s="264" t="s">
        <v>6784</v>
      </c>
      <c r="C16077" s="265">
        <v>220302</v>
      </c>
      <c r="D16077" s="265" t="s">
        <v>15953</v>
      </c>
      <c r="E16077" s="266" t="s">
        <v>6213</v>
      </c>
      <c r="P16077" s="343"/>
    </row>
    <row r="16078" spans="1:16" x14ac:dyDescent="0.25">
      <c r="A16078" s="264" t="s">
        <v>18057</v>
      </c>
      <c r="B16078" s="264" t="s">
        <v>8832</v>
      </c>
      <c r="C16078" s="265">
        <v>230203</v>
      </c>
      <c r="D16078" s="265" t="s">
        <v>15953</v>
      </c>
      <c r="E16078" s="266" t="s">
        <v>8836</v>
      </c>
      <c r="P16078" s="343"/>
    </row>
    <row r="16079" spans="1:16" x14ac:dyDescent="0.25">
      <c r="A16079" s="264" t="s">
        <v>18057</v>
      </c>
      <c r="B16079" s="264" t="s">
        <v>11360</v>
      </c>
      <c r="C16079" s="265">
        <v>231001</v>
      </c>
      <c r="D16079" s="265" t="s">
        <v>15953</v>
      </c>
      <c r="E16079" s="266" t="s">
        <v>2980</v>
      </c>
      <c r="P16079" s="343"/>
    </row>
    <row r="16080" spans="1:16" x14ac:dyDescent="0.25">
      <c r="A16080" s="264" t="s">
        <v>18057</v>
      </c>
      <c r="B16080" s="264" t="s">
        <v>1070</v>
      </c>
      <c r="C16080" s="265">
        <v>241202</v>
      </c>
      <c r="D16080" s="265" t="s">
        <v>15953</v>
      </c>
      <c r="E16080" s="266" t="s">
        <v>17687</v>
      </c>
      <c r="P16080" s="343"/>
    </row>
    <row r="16081" spans="1:16" x14ac:dyDescent="0.25">
      <c r="A16081" s="44" t="s">
        <v>13361</v>
      </c>
      <c r="B16081" s="92" t="s">
        <v>13392</v>
      </c>
      <c r="C16081" s="45" t="s">
        <v>13122</v>
      </c>
      <c r="D16081" s="93" t="s">
        <v>13391</v>
      </c>
      <c r="E16081" s="94">
        <v>45838</v>
      </c>
      <c r="F16081" s="93"/>
      <c r="G16081" s="93"/>
      <c r="H16081" s="93"/>
      <c r="I16081" s="99"/>
      <c r="J16081" s="99"/>
      <c r="K16081" s="99"/>
      <c r="L16081" s="337"/>
      <c r="M16081" s="337"/>
      <c r="N16081" s="31"/>
      <c r="P16081" s="343"/>
    </row>
    <row r="16082" spans="1:16" x14ac:dyDescent="0.25">
      <c r="A16082" s="1" t="s">
        <v>14535</v>
      </c>
      <c r="B16082" s="432" t="s">
        <v>14393</v>
      </c>
      <c r="C16082" s="433" t="s">
        <v>14536</v>
      </c>
      <c r="D16082" s="434" t="s">
        <v>17016</v>
      </c>
      <c r="E16082" s="434">
        <v>45889</v>
      </c>
      <c r="P16082" s="343"/>
    </row>
    <row r="16083" spans="1:16" x14ac:dyDescent="0.25">
      <c r="A16083" s="44" t="s">
        <v>16</v>
      </c>
      <c r="B16083" s="44" t="s">
        <v>10976</v>
      </c>
      <c r="C16083" s="45" t="s">
        <v>10977</v>
      </c>
      <c r="D16083" s="45" t="s">
        <v>18252</v>
      </c>
      <c r="E16083" s="45" t="s">
        <v>10715</v>
      </c>
      <c r="F16083" s="45" t="s">
        <v>1384</v>
      </c>
      <c r="G16083" s="45" t="s">
        <v>1385</v>
      </c>
      <c r="P16083" s="343"/>
    </row>
    <row r="16084" spans="1:16" x14ac:dyDescent="0.25">
      <c r="A16084" s="1" t="s">
        <v>16</v>
      </c>
      <c r="B16084" s="432" t="s">
        <v>5168</v>
      </c>
      <c r="C16084" s="433" t="s">
        <v>4438</v>
      </c>
      <c r="D16084" s="434" t="s">
        <v>17016</v>
      </c>
      <c r="E16084" s="434">
        <v>45823</v>
      </c>
      <c r="P16084" s="343"/>
    </row>
    <row r="16085" spans="1:16" x14ac:dyDescent="0.25">
      <c r="A16085" s="264" t="s">
        <v>7136</v>
      </c>
      <c r="B16085" s="264" t="s">
        <v>236</v>
      </c>
      <c r="C16085" s="265">
        <v>241001</v>
      </c>
      <c r="D16085" s="265" t="s">
        <v>15953</v>
      </c>
      <c r="E16085" s="266" t="s">
        <v>11352</v>
      </c>
      <c r="P16085" s="343"/>
    </row>
    <row r="16086" spans="1:16" x14ac:dyDescent="0.25">
      <c r="A16086" s="264" t="s">
        <v>2742</v>
      </c>
      <c r="B16086" s="264" t="s">
        <v>6966</v>
      </c>
      <c r="C16086" s="265">
        <v>23010401</v>
      </c>
      <c r="D16086" s="265" t="s">
        <v>15953</v>
      </c>
      <c r="E16086" s="266" t="s">
        <v>6967</v>
      </c>
      <c r="P16086" s="343"/>
    </row>
    <row r="16087" spans="1:16" x14ac:dyDescent="0.25">
      <c r="A16087" s="264" t="s">
        <v>2742</v>
      </c>
      <c r="B16087" s="264" t="s">
        <v>3782</v>
      </c>
      <c r="C16087" s="265">
        <v>23010402</v>
      </c>
      <c r="D16087" s="265" t="s">
        <v>15953</v>
      </c>
      <c r="E16087" s="266" t="s">
        <v>8836</v>
      </c>
      <c r="P16087" s="343"/>
    </row>
    <row r="16088" spans="1:16" x14ac:dyDescent="0.25">
      <c r="A16088" s="403" t="s">
        <v>17612</v>
      </c>
      <c r="B16088" s="403" t="s">
        <v>17110</v>
      </c>
      <c r="C16088" s="413">
        <v>4.25</v>
      </c>
      <c r="D16088" s="43" t="s">
        <v>17679</v>
      </c>
      <c r="E16088" s="43">
        <v>47422</v>
      </c>
      <c r="F16088" s="88" t="s">
        <v>1533</v>
      </c>
      <c r="P16088" s="343"/>
    </row>
    <row r="16089" spans="1:16" x14ac:dyDescent="0.25">
      <c r="A16089" s="346" t="s">
        <v>17613</v>
      </c>
      <c r="B16089" s="403" t="s">
        <v>17091</v>
      </c>
      <c r="C16089" s="413">
        <v>12.24</v>
      </c>
      <c r="D16089" s="43" t="s">
        <v>17679</v>
      </c>
      <c r="E16089" s="43">
        <v>47299</v>
      </c>
      <c r="F16089" s="88"/>
      <c r="P16089" s="343"/>
    </row>
    <row r="16090" spans="1:16" x14ac:dyDescent="0.25">
      <c r="A16090" s="264" t="s">
        <v>18058</v>
      </c>
      <c r="B16090" s="264" t="s">
        <v>17682</v>
      </c>
      <c r="C16090" s="265">
        <v>25010501</v>
      </c>
      <c r="D16090" s="265" t="s">
        <v>15953</v>
      </c>
      <c r="E16090" s="266" t="s">
        <v>17681</v>
      </c>
      <c r="P16090" s="343"/>
    </row>
    <row r="16091" spans="1:16" x14ac:dyDescent="0.25">
      <c r="A16091" s="264" t="s">
        <v>18058</v>
      </c>
      <c r="B16091" s="264" t="s">
        <v>6663</v>
      </c>
      <c r="C16091" s="265">
        <v>25010502</v>
      </c>
      <c r="D16091" s="265" t="s">
        <v>15953</v>
      </c>
      <c r="E16091" s="266" t="s">
        <v>6677</v>
      </c>
      <c r="P16091" s="343"/>
    </row>
    <row r="16092" spans="1:16" x14ac:dyDescent="0.25">
      <c r="A16092" s="44" t="s">
        <v>3706</v>
      </c>
      <c r="B16092" s="92" t="s">
        <v>13392</v>
      </c>
      <c r="C16092" s="45" t="s">
        <v>13122</v>
      </c>
      <c r="D16092" s="93" t="s">
        <v>13391</v>
      </c>
      <c r="E16092" s="94">
        <v>45838</v>
      </c>
      <c r="F16092" s="93"/>
      <c r="G16092" s="93"/>
      <c r="H16092" s="93"/>
      <c r="I16092" s="99"/>
      <c r="J16092" s="99"/>
      <c r="K16092" s="99"/>
      <c r="L16092" s="337"/>
      <c r="M16092" s="337"/>
      <c r="N16092" s="31"/>
      <c r="P16092" s="343"/>
    </row>
    <row r="16093" spans="1:16" x14ac:dyDescent="0.25">
      <c r="A16093" s="264" t="s">
        <v>1908</v>
      </c>
      <c r="B16093" s="264" t="s">
        <v>17811</v>
      </c>
      <c r="C16093" s="265">
        <v>250103</v>
      </c>
      <c r="D16093" s="265" t="s">
        <v>15953</v>
      </c>
      <c r="E16093" s="266" t="s">
        <v>17681</v>
      </c>
      <c r="P16093" s="343"/>
    </row>
    <row r="16094" spans="1:16" x14ac:dyDescent="0.25">
      <c r="A16094" s="264" t="s">
        <v>1909</v>
      </c>
      <c r="B16094" s="264" t="s">
        <v>12996</v>
      </c>
      <c r="C16094" s="265">
        <v>24010401</v>
      </c>
      <c r="D16094" s="265" t="s">
        <v>15953</v>
      </c>
      <c r="E16094" s="266" t="s">
        <v>12997</v>
      </c>
      <c r="P16094" s="343"/>
    </row>
    <row r="16095" spans="1:16" x14ac:dyDescent="0.25">
      <c r="A16095" s="264" t="s">
        <v>1909</v>
      </c>
      <c r="B16095" s="264" t="s">
        <v>3782</v>
      </c>
      <c r="C16095" s="265">
        <v>24010402</v>
      </c>
      <c r="D16095" s="265" t="s">
        <v>15953</v>
      </c>
      <c r="E16095" s="266" t="s">
        <v>8836</v>
      </c>
      <c r="P16095" s="343"/>
    </row>
    <row r="16096" spans="1:16" x14ac:dyDescent="0.25">
      <c r="A16096" s="264" t="s">
        <v>7137</v>
      </c>
      <c r="B16096" s="264" t="s">
        <v>6664</v>
      </c>
      <c r="C16096" s="265">
        <v>22010701</v>
      </c>
      <c r="D16096" s="265" t="s">
        <v>15953</v>
      </c>
      <c r="E16096" s="266" t="s">
        <v>6665</v>
      </c>
      <c r="P16096" s="343"/>
    </row>
    <row r="16097" spans="1:16" x14ac:dyDescent="0.25">
      <c r="A16097" s="264" t="s">
        <v>7137</v>
      </c>
      <c r="B16097" s="264" t="s">
        <v>1055</v>
      </c>
      <c r="C16097" s="265">
        <v>22010702</v>
      </c>
      <c r="D16097" s="265" t="s">
        <v>15953</v>
      </c>
      <c r="E16097" s="266" t="s">
        <v>8836</v>
      </c>
      <c r="P16097" s="343"/>
    </row>
    <row r="16098" spans="1:16" x14ac:dyDescent="0.2">
      <c r="A16098" s="57" t="s">
        <v>1480</v>
      </c>
      <c r="B16098" s="57" t="s">
        <v>1488</v>
      </c>
      <c r="C16098" s="62">
        <v>21027</v>
      </c>
      <c r="D16098" s="62" t="s">
        <v>5966</v>
      </c>
      <c r="E16098" s="60">
        <v>45777</v>
      </c>
      <c r="F16098" s="339" t="s">
        <v>16267</v>
      </c>
      <c r="G16098" s="339" t="s">
        <v>16268</v>
      </c>
      <c r="H16098" s="57"/>
      <c r="I16098" s="57"/>
      <c r="J16098" s="57"/>
      <c r="K16098" s="57"/>
      <c r="L16098" s="337"/>
      <c r="M16098" s="337"/>
      <c r="N16098" s="31"/>
      <c r="P16098" s="343"/>
    </row>
    <row r="16099" spans="1:16" x14ac:dyDescent="0.25">
      <c r="A16099" s="264" t="s">
        <v>1480</v>
      </c>
      <c r="B16099" s="264" t="s">
        <v>3591</v>
      </c>
      <c r="C16099" s="265">
        <v>230901</v>
      </c>
      <c r="D16099" s="265" t="s">
        <v>15953</v>
      </c>
      <c r="E16099" s="266" t="s">
        <v>10715</v>
      </c>
      <c r="P16099" s="343"/>
    </row>
    <row r="16100" spans="1:16" x14ac:dyDescent="0.25">
      <c r="A16100" s="44" t="s">
        <v>15671</v>
      </c>
      <c r="B16100" s="44" t="s">
        <v>1354</v>
      </c>
      <c r="C16100" s="45" t="s">
        <v>14385</v>
      </c>
      <c r="D16100" s="45" t="s">
        <v>18252</v>
      </c>
      <c r="E16100" s="45" t="s">
        <v>3064</v>
      </c>
      <c r="F16100" s="45" t="s">
        <v>1384</v>
      </c>
      <c r="G16100" s="45" t="s">
        <v>1385</v>
      </c>
      <c r="P16100" s="343"/>
    </row>
    <row r="16101" spans="1:16" x14ac:dyDescent="0.25">
      <c r="A16101" s="44" t="s">
        <v>15671</v>
      </c>
      <c r="B16101" s="44" t="s">
        <v>5083</v>
      </c>
      <c r="C16101" s="45" t="s">
        <v>15961</v>
      </c>
      <c r="D16101" s="45" t="s">
        <v>18252</v>
      </c>
      <c r="E16101" s="45" t="s">
        <v>6214</v>
      </c>
      <c r="F16101" s="45" t="s">
        <v>1384</v>
      </c>
      <c r="G16101" s="45" t="s">
        <v>1385</v>
      </c>
      <c r="P16101" s="343"/>
    </row>
    <row r="16102" spans="1:16" x14ac:dyDescent="0.25">
      <c r="A16102" s="403" t="s">
        <v>15671</v>
      </c>
      <c r="B16102" s="403" t="s">
        <v>17175</v>
      </c>
      <c r="C16102" s="413">
        <v>13.22</v>
      </c>
      <c r="D16102" s="43" t="s">
        <v>17679</v>
      </c>
      <c r="E16102" s="43">
        <v>45838</v>
      </c>
      <c r="F16102" s="88"/>
      <c r="P16102" s="343"/>
    </row>
    <row r="16103" spans="1:16" x14ac:dyDescent="0.25">
      <c r="A16103" s="403" t="s">
        <v>15671</v>
      </c>
      <c r="B16103" s="403" t="s">
        <v>17189</v>
      </c>
      <c r="C16103" s="413">
        <v>35.22</v>
      </c>
      <c r="D16103" s="43" t="s">
        <v>17679</v>
      </c>
      <c r="E16103" s="43">
        <v>45838</v>
      </c>
      <c r="F16103" s="88"/>
      <c r="P16103" s="343"/>
    </row>
    <row r="16104" spans="1:16" x14ac:dyDescent="0.25">
      <c r="A16104" s="44" t="s">
        <v>16381</v>
      </c>
      <c r="B16104" s="44" t="s">
        <v>16337</v>
      </c>
      <c r="C16104" s="45" t="s">
        <v>16338</v>
      </c>
      <c r="D16104" s="45" t="s">
        <v>16294</v>
      </c>
      <c r="E16104" s="46">
        <v>46022</v>
      </c>
      <c r="F16104" s="338"/>
      <c r="G16104" s="44"/>
      <c r="H16104" s="44"/>
      <c r="I16104" s="44"/>
      <c r="J16104" s="44"/>
      <c r="K16104" s="44"/>
      <c r="L16104" s="337"/>
      <c r="M16104" s="337"/>
      <c r="N16104" s="31"/>
      <c r="P16104" s="343"/>
    </row>
    <row r="16105" spans="1:16" x14ac:dyDescent="0.2">
      <c r="A16105" s="57" t="s">
        <v>16291</v>
      </c>
      <c r="B16105" s="57" t="s">
        <v>2495</v>
      </c>
      <c r="C16105" s="62" t="s">
        <v>14563</v>
      </c>
      <c r="D16105" s="62" t="s">
        <v>5966</v>
      </c>
      <c r="E16105" s="60">
        <v>45961</v>
      </c>
      <c r="F16105" s="339" t="s">
        <v>16267</v>
      </c>
      <c r="G16105" s="339" t="s">
        <v>16268</v>
      </c>
      <c r="H16105" s="57"/>
      <c r="I16105" s="57"/>
      <c r="J16105" s="57"/>
      <c r="K16105" s="57"/>
      <c r="L16105" s="337"/>
      <c r="M16105" s="337"/>
      <c r="N16105" s="31"/>
      <c r="P16105" s="343"/>
    </row>
    <row r="16106" spans="1:16" x14ac:dyDescent="0.25">
      <c r="A16106" s="264" t="s">
        <v>5518</v>
      </c>
      <c r="B16106" s="264" t="s">
        <v>5425</v>
      </c>
      <c r="C16106" s="265">
        <v>240903</v>
      </c>
      <c r="D16106" s="265" t="s">
        <v>15953</v>
      </c>
      <c r="E16106" s="266" t="s">
        <v>6214</v>
      </c>
      <c r="P16106" s="343"/>
    </row>
    <row r="16107" spans="1:16" x14ac:dyDescent="0.25">
      <c r="A16107" s="264" t="s">
        <v>8799</v>
      </c>
      <c r="B16107" s="264" t="s">
        <v>6966</v>
      </c>
      <c r="C16107" s="265">
        <v>23010401</v>
      </c>
      <c r="D16107" s="265" t="s">
        <v>15953</v>
      </c>
      <c r="E16107" s="266" t="s">
        <v>6967</v>
      </c>
      <c r="P16107" s="343"/>
    </row>
    <row r="16108" spans="1:16" x14ac:dyDescent="0.2">
      <c r="A16108" s="57" t="s">
        <v>13561</v>
      </c>
      <c r="B16108" s="57" t="s">
        <v>1488</v>
      </c>
      <c r="C16108" s="62" t="s">
        <v>13533</v>
      </c>
      <c r="D16108" s="62" t="s">
        <v>5966</v>
      </c>
      <c r="E16108" s="60">
        <v>45777</v>
      </c>
      <c r="F16108" s="339" t="s">
        <v>16267</v>
      </c>
      <c r="G16108" s="339" t="s">
        <v>16268</v>
      </c>
      <c r="H16108" s="57"/>
      <c r="I16108" s="57"/>
      <c r="J16108" s="57"/>
      <c r="K16108" s="57"/>
      <c r="L16108" s="337"/>
      <c r="M16108" s="337"/>
      <c r="N16108" s="31"/>
      <c r="P16108" s="343"/>
    </row>
    <row r="16109" spans="1:16" x14ac:dyDescent="0.25">
      <c r="A16109" s="403" t="s">
        <v>17614</v>
      </c>
      <c r="B16109" s="403" t="s">
        <v>17108</v>
      </c>
      <c r="C16109" s="413">
        <v>10.220000000000001</v>
      </c>
      <c r="D16109" s="43" t="s">
        <v>17679</v>
      </c>
      <c r="E16109" s="43">
        <v>45838</v>
      </c>
      <c r="F16109" s="88"/>
      <c r="P16109" s="343"/>
    </row>
    <row r="16110" spans="1:16" x14ac:dyDescent="0.25">
      <c r="A16110" s="403" t="s">
        <v>17614</v>
      </c>
      <c r="B16110" s="403" t="s">
        <v>17101</v>
      </c>
      <c r="C16110" s="413">
        <v>11.22</v>
      </c>
      <c r="D16110" s="43" t="s">
        <v>17679</v>
      </c>
      <c r="E16110" s="43">
        <v>45838</v>
      </c>
      <c r="F16110" s="88"/>
      <c r="P16110" s="343"/>
    </row>
    <row r="16111" spans="1:16" x14ac:dyDescent="0.25">
      <c r="A16111" s="403" t="s">
        <v>17614</v>
      </c>
      <c r="B16111" s="403" t="s">
        <v>17091</v>
      </c>
      <c r="C16111" s="413">
        <v>12.22</v>
      </c>
      <c r="D16111" s="43" t="s">
        <v>17679</v>
      </c>
      <c r="E16111" s="43">
        <v>45838</v>
      </c>
      <c r="F16111" s="88"/>
      <c r="P16111" s="343"/>
    </row>
    <row r="16112" spans="1:16" x14ac:dyDescent="0.25">
      <c r="A16112" s="403" t="s">
        <v>17614</v>
      </c>
      <c r="B16112" s="403" t="s">
        <v>17216</v>
      </c>
      <c r="C16112" s="413">
        <v>35.22</v>
      </c>
      <c r="D16112" s="43" t="s">
        <v>17679</v>
      </c>
      <c r="E16112" s="43">
        <v>45838</v>
      </c>
      <c r="F16112" s="88"/>
      <c r="P16112" s="343"/>
    </row>
    <row r="16113" spans="1:16" x14ac:dyDescent="0.25">
      <c r="A16113" s="264" t="s">
        <v>10508</v>
      </c>
      <c r="B16113" s="264" t="s">
        <v>9688</v>
      </c>
      <c r="C16113" s="265">
        <v>230504</v>
      </c>
      <c r="D16113" s="265" t="s">
        <v>15953</v>
      </c>
      <c r="E16113" s="266" t="s">
        <v>9689</v>
      </c>
      <c r="P16113" s="343"/>
    </row>
    <row r="16114" spans="1:16" x14ac:dyDescent="0.25">
      <c r="A16114" s="44" t="s">
        <v>6150</v>
      </c>
      <c r="B16114" s="44" t="s">
        <v>6176</v>
      </c>
      <c r="C16114" s="45" t="s">
        <v>6189</v>
      </c>
      <c r="D16114" s="45" t="s">
        <v>18252</v>
      </c>
      <c r="E16114" s="45" t="s">
        <v>6210</v>
      </c>
      <c r="F16114" s="45" t="s">
        <v>1385</v>
      </c>
      <c r="G16114" s="45" t="s">
        <v>1385</v>
      </c>
      <c r="P16114" s="343"/>
    </row>
    <row r="16115" spans="1:16" x14ac:dyDescent="0.25">
      <c r="A16115" s="91" t="s">
        <v>13362</v>
      </c>
      <c r="B16115" s="92" t="s">
        <v>13392</v>
      </c>
      <c r="C16115" s="45" t="s">
        <v>13137</v>
      </c>
      <c r="D16115" s="93" t="s">
        <v>13391</v>
      </c>
      <c r="E16115" s="94">
        <v>45838</v>
      </c>
      <c r="F16115" s="93"/>
      <c r="G16115" s="93"/>
      <c r="H16115" s="93"/>
      <c r="I16115" s="99"/>
      <c r="J16115" s="99"/>
      <c r="K16115" s="99"/>
      <c r="L16115" s="337"/>
      <c r="M16115" s="337"/>
      <c r="N16115" s="31"/>
      <c r="P16115" s="343"/>
    </row>
    <row r="16116" spans="1:16" x14ac:dyDescent="0.25">
      <c r="A16116" s="1" t="s">
        <v>4439</v>
      </c>
      <c r="B16116" s="432" t="s">
        <v>4430</v>
      </c>
      <c r="C16116" s="433" t="s">
        <v>4440</v>
      </c>
      <c r="D16116" s="434" t="s">
        <v>17016</v>
      </c>
      <c r="E16116" s="434">
        <v>45823</v>
      </c>
      <c r="P16116" s="343"/>
    </row>
    <row r="16117" spans="1:16" x14ac:dyDescent="0.25">
      <c r="A16117" s="44" t="s">
        <v>10936</v>
      </c>
      <c r="B16117" s="44" t="s">
        <v>15254</v>
      </c>
      <c r="C16117" s="45" t="s">
        <v>10921</v>
      </c>
      <c r="D16117" s="45" t="s">
        <v>16294</v>
      </c>
      <c r="E16117" s="46">
        <v>45961</v>
      </c>
      <c r="F16117" s="338"/>
      <c r="G16117" s="44"/>
      <c r="H16117" s="44"/>
      <c r="I16117" s="44"/>
      <c r="J16117" s="44"/>
      <c r="K16117" s="44"/>
      <c r="L16117" s="337"/>
      <c r="M16117" s="337"/>
      <c r="N16117" s="31"/>
      <c r="P16117" s="343"/>
    </row>
    <row r="16118" spans="1:16" x14ac:dyDescent="0.25">
      <c r="A16118" s="403" t="s">
        <v>17615</v>
      </c>
      <c r="B16118" s="403" t="s">
        <v>17108</v>
      </c>
      <c r="C16118" s="413">
        <v>10.220000000000001</v>
      </c>
      <c r="D16118" s="43" t="s">
        <v>17679</v>
      </c>
      <c r="E16118" s="43">
        <v>45838</v>
      </c>
      <c r="F16118" s="88"/>
      <c r="P16118" s="343"/>
    </row>
    <row r="16119" spans="1:16" x14ac:dyDescent="0.25">
      <c r="A16119" s="403" t="s">
        <v>17615</v>
      </c>
      <c r="B16119" s="403" t="s">
        <v>17257</v>
      </c>
      <c r="C16119" s="413">
        <v>34.22</v>
      </c>
      <c r="D16119" s="43" t="s">
        <v>17679</v>
      </c>
      <c r="E16119" s="43">
        <v>45838</v>
      </c>
      <c r="F16119" s="88"/>
      <c r="P16119" s="343"/>
    </row>
    <row r="16120" spans="1:16" x14ac:dyDescent="0.25">
      <c r="A16120" s="44" t="s">
        <v>13363</v>
      </c>
      <c r="B16120" s="92" t="s">
        <v>13392</v>
      </c>
      <c r="C16120" s="45" t="s">
        <v>13122</v>
      </c>
      <c r="D16120" s="93" t="s">
        <v>13391</v>
      </c>
      <c r="E16120" s="94">
        <v>45838</v>
      </c>
      <c r="F16120" s="93"/>
      <c r="G16120" s="93"/>
      <c r="H16120" s="93"/>
      <c r="I16120" s="99"/>
      <c r="J16120" s="99"/>
      <c r="K16120" s="99"/>
      <c r="L16120" s="337"/>
      <c r="M16120" s="337"/>
      <c r="N16120" s="31"/>
      <c r="P16120" s="343"/>
    </row>
    <row r="16121" spans="1:16" x14ac:dyDescent="0.25">
      <c r="A16121" s="264" t="s">
        <v>7138</v>
      </c>
      <c r="B16121" s="264" t="s">
        <v>236</v>
      </c>
      <c r="C16121" s="265">
        <v>241001</v>
      </c>
      <c r="D16121" s="265" t="s">
        <v>15953</v>
      </c>
      <c r="E16121" s="266" t="s">
        <v>11352</v>
      </c>
      <c r="P16121" s="343"/>
    </row>
    <row r="16122" spans="1:16" x14ac:dyDescent="0.25">
      <c r="A16122" s="44" t="s">
        <v>13364</v>
      </c>
      <c r="B16122" s="92" t="s">
        <v>13392</v>
      </c>
      <c r="C16122" s="45" t="s">
        <v>13126</v>
      </c>
      <c r="D16122" s="93" t="s">
        <v>13391</v>
      </c>
      <c r="E16122" s="94">
        <v>45838</v>
      </c>
      <c r="F16122" s="93"/>
      <c r="G16122" s="93"/>
      <c r="H16122" s="93"/>
      <c r="I16122" s="99"/>
      <c r="J16122" s="99"/>
      <c r="K16122" s="99"/>
      <c r="L16122" s="337"/>
      <c r="M16122" s="337"/>
      <c r="N16122" s="31"/>
      <c r="P16122" s="343"/>
    </row>
    <row r="16123" spans="1:16" x14ac:dyDescent="0.25">
      <c r="A16123" s="44" t="s">
        <v>11084</v>
      </c>
      <c r="B16123" s="44" t="s">
        <v>10976</v>
      </c>
      <c r="C16123" s="45" t="s">
        <v>10977</v>
      </c>
      <c r="D16123" s="45" t="s">
        <v>18252</v>
      </c>
      <c r="E16123" s="45" t="s">
        <v>10715</v>
      </c>
      <c r="F16123" s="45" t="s">
        <v>1384</v>
      </c>
      <c r="G16123" s="45" t="s">
        <v>1385</v>
      </c>
      <c r="P16123" s="343"/>
    </row>
    <row r="16124" spans="1:16" x14ac:dyDescent="0.25">
      <c r="A16124" s="44" t="s">
        <v>11084</v>
      </c>
      <c r="B16124" s="44" t="s">
        <v>1367</v>
      </c>
      <c r="C16124" s="45" t="s">
        <v>10990</v>
      </c>
      <c r="D16124" s="45" t="s">
        <v>18252</v>
      </c>
      <c r="E16124" s="45" t="s">
        <v>10715</v>
      </c>
      <c r="F16124" s="45" t="s">
        <v>1384</v>
      </c>
      <c r="G16124" s="45" t="s">
        <v>1385</v>
      </c>
      <c r="P16124" s="343"/>
    </row>
    <row r="16125" spans="1:16" x14ac:dyDescent="0.25">
      <c r="A16125" s="44" t="s">
        <v>11084</v>
      </c>
      <c r="B16125" s="44" t="s">
        <v>11000</v>
      </c>
      <c r="C16125" s="45" t="s">
        <v>11001</v>
      </c>
      <c r="D16125" s="45" t="s">
        <v>18252</v>
      </c>
      <c r="E16125" s="45" t="s">
        <v>10715</v>
      </c>
      <c r="F16125" s="45" t="s">
        <v>1384</v>
      </c>
      <c r="G16125" s="45" t="s">
        <v>1385</v>
      </c>
      <c r="P16125" s="343"/>
    </row>
    <row r="16126" spans="1:16" x14ac:dyDescent="0.25">
      <c r="A16126" s="44" t="s">
        <v>6151</v>
      </c>
      <c r="B16126" s="44" t="s">
        <v>1370</v>
      </c>
      <c r="C16126" s="45" t="s">
        <v>6201</v>
      </c>
      <c r="D16126" s="45" t="s">
        <v>18252</v>
      </c>
      <c r="E16126" s="45" t="s">
        <v>6212</v>
      </c>
      <c r="F16126" s="45" t="s">
        <v>1384</v>
      </c>
      <c r="G16126" s="45" t="s">
        <v>1385</v>
      </c>
      <c r="P16126" s="343"/>
    </row>
    <row r="16127" spans="1:16" x14ac:dyDescent="0.25">
      <c r="A16127" s="103" t="s">
        <v>3693</v>
      </c>
      <c r="B16127" s="103" t="s">
        <v>3694</v>
      </c>
      <c r="C16127" s="147" t="s">
        <v>2894</v>
      </c>
      <c r="D16127" s="56" t="s">
        <v>1699</v>
      </c>
      <c r="E16127" s="116">
        <v>45535</v>
      </c>
      <c r="F16127" s="104"/>
      <c r="G16127" s="104"/>
      <c r="H16127" s="93"/>
      <c r="I16127" s="99"/>
      <c r="J16127" s="99"/>
      <c r="K16127" s="99"/>
      <c r="L16127" s="337"/>
      <c r="M16127" s="337"/>
      <c r="P16127" s="343"/>
    </row>
    <row r="16128" spans="1:16" x14ac:dyDescent="0.25">
      <c r="A16128" s="44" t="s">
        <v>13365</v>
      </c>
      <c r="B16128" s="92" t="s">
        <v>13392</v>
      </c>
      <c r="C16128" s="45" t="s">
        <v>13122</v>
      </c>
      <c r="D16128" s="93" t="s">
        <v>13391</v>
      </c>
      <c r="E16128" s="94">
        <v>45838</v>
      </c>
      <c r="F16128" s="93"/>
      <c r="G16128" s="93"/>
      <c r="H16128" s="93"/>
      <c r="I16128" s="99"/>
      <c r="J16128" s="99"/>
      <c r="K16128" s="99"/>
      <c r="L16128" s="337"/>
      <c r="M16128" s="337"/>
      <c r="N16128" s="31"/>
      <c r="P16128" s="343"/>
    </row>
    <row r="16129" spans="1:16" x14ac:dyDescent="0.2">
      <c r="A16129" s="99" t="s">
        <v>8262</v>
      </c>
      <c r="B16129" s="99" t="s">
        <v>8259</v>
      </c>
      <c r="C16129" s="93" t="s">
        <v>8267</v>
      </c>
      <c r="D16129" s="93" t="s">
        <v>1398</v>
      </c>
      <c r="E16129" s="94">
        <v>46074</v>
      </c>
      <c r="F16129" s="93"/>
      <c r="G16129" s="93"/>
      <c r="H16129" s="93" t="s">
        <v>2055</v>
      </c>
      <c r="I16129" s="99"/>
      <c r="J16129" s="99"/>
      <c r="K16129" s="99"/>
      <c r="L16129" s="337"/>
      <c r="M16129" s="337"/>
      <c r="P16129" s="343"/>
    </row>
    <row r="16130" spans="1:16" x14ac:dyDescent="0.25">
      <c r="A16130" s="264" t="s">
        <v>7139</v>
      </c>
      <c r="B16130" s="264" t="s">
        <v>6692</v>
      </c>
      <c r="C16130" s="265">
        <v>220902</v>
      </c>
      <c r="D16130" s="265" t="s">
        <v>15953</v>
      </c>
      <c r="E16130" s="266" t="s">
        <v>6210</v>
      </c>
      <c r="P16130" s="343"/>
    </row>
    <row r="16131" spans="1:16" x14ac:dyDescent="0.25">
      <c r="A16131" s="76" t="s">
        <v>2717</v>
      </c>
      <c r="B16131" s="163" t="s">
        <v>3694</v>
      </c>
      <c r="C16131" s="147" t="s">
        <v>2894</v>
      </c>
      <c r="D16131" s="56" t="s">
        <v>1699</v>
      </c>
      <c r="E16131" s="116">
        <v>45535</v>
      </c>
      <c r="F16131" s="93"/>
      <c r="G16131" s="93"/>
      <c r="H16131" s="93"/>
      <c r="I16131" s="99"/>
      <c r="J16131" s="99"/>
      <c r="K16131" s="99"/>
      <c r="L16131" s="337"/>
      <c r="M16131" s="337"/>
      <c r="P16131" s="343"/>
    </row>
    <row r="16132" spans="1:16" x14ac:dyDescent="0.25">
      <c r="A16132" s="44" t="s">
        <v>5119</v>
      </c>
      <c r="B16132" s="44" t="s">
        <v>1353</v>
      </c>
      <c r="C16132" s="45" t="s">
        <v>15395</v>
      </c>
      <c r="D16132" s="45" t="s">
        <v>18252</v>
      </c>
      <c r="E16132" s="45" t="s">
        <v>10069</v>
      </c>
      <c r="F16132" s="45" t="s">
        <v>1385</v>
      </c>
      <c r="G16132" s="45" t="s">
        <v>1385</v>
      </c>
      <c r="P16132" s="343"/>
    </row>
    <row r="16133" spans="1:16" x14ac:dyDescent="0.25">
      <c r="A16133" s="264" t="s">
        <v>15164</v>
      </c>
      <c r="B16133" s="264" t="s">
        <v>14577</v>
      </c>
      <c r="C16133" s="265">
        <v>240501</v>
      </c>
      <c r="D16133" s="265" t="s">
        <v>15953</v>
      </c>
      <c r="E16133" s="266" t="s">
        <v>14578</v>
      </c>
      <c r="P16133" s="343"/>
    </row>
    <row r="16134" spans="1:16" x14ac:dyDescent="0.25">
      <c r="A16134" s="264" t="s">
        <v>11510</v>
      </c>
      <c r="B16134" s="264" t="s">
        <v>3782</v>
      </c>
      <c r="C16134" s="265">
        <v>23010402</v>
      </c>
      <c r="D16134" s="265" t="s">
        <v>15953</v>
      </c>
      <c r="E16134" s="266" t="s">
        <v>8836</v>
      </c>
      <c r="P16134" s="343"/>
    </row>
    <row r="16135" spans="1:16" x14ac:dyDescent="0.25">
      <c r="A16135" s="264" t="s">
        <v>5519</v>
      </c>
      <c r="B16135" s="264" t="s">
        <v>6692</v>
      </c>
      <c r="C16135" s="265">
        <v>220902</v>
      </c>
      <c r="D16135" s="265" t="s">
        <v>15953</v>
      </c>
      <c r="E16135" s="266" t="s">
        <v>6210</v>
      </c>
      <c r="P16135" s="343"/>
    </row>
    <row r="16136" spans="1:16" x14ac:dyDescent="0.25">
      <c r="A16136" s="264" t="s">
        <v>5519</v>
      </c>
      <c r="B16136" s="264" t="s">
        <v>236</v>
      </c>
      <c r="C16136" s="265">
        <v>241001</v>
      </c>
      <c r="D16136" s="265" t="s">
        <v>15953</v>
      </c>
      <c r="E16136" s="266" t="s">
        <v>11352</v>
      </c>
      <c r="P16136" s="343"/>
    </row>
    <row r="16137" spans="1:16" x14ac:dyDescent="0.25">
      <c r="A16137" s="264" t="s">
        <v>5519</v>
      </c>
      <c r="B16137" s="264" t="s">
        <v>8833</v>
      </c>
      <c r="C16137" s="265">
        <v>23020101</v>
      </c>
      <c r="D16137" s="265" t="s">
        <v>15953</v>
      </c>
      <c r="E16137" s="266" t="s">
        <v>8836</v>
      </c>
      <c r="P16137" s="343"/>
    </row>
    <row r="16138" spans="1:16" x14ac:dyDescent="0.25">
      <c r="A16138" s="44" t="s">
        <v>13366</v>
      </c>
      <c r="B16138" s="92" t="s">
        <v>13392</v>
      </c>
      <c r="C16138" s="77" t="s">
        <v>13124</v>
      </c>
      <c r="D16138" s="93" t="s">
        <v>13391</v>
      </c>
      <c r="E16138" s="94">
        <v>45838</v>
      </c>
      <c r="F16138" s="93"/>
      <c r="G16138" s="93"/>
      <c r="H16138" s="93"/>
      <c r="I16138" s="99"/>
      <c r="J16138" s="99"/>
      <c r="K16138" s="99"/>
      <c r="L16138" s="337"/>
      <c r="M16138" s="337"/>
      <c r="N16138" s="31"/>
      <c r="P16138" s="343"/>
    </row>
    <row r="16139" spans="1:16" x14ac:dyDescent="0.25">
      <c r="A16139" s="44" t="s">
        <v>490</v>
      </c>
      <c r="B16139" s="44" t="s">
        <v>1352</v>
      </c>
      <c r="C16139" s="45" t="s">
        <v>9319</v>
      </c>
      <c r="D16139" s="45" t="s">
        <v>18252</v>
      </c>
      <c r="E16139" s="45" t="s">
        <v>3754</v>
      </c>
      <c r="F16139" s="45" t="s">
        <v>1384</v>
      </c>
      <c r="G16139" s="45" t="s">
        <v>1385</v>
      </c>
      <c r="P16139" s="343"/>
    </row>
    <row r="16140" spans="1:16" x14ac:dyDescent="0.25">
      <c r="A16140" s="44" t="s">
        <v>490</v>
      </c>
      <c r="B16140" s="44" t="s">
        <v>15970</v>
      </c>
      <c r="C16140" s="45" t="s">
        <v>15775</v>
      </c>
      <c r="D16140" s="45" t="s">
        <v>18252</v>
      </c>
      <c r="E16140" s="45" t="s">
        <v>6416</v>
      </c>
      <c r="F16140" s="45" t="s">
        <v>1384</v>
      </c>
      <c r="G16140" s="45" t="s">
        <v>1385</v>
      </c>
      <c r="P16140" s="343"/>
    </row>
    <row r="16141" spans="1:16" x14ac:dyDescent="0.2">
      <c r="A16141" s="57" t="s">
        <v>490</v>
      </c>
      <c r="B16141" s="92" t="s">
        <v>4550</v>
      </c>
      <c r="C16141" s="93" t="s">
        <v>4548</v>
      </c>
      <c r="D16141" s="93" t="s">
        <v>4549</v>
      </c>
      <c r="E16141" s="94">
        <v>46203</v>
      </c>
      <c r="F16141" s="93"/>
      <c r="G16141" s="93"/>
      <c r="H16141" s="93"/>
      <c r="I16141" s="99"/>
      <c r="J16141" s="99"/>
      <c r="K16141" s="99"/>
      <c r="L16141" s="337"/>
      <c r="M16141" s="337"/>
      <c r="P16141" s="343"/>
    </row>
    <row r="16142" spans="1:16" x14ac:dyDescent="0.25">
      <c r="A16142" s="44" t="s">
        <v>490</v>
      </c>
      <c r="B16142" s="44" t="s">
        <v>15259</v>
      </c>
      <c r="C16142" s="45" t="s">
        <v>11129</v>
      </c>
      <c r="D16142" s="45" t="s">
        <v>16294</v>
      </c>
      <c r="E16142" s="46">
        <v>46022</v>
      </c>
      <c r="F16142" s="338"/>
      <c r="G16142" s="44"/>
      <c r="H16142" s="44"/>
      <c r="I16142" s="44"/>
      <c r="J16142" s="44"/>
      <c r="K16142" s="44"/>
      <c r="L16142" s="337"/>
      <c r="M16142" s="337"/>
      <c r="N16142" s="31"/>
      <c r="P16142" s="343"/>
    </row>
    <row r="16143" spans="1:16" x14ac:dyDescent="0.25">
      <c r="A16143" s="264" t="s">
        <v>11511</v>
      </c>
      <c r="B16143" s="264" t="s">
        <v>1053</v>
      </c>
      <c r="C16143" s="265">
        <v>210902</v>
      </c>
      <c r="D16143" s="265" t="s">
        <v>15953</v>
      </c>
      <c r="E16143" s="266" t="s">
        <v>5195</v>
      </c>
      <c r="P16143" s="343"/>
    </row>
    <row r="16144" spans="1:16" x14ac:dyDescent="0.25">
      <c r="A16144" s="264" t="s">
        <v>11511</v>
      </c>
      <c r="B16144" s="264" t="s">
        <v>6669</v>
      </c>
      <c r="C16144" s="265">
        <v>230807</v>
      </c>
      <c r="D16144" s="265" t="s">
        <v>15953</v>
      </c>
      <c r="E16144" s="266" t="s">
        <v>6877</v>
      </c>
      <c r="P16144" s="343"/>
    </row>
    <row r="16145" spans="1:16" x14ac:dyDescent="0.25">
      <c r="A16145" s="264" t="s">
        <v>11511</v>
      </c>
      <c r="B16145" s="264" t="s">
        <v>3587</v>
      </c>
      <c r="C16145" s="265">
        <v>230904</v>
      </c>
      <c r="D16145" s="265" t="s">
        <v>15953</v>
      </c>
      <c r="E16145" s="266" t="s">
        <v>10715</v>
      </c>
      <c r="P16145" s="343"/>
    </row>
    <row r="16146" spans="1:16" x14ac:dyDescent="0.25">
      <c r="A16146" s="262" t="s">
        <v>7140</v>
      </c>
      <c r="B16146" s="262" t="s">
        <v>9229</v>
      </c>
      <c r="C16146" s="53" t="s">
        <v>9294</v>
      </c>
      <c r="D16146" s="93" t="s">
        <v>7330</v>
      </c>
      <c r="E16146" s="263">
        <v>46824</v>
      </c>
      <c r="F16146" s="93"/>
      <c r="G16146" s="93"/>
      <c r="H16146" s="93"/>
      <c r="I16146" s="99"/>
      <c r="J16146" s="99"/>
      <c r="K16146" s="99"/>
      <c r="L16146" s="337"/>
      <c r="M16146" s="337"/>
      <c r="P16146" s="343"/>
    </row>
    <row r="16147" spans="1:16" x14ac:dyDescent="0.25">
      <c r="A16147" s="403" t="s">
        <v>17616</v>
      </c>
      <c r="B16147" s="403" t="s">
        <v>17113</v>
      </c>
      <c r="C16147" s="413">
        <v>14.24</v>
      </c>
      <c r="D16147" s="43" t="s">
        <v>17679</v>
      </c>
      <c r="E16147" s="43">
        <v>47299</v>
      </c>
      <c r="F16147" s="88"/>
      <c r="P16147" s="343"/>
    </row>
    <row r="16148" spans="1:16" x14ac:dyDescent="0.25">
      <c r="A16148" s="44" t="s">
        <v>9984</v>
      </c>
      <c r="B16148" s="44" t="s">
        <v>15311</v>
      </c>
      <c r="C16148" s="45" t="s">
        <v>3656</v>
      </c>
      <c r="D16148" s="45" t="s">
        <v>16294</v>
      </c>
      <c r="E16148" s="46">
        <v>46081</v>
      </c>
      <c r="F16148" s="338"/>
      <c r="G16148" s="44"/>
      <c r="H16148" s="44"/>
      <c r="I16148" s="44"/>
      <c r="J16148" s="44"/>
      <c r="K16148" s="44"/>
      <c r="L16148" s="337"/>
      <c r="M16148" s="337"/>
      <c r="P16148" s="343"/>
    </row>
    <row r="16149" spans="1:16" x14ac:dyDescent="0.25">
      <c r="A16149" s="403" t="s">
        <v>17617</v>
      </c>
      <c r="B16149" s="403" t="s">
        <v>17128</v>
      </c>
      <c r="C16149" s="413">
        <v>20.22</v>
      </c>
      <c r="D16149" s="43" t="s">
        <v>17679</v>
      </c>
      <c r="E16149" s="43">
        <v>45838</v>
      </c>
      <c r="F16149" s="88"/>
      <c r="P16149" s="343"/>
    </row>
    <row r="16150" spans="1:16" x14ac:dyDescent="0.25">
      <c r="A16150" s="44" t="s">
        <v>16746</v>
      </c>
      <c r="B16150" s="44" t="s">
        <v>16747</v>
      </c>
      <c r="C16150" s="45" t="s">
        <v>16748</v>
      </c>
      <c r="D16150" s="45" t="s">
        <v>4574</v>
      </c>
      <c r="E16150" s="275">
        <f>DATE(2028,11,13)</f>
        <v>47070</v>
      </c>
      <c r="M16150" s="337"/>
      <c r="P16150" s="343"/>
    </row>
    <row r="16151" spans="1:16" x14ac:dyDescent="0.25">
      <c r="A16151" s="44" t="s">
        <v>12664</v>
      </c>
      <c r="B16151" s="44" t="s">
        <v>12113</v>
      </c>
      <c r="C16151" s="45" t="s">
        <v>4758</v>
      </c>
      <c r="D16151" s="45" t="s">
        <v>4574</v>
      </c>
      <c r="E16151" s="275">
        <f>DATE(2025,1,29)</f>
        <v>45686</v>
      </c>
      <c r="F16151" s="32"/>
      <c r="G16151" s="32"/>
      <c r="H16151" s="32"/>
      <c r="I16151" s="31"/>
      <c r="J16151" s="31"/>
      <c r="K16151" s="31"/>
      <c r="L16151" s="31"/>
      <c r="M16151" s="337"/>
      <c r="N16151" s="31"/>
      <c r="P16151" s="343"/>
    </row>
    <row r="16152" spans="1:16" x14ac:dyDescent="0.25">
      <c r="A16152" s="44" t="s">
        <v>11126</v>
      </c>
      <c r="B16152" s="44" t="s">
        <v>9313</v>
      </c>
      <c r="C16152" s="45" t="s">
        <v>9314</v>
      </c>
      <c r="D16152" s="45" t="s">
        <v>18252</v>
      </c>
      <c r="E16152" s="45" t="s">
        <v>3754</v>
      </c>
      <c r="F16152" s="45" t="s">
        <v>1384</v>
      </c>
      <c r="G16152" s="45" t="s">
        <v>1385</v>
      </c>
      <c r="P16152" s="343"/>
    </row>
    <row r="16153" spans="1:16" x14ac:dyDescent="0.25">
      <c r="A16153" s="262" t="s">
        <v>11645</v>
      </c>
      <c r="B16153" s="262" t="s">
        <v>11566</v>
      </c>
      <c r="C16153" s="53" t="s">
        <v>11764</v>
      </c>
      <c r="D16153" s="93" t="s">
        <v>7330</v>
      </c>
      <c r="E16153" s="263">
        <v>47104</v>
      </c>
      <c r="F16153" s="93"/>
      <c r="G16153" s="93"/>
      <c r="H16153" s="93"/>
      <c r="I16153" s="99"/>
      <c r="J16153" s="99"/>
      <c r="K16153" s="99"/>
      <c r="L16153" s="337"/>
      <c r="M16153" s="337"/>
      <c r="P16153" s="343"/>
    </row>
    <row r="16154" spans="1:16" x14ac:dyDescent="0.25">
      <c r="A16154" s="264" t="s">
        <v>15165</v>
      </c>
      <c r="B16154" s="264" t="s">
        <v>6725</v>
      </c>
      <c r="C16154" s="265">
        <v>24070201</v>
      </c>
      <c r="D16154" s="265" t="s">
        <v>15953</v>
      </c>
      <c r="E16154" s="266" t="s">
        <v>10069</v>
      </c>
      <c r="P16154" s="343"/>
    </row>
    <row r="16155" spans="1:16" x14ac:dyDescent="0.25">
      <c r="A16155" s="264" t="s">
        <v>15165</v>
      </c>
      <c r="B16155" s="264" t="s">
        <v>3596</v>
      </c>
      <c r="C16155" s="265">
        <v>24070202</v>
      </c>
      <c r="D16155" s="265" t="s">
        <v>15953</v>
      </c>
      <c r="E16155" s="266" t="s">
        <v>5273</v>
      </c>
      <c r="P16155" s="343"/>
    </row>
    <row r="16156" spans="1:16" x14ac:dyDescent="0.25">
      <c r="A16156" s="264" t="s">
        <v>7141</v>
      </c>
      <c r="B16156" s="264" t="s">
        <v>3591</v>
      </c>
      <c r="C16156" s="265">
        <v>230901</v>
      </c>
      <c r="D16156" s="265" t="s">
        <v>15953</v>
      </c>
      <c r="E16156" s="266" t="s">
        <v>10715</v>
      </c>
      <c r="P16156" s="343"/>
    </row>
    <row r="16157" spans="1:16" x14ac:dyDescent="0.25">
      <c r="A16157" s="403" t="s">
        <v>17618</v>
      </c>
      <c r="B16157" s="403" t="s">
        <v>17097</v>
      </c>
      <c r="C16157" s="413">
        <v>28.22</v>
      </c>
      <c r="D16157" s="43" t="s">
        <v>17679</v>
      </c>
      <c r="E16157" s="43">
        <v>45838</v>
      </c>
      <c r="F16157" s="88"/>
      <c r="P16157" s="343"/>
    </row>
    <row r="16158" spans="1:16" x14ac:dyDescent="0.25">
      <c r="A16158" s="264" t="s">
        <v>9651</v>
      </c>
      <c r="B16158" s="264" t="s">
        <v>2751</v>
      </c>
      <c r="C16158" s="265">
        <v>230105</v>
      </c>
      <c r="D16158" s="265" t="s">
        <v>15953</v>
      </c>
      <c r="E16158" s="266" t="s">
        <v>6877</v>
      </c>
      <c r="P16158" s="343"/>
    </row>
    <row r="16159" spans="1:16" x14ac:dyDescent="0.25">
      <c r="A16159" s="264" t="s">
        <v>9651</v>
      </c>
      <c r="B16159" s="264" t="s">
        <v>1068</v>
      </c>
      <c r="C16159" s="265">
        <v>230202</v>
      </c>
      <c r="D16159" s="265" t="s">
        <v>15953</v>
      </c>
      <c r="E16159" s="266" t="s">
        <v>8836</v>
      </c>
      <c r="P16159" s="343"/>
    </row>
    <row r="16160" spans="1:16" x14ac:dyDescent="0.25">
      <c r="A16160" s="264" t="s">
        <v>1015</v>
      </c>
      <c r="B16160" s="264" t="s">
        <v>6669</v>
      </c>
      <c r="C16160" s="265">
        <v>240804</v>
      </c>
      <c r="D16160" s="265" t="s">
        <v>15953</v>
      </c>
      <c r="E16160" s="266" t="s">
        <v>15826</v>
      </c>
      <c r="P16160" s="343"/>
    </row>
    <row r="16161" spans="1:16" x14ac:dyDescent="0.25">
      <c r="A16161" s="76" t="s">
        <v>8134</v>
      </c>
      <c r="B16161" s="131" t="s">
        <v>1399</v>
      </c>
      <c r="C16161" s="96" t="s">
        <v>7695</v>
      </c>
      <c r="D16161" s="96" t="s">
        <v>1398</v>
      </c>
      <c r="E16161" s="112">
        <v>45863</v>
      </c>
      <c r="F16161" s="93"/>
      <c r="G16161" s="93"/>
      <c r="H16161" s="93"/>
      <c r="I16161" s="99"/>
      <c r="J16161" s="99"/>
      <c r="K16161" s="99"/>
      <c r="L16161" s="337"/>
      <c r="M16161" s="337"/>
      <c r="N16161" s="31"/>
      <c r="P16161" s="343"/>
    </row>
    <row r="16162" spans="1:16" x14ac:dyDescent="0.25">
      <c r="A16162" s="264" t="s">
        <v>3569</v>
      </c>
      <c r="B16162" s="264" t="s">
        <v>1056</v>
      </c>
      <c r="C16162" s="265">
        <v>230601</v>
      </c>
      <c r="D16162" s="265" t="s">
        <v>15953</v>
      </c>
      <c r="E16162" s="266" t="s">
        <v>10533</v>
      </c>
      <c r="P16162" s="343"/>
    </row>
    <row r="16163" spans="1:16" x14ac:dyDescent="0.25">
      <c r="A16163" s="264" t="s">
        <v>3569</v>
      </c>
      <c r="B16163" s="264" t="s">
        <v>10628</v>
      </c>
      <c r="C16163" s="265">
        <v>230701</v>
      </c>
      <c r="D16163" s="265" t="s">
        <v>15953</v>
      </c>
      <c r="E16163" s="266" t="s">
        <v>5273</v>
      </c>
      <c r="P16163" s="343"/>
    </row>
    <row r="16164" spans="1:16" x14ac:dyDescent="0.25">
      <c r="A16164" s="264" t="s">
        <v>15166</v>
      </c>
      <c r="B16164" s="264" t="s">
        <v>1076</v>
      </c>
      <c r="C16164" s="265">
        <v>240303</v>
      </c>
      <c r="D16164" s="265" t="s">
        <v>15953</v>
      </c>
      <c r="E16164" s="266" t="s">
        <v>3064</v>
      </c>
      <c r="P16164" s="343"/>
    </row>
    <row r="16165" spans="1:16" x14ac:dyDescent="0.25">
      <c r="A16165" s="1" t="s">
        <v>8800</v>
      </c>
      <c r="B16165" s="432" t="s">
        <v>192</v>
      </c>
      <c r="C16165" s="433" t="s">
        <v>9958</v>
      </c>
      <c r="D16165" s="434" t="s">
        <v>17016</v>
      </c>
      <c r="E16165" s="434">
        <v>45884</v>
      </c>
      <c r="P16165" s="343"/>
    </row>
    <row r="16166" spans="1:16" x14ac:dyDescent="0.25">
      <c r="A16166" s="264" t="s">
        <v>8800</v>
      </c>
      <c r="B16166" s="264" t="s">
        <v>8833</v>
      </c>
      <c r="C16166" s="265">
        <v>23020101</v>
      </c>
      <c r="D16166" s="265" t="s">
        <v>15953</v>
      </c>
      <c r="E16166" s="266" t="s">
        <v>8836</v>
      </c>
      <c r="P16166" s="343"/>
    </row>
    <row r="16167" spans="1:16" x14ac:dyDescent="0.25">
      <c r="A16167" s="264" t="s">
        <v>8800</v>
      </c>
      <c r="B16167" s="264" t="s">
        <v>8834</v>
      </c>
      <c r="C16167" s="265">
        <v>23020102</v>
      </c>
      <c r="D16167" s="265" t="s">
        <v>15953</v>
      </c>
      <c r="E16167" s="266" t="s">
        <v>8836</v>
      </c>
      <c r="P16167" s="343"/>
    </row>
    <row r="16168" spans="1:16" x14ac:dyDescent="0.25">
      <c r="A16168" s="44" t="s">
        <v>15672</v>
      </c>
      <c r="B16168" s="44" t="s">
        <v>4157</v>
      </c>
      <c r="C16168" s="45" t="s">
        <v>15418</v>
      </c>
      <c r="D16168" s="45" t="s">
        <v>18252</v>
      </c>
      <c r="E16168" s="45" t="s">
        <v>3064</v>
      </c>
      <c r="F16168" s="45" t="s">
        <v>1384</v>
      </c>
      <c r="G16168" s="45" t="s">
        <v>1385</v>
      </c>
      <c r="P16168" s="343"/>
    </row>
    <row r="16169" spans="1:16" x14ac:dyDescent="0.25">
      <c r="A16169" s="264" t="s">
        <v>7142</v>
      </c>
      <c r="B16169" s="264" t="s">
        <v>236</v>
      </c>
      <c r="C16169" s="265">
        <v>241001</v>
      </c>
      <c r="D16169" s="265" t="s">
        <v>15953</v>
      </c>
      <c r="E16169" s="266" t="s">
        <v>11352</v>
      </c>
      <c r="P16169" s="343"/>
    </row>
    <row r="16170" spans="1:16" x14ac:dyDescent="0.25">
      <c r="A16170" s="44" t="s">
        <v>5364</v>
      </c>
      <c r="B16170" s="44" t="s">
        <v>5365</v>
      </c>
      <c r="C16170" s="45" t="s">
        <v>5366</v>
      </c>
      <c r="D16170" s="45" t="s">
        <v>15765</v>
      </c>
      <c r="E16170" s="45" t="s">
        <v>6212</v>
      </c>
      <c r="F16170" s="328"/>
      <c r="G16170" s="328"/>
      <c r="H16170" s="328"/>
      <c r="I16170" s="329"/>
      <c r="J16170" s="329"/>
      <c r="K16170" s="329"/>
      <c r="L16170" s="337"/>
      <c r="M16170" s="337"/>
      <c r="P16170" s="343"/>
    </row>
    <row r="16171" spans="1:16" x14ac:dyDescent="0.25">
      <c r="A16171" s="346" t="s">
        <v>5364</v>
      </c>
      <c r="B16171" s="346" t="s">
        <v>5365</v>
      </c>
      <c r="C16171" s="347" t="s">
        <v>5366</v>
      </c>
      <c r="D16171" s="347" t="s">
        <v>15765</v>
      </c>
      <c r="E16171" s="347" t="s">
        <v>6212</v>
      </c>
      <c r="F16171" s="346"/>
      <c r="G16171" s="346"/>
      <c r="H16171" s="346"/>
      <c r="I16171" s="346"/>
      <c r="J16171" s="346"/>
      <c r="K16171" s="346"/>
      <c r="L16171" s="346"/>
      <c r="M16171" s="346"/>
      <c r="P16171" s="343"/>
    </row>
    <row r="16172" spans="1:16" x14ac:dyDescent="0.25">
      <c r="A16172" s="44" t="s">
        <v>5364</v>
      </c>
      <c r="B16172" s="44" t="s">
        <v>5365</v>
      </c>
      <c r="C16172" s="45" t="s">
        <v>5366</v>
      </c>
      <c r="D16172" s="45" t="s">
        <v>13812</v>
      </c>
      <c r="E16172" s="45" t="s">
        <v>6212</v>
      </c>
      <c r="F16172" s="93"/>
      <c r="G16172" s="93"/>
      <c r="H16172" s="93"/>
      <c r="I16172" s="99"/>
      <c r="J16172" s="99"/>
      <c r="K16172" s="99"/>
      <c r="L16172" s="337"/>
      <c r="M16172" s="337"/>
      <c r="P16172" s="343"/>
    </row>
    <row r="16173" spans="1:16" x14ac:dyDescent="0.25">
      <c r="A16173" s="264" t="s">
        <v>10509</v>
      </c>
      <c r="B16173" s="264" t="s">
        <v>10527</v>
      </c>
      <c r="C16173" s="265">
        <v>230505</v>
      </c>
      <c r="D16173" s="265" t="s">
        <v>15953</v>
      </c>
      <c r="E16173" s="266" t="s">
        <v>9689</v>
      </c>
      <c r="P16173" s="343"/>
    </row>
    <row r="16174" spans="1:16" x14ac:dyDescent="0.25">
      <c r="A16174" s="262" t="s">
        <v>11646</v>
      </c>
      <c r="B16174" s="262" t="s">
        <v>11553</v>
      </c>
      <c r="C16174" s="53" t="s">
        <v>11765</v>
      </c>
      <c r="D16174" s="93" t="s">
        <v>7330</v>
      </c>
      <c r="E16174" s="263">
        <v>47059</v>
      </c>
      <c r="F16174" s="93"/>
      <c r="G16174" s="93"/>
      <c r="H16174" s="93"/>
      <c r="I16174" s="99"/>
      <c r="J16174" s="99"/>
      <c r="K16174" s="99"/>
      <c r="L16174" s="337"/>
      <c r="M16174" s="337"/>
      <c r="P16174" s="343"/>
    </row>
    <row r="16175" spans="1:16" x14ac:dyDescent="0.25">
      <c r="A16175" s="264" t="s">
        <v>15167</v>
      </c>
      <c r="B16175" s="264" t="s">
        <v>4181</v>
      </c>
      <c r="C16175" s="265">
        <v>240301</v>
      </c>
      <c r="D16175" s="265" t="s">
        <v>15953</v>
      </c>
      <c r="E16175" s="266" t="s">
        <v>13010</v>
      </c>
      <c r="P16175" s="343"/>
    </row>
    <row r="16176" spans="1:16" x14ac:dyDescent="0.25">
      <c r="A16176" s="44" t="s">
        <v>16227</v>
      </c>
      <c r="B16176" s="44" t="s">
        <v>15963</v>
      </c>
      <c r="C16176" s="45" t="s">
        <v>15964</v>
      </c>
      <c r="D16176" s="45" t="s">
        <v>18252</v>
      </c>
      <c r="E16176" s="45" t="s">
        <v>6214</v>
      </c>
      <c r="F16176" s="45" t="s">
        <v>1384</v>
      </c>
      <c r="G16176" s="45" t="s">
        <v>1385</v>
      </c>
      <c r="P16176" s="343"/>
    </row>
    <row r="16177" spans="1:16" x14ac:dyDescent="0.25">
      <c r="A16177" s="264" t="s">
        <v>11512</v>
      </c>
      <c r="B16177" s="264" t="s">
        <v>3587</v>
      </c>
      <c r="C16177" s="265">
        <v>230904</v>
      </c>
      <c r="D16177" s="265" t="s">
        <v>15953</v>
      </c>
      <c r="E16177" s="266" t="s">
        <v>10715</v>
      </c>
      <c r="P16177" s="343"/>
    </row>
    <row r="16178" spans="1:16" x14ac:dyDescent="0.2">
      <c r="A16178" s="57" t="s">
        <v>10885</v>
      </c>
      <c r="B16178" s="57" t="s">
        <v>10856</v>
      </c>
      <c r="C16178" s="62">
        <v>2320</v>
      </c>
      <c r="D16178" s="62" t="s">
        <v>5966</v>
      </c>
      <c r="E16178" s="60">
        <v>45777</v>
      </c>
      <c r="F16178" s="339" t="s">
        <v>16267</v>
      </c>
      <c r="G16178" s="339" t="s">
        <v>16268</v>
      </c>
      <c r="H16178" s="57"/>
      <c r="I16178" s="57"/>
      <c r="J16178" s="57"/>
      <c r="K16178" s="57"/>
      <c r="L16178" s="337"/>
      <c r="M16178" s="337"/>
      <c r="N16178" s="31"/>
      <c r="P16178" s="343"/>
    </row>
    <row r="16179" spans="1:16" x14ac:dyDescent="0.25">
      <c r="A16179" s="114" t="s">
        <v>2374</v>
      </c>
      <c r="B16179" s="166" t="s">
        <v>2339</v>
      </c>
      <c r="C16179" s="106" t="s">
        <v>2340</v>
      </c>
      <c r="D16179" s="93" t="s">
        <v>1593</v>
      </c>
      <c r="E16179" s="55">
        <v>46418</v>
      </c>
      <c r="F16179" s="93"/>
      <c r="G16179" s="93"/>
      <c r="H16179" s="93"/>
      <c r="I16179" s="99"/>
      <c r="J16179" s="99"/>
      <c r="K16179" s="99"/>
      <c r="L16179" s="337"/>
      <c r="M16179" s="337"/>
      <c r="P16179" s="343"/>
    </row>
    <row r="16180" spans="1:16" x14ac:dyDescent="0.25">
      <c r="A16180" s="114" t="s">
        <v>2374</v>
      </c>
      <c r="B16180" s="166" t="s">
        <v>2339</v>
      </c>
      <c r="C16180" s="106" t="s">
        <v>2340</v>
      </c>
      <c r="D16180" s="93" t="s">
        <v>1593</v>
      </c>
      <c r="E16180" s="55">
        <v>46418</v>
      </c>
      <c r="F16180" s="93"/>
      <c r="G16180" s="93"/>
      <c r="H16180" s="93"/>
      <c r="I16180" s="99"/>
      <c r="J16180" s="99"/>
      <c r="K16180" s="99"/>
      <c r="L16180" s="337"/>
      <c r="M16180" s="337"/>
      <c r="P16180" s="343"/>
    </row>
    <row r="16181" spans="1:16" x14ac:dyDescent="0.25">
      <c r="A16181" s="44" t="s">
        <v>13442</v>
      </c>
      <c r="B16181" s="44" t="s">
        <v>15257</v>
      </c>
      <c r="C16181" s="45" t="s">
        <v>13518</v>
      </c>
      <c r="D16181" s="45" t="s">
        <v>16294</v>
      </c>
      <c r="E16181" s="46">
        <v>46022</v>
      </c>
      <c r="F16181" s="338"/>
      <c r="G16181" s="44"/>
      <c r="H16181" s="44"/>
      <c r="I16181" s="44"/>
      <c r="J16181" s="44"/>
      <c r="K16181" s="44"/>
      <c r="L16181" s="337"/>
      <c r="M16181" s="337"/>
      <c r="N16181" s="31"/>
      <c r="P16181" s="343"/>
    </row>
    <row r="16182" spans="1:16" x14ac:dyDescent="0.25">
      <c r="A16182" s="44" t="s">
        <v>3208</v>
      </c>
      <c r="B16182" s="44" t="s">
        <v>3186</v>
      </c>
      <c r="C16182" s="45" t="s">
        <v>10544</v>
      </c>
      <c r="D16182" s="45" t="s">
        <v>18252</v>
      </c>
      <c r="E16182" s="45" t="s">
        <v>5410</v>
      </c>
      <c r="F16182" s="45" t="s">
        <v>1384</v>
      </c>
      <c r="G16182" s="45" t="s">
        <v>1385</v>
      </c>
      <c r="P16182" s="343"/>
    </row>
    <row r="16183" spans="1:16" x14ac:dyDescent="0.25">
      <c r="A16183" s="264" t="s">
        <v>11513</v>
      </c>
      <c r="B16183" s="264" t="s">
        <v>11360</v>
      </c>
      <c r="C16183" s="265">
        <v>231001</v>
      </c>
      <c r="D16183" s="265" t="s">
        <v>15953</v>
      </c>
      <c r="E16183" s="266" t="s">
        <v>2980</v>
      </c>
      <c r="P16183" s="343"/>
    </row>
    <row r="16184" spans="1:16" x14ac:dyDescent="0.25">
      <c r="A16184" s="44" t="s">
        <v>15673</v>
      </c>
      <c r="B16184" s="44" t="s">
        <v>1354</v>
      </c>
      <c r="C16184" s="45" t="s">
        <v>14385</v>
      </c>
      <c r="D16184" s="45" t="s">
        <v>18252</v>
      </c>
      <c r="E16184" s="45" t="s">
        <v>3064</v>
      </c>
      <c r="F16184" s="45" t="s">
        <v>1384</v>
      </c>
      <c r="G16184" s="45" t="s">
        <v>1385</v>
      </c>
      <c r="P16184" s="343"/>
    </row>
    <row r="16185" spans="1:16" x14ac:dyDescent="0.25">
      <c r="A16185" s="44" t="s">
        <v>15673</v>
      </c>
      <c r="B16185" s="44" t="s">
        <v>15779</v>
      </c>
      <c r="C16185" s="45" t="s">
        <v>15780</v>
      </c>
      <c r="D16185" s="45" t="s">
        <v>18252</v>
      </c>
      <c r="E16185" s="45" t="s">
        <v>6416</v>
      </c>
      <c r="F16185" s="45" t="s">
        <v>1384</v>
      </c>
      <c r="G16185" s="45" t="s">
        <v>1385</v>
      </c>
      <c r="P16185" s="343"/>
    </row>
    <row r="16186" spans="1:16" x14ac:dyDescent="0.25">
      <c r="A16186" s="264" t="s">
        <v>10824</v>
      </c>
      <c r="B16186" s="264" t="s">
        <v>10632</v>
      </c>
      <c r="C16186" s="265">
        <v>23080101</v>
      </c>
      <c r="D16186" s="265" t="s">
        <v>15953</v>
      </c>
      <c r="E16186" s="266" t="s">
        <v>5279</v>
      </c>
      <c r="P16186" s="343"/>
    </row>
    <row r="16187" spans="1:16" x14ac:dyDescent="0.25">
      <c r="A16187" s="403" t="s">
        <v>17619</v>
      </c>
      <c r="B16187" s="403" t="s">
        <v>17131</v>
      </c>
      <c r="C16187" s="413">
        <v>17.239999999999998</v>
      </c>
      <c r="D16187" s="43" t="s">
        <v>17679</v>
      </c>
      <c r="E16187" s="43">
        <v>47299</v>
      </c>
      <c r="F16187" s="88"/>
      <c r="P16187" s="343"/>
    </row>
    <row r="16188" spans="1:16" x14ac:dyDescent="0.25">
      <c r="A16188" s="44" t="s">
        <v>11085</v>
      </c>
      <c r="B16188" s="44" t="s">
        <v>1355</v>
      </c>
      <c r="C16188" s="45" t="s">
        <v>10974</v>
      </c>
      <c r="D16188" s="45" t="s">
        <v>18252</v>
      </c>
      <c r="E16188" s="45" t="s">
        <v>10715</v>
      </c>
      <c r="F16188" s="45" t="s">
        <v>1384</v>
      </c>
      <c r="G16188" s="45" t="s">
        <v>1385</v>
      </c>
      <c r="P16188" s="343"/>
    </row>
    <row r="16189" spans="1:16" x14ac:dyDescent="0.25">
      <c r="A16189" s="44" t="s">
        <v>11085</v>
      </c>
      <c r="B16189" s="44" t="s">
        <v>1347</v>
      </c>
      <c r="C16189" s="45" t="s">
        <v>14267</v>
      </c>
      <c r="D16189" s="45" t="s">
        <v>18252</v>
      </c>
      <c r="E16189" s="45" t="s">
        <v>6677</v>
      </c>
      <c r="F16189" s="45" t="s">
        <v>1384</v>
      </c>
      <c r="G16189" s="45" t="s">
        <v>1385</v>
      </c>
      <c r="P16189" s="343"/>
    </row>
    <row r="16190" spans="1:16" x14ac:dyDescent="0.25">
      <c r="A16190" s="44" t="s">
        <v>11085</v>
      </c>
      <c r="B16190" s="44" t="s">
        <v>15963</v>
      </c>
      <c r="C16190" s="45" t="s">
        <v>15964</v>
      </c>
      <c r="D16190" s="45" t="s">
        <v>18252</v>
      </c>
      <c r="E16190" s="45" t="s">
        <v>6214</v>
      </c>
      <c r="F16190" s="45" t="s">
        <v>1384</v>
      </c>
      <c r="G16190" s="45" t="s">
        <v>1385</v>
      </c>
      <c r="P16190" s="343"/>
    </row>
    <row r="16191" spans="1:16" x14ac:dyDescent="0.25">
      <c r="A16191" s="1" t="s">
        <v>1816</v>
      </c>
      <c r="B16191" s="432" t="s">
        <v>190</v>
      </c>
      <c r="C16191" s="433" t="s">
        <v>6298</v>
      </c>
      <c r="D16191" s="434" t="s">
        <v>17016</v>
      </c>
      <c r="E16191" s="434">
        <v>45920</v>
      </c>
      <c r="P16191" s="343"/>
    </row>
    <row r="16192" spans="1:16" x14ac:dyDescent="0.25">
      <c r="A16192" s="44" t="s">
        <v>13443</v>
      </c>
      <c r="B16192" s="44" t="s">
        <v>15257</v>
      </c>
      <c r="C16192" s="45" t="s">
        <v>13518</v>
      </c>
      <c r="D16192" s="45" t="s">
        <v>16294</v>
      </c>
      <c r="E16192" s="46">
        <v>46022</v>
      </c>
      <c r="F16192" s="338"/>
      <c r="G16192" s="44"/>
      <c r="H16192" s="44"/>
      <c r="I16192" s="44"/>
      <c r="J16192" s="44"/>
      <c r="K16192" s="44"/>
      <c r="L16192" s="337"/>
      <c r="M16192" s="337"/>
      <c r="N16192" s="31"/>
      <c r="P16192" s="343"/>
    </row>
    <row r="16193" spans="1:16" x14ac:dyDescent="0.25">
      <c r="A16193" s="264" t="s">
        <v>4351</v>
      </c>
      <c r="B16193" s="264" t="s">
        <v>4181</v>
      </c>
      <c r="C16193" s="265">
        <v>210305</v>
      </c>
      <c r="D16193" s="265" t="s">
        <v>15953</v>
      </c>
      <c r="E16193" s="266" t="s">
        <v>3754</v>
      </c>
      <c r="P16193" s="343"/>
    </row>
    <row r="16194" spans="1:16" x14ac:dyDescent="0.25">
      <c r="A16194" s="44" t="s">
        <v>18234</v>
      </c>
      <c r="B16194" s="44" t="s">
        <v>1350</v>
      </c>
      <c r="C16194" s="45" t="s">
        <v>6188</v>
      </c>
      <c r="D16194" s="45" t="s">
        <v>18252</v>
      </c>
      <c r="E16194" s="45" t="s">
        <v>6211</v>
      </c>
      <c r="F16194" s="45" t="s">
        <v>1384</v>
      </c>
      <c r="G16194" s="45" t="s">
        <v>1384</v>
      </c>
      <c r="P16194" s="343"/>
    </row>
    <row r="16195" spans="1:16" x14ac:dyDescent="0.25">
      <c r="A16195" s="44" t="s">
        <v>10937</v>
      </c>
      <c r="B16195" s="44" t="s">
        <v>15254</v>
      </c>
      <c r="C16195" s="45" t="s">
        <v>10924</v>
      </c>
      <c r="D16195" s="45" t="s">
        <v>16294</v>
      </c>
      <c r="E16195" s="46">
        <v>45961</v>
      </c>
      <c r="F16195" s="338"/>
      <c r="G16195" s="44"/>
      <c r="H16195" s="44"/>
      <c r="I16195" s="44"/>
      <c r="J16195" s="44"/>
      <c r="K16195" s="44"/>
      <c r="L16195" s="337"/>
      <c r="M16195" s="337"/>
      <c r="N16195" s="31"/>
      <c r="P16195" s="343"/>
    </row>
    <row r="16196" spans="1:16" x14ac:dyDescent="0.2">
      <c r="A16196" s="57" t="s">
        <v>4530</v>
      </c>
      <c r="B16196" s="92" t="s">
        <v>4550</v>
      </c>
      <c r="C16196" s="93" t="s">
        <v>4548</v>
      </c>
      <c r="D16196" s="93" t="s">
        <v>4549</v>
      </c>
      <c r="E16196" s="94">
        <v>46203</v>
      </c>
      <c r="F16196" s="93"/>
      <c r="G16196" s="93"/>
      <c r="H16196" s="93"/>
      <c r="I16196" s="99"/>
      <c r="J16196" s="99"/>
      <c r="K16196" s="99"/>
      <c r="L16196" s="337"/>
      <c r="M16196" s="337"/>
      <c r="P16196" s="343"/>
    </row>
    <row r="16197" spans="1:16" x14ac:dyDescent="0.25">
      <c r="A16197" s="403" t="s">
        <v>17620</v>
      </c>
      <c r="B16197" s="403" t="s">
        <v>17099</v>
      </c>
      <c r="C16197" s="413">
        <v>8.24</v>
      </c>
      <c r="D16197" s="43" t="s">
        <v>17679</v>
      </c>
      <c r="E16197" s="43">
        <v>47057</v>
      </c>
      <c r="F16197" s="88"/>
      <c r="P16197" s="343"/>
    </row>
    <row r="16198" spans="1:16" x14ac:dyDescent="0.25">
      <c r="A16198" s="102" t="s">
        <v>4072</v>
      </c>
      <c r="B16198" s="92" t="s">
        <v>4085</v>
      </c>
      <c r="C16198" s="93" t="s">
        <v>4084</v>
      </c>
      <c r="D16198" s="93" t="s">
        <v>1398</v>
      </c>
      <c r="E16198" s="94">
        <v>45794</v>
      </c>
      <c r="F16198" s="93"/>
      <c r="G16198" s="93" t="s">
        <v>1385</v>
      </c>
      <c r="H16198" s="93" t="s">
        <v>1385</v>
      </c>
      <c r="I16198" s="99"/>
      <c r="J16198" s="99"/>
      <c r="K16198" s="99"/>
      <c r="L16198" s="337"/>
      <c r="M16198" s="337"/>
      <c r="N16198" s="31"/>
      <c r="P16198" s="343"/>
    </row>
    <row r="16199" spans="1:16" x14ac:dyDescent="0.25">
      <c r="A16199" s="44" t="s">
        <v>13398</v>
      </c>
      <c r="B16199" s="44" t="s">
        <v>13515</v>
      </c>
      <c r="C16199" s="45" t="s">
        <v>13516</v>
      </c>
      <c r="D16199" s="45" t="s">
        <v>16294</v>
      </c>
      <c r="E16199" s="46">
        <v>45808</v>
      </c>
      <c r="F16199" s="338"/>
      <c r="G16199" s="44"/>
      <c r="H16199" s="44"/>
      <c r="I16199" s="44"/>
      <c r="J16199" s="44"/>
      <c r="K16199" s="44"/>
      <c r="L16199" s="337"/>
      <c r="M16199" s="337"/>
      <c r="N16199" s="31"/>
      <c r="P16199" s="343"/>
    </row>
    <row r="16200" spans="1:16" x14ac:dyDescent="0.25">
      <c r="A16200" s="44" t="s">
        <v>18235</v>
      </c>
      <c r="B16200" s="44" t="s">
        <v>18102</v>
      </c>
      <c r="C16200" s="45" t="s">
        <v>18103</v>
      </c>
      <c r="D16200" s="45" t="s">
        <v>18252</v>
      </c>
      <c r="E16200" s="45" t="s">
        <v>6985</v>
      </c>
      <c r="F16200" s="45" t="s">
        <v>1384</v>
      </c>
      <c r="G16200" s="45" t="s">
        <v>1385</v>
      </c>
      <c r="P16200" s="343"/>
    </row>
    <row r="16201" spans="1:16" x14ac:dyDescent="0.25">
      <c r="A16201" s="44" t="s">
        <v>9214</v>
      </c>
      <c r="B16201" s="44" t="s">
        <v>2668</v>
      </c>
      <c r="C16201" s="45" t="s">
        <v>9091</v>
      </c>
      <c r="D16201" s="45" t="s">
        <v>18252</v>
      </c>
      <c r="E16201" s="45" t="s">
        <v>6809</v>
      </c>
      <c r="F16201" s="45" t="s">
        <v>1384</v>
      </c>
      <c r="G16201" s="45" t="s">
        <v>1385</v>
      </c>
      <c r="P16201" s="343"/>
    </row>
    <row r="16202" spans="1:16" x14ac:dyDescent="0.25">
      <c r="A16202" s="44" t="s">
        <v>2136</v>
      </c>
      <c r="B16202" s="44" t="s">
        <v>15290</v>
      </c>
      <c r="C16202" s="45" t="s">
        <v>7249</v>
      </c>
      <c r="D16202" s="45" t="s">
        <v>16294</v>
      </c>
      <c r="E16202" s="46">
        <v>45777</v>
      </c>
      <c r="F16202" s="338"/>
      <c r="G16202" s="44"/>
      <c r="H16202" s="44"/>
      <c r="I16202" s="44"/>
      <c r="J16202" s="44"/>
      <c r="K16202" s="44"/>
      <c r="L16202" s="337"/>
      <c r="M16202" s="337"/>
      <c r="N16202" s="31"/>
      <c r="P16202" s="343"/>
    </row>
    <row r="16203" spans="1:16" x14ac:dyDescent="0.25">
      <c r="A16203" s="264" t="s">
        <v>15168</v>
      </c>
      <c r="B16203" s="264" t="s">
        <v>1056</v>
      </c>
      <c r="C16203" s="265">
        <v>240601</v>
      </c>
      <c r="D16203" s="265" t="s">
        <v>15953</v>
      </c>
      <c r="E16203" s="266" t="s">
        <v>13753</v>
      </c>
      <c r="P16203" s="343"/>
    </row>
    <row r="16204" spans="1:16" x14ac:dyDescent="0.25">
      <c r="A16204" s="264" t="s">
        <v>15168</v>
      </c>
      <c r="B16204" s="264" t="s">
        <v>1921</v>
      </c>
      <c r="C16204" s="265">
        <v>250101</v>
      </c>
      <c r="D16204" s="265" t="s">
        <v>15953</v>
      </c>
      <c r="E16204" s="266" t="s">
        <v>17681</v>
      </c>
      <c r="P16204" s="343"/>
    </row>
    <row r="16205" spans="1:16" x14ac:dyDescent="0.25">
      <c r="A16205" s="44" t="s">
        <v>3057</v>
      </c>
      <c r="B16205" s="44" t="s">
        <v>3058</v>
      </c>
      <c r="C16205" s="45" t="s">
        <v>3059</v>
      </c>
      <c r="D16205" s="45" t="s">
        <v>15765</v>
      </c>
      <c r="E16205" s="45" t="s">
        <v>3060</v>
      </c>
      <c r="F16205" s="328"/>
      <c r="G16205" s="328"/>
      <c r="H16205" s="328"/>
      <c r="I16205" s="329"/>
      <c r="J16205" s="329"/>
      <c r="K16205" s="329"/>
      <c r="L16205" s="337"/>
      <c r="M16205" s="337"/>
      <c r="P16205" s="343"/>
    </row>
    <row r="16206" spans="1:16" x14ac:dyDescent="0.25">
      <c r="A16206" s="44" t="s">
        <v>3057</v>
      </c>
      <c r="B16206" s="44" t="s">
        <v>15748</v>
      </c>
      <c r="C16206" s="45" t="s">
        <v>15750</v>
      </c>
      <c r="D16206" s="45" t="s">
        <v>15765</v>
      </c>
      <c r="E16206" s="45" t="s">
        <v>14578</v>
      </c>
      <c r="F16206" s="328"/>
      <c r="G16206" s="328"/>
      <c r="H16206" s="328"/>
      <c r="I16206" s="329"/>
      <c r="J16206" s="329"/>
      <c r="K16206" s="329"/>
      <c r="L16206" s="337"/>
      <c r="M16206" s="337"/>
      <c r="P16206" s="343"/>
    </row>
    <row r="16207" spans="1:16" x14ac:dyDescent="0.25">
      <c r="A16207" s="346" t="s">
        <v>3057</v>
      </c>
      <c r="B16207" s="346" t="s">
        <v>3058</v>
      </c>
      <c r="C16207" s="347" t="s">
        <v>3059</v>
      </c>
      <c r="D16207" s="347" t="s">
        <v>15765</v>
      </c>
      <c r="E16207" s="347" t="s">
        <v>3060</v>
      </c>
      <c r="F16207" s="346"/>
      <c r="G16207" s="346"/>
      <c r="H16207" s="346"/>
      <c r="I16207" s="346"/>
      <c r="J16207" s="346"/>
      <c r="K16207" s="346"/>
      <c r="L16207" s="346"/>
      <c r="M16207" s="346"/>
      <c r="P16207" s="343"/>
    </row>
    <row r="16208" spans="1:16" x14ac:dyDescent="0.25">
      <c r="A16208" s="346" t="s">
        <v>3057</v>
      </c>
      <c r="B16208" s="346" t="s">
        <v>15748</v>
      </c>
      <c r="C16208" s="347" t="s">
        <v>15750</v>
      </c>
      <c r="D16208" s="347" t="s">
        <v>15765</v>
      </c>
      <c r="E16208" s="347" t="s">
        <v>14578</v>
      </c>
      <c r="F16208" s="346"/>
      <c r="G16208" s="346"/>
      <c r="H16208" s="346"/>
      <c r="I16208" s="346"/>
      <c r="J16208" s="346"/>
      <c r="K16208" s="346"/>
      <c r="L16208" s="346"/>
      <c r="M16208" s="346"/>
      <c r="P16208" s="343"/>
    </row>
    <row r="16209" spans="1:16" x14ac:dyDescent="0.25">
      <c r="A16209" s="44" t="s">
        <v>3057</v>
      </c>
      <c r="B16209" s="44" t="s">
        <v>3058</v>
      </c>
      <c r="C16209" s="45" t="s">
        <v>3059</v>
      </c>
      <c r="D16209" s="45" t="s">
        <v>13812</v>
      </c>
      <c r="E16209" s="45" t="s">
        <v>3060</v>
      </c>
      <c r="F16209" s="93"/>
      <c r="G16209" s="93"/>
      <c r="H16209" s="93"/>
      <c r="I16209" s="99"/>
      <c r="J16209" s="99"/>
      <c r="K16209" s="99"/>
      <c r="L16209" s="337"/>
      <c r="M16209" s="337"/>
      <c r="P16209" s="343"/>
    </row>
    <row r="16210" spans="1:16" x14ac:dyDescent="0.25">
      <c r="A16210" s="403" t="s">
        <v>17621</v>
      </c>
      <c r="B16210" s="403" t="s">
        <v>17113</v>
      </c>
      <c r="C16210" s="413">
        <v>14.23</v>
      </c>
      <c r="D16210" s="43" t="s">
        <v>17679</v>
      </c>
      <c r="E16210" s="43">
        <v>46934</v>
      </c>
      <c r="F16210" s="88"/>
      <c r="P16210" s="343"/>
    </row>
    <row r="16211" spans="1:16" x14ac:dyDescent="0.25">
      <c r="A16211" s="44" t="s">
        <v>10594</v>
      </c>
      <c r="B16211" s="44" t="s">
        <v>3186</v>
      </c>
      <c r="C16211" s="45" t="s">
        <v>10544</v>
      </c>
      <c r="D16211" s="45" t="s">
        <v>18252</v>
      </c>
      <c r="E16211" s="45" t="s">
        <v>5410</v>
      </c>
      <c r="F16211" s="45" t="s">
        <v>1384</v>
      </c>
      <c r="G16211" s="45" t="s">
        <v>1385</v>
      </c>
      <c r="P16211" s="343"/>
    </row>
    <row r="16212" spans="1:16" x14ac:dyDescent="0.25">
      <c r="A16212" s="44" t="s">
        <v>7143</v>
      </c>
      <c r="B16212" s="44" t="s">
        <v>8982</v>
      </c>
      <c r="C16212" s="45" t="s">
        <v>8983</v>
      </c>
      <c r="D16212" s="45" t="s">
        <v>15765</v>
      </c>
      <c r="E16212" s="45" t="s">
        <v>6422</v>
      </c>
      <c r="F16212" s="328"/>
      <c r="G16212" s="328"/>
      <c r="H16212" s="328"/>
      <c r="I16212" s="329"/>
      <c r="J16212" s="329"/>
      <c r="K16212" s="329"/>
      <c r="L16212" s="337"/>
      <c r="M16212" s="337"/>
      <c r="P16212" s="343"/>
    </row>
    <row r="16213" spans="1:16" x14ac:dyDescent="0.25">
      <c r="A16213" s="346" t="s">
        <v>7143</v>
      </c>
      <c r="B16213" s="346" t="s">
        <v>8982</v>
      </c>
      <c r="C16213" s="347" t="s">
        <v>8983</v>
      </c>
      <c r="D16213" s="347" t="s">
        <v>15765</v>
      </c>
      <c r="E16213" s="347" t="s">
        <v>6665</v>
      </c>
      <c r="F16213" s="346"/>
      <c r="G16213" s="346"/>
      <c r="H16213" s="346"/>
      <c r="I16213" s="346"/>
      <c r="J16213" s="346"/>
      <c r="K16213" s="346"/>
      <c r="L16213" s="346"/>
      <c r="M16213" s="346"/>
      <c r="P16213" s="343"/>
    </row>
    <row r="16214" spans="1:16" x14ac:dyDescent="0.25">
      <c r="A16214" s="44" t="s">
        <v>7143</v>
      </c>
      <c r="B16214" s="44" t="s">
        <v>8982</v>
      </c>
      <c r="C16214" s="45" t="s">
        <v>8983</v>
      </c>
      <c r="D16214" s="45" t="s">
        <v>13812</v>
      </c>
      <c r="E16214" s="45" t="s">
        <v>6422</v>
      </c>
      <c r="F16214" s="93"/>
      <c r="G16214" s="93"/>
      <c r="H16214" s="93"/>
      <c r="I16214" s="99"/>
      <c r="J16214" s="99"/>
      <c r="K16214" s="99"/>
      <c r="L16214" s="337"/>
      <c r="M16214" s="337"/>
      <c r="P16214" s="343"/>
    </row>
    <row r="16215" spans="1:16" x14ac:dyDescent="0.25">
      <c r="A16215" s="264" t="s">
        <v>10825</v>
      </c>
      <c r="B16215" s="264" t="s">
        <v>1067</v>
      </c>
      <c r="C16215" s="265">
        <v>230703</v>
      </c>
      <c r="D16215" s="265" t="s">
        <v>15953</v>
      </c>
      <c r="E16215" s="266" t="s">
        <v>5273</v>
      </c>
      <c r="P16215" s="343"/>
    </row>
    <row r="16216" spans="1:16" x14ac:dyDescent="0.25">
      <c r="A16216" s="44" t="s">
        <v>651</v>
      </c>
      <c r="B16216" s="44" t="s">
        <v>15302</v>
      </c>
      <c r="C16216" s="45" t="s">
        <v>4964</v>
      </c>
      <c r="D16216" s="45" t="s">
        <v>16294</v>
      </c>
      <c r="E16216" s="46">
        <v>45900</v>
      </c>
      <c r="F16216" s="338"/>
      <c r="G16216" s="44"/>
      <c r="H16216" s="44"/>
      <c r="I16216" s="44"/>
      <c r="J16216" s="44"/>
      <c r="K16216" s="44"/>
      <c r="L16216" s="337"/>
      <c r="M16216" s="337"/>
      <c r="N16216" s="31"/>
      <c r="P16216" s="343"/>
    </row>
    <row r="16217" spans="1:16" x14ac:dyDescent="0.2">
      <c r="A16217" s="92" t="s">
        <v>14369</v>
      </c>
      <c r="B16217" s="92" t="s">
        <v>14372</v>
      </c>
      <c r="C16217" s="93" t="s">
        <v>14373</v>
      </c>
      <c r="D16217" s="93" t="s">
        <v>1398</v>
      </c>
      <c r="E16217" s="94">
        <v>45916</v>
      </c>
      <c r="F16217" s="93"/>
      <c r="G16217" s="93"/>
      <c r="H16217" s="93"/>
      <c r="I16217" s="99"/>
      <c r="J16217" s="99"/>
      <c r="K16217" s="99"/>
      <c r="L16217" s="337"/>
      <c r="M16217" s="337"/>
      <c r="N16217" s="31"/>
      <c r="P16217" s="343"/>
    </row>
    <row r="16218" spans="1:16" x14ac:dyDescent="0.25">
      <c r="A16218" s="1" t="s">
        <v>14034</v>
      </c>
      <c r="B16218" s="432" t="s">
        <v>14389</v>
      </c>
      <c r="C16218" s="433" t="s">
        <v>14537</v>
      </c>
      <c r="D16218" s="434" t="s">
        <v>17016</v>
      </c>
      <c r="E16218" s="434">
        <v>45826</v>
      </c>
      <c r="P16218" s="343"/>
    </row>
    <row r="16219" spans="1:16" x14ac:dyDescent="0.25">
      <c r="A16219" s="1" t="s">
        <v>14034</v>
      </c>
      <c r="B16219" s="432" t="s">
        <v>14389</v>
      </c>
      <c r="C16219" s="433" t="s">
        <v>14537</v>
      </c>
      <c r="D16219" s="434" t="s">
        <v>17016</v>
      </c>
      <c r="E16219" s="434">
        <v>45826</v>
      </c>
      <c r="P16219" s="343"/>
    </row>
    <row r="16220" spans="1:16" x14ac:dyDescent="0.25">
      <c r="A16220" s="44" t="s">
        <v>14060</v>
      </c>
      <c r="B16220" s="278" t="s">
        <v>7637</v>
      </c>
      <c r="C16220" s="59" t="s">
        <v>14084</v>
      </c>
      <c r="D16220" s="93" t="s">
        <v>1398</v>
      </c>
      <c r="E16220" s="94">
        <v>45860</v>
      </c>
      <c r="F16220" s="93"/>
      <c r="G16220" s="93"/>
      <c r="H16220" s="93"/>
      <c r="I16220" s="99"/>
      <c r="J16220" s="99"/>
      <c r="K16220" s="99"/>
      <c r="L16220" s="337"/>
      <c r="M16220" s="337"/>
      <c r="N16220" s="31"/>
      <c r="P16220" s="343"/>
    </row>
    <row r="16221" spans="1:16" x14ac:dyDescent="0.25">
      <c r="A16221" s="44" t="s">
        <v>15935</v>
      </c>
      <c r="B16221" s="44" t="s">
        <v>15970</v>
      </c>
      <c r="C16221" s="45" t="s">
        <v>15775</v>
      </c>
      <c r="D16221" s="45" t="s">
        <v>18252</v>
      </c>
      <c r="E16221" s="45" t="s">
        <v>6416</v>
      </c>
      <c r="F16221" s="45" t="s">
        <v>1384</v>
      </c>
      <c r="G16221" s="45" t="s">
        <v>1385</v>
      </c>
      <c r="P16221" s="343"/>
    </row>
    <row r="16222" spans="1:16" x14ac:dyDescent="0.25">
      <c r="A16222" s="264" t="s">
        <v>15935</v>
      </c>
      <c r="B16222" s="264" t="s">
        <v>6669</v>
      </c>
      <c r="C16222" s="265">
        <v>240804</v>
      </c>
      <c r="D16222" s="265" t="s">
        <v>15953</v>
      </c>
      <c r="E16222" s="266" t="s">
        <v>15826</v>
      </c>
      <c r="P16222" s="343"/>
    </row>
    <row r="16223" spans="1:16" x14ac:dyDescent="0.25">
      <c r="A16223" s="264" t="s">
        <v>10510</v>
      </c>
      <c r="B16223" s="264" t="s">
        <v>10527</v>
      </c>
      <c r="C16223" s="265">
        <v>230505</v>
      </c>
      <c r="D16223" s="265" t="s">
        <v>15953</v>
      </c>
      <c r="E16223" s="266" t="s">
        <v>9689</v>
      </c>
      <c r="P16223" s="343"/>
    </row>
    <row r="16224" spans="1:16" x14ac:dyDescent="0.25">
      <c r="A16224" s="403" t="s">
        <v>17622</v>
      </c>
      <c r="B16224" s="403" t="s">
        <v>17216</v>
      </c>
      <c r="C16224" s="413">
        <v>35.229999999999997</v>
      </c>
      <c r="D16224" s="43" t="s">
        <v>17679</v>
      </c>
      <c r="E16224" s="43">
        <v>46934</v>
      </c>
      <c r="F16224" s="88"/>
      <c r="P16224" s="343"/>
    </row>
    <row r="16225" spans="1:16" x14ac:dyDescent="0.25">
      <c r="A16225" s="264" t="s">
        <v>15169</v>
      </c>
      <c r="B16225" s="264" t="s">
        <v>3587</v>
      </c>
      <c r="C16225" s="265">
        <v>230904</v>
      </c>
      <c r="D16225" s="265" t="s">
        <v>15953</v>
      </c>
      <c r="E16225" s="266" t="s">
        <v>10715</v>
      </c>
      <c r="P16225" s="343"/>
    </row>
    <row r="16226" spans="1:16" x14ac:dyDescent="0.25">
      <c r="A16226" s="264" t="s">
        <v>15169</v>
      </c>
      <c r="B16226" s="264" t="s">
        <v>6669</v>
      </c>
      <c r="C16226" s="265">
        <v>240804</v>
      </c>
      <c r="D16226" s="265" t="s">
        <v>15953</v>
      </c>
      <c r="E16226" s="266" t="s">
        <v>15826</v>
      </c>
      <c r="P16226" s="343"/>
    </row>
    <row r="16227" spans="1:16" x14ac:dyDescent="0.25">
      <c r="A16227" s="44" t="s">
        <v>16335</v>
      </c>
      <c r="B16227" s="44" t="s">
        <v>16332</v>
      </c>
      <c r="C16227" s="45" t="s">
        <v>16333</v>
      </c>
      <c r="D16227" s="45" t="s">
        <v>16294</v>
      </c>
      <c r="E16227" s="46">
        <v>45961</v>
      </c>
      <c r="F16227" s="338"/>
      <c r="G16227" s="44"/>
      <c r="H16227" s="44"/>
      <c r="I16227" s="44"/>
      <c r="J16227" s="44"/>
      <c r="K16227" s="44"/>
      <c r="L16227" s="337"/>
      <c r="M16227" s="337"/>
      <c r="N16227" s="31"/>
      <c r="P16227" s="343"/>
    </row>
    <row r="16228" spans="1:16" x14ac:dyDescent="0.2">
      <c r="A16228" s="57" t="s">
        <v>4531</v>
      </c>
      <c r="B16228" s="92" t="s">
        <v>4550</v>
      </c>
      <c r="C16228" s="93" t="s">
        <v>4548</v>
      </c>
      <c r="D16228" s="93" t="s">
        <v>4549</v>
      </c>
      <c r="E16228" s="94">
        <v>46203</v>
      </c>
      <c r="F16228" s="93"/>
      <c r="G16228" s="93"/>
      <c r="H16228" s="93"/>
      <c r="I16228" s="99"/>
      <c r="J16228" s="99"/>
      <c r="K16228" s="99"/>
      <c r="L16228" s="337"/>
      <c r="M16228" s="337"/>
      <c r="P16228" s="343"/>
    </row>
    <row r="16229" spans="1:16" x14ac:dyDescent="0.25">
      <c r="A16229" s="264" t="s">
        <v>10826</v>
      </c>
      <c r="B16229" s="264" t="s">
        <v>1073</v>
      </c>
      <c r="C16229" s="265">
        <v>230806</v>
      </c>
      <c r="D16229" s="265" t="s">
        <v>15953</v>
      </c>
      <c r="E16229" s="266" t="s">
        <v>5279</v>
      </c>
      <c r="P16229" s="343"/>
    </row>
    <row r="16230" spans="1:16" x14ac:dyDescent="0.25">
      <c r="A16230" s="44" t="s">
        <v>15674</v>
      </c>
      <c r="B16230" s="44" t="s">
        <v>1371</v>
      </c>
      <c r="C16230" s="45" t="s">
        <v>15474</v>
      </c>
      <c r="D16230" s="45" t="s">
        <v>18252</v>
      </c>
      <c r="E16230" s="45" t="s">
        <v>3064</v>
      </c>
      <c r="F16230" s="45" t="s">
        <v>1384</v>
      </c>
      <c r="G16230" s="45" t="s">
        <v>1384</v>
      </c>
      <c r="P16230" s="343"/>
    </row>
    <row r="16231" spans="1:16" x14ac:dyDescent="0.25">
      <c r="A16231" s="264" t="s">
        <v>8801</v>
      </c>
      <c r="B16231" s="264" t="s">
        <v>3782</v>
      </c>
      <c r="C16231" s="265">
        <v>23010402</v>
      </c>
      <c r="D16231" s="265" t="s">
        <v>15953</v>
      </c>
      <c r="E16231" s="266" t="s">
        <v>8836</v>
      </c>
      <c r="P16231" s="343"/>
    </row>
    <row r="16232" spans="1:16" x14ac:dyDescent="0.25">
      <c r="A16232" s="44" t="s">
        <v>11142</v>
      </c>
      <c r="B16232" s="44" t="s">
        <v>13517</v>
      </c>
      <c r="C16232" s="45" t="s">
        <v>11128</v>
      </c>
      <c r="D16232" s="45" t="s">
        <v>16294</v>
      </c>
      <c r="E16232" s="46">
        <v>46022</v>
      </c>
      <c r="F16232" s="338"/>
      <c r="G16232" s="44"/>
      <c r="H16232" s="44"/>
      <c r="I16232" s="44"/>
      <c r="J16232" s="44"/>
      <c r="K16232" s="44"/>
      <c r="L16232" s="337"/>
      <c r="M16232" s="337"/>
      <c r="N16232" s="31"/>
      <c r="P16232" s="343"/>
    </row>
    <row r="16233" spans="1:16" x14ac:dyDescent="0.2">
      <c r="A16233" s="57" t="s">
        <v>64</v>
      </c>
      <c r="B16233" s="57" t="s">
        <v>1488</v>
      </c>
      <c r="C16233" s="62">
        <v>21027</v>
      </c>
      <c r="D16233" s="62" t="s">
        <v>5966</v>
      </c>
      <c r="E16233" s="60">
        <v>45777</v>
      </c>
      <c r="F16233" s="339" t="s">
        <v>16268</v>
      </c>
      <c r="G16233" s="339" t="s">
        <v>16268</v>
      </c>
      <c r="H16233" s="57"/>
      <c r="I16233" s="57"/>
      <c r="J16233" s="57"/>
      <c r="K16233" s="57"/>
      <c r="L16233" s="337"/>
      <c r="M16233" s="337"/>
      <c r="N16233" s="31"/>
      <c r="P16233" s="343"/>
    </row>
    <row r="16234" spans="1:16" x14ac:dyDescent="0.25">
      <c r="A16234" s="44" t="s">
        <v>64</v>
      </c>
      <c r="B16234" s="44" t="s">
        <v>1350</v>
      </c>
      <c r="C16234" s="45" t="s">
        <v>6188</v>
      </c>
      <c r="D16234" s="45" t="s">
        <v>18252</v>
      </c>
      <c r="E16234" s="45" t="s">
        <v>6211</v>
      </c>
      <c r="F16234" s="45" t="s">
        <v>1385</v>
      </c>
      <c r="G16234" s="45" t="s">
        <v>1384</v>
      </c>
      <c r="P16234" s="343"/>
    </row>
    <row r="16235" spans="1:16" x14ac:dyDescent="0.25">
      <c r="A16235" s="44" t="s">
        <v>64</v>
      </c>
      <c r="B16235" s="44" t="s">
        <v>6179</v>
      </c>
      <c r="C16235" s="45" t="s">
        <v>6199</v>
      </c>
      <c r="D16235" s="45" t="s">
        <v>18252</v>
      </c>
      <c r="E16235" s="45" t="s">
        <v>6212</v>
      </c>
      <c r="F16235" s="45" t="s">
        <v>1385</v>
      </c>
      <c r="G16235" s="45" t="s">
        <v>1384</v>
      </c>
      <c r="P16235" s="343"/>
    </row>
    <row r="16236" spans="1:16" x14ac:dyDescent="0.25">
      <c r="A16236" s="44" t="s">
        <v>64</v>
      </c>
      <c r="B16236" s="44" t="s">
        <v>6174</v>
      </c>
      <c r="C16236" s="45" t="s">
        <v>6186</v>
      </c>
      <c r="D16236" s="45" t="s">
        <v>18252</v>
      </c>
      <c r="E16236" s="45" t="s">
        <v>6210</v>
      </c>
      <c r="F16236" s="45" t="s">
        <v>1385</v>
      </c>
      <c r="G16236" s="45" t="s">
        <v>1384</v>
      </c>
      <c r="P16236" s="343"/>
    </row>
    <row r="16237" spans="1:16" x14ac:dyDescent="0.25">
      <c r="A16237" s="403" t="s">
        <v>64</v>
      </c>
      <c r="B16237" s="403" t="s">
        <v>17124</v>
      </c>
      <c r="C16237" s="413">
        <v>16.239999999999998</v>
      </c>
      <c r="D16237" s="43" t="s">
        <v>17679</v>
      </c>
      <c r="E16237" s="43">
        <v>47299</v>
      </c>
      <c r="F16237" s="88" t="s">
        <v>1533</v>
      </c>
      <c r="P16237" s="343"/>
    </row>
    <row r="16238" spans="1:16" x14ac:dyDescent="0.25">
      <c r="A16238" s="44" t="s">
        <v>64</v>
      </c>
      <c r="B16238" s="44" t="s">
        <v>15276</v>
      </c>
      <c r="C16238" s="45" t="s">
        <v>3874</v>
      </c>
      <c r="D16238" s="45" t="s">
        <v>16294</v>
      </c>
      <c r="E16238" s="46">
        <v>45777</v>
      </c>
      <c r="F16238" s="338"/>
      <c r="G16238" s="44"/>
      <c r="H16238" s="44"/>
      <c r="I16238" s="44"/>
      <c r="J16238" s="44"/>
      <c r="K16238" s="44"/>
      <c r="L16238" s="337"/>
      <c r="M16238" s="337"/>
      <c r="N16238" s="31"/>
      <c r="P16238" s="343"/>
    </row>
    <row r="16239" spans="1:16" x14ac:dyDescent="0.25">
      <c r="A16239" s="1" t="s">
        <v>64</v>
      </c>
      <c r="B16239" s="432" t="s">
        <v>8448</v>
      </c>
      <c r="C16239" s="433" t="s">
        <v>8465</v>
      </c>
      <c r="D16239" s="434" t="s">
        <v>17016</v>
      </c>
      <c r="E16239" s="434">
        <v>46076</v>
      </c>
      <c r="P16239" s="343"/>
    </row>
    <row r="16240" spans="1:16" x14ac:dyDescent="0.25">
      <c r="A16240" s="44" t="s">
        <v>9215</v>
      </c>
      <c r="B16240" s="44" t="s">
        <v>1361</v>
      </c>
      <c r="C16240" s="45" t="s">
        <v>9087</v>
      </c>
      <c r="D16240" s="45" t="s">
        <v>18252</v>
      </c>
      <c r="E16240" s="45" t="s">
        <v>6809</v>
      </c>
      <c r="F16240" s="45" t="s">
        <v>1384</v>
      </c>
      <c r="G16240" s="45" t="s">
        <v>1385</v>
      </c>
      <c r="P16240" s="343"/>
    </row>
    <row r="16241" spans="1:16" x14ac:dyDescent="0.25">
      <c r="A16241" s="44" t="s">
        <v>16382</v>
      </c>
      <c r="B16241" s="44" t="s">
        <v>16337</v>
      </c>
      <c r="C16241" s="45" t="s">
        <v>16338</v>
      </c>
      <c r="D16241" s="45" t="s">
        <v>16294</v>
      </c>
      <c r="E16241" s="46">
        <v>46022</v>
      </c>
      <c r="F16241" s="338"/>
      <c r="G16241" s="44"/>
      <c r="H16241" s="44"/>
      <c r="I16241" s="44"/>
      <c r="J16241" s="44"/>
      <c r="K16241" s="44"/>
      <c r="L16241" s="337"/>
      <c r="M16241" s="337"/>
      <c r="N16241" s="31"/>
      <c r="P16241" s="343"/>
    </row>
    <row r="16242" spans="1:16" x14ac:dyDescent="0.2">
      <c r="A16242" s="57" t="s">
        <v>4352</v>
      </c>
      <c r="B16242" s="92" t="s">
        <v>4550</v>
      </c>
      <c r="C16242" s="93" t="s">
        <v>4548</v>
      </c>
      <c r="D16242" s="93" t="s">
        <v>4549</v>
      </c>
      <c r="E16242" s="94">
        <v>46203</v>
      </c>
      <c r="F16242" s="93"/>
      <c r="G16242" s="93"/>
      <c r="H16242" s="93"/>
      <c r="I16242" s="99"/>
      <c r="J16242" s="99"/>
      <c r="K16242" s="99"/>
      <c r="L16242" s="337"/>
      <c r="M16242" s="337"/>
      <c r="P16242" s="343"/>
    </row>
    <row r="16243" spans="1:16" x14ac:dyDescent="0.25">
      <c r="A16243" s="44" t="s">
        <v>12665</v>
      </c>
      <c r="B16243" s="44" t="s">
        <v>12417</v>
      </c>
      <c r="C16243" s="45" t="s">
        <v>5401</v>
      </c>
      <c r="D16243" s="45" t="s">
        <v>4574</v>
      </c>
      <c r="E16243" s="275">
        <f>DATE(2025,12,27)</f>
        <v>46018</v>
      </c>
      <c r="F16243" s="32"/>
      <c r="G16243" s="32"/>
      <c r="H16243" s="32"/>
      <c r="I16243" s="31"/>
      <c r="J16243" s="31"/>
      <c r="K16243" s="31"/>
      <c r="L16243" s="31"/>
      <c r="M16243" s="337"/>
      <c r="N16243" s="31"/>
      <c r="P16243" s="343"/>
    </row>
    <row r="16244" spans="1:16" x14ac:dyDescent="0.25">
      <c r="A16244" s="264" t="s">
        <v>15936</v>
      </c>
      <c r="B16244" s="264" t="s">
        <v>5421</v>
      </c>
      <c r="C16244" s="265">
        <v>240906</v>
      </c>
      <c r="D16244" s="265" t="s">
        <v>15953</v>
      </c>
      <c r="E16244" s="266" t="s">
        <v>6214</v>
      </c>
      <c r="P16244" s="343"/>
    </row>
    <row r="16245" spans="1:16" x14ac:dyDescent="0.25">
      <c r="A16245" s="1" t="s">
        <v>105</v>
      </c>
      <c r="B16245" s="432" t="s">
        <v>179</v>
      </c>
      <c r="C16245" s="433" t="s">
        <v>8466</v>
      </c>
      <c r="D16245" s="434" t="s">
        <v>17016</v>
      </c>
      <c r="E16245" s="434">
        <v>46076</v>
      </c>
      <c r="P16245" s="343"/>
    </row>
    <row r="16246" spans="1:16" x14ac:dyDescent="0.25">
      <c r="A16246" s="1" t="s">
        <v>105</v>
      </c>
      <c r="B16246" s="432" t="s">
        <v>179</v>
      </c>
      <c r="C16246" s="433" t="s">
        <v>8466</v>
      </c>
      <c r="D16246" s="434" t="s">
        <v>17016</v>
      </c>
      <c r="E16246" s="434">
        <v>46076</v>
      </c>
      <c r="P16246" s="343"/>
    </row>
    <row r="16247" spans="1:16" x14ac:dyDescent="0.25">
      <c r="A16247" s="262" t="s">
        <v>11647</v>
      </c>
      <c r="B16247" s="262" t="s">
        <v>11553</v>
      </c>
      <c r="C16247" s="53" t="s">
        <v>11766</v>
      </c>
      <c r="D16247" s="93" t="s">
        <v>7330</v>
      </c>
      <c r="E16247" s="263">
        <v>47059</v>
      </c>
      <c r="F16247" s="93"/>
      <c r="G16247" s="93"/>
      <c r="H16247" s="93"/>
      <c r="I16247" s="99"/>
      <c r="J16247" s="99"/>
      <c r="K16247" s="99"/>
      <c r="L16247" s="337"/>
      <c r="M16247" s="337"/>
      <c r="P16247" s="343"/>
    </row>
    <row r="16248" spans="1:16" x14ac:dyDescent="0.25">
      <c r="A16248" s="44" t="s">
        <v>4936</v>
      </c>
      <c r="B16248" s="44" t="s">
        <v>15257</v>
      </c>
      <c r="C16248" s="45" t="s">
        <v>13518</v>
      </c>
      <c r="D16248" s="45" t="s">
        <v>16294</v>
      </c>
      <c r="E16248" s="46">
        <v>46022</v>
      </c>
      <c r="F16248" s="338"/>
      <c r="G16248" s="44"/>
      <c r="H16248" s="44"/>
      <c r="I16248" s="44"/>
      <c r="J16248" s="44"/>
      <c r="K16248" s="44"/>
      <c r="L16248" s="337"/>
      <c r="M16248" s="337"/>
      <c r="N16248" s="31"/>
      <c r="P16248" s="343"/>
    </row>
    <row r="16249" spans="1:16" x14ac:dyDescent="0.25">
      <c r="A16249" s="44" t="s">
        <v>7240</v>
      </c>
      <c r="B16249" s="44" t="s">
        <v>13525</v>
      </c>
      <c r="C16249" s="45" t="s">
        <v>13084</v>
      </c>
      <c r="D16249" s="45" t="s">
        <v>16294</v>
      </c>
      <c r="E16249" s="46">
        <v>45777</v>
      </c>
      <c r="F16249" s="338"/>
      <c r="G16249" s="44"/>
      <c r="H16249" s="44"/>
      <c r="I16249" s="44"/>
      <c r="J16249" s="44"/>
      <c r="K16249" s="44"/>
      <c r="L16249" s="337"/>
      <c r="M16249" s="337"/>
      <c r="N16249" s="31"/>
      <c r="P16249" s="343"/>
    </row>
    <row r="16250" spans="1:16" x14ac:dyDescent="0.25">
      <c r="A16250" s="264" t="s">
        <v>15170</v>
      </c>
      <c r="B16250" s="264" t="s">
        <v>12996</v>
      </c>
      <c r="C16250" s="265">
        <v>24010401</v>
      </c>
      <c r="D16250" s="265" t="s">
        <v>15953</v>
      </c>
      <c r="E16250" s="266" t="s">
        <v>12997</v>
      </c>
      <c r="P16250" s="343"/>
    </row>
    <row r="16251" spans="1:16" x14ac:dyDescent="0.25">
      <c r="A16251" s="44" t="s">
        <v>4624</v>
      </c>
      <c r="B16251" s="92" t="s">
        <v>4153</v>
      </c>
      <c r="C16251" s="93" t="s">
        <v>10622</v>
      </c>
      <c r="D16251" s="93" t="s">
        <v>1398</v>
      </c>
      <c r="E16251" s="94">
        <v>46516</v>
      </c>
      <c r="F16251" s="93"/>
      <c r="G16251" s="93"/>
      <c r="H16251" s="93"/>
      <c r="I16251" s="99"/>
      <c r="J16251" s="99"/>
      <c r="K16251" s="99"/>
      <c r="L16251" s="337"/>
      <c r="M16251" s="337"/>
      <c r="P16251" s="343"/>
    </row>
    <row r="16252" spans="1:16" x14ac:dyDescent="0.25">
      <c r="A16252" s="92" t="s">
        <v>4624</v>
      </c>
      <c r="B16252" s="92" t="s">
        <v>1583</v>
      </c>
      <c r="C16252" s="93" t="s">
        <v>4627</v>
      </c>
      <c r="D16252" s="93" t="s">
        <v>1398</v>
      </c>
      <c r="E16252" s="94">
        <v>45886</v>
      </c>
      <c r="F16252" s="93"/>
      <c r="G16252" s="93" t="s">
        <v>1385</v>
      </c>
      <c r="H16252" s="45" t="s">
        <v>1533</v>
      </c>
      <c r="I16252" s="99"/>
      <c r="J16252" s="99"/>
      <c r="K16252" s="99"/>
      <c r="L16252" s="337"/>
      <c r="M16252" s="337"/>
      <c r="N16252" s="31"/>
      <c r="P16252" s="343"/>
    </row>
    <row r="16253" spans="1:16" x14ac:dyDescent="0.25">
      <c r="A16253" s="44" t="s">
        <v>15675</v>
      </c>
      <c r="B16253" s="44" t="s">
        <v>15970</v>
      </c>
      <c r="C16253" s="45" t="s">
        <v>15775</v>
      </c>
      <c r="D16253" s="45" t="s">
        <v>18252</v>
      </c>
      <c r="E16253" s="45" t="s">
        <v>6416</v>
      </c>
      <c r="F16253" s="45" t="s">
        <v>1384</v>
      </c>
      <c r="G16253" s="45" t="s">
        <v>1385</v>
      </c>
      <c r="P16253" s="343"/>
    </row>
    <row r="16254" spans="1:16" x14ac:dyDescent="0.25">
      <c r="A16254" s="44" t="s">
        <v>460</v>
      </c>
      <c r="B16254" s="44" t="s">
        <v>1366</v>
      </c>
      <c r="C16254" s="45" t="s">
        <v>11845</v>
      </c>
      <c r="D16254" s="45" t="s">
        <v>18252</v>
      </c>
      <c r="E16254" s="45" t="s">
        <v>11834</v>
      </c>
      <c r="F16254" s="45" t="s">
        <v>1384</v>
      </c>
      <c r="G16254" s="45" t="s">
        <v>1385</v>
      </c>
      <c r="P16254" s="343"/>
    </row>
    <row r="16255" spans="1:16" x14ac:dyDescent="0.25">
      <c r="A16255" s="44" t="s">
        <v>1754</v>
      </c>
      <c r="B16255" s="44" t="s">
        <v>6467</v>
      </c>
      <c r="C16255" s="45" t="s">
        <v>13757</v>
      </c>
      <c r="D16255" s="45" t="s">
        <v>15765</v>
      </c>
      <c r="E16255" s="45" t="s">
        <v>6469</v>
      </c>
      <c r="F16255" s="328"/>
      <c r="G16255" s="328"/>
      <c r="H16255" s="328"/>
      <c r="I16255" s="329"/>
      <c r="J16255" s="329"/>
      <c r="K16255" s="329"/>
      <c r="L16255" s="337"/>
      <c r="M16255" s="337"/>
      <c r="P16255" s="343"/>
    </row>
    <row r="16256" spans="1:16" x14ac:dyDescent="0.25">
      <c r="A16256" s="346" t="s">
        <v>1754</v>
      </c>
      <c r="B16256" s="346" t="s">
        <v>6467</v>
      </c>
      <c r="C16256" s="347" t="s">
        <v>13757</v>
      </c>
      <c r="D16256" s="347" t="s">
        <v>15765</v>
      </c>
      <c r="E16256" s="347" t="s">
        <v>16823</v>
      </c>
      <c r="F16256" s="346"/>
      <c r="G16256" s="346"/>
      <c r="H16256" s="346"/>
      <c r="I16256" s="346"/>
      <c r="J16256" s="346"/>
      <c r="K16256" s="346"/>
      <c r="L16256" s="346"/>
      <c r="M16256" s="346"/>
      <c r="P16256" s="343"/>
    </row>
    <row r="16257" spans="1:16" x14ac:dyDescent="0.25">
      <c r="A16257" s="44" t="s">
        <v>1754</v>
      </c>
      <c r="B16257" s="44" t="s">
        <v>6467</v>
      </c>
      <c r="C16257" s="45" t="s">
        <v>13757</v>
      </c>
      <c r="D16257" s="45" t="s">
        <v>13812</v>
      </c>
      <c r="E16257" s="45" t="s">
        <v>6469</v>
      </c>
      <c r="F16257" s="93"/>
      <c r="G16257" s="93"/>
      <c r="H16257" s="93"/>
      <c r="I16257" s="99"/>
      <c r="J16257" s="99"/>
      <c r="K16257" s="99"/>
      <c r="L16257" s="337"/>
      <c r="M16257" s="337"/>
      <c r="P16257" s="343"/>
    </row>
    <row r="16258" spans="1:16" x14ac:dyDescent="0.25">
      <c r="A16258" s="44" t="s">
        <v>1313</v>
      </c>
      <c r="B16258" s="44" t="s">
        <v>9313</v>
      </c>
      <c r="C16258" s="45" t="s">
        <v>9314</v>
      </c>
      <c r="D16258" s="45" t="s">
        <v>18252</v>
      </c>
      <c r="E16258" s="45" t="s">
        <v>3754</v>
      </c>
      <c r="F16258" s="45" t="s">
        <v>1384</v>
      </c>
      <c r="G16258" s="45" t="s">
        <v>1385</v>
      </c>
      <c r="P16258" s="343"/>
    </row>
    <row r="16259" spans="1:16" x14ac:dyDescent="0.25">
      <c r="A16259" s="264" t="s">
        <v>13066</v>
      </c>
      <c r="B16259" s="264" t="s">
        <v>12996</v>
      </c>
      <c r="C16259" s="265">
        <v>24010401</v>
      </c>
      <c r="D16259" s="265" t="s">
        <v>15953</v>
      </c>
      <c r="E16259" s="266" t="s">
        <v>12997</v>
      </c>
      <c r="P16259" s="343"/>
    </row>
    <row r="16260" spans="1:16" x14ac:dyDescent="0.2">
      <c r="A16260" s="99" t="s">
        <v>4880</v>
      </c>
      <c r="B16260" s="92" t="s">
        <v>2903</v>
      </c>
      <c r="C16260" s="146" t="s">
        <v>4881</v>
      </c>
      <c r="D16260" s="146" t="s">
        <v>1980</v>
      </c>
      <c r="E16260" s="107">
        <v>45128</v>
      </c>
      <c r="F16260" s="93"/>
      <c r="G16260" s="93"/>
      <c r="H16260" s="93"/>
      <c r="I16260" s="99"/>
      <c r="J16260" s="99"/>
      <c r="K16260" s="99"/>
      <c r="L16260" s="337"/>
      <c r="M16260" s="337"/>
      <c r="P16260" s="343"/>
    </row>
    <row r="16261" spans="1:16" x14ac:dyDescent="0.25">
      <c r="A16261" s="44" t="s">
        <v>1836</v>
      </c>
      <c r="B16261" s="44" t="s">
        <v>1840</v>
      </c>
      <c r="C16261" s="45" t="s">
        <v>6194</v>
      </c>
      <c r="D16261" s="45" t="s">
        <v>18252</v>
      </c>
      <c r="E16261" s="45" t="s">
        <v>6213</v>
      </c>
      <c r="F16261" s="45" t="s">
        <v>1384</v>
      </c>
      <c r="G16261" s="45" t="s">
        <v>1385</v>
      </c>
      <c r="P16261" s="343"/>
    </row>
    <row r="16262" spans="1:16" x14ac:dyDescent="0.25">
      <c r="A16262" s="76" t="s">
        <v>1836</v>
      </c>
      <c r="B16262" s="131" t="s">
        <v>2903</v>
      </c>
      <c r="C16262" s="146" t="s">
        <v>4881</v>
      </c>
      <c r="D16262" s="146" t="s">
        <v>1980</v>
      </c>
      <c r="E16262" s="107">
        <v>45128</v>
      </c>
      <c r="F16262" s="93"/>
      <c r="G16262" s="93"/>
      <c r="H16262" s="93"/>
      <c r="I16262" s="99"/>
      <c r="J16262" s="99"/>
      <c r="K16262" s="99"/>
      <c r="L16262" s="337"/>
      <c r="M16262" s="337"/>
      <c r="P16262" s="343"/>
    </row>
    <row r="16263" spans="1:16" x14ac:dyDescent="0.25">
      <c r="A16263" s="1" t="s">
        <v>1836</v>
      </c>
      <c r="B16263" s="432" t="s">
        <v>14514</v>
      </c>
      <c r="C16263" s="433" t="s">
        <v>14538</v>
      </c>
      <c r="D16263" s="434" t="s">
        <v>17016</v>
      </c>
      <c r="E16263" s="434">
        <v>45868</v>
      </c>
      <c r="P16263" s="343"/>
    </row>
    <row r="16264" spans="1:16" x14ac:dyDescent="0.25">
      <c r="A16264" s="44" t="s">
        <v>10109</v>
      </c>
      <c r="B16264" s="44" t="s">
        <v>5535</v>
      </c>
      <c r="C16264" s="45" t="s">
        <v>5701</v>
      </c>
      <c r="D16264" s="45" t="s">
        <v>15765</v>
      </c>
      <c r="E16264" s="45" t="s">
        <v>5246</v>
      </c>
      <c r="F16264" s="328"/>
      <c r="G16264" s="328"/>
      <c r="H16264" s="328"/>
      <c r="I16264" s="329"/>
      <c r="J16264" s="329"/>
      <c r="K16264" s="329"/>
      <c r="L16264" s="337"/>
      <c r="M16264" s="337"/>
      <c r="P16264" s="343"/>
    </row>
    <row r="16265" spans="1:16" x14ac:dyDescent="0.25">
      <c r="A16265" s="346" t="s">
        <v>10109</v>
      </c>
      <c r="B16265" s="346" t="s">
        <v>5535</v>
      </c>
      <c r="C16265" s="347" t="s">
        <v>5701</v>
      </c>
      <c r="D16265" s="347" t="s">
        <v>15765</v>
      </c>
      <c r="E16265" s="347" t="s">
        <v>2980</v>
      </c>
      <c r="F16265" s="346"/>
      <c r="G16265" s="346"/>
      <c r="H16265" s="346"/>
      <c r="I16265" s="346"/>
      <c r="J16265" s="346"/>
      <c r="K16265" s="346"/>
      <c r="L16265" s="346"/>
      <c r="M16265" s="346"/>
      <c r="P16265" s="343"/>
    </row>
    <row r="16266" spans="1:16" x14ac:dyDescent="0.25">
      <c r="A16266" s="44" t="s">
        <v>1837</v>
      </c>
      <c r="B16266" s="92" t="s">
        <v>13392</v>
      </c>
      <c r="C16266" s="45" t="s">
        <v>13122</v>
      </c>
      <c r="D16266" s="93" t="s">
        <v>13391</v>
      </c>
      <c r="E16266" s="94">
        <v>45838</v>
      </c>
      <c r="F16266" s="93"/>
      <c r="G16266" s="93"/>
      <c r="H16266" s="93"/>
      <c r="I16266" s="99"/>
      <c r="J16266" s="99"/>
      <c r="K16266" s="99"/>
      <c r="L16266" s="337"/>
      <c r="M16266" s="337"/>
      <c r="N16266" s="31"/>
      <c r="P16266" s="343"/>
    </row>
    <row r="16267" spans="1:16" x14ac:dyDescent="0.2">
      <c r="A16267" s="99" t="s">
        <v>1837</v>
      </c>
      <c r="B16267" s="99" t="s">
        <v>8259</v>
      </c>
      <c r="C16267" s="93" t="s">
        <v>8267</v>
      </c>
      <c r="D16267" s="93" t="s">
        <v>1398</v>
      </c>
      <c r="E16267" s="94">
        <v>46074</v>
      </c>
      <c r="F16267" s="93"/>
      <c r="G16267" s="93"/>
      <c r="H16267" s="93" t="s">
        <v>2055</v>
      </c>
      <c r="I16267" s="99"/>
      <c r="J16267" s="99"/>
      <c r="K16267" s="99"/>
      <c r="L16267" s="337"/>
      <c r="M16267" s="337"/>
      <c r="P16267" s="343"/>
    </row>
    <row r="16268" spans="1:16" x14ac:dyDescent="0.25">
      <c r="A16268" s="102" t="s">
        <v>7771</v>
      </c>
      <c r="B16268" s="131" t="s">
        <v>7741</v>
      </c>
      <c r="C16268" s="96" t="s">
        <v>7742</v>
      </c>
      <c r="D16268" s="96" t="s">
        <v>1398</v>
      </c>
      <c r="E16268" s="112">
        <v>45737</v>
      </c>
      <c r="F16268" s="93"/>
      <c r="G16268" s="93"/>
      <c r="H16268" s="93"/>
      <c r="I16268" s="99"/>
      <c r="J16268" s="99"/>
      <c r="K16268" s="99"/>
      <c r="L16268" s="337"/>
      <c r="M16268" s="337"/>
      <c r="N16268" s="31"/>
      <c r="P16268" s="343"/>
    </row>
    <row r="16269" spans="1:16" x14ac:dyDescent="0.25">
      <c r="A16269" s="44" t="s">
        <v>1837</v>
      </c>
      <c r="B16269" s="44" t="s">
        <v>1777</v>
      </c>
      <c r="C16269" s="45" t="s">
        <v>2547</v>
      </c>
      <c r="D16269" s="45" t="s">
        <v>15765</v>
      </c>
      <c r="E16269" s="45" t="s">
        <v>2980</v>
      </c>
      <c r="F16269" s="328"/>
      <c r="G16269" s="328"/>
      <c r="H16269" s="328"/>
      <c r="I16269" s="329"/>
      <c r="J16269" s="329"/>
      <c r="K16269" s="329"/>
      <c r="L16269" s="337"/>
      <c r="M16269" s="337"/>
      <c r="P16269" s="343"/>
    </row>
    <row r="16270" spans="1:16" x14ac:dyDescent="0.25">
      <c r="A16270" s="44" t="s">
        <v>1837</v>
      </c>
      <c r="B16270" s="44" t="s">
        <v>1793</v>
      </c>
      <c r="C16270" s="45" t="s">
        <v>3061</v>
      </c>
      <c r="D16270" s="45" t="s">
        <v>15765</v>
      </c>
      <c r="E16270" s="45" t="s">
        <v>3062</v>
      </c>
      <c r="F16270" s="328"/>
      <c r="G16270" s="328"/>
      <c r="H16270" s="328"/>
      <c r="I16270" s="329"/>
      <c r="J16270" s="329"/>
      <c r="K16270" s="329"/>
      <c r="L16270" s="337"/>
      <c r="M16270" s="337"/>
      <c r="P16270" s="343"/>
    </row>
    <row r="16271" spans="1:16" x14ac:dyDescent="0.25">
      <c r="A16271" s="346" t="s">
        <v>1837</v>
      </c>
      <c r="B16271" s="346" t="s">
        <v>1777</v>
      </c>
      <c r="C16271" s="347" t="s">
        <v>2547</v>
      </c>
      <c r="D16271" s="347" t="s">
        <v>15765</v>
      </c>
      <c r="E16271" s="347" t="s">
        <v>2980</v>
      </c>
      <c r="F16271" s="346"/>
      <c r="G16271" s="346"/>
      <c r="H16271" s="346"/>
      <c r="I16271" s="346"/>
      <c r="J16271" s="346"/>
      <c r="K16271" s="346"/>
      <c r="L16271" s="346"/>
      <c r="M16271" s="346"/>
      <c r="P16271" s="343"/>
    </row>
    <row r="16272" spans="1:16" x14ac:dyDescent="0.25">
      <c r="A16272" s="346" t="s">
        <v>1837</v>
      </c>
      <c r="B16272" s="346" t="s">
        <v>1793</v>
      </c>
      <c r="C16272" s="347" t="s">
        <v>3061</v>
      </c>
      <c r="D16272" s="347" t="s">
        <v>15765</v>
      </c>
      <c r="E16272" s="347" t="s">
        <v>11834</v>
      </c>
      <c r="F16272" s="346"/>
      <c r="G16272" s="346"/>
      <c r="H16272" s="346"/>
      <c r="I16272" s="346"/>
      <c r="J16272" s="346"/>
      <c r="K16272" s="346"/>
      <c r="L16272" s="346"/>
      <c r="M16272" s="346"/>
      <c r="P16272" s="343"/>
    </row>
    <row r="16273" spans="1:16" x14ac:dyDescent="0.25">
      <c r="A16273" s="44" t="s">
        <v>1837</v>
      </c>
      <c r="B16273" s="44" t="s">
        <v>1777</v>
      </c>
      <c r="C16273" s="45" t="s">
        <v>2547</v>
      </c>
      <c r="D16273" s="45" t="s">
        <v>13812</v>
      </c>
      <c r="E16273" s="45" t="s">
        <v>2980</v>
      </c>
      <c r="F16273" s="93"/>
      <c r="G16273" s="93"/>
      <c r="H16273" s="93"/>
      <c r="I16273" s="99"/>
      <c r="J16273" s="99"/>
      <c r="K16273" s="99"/>
      <c r="L16273" s="337"/>
      <c r="M16273" s="337"/>
      <c r="P16273" s="343"/>
    </row>
    <row r="16274" spans="1:16" x14ac:dyDescent="0.25">
      <c r="A16274" s="44" t="s">
        <v>1837</v>
      </c>
      <c r="B16274" s="44" t="s">
        <v>1793</v>
      </c>
      <c r="C16274" s="45" t="s">
        <v>3061</v>
      </c>
      <c r="D16274" s="45" t="s">
        <v>13812</v>
      </c>
      <c r="E16274" s="45" t="s">
        <v>3062</v>
      </c>
      <c r="F16274" s="93"/>
      <c r="G16274" s="93"/>
      <c r="H16274" s="93"/>
      <c r="I16274" s="99"/>
      <c r="J16274" s="99"/>
      <c r="K16274" s="99"/>
      <c r="L16274" s="337"/>
      <c r="M16274" s="337"/>
      <c r="P16274" s="343"/>
    </row>
    <row r="16275" spans="1:16" x14ac:dyDescent="0.25">
      <c r="A16275" s="44" t="s">
        <v>6414</v>
      </c>
      <c r="B16275" s="44" t="s">
        <v>1789</v>
      </c>
      <c r="C16275" s="45" t="s">
        <v>6415</v>
      </c>
      <c r="D16275" s="45" t="s">
        <v>13812</v>
      </c>
      <c r="E16275" s="45" t="s">
        <v>5195</v>
      </c>
      <c r="F16275" s="93"/>
      <c r="G16275" s="93"/>
      <c r="H16275" s="93"/>
      <c r="I16275" s="99"/>
      <c r="J16275" s="99"/>
      <c r="K16275" s="99"/>
      <c r="L16275" s="337"/>
      <c r="M16275" s="337"/>
      <c r="P16275" s="343"/>
    </row>
    <row r="16276" spans="1:16" x14ac:dyDescent="0.25">
      <c r="A16276" s="44" t="s">
        <v>6414</v>
      </c>
      <c r="B16276" s="44" t="s">
        <v>3042</v>
      </c>
      <c r="C16276" s="45" t="s">
        <v>3063</v>
      </c>
      <c r="D16276" s="45" t="s">
        <v>13812</v>
      </c>
      <c r="E16276" s="45" t="s">
        <v>3064</v>
      </c>
      <c r="F16276" s="93"/>
      <c r="G16276" s="93"/>
      <c r="H16276" s="93"/>
      <c r="I16276" s="99"/>
      <c r="J16276" s="99"/>
      <c r="K16276" s="99"/>
      <c r="L16276" s="337"/>
      <c r="M16276" s="337"/>
      <c r="P16276" s="343"/>
    </row>
    <row r="16277" spans="1:16" x14ac:dyDescent="0.25">
      <c r="A16277" s="44" t="s">
        <v>6414</v>
      </c>
      <c r="B16277" s="44" t="s">
        <v>1790</v>
      </c>
      <c r="C16277" s="45" t="s">
        <v>2547</v>
      </c>
      <c r="D16277" s="45" t="s">
        <v>13812</v>
      </c>
      <c r="E16277" s="45" t="s">
        <v>2980</v>
      </c>
      <c r="F16277" s="93"/>
      <c r="G16277" s="93"/>
      <c r="H16277" s="93"/>
      <c r="I16277" s="99"/>
      <c r="J16277" s="99"/>
      <c r="K16277" s="99"/>
      <c r="L16277" s="337"/>
      <c r="M16277" s="337"/>
      <c r="P16277" s="343"/>
    </row>
    <row r="16278" spans="1:16" x14ac:dyDescent="0.25">
      <c r="A16278" s="44" t="s">
        <v>18236</v>
      </c>
      <c r="B16278" s="44" t="s">
        <v>1350</v>
      </c>
      <c r="C16278" s="45" t="s">
        <v>6188</v>
      </c>
      <c r="D16278" s="45" t="s">
        <v>18252</v>
      </c>
      <c r="E16278" s="45" t="s">
        <v>6211</v>
      </c>
      <c r="F16278" s="45" t="s">
        <v>1384</v>
      </c>
      <c r="G16278" s="45" t="s">
        <v>1384</v>
      </c>
      <c r="P16278" s="343"/>
    </row>
    <row r="16279" spans="1:16" x14ac:dyDescent="0.25">
      <c r="A16279" s="44" t="s">
        <v>7325</v>
      </c>
      <c r="B16279" s="44" t="s">
        <v>15319</v>
      </c>
      <c r="C16279" s="45" t="s">
        <v>7314</v>
      </c>
      <c r="D16279" s="45" t="s">
        <v>16294</v>
      </c>
      <c r="E16279" s="46">
        <v>45930</v>
      </c>
      <c r="F16279" s="338" t="s">
        <v>2055</v>
      </c>
      <c r="G16279" s="44"/>
      <c r="H16279" s="44"/>
      <c r="I16279" s="44"/>
      <c r="J16279" s="44"/>
      <c r="K16279" s="44"/>
      <c r="L16279" s="337"/>
      <c r="M16279" s="337"/>
      <c r="N16279" s="31"/>
      <c r="P16279" s="343"/>
    </row>
    <row r="16280" spans="1:16" x14ac:dyDescent="0.25">
      <c r="A16280" s="264" t="s">
        <v>9652</v>
      </c>
      <c r="B16280" s="264" t="s">
        <v>9690</v>
      </c>
      <c r="C16280" s="265">
        <v>230304</v>
      </c>
      <c r="D16280" s="265" t="s">
        <v>15953</v>
      </c>
      <c r="E16280" s="266" t="s">
        <v>3754</v>
      </c>
      <c r="P16280" s="343"/>
    </row>
    <row r="16281" spans="1:16" x14ac:dyDescent="0.25">
      <c r="A16281" s="1" t="s">
        <v>14035</v>
      </c>
      <c r="B16281" s="432" t="s">
        <v>13870</v>
      </c>
      <c r="C16281" s="433" t="s">
        <v>14036</v>
      </c>
      <c r="D16281" s="434" t="s">
        <v>17016</v>
      </c>
      <c r="E16281" s="434">
        <v>46080</v>
      </c>
      <c r="P16281" s="343"/>
    </row>
    <row r="16282" spans="1:16" x14ac:dyDescent="0.25">
      <c r="A16282" s="264" t="s">
        <v>7144</v>
      </c>
      <c r="B16282" s="264" t="s">
        <v>2751</v>
      </c>
      <c r="C16282" s="265">
        <v>220105</v>
      </c>
      <c r="D16282" s="265" t="s">
        <v>15953</v>
      </c>
      <c r="E16282" s="266" t="s">
        <v>3064</v>
      </c>
      <c r="P16282" s="343"/>
    </row>
    <row r="16283" spans="1:16" x14ac:dyDescent="0.2">
      <c r="A16283" s="57" t="s">
        <v>4532</v>
      </c>
      <c r="B16283" s="92" t="s">
        <v>4550</v>
      </c>
      <c r="C16283" s="93" t="s">
        <v>4548</v>
      </c>
      <c r="D16283" s="93" t="s">
        <v>4549</v>
      </c>
      <c r="E16283" s="94">
        <v>46203</v>
      </c>
      <c r="F16283" s="93"/>
      <c r="G16283" s="93"/>
      <c r="H16283" s="93"/>
      <c r="I16283" s="99"/>
      <c r="J16283" s="99"/>
      <c r="K16283" s="99"/>
      <c r="L16283" s="337"/>
      <c r="M16283" s="337"/>
      <c r="P16283" s="343"/>
    </row>
    <row r="16284" spans="1:16" x14ac:dyDescent="0.25">
      <c r="A16284" s="264" t="s">
        <v>15171</v>
      </c>
      <c r="B16284" s="264" t="s">
        <v>1056</v>
      </c>
      <c r="C16284" s="265">
        <v>240601</v>
      </c>
      <c r="D16284" s="265" t="s">
        <v>15953</v>
      </c>
      <c r="E16284" s="266" t="s">
        <v>13753</v>
      </c>
      <c r="P16284" s="343"/>
    </row>
    <row r="16285" spans="1:16" x14ac:dyDescent="0.25">
      <c r="A16285" s="44" t="s">
        <v>4417</v>
      </c>
      <c r="B16285" s="44" t="s">
        <v>15317</v>
      </c>
      <c r="C16285" s="45" t="s">
        <v>7299</v>
      </c>
      <c r="D16285" s="45" t="s">
        <v>16294</v>
      </c>
      <c r="E16285" s="46">
        <v>45688</v>
      </c>
      <c r="F16285" s="338"/>
      <c r="G16285" s="44"/>
      <c r="H16285" s="44"/>
      <c r="I16285" s="44"/>
      <c r="J16285" s="44"/>
      <c r="K16285" s="44"/>
      <c r="L16285" s="337"/>
      <c r="M16285" s="337"/>
      <c r="N16285" s="31"/>
      <c r="P16285" s="343"/>
    </row>
    <row r="16286" spans="1:16" x14ac:dyDescent="0.25">
      <c r="A16286" s="1" t="s">
        <v>4417</v>
      </c>
      <c r="B16286" s="432" t="s">
        <v>2954</v>
      </c>
      <c r="C16286" s="433" t="s">
        <v>4418</v>
      </c>
      <c r="D16286" s="434" t="s">
        <v>17016</v>
      </c>
      <c r="E16286" s="434">
        <v>45823</v>
      </c>
      <c r="P16286" s="343"/>
    </row>
    <row r="16287" spans="1:16" x14ac:dyDescent="0.25">
      <c r="A16287" s="1" t="s">
        <v>4417</v>
      </c>
      <c r="B16287" s="432" t="s">
        <v>2954</v>
      </c>
      <c r="C16287" s="433" t="s">
        <v>4418</v>
      </c>
      <c r="D16287" s="434" t="s">
        <v>17016</v>
      </c>
      <c r="E16287" s="434">
        <v>45823</v>
      </c>
      <c r="P16287" s="343"/>
    </row>
    <row r="16288" spans="1:16" x14ac:dyDescent="0.25">
      <c r="A16288" s="264" t="s">
        <v>11514</v>
      </c>
      <c r="B16288" s="264" t="s">
        <v>3587</v>
      </c>
      <c r="C16288" s="265">
        <v>230904</v>
      </c>
      <c r="D16288" s="265" t="s">
        <v>15953</v>
      </c>
      <c r="E16288" s="266" t="s">
        <v>10715</v>
      </c>
      <c r="P16288" s="343"/>
    </row>
    <row r="16289" spans="1:16" x14ac:dyDescent="0.25">
      <c r="A16289" s="44" t="s">
        <v>1016</v>
      </c>
      <c r="B16289" s="44" t="s">
        <v>1350</v>
      </c>
      <c r="C16289" s="45" t="s">
        <v>6188</v>
      </c>
      <c r="D16289" s="45" t="s">
        <v>18252</v>
      </c>
      <c r="E16289" s="45" t="s">
        <v>6211</v>
      </c>
      <c r="F16289" s="45" t="s">
        <v>1384</v>
      </c>
      <c r="G16289" s="45" t="s">
        <v>1384</v>
      </c>
      <c r="P16289" s="343"/>
    </row>
    <row r="16290" spans="1:16" x14ac:dyDescent="0.25">
      <c r="A16290" s="44" t="s">
        <v>1016</v>
      </c>
      <c r="B16290" s="44" t="s">
        <v>1354</v>
      </c>
      <c r="C16290" s="45" t="s">
        <v>14385</v>
      </c>
      <c r="D16290" s="45" t="s">
        <v>18252</v>
      </c>
      <c r="E16290" s="45" t="s">
        <v>3064</v>
      </c>
      <c r="F16290" s="45" t="s">
        <v>1384</v>
      </c>
      <c r="G16290" s="45" t="s">
        <v>1384</v>
      </c>
      <c r="P16290" s="343"/>
    </row>
    <row r="16291" spans="1:16" x14ac:dyDescent="0.25">
      <c r="A16291" s="44" t="s">
        <v>1016</v>
      </c>
      <c r="B16291" s="44" t="s">
        <v>15962</v>
      </c>
      <c r="C16291" s="45" t="s">
        <v>15776</v>
      </c>
      <c r="D16291" s="45" t="s">
        <v>18252</v>
      </c>
      <c r="E16291" s="45" t="s">
        <v>6416</v>
      </c>
      <c r="F16291" s="45" t="s">
        <v>1384</v>
      </c>
      <c r="G16291" s="45" t="s">
        <v>1384</v>
      </c>
      <c r="P16291" s="343"/>
    </row>
    <row r="16292" spans="1:16" x14ac:dyDescent="0.25">
      <c r="A16292" s="264" t="s">
        <v>1016</v>
      </c>
      <c r="B16292" s="264" t="s">
        <v>1053</v>
      </c>
      <c r="C16292" s="265">
        <v>210902</v>
      </c>
      <c r="D16292" s="265" t="s">
        <v>15953</v>
      </c>
      <c r="E16292" s="266" t="s">
        <v>5195</v>
      </c>
      <c r="P16292" s="343"/>
    </row>
    <row r="16293" spans="1:16" x14ac:dyDescent="0.25">
      <c r="A16293" s="264" t="s">
        <v>1016</v>
      </c>
      <c r="B16293" s="264" t="s">
        <v>1054</v>
      </c>
      <c r="C16293" s="265">
        <v>220303</v>
      </c>
      <c r="D16293" s="265" t="s">
        <v>15953</v>
      </c>
      <c r="E16293" s="266" t="s">
        <v>3064</v>
      </c>
      <c r="P16293" s="343"/>
    </row>
    <row r="16294" spans="1:16" x14ac:dyDescent="0.25">
      <c r="A16294" s="264" t="s">
        <v>1016</v>
      </c>
      <c r="B16294" s="264" t="s">
        <v>3587</v>
      </c>
      <c r="C16294" s="265">
        <v>230904</v>
      </c>
      <c r="D16294" s="265" t="s">
        <v>15953</v>
      </c>
      <c r="E16294" s="266" t="s">
        <v>10715</v>
      </c>
      <c r="P16294" s="343"/>
    </row>
    <row r="16295" spans="1:16" x14ac:dyDescent="0.25">
      <c r="A16295" s="264" t="s">
        <v>1016</v>
      </c>
      <c r="B16295" s="264" t="s">
        <v>14575</v>
      </c>
      <c r="C16295" s="265">
        <v>240402</v>
      </c>
      <c r="D16295" s="265" t="s">
        <v>15953</v>
      </c>
      <c r="E16295" s="266" t="s">
        <v>6492</v>
      </c>
      <c r="P16295" s="343"/>
    </row>
    <row r="16296" spans="1:16" x14ac:dyDescent="0.25">
      <c r="A16296" s="403" t="s">
        <v>4174</v>
      </c>
      <c r="B16296" s="403" t="s">
        <v>17124</v>
      </c>
      <c r="C16296" s="413">
        <v>16.239999999999998</v>
      </c>
      <c r="D16296" s="43" t="s">
        <v>17679</v>
      </c>
      <c r="E16296" s="43">
        <v>47299</v>
      </c>
      <c r="F16296" s="88"/>
      <c r="P16296" s="343"/>
    </row>
    <row r="16297" spans="1:16" x14ac:dyDescent="0.25">
      <c r="A16297" s="264" t="s">
        <v>8802</v>
      </c>
      <c r="B16297" s="264" t="s">
        <v>6966</v>
      </c>
      <c r="C16297" s="265">
        <v>23010401</v>
      </c>
      <c r="D16297" s="265" t="s">
        <v>15953</v>
      </c>
      <c r="E16297" s="266" t="s">
        <v>6967</v>
      </c>
      <c r="P16297" s="343"/>
    </row>
    <row r="16298" spans="1:16" x14ac:dyDescent="0.25">
      <c r="A16298" s="264" t="s">
        <v>18059</v>
      </c>
      <c r="B16298" s="264" t="s">
        <v>1921</v>
      </c>
      <c r="C16298" s="265">
        <v>250101</v>
      </c>
      <c r="D16298" s="265" t="s">
        <v>15953</v>
      </c>
      <c r="E16298" s="266" t="s">
        <v>17681</v>
      </c>
      <c r="P16298" s="343"/>
    </row>
    <row r="16299" spans="1:16" x14ac:dyDescent="0.25">
      <c r="A16299" s="264" t="s">
        <v>15172</v>
      </c>
      <c r="B16299" s="264" t="s">
        <v>13009</v>
      </c>
      <c r="C16299" s="265">
        <v>240101</v>
      </c>
      <c r="D16299" s="265" t="s">
        <v>15953</v>
      </c>
      <c r="E16299" s="266" t="s">
        <v>13010</v>
      </c>
      <c r="P16299" s="343"/>
    </row>
    <row r="16300" spans="1:16" x14ac:dyDescent="0.25">
      <c r="A16300" s="264" t="s">
        <v>7145</v>
      </c>
      <c r="B16300" s="264" t="s">
        <v>2751</v>
      </c>
      <c r="C16300" s="265">
        <v>220105</v>
      </c>
      <c r="D16300" s="265" t="s">
        <v>15953</v>
      </c>
      <c r="E16300" s="266" t="s">
        <v>3064</v>
      </c>
      <c r="P16300" s="343"/>
    </row>
    <row r="16301" spans="1:16" x14ac:dyDescent="0.25">
      <c r="A16301" s="44" t="s">
        <v>9713</v>
      </c>
      <c r="B16301" s="44" t="s">
        <v>3186</v>
      </c>
      <c r="C16301" s="45" t="s">
        <v>10544</v>
      </c>
      <c r="D16301" s="45" t="s">
        <v>18252</v>
      </c>
      <c r="E16301" s="45" t="s">
        <v>5410</v>
      </c>
      <c r="F16301" s="45" t="s">
        <v>1384</v>
      </c>
      <c r="G16301" s="45" t="s">
        <v>1385</v>
      </c>
      <c r="P16301" s="343"/>
    </row>
    <row r="16302" spans="1:16" x14ac:dyDescent="0.25">
      <c r="A16302" s="1" t="s">
        <v>9713</v>
      </c>
      <c r="B16302" s="432" t="s">
        <v>8420</v>
      </c>
      <c r="C16302" s="433" t="s">
        <v>9714</v>
      </c>
      <c r="D16302" s="434" t="s">
        <v>17016</v>
      </c>
      <c r="E16302" s="434">
        <v>45793</v>
      </c>
      <c r="P16302" s="343"/>
    </row>
    <row r="16303" spans="1:16" x14ac:dyDescent="0.25">
      <c r="A16303" s="44" t="s">
        <v>1017</v>
      </c>
      <c r="B16303" s="44" t="s">
        <v>15962</v>
      </c>
      <c r="C16303" s="45" t="s">
        <v>15776</v>
      </c>
      <c r="D16303" s="45" t="s">
        <v>18252</v>
      </c>
      <c r="E16303" s="45" t="s">
        <v>6416</v>
      </c>
      <c r="F16303" s="45" t="s">
        <v>1384</v>
      </c>
      <c r="G16303" s="45" t="s">
        <v>1385</v>
      </c>
      <c r="P16303" s="343"/>
    </row>
    <row r="16304" spans="1:16" x14ac:dyDescent="0.2">
      <c r="A16304" s="57" t="s">
        <v>1017</v>
      </c>
      <c r="B16304" s="92" t="s">
        <v>4550</v>
      </c>
      <c r="C16304" s="93" t="s">
        <v>4548</v>
      </c>
      <c r="D16304" s="93" t="s">
        <v>4549</v>
      </c>
      <c r="E16304" s="94">
        <v>46203</v>
      </c>
      <c r="F16304" s="93"/>
      <c r="G16304" s="93"/>
      <c r="H16304" s="93"/>
      <c r="I16304" s="99"/>
      <c r="J16304" s="99"/>
      <c r="K16304" s="99"/>
      <c r="L16304" s="337"/>
      <c r="M16304" s="337"/>
      <c r="P16304" s="343"/>
    </row>
    <row r="16305" spans="1:16" x14ac:dyDescent="0.25">
      <c r="A16305" s="403" t="s">
        <v>1017</v>
      </c>
      <c r="B16305" s="403" t="s">
        <v>17175</v>
      </c>
      <c r="C16305" s="413">
        <v>13.22</v>
      </c>
      <c r="D16305" s="43" t="s">
        <v>17679</v>
      </c>
      <c r="E16305" s="43">
        <v>45838</v>
      </c>
      <c r="F16305" s="88"/>
      <c r="P16305" s="343"/>
    </row>
    <row r="16306" spans="1:16" x14ac:dyDescent="0.25">
      <c r="A16306" s="44" t="s">
        <v>1017</v>
      </c>
      <c r="B16306" s="44" t="s">
        <v>16337</v>
      </c>
      <c r="C16306" s="45" t="s">
        <v>16338</v>
      </c>
      <c r="D16306" s="45" t="s">
        <v>16294</v>
      </c>
      <c r="E16306" s="46">
        <v>46022</v>
      </c>
      <c r="F16306" s="338"/>
      <c r="G16306" s="44"/>
      <c r="H16306" s="44"/>
      <c r="I16306" s="44"/>
      <c r="J16306" s="44"/>
      <c r="K16306" s="44"/>
      <c r="L16306" s="337"/>
      <c r="M16306" s="337"/>
      <c r="N16306" s="31"/>
      <c r="P16306" s="343"/>
    </row>
    <row r="16307" spans="1:16" x14ac:dyDescent="0.25">
      <c r="A16307" s="264" t="s">
        <v>1017</v>
      </c>
      <c r="B16307" s="264" t="s">
        <v>6669</v>
      </c>
      <c r="C16307" s="265">
        <v>240804</v>
      </c>
      <c r="D16307" s="265" t="s">
        <v>15953</v>
      </c>
      <c r="E16307" s="266" t="s">
        <v>15826</v>
      </c>
      <c r="P16307" s="343"/>
    </row>
    <row r="16308" spans="1:16" x14ac:dyDescent="0.2">
      <c r="A16308" s="57" t="s">
        <v>554</v>
      </c>
      <c r="B16308" s="92" t="s">
        <v>4550</v>
      </c>
      <c r="C16308" s="93" t="s">
        <v>4548</v>
      </c>
      <c r="D16308" s="93" t="s">
        <v>4549</v>
      </c>
      <c r="E16308" s="94">
        <v>46203</v>
      </c>
      <c r="F16308" s="93"/>
      <c r="G16308" s="93"/>
      <c r="H16308" s="93"/>
      <c r="I16308" s="99"/>
      <c r="J16308" s="99"/>
      <c r="K16308" s="99"/>
      <c r="L16308" s="337"/>
      <c r="M16308" s="337"/>
      <c r="P16308" s="343"/>
    </row>
    <row r="16309" spans="1:16" x14ac:dyDescent="0.25">
      <c r="A16309" s="44" t="s">
        <v>554</v>
      </c>
      <c r="B16309" s="44" t="s">
        <v>9961</v>
      </c>
      <c r="C16309" s="45" t="s">
        <v>3457</v>
      </c>
      <c r="D16309" s="45" t="s">
        <v>16294</v>
      </c>
      <c r="E16309" s="46">
        <v>46022</v>
      </c>
      <c r="F16309" s="338"/>
      <c r="G16309" s="44"/>
      <c r="H16309" s="44"/>
      <c r="I16309" s="44"/>
      <c r="J16309" s="44"/>
      <c r="K16309" s="44"/>
      <c r="L16309" s="337"/>
      <c r="M16309" s="337"/>
      <c r="N16309" s="31"/>
      <c r="P16309" s="343"/>
    </row>
    <row r="16310" spans="1:16" x14ac:dyDescent="0.25">
      <c r="A16310" s="44" t="s">
        <v>554</v>
      </c>
      <c r="B16310" s="44" t="s">
        <v>13527</v>
      </c>
      <c r="C16310" s="45" t="s">
        <v>7271</v>
      </c>
      <c r="D16310" s="45" t="s">
        <v>16294</v>
      </c>
      <c r="E16310" s="46">
        <v>45900</v>
      </c>
      <c r="F16310" s="338"/>
      <c r="G16310" s="44"/>
      <c r="H16310" s="44"/>
      <c r="I16310" s="44"/>
      <c r="J16310" s="44"/>
      <c r="K16310" s="44"/>
      <c r="L16310" s="337"/>
      <c r="M16310" s="337"/>
      <c r="N16310" s="31"/>
      <c r="P16310" s="343"/>
    </row>
    <row r="16311" spans="1:16" x14ac:dyDescent="0.25">
      <c r="A16311" s="92" t="s">
        <v>554</v>
      </c>
      <c r="B16311" s="92" t="s">
        <v>1583</v>
      </c>
      <c r="C16311" s="93" t="s">
        <v>4627</v>
      </c>
      <c r="D16311" s="93" t="s">
        <v>1398</v>
      </c>
      <c r="E16311" s="94">
        <v>45886</v>
      </c>
      <c r="F16311" s="93"/>
      <c r="G16311" s="93" t="s">
        <v>1385</v>
      </c>
      <c r="H16311" s="45" t="s">
        <v>1533</v>
      </c>
      <c r="I16311" s="99"/>
      <c r="J16311" s="99"/>
      <c r="K16311" s="99"/>
      <c r="L16311" s="337"/>
      <c r="M16311" s="337"/>
      <c r="N16311" s="31"/>
      <c r="P16311" s="343"/>
    </row>
    <row r="16312" spans="1:16" x14ac:dyDescent="0.25">
      <c r="A16312" s="403" t="s">
        <v>17623</v>
      </c>
      <c r="B16312" s="403" t="s">
        <v>17100</v>
      </c>
      <c r="C16312" s="413">
        <v>3.23</v>
      </c>
      <c r="D16312" s="43" t="s">
        <v>17679</v>
      </c>
      <c r="E16312" s="43">
        <v>45961</v>
      </c>
      <c r="F16312" s="88"/>
      <c r="P16312" s="343"/>
    </row>
    <row r="16313" spans="1:16" x14ac:dyDescent="0.25">
      <c r="A16313" s="403" t="s">
        <v>17623</v>
      </c>
      <c r="B16313" s="403" t="s">
        <v>17126</v>
      </c>
      <c r="C16313" s="413">
        <v>11.23</v>
      </c>
      <c r="D16313" s="43" t="s">
        <v>17679</v>
      </c>
      <c r="E16313" s="43">
        <v>46934</v>
      </c>
      <c r="F16313" s="88"/>
      <c r="P16313" s="343"/>
    </row>
    <row r="16314" spans="1:16" x14ac:dyDescent="0.25">
      <c r="A16314" s="403" t="s">
        <v>17623</v>
      </c>
      <c r="B16314" s="403" t="s">
        <v>17121</v>
      </c>
      <c r="C16314" s="413">
        <v>13.23</v>
      </c>
      <c r="D16314" s="43" t="s">
        <v>17679</v>
      </c>
      <c r="E16314" s="43">
        <v>46934</v>
      </c>
      <c r="F16314" s="88"/>
      <c r="P16314" s="343"/>
    </row>
    <row r="16315" spans="1:16" x14ac:dyDescent="0.25">
      <c r="A16315" s="403" t="s">
        <v>17623</v>
      </c>
      <c r="B16315" s="403" t="s">
        <v>17128</v>
      </c>
      <c r="C16315" s="413">
        <v>20.23</v>
      </c>
      <c r="D16315" s="43" t="s">
        <v>17679</v>
      </c>
      <c r="E16315" s="43">
        <v>46934</v>
      </c>
      <c r="F16315" s="88"/>
      <c r="P16315" s="343"/>
    </row>
    <row r="16316" spans="1:16" x14ac:dyDescent="0.25">
      <c r="A16316" s="1" t="s">
        <v>2149</v>
      </c>
      <c r="B16316" s="432" t="s">
        <v>4443</v>
      </c>
      <c r="C16316" s="433" t="s">
        <v>4446</v>
      </c>
      <c r="D16316" s="434" t="s">
        <v>17016</v>
      </c>
      <c r="E16316" s="434">
        <v>45827</v>
      </c>
      <c r="P16316" s="343"/>
    </row>
    <row r="16317" spans="1:16" x14ac:dyDescent="0.25">
      <c r="A16317" s="1" t="s">
        <v>2149</v>
      </c>
      <c r="B16317" s="432" t="s">
        <v>2148</v>
      </c>
      <c r="C16317" s="433" t="s">
        <v>6241</v>
      </c>
      <c r="D16317" s="434" t="s">
        <v>17016</v>
      </c>
      <c r="E16317" s="434">
        <v>45869</v>
      </c>
      <c r="P16317" s="343"/>
    </row>
    <row r="16318" spans="1:16" x14ac:dyDescent="0.25">
      <c r="A16318" s="262" t="s">
        <v>7504</v>
      </c>
      <c r="B16318" s="262" t="s">
        <v>7353</v>
      </c>
      <c r="C16318" s="53" t="s">
        <v>7505</v>
      </c>
      <c r="D16318" s="93" t="s">
        <v>7330</v>
      </c>
      <c r="E16318" s="263">
        <v>46488</v>
      </c>
      <c r="F16318" s="93"/>
      <c r="G16318" s="93"/>
      <c r="H16318" s="93"/>
      <c r="I16318" s="99"/>
      <c r="J16318" s="99"/>
      <c r="K16318" s="99"/>
      <c r="L16318" s="337"/>
      <c r="M16318" s="337"/>
      <c r="P16318" s="343"/>
    </row>
    <row r="16319" spans="1:16" x14ac:dyDescent="0.25">
      <c r="A16319" s="264" t="s">
        <v>3570</v>
      </c>
      <c r="B16319" s="264" t="s">
        <v>1067</v>
      </c>
      <c r="C16319" s="265">
        <v>230703</v>
      </c>
      <c r="D16319" s="265" t="s">
        <v>15953</v>
      </c>
      <c r="E16319" s="266" t="s">
        <v>5273</v>
      </c>
      <c r="P16319" s="343"/>
    </row>
    <row r="16320" spans="1:16" x14ac:dyDescent="0.25">
      <c r="A16320" s="264" t="s">
        <v>1018</v>
      </c>
      <c r="B16320" s="264" t="s">
        <v>6966</v>
      </c>
      <c r="C16320" s="265">
        <v>23010401</v>
      </c>
      <c r="D16320" s="265" t="s">
        <v>15953</v>
      </c>
      <c r="E16320" s="266" t="s">
        <v>6967</v>
      </c>
      <c r="P16320" s="343"/>
    </row>
    <row r="16321" spans="1:16" x14ac:dyDescent="0.25">
      <c r="A16321" s="264" t="s">
        <v>1018</v>
      </c>
      <c r="B16321" s="264" t="s">
        <v>3782</v>
      </c>
      <c r="C16321" s="265">
        <v>23010402</v>
      </c>
      <c r="D16321" s="265" t="s">
        <v>15953</v>
      </c>
      <c r="E16321" s="266" t="s">
        <v>8836</v>
      </c>
      <c r="P16321" s="343"/>
    </row>
    <row r="16322" spans="1:16" x14ac:dyDescent="0.25">
      <c r="A16322" s="264" t="s">
        <v>1018</v>
      </c>
      <c r="B16322" s="264" t="s">
        <v>8833</v>
      </c>
      <c r="C16322" s="265">
        <v>23020101</v>
      </c>
      <c r="D16322" s="265" t="s">
        <v>15953</v>
      </c>
      <c r="E16322" s="266" t="s">
        <v>8836</v>
      </c>
      <c r="P16322" s="343"/>
    </row>
    <row r="16323" spans="1:16" x14ac:dyDescent="0.25">
      <c r="A16323" s="264" t="s">
        <v>1018</v>
      </c>
      <c r="B16323" s="264" t="s">
        <v>8834</v>
      </c>
      <c r="C16323" s="265">
        <v>23020102</v>
      </c>
      <c r="D16323" s="265" t="s">
        <v>15953</v>
      </c>
      <c r="E16323" s="266" t="s">
        <v>8836</v>
      </c>
      <c r="P16323" s="343"/>
    </row>
    <row r="16324" spans="1:16" x14ac:dyDescent="0.25">
      <c r="A16324" s="403" t="s">
        <v>17624</v>
      </c>
      <c r="B16324" s="403" t="s">
        <v>17114</v>
      </c>
      <c r="C16324" s="413">
        <v>13.24</v>
      </c>
      <c r="D16324" s="43" t="s">
        <v>17679</v>
      </c>
      <c r="E16324" s="43">
        <v>47299</v>
      </c>
      <c r="F16324" s="88"/>
      <c r="P16324" s="343"/>
    </row>
    <row r="16325" spans="1:16" x14ac:dyDescent="0.25">
      <c r="A16325" s="44" t="s">
        <v>16228</v>
      </c>
      <c r="B16325" s="44" t="s">
        <v>15970</v>
      </c>
      <c r="C16325" s="45" t="s">
        <v>15775</v>
      </c>
      <c r="D16325" s="45" t="s">
        <v>18252</v>
      </c>
      <c r="E16325" s="45" t="s">
        <v>6416</v>
      </c>
      <c r="F16325" s="45" t="s">
        <v>1384</v>
      </c>
      <c r="G16325" s="45" t="s">
        <v>1385</v>
      </c>
      <c r="P16325" s="343"/>
    </row>
    <row r="16326" spans="1:16" x14ac:dyDescent="0.25">
      <c r="A16326" s="264" t="s">
        <v>15173</v>
      </c>
      <c r="B16326" s="264" t="s">
        <v>4181</v>
      </c>
      <c r="C16326" s="265">
        <v>240301</v>
      </c>
      <c r="D16326" s="265" t="s">
        <v>15953</v>
      </c>
      <c r="E16326" s="266" t="s">
        <v>13010</v>
      </c>
      <c r="P16326" s="343"/>
    </row>
    <row r="16327" spans="1:16" x14ac:dyDescent="0.25">
      <c r="A16327" s="264" t="s">
        <v>15173</v>
      </c>
      <c r="B16327" s="264" t="s">
        <v>14575</v>
      </c>
      <c r="C16327" s="265">
        <v>240402</v>
      </c>
      <c r="D16327" s="265" t="s">
        <v>15953</v>
      </c>
      <c r="E16327" s="266" t="s">
        <v>6492</v>
      </c>
      <c r="P16327" s="343"/>
    </row>
    <row r="16328" spans="1:16" x14ac:dyDescent="0.25">
      <c r="A16328" s="264" t="s">
        <v>1019</v>
      </c>
      <c r="B16328" s="264" t="s">
        <v>12989</v>
      </c>
      <c r="C16328" s="265">
        <v>240103</v>
      </c>
      <c r="D16328" s="265" t="s">
        <v>15953</v>
      </c>
      <c r="E16328" s="266" t="s">
        <v>6677</v>
      </c>
      <c r="P16328" s="343"/>
    </row>
    <row r="16329" spans="1:16" x14ac:dyDescent="0.25">
      <c r="A16329" s="264" t="s">
        <v>18060</v>
      </c>
      <c r="B16329" s="264" t="s">
        <v>1072</v>
      </c>
      <c r="C16329" s="265">
        <v>241102</v>
      </c>
      <c r="D16329" s="265" t="s">
        <v>15953</v>
      </c>
      <c r="E16329" s="266" t="s">
        <v>6985</v>
      </c>
      <c r="P16329" s="343"/>
    </row>
    <row r="16330" spans="1:16" x14ac:dyDescent="0.25">
      <c r="A16330" s="264" t="s">
        <v>18060</v>
      </c>
      <c r="B16330" s="264" t="s">
        <v>1075</v>
      </c>
      <c r="C16330" s="265">
        <v>241201</v>
      </c>
      <c r="D16330" s="265" t="s">
        <v>15953</v>
      </c>
      <c r="E16330" s="266" t="s">
        <v>17687</v>
      </c>
      <c r="P16330" s="343"/>
    </row>
    <row r="16331" spans="1:16" x14ac:dyDescent="0.2">
      <c r="A16331" s="57" t="s">
        <v>4533</v>
      </c>
      <c r="B16331" s="92" t="s">
        <v>4550</v>
      </c>
      <c r="C16331" s="93" t="s">
        <v>4548</v>
      </c>
      <c r="D16331" s="93" t="s">
        <v>4549</v>
      </c>
      <c r="E16331" s="94">
        <v>46203</v>
      </c>
      <c r="F16331" s="93"/>
      <c r="G16331" s="93"/>
      <c r="H16331" s="93"/>
      <c r="I16331" s="99"/>
      <c r="J16331" s="99"/>
      <c r="K16331" s="99"/>
      <c r="L16331" s="337"/>
      <c r="M16331" s="337"/>
      <c r="P16331" s="343"/>
    </row>
    <row r="16332" spans="1:16" x14ac:dyDescent="0.25">
      <c r="A16332" s="264" t="s">
        <v>18061</v>
      </c>
      <c r="B16332" s="264" t="s">
        <v>17682</v>
      </c>
      <c r="C16332" s="265">
        <v>25010501</v>
      </c>
      <c r="D16332" s="265" t="s">
        <v>15953</v>
      </c>
      <c r="E16332" s="266" t="s">
        <v>17681</v>
      </c>
      <c r="P16332" s="343"/>
    </row>
    <row r="16333" spans="1:16" x14ac:dyDescent="0.25">
      <c r="A16333" s="44" t="s">
        <v>16383</v>
      </c>
      <c r="B16333" s="44" t="s">
        <v>16337</v>
      </c>
      <c r="C16333" s="45" t="s">
        <v>16338</v>
      </c>
      <c r="D16333" s="45" t="s">
        <v>16294</v>
      </c>
      <c r="E16333" s="46">
        <v>46022</v>
      </c>
      <c r="F16333" s="338"/>
      <c r="G16333" s="44"/>
      <c r="H16333" s="44"/>
      <c r="I16333" s="44"/>
      <c r="J16333" s="44"/>
      <c r="K16333" s="44"/>
      <c r="L16333" s="337"/>
      <c r="M16333" s="337"/>
      <c r="N16333" s="31"/>
      <c r="P16333" s="343"/>
    </row>
    <row r="16334" spans="1:16" x14ac:dyDescent="0.25">
      <c r="A16334" s="44" t="s">
        <v>3442</v>
      </c>
      <c r="B16334" s="44" t="s">
        <v>15318</v>
      </c>
      <c r="C16334" s="45" t="s">
        <v>10944</v>
      </c>
      <c r="D16334" s="45" t="s">
        <v>16294</v>
      </c>
      <c r="E16334" s="46">
        <v>45930</v>
      </c>
      <c r="F16334" s="338"/>
      <c r="G16334" s="44"/>
      <c r="H16334" s="44"/>
      <c r="I16334" s="44"/>
      <c r="J16334" s="44"/>
      <c r="K16334" s="44"/>
      <c r="L16334" s="337"/>
      <c r="M16334" s="337"/>
      <c r="N16334" s="31"/>
      <c r="P16334" s="343"/>
    </row>
    <row r="16335" spans="1:16" x14ac:dyDescent="0.25">
      <c r="A16335" s="44" t="s">
        <v>13367</v>
      </c>
      <c r="B16335" s="92" t="s">
        <v>13392</v>
      </c>
      <c r="C16335" s="45" t="s">
        <v>13134</v>
      </c>
      <c r="D16335" s="93" t="s">
        <v>13391</v>
      </c>
      <c r="E16335" s="94">
        <v>45838</v>
      </c>
      <c r="F16335" s="93"/>
      <c r="G16335" s="93"/>
      <c r="H16335" s="93"/>
      <c r="I16335" s="99"/>
      <c r="J16335" s="99"/>
      <c r="K16335" s="99"/>
      <c r="L16335" s="337"/>
      <c r="M16335" s="337"/>
      <c r="N16335" s="31"/>
      <c r="P16335" s="343"/>
    </row>
    <row r="16336" spans="1:16" x14ac:dyDescent="0.25">
      <c r="A16336" s="403" t="s">
        <v>10827</v>
      </c>
      <c r="B16336" s="403" t="s">
        <v>17113</v>
      </c>
      <c r="C16336" s="413">
        <v>14.24</v>
      </c>
      <c r="D16336" s="43" t="s">
        <v>17679</v>
      </c>
      <c r="E16336" s="43">
        <v>47299</v>
      </c>
      <c r="F16336" s="88"/>
      <c r="P16336" s="343"/>
    </row>
    <row r="16337" spans="1:16" x14ac:dyDescent="0.25">
      <c r="A16337" s="264" t="s">
        <v>10827</v>
      </c>
      <c r="B16337" s="264" t="s">
        <v>6669</v>
      </c>
      <c r="C16337" s="265">
        <v>230807</v>
      </c>
      <c r="D16337" s="265" t="s">
        <v>15953</v>
      </c>
      <c r="E16337" s="266" t="s">
        <v>6877</v>
      </c>
      <c r="P16337" s="343"/>
    </row>
    <row r="16338" spans="1:16" x14ac:dyDescent="0.25">
      <c r="A16338" s="44" t="s">
        <v>2940</v>
      </c>
      <c r="B16338" s="44" t="s">
        <v>1352</v>
      </c>
      <c r="C16338" s="45" t="s">
        <v>9319</v>
      </c>
      <c r="D16338" s="45" t="s">
        <v>18252</v>
      </c>
      <c r="E16338" s="45" t="s">
        <v>3754</v>
      </c>
      <c r="F16338" s="45" t="s">
        <v>1384</v>
      </c>
      <c r="G16338" s="45" t="s">
        <v>1385</v>
      </c>
      <c r="P16338" s="343"/>
    </row>
    <row r="16339" spans="1:16" x14ac:dyDescent="0.25">
      <c r="A16339" s="44" t="s">
        <v>18237</v>
      </c>
      <c r="B16339" s="44" t="s">
        <v>1358</v>
      </c>
      <c r="C16339" s="45" t="s">
        <v>6197</v>
      </c>
      <c r="D16339" s="45" t="s">
        <v>18252</v>
      </c>
      <c r="E16339" s="45" t="s">
        <v>6211</v>
      </c>
      <c r="F16339" s="45" t="s">
        <v>1384</v>
      </c>
      <c r="G16339" s="45" t="s">
        <v>1384</v>
      </c>
      <c r="P16339" s="343"/>
    </row>
    <row r="16340" spans="1:16" x14ac:dyDescent="0.25">
      <c r="A16340" s="44" t="s">
        <v>18237</v>
      </c>
      <c r="B16340" s="44" t="s">
        <v>9316</v>
      </c>
      <c r="C16340" s="45" t="s">
        <v>9317</v>
      </c>
      <c r="D16340" s="45" t="s">
        <v>18252</v>
      </c>
      <c r="E16340" s="45" t="s">
        <v>3754</v>
      </c>
      <c r="F16340" s="45" t="s">
        <v>1384</v>
      </c>
      <c r="G16340" s="45" t="s">
        <v>1384</v>
      </c>
      <c r="P16340" s="343"/>
    </row>
    <row r="16341" spans="1:16" x14ac:dyDescent="0.25">
      <c r="A16341" s="44" t="s">
        <v>18237</v>
      </c>
      <c r="B16341" s="44" t="s">
        <v>9313</v>
      </c>
      <c r="C16341" s="45" t="s">
        <v>9314</v>
      </c>
      <c r="D16341" s="45" t="s">
        <v>18252</v>
      </c>
      <c r="E16341" s="45" t="s">
        <v>3754</v>
      </c>
      <c r="F16341" s="45" t="s">
        <v>1384</v>
      </c>
      <c r="G16341" s="45" t="s">
        <v>1384</v>
      </c>
      <c r="P16341" s="343"/>
    </row>
    <row r="16342" spans="1:16" x14ac:dyDescent="0.25">
      <c r="A16342" s="264" t="s">
        <v>3571</v>
      </c>
      <c r="B16342" s="264" t="s">
        <v>10628</v>
      </c>
      <c r="C16342" s="265">
        <v>230701</v>
      </c>
      <c r="D16342" s="265" t="s">
        <v>15953</v>
      </c>
      <c r="E16342" s="266" t="s">
        <v>5273</v>
      </c>
      <c r="P16342" s="343"/>
    </row>
    <row r="16343" spans="1:16" x14ac:dyDescent="0.25">
      <c r="A16343" s="264" t="s">
        <v>3571</v>
      </c>
      <c r="B16343" s="264" t="s">
        <v>10629</v>
      </c>
      <c r="C16343" s="265">
        <v>230804</v>
      </c>
      <c r="D16343" s="265" t="s">
        <v>15953</v>
      </c>
      <c r="E16343" s="266" t="s">
        <v>5279</v>
      </c>
      <c r="P16343" s="343"/>
    </row>
    <row r="16344" spans="1:16" x14ac:dyDescent="0.25">
      <c r="A16344" s="44" t="s">
        <v>13444</v>
      </c>
      <c r="B16344" s="44" t="s">
        <v>15257</v>
      </c>
      <c r="C16344" s="45" t="s">
        <v>13518</v>
      </c>
      <c r="D16344" s="45" t="s">
        <v>16294</v>
      </c>
      <c r="E16344" s="46">
        <v>46022</v>
      </c>
      <c r="F16344" s="338"/>
      <c r="G16344" s="44"/>
      <c r="H16344" s="44"/>
      <c r="I16344" s="44"/>
      <c r="J16344" s="44"/>
      <c r="K16344" s="44"/>
      <c r="L16344" s="337"/>
      <c r="M16344" s="337"/>
      <c r="N16344" s="31"/>
      <c r="P16344" s="343"/>
    </row>
    <row r="16345" spans="1:16" x14ac:dyDescent="0.25">
      <c r="A16345" s="44" t="s">
        <v>1314</v>
      </c>
      <c r="B16345" s="44" t="s">
        <v>6179</v>
      </c>
      <c r="C16345" s="45" t="s">
        <v>6199</v>
      </c>
      <c r="D16345" s="45" t="s">
        <v>18252</v>
      </c>
      <c r="E16345" s="45" t="s">
        <v>6212</v>
      </c>
      <c r="F16345" s="45" t="s">
        <v>1384</v>
      </c>
      <c r="G16345" s="45" t="s">
        <v>1385</v>
      </c>
      <c r="P16345" s="343"/>
    </row>
    <row r="16346" spans="1:16" x14ac:dyDescent="0.25">
      <c r="A16346" s="264" t="s">
        <v>1020</v>
      </c>
      <c r="B16346" s="264" t="s">
        <v>1061</v>
      </c>
      <c r="C16346" s="265">
        <v>240803</v>
      </c>
      <c r="D16346" s="265" t="s">
        <v>15953</v>
      </c>
      <c r="E16346" s="266" t="s">
        <v>6416</v>
      </c>
      <c r="P16346" s="343"/>
    </row>
    <row r="16347" spans="1:16" x14ac:dyDescent="0.25">
      <c r="A16347" s="264" t="s">
        <v>1020</v>
      </c>
      <c r="B16347" s="264" t="s">
        <v>236</v>
      </c>
      <c r="C16347" s="265">
        <v>241001</v>
      </c>
      <c r="D16347" s="265" t="s">
        <v>15953</v>
      </c>
      <c r="E16347" s="266" t="s">
        <v>11352</v>
      </c>
      <c r="P16347" s="343"/>
    </row>
    <row r="16348" spans="1:16" x14ac:dyDescent="0.25">
      <c r="A16348" s="264" t="s">
        <v>1020</v>
      </c>
      <c r="B16348" s="264" t="s">
        <v>8833</v>
      </c>
      <c r="C16348" s="265">
        <v>23020101</v>
      </c>
      <c r="D16348" s="265" t="s">
        <v>15953</v>
      </c>
      <c r="E16348" s="266" t="s">
        <v>8836</v>
      </c>
      <c r="P16348" s="343"/>
    </row>
    <row r="16349" spans="1:16" x14ac:dyDescent="0.25">
      <c r="A16349" s="264" t="s">
        <v>1020</v>
      </c>
      <c r="B16349" s="264" t="s">
        <v>14631</v>
      </c>
      <c r="C16349" s="265">
        <v>24020201</v>
      </c>
      <c r="D16349" s="265" t="s">
        <v>15953</v>
      </c>
      <c r="E16349" s="266" t="s">
        <v>12997</v>
      </c>
      <c r="P16349" s="343"/>
    </row>
    <row r="16350" spans="1:16" x14ac:dyDescent="0.25">
      <c r="A16350" s="264" t="s">
        <v>1020</v>
      </c>
      <c r="B16350" s="264" t="s">
        <v>6725</v>
      </c>
      <c r="C16350" s="265">
        <v>24070201</v>
      </c>
      <c r="D16350" s="265" t="s">
        <v>15953</v>
      </c>
      <c r="E16350" s="266" t="s">
        <v>10069</v>
      </c>
      <c r="P16350" s="343"/>
    </row>
    <row r="16351" spans="1:16" x14ac:dyDescent="0.25">
      <c r="A16351" s="44" t="s">
        <v>1315</v>
      </c>
      <c r="B16351" s="44" t="s">
        <v>6179</v>
      </c>
      <c r="C16351" s="45" t="s">
        <v>6199</v>
      </c>
      <c r="D16351" s="45" t="s">
        <v>18252</v>
      </c>
      <c r="E16351" s="45" t="s">
        <v>6212</v>
      </c>
      <c r="F16351" s="45" t="s">
        <v>1385</v>
      </c>
      <c r="G16351" s="45" t="s">
        <v>1385</v>
      </c>
      <c r="P16351" s="343"/>
    </row>
    <row r="16352" spans="1:16" x14ac:dyDescent="0.25">
      <c r="A16352" s="403" t="s">
        <v>635</v>
      </c>
      <c r="B16352" s="403" t="s">
        <v>17447</v>
      </c>
      <c r="C16352" s="88">
        <v>2.25</v>
      </c>
      <c r="D16352" s="43" t="s">
        <v>17679</v>
      </c>
      <c r="E16352" s="43">
        <v>47422</v>
      </c>
      <c r="F16352" s="88"/>
      <c r="P16352" s="343"/>
    </row>
    <row r="16353" spans="1:16" x14ac:dyDescent="0.25">
      <c r="A16353" s="403" t="s">
        <v>635</v>
      </c>
      <c r="B16353" s="403" t="s">
        <v>17347</v>
      </c>
      <c r="C16353" s="413">
        <v>5.25</v>
      </c>
      <c r="D16353" s="43" t="s">
        <v>17679</v>
      </c>
      <c r="E16353" s="43">
        <v>47422</v>
      </c>
      <c r="F16353" s="88"/>
      <c r="P16353" s="343"/>
    </row>
    <row r="16354" spans="1:16" x14ac:dyDescent="0.25">
      <c r="A16354" s="403" t="s">
        <v>635</v>
      </c>
      <c r="B16354" s="403" t="s">
        <v>17087</v>
      </c>
      <c r="C16354" s="413">
        <v>9.2200000000000006</v>
      </c>
      <c r="D16354" s="43" t="s">
        <v>17679</v>
      </c>
      <c r="E16354" s="43">
        <v>45838</v>
      </c>
      <c r="F16354" s="88"/>
      <c r="P16354" s="343"/>
    </row>
    <row r="16355" spans="1:16" x14ac:dyDescent="0.25">
      <c r="A16355" s="44" t="s">
        <v>635</v>
      </c>
      <c r="B16355" s="44" t="s">
        <v>15299</v>
      </c>
      <c r="C16355" s="45" t="s">
        <v>5039</v>
      </c>
      <c r="D16355" s="45" t="s">
        <v>16294</v>
      </c>
      <c r="E16355" s="46">
        <v>46022</v>
      </c>
      <c r="F16355" s="338"/>
      <c r="G16355" s="44"/>
      <c r="H16355" s="44"/>
      <c r="I16355" s="44"/>
      <c r="J16355" s="44"/>
      <c r="K16355" s="44"/>
      <c r="L16355" s="337"/>
      <c r="M16355" s="337"/>
      <c r="N16355" s="31"/>
      <c r="P16355" s="343"/>
    </row>
    <row r="16356" spans="1:16" x14ac:dyDescent="0.25">
      <c r="A16356" s="1" t="s">
        <v>635</v>
      </c>
      <c r="B16356" s="432" t="s">
        <v>16442</v>
      </c>
      <c r="C16356" s="433" t="s">
        <v>16485</v>
      </c>
      <c r="D16356" s="434" t="s">
        <v>17016</v>
      </c>
      <c r="E16356" s="434">
        <v>45917</v>
      </c>
      <c r="P16356" s="343"/>
    </row>
    <row r="16357" spans="1:16" x14ac:dyDescent="0.25">
      <c r="A16357" s="100" t="s">
        <v>4150</v>
      </c>
      <c r="B16357" s="92" t="s">
        <v>4153</v>
      </c>
      <c r="C16357" s="93" t="s">
        <v>4154</v>
      </c>
      <c r="D16357" s="93" t="s">
        <v>1398</v>
      </c>
      <c r="E16357" s="94">
        <v>46131</v>
      </c>
      <c r="F16357" s="93"/>
      <c r="G16357" s="93"/>
      <c r="H16357" s="93"/>
      <c r="I16357" s="99"/>
      <c r="J16357" s="99"/>
      <c r="K16357" s="99"/>
      <c r="L16357" s="337"/>
      <c r="M16357" s="337"/>
      <c r="P16357" s="343"/>
    </row>
    <row r="16358" spans="1:16" x14ac:dyDescent="0.25">
      <c r="A16358" s="264" t="s">
        <v>4353</v>
      </c>
      <c r="B16358" s="264" t="s">
        <v>3782</v>
      </c>
      <c r="C16358" s="265">
        <v>210205</v>
      </c>
      <c r="D16358" s="265" t="s">
        <v>15953</v>
      </c>
      <c r="E16358" s="266" t="s">
        <v>8836</v>
      </c>
      <c r="P16358" s="343"/>
    </row>
    <row r="16359" spans="1:16" x14ac:dyDescent="0.25">
      <c r="A16359" s="264" t="s">
        <v>3572</v>
      </c>
      <c r="B16359" s="264" t="s">
        <v>1056</v>
      </c>
      <c r="C16359" s="265">
        <v>230601</v>
      </c>
      <c r="D16359" s="265" t="s">
        <v>15953</v>
      </c>
      <c r="E16359" s="266" t="s">
        <v>10533</v>
      </c>
      <c r="P16359" s="343"/>
    </row>
    <row r="16360" spans="1:16" x14ac:dyDescent="0.25">
      <c r="A16360" s="44" t="s">
        <v>10617</v>
      </c>
      <c r="B16360" s="92" t="s">
        <v>4153</v>
      </c>
      <c r="C16360" s="93" t="s">
        <v>10622</v>
      </c>
      <c r="D16360" s="93" t="s">
        <v>1398</v>
      </c>
      <c r="E16360" s="94">
        <v>46517</v>
      </c>
      <c r="F16360" s="93"/>
      <c r="G16360" s="93"/>
      <c r="H16360" s="93"/>
      <c r="I16360" s="99"/>
      <c r="J16360" s="99"/>
      <c r="K16360" s="99"/>
      <c r="L16360" s="337"/>
      <c r="M16360" s="337"/>
      <c r="P16360" s="343"/>
    </row>
    <row r="16361" spans="1:16" x14ac:dyDescent="0.25">
      <c r="A16361" s="44" t="s">
        <v>6152</v>
      </c>
      <c r="B16361" s="44" t="s">
        <v>2039</v>
      </c>
      <c r="C16361" s="45" t="s">
        <v>6190</v>
      </c>
      <c r="D16361" s="45" t="s">
        <v>18252</v>
      </c>
      <c r="E16361" s="45" t="s">
        <v>5183</v>
      </c>
      <c r="F16361" s="45" t="s">
        <v>1385</v>
      </c>
      <c r="G16361" s="45" t="s">
        <v>1385</v>
      </c>
      <c r="P16361" s="343"/>
    </row>
    <row r="16362" spans="1:16" x14ac:dyDescent="0.25">
      <c r="A16362" s="1" t="s">
        <v>14539</v>
      </c>
      <c r="B16362" s="432" t="s">
        <v>14540</v>
      </c>
      <c r="C16362" s="433" t="s">
        <v>14541</v>
      </c>
      <c r="D16362" s="434" t="s">
        <v>17016</v>
      </c>
      <c r="E16362" s="434">
        <v>45866</v>
      </c>
      <c r="P16362" s="343"/>
    </row>
    <row r="16363" spans="1:16" x14ac:dyDescent="0.25">
      <c r="A16363" s="264" t="s">
        <v>3573</v>
      </c>
      <c r="B16363" s="264" t="s">
        <v>6697</v>
      </c>
      <c r="C16363" s="265">
        <v>221003</v>
      </c>
      <c r="D16363" s="265" t="s">
        <v>15953</v>
      </c>
      <c r="E16363" s="266" t="s">
        <v>5198</v>
      </c>
      <c r="P16363" s="343"/>
    </row>
    <row r="16364" spans="1:16" x14ac:dyDescent="0.25">
      <c r="A16364" s="264" t="s">
        <v>3573</v>
      </c>
      <c r="B16364" s="264" t="s">
        <v>2751</v>
      </c>
      <c r="C16364" s="265">
        <v>230105</v>
      </c>
      <c r="D16364" s="265" t="s">
        <v>15953</v>
      </c>
      <c r="E16364" s="266" t="s">
        <v>6877</v>
      </c>
      <c r="P16364" s="343"/>
    </row>
    <row r="16365" spans="1:16" x14ac:dyDescent="0.25">
      <c r="A16365" s="44" t="s">
        <v>18238</v>
      </c>
      <c r="B16365" s="44" t="s">
        <v>1358</v>
      </c>
      <c r="C16365" s="45" t="s">
        <v>6197</v>
      </c>
      <c r="D16365" s="45" t="s">
        <v>18252</v>
      </c>
      <c r="E16365" s="45" t="s">
        <v>6211</v>
      </c>
      <c r="F16365" s="45" t="s">
        <v>1384</v>
      </c>
      <c r="G16365" s="45" t="s">
        <v>1384</v>
      </c>
      <c r="P16365" s="343"/>
    </row>
    <row r="16366" spans="1:16" x14ac:dyDescent="0.25">
      <c r="A16366" s="44" t="s">
        <v>11261</v>
      </c>
      <c r="B16366" s="44" t="s">
        <v>11262</v>
      </c>
      <c r="C16366" s="45" t="s">
        <v>11263</v>
      </c>
      <c r="D16366" s="45" t="s">
        <v>15765</v>
      </c>
      <c r="E16366" s="45" t="s">
        <v>15704</v>
      </c>
      <c r="F16366" s="328"/>
      <c r="G16366" s="328"/>
      <c r="H16366" s="328"/>
      <c r="I16366" s="329"/>
      <c r="J16366" s="329"/>
      <c r="K16366" s="329"/>
      <c r="L16366" s="337"/>
      <c r="M16366" s="337"/>
      <c r="P16366" s="343"/>
    </row>
    <row r="16367" spans="1:16" x14ac:dyDescent="0.25">
      <c r="A16367" s="346" t="s">
        <v>11261</v>
      </c>
      <c r="B16367" s="346" t="s">
        <v>11262</v>
      </c>
      <c r="C16367" s="347" t="s">
        <v>11263</v>
      </c>
      <c r="D16367" s="347" t="s">
        <v>15765</v>
      </c>
      <c r="E16367" s="347" t="s">
        <v>16800</v>
      </c>
      <c r="F16367" s="346"/>
      <c r="G16367" s="346"/>
      <c r="H16367" s="346"/>
      <c r="I16367" s="346"/>
      <c r="J16367" s="346"/>
      <c r="K16367" s="346"/>
      <c r="L16367" s="346"/>
      <c r="M16367" s="346"/>
      <c r="P16367" s="343"/>
    </row>
    <row r="16368" spans="1:16" x14ac:dyDescent="0.25">
      <c r="A16368" s="264" t="s">
        <v>9653</v>
      </c>
      <c r="B16368" s="264" t="s">
        <v>2751</v>
      </c>
      <c r="C16368" s="265">
        <v>230105</v>
      </c>
      <c r="D16368" s="265" t="s">
        <v>15953</v>
      </c>
      <c r="E16368" s="266" t="s">
        <v>6877</v>
      </c>
      <c r="P16368" s="343"/>
    </row>
    <row r="16369" spans="1:16" x14ac:dyDescent="0.25">
      <c r="A16369" s="262" t="s">
        <v>135</v>
      </c>
      <c r="B16369" s="262" t="s">
        <v>9229</v>
      </c>
      <c r="C16369" s="53" t="s">
        <v>9295</v>
      </c>
      <c r="D16369" s="93" t="s">
        <v>7330</v>
      </c>
      <c r="E16369" s="263">
        <v>46824</v>
      </c>
      <c r="F16369" s="93"/>
      <c r="G16369" s="93"/>
      <c r="H16369" s="93"/>
      <c r="I16369" s="99"/>
      <c r="J16369" s="99"/>
      <c r="K16369" s="99"/>
      <c r="L16369" s="337"/>
      <c r="M16369" s="337"/>
      <c r="P16369" s="343"/>
    </row>
    <row r="16370" spans="1:16" x14ac:dyDescent="0.25">
      <c r="A16370" s="403" t="s">
        <v>135</v>
      </c>
      <c r="B16370" s="403" t="s">
        <v>17114</v>
      </c>
      <c r="C16370" s="413">
        <v>13.24</v>
      </c>
      <c r="D16370" s="43" t="s">
        <v>17679</v>
      </c>
      <c r="E16370" s="43">
        <v>47299</v>
      </c>
      <c r="F16370" s="88"/>
      <c r="P16370" s="343"/>
    </row>
    <row r="16371" spans="1:16" x14ac:dyDescent="0.25">
      <c r="A16371" s="403" t="s">
        <v>135</v>
      </c>
      <c r="B16371" s="403" t="s">
        <v>17113</v>
      </c>
      <c r="C16371" s="413">
        <v>14.24</v>
      </c>
      <c r="D16371" s="43" t="s">
        <v>17679</v>
      </c>
      <c r="E16371" s="43">
        <v>47299</v>
      </c>
      <c r="F16371" s="88"/>
      <c r="P16371" s="343"/>
    </row>
    <row r="16372" spans="1:16" x14ac:dyDescent="0.25">
      <c r="A16372" s="264" t="s">
        <v>11515</v>
      </c>
      <c r="B16372" s="264" t="s">
        <v>6669</v>
      </c>
      <c r="C16372" s="265">
        <v>230807</v>
      </c>
      <c r="D16372" s="265" t="s">
        <v>15953</v>
      </c>
      <c r="E16372" s="266" t="s">
        <v>6877</v>
      </c>
      <c r="P16372" s="343"/>
    </row>
    <row r="16373" spans="1:16" x14ac:dyDescent="0.25">
      <c r="A16373" s="264" t="s">
        <v>11515</v>
      </c>
      <c r="B16373" s="264" t="s">
        <v>3587</v>
      </c>
      <c r="C16373" s="265">
        <v>230904</v>
      </c>
      <c r="D16373" s="265" t="s">
        <v>15953</v>
      </c>
      <c r="E16373" s="266" t="s">
        <v>10715</v>
      </c>
      <c r="P16373" s="343"/>
    </row>
    <row r="16374" spans="1:16" x14ac:dyDescent="0.2">
      <c r="A16374" s="57" t="s">
        <v>3574</v>
      </c>
      <c r="B16374" s="92" t="s">
        <v>4550</v>
      </c>
      <c r="C16374" s="93" t="s">
        <v>4548</v>
      </c>
      <c r="D16374" s="93" t="s">
        <v>4549</v>
      </c>
      <c r="E16374" s="94">
        <v>46203</v>
      </c>
      <c r="F16374" s="93"/>
      <c r="G16374" s="93"/>
      <c r="H16374" s="93"/>
      <c r="I16374" s="99"/>
      <c r="J16374" s="99"/>
      <c r="K16374" s="99"/>
      <c r="L16374" s="337"/>
      <c r="M16374" s="337"/>
      <c r="P16374" s="343"/>
    </row>
    <row r="16375" spans="1:16" x14ac:dyDescent="0.25">
      <c r="A16375" s="44" t="s">
        <v>3574</v>
      </c>
      <c r="B16375" s="44" t="s">
        <v>15257</v>
      </c>
      <c r="C16375" s="45" t="s">
        <v>13518</v>
      </c>
      <c r="D16375" s="45" t="s">
        <v>16294</v>
      </c>
      <c r="E16375" s="46">
        <v>46022</v>
      </c>
      <c r="F16375" s="338"/>
      <c r="G16375" s="44"/>
      <c r="H16375" s="44"/>
      <c r="I16375" s="44"/>
      <c r="J16375" s="44"/>
      <c r="K16375" s="44"/>
      <c r="L16375" s="337"/>
      <c r="M16375" s="337"/>
      <c r="N16375" s="31"/>
      <c r="P16375" s="343"/>
    </row>
    <row r="16376" spans="1:16" x14ac:dyDescent="0.25">
      <c r="A16376" s="44" t="s">
        <v>8964</v>
      </c>
      <c r="B16376" s="44" t="s">
        <v>334</v>
      </c>
      <c r="C16376" s="45" t="s">
        <v>11344</v>
      </c>
      <c r="D16376" s="45" t="s">
        <v>15765</v>
      </c>
      <c r="E16376" s="45" t="s">
        <v>2980</v>
      </c>
      <c r="F16376" s="328"/>
      <c r="G16376" s="328"/>
      <c r="H16376" s="328"/>
      <c r="I16376" s="329"/>
      <c r="J16376" s="329"/>
      <c r="K16376" s="329"/>
      <c r="L16376" s="337"/>
      <c r="M16376" s="337"/>
      <c r="P16376" s="343"/>
    </row>
    <row r="16377" spans="1:16" x14ac:dyDescent="0.25">
      <c r="A16377" s="346" t="s">
        <v>8964</v>
      </c>
      <c r="B16377" s="346" t="s">
        <v>334</v>
      </c>
      <c r="C16377" s="347" t="s">
        <v>11344</v>
      </c>
      <c r="D16377" s="347" t="s">
        <v>15765</v>
      </c>
      <c r="E16377" s="347" t="s">
        <v>6430</v>
      </c>
      <c r="F16377" s="346"/>
      <c r="G16377" s="346"/>
      <c r="H16377" s="346"/>
      <c r="I16377" s="346"/>
      <c r="J16377" s="346"/>
      <c r="K16377" s="346"/>
      <c r="L16377" s="346"/>
      <c r="M16377" s="346"/>
      <c r="P16377" s="343"/>
    </row>
    <row r="16378" spans="1:16" x14ac:dyDescent="0.25">
      <c r="A16378" s="44" t="s">
        <v>8964</v>
      </c>
      <c r="B16378" s="44" t="s">
        <v>334</v>
      </c>
      <c r="C16378" s="45" t="s">
        <v>11344</v>
      </c>
      <c r="D16378" s="45" t="s">
        <v>13812</v>
      </c>
      <c r="E16378" s="45" t="s">
        <v>2980</v>
      </c>
      <c r="F16378" s="93"/>
      <c r="G16378" s="93"/>
      <c r="H16378" s="93"/>
      <c r="I16378" s="99"/>
      <c r="J16378" s="99"/>
      <c r="K16378" s="99"/>
      <c r="L16378" s="337"/>
      <c r="M16378" s="337"/>
      <c r="P16378" s="343"/>
    </row>
    <row r="16379" spans="1:16" x14ac:dyDescent="0.25">
      <c r="A16379" s="264" t="s">
        <v>10828</v>
      </c>
      <c r="B16379" s="264" t="s">
        <v>6669</v>
      </c>
      <c r="C16379" s="265">
        <v>230807</v>
      </c>
      <c r="D16379" s="265" t="s">
        <v>15953</v>
      </c>
      <c r="E16379" s="266" t="s">
        <v>6877</v>
      </c>
      <c r="P16379" s="343"/>
    </row>
    <row r="16380" spans="1:16" x14ac:dyDescent="0.25">
      <c r="A16380" s="1" t="s">
        <v>9959</v>
      </c>
      <c r="B16380" s="432" t="s">
        <v>4918</v>
      </c>
      <c r="C16380" s="433" t="s">
        <v>4921</v>
      </c>
      <c r="D16380" s="434" t="s">
        <v>17016</v>
      </c>
      <c r="E16380" s="434">
        <v>45886</v>
      </c>
      <c r="P16380" s="343"/>
    </row>
    <row r="16381" spans="1:16" x14ac:dyDescent="0.25">
      <c r="A16381" s="264" t="s">
        <v>18062</v>
      </c>
      <c r="B16381" s="264" t="s">
        <v>236</v>
      </c>
      <c r="C16381" s="265">
        <v>241001</v>
      </c>
      <c r="D16381" s="265" t="s">
        <v>15953</v>
      </c>
      <c r="E16381" s="266" t="s">
        <v>11352</v>
      </c>
      <c r="P16381" s="343"/>
    </row>
    <row r="16382" spans="1:16" x14ac:dyDescent="0.2">
      <c r="A16382" s="57" t="s">
        <v>1933</v>
      </c>
      <c r="B16382" s="57" t="s">
        <v>2495</v>
      </c>
      <c r="C16382" s="62">
        <v>21030</v>
      </c>
      <c r="D16382" s="62" t="s">
        <v>5966</v>
      </c>
      <c r="E16382" s="60">
        <v>45961</v>
      </c>
      <c r="F16382" s="339" t="s">
        <v>16268</v>
      </c>
      <c r="G16382" s="339" t="s">
        <v>16268</v>
      </c>
      <c r="H16382" s="57"/>
      <c r="I16382" s="57"/>
      <c r="J16382" s="57"/>
      <c r="K16382" s="57"/>
      <c r="L16382" s="337"/>
      <c r="M16382" s="337"/>
      <c r="N16382" s="31"/>
      <c r="P16382" s="343"/>
    </row>
    <row r="16383" spans="1:16" x14ac:dyDescent="0.25">
      <c r="A16383" s="264" t="s">
        <v>15174</v>
      </c>
      <c r="B16383" s="264" t="s">
        <v>14592</v>
      </c>
      <c r="C16383" s="265">
        <v>24020102</v>
      </c>
      <c r="D16383" s="265" t="s">
        <v>15953</v>
      </c>
      <c r="E16383" s="266" t="s">
        <v>8836</v>
      </c>
      <c r="P16383" s="343"/>
    </row>
    <row r="16384" spans="1:16" x14ac:dyDescent="0.25">
      <c r="A16384" s="44" t="s">
        <v>4944</v>
      </c>
      <c r="B16384" s="44" t="s">
        <v>16390</v>
      </c>
      <c r="C16384" s="45" t="s">
        <v>16391</v>
      </c>
      <c r="D16384" s="45" t="s">
        <v>16294</v>
      </c>
      <c r="E16384" s="46">
        <v>45838</v>
      </c>
      <c r="F16384" s="338"/>
      <c r="G16384" s="44"/>
      <c r="H16384" s="44"/>
      <c r="I16384" s="44"/>
      <c r="J16384" s="44"/>
      <c r="K16384" s="44"/>
      <c r="L16384" s="337"/>
      <c r="M16384" s="337"/>
      <c r="N16384" s="31"/>
      <c r="P16384" s="343"/>
    </row>
    <row r="16385" spans="1:16" x14ac:dyDescent="0.25">
      <c r="A16385" s="44" t="s">
        <v>4944</v>
      </c>
      <c r="B16385" s="44" t="s">
        <v>15285</v>
      </c>
      <c r="C16385" s="45" t="s">
        <v>13522</v>
      </c>
      <c r="D16385" s="45" t="s">
        <v>16294</v>
      </c>
      <c r="E16385" s="46">
        <v>45838</v>
      </c>
      <c r="F16385" s="338"/>
      <c r="G16385" s="44"/>
      <c r="H16385" s="44"/>
      <c r="I16385" s="44"/>
      <c r="J16385" s="44"/>
      <c r="K16385" s="44"/>
      <c r="L16385" s="337"/>
      <c r="M16385" s="337"/>
      <c r="N16385" s="31"/>
      <c r="P16385" s="343"/>
    </row>
    <row r="16386" spans="1:16" x14ac:dyDescent="0.25">
      <c r="A16386" s="264" t="s">
        <v>4354</v>
      </c>
      <c r="B16386" s="264" t="s">
        <v>3782</v>
      </c>
      <c r="C16386" s="265">
        <v>210205</v>
      </c>
      <c r="D16386" s="265" t="s">
        <v>15953</v>
      </c>
      <c r="E16386" s="266" t="s">
        <v>8836</v>
      </c>
      <c r="P16386" s="343"/>
    </row>
    <row r="16387" spans="1:16" x14ac:dyDescent="0.2">
      <c r="A16387" s="57" t="s">
        <v>2490</v>
      </c>
      <c r="B16387" s="57" t="s">
        <v>2495</v>
      </c>
      <c r="C16387" s="62">
        <v>21030</v>
      </c>
      <c r="D16387" s="62" t="s">
        <v>5966</v>
      </c>
      <c r="E16387" s="60">
        <v>45961</v>
      </c>
      <c r="F16387" s="339" t="s">
        <v>16267</v>
      </c>
      <c r="G16387" s="339" t="s">
        <v>16268</v>
      </c>
      <c r="H16387" s="57"/>
      <c r="I16387" s="57"/>
      <c r="J16387" s="57"/>
      <c r="K16387" s="57"/>
      <c r="L16387" s="337"/>
      <c r="M16387" s="337"/>
      <c r="N16387" s="31"/>
      <c r="P16387" s="343"/>
    </row>
    <row r="16388" spans="1:16" x14ac:dyDescent="0.25">
      <c r="A16388" s="44" t="s">
        <v>2718</v>
      </c>
      <c r="B16388" s="44" t="s">
        <v>1352</v>
      </c>
      <c r="C16388" s="45" t="s">
        <v>9319</v>
      </c>
      <c r="D16388" s="45" t="s">
        <v>18252</v>
      </c>
      <c r="E16388" s="45" t="s">
        <v>3754</v>
      </c>
      <c r="F16388" s="45" t="s">
        <v>1384</v>
      </c>
      <c r="G16388" s="45" t="s">
        <v>1385</v>
      </c>
      <c r="P16388" s="343"/>
    </row>
    <row r="16389" spans="1:16" x14ac:dyDescent="0.25">
      <c r="A16389" s="1" t="s">
        <v>2718</v>
      </c>
      <c r="B16389" s="432" t="s">
        <v>14430</v>
      </c>
      <c r="C16389" s="433" t="s">
        <v>14283</v>
      </c>
      <c r="D16389" s="434" t="s">
        <v>17016</v>
      </c>
      <c r="E16389" s="434">
        <v>45826</v>
      </c>
      <c r="P16389" s="343"/>
    </row>
    <row r="16390" spans="1:16" x14ac:dyDescent="0.25">
      <c r="A16390" s="264" t="s">
        <v>7146</v>
      </c>
      <c r="B16390" s="264" t="s">
        <v>2751</v>
      </c>
      <c r="C16390" s="265">
        <v>220105</v>
      </c>
      <c r="D16390" s="265" t="s">
        <v>15953</v>
      </c>
      <c r="E16390" s="266" t="s">
        <v>3064</v>
      </c>
      <c r="P16390" s="343"/>
    </row>
    <row r="16391" spans="1:16" x14ac:dyDescent="0.25">
      <c r="A16391" s="264" t="s">
        <v>2743</v>
      </c>
      <c r="B16391" s="264" t="s">
        <v>6966</v>
      </c>
      <c r="C16391" s="265">
        <v>23010401</v>
      </c>
      <c r="D16391" s="265" t="s">
        <v>15953</v>
      </c>
      <c r="E16391" s="266" t="s">
        <v>6967</v>
      </c>
      <c r="P16391" s="343"/>
    </row>
    <row r="16392" spans="1:16" x14ac:dyDescent="0.25">
      <c r="A16392" s="264" t="s">
        <v>2743</v>
      </c>
      <c r="B16392" s="264" t="s">
        <v>3782</v>
      </c>
      <c r="C16392" s="265">
        <v>23010402</v>
      </c>
      <c r="D16392" s="265" t="s">
        <v>15953</v>
      </c>
      <c r="E16392" s="266" t="s">
        <v>8836</v>
      </c>
      <c r="P16392" s="343"/>
    </row>
    <row r="16393" spans="1:16" x14ac:dyDescent="0.25">
      <c r="A16393" s="403" t="s">
        <v>17625</v>
      </c>
      <c r="B16393" s="403" t="s">
        <v>17099</v>
      </c>
      <c r="C16393" s="413">
        <v>8.24</v>
      </c>
      <c r="D16393" s="43" t="s">
        <v>17679</v>
      </c>
      <c r="E16393" s="43">
        <v>47057</v>
      </c>
      <c r="F16393" s="88"/>
      <c r="P16393" s="343"/>
    </row>
    <row r="16394" spans="1:16" x14ac:dyDescent="0.25">
      <c r="A16394" s="264" t="s">
        <v>10829</v>
      </c>
      <c r="B16394" s="264" t="s">
        <v>6669</v>
      </c>
      <c r="C16394" s="265">
        <v>230807</v>
      </c>
      <c r="D16394" s="265" t="s">
        <v>15953</v>
      </c>
      <c r="E16394" s="266" t="s">
        <v>6877</v>
      </c>
      <c r="P16394" s="343"/>
    </row>
    <row r="16395" spans="1:16" x14ac:dyDescent="0.25">
      <c r="A16395" s="44" t="s">
        <v>3108</v>
      </c>
      <c r="B16395" s="44" t="s">
        <v>15257</v>
      </c>
      <c r="C16395" s="45" t="s">
        <v>13518</v>
      </c>
      <c r="D16395" s="45" t="s">
        <v>16294</v>
      </c>
      <c r="E16395" s="46">
        <v>46022</v>
      </c>
      <c r="F16395" s="338"/>
      <c r="G16395" s="44"/>
      <c r="H16395" s="44"/>
      <c r="I16395" s="44"/>
      <c r="J16395" s="44"/>
      <c r="K16395" s="44"/>
      <c r="L16395" s="337"/>
      <c r="M16395" s="337"/>
      <c r="N16395" s="31"/>
      <c r="P16395" s="343"/>
    </row>
    <row r="16396" spans="1:16" x14ac:dyDescent="0.25">
      <c r="A16396" s="262" t="s">
        <v>11648</v>
      </c>
      <c r="B16396" s="262" t="s">
        <v>11574</v>
      </c>
      <c r="C16396" s="53" t="s">
        <v>11767</v>
      </c>
      <c r="D16396" s="93" t="s">
        <v>7330</v>
      </c>
      <c r="E16396" s="263">
        <v>47091</v>
      </c>
      <c r="F16396" s="93"/>
      <c r="G16396" s="93"/>
      <c r="H16396" s="93"/>
      <c r="I16396" s="99"/>
      <c r="J16396" s="99"/>
      <c r="K16396" s="99"/>
      <c r="L16396" s="337"/>
      <c r="M16396" s="337"/>
      <c r="P16396" s="343"/>
    </row>
    <row r="16397" spans="1:16" x14ac:dyDescent="0.25">
      <c r="A16397" s="264" t="s">
        <v>8803</v>
      </c>
      <c r="B16397" s="264" t="s">
        <v>1062</v>
      </c>
      <c r="C16397" s="265">
        <v>230101</v>
      </c>
      <c r="D16397" s="265" t="s">
        <v>15953</v>
      </c>
      <c r="E16397" s="266" t="s">
        <v>6809</v>
      </c>
      <c r="P16397" s="343"/>
    </row>
    <row r="16398" spans="1:16" x14ac:dyDescent="0.25">
      <c r="A16398" s="264" t="s">
        <v>8803</v>
      </c>
      <c r="B16398" s="264" t="s">
        <v>8832</v>
      </c>
      <c r="C16398" s="265">
        <v>230203</v>
      </c>
      <c r="D16398" s="265" t="s">
        <v>15953</v>
      </c>
      <c r="E16398" s="266" t="s">
        <v>8836</v>
      </c>
      <c r="P16398" s="343"/>
    </row>
    <row r="16399" spans="1:16" x14ac:dyDescent="0.25">
      <c r="A16399" s="44" t="s">
        <v>16229</v>
      </c>
      <c r="B16399" s="44" t="s">
        <v>15970</v>
      </c>
      <c r="C16399" s="45" t="s">
        <v>15775</v>
      </c>
      <c r="D16399" s="45" t="s">
        <v>18252</v>
      </c>
      <c r="E16399" s="45" t="s">
        <v>6416</v>
      </c>
      <c r="F16399" s="45" t="s">
        <v>1384</v>
      </c>
      <c r="G16399" s="45" t="s">
        <v>1385</v>
      </c>
      <c r="P16399" s="343"/>
    </row>
    <row r="16400" spans="1:16" x14ac:dyDescent="0.25">
      <c r="A16400" s="91" t="s">
        <v>13368</v>
      </c>
      <c r="B16400" s="92" t="s">
        <v>13392</v>
      </c>
      <c r="C16400" s="45" t="s">
        <v>13137</v>
      </c>
      <c r="D16400" s="93" t="s">
        <v>13391</v>
      </c>
      <c r="E16400" s="94">
        <v>45838</v>
      </c>
      <c r="F16400" s="93"/>
      <c r="G16400" s="93"/>
      <c r="H16400" s="93"/>
      <c r="I16400" s="99"/>
      <c r="J16400" s="99"/>
      <c r="K16400" s="99"/>
      <c r="L16400" s="337"/>
      <c r="M16400" s="337"/>
      <c r="N16400" s="31"/>
      <c r="P16400" s="343"/>
    </row>
    <row r="16401" spans="1:16" x14ac:dyDescent="0.25">
      <c r="A16401" s="262" t="s">
        <v>7259</v>
      </c>
      <c r="B16401" s="262" t="s">
        <v>9227</v>
      </c>
      <c r="C16401" s="53" t="s">
        <v>9296</v>
      </c>
      <c r="D16401" s="93" t="s">
        <v>7330</v>
      </c>
      <c r="E16401" s="263">
        <v>46791</v>
      </c>
      <c r="F16401" s="93"/>
      <c r="G16401" s="93"/>
      <c r="H16401" s="93"/>
      <c r="I16401" s="99"/>
      <c r="J16401" s="99"/>
      <c r="K16401" s="99"/>
      <c r="L16401" s="337"/>
      <c r="M16401" s="337"/>
      <c r="P16401" s="343"/>
    </row>
    <row r="16402" spans="1:16" x14ac:dyDescent="0.25">
      <c r="A16402" s="44" t="s">
        <v>7259</v>
      </c>
      <c r="B16402" s="44" t="s">
        <v>15290</v>
      </c>
      <c r="C16402" s="45" t="s">
        <v>7249</v>
      </c>
      <c r="D16402" s="45" t="s">
        <v>16294</v>
      </c>
      <c r="E16402" s="46">
        <v>45777</v>
      </c>
      <c r="F16402" s="338"/>
      <c r="G16402" s="44"/>
      <c r="H16402" s="44"/>
      <c r="I16402" s="44"/>
      <c r="J16402" s="44"/>
      <c r="K16402" s="44"/>
      <c r="L16402" s="337"/>
      <c r="M16402" s="337"/>
      <c r="N16402" s="31"/>
      <c r="P16402" s="343"/>
    </row>
    <row r="16403" spans="1:16" x14ac:dyDescent="0.25">
      <c r="A16403" s="403" t="s">
        <v>17626</v>
      </c>
      <c r="B16403" s="403" t="s">
        <v>17091</v>
      </c>
      <c r="C16403" s="413">
        <v>12.24</v>
      </c>
      <c r="D16403" s="43" t="s">
        <v>17679</v>
      </c>
      <c r="E16403" s="43">
        <v>47299</v>
      </c>
      <c r="F16403" s="88"/>
      <c r="P16403" s="343"/>
    </row>
    <row r="16404" spans="1:16" x14ac:dyDescent="0.25">
      <c r="A16404" s="44" t="s">
        <v>11086</v>
      </c>
      <c r="B16404" s="44" t="s">
        <v>1369</v>
      </c>
      <c r="C16404" s="45" t="s">
        <v>10988</v>
      </c>
      <c r="D16404" s="45" t="s">
        <v>18252</v>
      </c>
      <c r="E16404" s="45" t="s">
        <v>10715</v>
      </c>
      <c r="F16404" s="45" t="s">
        <v>1384</v>
      </c>
      <c r="G16404" s="45" t="s">
        <v>1385</v>
      </c>
      <c r="P16404" s="343"/>
    </row>
    <row r="16405" spans="1:16" x14ac:dyDescent="0.2">
      <c r="A16405" s="99" t="s">
        <v>1937</v>
      </c>
      <c r="B16405" s="92" t="s">
        <v>1936</v>
      </c>
      <c r="C16405" s="146" t="s">
        <v>3157</v>
      </c>
      <c r="D16405" s="146" t="s">
        <v>1925</v>
      </c>
      <c r="E16405" s="107">
        <v>45565</v>
      </c>
      <c r="F16405" s="93"/>
      <c r="G16405" s="93"/>
      <c r="H16405" s="93" t="s">
        <v>1385</v>
      </c>
      <c r="I16405" s="99"/>
      <c r="J16405" s="99"/>
      <c r="K16405" s="99"/>
      <c r="L16405" s="337"/>
      <c r="M16405" s="337"/>
      <c r="P16405" s="343"/>
    </row>
    <row r="16406" spans="1:16" x14ac:dyDescent="0.25">
      <c r="A16406" s="44" t="s">
        <v>2941</v>
      </c>
      <c r="B16406" s="44" t="s">
        <v>9309</v>
      </c>
      <c r="C16406" s="45" t="s">
        <v>9310</v>
      </c>
      <c r="D16406" s="45" t="s">
        <v>18252</v>
      </c>
      <c r="E16406" s="45" t="s">
        <v>3754</v>
      </c>
      <c r="F16406" s="45" t="s">
        <v>1384</v>
      </c>
      <c r="G16406" s="45" t="s">
        <v>1385</v>
      </c>
      <c r="P16406" s="343"/>
    </row>
    <row r="16407" spans="1:16" x14ac:dyDescent="0.25">
      <c r="A16407" s="76" t="s">
        <v>2941</v>
      </c>
      <c r="B16407" s="131" t="s">
        <v>1936</v>
      </c>
      <c r="C16407" s="146" t="s">
        <v>3157</v>
      </c>
      <c r="D16407" s="146" t="s">
        <v>1925</v>
      </c>
      <c r="E16407" s="107">
        <v>45199</v>
      </c>
      <c r="F16407" s="93"/>
      <c r="G16407" s="93"/>
      <c r="H16407" s="93"/>
      <c r="I16407" s="99"/>
      <c r="J16407" s="99"/>
      <c r="K16407" s="99"/>
      <c r="L16407" s="337"/>
      <c r="M16407" s="337"/>
      <c r="P16407" s="343"/>
    </row>
    <row r="16408" spans="1:16" x14ac:dyDescent="0.25">
      <c r="A16408" s="100" t="s">
        <v>4151</v>
      </c>
      <c r="B16408" s="92" t="s">
        <v>4153</v>
      </c>
      <c r="C16408" s="93" t="s">
        <v>4154</v>
      </c>
      <c r="D16408" s="93" t="s">
        <v>1398</v>
      </c>
      <c r="E16408" s="94">
        <v>46131</v>
      </c>
      <c r="F16408" s="93"/>
      <c r="G16408" s="93"/>
      <c r="H16408" s="93"/>
      <c r="I16408" s="99"/>
      <c r="J16408" s="99"/>
      <c r="K16408" s="99"/>
      <c r="L16408" s="337"/>
      <c r="M16408" s="337"/>
      <c r="P16408" s="343"/>
    </row>
    <row r="16409" spans="1:16" x14ac:dyDescent="0.25">
      <c r="A16409" s="44" t="s">
        <v>10618</v>
      </c>
      <c r="B16409" s="92" t="s">
        <v>4153</v>
      </c>
      <c r="C16409" s="93" t="s">
        <v>10622</v>
      </c>
      <c r="D16409" s="93" t="s">
        <v>1398</v>
      </c>
      <c r="E16409" s="94">
        <v>46518</v>
      </c>
      <c r="F16409" s="93"/>
      <c r="G16409" s="93"/>
      <c r="H16409" s="93"/>
      <c r="I16409" s="99"/>
      <c r="J16409" s="99"/>
      <c r="K16409" s="99"/>
      <c r="L16409" s="337"/>
      <c r="M16409" s="337"/>
      <c r="P16409" s="343"/>
    </row>
    <row r="16410" spans="1:16" x14ac:dyDescent="0.25">
      <c r="A16410" s="44" t="s">
        <v>17058</v>
      </c>
      <c r="B16410" s="353" t="s">
        <v>17063</v>
      </c>
      <c r="C16410" s="32" t="s">
        <v>17033</v>
      </c>
      <c r="D16410" s="32" t="s">
        <v>1398</v>
      </c>
      <c r="E16410" s="33">
        <v>47208</v>
      </c>
      <c r="F16410" s="32"/>
      <c r="G16410" s="32"/>
      <c r="H16410" s="32"/>
      <c r="I16410" s="31"/>
      <c r="J16410" s="31"/>
      <c r="K16410" s="31"/>
      <c r="L16410" s="31"/>
      <c r="M16410" s="31"/>
      <c r="N16410" s="31"/>
      <c r="P16410" s="343"/>
    </row>
    <row r="16411" spans="1:16" ht="14.4" x14ac:dyDescent="0.3">
      <c r="A16411" s="25" t="s">
        <v>17058</v>
      </c>
      <c r="B16411" s="44" t="s">
        <v>1764</v>
      </c>
      <c r="C16411" s="45" t="s">
        <v>6398</v>
      </c>
      <c r="D16411" s="45" t="s">
        <v>15765</v>
      </c>
      <c r="E16411" s="45" t="s">
        <v>6211</v>
      </c>
      <c r="F16411" s="328"/>
      <c r="G16411" s="328"/>
      <c r="H16411" s="328"/>
      <c r="I16411" s="329"/>
      <c r="J16411" s="329"/>
      <c r="K16411" s="329"/>
      <c r="P16411" s="343"/>
    </row>
    <row r="16412" spans="1:16" x14ac:dyDescent="0.25">
      <c r="A16412" s="1" t="s">
        <v>89</v>
      </c>
      <c r="B16412" s="432" t="s">
        <v>4918</v>
      </c>
      <c r="C16412" s="433" t="s">
        <v>4922</v>
      </c>
      <c r="D16412" s="434" t="s">
        <v>17016</v>
      </c>
      <c r="E16412" s="434">
        <v>45886</v>
      </c>
      <c r="P16412" s="343"/>
    </row>
    <row r="16413" spans="1:16" x14ac:dyDescent="0.25">
      <c r="A16413" s="1" t="s">
        <v>89</v>
      </c>
      <c r="B16413" s="432" t="s">
        <v>4918</v>
      </c>
      <c r="C16413" s="433" t="s">
        <v>4922</v>
      </c>
      <c r="D16413" s="434" t="s">
        <v>17016</v>
      </c>
      <c r="E16413" s="434">
        <v>45886</v>
      </c>
      <c r="P16413" s="343"/>
    </row>
    <row r="16414" spans="1:16" x14ac:dyDescent="0.25">
      <c r="A16414" s="264" t="s">
        <v>1021</v>
      </c>
      <c r="B16414" s="264" t="s">
        <v>1061</v>
      </c>
      <c r="C16414" s="265">
        <v>240803</v>
      </c>
      <c r="D16414" s="265" t="s">
        <v>15953</v>
      </c>
      <c r="E16414" s="266" t="s">
        <v>6416</v>
      </c>
      <c r="P16414" s="343"/>
    </row>
    <row r="16415" spans="1:16" x14ac:dyDescent="0.25">
      <c r="A16415" s="44" t="s">
        <v>2444</v>
      </c>
      <c r="B16415" s="44" t="s">
        <v>1357</v>
      </c>
      <c r="C16415" s="45" t="s">
        <v>6195</v>
      </c>
      <c r="D16415" s="45" t="s">
        <v>18252</v>
      </c>
      <c r="E16415" s="45" t="s">
        <v>6212</v>
      </c>
      <c r="F16415" s="45" t="s">
        <v>1384</v>
      </c>
      <c r="G16415" s="45" t="s">
        <v>1385</v>
      </c>
      <c r="P16415" s="343"/>
    </row>
    <row r="16416" spans="1:16" x14ac:dyDescent="0.25">
      <c r="A16416" s="403" t="s">
        <v>4842</v>
      </c>
      <c r="B16416" s="403" t="s">
        <v>17128</v>
      </c>
      <c r="C16416" s="413">
        <v>20.22</v>
      </c>
      <c r="D16416" s="43" t="s">
        <v>17679</v>
      </c>
      <c r="E16416" s="43">
        <v>45838</v>
      </c>
      <c r="F16416" s="88"/>
      <c r="P16416" s="343"/>
    </row>
    <row r="16417" spans="1:16" x14ac:dyDescent="0.25">
      <c r="A16417" s="403" t="s">
        <v>4842</v>
      </c>
      <c r="B16417" s="403" t="s">
        <v>17093</v>
      </c>
      <c r="C16417" s="413">
        <v>33.229999999999997</v>
      </c>
      <c r="D16417" s="43" t="s">
        <v>17679</v>
      </c>
      <c r="E16417" s="43">
        <v>46934</v>
      </c>
      <c r="F16417" s="88"/>
      <c r="P16417" s="343"/>
    </row>
    <row r="16418" spans="1:16" x14ac:dyDescent="0.25">
      <c r="A16418" s="44" t="s">
        <v>4842</v>
      </c>
      <c r="B16418" s="44" t="s">
        <v>15279</v>
      </c>
      <c r="C16418" s="45" t="s">
        <v>11130</v>
      </c>
      <c r="D16418" s="45" t="s">
        <v>16294</v>
      </c>
      <c r="E16418" s="46">
        <v>46112</v>
      </c>
      <c r="F16418" s="338"/>
      <c r="G16418" s="44"/>
      <c r="H16418" s="44"/>
      <c r="I16418" s="44"/>
      <c r="J16418" s="44"/>
      <c r="K16418" s="44"/>
      <c r="L16418" s="337"/>
      <c r="M16418" s="337"/>
      <c r="P16418" s="343"/>
    </row>
    <row r="16419" spans="1:16" x14ac:dyDescent="0.25">
      <c r="A16419" s="264" t="s">
        <v>4842</v>
      </c>
      <c r="B16419" s="264" t="s">
        <v>1067</v>
      </c>
      <c r="C16419" s="265">
        <v>230703</v>
      </c>
      <c r="D16419" s="265" t="s">
        <v>15953</v>
      </c>
      <c r="E16419" s="266" t="s">
        <v>5273</v>
      </c>
      <c r="P16419" s="343"/>
    </row>
    <row r="16420" spans="1:16" x14ac:dyDescent="0.25">
      <c r="A16420" s="44" t="s">
        <v>1838</v>
      </c>
      <c r="B16420" s="44" t="s">
        <v>1842</v>
      </c>
      <c r="C16420" s="45" t="s">
        <v>6209</v>
      </c>
      <c r="D16420" s="45" t="s">
        <v>18252</v>
      </c>
      <c r="E16420" s="45" t="s">
        <v>5183</v>
      </c>
      <c r="F16420" s="45" t="s">
        <v>1384</v>
      </c>
      <c r="G16420" s="45" t="s">
        <v>1385</v>
      </c>
      <c r="P16420" s="343"/>
    </row>
    <row r="16421" spans="1:16" x14ac:dyDescent="0.25">
      <c r="A16421" s="403" t="s">
        <v>17627</v>
      </c>
      <c r="B16421" s="403" t="s">
        <v>17143</v>
      </c>
      <c r="C16421" s="413">
        <v>19.22</v>
      </c>
      <c r="D16421" s="43" t="s">
        <v>17679</v>
      </c>
      <c r="E16421" s="43">
        <v>45838</v>
      </c>
      <c r="F16421" s="88"/>
      <c r="P16421" s="343"/>
    </row>
    <row r="16422" spans="1:16" x14ac:dyDescent="0.25">
      <c r="A16422" s="403" t="s">
        <v>17627</v>
      </c>
      <c r="B16422" s="403" t="s">
        <v>17216</v>
      </c>
      <c r="C16422" s="413">
        <v>35.22</v>
      </c>
      <c r="D16422" s="43" t="s">
        <v>17679</v>
      </c>
      <c r="E16422" s="43">
        <v>45838</v>
      </c>
      <c r="F16422" s="88"/>
      <c r="P16422" s="343"/>
    </row>
    <row r="16423" spans="1:16" x14ac:dyDescent="0.25">
      <c r="A16423" s="44" t="s">
        <v>10595</v>
      </c>
      <c r="B16423" s="44" t="s">
        <v>3186</v>
      </c>
      <c r="C16423" s="45" t="s">
        <v>10544</v>
      </c>
      <c r="D16423" s="45" t="s">
        <v>18252</v>
      </c>
      <c r="E16423" s="45" t="s">
        <v>5410</v>
      </c>
      <c r="F16423" s="45" t="s">
        <v>1384</v>
      </c>
      <c r="G16423" s="45" t="s">
        <v>1385</v>
      </c>
      <c r="P16423" s="343"/>
    </row>
    <row r="16424" spans="1:16" x14ac:dyDescent="0.25">
      <c r="A16424" s="1" t="s">
        <v>9715</v>
      </c>
      <c r="B16424" s="432" t="s">
        <v>178</v>
      </c>
      <c r="C16424" s="433" t="s">
        <v>9716</v>
      </c>
      <c r="D16424" s="434" t="s">
        <v>17016</v>
      </c>
      <c r="E16424" s="434">
        <v>45793</v>
      </c>
      <c r="P16424" s="343"/>
    </row>
    <row r="16425" spans="1:16" x14ac:dyDescent="0.25">
      <c r="A16425" s="44" t="s">
        <v>15676</v>
      </c>
      <c r="B16425" s="44" t="s">
        <v>5093</v>
      </c>
      <c r="C16425" s="45" t="s">
        <v>15426</v>
      </c>
      <c r="D16425" s="45" t="s">
        <v>18252</v>
      </c>
      <c r="E16425" s="45" t="s">
        <v>10069</v>
      </c>
      <c r="F16425" s="45" t="s">
        <v>1384</v>
      </c>
      <c r="G16425" s="45" t="s">
        <v>1385</v>
      </c>
      <c r="P16425" s="343"/>
    </row>
    <row r="16426" spans="1:16" x14ac:dyDescent="0.25">
      <c r="A16426" s="44" t="s">
        <v>2942</v>
      </c>
      <c r="B16426" s="44" t="s">
        <v>1368</v>
      </c>
      <c r="C16426" s="45" t="s">
        <v>9312</v>
      </c>
      <c r="D16426" s="45" t="s">
        <v>18252</v>
      </c>
      <c r="E16426" s="45" t="s">
        <v>3754</v>
      </c>
      <c r="F16426" s="45" t="s">
        <v>1384</v>
      </c>
      <c r="G16426" s="45" t="s">
        <v>1385</v>
      </c>
      <c r="P16426" s="343"/>
    </row>
    <row r="16427" spans="1:16" x14ac:dyDescent="0.25">
      <c r="A16427" s="264" t="s">
        <v>10830</v>
      </c>
      <c r="B16427" s="264" t="s">
        <v>1056</v>
      </c>
      <c r="C16427" s="265">
        <v>230601</v>
      </c>
      <c r="D16427" s="265" t="s">
        <v>15953</v>
      </c>
      <c r="E16427" s="266" t="s">
        <v>10533</v>
      </c>
      <c r="P16427" s="343"/>
    </row>
    <row r="16428" spans="1:16" x14ac:dyDescent="0.25">
      <c r="A16428" s="264" t="s">
        <v>7147</v>
      </c>
      <c r="B16428" s="264" t="s">
        <v>2751</v>
      </c>
      <c r="C16428" s="265">
        <v>220105</v>
      </c>
      <c r="D16428" s="265" t="s">
        <v>15953</v>
      </c>
      <c r="E16428" s="266" t="s">
        <v>3064</v>
      </c>
      <c r="P16428" s="343"/>
    </row>
    <row r="16429" spans="1:16" x14ac:dyDescent="0.25">
      <c r="A16429" s="403" t="s">
        <v>17628</v>
      </c>
      <c r="B16429" s="403" t="s">
        <v>17135</v>
      </c>
      <c r="C16429" s="413">
        <v>21.22</v>
      </c>
      <c r="D16429" s="43" t="s">
        <v>17679</v>
      </c>
      <c r="E16429" s="43">
        <v>45838</v>
      </c>
      <c r="F16429" s="88" t="s">
        <v>1533</v>
      </c>
      <c r="P16429" s="343"/>
    </row>
    <row r="16430" spans="1:16" x14ac:dyDescent="0.25">
      <c r="A16430" s="264" t="s">
        <v>3575</v>
      </c>
      <c r="B16430" s="264" t="s">
        <v>1056</v>
      </c>
      <c r="C16430" s="265">
        <v>230601</v>
      </c>
      <c r="D16430" s="265" t="s">
        <v>15953</v>
      </c>
      <c r="E16430" s="266" t="s">
        <v>10533</v>
      </c>
      <c r="P16430" s="343"/>
    </row>
    <row r="16431" spans="1:16" x14ac:dyDescent="0.25">
      <c r="A16431" s="262" t="s">
        <v>11649</v>
      </c>
      <c r="B16431" s="262" t="s">
        <v>11553</v>
      </c>
      <c r="C16431" s="53" t="s">
        <v>11768</v>
      </c>
      <c r="D16431" s="93" t="s">
        <v>7330</v>
      </c>
      <c r="E16431" s="263">
        <v>47059</v>
      </c>
      <c r="F16431" s="93"/>
      <c r="G16431" s="93"/>
      <c r="H16431" s="93"/>
      <c r="I16431" s="99"/>
      <c r="J16431" s="99"/>
      <c r="K16431" s="99"/>
      <c r="L16431" s="337"/>
      <c r="M16431" s="337"/>
      <c r="P16431" s="343"/>
    </row>
    <row r="16432" spans="1:16" x14ac:dyDescent="0.25">
      <c r="A16432" s="264" t="s">
        <v>10831</v>
      </c>
      <c r="B16432" s="264" t="s">
        <v>1067</v>
      </c>
      <c r="C16432" s="265">
        <v>230703</v>
      </c>
      <c r="D16432" s="265" t="s">
        <v>15953</v>
      </c>
      <c r="E16432" s="266" t="s">
        <v>5273</v>
      </c>
      <c r="P16432" s="343"/>
    </row>
    <row r="16433" spans="1:16" x14ac:dyDescent="0.25">
      <c r="A16433" s="44" t="s">
        <v>2943</v>
      </c>
      <c r="B16433" s="44" t="s">
        <v>1360</v>
      </c>
      <c r="C16433" s="45" t="s">
        <v>9307</v>
      </c>
      <c r="D16433" s="45" t="s">
        <v>18252</v>
      </c>
      <c r="E16433" s="45" t="s">
        <v>3754</v>
      </c>
      <c r="F16433" s="45" t="s">
        <v>1384</v>
      </c>
      <c r="G16433" s="45" t="s">
        <v>1385</v>
      </c>
      <c r="P16433" s="343"/>
    </row>
    <row r="16434" spans="1:16" x14ac:dyDescent="0.25">
      <c r="A16434" s="403" t="s">
        <v>17629</v>
      </c>
      <c r="B16434" s="403" t="s">
        <v>17091</v>
      </c>
      <c r="C16434" s="413">
        <v>12.23</v>
      </c>
      <c r="D16434" s="43" t="s">
        <v>17679</v>
      </c>
      <c r="E16434" s="43">
        <v>46934</v>
      </c>
      <c r="F16434" s="88"/>
      <c r="P16434" s="343"/>
    </row>
    <row r="16435" spans="1:16" x14ac:dyDescent="0.25">
      <c r="A16435" s="403" t="s">
        <v>17630</v>
      </c>
      <c r="B16435" s="403" t="s">
        <v>17143</v>
      </c>
      <c r="C16435" s="413">
        <v>19.23</v>
      </c>
      <c r="D16435" s="43" t="s">
        <v>17679</v>
      </c>
      <c r="E16435" s="43">
        <v>46934</v>
      </c>
      <c r="F16435" s="88"/>
      <c r="P16435" s="343"/>
    </row>
    <row r="16436" spans="1:16" x14ac:dyDescent="0.25">
      <c r="A16436" s="403" t="s">
        <v>17630</v>
      </c>
      <c r="B16436" s="403" t="s">
        <v>17216</v>
      </c>
      <c r="C16436" s="413">
        <v>35.229999999999997</v>
      </c>
      <c r="D16436" s="43" t="s">
        <v>17679</v>
      </c>
      <c r="E16436" s="43">
        <v>46934</v>
      </c>
      <c r="F16436" s="88"/>
      <c r="P16436" s="343"/>
    </row>
    <row r="16437" spans="1:16" x14ac:dyDescent="0.25">
      <c r="A16437" s="264" t="s">
        <v>4355</v>
      </c>
      <c r="B16437" s="264" t="s">
        <v>14597</v>
      </c>
      <c r="C16437" s="265">
        <v>240302</v>
      </c>
      <c r="D16437" s="265" t="s">
        <v>15953</v>
      </c>
      <c r="E16437" s="266" t="s">
        <v>3064</v>
      </c>
      <c r="P16437" s="343"/>
    </row>
    <row r="16438" spans="1:16" x14ac:dyDescent="0.25">
      <c r="A16438" s="44" t="s">
        <v>10596</v>
      </c>
      <c r="B16438" s="44" t="s">
        <v>3186</v>
      </c>
      <c r="C16438" s="45" t="s">
        <v>10544</v>
      </c>
      <c r="D16438" s="45" t="s">
        <v>18252</v>
      </c>
      <c r="E16438" s="45" t="s">
        <v>5410</v>
      </c>
      <c r="F16438" s="45" t="s">
        <v>1384</v>
      </c>
      <c r="G16438" s="45" t="s">
        <v>1385</v>
      </c>
      <c r="P16438" s="343"/>
    </row>
    <row r="16439" spans="1:16" x14ac:dyDescent="0.2">
      <c r="A16439" s="57" t="s">
        <v>10886</v>
      </c>
      <c r="B16439" s="57" t="s">
        <v>2495</v>
      </c>
      <c r="C16439" s="62" t="s">
        <v>10848</v>
      </c>
      <c r="D16439" s="62" t="s">
        <v>5966</v>
      </c>
      <c r="E16439" s="60">
        <v>45961</v>
      </c>
      <c r="F16439" s="339" t="s">
        <v>16267</v>
      </c>
      <c r="G16439" s="339" t="s">
        <v>16268</v>
      </c>
      <c r="H16439" s="57"/>
      <c r="I16439" s="57"/>
      <c r="J16439" s="57"/>
      <c r="K16439" s="57"/>
      <c r="L16439" s="337"/>
      <c r="M16439" s="337"/>
      <c r="N16439" s="31"/>
      <c r="P16439" s="343"/>
    </row>
    <row r="16440" spans="1:16" x14ac:dyDescent="0.25">
      <c r="A16440" s="44" t="s">
        <v>16230</v>
      </c>
      <c r="B16440" s="44" t="s">
        <v>15970</v>
      </c>
      <c r="C16440" s="45" t="s">
        <v>15775</v>
      </c>
      <c r="D16440" s="45" t="s">
        <v>18252</v>
      </c>
      <c r="E16440" s="45" t="s">
        <v>6416</v>
      </c>
      <c r="F16440" s="45" t="s">
        <v>1384</v>
      </c>
      <c r="G16440" s="45" t="s">
        <v>1385</v>
      </c>
      <c r="P16440" s="343"/>
    </row>
    <row r="16441" spans="1:16" x14ac:dyDescent="0.25">
      <c r="A16441" s="44" t="s">
        <v>6153</v>
      </c>
      <c r="B16441" s="44" t="s">
        <v>2039</v>
      </c>
      <c r="C16441" s="45" t="s">
        <v>6190</v>
      </c>
      <c r="D16441" s="45" t="s">
        <v>18252</v>
      </c>
      <c r="E16441" s="45" t="s">
        <v>5183</v>
      </c>
      <c r="F16441" s="45" t="s">
        <v>1385</v>
      </c>
      <c r="G16441" s="45" t="s">
        <v>1385</v>
      </c>
      <c r="P16441" s="343"/>
    </row>
    <row r="16442" spans="1:16" x14ac:dyDescent="0.2">
      <c r="A16442" s="99" t="s">
        <v>15791</v>
      </c>
      <c r="B16442" s="92" t="s">
        <v>15799</v>
      </c>
      <c r="C16442" s="93" t="s">
        <v>15798</v>
      </c>
      <c r="D16442" s="93" t="s">
        <v>1398</v>
      </c>
      <c r="E16442" s="94">
        <v>45952</v>
      </c>
      <c r="F16442" s="93"/>
      <c r="G16442" s="93"/>
      <c r="H16442" s="93"/>
      <c r="I16442" s="99"/>
      <c r="J16442" s="99"/>
      <c r="K16442" s="99"/>
      <c r="L16442" s="337"/>
      <c r="M16442" s="337"/>
      <c r="N16442" s="31"/>
      <c r="P16442" s="343"/>
    </row>
    <row r="16443" spans="1:16" x14ac:dyDescent="0.25">
      <c r="A16443" s="44" t="s">
        <v>10597</v>
      </c>
      <c r="B16443" s="44" t="s">
        <v>3186</v>
      </c>
      <c r="C16443" s="45" t="s">
        <v>10544</v>
      </c>
      <c r="D16443" s="45" t="s">
        <v>18252</v>
      </c>
      <c r="E16443" s="45" t="s">
        <v>5410</v>
      </c>
      <c r="F16443" s="45" t="s">
        <v>1384</v>
      </c>
      <c r="G16443" s="45" t="s">
        <v>1385</v>
      </c>
      <c r="P16443" s="343"/>
    </row>
    <row r="16444" spans="1:16" x14ac:dyDescent="0.25">
      <c r="A16444" s="264" t="s">
        <v>18063</v>
      </c>
      <c r="B16444" s="264" t="s">
        <v>4181</v>
      </c>
      <c r="C16444" s="265">
        <v>230301</v>
      </c>
      <c r="D16444" s="265" t="s">
        <v>15953</v>
      </c>
      <c r="E16444" s="266" t="s">
        <v>6877</v>
      </c>
      <c r="P16444" s="343"/>
    </row>
    <row r="16445" spans="1:16" x14ac:dyDescent="0.25">
      <c r="A16445" s="403" t="s">
        <v>17631</v>
      </c>
      <c r="B16445" s="403" t="s">
        <v>17216</v>
      </c>
      <c r="C16445" s="413">
        <v>35.229999999999997</v>
      </c>
      <c r="D16445" s="43" t="s">
        <v>17679</v>
      </c>
      <c r="E16445" s="43">
        <v>46934</v>
      </c>
      <c r="F16445" s="88"/>
      <c r="P16445" s="343"/>
    </row>
    <row r="16446" spans="1:16" x14ac:dyDescent="0.25">
      <c r="A16446" s="264" t="s">
        <v>15175</v>
      </c>
      <c r="B16446" s="264" t="s">
        <v>14586</v>
      </c>
      <c r="C16446" s="265">
        <v>240403</v>
      </c>
      <c r="D16446" s="265" t="s">
        <v>15953</v>
      </c>
      <c r="E16446" s="266" t="s">
        <v>6492</v>
      </c>
      <c r="P16446" s="343"/>
    </row>
    <row r="16447" spans="1:16" x14ac:dyDescent="0.25">
      <c r="A16447" s="44" t="s">
        <v>2645</v>
      </c>
      <c r="B16447" s="44" t="s">
        <v>15256</v>
      </c>
      <c r="C16447" s="45" t="s">
        <v>2664</v>
      </c>
      <c r="D16447" s="45" t="s">
        <v>16294</v>
      </c>
      <c r="E16447" s="46">
        <v>45838</v>
      </c>
      <c r="F16447" s="338"/>
      <c r="G16447" s="44"/>
      <c r="H16447" s="44"/>
      <c r="I16447" s="44"/>
      <c r="J16447" s="44"/>
      <c r="K16447" s="44"/>
      <c r="L16447" s="337"/>
      <c r="M16447" s="337"/>
      <c r="N16447" s="31"/>
      <c r="P16447" s="343"/>
    </row>
    <row r="16448" spans="1:16" x14ac:dyDescent="0.25">
      <c r="A16448" s="264" t="s">
        <v>15937</v>
      </c>
      <c r="B16448" s="264" t="s">
        <v>6669</v>
      </c>
      <c r="C16448" s="265">
        <v>240804</v>
      </c>
      <c r="D16448" s="265" t="s">
        <v>15953</v>
      </c>
      <c r="E16448" s="266" t="s">
        <v>15826</v>
      </c>
      <c r="P16448" s="343"/>
    </row>
    <row r="16449" spans="1:16" x14ac:dyDescent="0.2">
      <c r="A16449" s="57" t="s">
        <v>13562</v>
      </c>
      <c r="B16449" s="57" t="s">
        <v>5938</v>
      </c>
      <c r="C16449" s="62">
        <v>2417</v>
      </c>
      <c r="D16449" s="62" t="s">
        <v>5966</v>
      </c>
      <c r="E16449" s="60">
        <v>46022</v>
      </c>
      <c r="F16449" s="339" t="s">
        <v>16267</v>
      </c>
      <c r="G16449" s="339" t="s">
        <v>16268</v>
      </c>
      <c r="H16449" s="57"/>
      <c r="I16449" s="57"/>
      <c r="J16449" s="57"/>
      <c r="K16449" s="57"/>
      <c r="L16449" s="337"/>
      <c r="M16449" s="337"/>
      <c r="N16449" s="31"/>
      <c r="P16449" s="343"/>
    </row>
    <row r="16450" spans="1:16" x14ac:dyDescent="0.25">
      <c r="A16450" s="403" t="s">
        <v>13562</v>
      </c>
      <c r="B16450" s="403" t="s">
        <v>17114</v>
      </c>
      <c r="C16450" s="413">
        <v>13.24</v>
      </c>
      <c r="D16450" s="43" t="s">
        <v>17679</v>
      </c>
      <c r="E16450" s="43">
        <v>47299</v>
      </c>
      <c r="F16450" s="88"/>
      <c r="P16450" s="343"/>
    </row>
    <row r="16451" spans="1:16" x14ac:dyDescent="0.25">
      <c r="A16451" s="44" t="s">
        <v>16231</v>
      </c>
      <c r="B16451" s="44" t="s">
        <v>15970</v>
      </c>
      <c r="C16451" s="45" t="s">
        <v>15775</v>
      </c>
      <c r="D16451" s="45" t="s">
        <v>18252</v>
      </c>
      <c r="E16451" s="45" t="s">
        <v>6416</v>
      </c>
      <c r="F16451" s="45" t="s">
        <v>1384</v>
      </c>
      <c r="G16451" s="45" t="s">
        <v>1385</v>
      </c>
      <c r="P16451" s="343"/>
    </row>
    <row r="16452" spans="1:16" x14ac:dyDescent="0.25">
      <c r="A16452" s="44" t="s">
        <v>16231</v>
      </c>
      <c r="B16452" s="44" t="s">
        <v>16337</v>
      </c>
      <c r="C16452" s="45" t="s">
        <v>16338</v>
      </c>
      <c r="D16452" s="45" t="s">
        <v>16294</v>
      </c>
      <c r="E16452" s="46">
        <v>46022</v>
      </c>
      <c r="F16452" s="338"/>
      <c r="G16452" s="44"/>
      <c r="H16452" s="44"/>
      <c r="I16452" s="44"/>
      <c r="J16452" s="44"/>
      <c r="K16452" s="44"/>
      <c r="L16452" s="337"/>
      <c r="M16452" s="337"/>
      <c r="N16452" s="31"/>
      <c r="P16452" s="343"/>
    </row>
    <row r="16453" spans="1:16" x14ac:dyDescent="0.25">
      <c r="A16453" s="102" t="s">
        <v>7999</v>
      </c>
      <c r="B16453" s="92" t="s">
        <v>15819</v>
      </c>
      <c r="C16453" s="93" t="s">
        <v>15820</v>
      </c>
      <c r="D16453" s="93" t="s">
        <v>1398</v>
      </c>
      <c r="E16453" s="94">
        <v>45952</v>
      </c>
      <c r="F16453" s="93"/>
      <c r="G16453" s="93"/>
      <c r="H16453" s="93"/>
      <c r="I16453" s="99"/>
      <c r="J16453" s="99"/>
      <c r="K16453" s="99"/>
      <c r="L16453" s="337"/>
      <c r="M16453" s="337"/>
      <c r="N16453" s="31"/>
      <c r="P16453" s="343"/>
    </row>
    <row r="16454" spans="1:16" x14ac:dyDescent="0.25">
      <c r="A16454" s="262" t="s">
        <v>7506</v>
      </c>
      <c r="B16454" s="262" t="s">
        <v>1778</v>
      </c>
      <c r="C16454" s="53" t="s">
        <v>11769</v>
      </c>
      <c r="D16454" s="93" t="s">
        <v>7330</v>
      </c>
      <c r="E16454" s="263">
        <v>46526</v>
      </c>
      <c r="F16454" s="93"/>
      <c r="G16454" s="93"/>
      <c r="H16454" s="93"/>
      <c r="I16454" s="99"/>
      <c r="J16454" s="99"/>
      <c r="K16454" s="99"/>
      <c r="L16454" s="337"/>
      <c r="M16454" s="337"/>
      <c r="P16454" s="343"/>
    </row>
    <row r="16455" spans="1:16" x14ac:dyDescent="0.25">
      <c r="A16455" s="86" t="s">
        <v>7506</v>
      </c>
      <c r="B16455" s="102" t="s">
        <v>7778</v>
      </c>
      <c r="C16455" s="97" t="s">
        <v>7779</v>
      </c>
      <c r="D16455" s="96" t="s">
        <v>1398</v>
      </c>
      <c r="E16455" s="64">
        <v>45975</v>
      </c>
      <c r="F16455" s="93"/>
      <c r="G16455" s="93"/>
      <c r="H16455" s="93"/>
      <c r="I16455" s="99"/>
      <c r="J16455" s="99"/>
      <c r="K16455" s="99"/>
      <c r="L16455" s="337"/>
      <c r="M16455" s="337"/>
      <c r="N16455" s="31"/>
      <c r="P16455" s="343"/>
    </row>
    <row r="16456" spans="1:16" x14ac:dyDescent="0.2">
      <c r="A16456" s="57" t="s">
        <v>4534</v>
      </c>
      <c r="B16456" s="92" t="s">
        <v>4550</v>
      </c>
      <c r="C16456" s="93" t="s">
        <v>4548</v>
      </c>
      <c r="D16456" s="93" t="s">
        <v>4549</v>
      </c>
      <c r="E16456" s="94">
        <v>46203</v>
      </c>
      <c r="F16456" s="93"/>
      <c r="G16456" s="93"/>
      <c r="H16456" s="93"/>
      <c r="I16456" s="99"/>
      <c r="J16456" s="99"/>
      <c r="K16456" s="99"/>
      <c r="L16456" s="337"/>
      <c r="M16456" s="337"/>
      <c r="P16456" s="343"/>
    </row>
    <row r="16457" spans="1:16" x14ac:dyDescent="0.25">
      <c r="A16457" s="1" t="s">
        <v>4534</v>
      </c>
      <c r="B16457" s="432" t="s">
        <v>2183</v>
      </c>
      <c r="C16457" s="433" t="s">
        <v>9784</v>
      </c>
      <c r="D16457" s="434" t="s">
        <v>17016</v>
      </c>
      <c r="E16457" s="434">
        <v>45828</v>
      </c>
      <c r="P16457" s="343"/>
    </row>
    <row r="16458" spans="1:16" x14ac:dyDescent="0.2">
      <c r="A16458" s="99" t="s">
        <v>4534</v>
      </c>
      <c r="B16458" s="92" t="s">
        <v>10965</v>
      </c>
      <c r="C16458" s="93" t="s">
        <v>10966</v>
      </c>
      <c r="D16458" s="93" t="s">
        <v>1398</v>
      </c>
      <c r="E16458" s="94">
        <v>45976</v>
      </c>
      <c r="F16458" s="93"/>
      <c r="G16458" s="93"/>
      <c r="H16458" s="93"/>
      <c r="I16458" s="99"/>
      <c r="J16458" s="99"/>
      <c r="K16458" s="99"/>
      <c r="L16458" s="337"/>
      <c r="M16458" s="337"/>
      <c r="N16458" s="31"/>
      <c r="P16458" s="343"/>
    </row>
    <row r="16459" spans="1:16" x14ac:dyDescent="0.25">
      <c r="A16459" s="264" t="s">
        <v>15176</v>
      </c>
      <c r="B16459" s="264" t="s">
        <v>13009</v>
      </c>
      <c r="C16459" s="265">
        <v>240101</v>
      </c>
      <c r="D16459" s="265" t="s">
        <v>15953</v>
      </c>
      <c r="E16459" s="266" t="s">
        <v>13010</v>
      </c>
      <c r="P16459" s="343"/>
    </row>
    <row r="16460" spans="1:16" x14ac:dyDescent="0.25">
      <c r="A16460" s="403" t="s">
        <v>3109</v>
      </c>
      <c r="B16460" s="403" t="s">
        <v>17175</v>
      </c>
      <c r="C16460" s="413">
        <v>13.22</v>
      </c>
      <c r="D16460" s="43" t="s">
        <v>17679</v>
      </c>
      <c r="E16460" s="43">
        <v>45838</v>
      </c>
      <c r="F16460" s="88"/>
      <c r="P16460" s="343"/>
    </row>
    <row r="16461" spans="1:16" x14ac:dyDescent="0.25">
      <c r="A16461" s="403" t="s">
        <v>3109</v>
      </c>
      <c r="B16461" s="403" t="s">
        <v>17093</v>
      </c>
      <c r="C16461" s="413">
        <v>33.22</v>
      </c>
      <c r="D16461" s="43" t="s">
        <v>17679</v>
      </c>
      <c r="E16461" s="43">
        <v>45838</v>
      </c>
      <c r="F16461" s="88"/>
      <c r="P16461" s="343"/>
    </row>
    <row r="16462" spans="1:16" x14ac:dyDescent="0.25">
      <c r="A16462" s="44" t="s">
        <v>3109</v>
      </c>
      <c r="B16462" s="44" t="s">
        <v>15259</v>
      </c>
      <c r="C16462" s="45" t="s">
        <v>11129</v>
      </c>
      <c r="D16462" s="45" t="s">
        <v>16294</v>
      </c>
      <c r="E16462" s="46">
        <v>46022</v>
      </c>
      <c r="F16462" s="338"/>
      <c r="G16462" s="44"/>
      <c r="H16462" s="44"/>
      <c r="I16462" s="44"/>
      <c r="J16462" s="44"/>
      <c r="K16462" s="44"/>
      <c r="L16462" s="337"/>
      <c r="M16462" s="337"/>
      <c r="N16462" s="31"/>
      <c r="P16462" s="343"/>
    </row>
    <row r="16463" spans="1:16" x14ac:dyDescent="0.25">
      <c r="A16463" s="264" t="s">
        <v>18064</v>
      </c>
      <c r="B16463" s="264" t="s">
        <v>6669</v>
      </c>
      <c r="C16463" s="265">
        <v>240804</v>
      </c>
      <c r="D16463" s="265" t="s">
        <v>15953</v>
      </c>
      <c r="E16463" s="266" t="s">
        <v>15826</v>
      </c>
      <c r="P16463" s="343"/>
    </row>
    <row r="16464" spans="1:16" x14ac:dyDescent="0.25">
      <c r="A16464" s="1" t="s">
        <v>14542</v>
      </c>
      <c r="B16464" s="432" t="s">
        <v>14398</v>
      </c>
      <c r="C16464" s="433" t="s">
        <v>14543</v>
      </c>
      <c r="D16464" s="434" t="s">
        <v>17016</v>
      </c>
      <c r="E16464" s="434">
        <v>45866</v>
      </c>
      <c r="P16464" s="343"/>
    </row>
    <row r="16465" spans="1:16" x14ac:dyDescent="0.25">
      <c r="A16465" s="44" t="s">
        <v>17059</v>
      </c>
      <c r="B16465" s="353" t="s">
        <v>17063</v>
      </c>
      <c r="C16465" s="32" t="s">
        <v>17033</v>
      </c>
      <c r="D16465" s="32" t="s">
        <v>1398</v>
      </c>
      <c r="E16465" s="33">
        <v>47208</v>
      </c>
      <c r="F16465" s="32"/>
      <c r="G16465" s="32"/>
      <c r="H16465" s="32"/>
      <c r="I16465" s="31"/>
      <c r="J16465" s="31"/>
      <c r="K16465" s="31"/>
      <c r="L16465" s="31"/>
      <c r="M16465" s="31"/>
      <c r="N16465" s="31"/>
      <c r="P16465" s="343"/>
    </row>
    <row r="16466" spans="1:16" ht="14.4" x14ac:dyDescent="0.3">
      <c r="A16466" s="25" t="s">
        <v>17059</v>
      </c>
      <c r="B16466" s="44" t="s">
        <v>201</v>
      </c>
      <c r="C16466" s="45" t="s">
        <v>5027</v>
      </c>
      <c r="D16466" s="45" t="s">
        <v>15765</v>
      </c>
      <c r="E16466" s="45" t="s">
        <v>6422</v>
      </c>
      <c r="F16466" s="328"/>
      <c r="G16466" s="328"/>
      <c r="H16466" s="328"/>
      <c r="I16466" s="329"/>
      <c r="J16466" s="329"/>
      <c r="K16466" s="329"/>
      <c r="P16466" s="343"/>
    </row>
    <row r="16467" spans="1:16" x14ac:dyDescent="0.25">
      <c r="A16467" s="264" t="s">
        <v>7148</v>
      </c>
      <c r="B16467" s="264" t="s">
        <v>2751</v>
      </c>
      <c r="C16467" s="265">
        <v>220105</v>
      </c>
      <c r="D16467" s="265" t="s">
        <v>15953</v>
      </c>
      <c r="E16467" s="266" t="s">
        <v>3064</v>
      </c>
      <c r="P16467" s="343"/>
    </row>
    <row r="16468" spans="1:16" x14ac:dyDescent="0.25">
      <c r="A16468" s="262" t="s">
        <v>7507</v>
      </c>
      <c r="B16468" s="262" t="s">
        <v>11553</v>
      </c>
      <c r="C16468" s="53" t="s">
        <v>11770</v>
      </c>
      <c r="D16468" s="93" t="s">
        <v>7330</v>
      </c>
      <c r="E16468" s="263">
        <v>47059</v>
      </c>
      <c r="F16468" s="93"/>
      <c r="G16468" s="93"/>
      <c r="H16468" s="93"/>
      <c r="I16468" s="99"/>
      <c r="J16468" s="99"/>
      <c r="K16468" s="99"/>
      <c r="L16468" s="337"/>
      <c r="M16468" s="337"/>
      <c r="P16468" s="343"/>
    </row>
    <row r="16469" spans="1:16" x14ac:dyDescent="0.2">
      <c r="A16469" s="57" t="s">
        <v>2117</v>
      </c>
      <c r="B16469" s="92" t="s">
        <v>4550</v>
      </c>
      <c r="C16469" s="93" t="s">
        <v>4548</v>
      </c>
      <c r="D16469" s="93" t="s">
        <v>4549</v>
      </c>
      <c r="E16469" s="94">
        <v>46203</v>
      </c>
      <c r="F16469" s="93"/>
      <c r="G16469" s="93"/>
      <c r="H16469" s="93"/>
      <c r="I16469" s="99"/>
      <c r="J16469" s="99"/>
      <c r="K16469" s="99"/>
      <c r="L16469" s="337"/>
      <c r="M16469" s="337"/>
      <c r="P16469" s="343"/>
    </row>
    <row r="16470" spans="1:16" x14ac:dyDescent="0.25">
      <c r="A16470" s="44" t="s">
        <v>2117</v>
      </c>
      <c r="B16470" s="44" t="s">
        <v>15259</v>
      </c>
      <c r="C16470" s="45" t="s">
        <v>11129</v>
      </c>
      <c r="D16470" s="45" t="s">
        <v>16294</v>
      </c>
      <c r="E16470" s="46">
        <v>46022</v>
      </c>
      <c r="F16470" s="338"/>
      <c r="G16470" s="44"/>
      <c r="H16470" s="44"/>
      <c r="I16470" s="44"/>
      <c r="J16470" s="44"/>
      <c r="K16470" s="44"/>
      <c r="L16470" s="337"/>
      <c r="M16470" s="337"/>
      <c r="N16470" s="31"/>
      <c r="P16470" s="343"/>
    </row>
    <row r="16471" spans="1:16" x14ac:dyDescent="0.25">
      <c r="A16471" s="1" t="s">
        <v>14544</v>
      </c>
      <c r="B16471" s="432" t="s">
        <v>14398</v>
      </c>
      <c r="C16471" s="433" t="s">
        <v>14545</v>
      </c>
      <c r="D16471" s="434" t="s">
        <v>17016</v>
      </c>
      <c r="E16471" s="434">
        <v>45866</v>
      </c>
      <c r="P16471" s="343"/>
    </row>
    <row r="16472" spans="1:16" x14ac:dyDescent="0.25">
      <c r="A16472" s="264" t="s">
        <v>9654</v>
      </c>
      <c r="B16472" s="264" t="s">
        <v>4181</v>
      </c>
      <c r="C16472" s="265">
        <v>230301</v>
      </c>
      <c r="D16472" s="265" t="s">
        <v>15953</v>
      </c>
      <c r="E16472" s="266" t="s">
        <v>6877</v>
      </c>
      <c r="P16472" s="343"/>
    </row>
    <row r="16473" spans="1:16" x14ac:dyDescent="0.25">
      <c r="A16473" s="44" t="s">
        <v>12666</v>
      </c>
      <c r="B16473" s="44" t="s">
        <v>12057</v>
      </c>
      <c r="C16473" s="45" t="s">
        <v>12963</v>
      </c>
      <c r="D16473" s="45" t="s">
        <v>4574</v>
      </c>
      <c r="E16473" s="275">
        <f>DATE(2027,12,22)</f>
        <v>46743</v>
      </c>
      <c r="M16473" s="337"/>
      <c r="P16473" s="343"/>
    </row>
    <row r="16474" spans="1:16" x14ac:dyDescent="0.25">
      <c r="A16474" s="44" t="s">
        <v>1317</v>
      </c>
      <c r="B16474" s="44" t="s">
        <v>1367</v>
      </c>
      <c r="C16474" s="45" t="s">
        <v>10990</v>
      </c>
      <c r="D16474" s="45" t="s">
        <v>18252</v>
      </c>
      <c r="E16474" s="45" t="s">
        <v>10715</v>
      </c>
      <c r="F16474" s="45" t="s">
        <v>1384</v>
      </c>
      <c r="G16474" s="45" t="s">
        <v>1385</v>
      </c>
      <c r="P16474" s="343"/>
    </row>
    <row r="16475" spans="1:16" x14ac:dyDescent="0.25">
      <c r="A16475" s="264" t="s">
        <v>16993</v>
      </c>
      <c r="B16475" s="264" t="s">
        <v>15882</v>
      </c>
      <c r="C16475" s="265">
        <v>240901</v>
      </c>
      <c r="D16475" s="265" t="s">
        <v>15953</v>
      </c>
      <c r="E16475" s="266" t="s">
        <v>6214</v>
      </c>
      <c r="P16475" s="343"/>
    </row>
    <row r="16476" spans="1:16" x14ac:dyDescent="0.25">
      <c r="A16476" s="264" t="s">
        <v>18065</v>
      </c>
      <c r="B16476" s="264" t="s">
        <v>236</v>
      </c>
      <c r="C16476" s="265">
        <v>241001</v>
      </c>
      <c r="D16476" s="265" t="s">
        <v>15953</v>
      </c>
      <c r="E16476" s="266" t="s">
        <v>11352</v>
      </c>
      <c r="P16476" s="343"/>
    </row>
    <row r="16477" spans="1:16" x14ac:dyDescent="0.25">
      <c r="A16477" s="44" t="s">
        <v>11087</v>
      </c>
      <c r="B16477" s="44" t="s">
        <v>1369</v>
      </c>
      <c r="C16477" s="45" t="s">
        <v>10988</v>
      </c>
      <c r="D16477" s="45" t="s">
        <v>18252</v>
      </c>
      <c r="E16477" s="45" t="s">
        <v>10715</v>
      </c>
      <c r="F16477" s="45" t="s">
        <v>1384</v>
      </c>
      <c r="G16477" s="45" t="s">
        <v>1385</v>
      </c>
      <c r="P16477" s="343"/>
    </row>
    <row r="16478" spans="1:16" x14ac:dyDescent="0.25">
      <c r="A16478" s="44" t="s">
        <v>10110</v>
      </c>
      <c r="B16478" s="44" t="s">
        <v>10111</v>
      </c>
      <c r="C16478" s="45" t="s">
        <v>10112</v>
      </c>
      <c r="D16478" s="45" t="s">
        <v>15765</v>
      </c>
      <c r="E16478" s="45" t="s">
        <v>6210</v>
      </c>
      <c r="F16478" s="328"/>
      <c r="G16478" s="328"/>
      <c r="H16478" s="328"/>
      <c r="I16478" s="329"/>
      <c r="J16478" s="329"/>
      <c r="K16478" s="329"/>
      <c r="L16478" s="337"/>
      <c r="M16478" s="337"/>
      <c r="P16478" s="343"/>
    </row>
    <row r="16479" spans="1:16" x14ac:dyDescent="0.25">
      <c r="A16479" s="346" t="s">
        <v>10110</v>
      </c>
      <c r="B16479" s="346" t="s">
        <v>10111</v>
      </c>
      <c r="C16479" s="347" t="s">
        <v>10112</v>
      </c>
      <c r="D16479" s="347" t="s">
        <v>15765</v>
      </c>
      <c r="E16479" s="347" t="s">
        <v>6214</v>
      </c>
      <c r="F16479" s="346"/>
      <c r="G16479" s="346"/>
      <c r="H16479" s="346"/>
      <c r="I16479" s="346"/>
      <c r="J16479" s="346"/>
      <c r="K16479" s="346"/>
      <c r="L16479" s="346"/>
      <c r="M16479" s="346"/>
      <c r="P16479" s="343"/>
    </row>
    <row r="16480" spans="1:16" x14ac:dyDescent="0.25">
      <c r="A16480" s="44" t="s">
        <v>10110</v>
      </c>
      <c r="B16480" s="44" t="s">
        <v>12667</v>
      </c>
      <c r="C16480" s="45" t="s">
        <v>8884</v>
      </c>
      <c r="D16480" s="45" t="s">
        <v>4574</v>
      </c>
      <c r="E16480" s="275">
        <f>DATE(2027,4,10)</f>
        <v>46487</v>
      </c>
      <c r="M16480" s="337"/>
      <c r="P16480" s="343"/>
    </row>
    <row r="16481" spans="1:16" x14ac:dyDescent="0.25">
      <c r="A16481" s="44" t="s">
        <v>10110</v>
      </c>
      <c r="B16481" s="44" t="s">
        <v>10111</v>
      </c>
      <c r="C16481" s="45" t="s">
        <v>10112</v>
      </c>
      <c r="D16481" s="45" t="s">
        <v>13812</v>
      </c>
      <c r="E16481" s="45" t="s">
        <v>6210</v>
      </c>
      <c r="F16481" s="93"/>
      <c r="G16481" s="93"/>
      <c r="H16481" s="93"/>
      <c r="I16481" s="99"/>
      <c r="J16481" s="99"/>
      <c r="K16481" s="99"/>
      <c r="L16481" s="337"/>
      <c r="M16481" s="337"/>
      <c r="P16481" s="343"/>
    </row>
    <row r="16482" spans="1:16" x14ac:dyDescent="0.25">
      <c r="A16482" s="44" t="s">
        <v>12668</v>
      </c>
      <c r="B16482" s="44" t="s">
        <v>12265</v>
      </c>
      <c r="C16482" s="45" t="s">
        <v>6643</v>
      </c>
      <c r="D16482" s="45" t="s">
        <v>4574</v>
      </c>
      <c r="E16482" s="275">
        <f>DATE(2025,11,29)</f>
        <v>45990</v>
      </c>
      <c r="F16482" s="32"/>
      <c r="G16482" s="32"/>
      <c r="H16482" s="32"/>
      <c r="I16482" s="31"/>
      <c r="J16482" s="31"/>
      <c r="K16482" s="31"/>
      <c r="L16482" s="31"/>
      <c r="M16482" s="337"/>
      <c r="N16482" s="31"/>
      <c r="P16482" s="343"/>
    </row>
    <row r="16483" spans="1:16" x14ac:dyDescent="0.25">
      <c r="A16483" s="44" t="s">
        <v>11195</v>
      </c>
      <c r="B16483" s="44" t="s">
        <v>15259</v>
      </c>
      <c r="C16483" s="45" t="s">
        <v>11129</v>
      </c>
      <c r="D16483" s="45" t="s">
        <v>16294</v>
      </c>
      <c r="E16483" s="46">
        <v>46022</v>
      </c>
      <c r="F16483" s="338"/>
      <c r="G16483" s="44"/>
      <c r="H16483" s="44"/>
      <c r="I16483" s="44"/>
      <c r="J16483" s="44"/>
      <c r="K16483" s="44"/>
      <c r="L16483" s="337"/>
      <c r="M16483" s="337"/>
      <c r="N16483" s="31"/>
      <c r="P16483" s="343"/>
    </row>
    <row r="16484" spans="1:16" x14ac:dyDescent="0.25">
      <c r="A16484" s="264" t="s">
        <v>4356</v>
      </c>
      <c r="B16484" s="264" t="s">
        <v>4181</v>
      </c>
      <c r="C16484" s="265">
        <v>210305</v>
      </c>
      <c r="D16484" s="265" t="s">
        <v>15953</v>
      </c>
      <c r="E16484" s="266" t="s">
        <v>3754</v>
      </c>
      <c r="P16484" s="343"/>
    </row>
    <row r="16485" spans="1:16" x14ac:dyDescent="0.25">
      <c r="A16485" s="44" t="s">
        <v>10162</v>
      </c>
      <c r="B16485" s="44" t="s">
        <v>177</v>
      </c>
      <c r="C16485" s="45" t="s">
        <v>10163</v>
      </c>
      <c r="D16485" s="45" t="s">
        <v>15765</v>
      </c>
      <c r="E16485" s="45" t="s">
        <v>6212</v>
      </c>
      <c r="F16485" s="328"/>
      <c r="G16485" s="328"/>
      <c r="H16485" s="328"/>
      <c r="I16485" s="329"/>
      <c r="J16485" s="329"/>
      <c r="K16485" s="329"/>
      <c r="L16485" s="337"/>
      <c r="M16485" s="337"/>
      <c r="P16485" s="343"/>
    </row>
    <row r="16486" spans="1:16" x14ac:dyDescent="0.25">
      <c r="A16486" s="346" t="s">
        <v>10162</v>
      </c>
      <c r="B16486" s="346" t="s">
        <v>177</v>
      </c>
      <c r="C16486" s="347" t="s">
        <v>10163</v>
      </c>
      <c r="D16486" s="347" t="s">
        <v>15765</v>
      </c>
      <c r="E16486" s="347" t="s">
        <v>16792</v>
      </c>
      <c r="F16486" s="346"/>
      <c r="G16486" s="346"/>
      <c r="H16486" s="346"/>
      <c r="I16486" s="346"/>
      <c r="J16486" s="346"/>
      <c r="K16486" s="346"/>
      <c r="L16486" s="346"/>
      <c r="M16486" s="346"/>
      <c r="P16486" s="343"/>
    </row>
    <row r="16487" spans="1:16" x14ac:dyDescent="0.25">
      <c r="A16487" s="44" t="s">
        <v>10162</v>
      </c>
      <c r="B16487" s="44" t="s">
        <v>177</v>
      </c>
      <c r="C16487" s="45" t="s">
        <v>10163</v>
      </c>
      <c r="D16487" s="45" t="s">
        <v>13812</v>
      </c>
      <c r="E16487" s="45" t="s">
        <v>6212</v>
      </c>
      <c r="F16487" s="93"/>
      <c r="G16487" s="93"/>
      <c r="H16487" s="93"/>
      <c r="I16487" s="99"/>
      <c r="J16487" s="99"/>
      <c r="K16487" s="99"/>
      <c r="L16487" s="337"/>
      <c r="M16487" s="337"/>
      <c r="P16487" s="343"/>
    </row>
    <row r="16488" spans="1:16" x14ac:dyDescent="0.25">
      <c r="A16488" s="44" t="s">
        <v>7260</v>
      </c>
      <c r="B16488" s="44" t="s">
        <v>15290</v>
      </c>
      <c r="C16488" s="45" t="s">
        <v>7249</v>
      </c>
      <c r="D16488" s="45" t="s">
        <v>16294</v>
      </c>
      <c r="E16488" s="46">
        <v>45777</v>
      </c>
      <c r="F16488" s="338"/>
      <c r="G16488" s="44"/>
      <c r="H16488" s="44"/>
      <c r="I16488" s="44"/>
      <c r="J16488" s="44"/>
      <c r="K16488" s="44"/>
      <c r="L16488" s="337"/>
      <c r="M16488" s="337"/>
      <c r="N16488" s="31"/>
      <c r="P16488" s="343"/>
    </row>
    <row r="16489" spans="1:16" x14ac:dyDescent="0.25">
      <c r="A16489" s="44" t="s">
        <v>10113</v>
      </c>
      <c r="B16489" s="44" t="s">
        <v>5562</v>
      </c>
      <c r="C16489" s="45" t="s">
        <v>5766</v>
      </c>
      <c r="D16489" s="45" t="s">
        <v>15765</v>
      </c>
      <c r="E16489" s="45" t="s">
        <v>6422</v>
      </c>
      <c r="F16489" s="328"/>
      <c r="G16489" s="328"/>
      <c r="H16489" s="328"/>
      <c r="I16489" s="329"/>
      <c r="J16489" s="329"/>
      <c r="K16489" s="329"/>
      <c r="L16489" s="337"/>
      <c r="M16489" s="337"/>
      <c r="P16489" s="343"/>
    </row>
    <row r="16490" spans="1:16" x14ac:dyDescent="0.25">
      <c r="A16490" s="346" t="s">
        <v>10113</v>
      </c>
      <c r="B16490" s="346" t="s">
        <v>5562</v>
      </c>
      <c r="C16490" s="347" t="s">
        <v>5766</v>
      </c>
      <c r="D16490" s="347" t="s">
        <v>15765</v>
      </c>
      <c r="E16490" s="347" t="s">
        <v>8836</v>
      </c>
      <c r="F16490" s="346"/>
      <c r="G16490" s="346"/>
      <c r="H16490" s="346"/>
      <c r="I16490" s="346"/>
      <c r="J16490" s="346"/>
      <c r="K16490" s="346"/>
      <c r="L16490" s="346"/>
      <c r="M16490" s="346"/>
      <c r="P16490" s="343"/>
    </row>
    <row r="16491" spans="1:16" x14ac:dyDescent="0.25">
      <c r="A16491" s="44" t="s">
        <v>10113</v>
      </c>
      <c r="B16491" s="44" t="s">
        <v>5562</v>
      </c>
      <c r="C16491" s="45" t="s">
        <v>5766</v>
      </c>
      <c r="D16491" s="45" t="s">
        <v>13812</v>
      </c>
      <c r="E16491" s="45" t="s">
        <v>6422</v>
      </c>
      <c r="F16491" s="93"/>
      <c r="G16491" s="93"/>
      <c r="H16491" s="93"/>
      <c r="I16491" s="99"/>
      <c r="J16491" s="99"/>
      <c r="K16491" s="99"/>
      <c r="L16491" s="337"/>
      <c r="M16491" s="337"/>
      <c r="P16491" s="343"/>
    </row>
    <row r="16492" spans="1:16" x14ac:dyDescent="0.25">
      <c r="A16492" s="264" t="s">
        <v>7149</v>
      </c>
      <c r="B16492" s="264" t="s">
        <v>1056</v>
      </c>
      <c r="C16492" s="265">
        <v>220601</v>
      </c>
      <c r="D16492" s="265" t="s">
        <v>15953</v>
      </c>
      <c r="E16492" s="266" t="s">
        <v>6412</v>
      </c>
      <c r="P16492" s="343"/>
    </row>
    <row r="16493" spans="1:16" x14ac:dyDescent="0.25">
      <c r="A16493" s="44" t="s">
        <v>16392</v>
      </c>
      <c r="B16493" s="44" t="s">
        <v>15288</v>
      </c>
      <c r="C16493" s="45" t="s">
        <v>13104</v>
      </c>
      <c r="D16493" s="45" t="s">
        <v>16294</v>
      </c>
      <c r="E16493" s="46">
        <v>45777</v>
      </c>
      <c r="F16493" s="338"/>
      <c r="G16493" s="44"/>
      <c r="H16493" s="44"/>
      <c r="I16493" s="44"/>
      <c r="J16493" s="44"/>
      <c r="K16493" s="44"/>
      <c r="L16493" s="337"/>
      <c r="M16493" s="337"/>
      <c r="N16493" s="31"/>
      <c r="P16493" s="343"/>
    </row>
    <row r="16494" spans="1:16" x14ac:dyDescent="0.25">
      <c r="A16494" s="44" t="s">
        <v>5260</v>
      </c>
      <c r="B16494" s="44" t="s">
        <v>5261</v>
      </c>
      <c r="C16494" s="45" t="s">
        <v>5262</v>
      </c>
      <c r="D16494" s="45" t="s">
        <v>15765</v>
      </c>
      <c r="E16494" s="45" t="s">
        <v>6212</v>
      </c>
      <c r="F16494" s="328"/>
      <c r="G16494" s="328"/>
      <c r="H16494" s="328"/>
      <c r="I16494" s="329"/>
      <c r="J16494" s="329"/>
      <c r="K16494" s="329"/>
      <c r="L16494" s="337"/>
      <c r="M16494" s="337"/>
      <c r="P16494" s="343"/>
    </row>
    <row r="16495" spans="1:16" x14ac:dyDescent="0.25">
      <c r="A16495" s="44" t="s">
        <v>5260</v>
      </c>
      <c r="B16495" s="44" t="s">
        <v>3753</v>
      </c>
      <c r="C16495" s="45" t="s">
        <v>5263</v>
      </c>
      <c r="D16495" s="45" t="s">
        <v>15765</v>
      </c>
      <c r="E16495" s="45" t="s">
        <v>6213</v>
      </c>
      <c r="F16495" s="328"/>
      <c r="G16495" s="328"/>
      <c r="H16495" s="328"/>
      <c r="I16495" s="329"/>
      <c r="J16495" s="329"/>
      <c r="K16495" s="329"/>
      <c r="L16495" s="337"/>
      <c r="M16495" s="337"/>
      <c r="P16495" s="343"/>
    </row>
    <row r="16496" spans="1:16" x14ac:dyDescent="0.25">
      <c r="A16496" s="346" t="s">
        <v>5260</v>
      </c>
      <c r="B16496" s="346" t="s">
        <v>5261</v>
      </c>
      <c r="C16496" s="347" t="s">
        <v>5262</v>
      </c>
      <c r="D16496" s="347" t="s">
        <v>15765</v>
      </c>
      <c r="E16496" s="347" t="s">
        <v>6212</v>
      </c>
      <c r="F16496" s="346"/>
      <c r="G16496" s="346"/>
      <c r="H16496" s="346"/>
      <c r="I16496" s="346"/>
      <c r="J16496" s="346"/>
      <c r="K16496" s="346"/>
      <c r="L16496" s="346"/>
      <c r="M16496" s="346"/>
      <c r="P16496" s="343"/>
    </row>
    <row r="16497" spans="1:16" x14ac:dyDescent="0.25">
      <c r="A16497" s="346" t="s">
        <v>5260</v>
      </c>
      <c r="B16497" s="346" t="s">
        <v>3753</v>
      </c>
      <c r="C16497" s="347" t="s">
        <v>5263</v>
      </c>
      <c r="D16497" s="347" t="s">
        <v>15765</v>
      </c>
      <c r="E16497" s="347" t="s">
        <v>3754</v>
      </c>
      <c r="F16497" s="346"/>
      <c r="G16497" s="346"/>
      <c r="H16497" s="346"/>
      <c r="I16497" s="346"/>
      <c r="J16497" s="346"/>
      <c r="K16497" s="346"/>
      <c r="L16497" s="346"/>
      <c r="M16497" s="346"/>
      <c r="P16497" s="343"/>
    </row>
    <row r="16498" spans="1:16" x14ac:dyDescent="0.25">
      <c r="A16498" s="44" t="s">
        <v>5260</v>
      </c>
      <c r="B16498" s="44" t="s">
        <v>5261</v>
      </c>
      <c r="C16498" s="45" t="s">
        <v>5262</v>
      </c>
      <c r="D16498" s="45" t="s">
        <v>13812</v>
      </c>
      <c r="E16498" s="45" t="s">
        <v>6212</v>
      </c>
      <c r="F16498" s="93"/>
      <c r="G16498" s="93"/>
      <c r="H16498" s="93"/>
      <c r="I16498" s="99"/>
      <c r="J16498" s="99"/>
      <c r="K16498" s="99"/>
      <c r="L16498" s="337"/>
      <c r="M16498" s="337"/>
      <c r="P16498" s="343"/>
    </row>
    <row r="16499" spans="1:16" x14ac:dyDescent="0.25">
      <c r="A16499" s="44" t="s">
        <v>5260</v>
      </c>
      <c r="B16499" s="44" t="s">
        <v>3753</v>
      </c>
      <c r="C16499" s="45" t="s">
        <v>5263</v>
      </c>
      <c r="D16499" s="45" t="s">
        <v>13812</v>
      </c>
      <c r="E16499" s="45" t="s">
        <v>6213</v>
      </c>
      <c r="F16499" s="93"/>
      <c r="G16499" s="93"/>
      <c r="H16499" s="93"/>
      <c r="I16499" s="99"/>
      <c r="J16499" s="99"/>
      <c r="K16499" s="99"/>
      <c r="L16499" s="337"/>
      <c r="M16499" s="337"/>
      <c r="P16499" s="343"/>
    </row>
    <row r="16500" spans="1:16" x14ac:dyDescent="0.25">
      <c r="A16500" s="264" t="s">
        <v>15177</v>
      </c>
      <c r="B16500" s="264" t="s">
        <v>14623</v>
      </c>
      <c r="C16500" s="265">
        <v>24050301</v>
      </c>
      <c r="D16500" s="265" t="s">
        <v>15953</v>
      </c>
      <c r="E16500" s="266" t="s">
        <v>6710</v>
      </c>
      <c r="P16500" s="343"/>
    </row>
    <row r="16501" spans="1:16" x14ac:dyDescent="0.25">
      <c r="A16501" s="44" t="s">
        <v>13369</v>
      </c>
      <c r="B16501" s="92" t="s">
        <v>13392</v>
      </c>
      <c r="C16501" s="45" t="s">
        <v>13126</v>
      </c>
      <c r="D16501" s="93" t="s">
        <v>13391</v>
      </c>
      <c r="E16501" s="94">
        <v>45838</v>
      </c>
      <c r="F16501" s="93"/>
      <c r="G16501" s="93"/>
      <c r="H16501" s="93"/>
      <c r="I16501" s="99"/>
      <c r="J16501" s="99"/>
      <c r="K16501" s="99"/>
      <c r="L16501" s="337"/>
      <c r="M16501" s="337"/>
      <c r="N16501" s="31"/>
      <c r="P16501" s="343"/>
    </row>
    <row r="16502" spans="1:16" x14ac:dyDescent="0.25">
      <c r="A16502" s="44" t="s">
        <v>12669</v>
      </c>
      <c r="B16502" s="44" t="s">
        <v>11989</v>
      </c>
      <c r="C16502" s="45" t="s">
        <v>5077</v>
      </c>
      <c r="D16502" s="45" t="s">
        <v>4574</v>
      </c>
      <c r="E16502" s="275">
        <f>DATE(2025,8,9)</f>
        <v>45878</v>
      </c>
      <c r="F16502" s="32"/>
      <c r="G16502" s="32"/>
      <c r="H16502" s="32"/>
      <c r="I16502" s="31"/>
      <c r="J16502" s="31"/>
      <c r="K16502" s="31"/>
      <c r="L16502" s="31"/>
      <c r="M16502" s="337"/>
      <c r="N16502" s="31"/>
      <c r="P16502" s="343"/>
    </row>
    <row r="16503" spans="1:16" x14ac:dyDescent="0.25">
      <c r="A16503" s="44" t="s">
        <v>1318</v>
      </c>
      <c r="B16503" s="44" t="s">
        <v>9313</v>
      </c>
      <c r="C16503" s="45" t="s">
        <v>9314</v>
      </c>
      <c r="D16503" s="45" t="s">
        <v>18252</v>
      </c>
      <c r="E16503" s="45" t="s">
        <v>3754</v>
      </c>
      <c r="F16503" s="45" t="s">
        <v>1384</v>
      </c>
      <c r="G16503" s="45" t="s">
        <v>1385</v>
      </c>
      <c r="P16503" s="343"/>
    </row>
    <row r="16504" spans="1:16" x14ac:dyDescent="0.25">
      <c r="A16504" s="264" t="s">
        <v>18066</v>
      </c>
      <c r="B16504" s="264" t="s">
        <v>236</v>
      </c>
      <c r="C16504" s="265">
        <v>241001</v>
      </c>
      <c r="D16504" s="265" t="s">
        <v>15953</v>
      </c>
      <c r="E16504" s="266" t="s">
        <v>11352</v>
      </c>
      <c r="P16504" s="343"/>
    </row>
    <row r="16505" spans="1:16" x14ac:dyDescent="0.25">
      <c r="A16505" s="44" t="s">
        <v>9216</v>
      </c>
      <c r="B16505" s="44" t="s">
        <v>9093</v>
      </c>
      <c r="C16505" s="45" t="s">
        <v>9094</v>
      </c>
      <c r="D16505" s="45" t="s">
        <v>18252</v>
      </c>
      <c r="E16505" s="45" t="s">
        <v>6809</v>
      </c>
      <c r="F16505" s="45" t="s">
        <v>1384</v>
      </c>
      <c r="G16505" s="45" t="s">
        <v>1385</v>
      </c>
      <c r="P16505" s="343"/>
    </row>
    <row r="16506" spans="1:16" x14ac:dyDescent="0.25">
      <c r="A16506" s="44" t="s">
        <v>11904</v>
      </c>
      <c r="B16506" s="44" t="s">
        <v>1347</v>
      </c>
      <c r="C16506" s="45" t="s">
        <v>14267</v>
      </c>
      <c r="D16506" s="45" t="s">
        <v>18252</v>
      </c>
      <c r="E16506" s="45" t="s">
        <v>6677</v>
      </c>
      <c r="F16506" s="45" t="s">
        <v>1384</v>
      </c>
      <c r="G16506" s="45" t="s">
        <v>1384</v>
      </c>
      <c r="P16506" s="343"/>
    </row>
    <row r="16507" spans="1:16" x14ac:dyDescent="0.25">
      <c r="A16507" s="44" t="s">
        <v>14268</v>
      </c>
      <c r="B16507" s="44" t="s">
        <v>14270</v>
      </c>
      <c r="C16507" s="56" t="s">
        <v>14269</v>
      </c>
      <c r="D16507" s="56" t="s">
        <v>1971</v>
      </c>
      <c r="E16507" s="69">
        <v>45589</v>
      </c>
      <c r="F16507" s="93"/>
      <c r="G16507" s="93"/>
      <c r="H16507" s="93" t="s">
        <v>1385</v>
      </c>
      <c r="I16507" s="99"/>
      <c r="J16507" s="99"/>
      <c r="K16507" s="99"/>
      <c r="L16507" s="337"/>
      <c r="M16507" s="337"/>
      <c r="P16507" s="343"/>
    </row>
    <row r="16508" spans="1:16" x14ac:dyDescent="0.2">
      <c r="A16508" s="57" t="s">
        <v>3577</v>
      </c>
      <c r="B16508" s="58" t="s">
        <v>4914</v>
      </c>
      <c r="C16508" s="62">
        <v>23022</v>
      </c>
      <c r="D16508" s="62" t="s">
        <v>5966</v>
      </c>
      <c r="E16508" s="60">
        <v>46630</v>
      </c>
      <c r="F16508" s="339" t="s">
        <v>16267</v>
      </c>
      <c r="G16508" s="339" t="s">
        <v>16268</v>
      </c>
      <c r="H16508" s="57"/>
      <c r="I16508" s="57"/>
      <c r="J16508" s="57"/>
      <c r="K16508" s="57"/>
      <c r="L16508" s="337"/>
      <c r="M16508" s="337"/>
      <c r="P16508" s="343"/>
    </row>
    <row r="16509" spans="1:16" x14ac:dyDescent="0.25">
      <c r="A16509" s="264" t="s">
        <v>3577</v>
      </c>
      <c r="B16509" s="264" t="s">
        <v>2446</v>
      </c>
      <c r="C16509" s="265">
        <v>240505</v>
      </c>
      <c r="D16509" s="265" t="s">
        <v>15953</v>
      </c>
      <c r="E16509" s="266" t="s">
        <v>6710</v>
      </c>
      <c r="P16509" s="343"/>
    </row>
    <row r="16510" spans="1:16" x14ac:dyDescent="0.25">
      <c r="A16510" s="44" t="s">
        <v>10116</v>
      </c>
      <c r="B16510" s="44" t="s">
        <v>5562</v>
      </c>
      <c r="C16510" s="45" t="s">
        <v>5829</v>
      </c>
      <c r="D16510" s="45" t="s">
        <v>15765</v>
      </c>
      <c r="E16510" s="45" t="s">
        <v>6422</v>
      </c>
      <c r="F16510" s="328"/>
      <c r="G16510" s="328"/>
      <c r="H16510" s="328"/>
      <c r="I16510" s="329"/>
      <c r="J16510" s="329"/>
      <c r="K16510" s="329"/>
      <c r="L16510" s="337"/>
      <c r="M16510" s="337"/>
      <c r="P16510" s="343"/>
    </row>
    <row r="16511" spans="1:16" x14ac:dyDescent="0.25">
      <c r="A16511" s="346" t="s">
        <v>10116</v>
      </c>
      <c r="B16511" s="346" t="s">
        <v>5562</v>
      </c>
      <c r="C16511" s="347" t="s">
        <v>5829</v>
      </c>
      <c r="D16511" s="347" t="s">
        <v>15765</v>
      </c>
      <c r="E16511" s="347" t="s">
        <v>8836</v>
      </c>
      <c r="F16511" s="346"/>
      <c r="G16511" s="346"/>
      <c r="H16511" s="346"/>
      <c r="I16511" s="346"/>
      <c r="J16511" s="346"/>
      <c r="K16511" s="346"/>
      <c r="L16511" s="346"/>
      <c r="M16511" s="346"/>
      <c r="P16511" s="343"/>
    </row>
    <row r="16512" spans="1:16" x14ac:dyDescent="0.25">
      <c r="A16512" s="44" t="s">
        <v>10116</v>
      </c>
      <c r="B16512" s="44" t="s">
        <v>5562</v>
      </c>
      <c r="C16512" s="45" t="s">
        <v>5829</v>
      </c>
      <c r="D16512" s="45" t="s">
        <v>13812</v>
      </c>
      <c r="E16512" s="45" t="s">
        <v>6422</v>
      </c>
      <c r="F16512" s="93"/>
      <c r="G16512" s="93"/>
      <c r="H16512" s="93"/>
      <c r="I16512" s="99"/>
      <c r="J16512" s="99"/>
      <c r="K16512" s="99"/>
      <c r="L16512" s="337"/>
      <c r="M16512" s="337"/>
      <c r="P16512" s="343"/>
    </row>
    <row r="16513" spans="1:16" x14ac:dyDescent="0.25">
      <c r="A16513" s="44" t="s">
        <v>18239</v>
      </c>
      <c r="B16513" s="44" t="s">
        <v>15779</v>
      </c>
      <c r="C16513" s="45" t="s">
        <v>15780</v>
      </c>
      <c r="D16513" s="45" t="s">
        <v>18252</v>
      </c>
      <c r="E16513" s="45" t="s">
        <v>6416</v>
      </c>
      <c r="F16513" s="45" t="s">
        <v>1384</v>
      </c>
      <c r="G16513" s="45" t="s">
        <v>1385</v>
      </c>
      <c r="P16513" s="343"/>
    </row>
    <row r="16514" spans="1:16" x14ac:dyDescent="0.2">
      <c r="A16514" s="57" t="s">
        <v>5927</v>
      </c>
      <c r="B16514" s="57" t="s">
        <v>2495</v>
      </c>
      <c r="C16514" s="62">
        <v>21030</v>
      </c>
      <c r="D16514" s="62" t="s">
        <v>5966</v>
      </c>
      <c r="E16514" s="60">
        <v>45961</v>
      </c>
      <c r="F16514" s="339" t="s">
        <v>16267</v>
      </c>
      <c r="G16514" s="339" t="s">
        <v>16268</v>
      </c>
      <c r="H16514" s="57"/>
      <c r="I16514" s="57"/>
      <c r="J16514" s="57"/>
      <c r="K16514" s="57"/>
      <c r="L16514" s="337"/>
      <c r="M16514" s="337"/>
      <c r="N16514" s="31"/>
      <c r="P16514" s="343"/>
    </row>
    <row r="16515" spans="1:16" x14ac:dyDescent="0.25">
      <c r="A16515" s="264" t="s">
        <v>15938</v>
      </c>
      <c r="B16515" s="264" t="s">
        <v>6669</v>
      </c>
      <c r="C16515" s="265">
        <v>240804</v>
      </c>
      <c r="D16515" s="265" t="s">
        <v>15953</v>
      </c>
      <c r="E16515" s="266" t="s">
        <v>15826</v>
      </c>
      <c r="P16515" s="343"/>
    </row>
    <row r="16516" spans="1:16" x14ac:dyDescent="0.25">
      <c r="A16516" s="403" t="s">
        <v>17632</v>
      </c>
      <c r="B16516" s="403" t="s">
        <v>17121</v>
      </c>
      <c r="C16516" s="413">
        <v>13.23</v>
      </c>
      <c r="D16516" s="43" t="s">
        <v>17679</v>
      </c>
      <c r="E16516" s="43">
        <v>46934</v>
      </c>
      <c r="F16516" s="88"/>
      <c r="P16516" s="343"/>
    </row>
    <row r="16517" spans="1:16" x14ac:dyDescent="0.25">
      <c r="A16517" s="264" t="s">
        <v>15178</v>
      </c>
      <c r="B16517" s="264" t="s">
        <v>14586</v>
      </c>
      <c r="C16517" s="265">
        <v>240403</v>
      </c>
      <c r="D16517" s="265" t="s">
        <v>15953</v>
      </c>
      <c r="E16517" s="266" t="s">
        <v>6492</v>
      </c>
      <c r="P16517" s="343"/>
    </row>
    <row r="16518" spans="1:16" x14ac:dyDescent="0.25">
      <c r="A16518" s="264" t="s">
        <v>8804</v>
      </c>
      <c r="B16518" s="264" t="s">
        <v>1068</v>
      </c>
      <c r="C16518" s="265">
        <v>230202</v>
      </c>
      <c r="D16518" s="265" t="s">
        <v>15953</v>
      </c>
      <c r="E16518" s="266" t="s">
        <v>8836</v>
      </c>
      <c r="P16518" s="343"/>
    </row>
    <row r="16519" spans="1:16" x14ac:dyDescent="0.25">
      <c r="A16519" s="264" t="s">
        <v>8804</v>
      </c>
      <c r="B16519" s="264" t="s">
        <v>6966</v>
      </c>
      <c r="C16519" s="265">
        <v>23010401</v>
      </c>
      <c r="D16519" s="265" t="s">
        <v>15953</v>
      </c>
      <c r="E16519" s="266" t="s">
        <v>6967</v>
      </c>
      <c r="P16519" s="343"/>
    </row>
    <row r="16520" spans="1:16" x14ac:dyDescent="0.25">
      <c r="A16520" s="264" t="s">
        <v>15179</v>
      </c>
      <c r="B16520" s="264" t="s">
        <v>3782</v>
      </c>
      <c r="C16520" s="265">
        <v>24010402</v>
      </c>
      <c r="D16520" s="265" t="s">
        <v>15953</v>
      </c>
      <c r="E16520" s="266" t="s">
        <v>8836</v>
      </c>
      <c r="P16520" s="343"/>
    </row>
    <row r="16521" spans="1:16" x14ac:dyDescent="0.25">
      <c r="A16521" s="264" t="s">
        <v>8805</v>
      </c>
      <c r="B16521" s="264" t="s">
        <v>8835</v>
      </c>
      <c r="C16521" s="265">
        <v>230204</v>
      </c>
      <c r="D16521" s="265" t="s">
        <v>15953</v>
      </c>
      <c r="E16521" s="266" t="s">
        <v>8836</v>
      </c>
      <c r="P16521" s="343"/>
    </row>
    <row r="16522" spans="1:16" x14ac:dyDescent="0.25">
      <c r="A16522" s="264" t="s">
        <v>18067</v>
      </c>
      <c r="B16522" s="264" t="s">
        <v>1921</v>
      </c>
      <c r="C16522" s="265">
        <v>250101</v>
      </c>
      <c r="D16522" s="265" t="s">
        <v>15953</v>
      </c>
      <c r="E16522" s="266" t="s">
        <v>17681</v>
      </c>
      <c r="P16522" s="343"/>
    </row>
    <row r="16523" spans="1:16" x14ac:dyDescent="0.25">
      <c r="A16523" s="264" t="s">
        <v>18067</v>
      </c>
      <c r="B16523" s="264" t="s">
        <v>4846</v>
      </c>
      <c r="C16523" s="265">
        <v>24050401</v>
      </c>
      <c r="D16523" s="265" t="s">
        <v>15953</v>
      </c>
      <c r="E16523" s="266" t="s">
        <v>6710</v>
      </c>
      <c r="P16523" s="343"/>
    </row>
    <row r="16524" spans="1:16" x14ac:dyDescent="0.25">
      <c r="A16524" s="264" t="s">
        <v>18068</v>
      </c>
      <c r="B16524" s="264" t="s">
        <v>3782</v>
      </c>
      <c r="C16524" s="265">
        <v>25010402</v>
      </c>
      <c r="D16524" s="265" t="s">
        <v>15953</v>
      </c>
      <c r="E16524" s="266" t="s">
        <v>6665</v>
      </c>
      <c r="P16524" s="343"/>
    </row>
    <row r="16525" spans="1:16" x14ac:dyDescent="0.25">
      <c r="A16525" s="264" t="s">
        <v>15180</v>
      </c>
      <c r="B16525" s="264" t="s">
        <v>1057</v>
      </c>
      <c r="C16525" s="265">
        <v>24060402</v>
      </c>
      <c r="D16525" s="265" t="s">
        <v>15953</v>
      </c>
      <c r="E16525" s="266" t="s">
        <v>5410</v>
      </c>
      <c r="P16525" s="343"/>
    </row>
    <row r="16526" spans="1:16" x14ac:dyDescent="0.25">
      <c r="A16526" s="264" t="s">
        <v>10511</v>
      </c>
      <c r="B16526" s="264" t="s">
        <v>1062</v>
      </c>
      <c r="C16526" s="265">
        <v>230101</v>
      </c>
      <c r="D16526" s="265" t="s">
        <v>15953</v>
      </c>
      <c r="E16526" s="266" t="s">
        <v>6809</v>
      </c>
      <c r="P16526" s="343"/>
    </row>
    <row r="16527" spans="1:16" x14ac:dyDescent="0.25">
      <c r="A16527" s="264" t="s">
        <v>10511</v>
      </c>
      <c r="B16527" s="264" t="s">
        <v>2751</v>
      </c>
      <c r="C16527" s="265">
        <v>230105</v>
      </c>
      <c r="D16527" s="265" t="s">
        <v>15953</v>
      </c>
      <c r="E16527" s="266" t="s">
        <v>6877</v>
      </c>
      <c r="P16527" s="343"/>
    </row>
    <row r="16528" spans="1:16" x14ac:dyDescent="0.25">
      <c r="A16528" s="264" t="s">
        <v>10511</v>
      </c>
      <c r="B16528" s="264" t="s">
        <v>8832</v>
      </c>
      <c r="C16528" s="265">
        <v>230203</v>
      </c>
      <c r="D16528" s="265" t="s">
        <v>15953</v>
      </c>
      <c r="E16528" s="266" t="s">
        <v>8836</v>
      </c>
      <c r="P16528" s="343"/>
    </row>
    <row r="16529" spans="1:16" x14ac:dyDescent="0.25">
      <c r="A16529" s="264" t="s">
        <v>10511</v>
      </c>
      <c r="B16529" s="264" t="s">
        <v>9688</v>
      </c>
      <c r="C16529" s="265">
        <v>230504</v>
      </c>
      <c r="D16529" s="265" t="s">
        <v>15953</v>
      </c>
      <c r="E16529" s="266" t="s">
        <v>9689</v>
      </c>
      <c r="P16529" s="343"/>
    </row>
    <row r="16530" spans="1:16" x14ac:dyDescent="0.25">
      <c r="A16530" s="44" t="s">
        <v>18240</v>
      </c>
      <c r="B16530" s="44" t="s">
        <v>1358</v>
      </c>
      <c r="C16530" s="45" t="s">
        <v>6197</v>
      </c>
      <c r="D16530" s="45" t="s">
        <v>18252</v>
      </c>
      <c r="E16530" s="45" t="s">
        <v>6211</v>
      </c>
      <c r="F16530" s="45" t="s">
        <v>1384</v>
      </c>
      <c r="G16530" s="45" t="s">
        <v>1384</v>
      </c>
      <c r="P16530" s="343"/>
    </row>
    <row r="16531" spans="1:16" x14ac:dyDescent="0.25">
      <c r="A16531" s="264" t="s">
        <v>15939</v>
      </c>
      <c r="B16531" s="264" t="s">
        <v>1061</v>
      </c>
      <c r="C16531" s="265">
        <v>240803</v>
      </c>
      <c r="D16531" s="265" t="s">
        <v>15953</v>
      </c>
      <c r="E16531" s="266" t="s">
        <v>6416</v>
      </c>
      <c r="P16531" s="343"/>
    </row>
    <row r="16532" spans="1:16" x14ac:dyDescent="0.25">
      <c r="A16532" s="403" t="s">
        <v>1319</v>
      </c>
      <c r="B16532" s="403" t="s">
        <v>17087</v>
      </c>
      <c r="C16532" s="413">
        <v>9.23</v>
      </c>
      <c r="D16532" s="43" t="s">
        <v>17679</v>
      </c>
      <c r="E16532" s="43">
        <v>46934</v>
      </c>
      <c r="F16532" s="88"/>
      <c r="P16532" s="343"/>
    </row>
    <row r="16533" spans="1:16" x14ac:dyDescent="0.25">
      <c r="A16533" s="264" t="s">
        <v>2879</v>
      </c>
      <c r="B16533" s="264" t="s">
        <v>6966</v>
      </c>
      <c r="C16533" s="265">
        <v>23010401</v>
      </c>
      <c r="D16533" s="265" t="s">
        <v>15953</v>
      </c>
      <c r="E16533" s="266" t="s">
        <v>6967</v>
      </c>
      <c r="P16533" s="343"/>
    </row>
    <row r="16534" spans="1:16" x14ac:dyDescent="0.25">
      <c r="A16534" s="264" t="s">
        <v>2879</v>
      </c>
      <c r="B16534" s="264" t="s">
        <v>3782</v>
      </c>
      <c r="C16534" s="265">
        <v>23010402</v>
      </c>
      <c r="D16534" s="265" t="s">
        <v>15953</v>
      </c>
      <c r="E16534" s="266" t="s">
        <v>8836</v>
      </c>
      <c r="P16534" s="343"/>
    </row>
    <row r="16535" spans="1:16" x14ac:dyDescent="0.25">
      <c r="A16535" s="44" t="s">
        <v>13370</v>
      </c>
      <c r="B16535" s="92" t="s">
        <v>13392</v>
      </c>
      <c r="C16535" s="45" t="s">
        <v>13122</v>
      </c>
      <c r="D16535" s="93" t="s">
        <v>13391</v>
      </c>
      <c r="E16535" s="94">
        <v>45838</v>
      </c>
      <c r="F16535" s="93"/>
      <c r="G16535" s="93"/>
      <c r="H16535" s="93"/>
      <c r="I16535" s="99"/>
      <c r="J16535" s="99"/>
      <c r="K16535" s="99"/>
      <c r="L16535" s="337"/>
      <c r="M16535" s="337"/>
      <c r="N16535" s="31"/>
      <c r="P16535" s="343"/>
    </row>
    <row r="16536" spans="1:16" x14ac:dyDescent="0.25">
      <c r="A16536" s="44" t="s">
        <v>15677</v>
      </c>
      <c r="B16536" s="44" t="s">
        <v>1347</v>
      </c>
      <c r="C16536" s="45" t="s">
        <v>14267</v>
      </c>
      <c r="D16536" s="45" t="s">
        <v>18252</v>
      </c>
      <c r="E16536" s="45" t="s">
        <v>6677</v>
      </c>
      <c r="F16536" s="45" t="s">
        <v>1385</v>
      </c>
      <c r="G16536" s="45" t="s">
        <v>1384</v>
      </c>
      <c r="P16536" s="343"/>
    </row>
    <row r="16537" spans="1:16" x14ac:dyDescent="0.25">
      <c r="A16537" s="140" t="s">
        <v>4553</v>
      </c>
      <c r="B16537" s="141" t="s">
        <v>1811</v>
      </c>
      <c r="C16537" s="93" t="s">
        <v>4551</v>
      </c>
      <c r="D16537" s="93" t="s">
        <v>4549</v>
      </c>
      <c r="E16537" s="94">
        <v>45782</v>
      </c>
      <c r="F16537" s="93"/>
      <c r="G16537" s="93"/>
      <c r="H16537" s="93"/>
      <c r="I16537" s="99"/>
      <c r="J16537" s="99"/>
      <c r="K16537" s="99"/>
      <c r="L16537" s="337"/>
      <c r="M16537" s="337"/>
      <c r="N16537" s="31"/>
      <c r="P16537" s="343"/>
    </row>
    <row r="16538" spans="1:16" x14ac:dyDescent="0.25">
      <c r="A16538" s="44" t="s">
        <v>4553</v>
      </c>
      <c r="B16538" s="44" t="s">
        <v>5232</v>
      </c>
      <c r="C16538" s="45" t="s">
        <v>5233</v>
      </c>
      <c r="D16538" s="45" t="s">
        <v>15765</v>
      </c>
      <c r="E16538" s="45" t="s">
        <v>6212</v>
      </c>
      <c r="F16538" s="328"/>
      <c r="G16538" s="328"/>
      <c r="H16538" s="328"/>
      <c r="I16538" s="329"/>
      <c r="J16538" s="329"/>
      <c r="K16538" s="329"/>
      <c r="L16538" s="337"/>
      <c r="M16538" s="337"/>
      <c r="P16538" s="343"/>
    </row>
    <row r="16539" spans="1:16" x14ac:dyDescent="0.25">
      <c r="A16539" s="44" t="s">
        <v>4553</v>
      </c>
      <c r="B16539" s="44" t="s">
        <v>8969</v>
      </c>
      <c r="C16539" s="45" t="s">
        <v>10118</v>
      </c>
      <c r="D16539" s="45" t="s">
        <v>15765</v>
      </c>
      <c r="E16539" s="45" t="s">
        <v>5246</v>
      </c>
      <c r="F16539" s="328"/>
      <c r="G16539" s="328"/>
      <c r="H16539" s="328"/>
      <c r="I16539" s="329"/>
      <c r="J16539" s="329"/>
      <c r="K16539" s="329"/>
      <c r="L16539" s="337"/>
      <c r="M16539" s="337"/>
      <c r="P16539" s="343"/>
    </row>
    <row r="16540" spans="1:16" x14ac:dyDescent="0.25">
      <c r="A16540" s="346" t="s">
        <v>4553</v>
      </c>
      <c r="B16540" s="346" t="s">
        <v>5232</v>
      </c>
      <c r="C16540" s="347" t="s">
        <v>5233</v>
      </c>
      <c r="D16540" s="347" t="s">
        <v>15765</v>
      </c>
      <c r="E16540" s="347" t="s">
        <v>6212</v>
      </c>
      <c r="F16540" s="346"/>
      <c r="G16540" s="346"/>
      <c r="H16540" s="346"/>
      <c r="I16540" s="346"/>
      <c r="J16540" s="346"/>
      <c r="K16540" s="346"/>
      <c r="L16540" s="346"/>
      <c r="M16540" s="346"/>
      <c r="P16540" s="343"/>
    </row>
    <row r="16541" spans="1:16" x14ac:dyDescent="0.25">
      <c r="A16541" s="346" t="s">
        <v>4553</v>
      </c>
      <c r="B16541" s="346" t="s">
        <v>8969</v>
      </c>
      <c r="C16541" s="347" t="s">
        <v>10118</v>
      </c>
      <c r="D16541" s="347" t="s">
        <v>15765</v>
      </c>
      <c r="E16541" s="347" t="s">
        <v>5246</v>
      </c>
      <c r="F16541" s="346"/>
      <c r="G16541" s="346"/>
      <c r="H16541" s="346"/>
      <c r="I16541" s="346"/>
      <c r="J16541" s="346"/>
      <c r="K16541" s="346"/>
      <c r="L16541" s="346"/>
      <c r="M16541" s="346"/>
      <c r="P16541" s="343"/>
    </row>
    <row r="16542" spans="1:16" x14ac:dyDescent="0.25">
      <c r="A16542" s="44" t="s">
        <v>4553</v>
      </c>
      <c r="B16542" s="44" t="s">
        <v>15399</v>
      </c>
      <c r="C16542" s="45" t="s">
        <v>15401</v>
      </c>
      <c r="D16542" s="45" t="s">
        <v>4574</v>
      </c>
      <c r="E16542" s="275">
        <f>DATE(2028,6,25)</f>
        <v>46929</v>
      </c>
      <c r="M16542" s="337"/>
      <c r="P16542" s="343"/>
    </row>
    <row r="16543" spans="1:16" x14ac:dyDescent="0.25">
      <c r="A16543" s="44" t="s">
        <v>4553</v>
      </c>
      <c r="B16543" s="44" t="s">
        <v>12670</v>
      </c>
      <c r="C16543" s="45" t="s">
        <v>16749</v>
      </c>
      <c r="D16543" s="45" t="s">
        <v>4574</v>
      </c>
      <c r="E16543" s="275">
        <f>DATE(2025,8,28)</f>
        <v>45897</v>
      </c>
      <c r="F16543" s="32"/>
      <c r="G16543" s="32"/>
      <c r="H16543" s="32"/>
      <c r="I16543" s="31"/>
      <c r="J16543" s="31"/>
      <c r="K16543" s="31"/>
      <c r="L16543" s="31"/>
      <c r="M16543" s="337"/>
      <c r="N16543" s="31"/>
      <c r="P16543" s="343"/>
    </row>
    <row r="16544" spans="1:16" x14ac:dyDescent="0.25">
      <c r="A16544" s="44" t="s">
        <v>4553</v>
      </c>
      <c r="B16544" s="44" t="s">
        <v>5232</v>
      </c>
      <c r="C16544" s="45" t="s">
        <v>5233</v>
      </c>
      <c r="D16544" s="45" t="s">
        <v>13812</v>
      </c>
      <c r="E16544" s="45" t="s">
        <v>6212</v>
      </c>
      <c r="F16544" s="93"/>
      <c r="G16544" s="93"/>
      <c r="H16544" s="93"/>
      <c r="I16544" s="99"/>
      <c r="J16544" s="99"/>
      <c r="K16544" s="99"/>
      <c r="L16544" s="337"/>
      <c r="M16544" s="337"/>
      <c r="P16544" s="343"/>
    </row>
    <row r="16545" spans="1:16" x14ac:dyDescent="0.25">
      <c r="A16545" s="44" t="s">
        <v>15678</v>
      </c>
      <c r="B16545" s="44" t="s">
        <v>1353</v>
      </c>
      <c r="C16545" s="45" t="s">
        <v>15395</v>
      </c>
      <c r="D16545" s="45" t="s">
        <v>18252</v>
      </c>
      <c r="E16545" s="45" t="s">
        <v>10069</v>
      </c>
      <c r="F16545" s="45" t="s">
        <v>1384</v>
      </c>
      <c r="G16545" s="45" t="s">
        <v>1385</v>
      </c>
      <c r="P16545" s="343"/>
    </row>
    <row r="16546" spans="1:16" x14ac:dyDescent="0.25">
      <c r="A16546" s="264" t="s">
        <v>7150</v>
      </c>
      <c r="B16546" s="264" t="s">
        <v>6697</v>
      </c>
      <c r="C16546" s="265">
        <v>221003</v>
      </c>
      <c r="D16546" s="265" t="s">
        <v>15953</v>
      </c>
      <c r="E16546" s="266" t="s">
        <v>5198</v>
      </c>
      <c r="P16546" s="343"/>
    </row>
    <row r="16547" spans="1:16" x14ac:dyDescent="0.25">
      <c r="A16547" s="264" t="s">
        <v>7150</v>
      </c>
      <c r="B16547" s="264" t="s">
        <v>1062</v>
      </c>
      <c r="C16547" s="265">
        <v>230101</v>
      </c>
      <c r="D16547" s="265" t="s">
        <v>15953</v>
      </c>
      <c r="E16547" s="266" t="s">
        <v>6809</v>
      </c>
      <c r="P16547" s="343"/>
    </row>
    <row r="16548" spans="1:16" x14ac:dyDescent="0.25">
      <c r="A16548" s="264" t="s">
        <v>7150</v>
      </c>
      <c r="B16548" s="264" t="s">
        <v>2751</v>
      </c>
      <c r="C16548" s="265">
        <v>230105</v>
      </c>
      <c r="D16548" s="265" t="s">
        <v>15953</v>
      </c>
      <c r="E16548" s="266" t="s">
        <v>6877</v>
      </c>
      <c r="P16548" s="343"/>
    </row>
    <row r="16549" spans="1:16" x14ac:dyDescent="0.25">
      <c r="A16549" s="264" t="s">
        <v>7150</v>
      </c>
      <c r="B16549" s="264" t="s">
        <v>9688</v>
      </c>
      <c r="C16549" s="265">
        <v>230504</v>
      </c>
      <c r="D16549" s="265" t="s">
        <v>15953</v>
      </c>
      <c r="E16549" s="266" t="s">
        <v>9689</v>
      </c>
      <c r="P16549" s="343"/>
    </row>
    <row r="16550" spans="1:16" x14ac:dyDescent="0.25">
      <c r="A16550" s="264" t="s">
        <v>7151</v>
      </c>
      <c r="B16550" s="264" t="s">
        <v>4181</v>
      </c>
      <c r="C16550" s="265">
        <v>210305</v>
      </c>
      <c r="D16550" s="265" t="s">
        <v>15953</v>
      </c>
      <c r="E16550" s="266" t="s">
        <v>3754</v>
      </c>
      <c r="P16550" s="343"/>
    </row>
    <row r="16551" spans="1:16" x14ac:dyDescent="0.25">
      <c r="A16551" s="264" t="s">
        <v>15181</v>
      </c>
      <c r="B16551" s="264" t="s">
        <v>14575</v>
      </c>
      <c r="C16551" s="265">
        <v>240402</v>
      </c>
      <c r="D16551" s="265" t="s">
        <v>15953</v>
      </c>
      <c r="E16551" s="266" t="s">
        <v>6492</v>
      </c>
      <c r="P16551" s="343"/>
    </row>
    <row r="16552" spans="1:16" x14ac:dyDescent="0.25">
      <c r="A16552" s="44" t="s">
        <v>16750</v>
      </c>
      <c r="B16552" s="44" t="s">
        <v>16751</v>
      </c>
      <c r="C16552" s="45" t="s">
        <v>16752</v>
      </c>
      <c r="D16552" s="45" t="s">
        <v>4574</v>
      </c>
      <c r="E16552" s="275">
        <f>DATE(2028,10,25)</f>
        <v>47051</v>
      </c>
      <c r="M16552" s="337"/>
      <c r="P16552" s="343"/>
    </row>
    <row r="16553" spans="1:16" x14ac:dyDescent="0.25">
      <c r="A16553" s="264" t="s">
        <v>1910</v>
      </c>
      <c r="B16553" s="264" t="s">
        <v>4181</v>
      </c>
      <c r="C16553" s="265">
        <v>230301</v>
      </c>
      <c r="D16553" s="265" t="s">
        <v>15953</v>
      </c>
      <c r="E16553" s="266" t="s">
        <v>6877</v>
      </c>
      <c r="P16553" s="343"/>
    </row>
    <row r="16554" spans="1:16" x14ac:dyDescent="0.25">
      <c r="A16554" s="264" t="s">
        <v>2880</v>
      </c>
      <c r="B16554" s="264" t="s">
        <v>3782</v>
      </c>
      <c r="C16554" s="265">
        <v>23010402</v>
      </c>
      <c r="D16554" s="265" t="s">
        <v>15953</v>
      </c>
      <c r="E16554" s="266" t="s">
        <v>8836</v>
      </c>
      <c r="P16554" s="343"/>
    </row>
    <row r="16555" spans="1:16" x14ac:dyDescent="0.25">
      <c r="A16555" s="264" t="s">
        <v>9655</v>
      </c>
      <c r="B16555" s="264" t="s">
        <v>6662</v>
      </c>
      <c r="C16555" s="265">
        <v>22010601</v>
      </c>
      <c r="D16555" s="265" t="s">
        <v>15953</v>
      </c>
      <c r="E16555" s="266" t="s">
        <v>6211</v>
      </c>
      <c r="P16555" s="343"/>
    </row>
    <row r="16556" spans="1:16" x14ac:dyDescent="0.25">
      <c r="A16556" s="264" t="s">
        <v>9655</v>
      </c>
      <c r="B16556" s="264" t="s">
        <v>6663</v>
      </c>
      <c r="C16556" s="265">
        <v>22010602</v>
      </c>
      <c r="D16556" s="265" t="s">
        <v>15953</v>
      </c>
      <c r="E16556" s="266" t="s">
        <v>6211</v>
      </c>
      <c r="P16556" s="343"/>
    </row>
    <row r="16557" spans="1:16" x14ac:dyDescent="0.25">
      <c r="A16557" s="264" t="s">
        <v>9655</v>
      </c>
      <c r="B16557" s="264" t="s">
        <v>6664</v>
      </c>
      <c r="C16557" s="265">
        <v>22010701</v>
      </c>
      <c r="D16557" s="265" t="s">
        <v>15953</v>
      </c>
      <c r="E16557" s="266" t="s">
        <v>6665</v>
      </c>
      <c r="P16557" s="343"/>
    </row>
    <row r="16558" spans="1:16" x14ac:dyDescent="0.25">
      <c r="A16558" s="264" t="s">
        <v>9655</v>
      </c>
      <c r="B16558" s="264" t="s">
        <v>1055</v>
      </c>
      <c r="C16558" s="265">
        <v>22010702</v>
      </c>
      <c r="D16558" s="265" t="s">
        <v>15953</v>
      </c>
      <c r="E16558" s="266" t="s">
        <v>8836</v>
      </c>
      <c r="P16558" s="343"/>
    </row>
    <row r="16559" spans="1:16" x14ac:dyDescent="0.25">
      <c r="A16559" s="44" t="s">
        <v>12671</v>
      </c>
      <c r="B16559" s="44" t="s">
        <v>12672</v>
      </c>
      <c r="C16559" s="45" t="s">
        <v>13733</v>
      </c>
      <c r="D16559" s="45" t="s">
        <v>4574</v>
      </c>
      <c r="E16559" s="275">
        <f>DATE(2028,5,8)</f>
        <v>46881</v>
      </c>
      <c r="M16559" s="337"/>
      <c r="P16559" s="343"/>
    </row>
    <row r="16560" spans="1:16" x14ac:dyDescent="0.25">
      <c r="A16560" s="44" t="s">
        <v>12671</v>
      </c>
      <c r="B16560" s="44" t="s">
        <v>16753</v>
      </c>
      <c r="C16560" s="45" t="s">
        <v>13732</v>
      </c>
      <c r="D16560" s="45" t="s">
        <v>4574</v>
      </c>
      <c r="E16560" s="275">
        <f>DATE(2028,5,7)</f>
        <v>46880</v>
      </c>
      <c r="M16560" s="337"/>
      <c r="P16560" s="343"/>
    </row>
    <row r="16561" spans="1:16" x14ac:dyDescent="0.25">
      <c r="A16561" s="1" t="s">
        <v>96</v>
      </c>
      <c r="B16561" s="432" t="s">
        <v>185</v>
      </c>
      <c r="C16561" s="433" t="s">
        <v>6293</v>
      </c>
      <c r="D16561" s="434" t="s">
        <v>17016</v>
      </c>
      <c r="E16561" s="434">
        <v>45794</v>
      </c>
      <c r="P16561" s="343"/>
    </row>
    <row r="16562" spans="1:16" x14ac:dyDescent="0.2">
      <c r="A16562" s="329" t="s">
        <v>15361</v>
      </c>
      <c r="B16562" s="330" t="s">
        <v>15362</v>
      </c>
      <c r="C16562" s="328" t="s">
        <v>15378</v>
      </c>
      <c r="D16562" s="93" t="s">
        <v>1593</v>
      </c>
      <c r="E16562" s="331">
        <v>46491</v>
      </c>
      <c r="F16562" s="328"/>
      <c r="G16562" s="328"/>
      <c r="H16562" s="328"/>
      <c r="I16562" s="329"/>
      <c r="J16562" s="329"/>
      <c r="K16562" s="329"/>
      <c r="L16562" s="337"/>
      <c r="M16562" s="337"/>
      <c r="P16562" s="343"/>
    </row>
    <row r="16563" spans="1:16" x14ac:dyDescent="0.25">
      <c r="A16563" s="262" t="s">
        <v>11650</v>
      </c>
      <c r="B16563" s="262" t="s">
        <v>11553</v>
      </c>
      <c r="C16563" s="53" t="s">
        <v>11771</v>
      </c>
      <c r="D16563" s="93" t="s">
        <v>7330</v>
      </c>
      <c r="E16563" s="263">
        <v>47059</v>
      </c>
      <c r="F16563" s="93"/>
      <c r="G16563" s="93"/>
      <c r="H16563" s="93"/>
      <c r="I16563" s="99"/>
      <c r="J16563" s="99"/>
      <c r="K16563" s="99"/>
      <c r="L16563" s="337"/>
      <c r="M16563" s="337"/>
      <c r="P16563" s="343"/>
    </row>
    <row r="16564" spans="1:16" x14ac:dyDescent="0.25">
      <c r="A16564" s="264" t="s">
        <v>15940</v>
      </c>
      <c r="B16564" s="264" t="s">
        <v>6669</v>
      </c>
      <c r="C16564" s="265">
        <v>240804</v>
      </c>
      <c r="D16564" s="265" t="s">
        <v>15953</v>
      </c>
      <c r="E16564" s="266" t="s">
        <v>15826</v>
      </c>
      <c r="P16564" s="343"/>
    </row>
    <row r="16565" spans="1:16" x14ac:dyDescent="0.25">
      <c r="A16565" s="44" t="s">
        <v>7312</v>
      </c>
      <c r="B16565" s="44" t="s">
        <v>15317</v>
      </c>
      <c r="C16565" s="45" t="s">
        <v>7299</v>
      </c>
      <c r="D16565" s="45" t="s">
        <v>16294</v>
      </c>
      <c r="E16565" s="46">
        <v>45688</v>
      </c>
      <c r="F16565" s="338"/>
      <c r="G16565" s="44"/>
      <c r="H16565" s="44"/>
      <c r="I16565" s="44"/>
      <c r="J16565" s="44"/>
      <c r="K16565" s="44"/>
      <c r="L16565" s="337"/>
      <c r="M16565" s="337"/>
      <c r="N16565" s="31"/>
      <c r="P16565" s="343"/>
    </row>
    <row r="16566" spans="1:16" x14ac:dyDescent="0.25">
      <c r="A16566" s="346" t="s">
        <v>17633</v>
      </c>
      <c r="B16566" s="403" t="s">
        <v>17132</v>
      </c>
      <c r="C16566" s="413">
        <v>20.239999999999998</v>
      </c>
      <c r="D16566" s="43" t="s">
        <v>17679</v>
      </c>
      <c r="E16566" s="43">
        <v>47299</v>
      </c>
      <c r="F16566" s="88"/>
      <c r="P16566" s="343"/>
    </row>
    <row r="16567" spans="1:16" x14ac:dyDescent="0.2">
      <c r="A16567" s="57" t="s">
        <v>1482</v>
      </c>
      <c r="B16567" s="57" t="s">
        <v>1488</v>
      </c>
      <c r="C16567" s="62">
        <v>21027</v>
      </c>
      <c r="D16567" s="62" t="s">
        <v>5966</v>
      </c>
      <c r="E16567" s="60">
        <v>45777</v>
      </c>
      <c r="F16567" s="339" t="s">
        <v>16267</v>
      </c>
      <c r="G16567" s="339" t="s">
        <v>16268</v>
      </c>
      <c r="H16567" s="57"/>
      <c r="I16567" s="57"/>
      <c r="J16567" s="57"/>
      <c r="K16567" s="57"/>
      <c r="L16567" s="337"/>
      <c r="M16567" s="337"/>
      <c r="N16567" s="31"/>
      <c r="P16567" s="343"/>
    </row>
    <row r="16568" spans="1:16" x14ac:dyDescent="0.2">
      <c r="A16568" s="57" t="s">
        <v>1482</v>
      </c>
      <c r="B16568" s="92" t="s">
        <v>4550</v>
      </c>
      <c r="C16568" s="93" t="s">
        <v>4548</v>
      </c>
      <c r="D16568" s="93" t="s">
        <v>4549</v>
      </c>
      <c r="E16568" s="94">
        <v>46203</v>
      </c>
      <c r="F16568" s="93"/>
      <c r="G16568" s="93"/>
      <c r="H16568" s="93"/>
      <c r="I16568" s="99"/>
      <c r="J16568" s="99"/>
      <c r="K16568" s="99"/>
      <c r="L16568" s="337"/>
      <c r="M16568" s="337"/>
      <c r="P16568" s="343"/>
    </row>
    <row r="16569" spans="1:16" x14ac:dyDescent="0.25">
      <c r="A16569" s="264" t="s">
        <v>1482</v>
      </c>
      <c r="B16569" s="264" t="s">
        <v>1062</v>
      </c>
      <c r="C16569" s="265">
        <v>230101</v>
      </c>
      <c r="D16569" s="265" t="s">
        <v>15953</v>
      </c>
      <c r="E16569" s="266" t="s">
        <v>6809</v>
      </c>
      <c r="P16569" s="343"/>
    </row>
    <row r="16570" spans="1:16" x14ac:dyDescent="0.25">
      <c r="A16570" s="264" t="s">
        <v>1482</v>
      </c>
      <c r="B16570" s="264" t="s">
        <v>2751</v>
      </c>
      <c r="C16570" s="265">
        <v>230105</v>
      </c>
      <c r="D16570" s="265" t="s">
        <v>15953</v>
      </c>
      <c r="E16570" s="266" t="s">
        <v>6877</v>
      </c>
      <c r="P16570" s="343"/>
    </row>
    <row r="16571" spans="1:16" x14ac:dyDescent="0.25">
      <c r="A16571" s="264" t="s">
        <v>4357</v>
      </c>
      <c r="B16571" s="264" t="s">
        <v>4181</v>
      </c>
      <c r="C16571" s="265">
        <v>210305</v>
      </c>
      <c r="D16571" s="265" t="s">
        <v>15953</v>
      </c>
      <c r="E16571" s="266" t="s">
        <v>3754</v>
      </c>
      <c r="P16571" s="343"/>
    </row>
    <row r="16572" spans="1:16" x14ac:dyDescent="0.25">
      <c r="A16572" s="264" t="s">
        <v>9656</v>
      </c>
      <c r="B16572" s="264" t="s">
        <v>5409</v>
      </c>
      <c r="C16572" s="265">
        <v>210602</v>
      </c>
      <c r="D16572" s="265" t="s">
        <v>15953</v>
      </c>
      <c r="E16572" s="266" t="s">
        <v>5410</v>
      </c>
      <c r="P16572" s="343"/>
    </row>
    <row r="16573" spans="1:16" x14ac:dyDescent="0.25">
      <c r="A16573" s="264" t="s">
        <v>9656</v>
      </c>
      <c r="B16573" s="264" t="s">
        <v>9688</v>
      </c>
      <c r="C16573" s="265">
        <v>230504</v>
      </c>
      <c r="D16573" s="265" t="s">
        <v>15953</v>
      </c>
      <c r="E16573" s="266" t="s">
        <v>9689</v>
      </c>
      <c r="P16573" s="343"/>
    </row>
    <row r="16574" spans="1:16" x14ac:dyDescent="0.25">
      <c r="A16574" s="264" t="s">
        <v>18069</v>
      </c>
      <c r="B16574" s="264" t="s">
        <v>236</v>
      </c>
      <c r="C16574" s="265">
        <v>241001</v>
      </c>
      <c r="D16574" s="265" t="s">
        <v>15953</v>
      </c>
      <c r="E16574" s="266" t="s">
        <v>11352</v>
      </c>
      <c r="P16574" s="343"/>
    </row>
    <row r="16575" spans="1:16" x14ac:dyDescent="0.25">
      <c r="A16575" s="264" t="s">
        <v>15941</v>
      </c>
      <c r="B16575" s="264" t="s">
        <v>6669</v>
      </c>
      <c r="C16575" s="265">
        <v>240804</v>
      </c>
      <c r="D16575" s="265" t="s">
        <v>15953</v>
      </c>
      <c r="E16575" s="266" t="s">
        <v>15826</v>
      </c>
      <c r="P16575" s="343"/>
    </row>
    <row r="16576" spans="1:16" x14ac:dyDescent="0.25">
      <c r="A16576" s="264" t="s">
        <v>15182</v>
      </c>
      <c r="B16576" s="264" t="s">
        <v>4181</v>
      </c>
      <c r="C16576" s="265">
        <v>230301</v>
      </c>
      <c r="D16576" s="265" t="s">
        <v>15953</v>
      </c>
      <c r="E16576" s="266" t="s">
        <v>6877</v>
      </c>
      <c r="P16576" s="343"/>
    </row>
    <row r="16577" spans="1:16" x14ac:dyDescent="0.25">
      <c r="A16577" s="44" t="s">
        <v>1022</v>
      </c>
      <c r="B16577" s="44" t="s">
        <v>1358</v>
      </c>
      <c r="C16577" s="45" t="s">
        <v>6197</v>
      </c>
      <c r="D16577" s="45" t="s">
        <v>18252</v>
      </c>
      <c r="E16577" s="45" t="s">
        <v>6211</v>
      </c>
      <c r="F16577" s="45" t="s">
        <v>1384</v>
      </c>
      <c r="G16577" s="45" t="s">
        <v>1384</v>
      </c>
      <c r="P16577" s="343"/>
    </row>
    <row r="16578" spans="1:16" x14ac:dyDescent="0.25">
      <c r="A16578" s="264" t="s">
        <v>1022</v>
      </c>
      <c r="B16578" s="264" t="s">
        <v>8832</v>
      </c>
      <c r="C16578" s="265">
        <v>230203</v>
      </c>
      <c r="D16578" s="265" t="s">
        <v>15953</v>
      </c>
      <c r="E16578" s="266" t="s">
        <v>8836</v>
      </c>
      <c r="P16578" s="343"/>
    </row>
    <row r="16579" spans="1:16" x14ac:dyDescent="0.2">
      <c r="A16579" s="57" t="s">
        <v>2491</v>
      </c>
      <c r="B16579" s="57" t="s">
        <v>2495</v>
      </c>
      <c r="C16579" s="62">
        <v>21030</v>
      </c>
      <c r="D16579" s="62" t="s">
        <v>5966</v>
      </c>
      <c r="E16579" s="60">
        <v>45961</v>
      </c>
      <c r="F16579" s="339" t="s">
        <v>16267</v>
      </c>
      <c r="G16579" s="339" t="s">
        <v>16268</v>
      </c>
      <c r="H16579" s="57"/>
      <c r="I16579" s="57"/>
      <c r="J16579" s="57"/>
      <c r="K16579" s="57"/>
      <c r="L16579" s="337"/>
      <c r="M16579" s="337"/>
      <c r="N16579" s="31"/>
      <c r="P16579" s="343"/>
    </row>
    <row r="16580" spans="1:16" x14ac:dyDescent="0.25">
      <c r="A16580" s="44" t="s">
        <v>16384</v>
      </c>
      <c r="B16580" s="44" t="s">
        <v>16337</v>
      </c>
      <c r="C16580" s="45" t="s">
        <v>16338</v>
      </c>
      <c r="D16580" s="45" t="s">
        <v>16294</v>
      </c>
      <c r="E16580" s="46">
        <v>46022</v>
      </c>
      <c r="F16580" s="338"/>
      <c r="G16580" s="44"/>
      <c r="H16580" s="44"/>
      <c r="I16580" s="44"/>
      <c r="J16580" s="44"/>
      <c r="K16580" s="44"/>
      <c r="L16580" s="337"/>
      <c r="M16580" s="337"/>
      <c r="N16580" s="31"/>
      <c r="P16580" s="343"/>
    </row>
    <row r="16581" spans="1:16" x14ac:dyDescent="0.25">
      <c r="A16581" s="264" t="s">
        <v>7152</v>
      </c>
      <c r="B16581" s="264" t="s">
        <v>1921</v>
      </c>
      <c r="C16581" s="265">
        <v>220101</v>
      </c>
      <c r="D16581" s="265" t="s">
        <v>15953</v>
      </c>
      <c r="E16581" s="266" t="s">
        <v>6211</v>
      </c>
      <c r="P16581" s="343"/>
    </row>
    <row r="16582" spans="1:16" x14ac:dyDescent="0.25">
      <c r="A16582" s="264" t="s">
        <v>7152</v>
      </c>
      <c r="B16582" s="264" t="s">
        <v>1921</v>
      </c>
      <c r="C16582" s="265">
        <v>250101</v>
      </c>
      <c r="D16582" s="265" t="s">
        <v>15953</v>
      </c>
      <c r="E16582" s="266" t="s">
        <v>17681</v>
      </c>
      <c r="P16582" s="343"/>
    </row>
    <row r="16583" spans="1:16" x14ac:dyDescent="0.25">
      <c r="A16583" s="44" t="s">
        <v>9217</v>
      </c>
      <c r="B16583" s="44" t="s">
        <v>11838</v>
      </c>
      <c r="C16583" s="45" t="s">
        <v>11839</v>
      </c>
      <c r="D16583" s="45" t="s">
        <v>18252</v>
      </c>
      <c r="E16583" s="45" t="s">
        <v>10715</v>
      </c>
      <c r="F16583" s="45" t="s">
        <v>1385</v>
      </c>
      <c r="G16583" s="45" t="s">
        <v>1385</v>
      </c>
      <c r="P16583" s="343"/>
    </row>
    <row r="16584" spans="1:16" x14ac:dyDescent="0.25">
      <c r="A16584" s="44" t="s">
        <v>9217</v>
      </c>
      <c r="B16584" s="44" t="s">
        <v>1365</v>
      </c>
      <c r="C16584" s="45" t="s">
        <v>15417</v>
      </c>
      <c r="D16584" s="45" t="s">
        <v>18252</v>
      </c>
      <c r="E16584" s="45" t="s">
        <v>11309</v>
      </c>
      <c r="F16584" s="45" t="s">
        <v>1385</v>
      </c>
      <c r="G16584" s="45" t="s">
        <v>1385</v>
      </c>
      <c r="P16584" s="343"/>
    </row>
    <row r="16585" spans="1:16" x14ac:dyDescent="0.25">
      <c r="A16585" s="264" t="s">
        <v>8806</v>
      </c>
      <c r="B16585" s="264" t="s">
        <v>1069</v>
      </c>
      <c r="C16585" s="265">
        <v>230103</v>
      </c>
      <c r="D16585" s="265" t="s">
        <v>15953</v>
      </c>
      <c r="E16585" s="266" t="s">
        <v>6809</v>
      </c>
      <c r="P16585" s="343"/>
    </row>
    <row r="16586" spans="1:16" x14ac:dyDescent="0.25">
      <c r="A16586" s="264" t="s">
        <v>8806</v>
      </c>
      <c r="B16586" s="264" t="s">
        <v>2751</v>
      </c>
      <c r="C16586" s="265">
        <v>230105</v>
      </c>
      <c r="D16586" s="265" t="s">
        <v>15953</v>
      </c>
      <c r="E16586" s="266" t="s">
        <v>6877</v>
      </c>
      <c r="P16586" s="343"/>
    </row>
    <row r="16587" spans="1:16" x14ac:dyDescent="0.25">
      <c r="A16587" s="264" t="s">
        <v>16994</v>
      </c>
      <c r="B16587" s="264" t="s">
        <v>1053</v>
      </c>
      <c r="C16587" s="265">
        <v>210902</v>
      </c>
      <c r="D16587" s="265" t="s">
        <v>15953</v>
      </c>
      <c r="E16587" s="266" t="s">
        <v>5195</v>
      </c>
      <c r="P16587" s="343"/>
    </row>
    <row r="16588" spans="1:16" x14ac:dyDescent="0.25">
      <c r="A16588" s="264" t="s">
        <v>16994</v>
      </c>
      <c r="B16588" s="264" t="s">
        <v>14575</v>
      </c>
      <c r="C16588" s="265">
        <v>240402</v>
      </c>
      <c r="D16588" s="265" t="s">
        <v>15953</v>
      </c>
      <c r="E16588" s="266" t="s">
        <v>6492</v>
      </c>
      <c r="P16588" s="343"/>
    </row>
    <row r="16589" spans="1:16" x14ac:dyDescent="0.25">
      <c r="A16589" s="44" t="s">
        <v>7313</v>
      </c>
      <c r="B16589" s="44" t="s">
        <v>15317</v>
      </c>
      <c r="C16589" s="45" t="s">
        <v>7299</v>
      </c>
      <c r="D16589" s="45" t="s">
        <v>16294</v>
      </c>
      <c r="E16589" s="46">
        <v>45688</v>
      </c>
      <c r="F16589" s="338"/>
      <c r="G16589" s="44"/>
      <c r="H16589" s="44"/>
      <c r="I16589" s="44"/>
      <c r="J16589" s="44"/>
      <c r="K16589" s="44"/>
      <c r="L16589" s="337"/>
      <c r="M16589" s="337"/>
      <c r="N16589" s="31"/>
      <c r="P16589" s="343"/>
    </row>
    <row r="16590" spans="1:16" x14ac:dyDescent="0.25">
      <c r="A16590" s="44" t="s">
        <v>9074</v>
      </c>
      <c r="B16590" s="44" t="s">
        <v>15288</v>
      </c>
      <c r="C16590" s="45" t="s">
        <v>9052</v>
      </c>
      <c r="D16590" s="45" t="s">
        <v>16294</v>
      </c>
      <c r="E16590" s="46">
        <v>45777</v>
      </c>
      <c r="F16590" s="338"/>
      <c r="G16590" s="44"/>
      <c r="H16590" s="44"/>
      <c r="I16590" s="44"/>
      <c r="J16590" s="44"/>
      <c r="K16590" s="44"/>
      <c r="L16590" s="337"/>
      <c r="M16590" s="337"/>
      <c r="N16590" s="31"/>
      <c r="P16590" s="343"/>
    </row>
    <row r="16591" spans="1:16" x14ac:dyDescent="0.25">
      <c r="A16591" s="264" t="s">
        <v>18070</v>
      </c>
      <c r="B16591" s="264" t="s">
        <v>1070</v>
      </c>
      <c r="C16591" s="265">
        <v>241202</v>
      </c>
      <c r="D16591" s="265" t="s">
        <v>15953</v>
      </c>
      <c r="E16591" s="266" t="s">
        <v>17687</v>
      </c>
      <c r="P16591" s="343"/>
    </row>
    <row r="16592" spans="1:16" x14ac:dyDescent="0.25">
      <c r="A16592" s="44" t="s">
        <v>16232</v>
      </c>
      <c r="B16592" s="44" t="s">
        <v>1356</v>
      </c>
      <c r="C16592" s="45" t="s">
        <v>15958</v>
      </c>
      <c r="D16592" s="45" t="s">
        <v>18252</v>
      </c>
      <c r="E16592" s="45" t="s">
        <v>6214</v>
      </c>
      <c r="F16592" s="45" t="s">
        <v>1384</v>
      </c>
      <c r="G16592" s="45" t="s">
        <v>1385</v>
      </c>
      <c r="P16592" s="343"/>
    </row>
    <row r="16593" spans="1:16" x14ac:dyDescent="0.25">
      <c r="A16593" s="264" t="s">
        <v>15183</v>
      </c>
      <c r="B16593" s="264" t="s">
        <v>13009</v>
      </c>
      <c r="C16593" s="265">
        <v>240101</v>
      </c>
      <c r="D16593" s="265" t="s">
        <v>15953</v>
      </c>
      <c r="E16593" s="266" t="s">
        <v>13010</v>
      </c>
      <c r="P16593" s="343"/>
    </row>
    <row r="16594" spans="1:16" x14ac:dyDescent="0.25">
      <c r="A16594" s="264" t="s">
        <v>15183</v>
      </c>
      <c r="B16594" s="264" t="s">
        <v>12989</v>
      </c>
      <c r="C16594" s="265">
        <v>240103</v>
      </c>
      <c r="D16594" s="265" t="s">
        <v>15953</v>
      </c>
      <c r="E16594" s="266" t="s">
        <v>6677</v>
      </c>
      <c r="P16594" s="343"/>
    </row>
    <row r="16595" spans="1:16" x14ac:dyDescent="0.25">
      <c r="A16595" s="264" t="s">
        <v>15183</v>
      </c>
      <c r="B16595" s="264" t="s">
        <v>14575</v>
      </c>
      <c r="C16595" s="265">
        <v>240402</v>
      </c>
      <c r="D16595" s="265" t="s">
        <v>15953</v>
      </c>
      <c r="E16595" s="266" t="s">
        <v>6492</v>
      </c>
      <c r="P16595" s="343"/>
    </row>
    <row r="16596" spans="1:16" x14ac:dyDescent="0.25">
      <c r="A16596" s="44" t="s">
        <v>3429</v>
      </c>
      <c r="B16596" s="44" t="s">
        <v>13517</v>
      </c>
      <c r="C16596" s="45" t="s">
        <v>11128</v>
      </c>
      <c r="D16596" s="45" t="s">
        <v>16294</v>
      </c>
      <c r="E16596" s="46">
        <v>46022</v>
      </c>
      <c r="F16596" s="338"/>
      <c r="G16596" s="44"/>
      <c r="H16596" s="44"/>
      <c r="I16596" s="44"/>
      <c r="J16596" s="44"/>
      <c r="K16596" s="44"/>
      <c r="L16596" s="337"/>
      <c r="M16596" s="337"/>
      <c r="N16596" s="31"/>
      <c r="P16596" s="343"/>
    </row>
    <row r="16597" spans="1:16" x14ac:dyDescent="0.25">
      <c r="A16597" s="264" t="s">
        <v>11516</v>
      </c>
      <c r="B16597" s="264" t="s">
        <v>9688</v>
      </c>
      <c r="C16597" s="265">
        <v>230504</v>
      </c>
      <c r="D16597" s="265" t="s">
        <v>15953</v>
      </c>
      <c r="E16597" s="266" t="s">
        <v>9689</v>
      </c>
      <c r="P16597" s="343"/>
    </row>
    <row r="16598" spans="1:16" x14ac:dyDescent="0.25">
      <c r="A16598" s="1" t="s">
        <v>14037</v>
      </c>
      <c r="B16598" s="432" t="s">
        <v>2185</v>
      </c>
      <c r="C16598" s="433" t="s">
        <v>6356</v>
      </c>
      <c r="D16598" s="434" t="s">
        <v>17016</v>
      </c>
      <c r="E16598" s="434">
        <v>45885</v>
      </c>
      <c r="P16598" s="343"/>
    </row>
    <row r="16599" spans="1:16" x14ac:dyDescent="0.25">
      <c r="A16599" s="264" t="s">
        <v>1023</v>
      </c>
      <c r="B16599" s="264" t="s">
        <v>236</v>
      </c>
      <c r="C16599" s="265">
        <v>241001</v>
      </c>
      <c r="D16599" s="265" t="s">
        <v>15953</v>
      </c>
      <c r="E16599" s="266" t="s">
        <v>11352</v>
      </c>
      <c r="P16599" s="343"/>
    </row>
    <row r="16600" spans="1:16" x14ac:dyDescent="0.25">
      <c r="A16600" s="264" t="s">
        <v>1023</v>
      </c>
      <c r="B16600" s="264" t="s">
        <v>6711</v>
      </c>
      <c r="C16600" s="265">
        <v>22050102</v>
      </c>
      <c r="D16600" s="265" t="s">
        <v>15953</v>
      </c>
      <c r="E16600" s="266" t="s">
        <v>6673</v>
      </c>
      <c r="P16600" s="343"/>
    </row>
    <row r="16601" spans="1:16" x14ac:dyDescent="0.25">
      <c r="A16601" s="44" t="s">
        <v>1574</v>
      </c>
      <c r="B16601" s="44" t="s">
        <v>11307</v>
      </c>
      <c r="C16601" s="45" t="s">
        <v>11308</v>
      </c>
      <c r="D16601" s="45" t="s">
        <v>15765</v>
      </c>
      <c r="E16601" s="45" t="s">
        <v>11309</v>
      </c>
      <c r="F16601" s="328"/>
      <c r="G16601" s="328"/>
      <c r="H16601" s="328"/>
      <c r="I16601" s="329"/>
      <c r="J16601" s="329"/>
      <c r="K16601" s="329"/>
      <c r="L16601" s="337"/>
      <c r="M16601" s="337"/>
      <c r="P16601" s="343"/>
    </row>
    <row r="16602" spans="1:16" x14ac:dyDescent="0.25">
      <c r="A16602" s="346" t="s">
        <v>1574</v>
      </c>
      <c r="B16602" s="346" t="s">
        <v>11307</v>
      </c>
      <c r="C16602" s="347" t="s">
        <v>11308</v>
      </c>
      <c r="D16602" s="347" t="s">
        <v>15765</v>
      </c>
      <c r="E16602" s="347" t="s">
        <v>16842</v>
      </c>
      <c r="F16602" s="346"/>
      <c r="G16602" s="346"/>
      <c r="H16602" s="346"/>
      <c r="I16602" s="346"/>
      <c r="J16602" s="346"/>
      <c r="K16602" s="346"/>
      <c r="L16602" s="346"/>
      <c r="M16602" s="346"/>
      <c r="P16602" s="343"/>
    </row>
    <row r="16603" spans="1:16" x14ac:dyDescent="0.25">
      <c r="A16603" s="44" t="s">
        <v>1574</v>
      </c>
      <c r="B16603" s="44" t="s">
        <v>12065</v>
      </c>
      <c r="C16603" s="45" t="s">
        <v>4815</v>
      </c>
      <c r="D16603" s="45" t="s">
        <v>4574</v>
      </c>
      <c r="E16603" s="275">
        <f>DATE(2026,4,30)</f>
        <v>46142</v>
      </c>
      <c r="M16603" s="337"/>
      <c r="P16603" s="343"/>
    </row>
    <row r="16604" spans="1:16" x14ac:dyDescent="0.25">
      <c r="A16604" s="44" t="s">
        <v>1574</v>
      </c>
      <c r="B16604" s="44" t="s">
        <v>11307</v>
      </c>
      <c r="C16604" s="45" t="s">
        <v>11308</v>
      </c>
      <c r="D16604" s="45" t="s">
        <v>13812</v>
      </c>
      <c r="E16604" s="45" t="s">
        <v>11309</v>
      </c>
      <c r="F16604" s="93"/>
      <c r="G16604" s="93"/>
      <c r="H16604" s="93"/>
      <c r="I16604" s="99"/>
      <c r="J16604" s="99"/>
      <c r="K16604" s="99"/>
      <c r="L16604" s="337"/>
      <c r="M16604" s="337"/>
      <c r="P16604" s="343"/>
    </row>
    <row r="16605" spans="1:16" x14ac:dyDescent="0.25">
      <c r="A16605" s="44" t="s">
        <v>15679</v>
      </c>
      <c r="B16605" s="44" t="s">
        <v>10976</v>
      </c>
      <c r="C16605" s="45" t="s">
        <v>10977</v>
      </c>
      <c r="D16605" s="45" t="s">
        <v>18252</v>
      </c>
      <c r="E16605" s="45" t="s">
        <v>10715</v>
      </c>
      <c r="F16605" s="45" t="s">
        <v>1385</v>
      </c>
      <c r="G16605" s="45" t="s">
        <v>1385</v>
      </c>
      <c r="P16605" s="343"/>
    </row>
    <row r="16606" spans="1:16" x14ac:dyDescent="0.25">
      <c r="A16606" s="44" t="s">
        <v>15787</v>
      </c>
      <c r="B16606" s="44" t="s">
        <v>15970</v>
      </c>
      <c r="C16606" s="45" t="s">
        <v>15775</v>
      </c>
      <c r="D16606" s="45" t="s">
        <v>18252</v>
      </c>
      <c r="E16606" s="45" t="s">
        <v>6416</v>
      </c>
      <c r="F16606" s="45" t="s">
        <v>1385</v>
      </c>
      <c r="G16606" s="45" t="s">
        <v>1385</v>
      </c>
      <c r="P16606" s="343"/>
    </row>
    <row r="16607" spans="1:16" x14ac:dyDescent="0.25">
      <c r="A16607" s="44" t="s">
        <v>15787</v>
      </c>
      <c r="B16607" s="44" t="s">
        <v>15962</v>
      </c>
      <c r="C16607" s="45" t="s">
        <v>15776</v>
      </c>
      <c r="D16607" s="45" t="s">
        <v>18252</v>
      </c>
      <c r="E16607" s="45" t="s">
        <v>6416</v>
      </c>
      <c r="F16607" s="45" t="s">
        <v>1385</v>
      </c>
      <c r="G16607" s="45" t="s">
        <v>1385</v>
      </c>
      <c r="P16607" s="343"/>
    </row>
    <row r="16608" spans="1:16" x14ac:dyDescent="0.25">
      <c r="A16608" s="44" t="s">
        <v>1755</v>
      </c>
      <c r="B16608" s="44" t="s">
        <v>1784</v>
      </c>
      <c r="C16608" s="45" t="s">
        <v>3065</v>
      </c>
      <c r="D16608" s="45" t="s">
        <v>15765</v>
      </c>
      <c r="E16608" s="45" t="s">
        <v>6213</v>
      </c>
      <c r="F16608" s="328"/>
      <c r="G16608" s="328"/>
      <c r="H16608" s="328"/>
      <c r="I16608" s="329"/>
      <c r="J16608" s="329"/>
      <c r="K16608" s="329"/>
      <c r="L16608" s="337"/>
      <c r="M16608" s="337"/>
      <c r="P16608" s="343"/>
    </row>
    <row r="16609" spans="1:16" x14ac:dyDescent="0.25">
      <c r="A16609" s="346" t="s">
        <v>1755</v>
      </c>
      <c r="B16609" s="346" t="s">
        <v>1784</v>
      </c>
      <c r="C16609" s="347" t="s">
        <v>3065</v>
      </c>
      <c r="D16609" s="347" t="s">
        <v>15765</v>
      </c>
      <c r="E16609" s="347" t="s">
        <v>6213</v>
      </c>
      <c r="F16609" s="346"/>
      <c r="G16609" s="346"/>
      <c r="H16609" s="346"/>
      <c r="I16609" s="346"/>
      <c r="J16609" s="346"/>
      <c r="K16609" s="346"/>
      <c r="L16609" s="346"/>
      <c r="M16609" s="346"/>
      <c r="P16609" s="343"/>
    </row>
    <row r="16610" spans="1:16" x14ac:dyDescent="0.25">
      <c r="A16610" s="44" t="s">
        <v>1755</v>
      </c>
      <c r="B16610" s="44" t="s">
        <v>12673</v>
      </c>
      <c r="C16610" s="45" t="s">
        <v>4816</v>
      </c>
      <c r="D16610" s="45" t="s">
        <v>4574</v>
      </c>
      <c r="E16610" s="275">
        <f>DATE(2026,4,19)</f>
        <v>46131</v>
      </c>
      <c r="M16610" s="337"/>
      <c r="P16610" s="343"/>
    </row>
    <row r="16611" spans="1:16" x14ac:dyDescent="0.25">
      <c r="A16611" s="44" t="s">
        <v>1755</v>
      </c>
      <c r="B16611" s="44" t="s">
        <v>1784</v>
      </c>
      <c r="C16611" s="45" t="s">
        <v>3065</v>
      </c>
      <c r="D16611" s="45" t="s">
        <v>13812</v>
      </c>
      <c r="E16611" s="45" t="s">
        <v>6213</v>
      </c>
      <c r="F16611" s="93"/>
      <c r="G16611" s="93"/>
      <c r="H16611" s="93"/>
      <c r="I16611" s="99"/>
      <c r="J16611" s="99"/>
      <c r="K16611" s="99"/>
      <c r="L16611" s="337"/>
      <c r="M16611" s="337"/>
      <c r="P16611" s="343"/>
    </row>
    <row r="16612" spans="1:16" x14ac:dyDescent="0.25">
      <c r="A16612" s="264" t="s">
        <v>1024</v>
      </c>
      <c r="B16612" s="264" t="s">
        <v>3753</v>
      </c>
      <c r="C16612" s="265">
        <v>210101</v>
      </c>
      <c r="D16612" s="265" t="s">
        <v>15953</v>
      </c>
      <c r="E16612" s="266" t="s">
        <v>3754</v>
      </c>
      <c r="P16612" s="343"/>
    </row>
    <row r="16613" spans="1:16" x14ac:dyDescent="0.25">
      <c r="A16613" s="264" t="s">
        <v>1024</v>
      </c>
      <c r="B16613" s="264" t="s">
        <v>12989</v>
      </c>
      <c r="C16613" s="265">
        <v>240103</v>
      </c>
      <c r="D16613" s="265" t="s">
        <v>15953</v>
      </c>
      <c r="E16613" s="266" t="s">
        <v>6677</v>
      </c>
      <c r="P16613" s="343"/>
    </row>
    <row r="16614" spans="1:16" x14ac:dyDescent="0.25">
      <c r="A16614" s="264" t="s">
        <v>1024</v>
      </c>
      <c r="B16614" s="264" t="s">
        <v>6681</v>
      </c>
      <c r="C16614" s="265">
        <v>22010201</v>
      </c>
      <c r="D16614" s="265" t="s">
        <v>15953</v>
      </c>
      <c r="E16614" s="266" t="s">
        <v>6211</v>
      </c>
      <c r="P16614" s="343"/>
    </row>
    <row r="16615" spans="1:16" x14ac:dyDescent="0.25">
      <c r="A16615" s="44" t="s">
        <v>16233</v>
      </c>
      <c r="B16615" s="44" t="s">
        <v>1346</v>
      </c>
      <c r="C16615" s="45" t="s">
        <v>15960</v>
      </c>
      <c r="D16615" s="45" t="s">
        <v>18252</v>
      </c>
      <c r="E16615" s="45" t="s">
        <v>6214</v>
      </c>
      <c r="F16615" s="45" t="s">
        <v>1384</v>
      </c>
      <c r="G16615" s="45" t="s">
        <v>1385</v>
      </c>
      <c r="P16615" s="343"/>
    </row>
    <row r="16616" spans="1:16" x14ac:dyDescent="0.25">
      <c r="A16616" s="264" t="s">
        <v>1025</v>
      </c>
      <c r="B16616" s="264" t="s">
        <v>1053</v>
      </c>
      <c r="C16616" s="265">
        <v>210902</v>
      </c>
      <c r="D16616" s="265" t="s">
        <v>15953</v>
      </c>
      <c r="E16616" s="266" t="s">
        <v>5195</v>
      </c>
      <c r="P16616" s="343"/>
    </row>
    <row r="16617" spans="1:16" x14ac:dyDescent="0.25">
      <c r="A16617" s="264" t="s">
        <v>1025</v>
      </c>
      <c r="B16617" s="264" t="s">
        <v>6697</v>
      </c>
      <c r="C16617" s="265">
        <v>221003</v>
      </c>
      <c r="D16617" s="265" t="s">
        <v>15953</v>
      </c>
      <c r="E16617" s="266" t="s">
        <v>5198</v>
      </c>
      <c r="P16617" s="343"/>
    </row>
    <row r="16618" spans="1:16" x14ac:dyDescent="0.25">
      <c r="A16618" s="264" t="s">
        <v>1025</v>
      </c>
      <c r="B16618" s="264" t="s">
        <v>1062</v>
      </c>
      <c r="C16618" s="265">
        <v>230101</v>
      </c>
      <c r="D16618" s="265" t="s">
        <v>15953</v>
      </c>
      <c r="E16618" s="266" t="s">
        <v>6809</v>
      </c>
      <c r="P16618" s="343"/>
    </row>
    <row r="16619" spans="1:16" x14ac:dyDescent="0.25">
      <c r="A16619" s="264" t="s">
        <v>15184</v>
      </c>
      <c r="B16619" s="264" t="s">
        <v>3782</v>
      </c>
      <c r="C16619" s="265">
        <v>24010402</v>
      </c>
      <c r="D16619" s="265" t="s">
        <v>15953</v>
      </c>
      <c r="E16619" s="266" t="s">
        <v>8836</v>
      </c>
      <c r="P16619" s="343"/>
    </row>
    <row r="16620" spans="1:16" x14ac:dyDescent="0.25">
      <c r="A16620" s="44" t="s">
        <v>617</v>
      </c>
      <c r="B16620" s="44" t="s">
        <v>15290</v>
      </c>
      <c r="C16620" s="45" t="s">
        <v>7249</v>
      </c>
      <c r="D16620" s="45" t="s">
        <v>16294</v>
      </c>
      <c r="E16620" s="46">
        <v>45777</v>
      </c>
      <c r="F16620" s="338"/>
      <c r="G16620" s="44"/>
      <c r="H16620" s="44"/>
      <c r="I16620" s="44"/>
      <c r="J16620" s="44"/>
      <c r="K16620" s="44"/>
      <c r="L16620" s="337"/>
      <c r="M16620" s="337"/>
      <c r="N16620" s="31"/>
      <c r="P16620" s="343"/>
    </row>
    <row r="16621" spans="1:16" x14ac:dyDescent="0.25">
      <c r="A16621" s="44" t="s">
        <v>16234</v>
      </c>
      <c r="B16621" s="44" t="s">
        <v>15965</v>
      </c>
      <c r="C16621" s="45" t="s">
        <v>15966</v>
      </c>
      <c r="D16621" s="45" t="s">
        <v>18252</v>
      </c>
      <c r="E16621" s="45" t="s">
        <v>6214</v>
      </c>
      <c r="F16621" s="45" t="s">
        <v>1384</v>
      </c>
      <c r="G16621" s="45" t="s">
        <v>1385</v>
      </c>
      <c r="P16621" s="343"/>
    </row>
    <row r="16622" spans="1:16" x14ac:dyDescent="0.25">
      <c r="A16622" s="264" t="s">
        <v>8807</v>
      </c>
      <c r="B16622" s="264" t="s">
        <v>8832</v>
      </c>
      <c r="C16622" s="265">
        <v>230203</v>
      </c>
      <c r="D16622" s="265" t="s">
        <v>15953</v>
      </c>
      <c r="E16622" s="266" t="s">
        <v>8836</v>
      </c>
      <c r="P16622" s="343"/>
    </row>
    <row r="16623" spans="1:16" x14ac:dyDescent="0.25">
      <c r="A16623" s="264" t="s">
        <v>8807</v>
      </c>
      <c r="B16623" s="264" t="s">
        <v>8833</v>
      </c>
      <c r="C16623" s="265">
        <v>23020101</v>
      </c>
      <c r="D16623" s="265" t="s">
        <v>15953</v>
      </c>
      <c r="E16623" s="266" t="s">
        <v>8836</v>
      </c>
      <c r="P16623" s="343"/>
    </row>
    <row r="16624" spans="1:16" x14ac:dyDescent="0.25">
      <c r="A16624" s="44" t="s">
        <v>1320</v>
      </c>
      <c r="B16624" s="44" t="s">
        <v>1840</v>
      </c>
      <c r="C16624" s="45" t="s">
        <v>6194</v>
      </c>
      <c r="D16624" s="45" t="s">
        <v>18252</v>
      </c>
      <c r="E16624" s="45" t="s">
        <v>6213</v>
      </c>
      <c r="F16624" s="45" t="s">
        <v>1384</v>
      </c>
      <c r="G16624" s="45" t="s">
        <v>1385</v>
      </c>
      <c r="P16624" s="343"/>
    </row>
    <row r="16625" spans="1:16" x14ac:dyDescent="0.25">
      <c r="A16625" s="44" t="s">
        <v>10619</v>
      </c>
      <c r="B16625" s="92" t="s">
        <v>4153</v>
      </c>
      <c r="C16625" s="93" t="s">
        <v>10622</v>
      </c>
      <c r="D16625" s="93" t="s">
        <v>1398</v>
      </c>
      <c r="E16625" s="94">
        <v>46519</v>
      </c>
      <c r="F16625" s="93"/>
      <c r="G16625" s="93"/>
      <c r="H16625" s="93"/>
      <c r="I16625" s="99"/>
      <c r="J16625" s="99"/>
      <c r="K16625" s="99"/>
      <c r="L16625" s="337"/>
      <c r="M16625" s="337"/>
      <c r="P16625" s="343"/>
    </row>
    <row r="16626" spans="1:16" x14ac:dyDescent="0.25">
      <c r="A16626" s="91" t="s">
        <v>17083</v>
      </c>
      <c r="B16626" s="353" t="s">
        <v>4153</v>
      </c>
      <c r="C16626" s="32" t="s">
        <v>10622</v>
      </c>
      <c r="D16626" s="32" t="s">
        <v>1398</v>
      </c>
      <c r="E16626" s="94">
        <v>45766</v>
      </c>
      <c r="F16626" s="32"/>
      <c r="G16626" s="32"/>
      <c r="H16626" s="32"/>
      <c r="I16626" s="31"/>
      <c r="J16626" s="31"/>
      <c r="K16626" s="31"/>
      <c r="L16626" s="31"/>
      <c r="M16626" s="31"/>
      <c r="N16626" s="31"/>
      <c r="P16626" s="343"/>
    </row>
    <row r="16627" spans="1:16" x14ac:dyDescent="0.25">
      <c r="A16627" s="264" t="s">
        <v>11517</v>
      </c>
      <c r="B16627" s="264" t="s">
        <v>11360</v>
      </c>
      <c r="C16627" s="265">
        <v>231001</v>
      </c>
      <c r="D16627" s="265" t="s">
        <v>15953</v>
      </c>
      <c r="E16627" s="266" t="s">
        <v>2980</v>
      </c>
      <c r="P16627" s="343"/>
    </row>
    <row r="16628" spans="1:16" x14ac:dyDescent="0.25">
      <c r="A16628" s="264" t="s">
        <v>11517</v>
      </c>
      <c r="B16628" s="264" t="s">
        <v>1070</v>
      </c>
      <c r="C16628" s="265">
        <v>241202</v>
      </c>
      <c r="D16628" s="265" t="s">
        <v>15953</v>
      </c>
      <c r="E16628" s="266" t="s">
        <v>17687</v>
      </c>
      <c r="P16628" s="343"/>
    </row>
    <row r="16629" spans="1:16" x14ac:dyDescent="0.25">
      <c r="A16629" s="44" t="s">
        <v>5385</v>
      </c>
      <c r="B16629" s="44" t="s">
        <v>5290</v>
      </c>
      <c r="C16629" s="45" t="s">
        <v>5386</v>
      </c>
      <c r="D16629" s="45" t="s">
        <v>15765</v>
      </c>
      <c r="E16629" s="45" t="s">
        <v>6673</v>
      </c>
      <c r="F16629" s="328"/>
      <c r="G16629" s="328"/>
      <c r="H16629" s="328"/>
      <c r="I16629" s="329"/>
      <c r="J16629" s="329"/>
      <c r="K16629" s="329"/>
      <c r="L16629" s="337"/>
      <c r="M16629" s="337"/>
      <c r="P16629" s="343"/>
    </row>
    <row r="16630" spans="1:16" x14ac:dyDescent="0.25">
      <c r="A16630" s="346" t="s">
        <v>5385</v>
      </c>
      <c r="B16630" s="346" t="s">
        <v>5290</v>
      </c>
      <c r="C16630" s="347" t="s">
        <v>5386</v>
      </c>
      <c r="D16630" s="347" t="s">
        <v>15765</v>
      </c>
      <c r="E16630" s="347" t="s">
        <v>10364</v>
      </c>
      <c r="F16630" s="346"/>
      <c r="G16630" s="346"/>
      <c r="H16630" s="346"/>
      <c r="I16630" s="346"/>
      <c r="J16630" s="346"/>
      <c r="K16630" s="346"/>
      <c r="L16630" s="346"/>
      <c r="M16630" s="346"/>
      <c r="P16630" s="343"/>
    </row>
    <row r="16631" spans="1:16" x14ac:dyDescent="0.25">
      <c r="A16631" s="44" t="s">
        <v>1756</v>
      </c>
      <c r="B16631" s="44" t="s">
        <v>10360</v>
      </c>
      <c r="C16631" s="45" t="s">
        <v>10361</v>
      </c>
      <c r="D16631" s="45" t="s">
        <v>15765</v>
      </c>
      <c r="E16631" s="45" t="s">
        <v>11277</v>
      </c>
      <c r="F16631" s="328"/>
      <c r="G16631" s="328"/>
      <c r="H16631" s="328"/>
      <c r="I16631" s="329"/>
      <c r="J16631" s="329"/>
      <c r="K16631" s="329"/>
      <c r="L16631" s="337"/>
      <c r="M16631" s="337"/>
      <c r="P16631" s="343"/>
    </row>
    <row r="16632" spans="1:16" x14ac:dyDescent="0.25">
      <c r="A16632" s="346" t="s">
        <v>1756</v>
      </c>
      <c r="B16632" s="346" t="s">
        <v>10360</v>
      </c>
      <c r="C16632" s="347" t="s">
        <v>10361</v>
      </c>
      <c r="D16632" s="347" t="s">
        <v>15765</v>
      </c>
      <c r="E16632" s="347" t="s">
        <v>16835</v>
      </c>
      <c r="F16632" s="346"/>
      <c r="G16632" s="346"/>
      <c r="H16632" s="346"/>
      <c r="I16632" s="346"/>
      <c r="J16632" s="346"/>
      <c r="K16632" s="346"/>
      <c r="L16632" s="346"/>
      <c r="M16632" s="346"/>
      <c r="P16632" s="343"/>
    </row>
    <row r="16633" spans="1:16" x14ac:dyDescent="0.25">
      <c r="A16633" s="44" t="s">
        <v>1756</v>
      </c>
      <c r="B16633" s="44" t="s">
        <v>12674</v>
      </c>
      <c r="C16633" s="45" t="s">
        <v>6644</v>
      </c>
      <c r="D16633" s="45" t="s">
        <v>4574</v>
      </c>
      <c r="E16633" s="275">
        <f>DATE(2026,5,28)</f>
        <v>46170</v>
      </c>
      <c r="M16633" s="337"/>
      <c r="P16633" s="343"/>
    </row>
    <row r="16634" spans="1:16" x14ac:dyDescent="0.25">
      <c r="A16634" s="264" t="s">
        <v>10832</v>
      </c>
      <c r="B16634" s="264" t="s">
        <v>6669</v>
      </c>
      <c r="C16634" s="265">
        <v>230807</v>
      </c>
      <c r="D16634" s="265" t="s">
        <v>15953</v>
      </c>
      <c r="E16634" s="266" t="s">
        <v>6877</v>
      </c>
      <c r="P16634" s="343"/>
    </row>
    <row r="16635" spans="1:16" x14ac:dyDescent="0.2">
      <c r="A16635" s="57" t="s">
        <v>4535</v>
      </c>
      <c r="B16635" s="92" t="s">
        <v>4550</v>
      </c>
      <c r="C16635" s="93" t="s">
        <v>4548</v>
      </c>
      <c r="D16635" s="93" t="s">
        <v>4549</v>
      </c>
      <c r="E16635" s="94">
        <v>46203</v>
      </c>
      <c r="F16635" s="93"/>
      <c r="G16635" s="93"/>
      <c r="H16635" s="93"/>
      <c r="I16635" s="99"/>
      <c r="J16635" s="99"/>
      <c r="K16635" s="99"/>
      <c r="L16635" s="337"/>
      <c r="M16635" s="337"/>
      <c r="P16635" s="343"/>
    </row>
    <row r="16636" spans="1:16" x14ac:dyDescent="0.25">
      <c r="A16636" s="44" t="s">
        <v>16235</v>
      </c>
      <c r="B16636" s="44" t="s">
        <v>15970</v>
      </c>
      <c r="C16636" s="45" t="s">
        <v>15775</v>
      </c>
      <c r="D16636" s="45" t="s">
        <v>18252</v>
      </c>
      <c r="E16636" s="45" t="s">
        <v>6416</v>
      </c>
      <c r="F16636" s="45" t="s">
        <v>1384</v>
      </c>
      <c r="G16636" s="45" t="s">
        <v>1385</v>
      </c>
      <c r="P16636" s="343"/>
    </row>
    <row r="16637" spans="1:16" x14ac:dyDescent="0.25">
      <c r="A16637" s="403" t="s">
        <v>17634</v>
      </c>
      <c r="B16637" s="403" t="s">
        <v>17091</v>
      </c>
      <c r="C16637" s="413">
        <v>12.23</v>
      </c>
      <c r="D16637" s="43" t="s">
        <v>17679</v>
      </c>
      <c r="E16637" s="43">
        <v>46934</v>
      </c>
      <c r="F16637" s="88"/>
      <c r="P16637" s="343"/>
    </row>
    <row r="16638" spans="1:16" x14ac:dyDescent="0.25">
      <c r="A16638" s="264" t="s">
        <v>11518</v>
      </c>
      <c r="B16638" s="264" t="s">
        <v>3590</v>
      </c>
      <c r="C16638" s="265">
        <v>230903</v>
      </c>
      <c r="D16638" s="265" t="s">
        <v>15953</v>
      </c>
      <c r="E16638" s="266" t="s">
        <v>10715</v>
      </c>
      <c r="P16638" s="343"/>
    </row>
    <row r="16639" spans="1:16" x14ac:dyDescent="0.25">
      <c r="A16639" s="403" t="s">
        <v>17635</v>
      </c>
      <c r="B16639" s="403" t="s">
        <v>17105</v>
      </c>
      <c r="C16639" s="413">
        <v>39.25</v>
      </c>
      <c r="D16639" s="43" t="s">
        <v>17679</v>
      </c>
      <c r="E16639" s="43">
        <v>47514</v>
      </c>
      <c r="F16639" s="88"/>
      <c r="P16639" s="343"/>
    </row>
    <row r="16640" spans="1:16" x14ac:dyDescent="0.25">
      <c r="A16640" s="44" t="s">
        <v>7275</v>
      </c>
      <c r="B16640" s="44" t="s">
        <v>13527</v>
      </c>
      <c r="C16640" s="45" t="s">
        <v>7271</v>
      </c>
      <c r="D16640" s="45" t="s">
        <v>16294</v>
      </c>
      <c r="E16640" s="46">
        <v>45900</v>
      </c>
      <c r="F16640" s="338"/>
      <c r="G16640" s="44"/>
      <c r="H16640" s="44"/>
      <c r="I16640" s="44"/>
      <c r="J16640" s="44"/>
      <c r="K16640" s="44"/>
      <c r="L16640" s="337"/>
      <c r="M16640" s="337"/>
      <c r="N16640" s="31"/>
      <c r="P16640" s="343"/>
    </row>
    <row r="16641" spans="1:16" x14ac:dyDescent="0.25">
      <c r="A16641" s="44" t="s">
        <v>11088</v>
      </c>
      <c r="B16641" s="44" t="s">
        <v>1355</v>
      </c>
      <c r="C16641" s="45" t="s">
        <v>10974</v>
      </c>
      <c r="D16641" s="45" t="s">
        <v>18252</v>
      </c>
      <c r="E16641" s="45" t="s">
        <v>10715</v>
      </c>
      <c r="F16641" s="45" t="s">
        <v>1384</v>
      </c>
      <c r="G16641" s="45" t="s">
        <v>1385</v>
      </c>
      <c r="P16641" s="343"/>
    </row>
    <row r="16642" spans="1:16" x14ac:dyDescent="0.25">
      <c r="A16642" s="44" t="s">
        <v>12675</v>
      </c>
      <c r="B16642" s="44" t="s">
        <v>12014</v>
      </c>
      <c r="C16642" s="45" t="s">
        <v>12964</v>
      </c>
      <c r="D16642" s="45" t="s">
        <v>4574</v>
      </c>
      <c r="E16642" s="275">
        <f>DATE(2026,8,15)</f>
        <v>46249</v>
      </c>
      <c r="M16642" s="337"/>
      <c r="P16642" s="343"/>
    </row>
    <row r="16643" spans="1:16" x14ac:dyDescent="0.25">
      <c r="A16643" s="44" t="s">
        <v>12676</v>
      </c>
      <c r="B16643" s="44" t="s">
        <v>5042</v>
      </c>
      <c r="C16643" s="45" t="s">
        <v>6645</v>
      </c>
      <c r="D16643" s="45" t="s">
        <v>4574</v>
      </c>
      <c r="E16643" s="275">
        <f>DATE(2026,12,20)</f>
        <v>46376</v>
      </c>
      <c r="M16643" s="337"/>
      <c r="P16643" s="343"/>
    </row>
    <row r="16644" spans="1:16" x14ac:dyDescent="0.25">
      <c r="A16644" s="264" t="s">
        <v>7153</v>
      </c>
      <c r="B16644" s="264" t="s">
        <v>236</v>
      </c>
      <c r="C16644" s="265">
        <v>241001</v>
      </c>
      <c r="D16644" s="265" t="s">
        <v>15953</v>
      </c>
      <c r="E16644" s="266" t="s">
        <v>11352</v>
      </c>
      <c r="P16644" s="343"/>
    </row>
    <row r="16645" spans="1:16" x14ac:dyDescent="0.25">
      <c r="A16645" s="44" t="s">
        <v>13645</v>
      </c>
      <c r="B16645" s="44" t="s">
        <v>13646</v>
      </c>
      <c r="C16645" s="45" t="s">
        <v>13734</v>
      </c>
      <c r="D16645" s="45" t="s">
        <v>4574</v>
      </c>
      <c r="E16645" s="275">
        <f>DATE(2028,2,27)</f>
        <v>46810</v>
      </c>
      <c r="M16645" s="337"/>
      <c r="P16645" s="343"/>
    </row>
    <row r="16646" spans="1:16" x14ac:dyDescent="0.25">
      <c r="A16646" s="264" t="s">
        <v>9657</v>
      </c>
      <c r="B16646" s="264" t="s">
        <v>2751</v>
      </c>
      <c r="C16646" s="265">
        <v>230105</v>
      </c>
      <c r="D16646" s="265" t="s">
        <v>15953</v>
      </c>
      <c r="E16646" s="266" t="s">
        <v>6877</v>
      </c>
      <c r="P16646" s="343"/>
    </row>
    <row r="16647" spans="1:16" x14ac:dyDescent="0.25">
      <c r="A16647" s="264" t="s">
        <v>9657</v>
      </c>
      <c r="B16647" s="264" t="s">
        <v>9688</v>
      </c>
      <c r="C16647" s="265">
        <v>230504</v>
      </c>
      <c r="D16647" s="265" t="s">
        <v>15953</v>
      </c>
      <c r="E16647" s="266" t="s">
        <v>9689</v>
      </c>
      <c r="P16647" s="343"/>
    </row>
    <row r="16648" spans="1:16" x14ac:dyDescent="0.25">
      <c r="A16648" s="403" t="s">
        <v>7154</v>
      </c>
      <c r="B16648" s="403" t="s">
        <v>17198</v>
      </c>
      <c r="C16648" s="413">
        <v>5.23</v>
      </c>
      <c r="D16648" s="43" t="s">
        <v>17679</v>
      </c>
      <c r="E16648" s="43">
        <v>45961</v>
      </c>
      <c r="F16648" s="88"/>
      <c r="P16648" s="343"/>
    </row>
    <row r="16649" spans="1:16" x14ac:dyDescent="0.25">
      <c r="A16649" s="264" t="s">
        <v>7154</v>
      </c>
      <c r="B16649" s="264" t="s">
        <v>6692</v>
      </c>
      <c r="C16649" s="265">
        <v>220902</v>
      </c>
      <c r="D16649" s="265" t="s">
        <v>15953</v>
      </c>
      <c r="E16649" s="266" t="s">
        <v>6210</v>
      </c>
      <c r="P16649" s="343"/>
    </row>
    <row r="16650" spans="1:16" x14ac:dyDescent="0.25">
      <c r="A16650" s="1" t="s">
        <v>14038</v>
      </c>
      <c r="B16650" s="432" t="s">
        <v>2184</v>
      </c>
      <c r="C16650" s="433" t="s">
        <v>4410</v>
      </c>
      <c r="D16650" s="434" t="s">
        <v>17016</v>
      </c>
      <c r="E16650" s="434">
        <v>45823</v>
      </c>
      <c r="P16650" s="343"/>
    </row>
    <row r="16651" spans="1:16" x14ac:dyDescent="0.25">
      <c r="A16651" s="44" t="s">
        <v>2113</v>
      </c>
      <c r="B16651" s="44" t="s">
        <v>15257</v>
      </c>
      <c r="C16651" s="45" t="s">
        <v>13518</v>
      </c>
      <c r="D16651" s="45" t="s">
        <v>16294</v>
      </c>
      <c r="E16651" s="46">
        <v>46022</v>
      </c>
      <c r="F16651" s="338"/>
      <c r="G16651" s="44"/>
      <c r="H16651" s="44"/>
      <c r="I16651" s="44"/>
      <c r="J16651" s="44"/>
      <c r="K16651" s="44"/>
      <c r="L16651" s="337"/>
      <c r="M16651" s="337"/>
      <c r="N16651" s="31"/>
      <c r="P16651" s="343"/>
    </row>
    <row r="16652" spans="1:16" x14ac:dyDescent="0.25">
      <c r="A16652" s="264" t="s">
        <v>7155</v>
      </c>
      <c r="B16652" s="264" t="s">
        <v>1070</v>
      </c>
      <c r="C16652" s="265">
        <v>241202</v>
      </c>
      <c r="D16652" s="265" t="s">
        <v>15953</v>
      </c>
      <c r="E16652" s="266" t="s">
        <v>17687</v>
      </c>
      <c r="P16652" s="343"/>
    </row>
    <row r="16653" spans="1:16" x14ac:dyDescent="0.25">
      <c r="A16653" s="264" t="s">
        <v>8808</v>
      </c>
      <c r="B16653" s="264" t="s">
        <v>10527</v>
      </c>
      <c r="C16653" s="265">
        <v>230505</v>
      </c>
      <c r="D16653" s="265" t="s">
        <v>15953</v>
      </c>
      <c r="E16653" s="266" t="s">
        <v>9689</v>
      </c>
      <c r="P16653" s="343"/>
    </row>
    <row r="16654" spans="1:16" x14ac:dyDescent="0.25">
      <c r="A16654" s="264" t="s">
        <v>8808</v>
      </c>
      <c r="B16654" s="264" t="s">
        <v>1067</v>
      </c>
      <c r="C16654" s="265">
        <v>230703</v>
      </c>
      <c r="D16654" s="265" t="s">
        <v>15953</v>
      </c>
      <c r="E16654" s="266" t="s">
        <v>5273</v>
      </c>
      <c r="P16654" s="343"/>
    </row>
    <row r="16655" spans="1:16" x14ac:dyDescent="0.25">
      <c r="A16655" s="264" t="s">
        <v>8808</v>
      </c>
      <c r="B16655" s="264" t="s">
        <v>6966</v>
      </c>
      <c r="C16655" s="265">
        <v>23010401</v>
      </c>
      <c r="D16655" s="265" t="s">
        <v>15953</v>
      </c>
      <c r="E16655" s="266" t="s">
        <v>6967</v>
      </c>
      <c r="P16655" s="343"/>
    </row>
    <row r="16656" spans="1:16" x14ac:dyDescent="0.25">
      <c r="A16656" s="44" t="s">
        <v>13371</v>
      </c>
      <c r="B16656" s="92" t="s">
        <v>13392</v>
      </c>
      <c r="C16656" s="77" t="s">
        <v>13124</v>
      </c>
      <c r="D16656" s="93" t="s">
        <v>13391</v>
      </c>
      <c r="E16656" s="94">
        <v>45838</v>
      </c>
      <c r="F16656" s="93"/>
      <c r="G16656" s="93"/>
      <c r="H16656" s="93"/>
      <c r="I16656" s="99"/>
      <c r="J16656" s="99"/>
      <c r="K16656" s="99"/>
      <c r="L16656" s="337"/>
      <c r="M16656" s="337"/>
      <c r="N16656" s="31"/>
      <c r="P16656" s="343"/>
    </row>
    <row r="16657" spans="1:16" x14ac:dyDescent="0.25">
      <c r="A16657" s="44" t="s">
        <v>1753</v>
      </c>
      <c r="B16657" s="44" t="s">
        <v>1792</v>
      </c>
      <c r="C16657" s="45" t="s">
        <v>2021</v>
      </c>
      <c r="D16657" s="45" t="s">
        <v>15765</v>
      </c>
      <c r="E16657" s="45" t="s">
        <v>11260</v>
      </c>
      <c r="F16657" s="328"/>
      <c r="G16657" s="328"/>
      <c r="H16657" s="328"/>
      <c r="I16657" s="329"/>
      <c r="J16657" s="329"/>
      <c r="K16657" s="329"/>
      <c r="L16657" s="337"/>
      <c r="M16657" s="337"/>
      <c r="P16657" s="343"/>
    </row>
    <row r="16658" spans="1:16" x14ac:dyDescent="0.25">
      <c r="A16658" s="346" t="s">
        <v>1753</v>
      </c>
      <c r="B16658" s="346" t="s">
        <v>1792</v>
      </c>
      <c r="C16658" s="347" t="s">
        <v>2021</v>
      </c>
      <c r="D16658" s="347" t="s">
        <v>15765</v>
      </c>
      <c r="E16658" s="347" t="s">
        <v>11260</v>
      </c>
      <c r="F16658" s="346"/>
      <c r="G16658" s="346"/>
      <c r="H16658" s="346"/>
      <c r="I16658" s="346"/>
      <c r="J16658" s="346"/>
      <c r="K16658" s="346"/>
      <c r="L16658" s="346"/>
      <c r="M16658" s="346"/>
      <c r="P16658" s="343"/>
    </row>
    <row r="16659" spans="1:16" x14ac:dyDescent="0.25">
      <c r="A16659" s="346" t="s">
        <v>1753</v>
      </c>
      <c r="B16659" s="346" t="s">
        <v>1792</v>
      </c>
      <c r="C16659" s="347" t="s">
        <v>16891</v>
      </c>
      <c r="D16659" s="347" t="s">
        <v>15765</v>
      </c>
      <c r="E16659" s="347" t="s">
        <v>16890</v>
      </c>
      <c r="F16659" s="346"/>
      <c r="G16659" s="346"/>
      <c r="H16659" s="346"/>
      <c r="I16659" s="346"/>
      <c r="J16659" s="346"/>
      <c r="K16659" s="346"/>
      <c r="L16659" s="346"/>
      <c r="M16659" s="346"/>
      <c r="P16659" s="343"/>
    </row>
    <row r="16660" spans="1:16" x14ac:dyDescent="0.25">
      <c r="A16660" s="44" t="s">
        <v>1753</v>
      </c>
      <c r="B16660" s="44" t="s">
        <v>1792</v>
      </c>
      <c r="C16660" s="45" t="s">
        <v>2021</v>
      </c>
      <c r="D16660" s="45" t="s">
        <v>13812</v>
      </c>
      <c r="E16660" s="45" t="s">
        <v>11260</v>
      </c>
      <c r="F16660" s="93"/>
      <c r="G16660" s="93"/>
      <c r="H16660" s="93"/>
      <c r="I16660" s="99"/>
      <c r="J16660" s="99"/>
      <c r="K16660" s="99"/>
      <c r="L16660" s="337"/>
      <c r="M16660" s="337"/>
      <c r="P16660" s="343"/>
    </row>
    <row r="16661" spans="1:16" x14ac:dyDescent="0.25">
      <c r="A16661" s="44" t="s">
        <v>10119</v>
      </c>
      <c r="B16661" s="44" t="s">
        <v>3753</v>
      </c>
      <c r="C16661" s="45" t="s">
        <v>10120</v>
      </c>
      <c r="D16661" s="45" t="s">
        <v>15765</v>
      </c>
      <c r="E16661" s="45" t="s">
        <v>6210</v>
      </c>
      <c r="F16661" s="328"/>
      <c r="G16661" s="328"/>
      <c r="H16661" s="328"/>
      <c r="I16661" s="329"/>
      <c r="J16661" s="329"/>
      <c r="K16661" s="329"/>
      <c r="L16661" s="337"/>
      <c r="M16661" s="337"/>
      <c r="P16661" s="343"/>
    </row>
    <row r="16662" spans="1:16" x14ac:dyDescent="0.25">
      <c r="A16662" s="346" t="s">
        <v>10119</v>
      </c>
      <c r="B16662" s="346" t="s">
        <v>3753</v>
      </c>
      <c r="C16662" s="347" t="s">
        <v>10120</v>
      </c>
      <c r="D16662" s="347" t="s">
        <v>15765</v>
      </c>
      <c r="E16662" s="347" t="s">
        <v>16794</v>
      </c>
      <c r="F16662" s="346"/>
      <c r="G16662" s="346"/>
      <c r="H16662" s="346"/>
      <c r="I16662" s="346"/>
      <c r="J16662" s="346"/>
      <c r="K16662" s="346"/>
      <c r="L16662" s="346"/>
      <c r="M16662" s="346"/>
      <c r="P16662" s="343"/>
    </row>
    <row r="16663" spans="1:16" x14ac:dyDescent="0.25">
      <c r="A16663" s="44" t="s">
        <v>10119</v>
      </c>
      <c r="B16663" s="44" t="s">
        <v>3753</v>
      </c>
      <c r="C16663" s="45" t="s">
        <v>10120</v>
      </c>
      <c r="D16663" s="45" t="s">
        <v>13812</v>
      </c>
      <c r="E16663" s="45" t="s">
        <v>6210</v>
      </c>
      <c r="F16663" s="93"/>
      <c r="G16663" s="93"/>
      <c r="H16663" s="93"/>
      <c r="I16663" s="99"/>
      <c r="J16663" s="99"/>
      <c r="K16663" s="99"/>
      <c r="L16663" s="337"/>
      <c r="M16663" s="337"/>
      <c r="P16663" s="343"/>
    </row>
    <row r="16664" spans="1:16" x14ac:dyDescent="0.25">
      <c r="A16664" s="44" t="s">
        <v>18241</v>
      </c>
      <c r="B16664" s="44" t="s">
        <v>1345</v>
      </c>
      <c r="C16664" s="45" t="s">
        <v>18105</v>
      </c>
      <c r="D16664" s="45" t="s">
        <v>18252</v>
      </c>
      <c r="E16664" s="45" t="s">
        <v>6985</v>
      </c>
      <c r="F16664" s="45" t="s">
        <v>1384</v>
      </c>
      <c r="G16664" s="45" t="s">
        <v>1385</v>
      </c>
      <c r="P16664" s="343"/>
    </row>
    <row r="16665" spans="1:16" x14ac:dyDescent="0.25">
      <c r="A16665" s="44" t="s">
        <v>18241</v>
      </c>
      <c r="B16665" s="44" t="s">
        <v>18102</v>
      </c>
      <c r="C16665" s="45" t="s">
        <v>18103</v>
      </c>
      <c r="D16665" s="45" t="s">
        <v>18252</v>
      </c>
      <c r="E16665" s="45" t="s">
        <v>6985</v>
      </c>
      <c r="F16665" s="45" t="s">
        <v>1384</v>
      </c>
      <c r="G16665" s="45" t="s">
        <v>1385</v>
      </c>
      <c r="P16665" s="343"/>
    </row>
    <row r="16666" spans="1:16" x14ac:dyDescent="0.25">
      <c r="A16666" s="44" t="s">
        <v>3735</v>
      </c>
      <c r="B16666" s="44" t="s">
        <v>15317</v>
      </c>
      <c r="C16666" s="45" t="s">
        <v>7299</v>
      </c>
      <c r="D16666" s="45" t="s">
        <v>16294</v>
      </c>
      <c r="E16666" s="46">
        <v>45688</v>
      </c>
      <c r="F16666" s="338"/>
      <c r="G16666" s="44"/>
      <c r="H16666" s="44"/>
      <c r="I16666" s="44"/>
      <c r="J16666" s="44"/>
      <c r="K16666" s="44"/>
      <c r="L16666" s="337"/>
      <c r="M16666" s="337"/>
      <c r="N16666" s="31"/>
      <c r="P16666" s="343"/>
    </row>
    <row r="16667" spans="1:16" x14ac:dyDescent="0.2">
      <c r="A16667" s="57" t="s">
        <v>4913</v>
      </c>
      <c r="B16667" s="58" t="s">
        <v>4914</v>
      </c>
      <c r="C16667" s="62">
        <v>23022</v>
      </c>
      <c r="D16667" s="62" t="s">
        <v>5966</v>
      </c>
      <c r="E16667" s="60">
        <v>46630</v>
      </c>
      <c r="F16667" s="339" t="s">
        <v>16267</v>
      </c>
      <c r="G16667" s="339" t="s">
        <v>16268</v>
      </c>
      <c r="H16667" s="57"/>
      <c r="I16667" s="57"/>
      <c r="J16667" s="57"/>
      <c r="K16667" s="57"/>
      <c r="L16667" s="337"/>
      <c r="M16667" s="337"/>
      <c r="P16667" s="343"/>
    </row>
    <row r="16668" spans="1:16" x14ac:dyDescent="0.25">
      <c r="A16668" s="264" t="s">
        <v>9658</v>
      </c>
      <c r="B16668" s="264" t="s">
        <v>2751</v>
      </c>
      <c r="C16668" s="265">
        <v>230105</v>
      </c>
      <c r="D16668" s="265" t="s">
        <v>15953</v>
      </c>
      <c r="E16668" s="266" t="s">
        <v>6877</v>
      </c>
      <c r="P16668" s="343"/>
    </row>
    <row r="16669" spans="1:16" x14ac:dyDescent="0.25">
      <c r="A16669" s="273" t="s">
        <v>11824</v>
      </c>
      <c r="B16669" s="273" t="s">
        <v>11791</v>
      </c>
      <c r="C16669" s="274">
        <v>791202303002</v>
      </c>
      <c r="D16669" s="274" t="s">
        <v>8356</v>
      </c>
      <c r="E16669" s="276" t="s">
        <v>3754</v>
      </c>
      <c r="F16669" s="328"/>
      <c r="G16669" s="328"/>
      <c r="H16669" s="328"/>
      <c r="I16669" s="329"/>
      <c r="J16669" s="329"/>
      <c r="K16669" s="329"/>
      <c r="L16669" s="337"/>
      <c r="M16669" s="337"/>
      <c r="P16669" s="343"/>
    </row>
    <row r="16670" spans="1:16" x14ac:dyDescent="0.25">
      <c r="A16670" s="403" t="s">
        <v>11824</v>
      </c>
      <c r="B16670" s="403" t="s">
        <v>17141</v>
      </c>
      <c r="C16670" s="413">
        <v>22.22</v>
      </c>
      <c r="D16670" s="43" t="s">
        <v>17679</v>
      </c>
      <c r="E16670" s="43">
        <v>45838</v>
      </c>
      <c r="F16670" s="88"/>
      <c r="P16670" s="343"/>
    </row>
    <row r="16671" spans="1:16" x14ac:dyDescent="0.25">
      <c r="A16671" s="44" t="s">
        <v>3066</v>
      </c>
      <c r="B16671" s="44" t="s">
        <v>3067</v>
      </c>
      <c r="C16671" s="45" t="s">
        <v>2616</v>
      </c>
      <c r="D16671" s="45" t="s">
        <v>15765</v>
      </c>
      <c r="E16671" s="45" t="s">
        <v>8947</v>
      </c>
      <c r="F16671" s="328"/>
      <c r="G16671" s="328"/>
      <c r="H16671" s="328"/>
      <c r="I16671" s="329"/>
      <c r="J16671" s="329"/>
      <c r="K16671" s="329"/>
      <c r="L16671" s="337"/>
      <c r="M16671" s="337"/>
      <c r="P16671" s="343"/>
    </row>
    <row r="16672" spans="1:16" x14ac:dyDescent="0.25">
      <c r="A16672" s="346" t="s">
        <v>3066</v>
      </c>
      <c r="B16672" s="346" t="s">
        <v>3067</v>
      </c>
      <c r="C16672" s="347" t="s">
        <v>2616</v>
      </c>
      <c r="D16672" s="347" t="s">
        <v>15765</v>
      </c>
      <c r="E16672" s="347" t="s">
        <v>16802</v>
      </c>
      <c r="F16672" s="346"/>
      <c r="G16672" s="346"/>
      <c r="H16672" s="346"/>
      <c r="I16672" s="346"/>
      <c r="J16672" s="346"/>
      <c r="K16672" s="346"/>
      <c r="L16672" s="346"/>
      <c r="M16672" s="346"/>
      <c r="P16672" s="343"/>
    </row>
    <row r="16673" spans="1:16" x14ac:dyDescent="0.25">
      <c r="A16673" s="44" t="s">
        <v>3066</v>
      </c>
      <c r="B16673" s="44" t="s">
        <v>3067</v>
      </c>
      <c r="C16673" s="45" t="s">
        <v>2616</v>
      </c>
      <c r="D16673" s="45" t="s">
        <v>13812</v>
      </c>
      <c r="E16673" s="45" t="s">
        <v>8947</v>
      </c>
      <c r="F16673" s="93"/>
      <c r="G16673" s="93"/>
      <c r="H16673" s="93"/>
      <c r="I16673" s="99"/>
      <c r="J16673" s="99"/>
      <c r="K16673" s="99"/>
      <c r="L16673" s="337"/>
      <c r="M16673" s="337"/>
      <c r="P16673" s="343"/>
    </row>
    <row r="16674" spans="1:16" x14ac:dyDescent="0.25">
      <c r="A16674" s="44" t="s">
        <v>2719</v>
      </c>
      <c r="B16674" s="44" t="s">
        <v>9093</v>
      </c>
      <c r="C16674" s="45" t="s">
        <v>9094</v>
      </c>
      <c r="D16674" s="45" t="s">
        <v>18252</v>
      </c>
      <c r="E16674" s="45" t="s">
        <v>6809</v>
      </c>
      <c r="F16674" s="45" t="s">
        <v>1384</v>
      </c>
      <c r="G16674" s="45" t="s">
        <v>1385</v>
      </c>
      <c r="P16674" s="343"/>
    </row>
    <row r="16675" spans="1:16" x14ac:dyDescent="0.25">
      <c r="A16675" s="44" t="s">
        <v>2719</v>
      </c>
      <c r="B16675" s="44" t="s">
        <v>1368</v>
      </c>
      <c r="C16675" s="45" t="s">
        <v>9312</v>
      </c>
      <c r="D16675" s="45" t="s">
        <v>18252</v>
      </c>
      <c r="E16675" s="45" t="s">
        <v>3754</v>
      </c>
      <c r="F16675" s="45" t="s">
        <v>1384</v>
      </c>
      <c r="G16675" s="45" t="s">
        <v>1385</v>
      </c>
      <c r="P16675" s="343"/>
    </row>
    <row r="16676" spans="1:16" x14ac:dyDescent="0.25">
      <c r="A16676" s="44" t="s">
        <v>6524</v>
      </c>
      <c r="B16676" s="44" t="s">
        <v>5042</v>
      </c>
      <c r="C16676" s="45" t="s">
        <v>6646</v>
      </c>
      <c r="D16676" s="45" t="s">
        <v>4574</v>
      </c>
      <c r="E16676" s="275">
        <f>DATE(2026,12,20)</f>
        <v>46376</v>
      </c>
      <c r="M16676" s="337"/>
      <c r="P16676" s="343"/>
    </row>
    <row r="16677" spans="1:16" x14ac:dyDescent="0.25">
      <c r="A16677" s="264" t="s">
        <v>11519</v>
      </c>
      <c r="B16677" s="264" t="s">
        <v>1068</v>
      </c>
      <c r="C16677" s="265">
        <v>230202</v>
      </c>
      <c r="D16677" s="265" t="s">
        <v>15953</v>
      </c>
      <c r="E16677" s="266" t="s">
        <v>8836</v>
      </c>
      <c r="P16677" s="343"/>
    </row>
    <row r="16678" spans="1:16" x14ac:dyDescent="0.25">
      <c r="A16678" s="54" t="s">
        <v>4099</v>
      </c>
      <c r="B16678" s="54" t="s">
        <v>4098</v>
      </c>
      <c r="C16678" s="167" t="s">
        <v>4096</v>
      </c>
      <c r="D16678" s="146" t="s">
        <v>1702</v>
      </c>
      <c r="E16678" s="66"/>
      <c r="F16678" s="93"/>
      <c r="G16678" s="93"/>
      <c r="H16678" s="93"/>
      <c r="I16678" s="99"/>
      <c r="J16678" s="99"/>
      <c r="K16678" s="99"/>
      <c r="L16678" s="337"/>
      <c r="M16678" s="337"/>
      <c r="P16678" s="343"/>
    </row>
    <row r="16679" spans="1:16" x14ac:dyDescent="0.25">
      <c r="A16679" s="44" t="s">
        <v>1321</v>
      </c>
      <c r="B16679" s="44" t="s">
        <v>1355</v>
      </c>
      <c r="C16679" s="45" t="s">
        <v>10974</v>
      </c>
      <c r="D16679" s="45" t="s">
        <v>18252</v>
      </c>
      <c r="E16679" s="45" t="s">
        <v>10715</v>
      </c>
      <c r="F16679" s="45" t="s">
        <v>1384</v>
      </c>
      <c r="G16679" s="45" t="s">
        <v>1385</v>
      </c>
      <c r="P16679" s="343"/>
    </row>
    <row r="16680" spans="1:16" x14ac:dyDescent="0.25">
      <c r="A16680" s="44" t="s">
        <v>1321</v>
      </c>
      <c r="B16680" s="44" t="s">
        <v>6410</v>
      </c>
      <c r="C16680" s="45" t="s">
        <v>6411</v>
      </c>
      <c r="D16680" s="45" t="s">
        <v>15765</v>
      </c>
      <c r="E16680" s="45" t="s">
        <v>6412</v>
      </c>
      <c r="F16680" s="328"/>
      <c r="G16680" s="328"/>
      <c r="H16680" s="328"/>
      <c r="I16680" s="329"/>
      <c r="J16680" s="329"/>
      <c r="K16680" s="329"/>
      <c r="L16680" s="337"/>
      <c r="M16680" s="337"/>
      <c r="P16680" s="343"/>
    </row>
    <row r="16681" spans="1:16" x14ac:dyDescent="0.25">
      <c r="A16681" s="44" t="s">
        <v>1321</v>
      </c>
      <c r="B16681" s="44" t="s">
        <v>9994</v>
      </c>
      <c r="C16681" s="45" t="s">
        <v>9995</v>
      </c>
      <c r="D16681" s="45" t="s">
        <v>15765</v>
      </c>
      <c r="E16681" s="45" t="s">
        <v>9996</v>
      </c>
      <c r="F16681" s="328"/>
      <c r="G16681" s="328"/>
      <c r="H16681" s="328"/>
      <c r="I16681" s="329"/>
      <c r="J16681" s="329"/>
      <c r="K16681" s="329"/>
      <c r="L16681" s="337"/>
      <c r="M16681" s="337"/>
      <c r="P16681" s="343"/>
    </row>
    <row r="16682" spans="1:16" x14ac:dyDescent="0.25">
      <c r="A16682" s="44" t="s">
        <v>1321</v>
      </c>
      <c r="B16682" s="44" t="s">
        <v>6413</v>
      </c>
      <c r="C16682" s="45" t="s">
        <v>2543</v>
      </c>
      <c r="D16682" s="45" t="s">
        <v>15765</v>
      </c>
      <c r="E16682" s="45" t="s">
        <v>3025</v>
      </c>
      <c r="F16682" s="328"/>
      <c r="G16682" s="328"/>
      <c r="H16682" s="328"/>
      <c r="I16682" s="329"/>
      <c r="J16682" s="329"/>
      <c r="K16682" s="329"/>
      <c r="L16682" s="337"/>
      <c r="M16682" s="337"/>
      <c r="P16682" s="343"/>
    </row>
    <row r="16683" spans="1:16" x14ac:dyDescent="0.25">
      <c r="A16683" s="346" t="s">
        <v>1321</v>
      </c>
      <c r="B16683" s="346" t="s">
        <v>6410</v>
      </c>
      <c r="C16683" s="347">
        <v>3341</v>
      </c>
      <c r="D16683" s="347" t="s">
        <v>15765</v>
      </c>
      <c r="E16683" s="347" t="s">
        <v>16782</v>
      </c>
      <c r="F16683" s="346"/>
      <c r="G16683" s="346"/>
      <c r="H16683" s="346"/>
      <c r="I16683" s="346"/>
      <c r="J16683" s="346"/>
      <c r="K16683" s="346"/>
      <c r="L16683" s="346"/>
      <c r="M16683" s="346"/>
      <c r="P16683" s="343"/>
    </row>
    <row r="16684" spans="1:16" x14ac:dyDescent="0.25">
      <c r="A16684" s="346" t="s">
        <v>1321</v>
      </c>
      <c r="B16684" s="346" t="s">
        <v>9994</v>
      </c>
      <c r="C16684" s="347" t="s">
        <v>9995</v>
      </c>
      <c r="D16684" s="347" t="s">
        <v>15765</v>
      </c>
      <c r="E16684" s="347" t="s">
        <v>16783</v>
      </c>
      <c r="F16684" s="346"/>
      <c r="G16684" s="346"/>
      <c r="H16684" s="346"/>
      <c r="I16684" s="346"/>
      <c r="J16684" s="346"/>
      <c r="K16684" s="346"/>
      <c r="L16684" s="346"/>
      <c r="M16684" s="346"/>
      <c r="P16684" s="343"/>
    </row>
    <row r="16685" spans="1:16" x14ac:dyDescent="0.25">
      <c r="A16685" s="346" t="s">
        <v>1321</v>
      </c>
      <c r="B16685" s="346" t="s">
        <v>6413</v>
      </c>
      <c r="C16685" s="347" t="s">
        <v>2543</v>
      </c>
      <c r="D16685" s="347" t="s">
        <v>15765</v>
      </c>
      <c r="E16685" s="347" t="s">
        <v>3025</v>
      </c>
      <c r="F16685" s="346"/>
      <c r="G16685" s="346"/>
      <c r="H16685" s="346"/>
      <c r="I16685" s="346"/>
      <c r="J16685" s="346"/>
      <c r="K16685" s="346"/>
      <c r="L16685" s="346"/>
      <c r="M16685" s="346"/>
      <c r="P16685" s="343"/>
    </row>
    <row r="16686" spans="1:16" x14ac:dyDescent="0.25">
      <c r="A16686" s="44" t="s">
        <v>1321</v>
      </c>
      <c r="B16686" s="44" t="s">
        <v>6410</v>
      </c>
      <c r="C16686" s="45" t="s">
        <v>6411</v>
      </c>
      <c r="D16686" s="45" t="s">
        <v>13812</v>
      </c>
      <c r="E16686" s="45" t="s">
        <v>6412</v>
      </c>
      <c r="F16686" s="93"/>
      <c r="G16686" s="93"/>
      <c r="H16686" s="93"/>
      <c r="I16686" s="99"/>
      <c r="J16686" s="99"/>
      <c r="K16686" s="99"/>
      <c r="L16686" s="337"/>
      <c r="M16686" s="337"/>
      <c r="P16686" s="343"/>
    </row>
    <row r="16687" spans="1:16" x14ac:dyDescent="0.25">
      <c r="A16687" s="44" t="s">
        <v>1321</v>
      </c>
      <c r="B16687" s="44" t="s">
        <v>9994</v>
      </c>
      <c r="C16687" s="45" t="s">
        <v>9995</v>
      </c>
      <c r="D16687" s="45" t="s">
        <v>13812</v>
      </c>
      <c r="E16687" s="45" t="s">
        <v>9996</v>
      </c>
      <c r="F16687" s="93"/>
      <c r="G16687" s="93"/>
      <c r="H16687" s="93"/>
      <c r="I16687" s="99"/>
      <c r="J16687" s="99"/>
      <c r="K16687" s="99"/>
      <c r="L16687" s="337"/>
      <c r="M16687" s="337"/>
      <c r="P16687" s="343"/>
    </row>
    <row r="16688" spans="1:16" x14ac:dyDescent="0.25">
      <c r="A16688" s="44" t="s">
        <v>1321</v>
      </c>
      <c r="B16688" s="44" t="s">
        <v>6413</v>
      </c>
      <c r="C16688" s="45" t="s">
        <v>2543</v>
      </c>
      <c r="D16688" s="45" t="s">
        <v>13812</v>
      </c>
      <c r="E16688" s="45" t="s">
        <v>3025</v>
      </c>
      <c r="F16688" s="93"/>
      <c r="G16688" s="93"/>
      <c r="H16688" s="93"/>
      <c r="I16688" s="99"/>
      <c r="J16688" s="99"/>
      <c r="K16688" s="99"/>
      <c r="L16688" s="337"/>
      <c r="M16688" s="337"/>
      <c r="P16688" s="343"/>
    </row>
    <row r="16689" spans="1:16" x14ac:dyDescent="0.25">
      <c r="A16689" s="44" t="s">
        <v>637</v>
      </c>
      <c r="B16689" s="44" t="s">
        <v>16390</v>
      </c>
      <c r="C16689" s="45" t="s">
        <v>16391</v>
      </c>
      <c r="D16689" s="45" t="s">
        <v>16294</v>
      </c>
      <c r="E16689" s="46">
        <v>45838</v>
      </c>
      <c r="F16689" s="338"/>
      <c r="G16689" s="44"/>
      <c r="H16689" s="44"/>
      <c r="I16689" s="44"/>
      <c r="J16689" s="44"/>
      <c r="K16689" s="44"/>
      <c r="L16689" s="337"/>
      <c r="M16689" s="337"/>
      <c r="N16689" s="31"/>
      <c r="P16689" s="343"/>
    </row>
    <row r="16690" spans="1:16" x14ac:dyDescent="0.25">
      <c r="A16690" s="44" t="s">
        <v>637</v>
      </c>
      <c r="B16690" s="44" t="s">
        <v>15285</v>
      </c>
      <c r="C16690" s="45" t="s">
        <v>13522</v>
      </c>
      <c r="D16690" s="45" t="s">
        <v>16294</v>
      </c>
      <c r="E16690" s="46">
        <v>45838</v>
      </c>
      <c r="F16690" s="338"/>
      <c r="G16690" s="44"/>
      <c r="H16690" s="44"/>
      <c r="I16690" s="44"/>
      <c r="J16690" s="44"/>
      <c r="K16690" s="44"/>
      <c r="L16690" s="337"/>
      <c r="M16690" s="337"/>
      <c r="N16690" s="31"/>
      <c r="P16690" s="343"/>
    </row>
    <row r="16691" spans="1:16" x14ac:dyDescent="0.25">
      <c r="A16691" s="44" t="s">
        <v>637</v>
      </c>
      <c r="B16691" s="44" t="s">
        <v>15290</v>
      </c>
      <c r="C16691" s="45" t="s">
        <v>7249</v>
      </c>
      <c r="D16691" s="45" t="s">
        <v>16294</v>
      </c>
      <c r="E16691" s="46">
        <v>45777</v>
      </c>
      <c r="F16691" s="338"/>
      <c r="G16691" s="44"/>
      <c r="H16691" s="44"/>
      <c r="I16691" s="44"/>
      <c r="J16691" s="44"/>
      <c r="K16691" s="44"/>
      <c r="L16691" s="337"/>
      <c r="M16691" s="337"/>
      <c r="N16691" s="31"/>
      <c r="P16691" s="343"/>
    </row>
    <row r="16692" spans="1:16" x14ac:dyDescent="0.2">
      <c r="A16692" s="135" t="s">
        <v>7731</v>
      </c>
      <c r="B16692" s="131" t="s">
        <v>7692</v>
      </c>
      <c r="C16692" s="96" t="s">
        <v>7693</v>
      </c>
      <c r="D16692" s="96" t="s">
        <v>1398</v>
      </c>
      <c r="E16692" s="94">
        <v>45869</v>
      </c>
      <c r="F16692" s="93"/>
      <c r="G16692" s="93"/>
      <c r="H16692" s="93"/>
      <c r="I16692" s="99"/>
      <c r="J16692" s="99"/>
      <c r="K16692" s="99"/>
      <c r="L16692" s="337"/>
      <c r="M16692" s="337"/>
      <c r="N16692" s="31"/>
      <c r="P16692" s="343"/>
    </row>
    <row r="16693" spans="1:16" x14ac:dyDescent="0.2">
      <c r="A16693" s="99" t="s">
        <v>7731</v>
      </c>
      <c r="B16693" s="92" t="s">
        <v>3179</v>
      </c>
      <c r="C16693" s="93" t="s">
        <v>14158</v>
      </c>
      <c r="D16693" s="93" t="s">
        <v>1398</v>
      </c>
      <c r="E16693" s="94">
        <v>45860</v>
      </c>
      <c r="F16693" s="93"/>
      <c r="G16693" s="93"/>
      <c r="H16693" s="93" t="s">
        <v>2055</v>
      </c>
      <c r="I16693" s="99"/>
      <c r="J16693" s="99"/>
      <c r="K16693" s="99"/>
      <c r="L16693" s="337"/>
      <c r="M16693" s="337"/>
      <c r="N16693" s="31"/>
      <c r="P16693" s="343"/>
    </row>
    <row r="16694" spans="1:16" x14ac:dyDescent="0.2">
      <c r="A16694" s="278" t="s">
        <v>7731</v>
      </c>
      <c r="B16694" s="278" t="s">
        <v>7639</v>
      </c>
      <c r="C16694" s="59" t="s">
        <v>14158</v>
      </c>
      <c r="D16694" s="93" t="s">
        <v>1398</v>
      </c>
      <c r="E16694" s="94">
        <v>45860</v>
      </c>
      <c r="F16694" s="93"/>
      <c r="G16694" s="93"/>
      <c r="H16694" s="93"/>
      <c r="I16694" s="99"/>
      <c r="J16694" s="99"/>
      <c r="K16694" s="99"/>
      <c r="L16694" s="337"/>
      <c r="M16694" s="337"/>
      <c r="N16694" s="31"/>
      <c r="P16694" s="343"/>
    </row>
    <row r="16695" spans="1:16" x14ac:dyDescent="0.25">
      <c r="A16695" s="262" t="s">
        <v>1608</v>
      </c>
      <c r="B16695" s="262" t="s">
        <v>1778</v>
      </c>
      <c r="C16695" s="53" t="s">
        <v>11772</v>
      </c>
      <c r="D16695" s="93" t="s">
        <v>7330</v>
      </c>
      <c r="E16695" s="263">
        <v>46526</v>
      </c>
      <c r="F16695" s="93"/>
      <c r="G16695" s="93"/>
      <c r="H16695" s="93"/>
      <c r="I16695" s="99"/>
      <c r="J16695" s="99"/>
      <c r="K16695" s="99"/>
      <c r="L16695" s="337"/>
      <c r="M16695" s="337"/>
      <c r="P16695" s="343"/>
    </row>
    <row r="16696" spans="1:16" x14ac:dyDescent="0.25">
      <c r="A16696" s="44" t="s">
        <v>1608</v>
      </c>
      <c r="B16696" s="92" t="s">
        <v>13392</v>
      </c>
      <c r="C16696" s="45" t="s">
        <v>13134</v>
      </c>
      <c r="D16696" s="93" t="s">
        <v>13391</v>
      </c>
      <c r="E16696" s="94">
        <v>45838</v>
      </c>
      <c r="F16696" s="93"/>
      <c r="G16696" s="93"/>
      <c r="H16696" s="93"/>
      <c r="I16696" s="99"/>
      <c r="J16696" s="99"/>
      <c r="K16696" s="99"/>
      <c r="L16696" s="337"/>
      <c r="M16696" s="337"/>
      <c r="N16696" s="31"/>
      <c r="P16696" s="343"/>
    </row>
    <row r="16697" spans="1:16" x14ac:dyDescent="0.25">
      <c r="A16697" s="44" t="s">
        <v>537</v>
      </c>
      <c r="B16697" s="44" t="s">
        <v>15256</v>
      </c>
      <c r="C16697" s="45" t="s">
        <v>5038</v>
      </c>
      <c r="D16697" s="45" t="s">
        <v>16294</v>
      </c>
      <c r="E16697" s="46">
        <v>45838</v>
      </c>
      <c r="F16697" s="338"/>
      <c r="G16697" s="44"/>
      <c r="H16697" s="44"/>
      <c r="I16697" s="44"/>
      <c r="J16697" s="44"/>
      <c r="K16697" s="44"/>
      <c r="L16697" s="337"/>
      <c r="M16697" s="337"/>
      <c r="N16697" s="31"/>
      <c r="P16697" s="343"/>
    </row>
    <row r="16698" spans="1:16" x14ac:dyDescent="0.25">
      <c r="A16698" s="44" t="s">
        <v>10123</v>
      </c>
      <c r="B16698" s="44" t="s">
        <v>15762</v>
      </c>
      <c r="C16698" s="45" t="s">
        <v>15763</v>
      </c>
      <c r="D16698" s="45" t="s">
        <v>15765</v>
      </c>
      <c r="E16698" s="45" t="s">
        <v>15764</v>
      </c>
      <c r="F16698" s="328"/>
      <c r="G16698" s="328"/>
      <c r="H16698" s="328"/>
      <c r="I16698" s="329"/>
      <c r="J16698" s="329"/>
      <c r="K16698" s="329"/>
      <c r="L16698" s="337"/>
      <c r="M16698" s="337"/>
      <c r="P16698" s="343"/>
    </row>
    <row r="16699" spans="1:16" x14ac:dyDescent="0.25">
      <c r="A16699" s="346" t="s">
        <v>10123</v>
      </c>
      <c r="B16699" s="346" t="s">
        <v>15762</v>
      </c>
      <c r="C16699" s="347" t="s">
        <v>15763</v>
      </c>
      <c r="D16699" s="347" t="s">
        <v>15765</v>
      </c>
      <c r="E16699" s="347" t="s">
        <v>16856</v>
      </c>
      <c r="F16699" s="346"/>
      <c r="G16699" s="346"/>
      <c r="H16699" s="346"/>
      <c r="I16699" s="346"/>
      <c r="J16699" s="346"/>
      <c r="K16699" s="346"/>
      <c r="L16699" s="346"/>
      <c r="M16699" s="346"/>
      <c r="P16699" s="343"/>
    </row>
    <row r="16700" spans="1:16" x14ac:dyDescent="0.25">
      <c r="A16700" s="262" t="s">
        <v>11651</v>
      </c>
      <c r="B16700" s="262" t="s">
        <v>7349</v>
      </c>
      <c r="C16700" s="53" t="s">
        <v>11773</v>
      </c>
      <c r="D16700" s="93" t="s">
        <v>7330</v>
      </c>
      <c r="E16700" s="263">
        <v>46935</v>
      </c>
      <c r="F16700" s="93"/>
      <c r="G16700" s="93"/>
      <c r="H16700" s="93"/>
      <c r="I16700" s="99"/>
      <c r="J16700" s="99"/>
      <c r="K16700" s="99"/>
      <c r="L16700" s="337"/>
      <c r="M16700" s="337"/>
      <c r="P16700" s="343"/>
    </row>
    <row r="16701" spans="1:16" x14ac:dyDescent="0.25">
      <c r="A16701" s="44" t="s">
        <v>16236</v>
      </c>
      <c r="B16701" s="44" t="s">
        <v>1345</v>
      </c>
      <c r="C16701" s="45" t="s">
        <v>18105</v>
      </c>
      <c r="D16701" s="45" t="s">
        <v>18252</v>
      </c>
      <c r="E16701" s="45" t="s">
        <v>6985</v>
      </c>
      <c r="F16701" s="45" t="s">
        <v>1384</v>
      </c>
      <c r="G16701" s="45" t="s">
        <v>1385</v>
      </c>
      <c r="P16701" s="343"/>
    </row>
    <row r="16702" spans="1:16" x14ac:dyDescent="0.25">
      <c r="A16702" s="262" t="s">
        <v>5139</v>
      </c>
      <c r="B16702" s="262" t="s">
        <v>11578</v>
      </c>
      <c r="C16702" s="53" t="s">
        <v>9740</v>
      </c>
      <c r="D16702" s="93" t="s">
        <v>7330</v>
      </c>
      <c r="E16702" s="263">
        <v>46890</v>
      </c>
      <c r="F16702" s="93"/>
      <c r="G16702" s="93"/>
      <c r="H16702" s="93"/>
      <c r="I16702" s="99"/>
      <c r="J16702" s="99"/>
      <c r="K16702" s="99"/>
      <c r="L16702" s="337"/>
      <c r="M16702" s="337"/>
      <c r="P16702" s="343"/>
    </row>
    <row r="16703" spans="1:16" x14ac:dyDescent="0.25">
      <c r="A16703" s="44" t="s">
        <v>5139</v>
      </c>
      <c r="B16703" s="44" t="s">
        <v>18102</v>
      </c>
      <c r="C16703" s="45" t="s">
        <v>18103</v>
      </c>
      <c r="D16703" s="45" t="s">
        <v>18252</v>
      </c>
      <c r="E16703" s="45" t="s">
        <v>6985</v>
      </c>
      <c r="F16703" s="45" t="s">
        <v>1384</v>
      </c>
      <c r="G16703" s="45" t="s">
        <v>1385</v>
      </c>
      <c r="P16703" s="343"/>
    </row>
    <row r="16704" spans="1:16" x14ac:dyDescent="0.2">
      <c r="A16704" s="149" t="s">
        <v>2341</v>
      </c>
      <c r="B16704" s="149" t="s">
        <v>2314</v>
      </c>
      <c r="C16704" s="106" t="s">
        <v>2342</v>
      </c>
      <c r="D16704" s="93" t="s">
        <v>1593</v>
      </c>
      <c r="E16704" s="168">
        <v>46691</v>
      </c>
      <c r="F16704" s="93"/>
      <c r="G16704" s="93"/>
      <c r="H16704" s="93"/>
      <c r="I16704" s="99"/>
      <c r="J16704" s="99"/>
      <c r="K16704" s="99"/>
      <c r="L16704" s="337"/>
      <c r="M16704" s="337"/>
      <c r="P16704" s="343"/>
    </row>
    <row r="16705" spans="1:16" x14ac:dyDescent="0.25">
      <c r="A16705" s="44" t="s">
        <v>16237</v>
      </c>
      <c r="B16705" s="44" t="s">
        <v>1345</v>
      </c>
      <c r="C16705" s="45" t="s">
        <v>18105</v>
      </c>
      <c r="D16705" s="45" t="s">
        <v>18252</v>
      </c>
      <c r="E16705" s="45" t="s">
        <v>6985</v>
      </c>
      <c r="F16705" s="45" t="s">
        <v>1384</v>
      </c>
      <c r="G16705" s="45" t="s">
        <v>1385</v>
      </c>
      <c r="P16705" s="343"/>
    </row>
    <row r="16706" spans="1:16" x14ac:dyDescent="0.25">
      <c r="A16706" s="44" t="s">
        <v>5033</v>
      </c>
      <c r="B16706" s="44" t="s">
        <v>15279</v>
      </c>
      <c r="C16706" s="45" t="s">
        <v>11130</v>
      </c>
      <c r="D16706" s="45" t="s">
        <v>16294</v>
      </c>
      <c r="E16706" s="46">
        <v>46112</v>
      </c>
      <c r="F16706" s="338"/>
      <c r="G16706" s="44"/>
      <c r="H16706" s="44"/>
      <c r="I16706" s="44"/>
      <c r="J16706" s="44"/>
      <c r="K16706" s="44"/>
      <c r="L16706" s="337"/>
      <c r="M16706" s="337"/>
      <c r="P16706" s="343"/>
    </row>
    <row r="16707" spans="1:16" x14ac:dyDescent="0.25">
      <c r="A16707" s="102" t="s">
        <v>15800</v>
      </c>
      <c r="B16707" s="92" t="s">
        <v>15809</v>
      </c>
      <c r="C16707" s="93" t="s">
        <v>15813</v>
      </c>
      <c r="D16707" s="93" t="s">
        <v>1398</v>
      </c>
      <c r="E16707" s="94">
        <v>45952</v>
      </c>
      <c r="F16707" s="93"/>
      <c r="G16707" s="93"/>
      <c r="H16707" s="93"/>
      <c r="I16707" s="99"/>
      <c r="J16707" s="99"/>
      <c r="K16707" s="99"/>
      <c r="L16707" s="337"/>
      <c r="M16707" s="337"/>
      <c r="N16707" s="31"/>
      <c r="P16707" s="343"/>
    </row>
    <row r="16708" spans="1:16" x14ac:dyDescent="0.25">
      <c r="A16708" s="44" t="s">
        <v>4870</v>
      </c>
      <c r="B16708" s="44" t="s">
        <v>1364</v>
      </c>
      <c r="C16708" s="45" t="s">
        <v>9321</v>
      </c>
      <c r="D16708" s="45" t="s">
        <v>18252</v>
      </c>
      <c r="E16708" s="45" t="s">
        <v>3754</v>
      </c>
      <c r="F16708" s="45" t="s">
        <v>1384</v>
      </c>
      <c r="G16708" s="45" t="s">
        <v>1385</v>
      </c>
      <c r="P16708" s="343"/>
    </row>
    <row r="16709" spans="1:16" x14ac:dyDescent="0.2">
      <c r="A16709" s="99" t="s">
        <v>15788</v>
      </c>
      <c r="B16709" s="92" t="s">
        <v>15799</v>
      </c>
      <c r="C16709" s="93" t="s">
        <v>15798</v>
      </c>
      <c r="D16709" s="93" t="s">
        <v>1398</v>
      </c>
      <c r="E16709" s="94">
        <v>45952</v>
      </c>
      <c r="F16709" s="93"/>
      <c r="G16709" s="93"/>
      <c r="H16709" s="93"/>
      <c r="I16709" s="99"/>
      <c r="J16709" s="99"/>
      <c r="K16709" s="99"/>
      <c r="L16709" s="337"/>
      <c r="M16709" s="337"/>
      <c r="N16709" s="31"/>
      <c r="P16709" s="343"/>
    </row>
    <row r="16710" spans="1:16" x14ac:dyDescent="0.25">
      <c r="A16710" s="264" t="s">
        <v>1911</v>
      </c>
      <c r="B16710" s="264" t="s">
        <v>2751</v>
      </c>
      <c r="C16710" s="265">
        <v>230105</v>
      </c>
      <c r="D16710" s="265" t="s">
        <v>15953</v>
      </c>
      <c r="E16710" s="266" t="s">
        <v>6877</v>
      </c>
      <c r="P16710" s="343"/>
    </row>
    <row r="16711" spans="1:16" x14ac:dyDescent="0.25">
      <c r="A16711" s="44" t="s">
        <v>10341</v>
      </c>
      <c r="B16711" s="44" t="s">
        <v>5832</v>
      </c>
      <c r="C16711" s="45" t="s">
        <v>10342</v>
      </c>
      <c r="D16711" s="45" t="s">
        <v>15765</v>
      </c>
      <c r="E16711" s="45" t="s">
        <v>8836</v>
      </c>
      <c r="F16711" s="328"/>
      <c r="G16711" s="328"/>
      <c r="H16711" s="328"/>
      <c r="I16711" s="329"/>
      <c r="J16711" s="329"/>
      <c r="K16711" s="329"/>
      <c r="L16711" s="337"/>
      <c r="M16711" s="337"/>
      <c r="P16711" s="343"/>
    </row>
    <row r="16712" spans="1:16" x14ac:dyDescent="0.25">
      <c r="A16712" s="346" t="s">
        <v>10341</v>
      </c>
      <c r="B16712" s="346" t="s">
        <v>5832</v>
      </c>
      <c r="C16712" s="347" t="s">
        <v>10342</v>
      </c>
      <c r="D16712" s="347" t="s">
        <v>15765</v>
      </c>
      <c r="E16712" s="347" t="s">
        <v>6967</v>
      </c>
      <c r="F16712" s="346"/>
      <c r="G16712" s="346"/>
      <c r="H16712" s="346"/>
      <c r="I16712" s="346"/>
      <c r="J16712" s="346"/>
      <c r="K16712" s="346"/>
      <c r="L16712" s="346"/>
      <c r="M16712" s="346"/>
      <c r="P16712" s="343"/>
    </row>
    <row r="16713" spans="1:16" x14ac:dyDescent="0.25">
      <c r="A16713" s="44" t="s">
        <v>10341</v>
      </c>
      <c r="B16713" s="44" t="s">
        <v>5832</v>
      </c>
      <c r="C16713" s="45" t="s">
        <v>10342</v>
      </c>
      <c r="D16713" s="45" t="s">
        <v>13812</v>
      </c>
      <c r="E16713" s="45" t="s">
        <v>8836</v>
      </c>
      <c r="F16713" s="93"/>
      <c r="G16713" s="93"/>
      <c r="H16713" s="93"/>
      <c r="I16713" s="99"/>
      <c r="J16713" s="99"/>
      <c r="K16713" s="99"/>
      <c r="L16713" s="337"/>
      <c r="M16713" s="337"/>
      <c r="P16713" s="343"/>
    </row>
    <row r="16714" spans="1:16" x14ac:dyDescent="0.25">
      <c r="A16714" s="264" t="s">
        <v>9659</v>
      </c>
      <c r="B16714" s="264" t="s">
        <v>2751</v>
      </c>
      <c r="C16714" s="265">
        <v>230105</v>
      </c>
      <c r="D16714" s="265" t="s">
        <v>15953</v>
      </c>
      <c r="E16714" s="266" t="s">
        <v>6877</v>
      </c>
      <c r="P16714" s="343"/>
    </row>
    <row r="16715" spans="1:16" x14ac:dyDescent="0.25">
      <c r="A16715" s="264" t="s">
        <v>9659</v>
      </c>
      <c r="B16715" s="264" t="s">
        <v>1068</v>
      </c>
      <c r="C16715" s="265">
        <v>230202</v>
      </c>
      <c r="D16715" s="265" t="s">
        <v>15953</v>
      </c>
      <c r="E16715" s="266" t="s">
        <v>8836</v>
      </c>
      <c r="P16715" s="343"/>
    </row>
    <row r="16716" spans="1:16" x14ac:dyDescent="0.25">
      <c r="A16716" s="264" t="s">
        <v>9659</v>
      </c>
      <c r="B16716" s="264" t="s">
        <v>2754</v>
      </c>
      <c r="C16716" s="265">
        <v>230205</v>
      </c>
      <c r="D16716" s="265" t="s">
        <v>15953</v>
      </c>
      <c r="E16716" s="266" t="s">
        <v>8836</v>
      </c>
      <c r="P16716" s="343"/>
    </row>
    <row r="16717" spans="1:16" x14ac:dyDescent="0.2">
      <c r="A16717" s="99" t="s">
        <v>1392</v>
      </c>
      <c r="B16717" s="92" t="s">
        <v>1391</v>
      </c>
      <c r="C16717" s="93" t="s">
        <v>8275</v>
      </c>
      <c r="D16717" s="93" t="s">
        <v>1395</v>
      </c>
      <c r="E16717" s="112">
        <v>45957</v>
      </c>
      <c r="F16717" s="93"/>
      <c r="G16717" s="93"/>
      <c r="H16717" s="93" t="s">
        <v>1385</v>
      </c>
      <c r="I16717" s="99"/>
      <c r="J16717" s="99"/>
      <c r="K16717" s="99"/>
      <c r="L16717" s="337"/>
      <c r="M16717" s="337"/>
      <c r="N16717" s="31"/>
      <c r="P16717" s="343"/>
    </row>
    <row r="16718" spans="1:16" x14ac:dyDescent="0.25">
      <c r="A16718" s="44" t="s">
        <v>1322</v>
      </c>
      <c r="B16718" s="44" t="s">
        <v>1368</v>
      </c>
      <c r="C16718" s="45" t="s">
        <v>9312</v>
      </c>
      <c r="D16718" s="45" t="s">
        <v>18252</v>
      </c>
      <c r="E16718" s="45" t="s">
        <v>3754</v>
      </c>
      <c r="F16718" s="45" t="s">
        <v>1384</v>
      </c>
      <c r="G16718" s="45" t="s">
        <v>1385</v>
      </c>
      <c r="P16718" s="343"/>
    </row>
    <row r="16719" spans="1:16" x14ac:dyDescent="0.25">
      <c r="A16719" s="262" t="s">
        <v>11652</v>
      </c>
      <c r="B16719" s="262" t="s">
        <v>11578</v>
      </c>
      <c r="C16719" s="53" t="s">
        <v>11774</v>
      </c>
      <c r="D16719" s="93" t="s">
        <v>7330</v>
      </c>
      <c r="E16719" s="263">
        <v>46890</v>
      </c>
      <c r="F16719" s="93"/>
      <c r="G16719" s="93"/>
      <c r="H16719" s="93"/>
      <c r="I16719" s="99"/>
      <c r="J16719" s="99"/>
      <c r="K16719" s="99"/>
      <c r="L16719" s="337"/>
      <c r="M16719" s="337"/>
      <c r="P16719" s="343"/>
    </row>
    <row r="16720" spans="1:16" x14ac:dyDescent="0.25">
      <c r="A16720" s="262" t="s">
        <v>11652</v>
      </c>
      <c r="B16720" s="262" t="s">
        <v>11578</v>
      </c>
      <c r="C16720" s="53" t="s">
        <v>11774</v>
      </c>
      <c r="D16720" s="93" t="s">
        <v>7330</v>
      </c>
      <c r="E16720" s="263">
        <v>46890</v>
      </c>
      <c r="F16720" s="93"/>
      <c r="G16720" s="93"/>
      <c r="H16720" s="93"/>
      <c r="I16720" s="99"/>
      <c r="J16720" s="99"/>
      <c r="K16720" s="99"/>
      <c r="L16720" s="337"/>
      <c r="M16720" s="337"/>
      <c r="P16720" s="343"/>
    </row>
    <row r="16721" spans="1:16" x14ac:dyDescent="0.25">
      <c r="A16721" s="44" t="s">
        <v>1323</v>
      </c>
      <c r="B16721" s="44" t="s">
        <v>9093</v>
      </c>
      <c r="C16721" s="45" t="s">
        <v>9094</v>
      </c>
      <c r="D16721" s="45" t="s">
        <v>18252</v>
      </c>
      <c r="E16721" s="45" t="s">
        <v>6809</v>
      </c>
      <c r="F16721" s="45" t="s">
        <v>1385</v>
      </c>
      <c r="G16721" s="45" t="s">
        <v>1385</v>
      </c>
      <c r="P16721" s="343"/>
    </row>
    <row r="16722" spans="1:16" x14ac:dyDescent="0.25">
      <c r="A16722" s="44" t="s">
        <v>1323</v>
      </c>
      <c r="B16722" s="44" t="s">
        <v>1378</v>
      </c>
      <c r="C16722" s="45" t="s">
        <v>10549</v>
      </c>
      <c r="D16722" s="45" t="s">
        <v>18252</v>
      </c>
      <c r="E16722" s="45" t="s">
        <v>5410</v>
      </c>
      <c r="F16722" s="45" t="s">
        <v>1385</v>
      </c>
      <c r="G16722" s="45" t="s">
        <v>1385</v>
      </c>
      <c r="P16722" s="343"/>
    </row>
    <row r="16723" spans="1:16" x14ac:dyDescent="0.25">
      <c r="A16723" s="264" t="s">
        <v>4358</v>
      </c>
      <c r="B16723" s="264" t="s">
        <v>3782</v>
      </c>
      <c r="C16723" s="265">
        <v>210205</v>
      </c>
      <c r="D16723" s="265" t="s">
        <v>15953</v>
      </c>
      <c r="E16723" s="266" t="s">
        <v>8836</v>
      </c>
      <c r="P16723" s="343"/>
    </row>
    <row r="16724" spans="1:16" x14ac:dyDescent="0.25">
      <c r="A16724" s="264" t="s">
        <v>18071</v>
      </c>
      <c r="B16724" s="264" t="s">
        <v>6669</v>
      </c>
      <c r="C16724" s="265">
        <v>240804</v>
      </c>
      <c r="D16724" s="265" t="s">
        <v>15953</v>
      </c>
      <c r="E16724" s="266" t="s">
        <v>15826</v>
      </c>
      <c r="P16724" s="343"/>
    </row>
    <row r="16725" spans="1:16" x14ac:dyDescent="0.2">
      <c r="A16725" s="99" t="s">
        <v>9807</v>
      </c>
      <c r="B16725" s="92" t="s">
        <v>7637</v>
      </c>
      <c r="C16725" s="93" t="s">
        <v>9810</v>
      </c>
      <c r="D16725" s="93" t="s">
        <v>1398</v>
      </c>
      <c r="E16725" s="94">
        <v>45855</v>
      </c>
      <c r="F16725" s="93"/>
      <c r="G16725" s="93"/>
      <c r="H16725" s="93"/>
      <c r="I16725" s="99"/>
      <c r="J16725" s="99"/>
      <c r="K16725" s="99"/>
      <c r="L16725" s="337"/>
      <c r="M16725" s="337"/>
      <c r="N16725" s="31"/>
      <c r="P16725" s="343"/>
    </row>
    <row r="16726" spans="1:16" x14ac:dyDescent="0.25">
      <c r="A16726" s="44" t="s">
        <v>15680</v>
      </c>
      <c r="B16726" s="44" t="s">
        <v>1347</v>
      </c>
      <c r="C16726" s="45" t="s">
        <v>14267</v>
      </c>
      <c r="D16726" s="45" t="s">
        <v>18252</v>
      </c>
      <c r="E16726" s="45" t="s">
        <v>6677</v>
      </c>
      <c r="F16726" s="45" t="s">
        <v>1384</v>
      </c>
      <c r="G16726" s="45" t="s">
        <v>1384</v>
      </c>
      <c r="P16726" s="343"/>
    </row>
    <row r="16727" spans="1:16" x14ac:dyDescent="0.25">
      <c r="A16727" s="44" t="s">
        <v>9396</v>
      </c>
      <c r="B16727" s="44" t="s">
        <v>1352</v>
      </c>
      <c r="C16727" s="45" t="s">
        <v>9319</v>
      </c>
      <c r="D16727" s="45" t="s">
        <v>18252</v>
      </c>
      <c r="E16727" s="45" t="s">
        <v>3754</v>
      </c>
      <c r="F16727" s="45" t="s">
        <v>1384</v>
      </c>
      <c r="G16727" s="45" t="s">
        <v>1385</v>
      </c>
      <c r="P16727" s="343"/>
    </row>
    <row r="16728" spans="1:16" x14ac:dyDescent="0.25">
      <c r="A16728" s="264" t="s">
        <v>15185</v>
      </c>
      <c r="B16728" s="264" t="s">
        <v>14623</v>
      </c>
      <c r="C16728" s="265">
        <v>24050301</v>
      </c>
      <c r="D16728" s="265" t="s">
        <v>15953</v>
      </c>
      <c r="E16728" s="266" t="s">
        <v>6710</v>
      </c>
      <c r="P16728" s="343"/>
    </row>
    <row r="16729" spans="1:16" x14ac:dyDescent="0.25">
      <c r="A16729" s="264" t="s">
        <v>7156</v>
      </c>
      <c r="B16729" s="264" t="s">
        <v>6692</v>
      </c>
      <c r="C16729" s="265">
        <v>220902</v>
      </c>
      <c r="D16729" s="265" t="s">
        <v>15953</v>
      </c>
      <c r="E16729" s="266" t="s">
        <v>6210</v>
      </c>
      <c r="P16729" s="343"/>
    </row>
    <row r="16730" spans="1:16" x14ac:dyDescent="0.25">
      <c r="A16730" s="264" t="s">
        <v>7157</v>
      </c>
      <c r="B16730" s="264" t="s">
        <v>4180</v>
      </c>
      <c r="C16730" s="265">
        <v>220605</v>
      </c>
      <c r="D16730" s="265" t="s">
        <v>15953</v>
      </c>
      <c r="E16730" s="266" t="s">
        <v>6710</v>
      </c>
      <c r="P16730" s="343"/>
    </row>
    <row r="16731" spans="1:16" x14ac:dyDescent="0.25">
      <c r="A16731" s="264" t="s">
        <v>9660</v>
      </c>
      <c r="B16731" s="264" t="s">
        <v>4181</v>
      </c>
      <c r="C16731" s="265">
        <v>230301</v>
      </c>
      <c r="D16731" s="265" t="s">
        <v>15953</v>
      </c>
      <c r="E16731" s="266" t="s">
        <v>6877</v>
      </c>
      <c r="P16731" s="343"/>
    </row>
    <row r="16732" spans="1:16" x14ac:dyDescent="0.2">
      <c r="A16732" s="57" t="s">
        <v>4536</v>
      </c>
      <c r="B16732" s="92" t="s">
        <v>4550</v>
      </c>
      <c r="C16732" s="93" t="s">
        <v>4548</v>
      </c>
      <c r="D16732" s="93" t="s">
        <v>4549</v>
      </c>
      <c r="E16732" s="94">
        <v>46203</v>
      </c>
      <c r="F16732" s="93"/>
      <c r="G16732" s="93"/>
      <c r="H16732" s="93"/>
      <c r="I16732" s="99"/>
      <c r="J16732" s="99"/>
      <c r="K16732" s="99"/>
      <c r="L16732" s="337"/>
      <c r="M16732" s="337"/>
      <c r="P16732" s="343"/>
    </row>
    <row r="16733" spans="1:16" x14ac:dyDescent="0.25">
      <c r="A16733" s="264" t="s">
        <v>15186</v>
      </c>
      <c r="B16733" s="264" t="s">
        <v>13009</v>
      </c>
      <c r="C16733" s="265">
        <v>240101</v>
      </c>
      <c r="D16733" s="265" t="s">
        <v>15953</v>
      </c>
      <c r="E16733" s="266" t="s">
        <v>13010</v>
      </c>
      <c r="P16733" s="343"/>
    </row>
    <row r="16734" spans="1:16" x14ac:dyDescent="0.25">
      <c r="A16734" s="44" t="s">
        <v>657</v>
      </c>
      <c r="B16734" s="44" t="s">
        <v>9961</v>
      </c>
      <c r="C16734" s="45" t="s">
        <v>3457</v>
      </c>
      <c r="D16734" s="45" t="s">
        <v>16294</v>
      </c>
      <c r="E16734" s="46">
        <v>46022</v>
      </c>
      <c r="F16734" s="338"/>
      <c r="G16734" s="44"/>
      <c r="H16734" s="44"/>
      <c r="I16734" s="44"/>
      <c r="J16734" s="44"/>
      <c r="K16734" s="44"/>
      <c r="L16734" s="337"/>
      <c r="M16734" s="337"/>
      <c r="N16734" s="31"/>
      <c r="P16734" s="343"/>
    </row>
    <row r="16735" spans="1:16" x14ac:dyDescent="0.25">
      <c r="A16735" s="264" t="s">
        <v>15942</v>
      </c>
      <c r="B16735" s="264" t="s">
        <v>6669</v>
      </c>
      <c r="C16735" s="265">
        <v>240804</v>
      </c>
      <c r="D16735" s="265" t="s">
        <v>15953</v>
      </c>
      <c r="E16735" s="266" t="s">
        <v>15826</v>
      </c>
      <c r="P16735" s="343"/>
    </row>
    <row r="16736" spans="1:16" x14ac:dyDescent="0.25">
      <c r="A16736" s="264" t="s">
        <v>9661</v>
      </c>
      <c r="B16736" s="264" t="s">
        <v>4181</v>
      </c>
      <c r="C16736" s="265">
        <v>230301</v>
      </c>
      <c r="D16736" s="265" t="s">
        <v>15953</v>
      </c>
      <c r="E16736" s="266" t="s">
        <v>6877</v>
      </c>
      <c r="P16736" s="343"/>
    </row>
    <row r="16737" spans="1:16" x14ac:dyDescent="0.25">
      <c r="A16737" s="44" t="s">
        <v>11255</v>
      </c>
      <c r="B16737" s="44" t="s">
        <v>6420</v>
      </c>
      <c r="C16737" s="45" t="s">
        <v>6421</v>
      </c>
      <c r="D16737" s="45" t="s">
        <v>15765</v>
      </c>
      <c r="E16737" s="45" t="s">
        <v>6422</v>
      </c>
      <c r="F16737" s="328"/>
      <c r="G16737" s="328"/>
      <c r="H16737" s="328"/>
      <c r="I16737" s="329"/>
      <c r="J16737" s="329"/>
      <c r="K16737" s="329"/>
      <c r="L16737" s="337"/>
      <c r="M16737" s="337"/>
      <c r="P16737" s="343"/>
    </row>
    <row r="16738" spans="1:16" x14ac:dyDescent="0.25">
      <c r="A16738" s="44" t="s">
        <v>11255</v>
      </c>
      <c r="B16738" s="44" t="s">
        <v>2969</v>
      </c>
      <c r="C16738" s="45" t="s">
        <v>3069</v>
      </c>
      <c r="D16738" s="45" t="s">
        <v>15765</v>
      </c>
      <c r="E16738" s="45" t="s">
        <v>6422</v>
      </c>
      <c r="F16738" s="328"/>
      <c r="G16738" s="328"/>
      <c r="H16738" s="328"/>
      <c r="I16738" s="329"/>
      <c r="J16738" s="329"/>
      <c r="K16738" s="329"/>
      <c r="L16738" s="337"/>
      <c r="M16738" s="337"/>
      <c r="P16738" s="343"/>
    </row>
    <row r="16739" spans="1:16" x14ac:dyDescent="0.25">
      <c r="A16739" s="44" t="s">
        <v>11255</v>
      </c>
      <c r="B16739" s="44" t="s">
        <v>11323</v>
      </c>
      <c r="C16739" s="45" t="s">
        <v>11324</v>
      </c>
      <c r="D16739" s="45" t="s">
        <v>15765</v>
      </c>
      <c r="E16739" s="45" t="s">
        <v>5279</v>
      </c>
      <c r="F16739" s="328"/>
      <c r="G16739" s="328"/>
      <c r="H16739" s="328"/>
      <c r="I16739" s="329"/>
      <c r="J16739" s="329"/>
      <c r="K16739" s="329"/>
      <c r="L16739" s="337"/>
      <c r="M16739" s="337"/>
      <c r="P16739" s="343"/>
    </row>
    <row r="16740" spans="1:16" x14ac:dyDescent="0.25">
      <c r="A16740" s="346" t="s">
        <v>11255</v>
      </c>
      <c r="B16740" s="346" t="s">
        <v>6420</v>
      </c>
      <c r="C16740" s="347" t="s">
        <v>6421</v>
      </c>
      <c r="D16740" s="347" t="s">
        <v>15765</v>
      </c>
      <c r="E16740" s="347" t="s">
        <v>6665</v>
      </c>
      <c r="F16740" s="346"/>
      <c r="G16740" s="346"/>
      <c r="H16740" s="346"/>
      <c r="I16740" s="346"/>
      <c r="J16740" s="346"/>
      <c r="K16740" s="346"/>
      <c r="L16740" s="346"/>
      <c r="M16740" s="346"/>
      <c r="P16740" s="343"/>
    </row>
    <row r="16741" spans="1:16" x14ac:dyDescent="0.25">
      <c r="A16741" s="346" t="s">
        <v>11255</v>
      </c>
      <c r="B16741" s="346" t="s">
        <v>2969</v>
      </c>
      <c r="C16741" s="347" t="s">
        <v>3069</v>
      </c>
      <c r="D16741" s="347" t="s">
        <v>15765</v>
      </c>
      <c r="E16741" s="347" t="s">
        <v>6422</v>
      </c>
      <c r="F16741" s="346"/>
      <c r="G16741" s="346"/>
      <c r="H16741" s="346"/>
      <c r="I16741" s="346"/>
      <c r="J16741" s="346"/>
      <c r="K16741" s="346"/>
      <c r="L16741" s="346"/>
      <c r="M16741" s="346"/>
      <c r="P16741" s="343"/>
    </row>
    <row r="16742" spans="1:16" x14ac:dyDescent="0.25">
      <c r="A16742" s="346" t="s">
        <v>11255</v>
      </c>
      <c r="B16742" s="346" t="s">
        <v>11323</v>
      </c>
      <c r="C16742" s="347" t="s">
        <v>11324</v>
      </c>
      <c r="D16742" s="347" t="s">
        <v>15765</v>
      </c>
      <c r="E16742" s="347" t="s">
        <v>11299</v>
      </c>
      <c r="F16742" s="346"/>
      <c r="G16742" s="346"/>
      <c r="H16742" s="346"/>
      <c r="I16742" s="346"/>
      <c r="J16742" s="346"/>
      <c r="K16742" s="346"/>
      <c r="L16742" s="346"/>
      <c r="M16742" s="346"/>
      <c r="P16742" s="343"/>
    </row>
    <row r="16743" spans="1:16" x14ac:dyDescent="0.25">
      <c r="A16743" s="44" t="s">
        <v>11255</v>
      </c>
      <c r="B16743" s="44" t="s">
        <v>6420</v>
      </c>
      <c r="C16743" s="45" t="s">
        <v>6421</v>
      </c>
      <c r="D16743" s="45" t="s">
        <v>13812</v>
      </c>
      <c r="E16743" s="45" t="s">
        <v>6422</v>
      </c>
      <c r="F16743" s="93"/>
      <c r="G16743" s="93"/>
      <c r="H16743" s="93"/>
      <c r="I16743" s="99"/>
      <c r="J16743" s="99"/>
      <c r="K16743" s="99"/>
      <c r="L16743" s="337"/>
      <c r="M16743" s="337"/>
      <c r="P16743" s="343"/>
    </row>
    <row r="16744" spans="1:16" x14ac:dyDescent="0.25">
      <c r="A16744" s="44" t="s">
        <v>11255</v>
      </c>
      <c r="B16744" s="44" t="s">
        <v>2969</v>
      </c>
      <c r="C16744" s="45" t="s">
        <v>3069</v>
      </c>
      <c r="D16744" s="45" t="s">
        <v>13812</v>
      </c>
      <c r="E16744" s="45" t="s">
        <v>6422</v>
      </c>
      <c r="F16744" s="93"/>
      <c r="G16744" s="93"/>
      <c r="H16744" s="93"/>
      <c r="I16744" s="99"/>
      <c r="J16744" s="99"/>
      <c r="K16744" s="99"/>
      <c r="L16744" s="337"/>
      <c r="M16744" s="337"/>
      <c r="P16744" s="343"/>
    </row>
    <row r="16745" spans="1:16" x14ac:dyDescent="0.25">
      <c r="A16745" s="44" t="s">
        <v>11255</v>
      </c>
      <c r="B16745" s="44" t="s">
        <v>11323</v>
      </c>
      <c r="C16745" s="45" t="s">
        <v>11324</v>
      </c>
      <c r="D16745" s="45" t="s">
        <v>13812</v>
      </c>
      <c r="E16745" s="45" t="s">
        <v>5279</v>
      </c>
      <c r="F16745" s="93"/>
      <c r="G16745" s="93"/>
      <c r="H16745" s="93"/>
      <c r="I16745" s="99"/>
      <c r="J16745" s="99"/>
      <c r="K16745" s="99"/>
      <c r="L16745" s="337"/>
      <c r="M16745" s="337"/>
      <c r="P16745" s="343"/>
    </row>
    <row r="16746" spans="1:16" x14ac:dyDescent="0.25">
      <c r="A16746" s="44" t="s">
        <v>1324</v>
      </c>
      <c r="B16746" s="44" t="s">
        <v>1350</v>
      </c>
      <c r="C16746" s="45" t="s">
        <v>6188</v>
      </c>
      <c r="D16746" s="45" t="s">
        <v>18252</v>
      </c>
      <c r="E16746" s="45" t="s">
        <v>6211</v>
      </c>
      <c r="F16746" s="45" t="s">
        <v>1384</v>
      </c>
      <c r="G16746" s="45" t="s">
        <v>1385</v>
      </c>
      <c r="P16746" s="343"/>
    </row>
    <row r="16747" spans="1:16" x14ac:dyDescent="0.25">
      <c r="A16747" s="44" t="s">
        <v>17060</v>
      </c>
      <c r="B16747" s="353" t="s">
        <v>17063</v>
      </c>
      <c r="C16747" s="32" t="s">
        <v>17033</v>
      </c>
      <c r="D16747" s="32" t="s">
        <v>1398</v>
      </c>
      <c r="E16747" s="33">
        <v>47208</v>
      </c>
      <c r="F16747" s="32"/>
      <c r="G16747" s="32"/>
      <c r="H16747" s="32"/>
      <c r="I16747" s="31"/>
      <c r="J16747" s="31"/>
      <c r="K16747" s="31"/>
      <c r="L16747" s="31"/>
      <c r="M16747" s="31"/>
      <c r="N16747" s="31"/>
      <c r="P16747" s="343"/>
    </row>
    <row r="16748" spans="1:16" ht="14.4" x14ac:dyDescent="0.3">
      <c r="A16748" s="25" t="s">
        <v>17060</v>
      </c>
      <c r="B16748" s="346" t="s">
        <v>1764</v>
      </c>
      <c r="C16748" s="347" t="s">
        <v>6398</v>
      </c>
      <c r="D16748" s="347" t="s">
        <v>15765</v>
      </c>
      <c r="E16748" s="347" t="s">
        <v>6677</v>
      </c>
      <c r="F16748" s="346"/>
      <c r="G16748" s="346"/>
      <c r="H16748" s="346"/>
      <c r="I16748" s="346"/>
      <c r="J16748" s="346"/>
      <c r="K16748" s="346"/>
      <c r="L16748" s="346"/>
      <c r="M16748" s="346"/>
      <c r="P16748" s="343"/>
    </row>
    <row r="16749" spans="1:16" ht="14.4" x14ac:dyDescent="0.3">
      <c r="A16749" s="25" t="s">
        <v>17060</v>
      </c>
      <c r="B16749" s="44" t="s">
        <v>11969</v>
      </c>
      <c r="C16749" s="45" t="s">
        <v>12760</v>
      </c>
      <c r="D16749" s="45" t="s">
        <v>4574</v>
      </c>
      <c r="E16749" s="275">
        <f>DATE(2027,8,18)</f>
        <v>46617</v>
      </c>
      <c r="P16749" s="343"/>
    </row>
    <row r="16750" spans="1:16" x14ac:dyDescent="0.25">
      <c r="A16750" s="264" t="s">
        <v>9662</v>
      </c>
      <c r="B16750" s="264" t="s">
        <v>4181</v>
      </c>
      <c r="C16750" s="265">
        <v>230301</v>
      </c>
      <c r="D16750" s="265" t="s">
        <v>15953</v>
      </c>
      <c r="E16750" s="266" t="s">
        <v>6877</v>
      </c>
      <c r="P16750" s="343"/>
    </row>
    <row r="16751" spans="1:16" x14ac:dyDescent="0.25">
      <c r="A16751" s="264" t="s">
        <v>9662</v>
      </c>
      <c r="B16751" s="264" t="s">
        <v>10524</v>
      </c>
      <c r="C16751" s="265">
        <v>230401</v>
      </c>
      <c r="D16751" s="265" t="s">
        <v>15953</v>
      </c>
      <c r="E16751" s="266" t="s">
        <v>9996</v>
      </c>
      <c r="P16751" s="343"/>
    </row>
    <row r="16752" spans="1:16" x14ac:dyDescent="0.25">
      <c r="A16752" s="264" t="s">
        <v>9662</v>
      </c>
      <c r="B16752" s="264" t="s">
        <v>1059</v>
      </c>
      <c r="C16752" s="265">
        <v>231104</v>
      </c>
      <c r="D16752" s="265" t="s">
        <v>15953</v>
      </c>
      <c r="E16752" s="266" t="s">
        <v>11352</v>
      </c>
      <c r="P16752" s="343"/>
    </row>
    <row r="16753" spans="1:16" x14ac:dyDescent="0.25">
      <c r="A16753" s="44" t="s">
        <v>6154</v>
      </c>
      <c r="B16753" s="44" t="s">
        <v>6174</v>
      </c>
      <c r="C16753" s="45" t="s">
        <v>6186</v>
      </c>
      <c r="D16753" s="45" t="s">
        <v>18252</v>
      </c>
      <c r="E16753" s="45" t="s">
        <v>6210</v>
      </c>
      <c r="F16753" s="45" t="s">
        <v>1384</v>
      </c>
      <c r="G16753" s="45" t="s">
        <v>1385</v>
      </c>
      <c r="P16753" s="343"/>
    </row>
    <row r="16754" spans="1:16" x14ac:dyDescent="0.25">
      <c r="A16754" s="264" t="s">
        <v>7158</v>
      </c>
      <c r="B16754" s="264" t="s">
        <v>1056</v>
      </c>
      <c r="C16754" s="265">
        <v>220601</v>
      </c>
      <c r="D16754" s="265" t="s">
        <v>15953</v>
      </c>
      <c r="E16754" s="266" t="s">
        <v>6412</v>
      </c>
      <c r="P16754" s="343"/>
    </row>
    <row r="16755" spans="1:16" x14ac:dyDescent="0.25">
      <c r="A16755" s="264" t="s">
        <v>1026</v>
      </c>
      <c r="B16755" s="264" t="s">
        <v>4844</v>
      </c>
      <c r="C16755" s="265">
        <v>24060401</v>
      </c>
      <c r="D16755" s="265" t="s">
        <v>15953</v>
      </c>
      <c r="E16755" s="266" t="s">
        <v>6412</v>
      </c>
      <c r="P16755" s="343"/>
    </row>
    <row r="16756" spans="1:16" x14ac:dyDescent="0.25">
      <c r="A16756" s="264" t="s">
        <v>1026</v>
      </c>
      <c r="B16756" s="264" t="s">
        <v>1057</v>
      </c>
      <c r="C16756" s="265">
        <v>24060402</v>
      </c>
      <c r="D16756" s="265" t="s">
        <v>15953</v>
      </c>
      <c r="E16756" s="266" t="s">
        <v>5410</v>
      </c>
      <c r="P16756" s="343"/>
    </row>
    <row r="16757" spans="1:16" x14ac:dyDescent="0.25">
      <c r="A16757" s="264" t="s">
        <v>8809</v>
      </c>
      <c r="B16757" s="264" t="s">
        <v>2751</v>
      </c>
      <c r="C16757" s="265">
        <v>230105</v>
      </c>
      <c r="D16757" s="265" t="s">
        <v>15953</v>
      </c>
      <c r="E16757" s="266" t="s">
        <v>6877</v>
      </c>
      <c r="P16757" s="343"/>
    </row>
    <row r="16758" spans="1:16" x14ac:dyDescent="0.25">
      <c r="A16758" s="264" t="s">
        <v>8809</v>
      </c>
      <c r="B16758" s="264" t="s">
        <v>1068</v>
      </c>
      <c r="C16758" s="265">
        <v>230202</v>
      </c>
      <c r="D16758" s="265" t="s">
        <v>15953</v>
      </c>
      <c r="E16758" s="266" t="s">
        <v>8836</v>
      </c>
      <c r="P16758" s="343"/>
    </row>
    <row r="16759" spans="1:16" x14ac:dyDescent="0.25">
      <c r="A16759" s="264" t="s">
        <v>8809</v>
      </c>
      <c r="B16759" s="264" t="s">
        <v>14580</v>
      </c>
      <c r="C16759" s="265">
        <v>24020301</v>
      </c>
      <c r="D16759" s="265" t="s">
        <v>15953</v>
      </c>
      <c r="E16759" s="266" t="s">
        <v>12997</v>
      </c>
      <c r="P16759" s="343"/>
    </row>
    <row r="16760" spans="1:16" x14ac:dyDescent="0.25">
      <c r="A16760" s="264" t="s">
        <v>8809</v>
      </c>
      <c r="B16760" s="264" t="s">
        <v>3783</v>
      </c>
      <c r="C16760" s="265">
        <v>24020302</v>
      </c>
      <c r="D16760" s="265" t="s">
        <v>15953</v>
      </c>
      <c r="E16760" s="266" t="s">
        <v>8836</v>
      </c>
      <c r="P16760" s="343"/>
    </row>
    <row r="16761" spans="1:16" x14ac:dyDescent="0.25">
      <c r="A16761" s="44" t="s">
        <v>15681</v>
      </c>
      <c r="B16761" s="44" t="s">
        <v>1361</v>
      </c>
      <c r="C16761" s="45" t="s">
        <v>9087</v>
      </c>
      <c r="D16761" s="45" t="s">
        <v>18252</v>
      </c>
      <c r="E16761" s="45" t="s">
        <v>6809</v>
      </c>
      <c r="F16761" s="45" t="s">
        <v>1384</v>
      </c>
      <c r="G16761" s="45" t="s">
        <v>1385</v>
      </c>
      <c r="P16761" s="343"/>
    </row>
    <row r="16762" spans="1:16" x14ac:dyDescent="0.25">
      <c r="A16762" s="44" t="s">
        <v>15681</v>
      </c>
      <c r="B16762" s="44" t="s">
        <v>2668</v>
      </c>
      <c r="C16762" s="45" t="s">
        <v>9091</v>
      </c>
      <c r="D16762" s="45" t="s">
        <v>18252</v>
      </c>
      <c r="E16762" s="45" t="s">
        <v>6809</v>
      </c>
      <c r="F16762" s="45" t="s">
        <v>1384</v>
      </c>
      <c r="G16762" s="45" t="s">
        <v>1385</v>
      </c>
      <c r="P16762" s="343"/>
    </row>
    <row r="16763" spans="1:16" x14ac:dyDescent="0.25">
      <c r="A16763" s="1" t="s">
        <v>14039</v>
      </c>
      <c r="B16763" s="432" t="s">
        <v>8379</v>
      </c>
      <c r="C16763" s="433" t="s">
        <v>14040</v>
      </c>
      <c r="D16763" s="434" t="s">
        <v>17016</v>
      </c>
      <c r="E16763" s="434">
        <v>45838</v>
      </c>
      <c r="P16763" s="343"/>
    </row>
    <row r="16764" spans="1:16" x14ac:dyDescent="0.25">
      <c r="A16764" s="264" t="s">
        <v>11520</v>
      </c>
      <c r="B16764" s="264" t="s">
        <v>3591</v>
      </c>
      <c r="C16764" s="265">
        <v>230901</v>
      </c>
      <c r="D16764" s="265" t="s">
        <v>15953</v>
      </c>
      <c r="E16764" s="266" t="s">
        <v>10715</v>
      </c>
      <c r="P16764" s="343"/>
    </row>
    <row r="16765" spans="1:16" x14ac:dyDescent="0.25">
      <c r="A16765" s="44" t="s">
        <v>13372</v>
      </c>
      <c r="B16765" s="92" t="s">
        <v>13392</v>
      </c>
      <c r="C16765" s="77" t="s">
        <v>13124</v>
      </c>
      <c r="D16765" s="93" t="s">
        <v>13391</v>
      </c>
      <c r="E16765" s="94">
        <v>45838</v>
      </c>
      <c r="F16765" s="93"/>
      <c r="G16765" s="93"/>
      <c r="H16765" s="93"/>
      <c r="I16765" s="99"/>
      <c r="J16765" s="99"/>
      <c r="K16765" s="99"/>
      <c r="L16765" s="337"/>
      <c r="M16765" s="337"/>
      <c r="N16765" s="31"/>
      <c r="P16765" s="343"/>
    </row>
    <row r="16766" spans="1:16" x14ac:dyDescent="0.25">
      <c r="A16766" s="264" t="s">
        <v>9663</v>
      </c>
      <c r="B16766" s="264" t="s">
        <v>2751</v>
      </c>
      <c r="C16766" s="265">
        <v>230105</v>
      </c>
      <c r="D16766" s="265" t="s">
        <v>15953</v>
      </c>
      <c r="E16766" s="266" t="s">
        <v>6877</v>
      </c>
      <c r="P16766" s="343"/>
    </row>
    <row r="16767" spans="1:16" x14ac:dyDescent="0.25">
      <c r="A16767" s="264" t="s">
        <v>15187</v>
      </c>
      <c r="B16767" s="264" t="s">
        <v>1056</v>
      </c>
      <c r="C16767" s="265">
        <v>240601</v>
      </c>
      <c r="D16767" s="265" t="s">
        <v>15953</v>
      </c>
      <c r="E16767" s="266" t="s">
        <v>13753</v>
      </c>
      <c r="P16767" s="343"/>
    </row>
    <row r="16768" spans="1:16" x14ac:dyDescent="0.25">
      <c r="A16768" s="264" t="s">
        <v>18072</v>
      </c>
      <c r="B16768" s="264" t="s">
        <v>236</v>
      </c>
      <c r="C16768" s="265">
        <v>241001</v>
      </c>
      <c r="D16768" s="265" t="s">
        <v>15953</v>
      </c>
      <c r="E16768" s="266" t="s">
        <v>11352</v>
      </c>
      <c r="P16768" s="343"/>
    </row>
    <row r="16769" spans="1:16" x14ac:dyDescent="0.25">
      <c r="A16769" s="44" t="s">
        <v>3462</v>
      </c>
      <c r="B16769" s="44" t="s">
        <v>187</v>
      </c>
      <c r="C16769" s="45" t="s">
        <v>8293</v>
      </c>
      <c r="D16769" s="45" t="s">
        <v>1593</v>
      </c>
      <c r="E16769" s="46">
        <v>46237</v>
      </c>
      <c r="F16769" s="93"/>
      <c r="G16769" s="93"/>
      <c r="H16769" s="93"/>
      <c r="I16769" s="99"/>
      <c r="J16769" s="99"/>
      <c r="K16769" s="99"/>
      <c r="L16769" s="337"/>
      <c r="M16769" s="337"/>
      <c r="P16769" s="343"/>
    </row>
    <row r="16770" spans="1:16" x14ac:dyDescent="0.25">
      <c r="A16770" s="44" t="s">
        <v>13647</v>
      </c>
      <c r="B16770" s="44" t="s">
        <v>12626</v>
      </c>
      <c r="C16770" s="45" t="s">
        <v>6635</v>
      </c>
      <c r="D16770" s="45" t="s">
        <v>4574</v>
      </c>
      <c r="E16770" s="275">
        <f>DATE(2026,8,3)</f>
        <v>46237</v>
      </c>
      <c r="M16770" s="337"/>
      <c r="P16770" s="343"/>
    </row>
    <row r="16771" spans="1:16" x14ac:dyDescent="0.25">
      <c r="A16771" s="1" t="s">
        <v>18290</v>
      </c>
      <c r="B16771" s="432" t="s">
        <v>2158</v>
      </c>
      <c r="C16771" s="433" t="s">
        <v>14548</v>
      </c>
      <c r="D16771" s="434" t="s">
        <v>17016</v>
      </c>
      <c r="E16771" s="434">
        <v>45869</v>
      </c>
      <c r="P16771" s="343"/>
    </row>
    <row r="16772" spans="1:16" x14ac:dyDescent="0.25">
      <c r="A16772" s="1" t="s">
        <v>18290</v>
      </c>
      <c r="B16772" s="432" t="s">
        <v>14391</v>
      </c>
      <c r="C16772" s="433" t="s">
        <v>14041</v>
      </c>
      <c r="D16772" s="434" t="s">
        <v>17016</v>
      </c>
      <c r="E16772" s="434">
        <v>45763</v>
      </c>
      <c r="P16772" s="343"/>
    </row>
    <row r="16773" spans="1:16" x14ac:dyDescent="0.25">
      <c r="A16773" s="44" t="s">
        <v>15682</v>
      </c>
      <c r="B16773" s="44" t="s">
        <v>6174</v>
      </c>
      <c r="C16773" s="45" t="s">
        <v>6186</v>
      </c>
      <c r="D16773" s="45" t="s">
        <v>18252</v>
      </c>
      <c r="E16773" s="45" t="s">
        <v>6210</v>
      </c>
      <c r="F16773" s="45" t="s">
        <v>1384</v>
      </c>
      <c r="G16773" s="45" t="s">
        <v>1385</v>
      </c>
      <c r="P16773" s="343"/>
    </row>
    <row r="16774" spans="1:16" x14ac:dyDescent="0.25">
      <c r="A16774" s="44" t="s">
        <v>2944</v>
      </c>
      <c r="B16774" s="44" t="s">
        <v>9313</v>
      </c>
      <c r="C16774" s="45" t="s">
        <v>9314</v>
      </c>
      <c r="D16774" s="45" t="s">
        <v>18252</v>
      </c>
      <c r="E16774" s="45" t="s">
        <v>3754</v>
      </c>
      <c r="F16774" s="45" t="s">
        <v>1384</v>
      </c>
      <c r="G16774" s="45" t="s">
        <v>1385</v>
      </c>
      <c r="P16774" s="343"/>
    </row>
    <row r="16775" spans="1:16" x14ac:dyDescent="0.25">
      <c r="A16775" s="264" t="s">
        <v>5521</v>
      </c>
      <c r="B16775" s="264" t="s">
        <v>236</v>
      </c>
      <c r="C16775" s="265">
        <v>241001</v>
      </c>
      <c r="D16775" s="265" t="s">
        <v>15953</v>
      </c>
      <c r="E16775" s="266" t="s">
        <v>11352</v>
      </c>
      <c r="P16775" s="343"/>
    </row>
    <row r="16776" spans="1:16" x14ac:dyDescent="0.25">
      <c r="A16776" s="80" t="s">
        <v>8252</v>
      </c>
      <c r="B16776" s="80" t="s">
        <v>7528</v>
      </c>
      <c r="C16776" s="414" t="s">
        <v>15767</v>
      </c>
      <c r="D16776" s="414" t="s">
        <v>2000</v>
      </c>
      <c r="E16776" s="421">
        <v>46294</v>
      </c>
      <c r="F16776" s="93"/>
      <c r="G16776" s="93"/>
      <c r="H16776" s="93"/>
      <c r="I16776" s="99"/>
      <c r="J16776" s="99"/>
      <c r="K16776" s="99"/>
      <c r="L16776" s="337"/>
      <c r="M16776" s="337"/>
      <c r="P16776" s="343"/>
    </row>
    <row r="16777" spans="1:16" x14ac:dyDescent="0.25">
      <c r="A16777" s="44" t="s">
        <v>4625</v>
      </c>
      <c r="B16777" s="131" t="s">
        <v>1612</v>
      </c>
      <c r="C16777" s="96" t="s">
        <v>7735</v>
      </c>
      <c r="D16777" s="96" t="s">
        <v>1398</v>
      </c>
      <c r="E16777" s="112">
        <v>46166</v>
      </c>
      <c r="F16777" s="93"/>
      <c r="G16777" s="93"/>
      <c r="H16777" s="93"/>
      <c r="I16777" s="99"/>
      <c r="J16777" s="99"/>
      <c r="K16777" s="99"/>
      <c r="L16777" s="337"/>
      <c r="M16777" s="337"/>
      <c r="P16777" s="343"/>
    </row>
    <row r="16778" spans="1:16" x14ac:dyDescent="0.25">
      <c r="A16778" s="44" t="s">
        <v>4625</v>
      </c>
      <c r="B16778" s="92" t="s">
        <v>4153</v>
      </c>
      <c r="C16778" s="93" t="s">
        <v>10622</v>
      </c>
      <c r="D16778" s="93" t="s">
        <v>1398</v>
      </c>
      <c r="E16778" s="94">
        <v>46520</v>
      </c>
      <c r="F16778" s="93"/>
      <c r="G16778" s="93"/>
      <c r="H16778" s="93"/>
      <c r="I16778" s="99"/>
      <c r="J16778" s="99"/>
      <c r="K16778" s="99"/>
      <c r="L16778" s="337"/>
      <c r="M16778" s="337"/>
      <c r="P16778" s="343"/>
    </row>
    <row r="16779" spans="1:16" x14ac:dyDescent="0.25">
      <c r="A16779" s="92" t="s">
        <v>4625</v>
      </c>
      <c r="B16779" s="92" t="s">
        <v>1583</v>
      </c>
      <c r="C16779" s="93" t="s">
        <v>4627</v>
      </c>
      <c r="D16779" s="93" t="s">
        <v>1398</v>
      </c>
      <c r="E16779" s="94">
        <v>45886</v>
      </c>
      <c r="F16779" s="93"/>
      <c r="G16779" s="93" t="s">
        <v>1385</v>
      </c>
      <c r="H16779" s="45" t="s">
        <v>1533</v>
      </c>
      <c r="I16779" s="99"/>
      <c r="J16779" s="99"/>
      <c r="K16779" s="99"/>
      <c r="L16779" s="337"/>
      <c r="M16779" s="337"/>
      <c r="N16779" s="31"/>
      <c r="P16779" s="343"/>
    </row>
    <row r="16780" spans="1:16" x14ac:dyDescent="0.25">
      <c r="A16780" s="264" t="s">
        <v>4359</v>
      </c>
      <c r="B16780" s="264" t="s">
        <v>1070</v>
      </c>
      <c r="C16780" s="265">
        <v>241202</v>
      </c>
      <c r="D16780" s="265" t="s">
        <v>15953</v>
      </c>
      <c r="E16780" s="266" t="s">
        <v>17687</v>
      </c>
      <c r="P16780" s="343"/>
    </row>
    <row r="16781" spans="1:16" x14ac:dyDescent="0.25">
      <c r="A16781" s="44" t="s">
        <v>10160</v>
      </c>
      <c r="B16781" s="44" t="s">
        <v>177</v>
      </c>
      <c r="C16781" s="45" t="s">
        <v>10161</v>
      </c>
      <c r="D16781" s="45" t="s">
        <v>15765</v>
      </c>
      <c r="E16781" s="45" t="s">
        <v>6212</v>
      </c>
      <c r="F16781" s="328"/>
      <c r="G16781" s="328"/>
      <c r="H16781" s="328"/>
      <c r="I16781" s="329"/>
      <c r="J16781" s="329"/>
      <c r="K16781" s="329"/>
      <c r="L16781" s="337"/>
      <c r="M16781" s="337"/>
      <c r="P16781" s="343"/>
    </row>
    <row r="16782" spans="1:16" x14ac:dyDescent="0.25">
      <c r="A16782" s="346" t="s">
        <v>10160</v>
      </c>
      <c r="B16782" s="346" t="s">
        <v>177</v>
      </c>
      <c r="C16782" s="347" t="s">
        <v>10161</v>
      </c>
      <c r="D16782" s="347" t="s">
        <v>15765</v>
      </c>
      <c r="E16782" s="347" t="s">
        <v>16792</v>
      </c>
      <c r="F16782" s="346"/>
      <c r="G16782" s="346"/>
      <c r="H16782" s="346"/>
      <c r="I16782" s="346"/>
      <c r="J16782" s="346"/>
      <c r="K16782" s="346"/>
      <c r="L16782" s="346"/>
      <c r="M16782" s="346"/>
      <c r="P16782" s="343"/>
    </row>
    <row r="16783" spans="1:16" x14ac:dyDescent="0.25">
      <c r="A16783" s="44" t="s">
        <v>10160</v>
      </c>
      <c r="B16783" s="44" t="s">
        <v>177</v>
      </c>
      <c r="C16783" s="45" t="s">
        <v>10161</v>
      </c>
      <c r="D16783" s="45" t="s">
        <v>13812</v>
      </c>
      <c r="E16783" s="45" t="s">
        <v>6212</v>
      </c>
      <c r="F16783" s="93"/>
      <c r="G16783" s="93"/>
      <c r="H16783" s="93"/>
      <c r="I16783" s="99"/>
      <c r="J16783" s="99"/>
      <c r="K16783" s="99"/>
      <c r="L16783" s="337"/>
      <c r="M16783" s="337"/>
      <c r="P16783" s="343"/>
    </row>
    <row r="16784" spans="1:16" x14ac:dyDescent="0.25">
      <c r="A16784" s="264" t="s">
        <v>9664</v>
      </c>
      <c r="B16784" s="264" t="s">
        <v>4181</v>
      </c>
      <c r="C16784" s="265">
        <v>230301</v>
      </c>
      <c r="D16784" s="265" t="s">
        <v>15953</v>
      </c>
      <c r="E16784" s="266" t="s">
        <v>6877</v>
      </c>
      <c r="P16784" s="343"/>
    </row>
    <row r="16785" spans="1:16" x14ac:dyDescent="0.25">
      <c r="A16785" s="264" t="s">
        <v>18073</v>
      </c>
      <c r="B16785" s="264" t="s">
        <v>236</v>
      </c>
      <c r="C16785" s="265">
        <v>241001</v>
      </c>
      <c r="D16785" s="265" t="s">
        <v>15953</v>
      </c>
      <c r="E16785" s="266" t="s">
        <v>11352</v>
      </c>
      <c r="P16785" s="343"/>
    </row>
    <row r="16786" spans="1:16" x14ac:dyDescent="0.25">
      <c r="A16786" s="44" t="s">
        <v>13648</v>
      </c>
      <c r="B16786" s="44" t="s">
        <v>13649</v>
      </c>
      <c r="C16786" s="45" t="s">
        <v>13735</v>
      </c>
      <c r="D16786" s="45" t="s">
        <v>4574</v>
      </c>
      <c r="E16786" s="275">
        <f>DATE(2028,4,3)</f>
        <v>46846</v>
      </c>
      <c r="M16786" s="337"/>
      <c r="P16786" s="343"/>
    </row>
    <row r="16787" spans="1:16" x14ac:dyDescent="0.25">
      <c r="A16787" s="44" t="s">
        <v>16238</v>
      </c>
      <c r="B16787" s="44" t="s">
        <v>15970</v>
      </c>
      <c r="C16787" s="45" t="s">
        <v>15775</v>
      </c>
      <c r="D16787" s="45" t="s">
        <v>18252</v>
      </c>
      <c r="E16787" s="45" t="s">
        <v>6416</v>
      </c>
      <c r="F16787" s="45" t="s">
        <v>1384</v>
      </c>
      <c r="G16787" s="45" t="s">
        <v>1385</v>
      </c>
      <c r="P16787" s="343"/>
    </row>
    <row r="16788" spans="1:16" x14ac:dyDescent="0.25">
      <c r="A16788" s="1" t="s">
        <v>9785</v>
      </c>
      <c r="B16788" s="432" t="s">
        <v>2183</v>
      </c>
      <c r="C16788" s="433" t="s">
        <v>9786</v>
      </c>
      <c r="D16788" s="434" t="s">
        <v>17016</v>
      </c>
      <c r="E16788" s="434">
        <v>45828</v>
      </c>
      <c r="P16788" s="343"/>
    </row>
    <row r="16789" spans="1:16" x14ac:dyDescent="0.25">
      <c r="A16789" s="1" t="s">
        <v>9787</v>
      </c>
      <c r="B16789" s="432" t="s">
        <v>190</v>
      </c>
      <c r="C16789" s="433" t="s">
        <v>9788</v>
      </c>
      <c r="D16789" s="434" t="s">
        <v>17016</v>
      </c>
      <c r="E16789" s="434">
        <v>45849</v>
      </c>
      <c r="P16789" s="343"/>
    </row>
    <row r="16790" spans="1:16" x14ac:dyDescent="0.25">
      <c r="A16790" s="1" t="s">
        <v>9787</v>
      </c>
      <c r="B16790" s="432" t="s">
        <v>190</v>
      </c>
      <c r="C16790" s="433" t="s">
        <v>9788</v>
      </c>
      <c r="D16790" s="434" t="s">
        <v>17016</v>
      </c>
      <c r="E16790" s="434">
        <v>45849</v>
      </c>
      <c r="P16790" s="343"/>
    </row>
    <row r="16791" spans="1:16" x14ac:dyDescent="0.25">
      <c r="A16791" s="264" t="s">
        <v>18074</v>
      </c>
      <c r="B16791" s="264" t="s">
        <v>236</v>
      </c>
      <c r="C16791" s="265">
        <v>241001</v>
      </c>
      <c r="D16791" s="265" t="s">
        <v>15953</v>
      </c>
      <c r="E16791" s="266" t="s">
        <v>11352</v>
      </c>
      <c r="P16791" s="343"/>
    </row>
    <row r="16792" spans="1:16" x14ac:dyDescent="0.25">
      <c r="A16792" s="264" t="s">
        <v>18074</v>
      </c>
      <c r="B16792" s="264" t="s">
        <v>1057</v>
      </c>
      <c r="C16792" s="265">
        <v>24060402</v>
      </c>
      <c r="D16792" s="265" t="s">
        <v>15953</v>
      </c>
      <c r="E16792" s="266" t="s">
        <v>5410</v>
      </c>
      <c r="P16792" s="343"/>
    </row>
    <row r="16793" spans="1:16" x14ac:dyDescent="0.25">
      <c r="A16793" s="273" t="s">
        <v>11825</v>
      </c>
      <c r="B16793" s="273" t="s">
        <v>11797</v>
      </c>
      <c r="C16793" s="274">
        <v>791202303006</v>
      </c>
      <c r="D16793" s="274" t="s">
        <v>8356</v>
      </c>
      <c r="E16793" s="276" t="s">
        <v>6213</v>
      </c>
      <c r="F16793" s="328"/>
      <c r="G16793" s="328"/>
      <c r="H16793" s="328"/>
      <c r="I16793" s="329"/>
      <c r="J16793" s="329"/>
      <c r="K16793" s="329"/>
      <c r="L16793" s="337"/>
      <c r="M16793" s="337"/>
      <c r="P16793" s="343"/>
    </row>
    <row r="16794" spans="1:16" x14ac:dyDescent="0.25">
      <c r="A16794" s="273" t="s">
        <v>11825</v>
      </c>
      <c r="B16794" s="273" t="s">
        <v>11795</v>
      </c>
      <c r="C16794" s="274">
        <v>791202303005</v>
      </c>
      <c r="D16794" s="274" t="s">
        <v>8356</v>
      </c>
      <c r="E16794" s="276" t="s">
        <v>6213</v>
      </c>
      <c r="F16794" s="328"/>
      <c r="G16794" s="328"/>
      <c r="H16794" s="328"/>
      <c r="I16794" s="329"/>
      <c r="J16794" s="329"/>
      <c r="K16794" s="329"/>
      <c r="L16794" s="337"/>
      <c r="M16794" s="337"/>
      <c r="P16794" s="343"/>
    </row>
    <row r="16795" spans="1:16" x14ac:dyDescent="0.25">
      <c r="A16795" s="44" t="s">
        <v>13373</v>
      </c>
      <c r="B16795" s="92" t="s">
        <v>13392</v>
      </c>
      <c r="C16795" s="45" t="s">
        <v>13126</v>
      </c>
      <c r="D16795" s="93" t="s">
        <v>13391</v>
      </c>
      <c r="E16795" s="94">
        <v>45838</v>
      </c>
      <c r="F16795" s="93"/>
      <c r="G16795" s="93"/>
      <c r="H16795" s="93"/>
      <c r="I16795" s="99"/>
      <c r="J16795" s="99"/>
      <c r="K16795" s="99"/>
      <c r="L16795" s="337"/>
      <c r="M16795" s="337"/>
      <c r="N16795" s="31"/>
      <c r="P16795" s="343"/>
    </row>
    <row r="16796" spans="1:16" x14ac:dyDescent="0.2">
      <c r="A16796" s="99" t="s">
        <v>13373</v>
      </c>
      <c r="B16796" s="92" t="s">
        <v>14263</v>
      </c>
      <c r="C16796" s="93" t="s">
        <v>14166</v>
      </c>
      <c r="D16796" s="93" t="s">
        <v>1398</v>
      </c>
      <c r="E16796" s="94">
        <v>45860</v>
      </c>
      <c r="F16796" s="93"/>
      <c r="G16796" s="93"/>
      <c r="H16796" s="93"/>
      <c r="I16796" s="99"/>
      <c r="J16796" s="99"/>
      <c r="K16796" s="99"/>
      <c r="L16796" s="337"/>
      <c r="M16796" s="337"/>
      <c r="N16796" s="31"/>
      <c r="P16796" s="343"/>
    </row>
    <row r="16797" spans="1:16" x14ac:dyDescent="0.25">
      <c r="A16797" s="44" t="s">
        <v>618</v>
      </c>
      <c r="B16797" s="44" t="s">
        <v>15290</v>
      </c>
      <c r="C16797" s="45" t="s">
        <v>7249</v>
      </c>
      <c r="D16797" s="45" t="s">
        <v>16294</v>
      </c>
      <c r="E16797" s="46">
        <v>45777</v>
      </c>
      <c r="F16797" s="338"/>
      <c r="G16797" s="44"/>
      <c r="H16797" s="44"/>
      <c r="I16797" s="44"/>
      <c r="J16797" s="44"/>
      <c r="K16797" s="44"/>
      <c r="L16797" s="337"/>
      <c r="M16797" s="337"/>
      <c r="N16797" s="31"/>
      <c r="P16797" s="343"/>
    </row>
    <row r="16798" spans="1:16" x14ac:dyDescent="0.25">
      <c r="A16798" s="264" t="s">
        <v>2881</v>
      </c>
      <c r="B16798" s="264" t="s">
        <v>1068</v>
      </c>
      <c r="C16798" s="265">
        <v>230202</v>
      </c>
      <c r="D16798" s="265" t="s">
        <v>15953</v>
      </c>
      <c r="E16798" s="266" t="s">
        <v>8836</v>
      </c>
      <c r="P16798" s="343"/>
    </row>
    <row r="16799" spans="1:16" x14ac:dyDescent="0.25">
      <c r="A16799" s="1" t="s">
        <v>9717</v>
      </c>
      <c r="B16799" s="432" t="s">
        <v>2151</v>
      </c>
      <c r="C16799" s="433" t="s">
        <v>16486</v>
      </c>
      <c r="D16799" s="434" t="s">
        <v>17016</v>
      </c>
      <c r="E16799" s="434">
        <v>45917</v>
      </c>
      <c r="P16799" s="343"/>
    </row>
    <row r="16800" spans="1:16" x14ac:dyDescent="0.25">
      <c r="A16800" s="1" t="s">
        <v>9717</v>
      </c>
      <c r="B16800" s="432" t="s">
        <v>2151</v>
      </c>
      <c r="C16800" s="433" t="s">
        <v>16486</v>
      </c>
      <c r="D16800" s="434" t="s">
        <v>17016</v>
      </c>
      <c r="E16800" s="434">
        <v>45917</v>
      </c>
      <c r="P16800" s="343"/>
    </row>
    <row r="16801" spans="1:16" x14ac:dyDescent="0.25">
      <c r="A16801" s="264" t="s">
        <v>15188</v>
      </c>
      <c r="B16801" s="264" t="s">
        <v>12996</v>
      </c>
      <c r="C16801" s="265">
        <v>24010401</v>
      </c>
      <c r="D16801" s="265" t="s">
        <v>15953</v>
      </c>
      <c r="E16801" s="266" t="s">
        <v>12997</v>
      </c>
      <c r="P16801" s="343"/>
    </row>
    <row r="16802" spans="1:16" x14ac:dyDescent="0.25">
      <c r="A16802" s="264" t="s">
        <v>3578</v>
      </c>
      <c r="B16802" s="264" t="s">
        <v>1056</v>
      </c>
      <c r="C16802" s="265">
        <v>230601</v>
      </c>
      <c r="D16802" s="265" t="s">
        <v>15953</v>
      </c>
      <c r="E16802" s="266" t="s">
        <v>10533</v>
      </c>
      <c r="P16802" s="343"/>
    </row>
    <row r="16803" spans="1:16" x14ac:dyDescent="0.25">
      <c r="A16803" s="264" t="s">
        <v>15189</v>
      </c>
      <c r="B16803" s="264" t="s">
        <v>12996</v>
      </c>
      <c r="C16803" s="265">
        <v>24010401</v>
      </c>
      <c r="D16803" s="265" t="s">
        <v>15953</v>
      </c>
      <c r="E16803" s="266" t="s">
        <v>12997</v>
      </c>
      <c r="P16803" s="343"/>
    </row>
    <row r="16804" spans="1:16" x14ac:dyDescent="0.25">
      <c r="A16804" s="264" t="s">
        <v>15189</v>
      </c>
      <c r="B16804" s="264" t="s">
        <v>3782</v>
      </c>
      <c r="C16804" s="265">
        <v>24010402</v>
      </c>
      <c r="D16804" s="265" t="s">
        <v>15953</v>
      </c>
      <c r="E16804" s="266" t="s">
        <v>8836</v>
      </c>
      <c r="P16804" s="343"/>
    </row>
    <row r="16805" spans="1:16" x14ac:dyDescent="0.25">
      <c r="A16805" s="264" t="s">
        <v>8810</v>
      </c>
      <c r="B16805" s="264" t="s">
        <v>1068</v>
      </c>
      <c r="C16805" s="265">
        <v>230202</v>
      </c>
      <c r="D16805" s="265" t="s">
        <v>15953</v>
      </c>
      <c r="E16805" s="266" t="s">
        <v>8836</v>
      </c>
      <c r="P16805" s="343"/>
    </row>
    <row r="16806" spans="1:16" x14ac:dyDescent="0.25">
      <c r="A16806" s="264" t="s">
        <v>8810</v>
      </c>
      <c r="B16806" s="264" t="s">
        <v>3588</v>
      </c>
      <c r="C16806" s="265">
        <v>230305</v>
      </c>
      <c r="D16806" s="265" t="s">
        <v>15953</v>
      </c>
      <c r="E16806" s="266" t="s">
        <v>3754</v>
      </c>
      <c r="P16806" s="343"/>
    </row>
    <row r="16807" spans="1:16" x14ac:dyDescent="0.25">
      <c r="A16807" s="44" t="s">
        <v>12677</v>
      </c>
      <c r="B16807" s="44" t="s">
        <v>12071</v>
      </c>
      <c r="C16807" s="45" t="s">
        <v>8885</v>
      </c>
      <c r="D16807" s="45" t="s">
        <v>4574</v>
      </c>
      <c r="E16807" s="275">
        <f>DATE(2027,2,24)</f>
        <v>46442</v>
      </c>
      <c r="M16807" s="337"/>
      <c r="P16807" s="343"/>
    </row>
    <row r="16808" spans="1:16" x14ac:dyDescent="0.2">
      <c r="A16808" s="135" t="s">
        <v>14339</v>
      </c>
      <c r="B16808" s="131" t="s">
        <v>1399</v>
      </c>
      <c r="C16808" s="96" t="s">
        <v>7695</v>
      </c>
      <c r="D16808" s="96" t="s">
        <v>1398</v>
      </c>
      <c r="E16808" s="112">
        <v>45863</v>
      </c>
      <c r="F16808" s="93"/>
      <c r="G16808" s="93"/>
      <c r="H16808" s="93"/>
      <c r="I16808" s="99"/>
      <c r="J16808" s="99"/>
      <c r="K16808" s="99"/>
      <c r="L16808" s="337"/>
      <c r="M16808" s="337"/>
      <c r="N16808" s="31"/>
      <c r="P16808" s="343"/>
    </row>
    <row r="16809" spans="1:16" x14ac:dyDescent="0.25">
      <c r="A16809" s="264" t="s">
        <v>8811</v>
      </c>
      <c r="B16809" s="264" t="s">
        <v>6966</v>
      </c>
      <c r="C16809" s="265">
        <v>23010401</v>
      </c>
      <c r="D16809" s="265" t="s">
        <v>15953</v>
      </c>
      <c r="E16809" s="266" t="s">
        <v>6967</v>
      </c>
      <c r="P16809" s="343"/>
    </row>
    <row r="16810" spans="1:16" x14ac:dyDescent="0.25">
      <c r="A16810" s="264" t="s">
        <v>8811</v>
      </c>
      <c r="B16810" s="264" t="s">
        <v>3782</v>
      </c>
      <c r="C16810" s="265">
        <v>23010402</v>
      </c>
      <c r="D16810" s="265" t="s">
        <v>15953</v>
      </c>
      <c r="E16810" s="266" t="s">
        <v>8836</v>
      </c>
      <c r="P16810" s="343"/>
    </row>
    <row r="16811" spans="1:16" x14ac:dyDescent="0.25">
      <c r="A16811" s="264" t="s">
        <v>8811</v>
      </c>
      <c r="B16811" s="264" t="s">
        <v>6663</v>
      </c>
      <c r="C16811" s="265">
        <v>25010502</v>
      </c>
      <c r="D16811" s="265" t="s">
        <v>15953</v>
      </c>
      <c r="E16811" s="266" t="s">
        <v>6677</v>
      </c>
      <c r="P16811" s="343"/>
    </row>
    <row r="16812" spans="1:16" x14ac:dyDescent="0.25">
      <c r="A16812" s="264" t="s">
        <v>1027</v>
      </c>
      <c r="B16812" s="264" t="s">
        <v>3782</v>
      </c>
      <c r="C16812" s="265">
        <v>210205</v>
      </c>
      <c r="D16812" s="265" t="s">
        <v>15953</v>
      </c>
      <c r="E16812" s="266" t="s">
        <v>8836</v>
      </c>
      <c r="P16812" s="343"/>
    </row>
    <row r="16813" spans="1:16" x14ac:dyDescent="0.25">
      <c r="A16813" s="264" t="s">
        <v>1027</v>
      </c>
      <c r="B16813" s="264" t="s">
        <v>4844</v>
      </c>
      <c r="C16813" s="265">
        <v>24060401</v>
      </c>
      <c r="D16813" s="265" t="s">
        <v>15953</v>
      </c>
      <c r="E16813" s="266" t="s">
        <v>6412</v>
      </c>
      <c r="P16813" s="343"/>
    </row>
    <row r="16814" spans="1:16" x14ac:dyDescent="0.25">
      <c r="A16814" s="264" t="s">
        <v>1027</v>
      </c>
      <c r="B16814" s="264" t="s">
        <v>1057</v>
      </c>
      <c r="C16814" s="265">
        <v>24060402</v>
      </c>
      <c r="D16814" s="265" t="s">
        <v>15953</v>
      </c>
      <c r="E16814" s="266" t="s">
        <v>5410</v>
      </c>
      <c r="P16814" s="343"/>
    </row>
    <row r="16815" spans="1:16" x14ac:dyDescent="0.25">
      <c r="A16815" s="264" t="s">
        <v>15190</v>
      </c>
      <c r="B16815" s="264" t="s">
        <v>4844</v>
      </c>
      <c r="C16815" s="265">
        <v>24060401</v>
      </c>
      <c r="D16815" s="265" t="s">
        <v>15953</v>
      </c>
      <c r="E16815" s="266" t="s">
        <v>6412</v>
      </c>
      <c r="P16815" s="343"/>
    </row>
    <row r="16816" spans="1:16" x14ac:dyDescent="0.25">
      <c r="A16816" s="264" t="s">
        <v>15190</v>
      </c>
      <c r="B16816" s="264" t="s">
        <v>1057</v>
      </c>
      <c r="C16816" s="265">
        <v>24060402</v>
      </c>
      <c r="D16816" s="265" t="s">
        <v>15953</v>
      </c>
      <c r="E16816" s="266" t="s">
        <v>5410</v>
      </c>
      <c r="P16816" s="343"/>
    </row>
    <row r="16817" spans="1:16" x14ac:dyDescent="0.25">
      <c r="A16817" s="264" t="s">
        <v>15191</v>
      </c>
      <c r="B16817" s="264" t="s">
        <v>1077</v>
      </c>
      <c r="C16817" s="265">
        <v>240602</v>
      </c>
      <c r="D16817" s="265" t="s">
        <v>15953</v>
      </c>
      <c r="E16817" s="266" t="s">
        <v>6412</v>
      </c>
      <c r="P16817" s="343"/>
    </row>
    <row r="16818" spans="1:16" x14ac:dyDescent="0.2">
      <c r="A16818" s="58" t="s">
        <v>1483</v>
      </c>
      <c r="B16818" s="58" t="s">
        <v>4914</v>
      </c>
      <c r="C16818" s="62">
        <v>23022</v>
      </c>
      <c r="D16818" s="62" t="s">
        <v>5966</v>
      </c>
      <c r="E16818" s="60">
        <v>46630</v>
      </c>
      <c r="F16818" s="339" t="s">
        <v>16267</v>
      </c>
      <c r="G16818" s="339" t="s">
        <v>16268</v>
      </c>
      <c r="H16818" s="57"/>
      <c r="I16818" s="57"/>
      <c r="J16818" s="57"/>
      <c r="K16818" s="57"/>
      <c r="L16818" s="337"/>
      <c r="M16818" s="337"/>
      <c r="P16818" s="343"/>
    </row>
    <row r="16819" spans="1:16" x14ac:dyDescent="0.25">
      <c r="A16819" s="264" t="s">
        <v>4360</v>
      </c>
      <c r="B16819" s="264" t="s">
        <v>3782</v>
      </c>
      <c r="C16819" s="265">
        <v>210205</v>
      </c>
      <c r="D16819" s="265" t="s">
        <v>15953</v>
      </c>
      <c r="E16819" s="266" t="s">
        <v>8836</v>
      </c>
      <c r="P16819" s="343"/>
    </row>
    <row r="16820" spans="1:16" x14ac:dyDescent="0.25">
      <c r="A16820" s="403" t="s">
        <v>17636</v>
      </c>
      <c r="B16820" s="403" t="s">
        <v>17100</v>
      </c>
      <c r="C16820" s="413">
        <v>3.25</v>
      </c>
      <c r="D16820" s="43" t="s">
        <v>17679</v>
      </c>
      <c r="E16820" s="43">
        <v>47422</v>
      </c>
      <c r="F16820" s="88"/>
      <c r="P16820" s="343"/>
    </row>
    <row r="16821" spans="1:16" x14ac:dyDescent="0.25">
      <c r="A16821" s="264" t="s">
        <v>10833</v>
      </c>
      <c r="B16821" s="264" t="s">
        <v>1056</v>
      </c>
      <c r="C16821" s="265">
        <v>230601</v>
      </c>
      <c r="D16821" s="265" t="s">
        <v>15953</v>
      </c>
      <c r="E16821" s="266" t="s">
        <v>10533</v>
      </c>
      <c r="P16821" s="343"/>
    </row>
    <row r="16822" spans="1:16" x14ac:dyDescent="0.25">
      <c r="A16822" s="264" t="s">
        <v>15192</v>
      </c>
      <c r="B16822" s="264" t="s">
        <v>3782</v>
      </c>
      <c r="C16822" s="265">
        <v>24010402</v>
      </c>
      <c r="D16822" s="265" t="s">
        <v>15953</v>
      </c>
      <c r="E16822" s="266" t="s">
        <v>8836</v>
      </c>
      <c r="P16822" s="343"/>
    </row>
    <row r="16823" spans="1:16" x14ac:dyDescent="0.25">
      <c r="A16823" s="44" t="s">
        <v>13374</v>
      </c>
      <c r="B16823" s="92" t="s">
        <v>13392</v>
      </c>
      <c r="C16823" s="45" t="s">
        <v>13126</v>
      </c>
      <c r="D16823" s="93" t="s">
        <v>13391</v>
      </c>
      <c r="E16823" s="94">
        <v>45838</v>
      </c>
      <c r="F16823" s="93"/>
      <c r="G16823" s="93"/>
      <c r="H16823" s="93"/>
      <c r="I16823" s="99"/>
      <c r="J16823" s="99"/>
      <c r="K16823" s="99"/>
      <c r="L16823" s="337"/>
      <c r="M16823" s="337"/>
      <c r="N16823" s="31"/>
      <c r="P16823" s="343"/>
    </row>
    <row r="16824" spans="1:16" x14ac:dyDescent="0.25">
      <c r="A16824" s="44" t="s">
        <v>16754</v>
      </c>
      <c r="B16824" s="44" t="s">
        <v>16755</v>
      </c>
      <c r="C16824" s="45" t="s">
        <v>16756</v>
      </c>
      <c r="D16824" s="45" t="s">
        <v>4574</v>
      </c>
      <c r="E16824" s="275">
        <f>DATE(2028,7,9)</f>
        <v>46943</v>
      </c>
      <c r="M16824" s="337"/>
      <c r="P16824" s="343"/>
    </row>
    <row r="16825" spans="1:16" x14ac:dyDescent="0.25">
      <c r="A16825" s="264" t="s">
        <v>8812</v>
      </c>
      <c r="B16825" s="264" t="s">
        <v>2754</v>
      </c>
      <c r="C16825" s="265">
        <v>230205</v>
      </c>
      <c r="D16825" s="265" t="s">
        <v>15953</v>
      </c>
      <c r="E16825" s="266" t="s">
        <v>8836</v>
      </c>
      <c r="P16825" s="343"/>
    </row>
    <row r="16826" spans="1:16" x14ac:dyDescent="0.25">
      <c r="A16826" s="44" t="s">
        <v>12678</v>
      </c>
      <c r="B16826" s="44" t="s">
        <v>16757</v>
      </c>
      <c r="C16826" s="45" t="s">
        <v>16758</v>
      </c>
      <c r="D16826" s="45" t="s">
        <v>4574</v>
      </c>
      <c r="E16826" s="275">
        <f>DATE(2028,7,29)</f>
        <v>46963</v>
      </c>
      <c r="M16826" s="337"/>
      <c r="P16826" s="343"/>
    </row>
    <row r="16827" spans="1:16" x14ac:dyDescent="0.25">
      <c r="A16827" s="264" t="s">
        <v>15193</v>
      </c>
      <c r="B16827" s="264" t="s">
        <v>1076</v>
      </c>
      <c r="C16827" s="265">
        <v>240303</v>
      </c>
      <c r="D16827" s="265" t="s">
        <v>15953</v>
      </c>
      <c r="E16827" s="266" t="s">
        <v>3064</v>
      </c>
      <c r="P16827" s="343"/>
    </row>
    <row r="16828" spans="1:16" x14ac:dyDescent="0.25">
      <c r="A16828" s="44" t="s">
        <v>538</v>
      </c>
      <c r="B16828" s="44" t="s">
        <v>2667</v>
      </c>
      <c r="C16828" s="45" t="s">
        <v>9088</v>
      </c>
      <c r="D16828" s="45" t="s">
        <v>18252</v>
      </c>
      <c r="E16828" s="45" t="s">
        <v>6809</v>
      </c>
      <c r="F16828" s="45" t="s">
        <v>1384</v>
      </c>
      <c r="G16828" s="45" t="s">
        <v>1385</v>
      </c>
      <c r="P16828" s="343"/>
    </row>
    <row r="16829" spans="1:16" x14ac:dyDescent="0.25">
      <c r="A16829" s="403" t="s">
        <v>538</v>
      </c>
      <c r="B16829" s="403" t="s">
        <v>17135</v>
      </c>
      <c r="C16829" s="413">
        <v>21.22</v>
      </c>
      <c r="D16829" s="43" t="s">
        <v>17679</v>
      </c>
      <c r="E16829" s="43">
        <v>45838</v>
      </c>
      <c r="F16829" s="88"/>
      <c r="P16829" s="343"/>
    </row>
    <row r="16830" spans="1:16" x14ac:dyDescent="0.25">
      <c r="A16830" s="403" t="s">
        <v>538</v>
      </c>
      <c r="B16830" s="403" t="s">
        <v>17093</v>
      </c>
      <c r="C16830" s="413">
        <v>33.22</v>
      </c>
      <c r="D16830" s="43" t="s">
        <v>17679</v>
      </c>
      <c r="E16830" s="43">
        <v>45838</v>
      </c>
      <c r="F16830" s="88"/>
      <c r="P16830" s="343"/>
    </row>
    <row r="16831" spans="1:16" x14ac:dyDescent="0.25">
      <c r="A16831" s="44" t="s">
        <v>538</v>
      </c>
      <c r="B16831" s="44" t="s">
        <v>9963</v>
      </c>
      <c r="C16831" s="45" t="s">
        <v>11131</v>
      </c>
      <c r="D16831" s="45" t="s">
        <v>16294</v>
      </c>
      <c r="E16831" s="46">
        <v>46053</v>
      </c>
      <c r="F16831" s="338"/>
      <c r="G16831" s="44"/>
      <c r="H16831" s="44"/>
      <c r="I16831" s="44"/>
      <c r="J16831" s="44"/>
      <c r="K16831" s="44"/>
      <c r="L16831" s="337"/>
      <c r="M16831" s="337"/>
      <c r="P16831" s="343"/>
    </row>
    <row r="16832" spans="1:16" x14ac:dyDescent="0.25">
      <c r="A16832" s="262" t="s">
        <v>3579</v>
      </c>
      <c r="B16832" s="262" t="s">
        <v>7359</v>
      </c>
      <c r="C16832" s="53" t="s">
        <v>7508</v>
      </c>
      <c r="D16832" s="93" t="s">
        <v>7330</v>
      </c>
      <c r="E16832" s="263">
        <v>45980</v>
      </c>
      <c r="F16832" s="93"/>
      <c r="G16832" s="93"/>
      <c r="H16832" s="93"/>
      <c r="I16832" s="99"/>
      <c r="J16832" s="99"/>
      <c r="K16832" s="99"/>
      <c r="L16832" s="337"/>
      <c r="M16832" s="337"/>
      <c r="N16832" s="31"/>
      <c r="P16832" s="343"/>
    </row>
    <row r="16833" spans="1:16" x14ac:dyDescent="0.25">
      <c r="A16833" s="264" t="s">
        <v>3579</v>
      </c>
      <c r="B16833" s="264" t="s">
        <v>2751</v>
      </c>
      <c r="C16833" s="265">
        <v>230105</v>
      </c>
      <c r="D16833" s="265" t="s">
        <v>15953</v>
      </c>
      <c r="E16833" s="266" t="s">
        <v>6877</v>
      </c>
      <c r="P16833" s="343"/>
    </row>
    <row r="16834" spans="1:16" x14ac:dyDescent="0.25">
      <c r="A16834" s="264" t="s">
        <v>3579</v>
      </c>
      <c r="B16834" s="264" t="s">
        <v>1068</v>
      </c>
      <c r="C16834" s="265">
        <v>230202</v>
      </c>
      <c r="D16834" s="265" t="s">
        <v>15953</v>
      </c>
      <c r="E16834" s="266" t="s">
        <v>8836</v>
      </c>
      <c r="P16834" s="343"/>
    </row>
    <row r="16835" spans="1:16" x14ac:dyDescent="0.25">
      <c r="A16835" s="264" t="s">
        <v>3579</v>
      </c>
      <c r="B16835" s="264" t="s">
        <v>1056</v>
      </c>
      <c r="C16835" s="265">
        <v>230601</v>
      </c>
      <c r="D16835" s="265" t="s">
        <v>15953</v>
      </c>
      <c r="E16835" s="266" t="s">
        <v>10533</v>
      </c>
      <c r="P16835" s="343"/>
    </row>
    <row r="16836" spans="1:16" x14ac:dyDescent="0.25">
      <c r="A16836" s="1" t="s">
        <v>4420</v>
      </c>
      <c r="B16836" s="432" t="s">
        <v>2954</v>
      </c>
      <c r="C16836" s="433" t="s">
        <v>4421</v>
      </c>
      <c r="D16836" s="434" t="s">
        <v>17016</v>
      </c>
      <c r="E16836" s="434">
        <v>45823</v>
      </c>
      <c r="P16836" s="343"/>
    </row>
    <row r="16837" spans="1:16" x14ac:dyDescent="0.25">
      <c r="A16837" s="1" t="s">
        <v>4420</v>
      </c>
      <c r="B16837" s="432" t="s">
        <v>2954</v>
      </c>
      <c r="C16837" s="433" t="s">
        <v>4421</v>
      </c>
      <c r="D16837" s="434" t="s">
        <v>17016</v>
      </c>
      <c r="E16837" s="434">
        <v>45823</v>
      </c>
      <c r="P16837" s="343"/>
    </row>
    <row r="16838" spans="1:16" x14ac:dyDescent="0.25">
      <c r="A16838" s="44" t="s">
        <v>16314</v>
      </c>
      <c r="B16838" s="44" t="s">
        <v>16296</v>
      </c>
      <c r="C16838" s="45" t="s">
        <v>16297</v>
      </c>
      <c r="D16838" s="45" t="s">
        <v>16294</v>
      </c>
      <c r="E16838" s="46">
        <v>46022</v>
      </c>
      <c r="F16838" s="338"/>
      <c r="G16838" s="44"/>
      <c r="H16838" s="44"/>
      <c r="I16838" s="44"/>
      <c r="J16838" s="44"/>
      <c r="K16838" s="44"/>
      <c r="L16838" s="337"/>
      <c r="M16838" s="337"/>
      <c r="N16838" s="31"/>
      <c r="P16838" s="343"/>
    </row>
    <row r="16839" spans="1:16" x14ac:dyDescent="0.25">
      <c r="A16839" s="264" t="s">
        <v>7159</v>
      </c>
      <c r="B16839" s="264" t="s">
        <v>6711</v>
      </c>
      <c r="C16839" s="265">
        <v>22050102</v>
      </c>
      <c r="D16839" s="265" t="s">
        <v>15953</v>
      </c>
      <c r="E16839" s="266" t="s">
        <v>6673</v>
      </c>
      <c r="P16839" s="343"/>
    </row>
    <row r="16840" spans="1:16" x14ac:dyDescent="0.25">
      <c r="A16840" s="262" t="s">
        <v>11653</v>
      </c>
      <c r="B16840" s="262" t="s">
        <v>7346</v>
      </c>
      <c r="C16840" s="53" t="s">
        <v>11775</v>
      </c>
      <c r="D16840" s="93" t="s">
        <v>7330</v>
      </c>
      <c r="E16840" s="263">
        <v>46569</v>
      </c>
      <c r="F16840" s="93"/>
      <c r="G16840" s="93"/>
      <c r="H16840" s="93"/>
      <c r="I16840" s="99"/>
      <c r="J16840" s="99"/>
      <c r="K16840" s="99"/>
      <c r="L16840" s="337"/>
      <c r="M16840" s="337"/>
      <c r="P16840" s="343"/>
    </row>
    <row r="16841" spans="1:16" x14ac:dyDescent="0.25">
      <c r="A16841" s="264" t="s">
        <v>7160</v>
      </c>
      <c r="B16841" s="264" t="s">
        <v>6711</v>
      </c>
      <c r="C16841" s="265">
        <v>22050102</v>
      </c>
      <c r="D16841" s="265" t="s">
        <v>15953</v>
      </c>
      <c r="E16841" s="266" t="s">
        <v>6673</v>
      </c>
      <c r="P16841" s="343"/>
    </row>
    <row r="16842" spans="1:16" x14ac:dyDescent="0.25">
      <c r="A16842" s="44" t="s">
        <v>11089</v>
      </c>
      <c r="B16842" s="44" t="s">
        <v>10985</v>
      </c>
      <c r="C16842" s="45" t="s">
        <v>10986</v>
      </c>
      <c r="D16842" s="45" t="s">
        <v>18252</v>
      </c>
      <c r="E16842" s="45" t="s">
        <v>10715</v>
      </c>
      <c r="F16842" s="45" t="s">
        <v>1384</v>
      </c>
      <c r="G16842" s="45" t="s">
        <v>1385</v>
      </c>
      <c r="P16842" s="343"/>
    </row>
    <row r="16843" spans="1:16" x14ac:dyDescent="0.25">
      <c r="A16843" s="264" t="s">
        <v>1912</v>
      </c>
      <c r="B16843" s="264" t="s">
        <v>14575</v>
      </c>
      <c r="C16843" s="265">
        <v>240402</v>
      </c>
      <c r="D16843" s="265" t="s">
        <v>15953</v>
      </c>
      <c r="E16843" s="266" t="s">
        <v>6492</v>
      </c>
      <c r="P16843" s="343"/>
    </row>
    <row r="16844" spans="1:16" x14ac:dyDescent="0.25">
      <c r="A16844" s="264" t="s">
        <v>1912</v>
      </c>
      <c r="B16844" s="264" t="s">
        <v>6681</v>
      </c>
      <c r="C16844" s="265">
        <v>22010201</v>
      </c>
      <c r="D16844" s="265" t="s">
        <v>15953</v>
      </c>
      <c r="E16844" s="266" t="s">
        <v>6211</v>
      </c>
      <c r="P16844" s="343"/>
    </row>
    <row r="16845" spans="1:16" x14ac:dyDescent="0.25">
      <c r="A16845" s="44" t="s">
        <v>13650</v>
      </c>
      <c r="B16845" s="44" t="s">
        <v>13651</v>
      </c>
      <c r="C16845" s="45" t="s">
        <v>13736</v>
      </c>
      <c r="D16845" s="45" t="s">
        <v>4574</v>
      </c>
      <c r="E16845" s="275">
        <f>DATE(2028,4,3)</f>
        <v>46846</v>
      </c>
      <c r="M16845" s="337"/>
      <c r="P16845" s="343"/>
    </row>
    <row r="16846" spans="1:16" x14ac:dyDescent="0.25">
      <c r="A16846" s="44" t="s">
        <v>3718</v>
      </c>
      <c r="B16846" s="44" t="s">
        <v>1382</v>
      </c>
      <c r="C16846" s="45" t="s">
        <v>11833</v>
      </c>
      <c r="D16846" s="45" t="s">
        <v>18252</v>
      </c>
      <c r="E16846" s="45" t="s">
        <v>11834</v>
      </c>
      <c r="F16846" s="45" t="s">
        <v>1384</v>
      </c>
      <c r="G16846" s="45" t="s">
        <v>1385</v>
      </c>
      <c r="P16846" s="343"/>
    </row>
    <row r="16847" spans="1:16" x14ac:dyDescent="0.25">
      <c r="A16847" s="264" t="s">
        <v>15194</v>
      </c>
      <c r="B16847" s="264" t="s">
        <v>12996</v>
      </c>
      <c r="C16847" s="265">
        <v>24010401</v>
      </c>
      <c r="D16847" s="265" t="s">
        <v>15953</v>
      </c>
      <c r="E16847" s="266" t="s">
        <v>12997</v>
      </c>
      <c r="P16847" s="343"/>
    </row>
    <row r="16848" spans="1:16" x14ac:dyDescent="0.25">
      <c r="A16848" s="44" t="s">
        <v>7326</v>
      </c>
      <c r="B16848" s="44" t="s">
        <v>15319</v>
      </c>
      <c r="C16848" s="45" t="s">
        <v>7314</v>
      </c>
      <c r="D16848" s="45" t="s">
        <v>16294</v>
      </c>
      <c r="E16848" s="46">
        <v>45930</v>
      </c>
      <c r="F16848" s="338"/>
      <c r="G16848" s="44"/>
      <c r="H16848" s="44"/>
      <c r="I16848" s="44"/>
      <c r="J16848" s="44"/>
      <c r="K16848" s="44"/>
      <c r="L16848" s="337"/>
      <c r="M16848" s="337"/>
      <c r="N16848" s="31"/>
      <c r="P16848" s="343"/>
    </row>
    <row r="16849" spans="1:16" x14ac:dyDescent="0.25">
      <c r="A16849" s="44" t="s">
        <v>16759</v>
      </c>
      <c r="B16849" s="44" t="s">
        <v>16760</v>
      </c>
      <c r="C16849" s="45" t="s">
        <v>16761</v>
      </c>
      <c r="D16849" s="45" t="s">
        <v>4574</v>
      </c>
      <c r="E16849" s="275">
        <f>DATE(2028,10,24)</f>
        <v>47050</v>
      </c>
      <c r="M16849" s="337"/>
      <c r="P16849" s="343"/>
    </row>
    <row r="16850" spans="1:16" x14ac:dyDescent="0.25">
      <c r="A16850" s="264" t="s">
        <v>10512</v>
      </c>
      <c r="B16850" s="264" t="s">
        <v>10527</v>
      </c>
      <c r="C16850" s="265">
        <v>230505</v>
      </c>
      <c r="D16850" s="265" t="s">
        <v>15953</v>
      </c>
      <c r="E16850" s="266" t="s">
        <v>9689</v>
      </c>
      <c r="P16850" s="343"/>
    </row>
    <row r="16851" spans="1:16" x14ac:dyDescent="0.25">
      <c r="A16851" s="264" t="s">
        <v>10512</v>
      </c>
      <c r="B16851" s="264" t="s">
        <v>12996</v>
      </c>
      <c r="C16851" s="265">
        <v>24010401</v>
      </c>
      <c r="D16851" s="265" t="s">
        <v>15953</v>
      </c>
      <c r="E16851" s="266" t="s">
        <v>12997</v>
      </c>
      <c r="P16851" s="343"/>
    </row>
    <row r="16852" spans="1:16" x14ac:dyDescent="0.25">
      <c r="A16852" s="264" t="s">
        <v>10512</v>
      </c>
      <c r="B16852" s="264" t="s">
        <v>3782</v>
      </c>
      <c r="C16852" s="265">
        <v>24010402</v>
      </c>
      <c r="D16852" s="265" t="s">
        <v>15953</v>
      </c>
      <c r="E16852" s="266" t="s">
        <v>8836</v>
      </c>
      <c r="P16852" s="343"/>
    </row>
    <row r="16853" spans="1:16" x14ac:dyDescent="0.25">
      <c r="A16853" s="264" t="s">
        <v>10512</v>
      </c>
      <c r="B16853" s="264" t="s">
        <v>4844</v>
      </c>
      <c r="C16853" s="265">
        <v>24060401</v>
      </c>
      <c r="D16853" s="265" t="s">
        <v>15953</v>
      </c>
      <c r="E16853" s="266" t="s">
        <v>6412</v>
      </c>
      <c r="P16853" s="343"/>
    </row>
    <row r="16854" spans="1:16" x14ac:dyDescent="0.25">
      <c r="A16854" s="264" t="s">
        <v>10512</v>
      </c>
      <c r="B16854" s="264" t="s">
        <v>1057</v>
      </c>
      <c r="C16854" s="265">
        <v>24060402</v>
      </c>
      <c r="D16854" s="265" t="s">
        <v>15953</v>
      </c>
      <c r="E16854" s="266" t="s">
        <v>5410</v>
      </c>
      <c r="P16854" s="343"/>
    </row>
    <row r="16855" spans="1:16" x14ac:dyDescent="0.25">
      <c r="A16855" s="264" t="s">
        <v>15195</v>
      </c>
      <c r="B16855" s="264" t="s">
        <v>14586</v>
      </c>
      <c r="C16855" s="265">
        <v>240403</v>
      </c>
      <c r="D16855" s="265" t="s">
        <v>15953</v>
      </c>
      <c r="E16855" s="266" t="s">
        <v>6492</v>
      </c>
      <c r="P16855" s="343"/>
    </row>
    <row r="16856" spans="1:16" x14ac:dyDescent="0.25">
      <c r="A16856" s="264" t="s">
        <v>15195</v>
      </c>
      <c r="B16856" s="264" t="s">
        <v>1056</v>
      </c>
      <c r="C16856" s="265">
        <v>240601</v>
      </c>
      <c r="D16856" s="265" t="s">
        <v>15953</v>
      </c>
      <c r="E16856" s="266" t="s">
        <v>13753</v>
      </c>
      <c r="P16856" s="343"/>
    </row>
    <row r="16857" spans="1:16" x14ac:dyDescent="0.25">
      <c r="A16857" s="264" t="s">
        <v>15196</v>
      </c>
      <c r="B16857" s="264" t="s">
        <v>4181</v>
      </c>
      <c r="C16857" s="265">
        <v>240301</v>
      </c>
      <c r="D16857" s="265" t="s">
        <v>15953</v>
      </c>
      <c r="E16857" s="266" t="s">
        <v>13010</v>
      </c>
      <c r="P16857" s="343"/>
    </row>
    <row r="16858" spans="1:16" x14ac:dyDescent="0.25">
      <c r="A16858" s="264" t="s">
        <v>7161</v>
      </c>
      <c r="B16858" s="264" t="s">
        <v>4180</v>
      </c>
      <c r="C16858" s="265">
        <v>220605</v>
      </c>
      <c r="D16858" s="265" t="s">
        <v>15953</v>
      </c>
      <c r="E16858" s="266" t="s">
        <v>6710</v>
      </c>
      <c r="P16858" s="343"/>
    </row>
    <row r="16859" spans="1:16" x14ac:dyDescent="0.25">
      <c r="A16859" s="264" t="s">
        <v>628</v>
      </c>
      <c r="B16859" s="264" t="s">
        <v>1923</v>
      </c>
      <c r="C16859" s="265">
        <v>220301</v>
      </c>
      <c r="D16859" s="265" t="s">
        <v>15953</v>
      </c>
      <c r="E16859" s="266" t="s">
        <v>6213</v>
      </c>
      <c r="P16859" s="343"/>
    </row>
    <row r="16860" spans="1:16" x14ac:dyDescent="0.25">
      <c r="A16860" s="264" t="s">
        <v>628</v>
      </c>
      <c r="B16860" s="264" t="s">
        <v>10526</v>
      </c>
      <c r="C16860" s="265">
        <v>230501</v>
      </c>
      <c r="D16860" s="265" t="s">
        <v>15953</v>
      </c>
      <c r="E16860" s="266" t="s">
        <v>10364</v>
      </c>
      <c r="P16860" s="343"/>
    </row>
    <row r="16861" spans="1:16" x14ac:dyDescent="0.25">
      <c r="A16861" s="264" t="s">
        <v>628</v>
      </c>
      <c r="B16861" s="264" t="s">
        <v>14591</v>
      </c>
      <c r="C16861" s="265">
        <v>24020101</v>
      </c>
      <c r="D16861" s="265" t="s">
        <v>15953</v>
      </c>
      <c r="E16861" s="266" t="s">
        <v>12997</v>
      </c>
      <c r="P16861" s="343"/>
    </row>
    <row r="16862" spans="1:16" x14ac:dyDescent="0.25">
      <c r="A16862" s="264" t="s">
        <v>628</v>
      </c>
      <c r="B16862" s="264" t="s">
        <v>14631</v>
      </c>
      <c r="C16862" s="265">
        <v>24020201</v>
      </c>
      <c r="D16862" s="265" t="s">
        <v>15953</v>
      </c>
      <c r="E16862" s="266" t="s">
        <v>12997</v>
      </c>
      <c r="P16862" s="343"/>
    </row>
    <row r="16863" spans="1:16" x14ac:dyDescent="0.25">
      <c r="A16863" s="44" t="s">
        <v>15683</v>
      </c>
      <c r="B16863" s="44" t="s">
        <v>3711</v>
      </c>
      <c r="C16863" s="45" t="s">
        <v>15434</v>
      </c>
      <c r="D16863" s="45" t="s">
        <v>18252</v>
      </c>
      <c r="E16863" s="45" t="s">
        <v>6677</v>
      </c>
      <c r="F16863" s="45" t="s">
        <v>1384</v>
      </c>
      <c r="G16863" s="45" t="s">
        <v>1384</v>
      </c>
      <c r="P16863" s="343"/>
    </row>
    <row r="16864" spans="1:16" x14ac:dyDescent="0.25">
      <c r="A16864" s="403" t="s">
        <v>17637</v>
      </c>
      <c r="B16864" s="403" t="s">
        <v>17091</v>
      </c>
      <c r="C16864" s="413">
        <v>12.24</v>
      </c>
      <c r="D16864" s="43" t="s">
        <v>17679</v>
      </c>
      <c r="E16864" s="43">
        <v>47299</v>
      </c>
      <c r="F16864" s="88"/>
      <c r="P16864" s="343"/>
    </row>
    <row r="16865" spans="1:16" x14ac:dyDescent="0.25">
      <c r="A16865" s="264" t="s">
        <v>4361</v>
      </c>
      <c r="B16865" s="264" t="s">
        <v>3753</v>
      </c>
      <c r="C16865" s="265">
        <v>210101</v>
      </c>
      <c r="D16865" s="265" t="s">
        <v>15953</v>
      </c>
      <c r="E16865" s="266" t="s">
        <v>3754</v>
      </c>
      <c r="P16865" s="343"/>
    </row>
    <row r="16866" spans="1:16" x14ac:dyDescent="0.25">
      <c r="A16866" s="44" t="s">
        <v>11090</v>
      </c>
      <c r="B16866" s="44" t="s">
        <v>6178</v>
      </c>
      <c r="C16866" s="45" t="s">
        <v>6193</v>
      </c>
      <c r="D16866" s="45" t="s">
        <v>18252</v>
      </c>
      <c r="E16866" s="45" t="s">
        <v>6212</v>
      </c>
      <c r="F16866" s="45" t="s">
        <v>1384</v>
      </c>
      <c r="G16866" s="45" t="s">
        <v>1385</v>
      </c>
      <c r="P16866" s="343"/>
    </row>
    <row r="16867" spans="1:16" x14ac:dyDescent="0.25">
      <c r="A16867" s="403" t="s">
        <v>17638</v>
      </c>
      <c r="B16867" s="403" t="s">
        <v>17087</v>
      </c>
      <c r="C16867" s="413">
        <v>9.2200000000000006</v>
      </c>
      <c r="D16867" s="43" t="s">
        <v>17679</v>
      </c>
      <c r="E16867" s="43">
        <v>45838</v>
      </c>
      <c r="F16867" s="88"/>
      <c r="P16867" s="343"/>
    </row>
    <row r="16868" spans="1:16" x14ac:dyDescent="0.25">
      <c r="A16868" s="403" t="s">
        <v>17638</v>
      </c>
      <c r="B16868" s="403" t="s">
        <v>17175</v>
      </c>
      <c r="C16868" s="413">
        <v>13.22</v>
      </c>
      <c r="D16868" s="43" t="s">
        <v>17679</v>
      </c>
      <c r="E16868" s="43">
        <v>45838</v>
      </c>
      <c r="F16868" s="88"/>
      <c r="P16868" s="343"/>
    </row>
    <row r="16869" spans="1:16" x14ac:dyDescent="0.25">
      <c r="A16869" s="71" t="s">
        <v>17638</v>
      </c>
      <c r="B16869" s="403" t="s">
        <v>17135</v>
      </c>
      <c r="C16869" s="413">
        <v>21.22</v>
      </c>
      <c r="D16869" s="43" t="s">
        <v>17679</v>
      </c>
      <c r="E16869" s="43">
        <v>45838</v>
      </c>
      <c r="F16869" s="88"/>
      <c r="P16869" s="343"/>
    </row>
    <row r="16870" spans="1:16" x14ac:dyDescent="0.25">
      <c r="A16870" s="71" t="s">
        <v>17638</v>
      </c>
      <c r="B16870" s="403" t="s">
        <v>17097</v>
      </c>
      <c r="C16870" s="413">
        <v>28.22</v>
      </c>
      <c r="D16870" s="43" t="s">
        <v>17679</v>
      </c>
      <c r="E16870" s="43">
        <v>45838</v>
      </c>
      <c r="F16870" s="88"/>
      <c r="P16870" s="343"/>
    </row>
    <row r="16871" spans="1:16" x14ac:dyDescent="0.25">
      <c r="A16871" s="264" t="s">
        <v>11521</v>
      </c>
      <c r="B16871" s="264" t="s">
        <v>2751</v>
      </c>
      <c r="C16871" s="265">
        <v>230105</v>
      </c>
      <c r="D16871" s="265" t="s">
        <v>15953</v>
      </c>
      <c r="E16871" s="266" t="s">
        <v>6877</v>
      </c>
      <c r="P16871" s="343"/>
    </row>
    <row r="16872" spans="1:16" x14ac:dyDescent="0.25">
      <c r="A16872" s="1" t="s">
        <v>14549</v>
      </c>
      <c r="B16872" s="432" t="s">
        <v>6338</v>
      </c>
      <c r="C16872" s="433" t="s">
        <v>6345</v>
      </c>
      <c r="D16872" s="434" t="s">
        <v>17016</v>
      </c>
      <c r="E16872" s="434">
        <v>45885</v>
      </c>
      <c r="P16872" s="343"/>
    </row>
    <row r="16873" spans="1:16" x14ac:dyDescent="0.25">
      <c r="A16873" s="403" t="s">
        <v>17639</v>
      </c>
      <c r="B16873" s="403" t="s">
        <v>17141</v>
      </c>
      <c r="C16873" s="413">
        <v>22.22</v>
      </c>
      <c r="D16873" s="43" t="s">
        <v>17679</v>
      </c>
      <c r="E16873" s="43">
        <v>45838</v>
      </c>
      <c r="F16873" s="88"/>
      <c r="P16873" s="343"/>
    </row>
    <row r="16874" spans="1:16" x14ac:dyDescent="0.25">
      <c r="A16874" s="264" t="s">
        <v>15197</v>
      </c>
      <c r="B16874" s="264" t="s">
        <v>1055</v>
      </c>
      <c r="C16874" s="265">
        <v>22010702</v>
      </c>
      <c r="D16874" s="265" t="s">
        <v>15953</v>
      </c>
      <c r="E16874" s="266" t="s">
        <v>8836</v>
      </c>
      <c r="P16874" s="343"/>
    </row>
    <row r="16875" spans="1:16" x14ac:dyDescent="0.25">
      <c r="A16875" s="264" t="s">
        <v>15197</v>
      </c>
      <c r="B16875" s="264" t="s">
        <v>1057</v>
      </c>
      <c r="C16875" s="265">
        <v>24060402</v>
      </c>
      <c r="D16875" s="265" t="s">
        <v>15953</v>
      </c>
      <c r="E16875" s="266" t="s">
        <v>5410</v>
      </c>
      <c r="P16875" s="343"/>
    </row>
    <row r="16876" spans="1:16" x14ac:dyDescent="0.2">
      <c r="A16876" s="57" t="s">
        <v>16292</v>
      </c>
      <c r="B16876" s="57" t="s">
        <v>2495</v>
      </c>
      <c r="C16876" s="62" t="s">
        <v>14563</v>
      </c>
      <c r="D16876" s="62" t="s">
        <v>5966</v>
      </c>
      <c r="E16876" s="60">
        <v>45961</v>
      </c>
      <c r="F16876" s="339" t="s">
        <v>16267</v>
      </c>
      <c r="G16876" s="339" t="s">
        <v>16268</v>
      </c>
      <c r="H16876" s="57"/>
      <c r="I16876" s="57"/>
      <c r="J16876" s="57"/>
      <c r="K16876" s="57"/>
      <c r="L16876" s="337"/>
      <c r="M16876" s="337"/>
      <c r="N16876" s="31"/>
      <c r="P16876" s="343"/>
    </row>
    <row r="16877" spans="1:16" x14ac:dyDescent="0.25">
      <c r="A16877" s="44" t="s">
        <v>1325</v>
      </c>
      <c r="B16877" s="44" t="s">
        <v>6180</v>
      </c>
      <c r="C16877" s="45" t="s">
        <v>6202</v>
      </c>
      <c r="D16877" s="45" t="s">
        <v>18252</v>
      </c>
      <c r="E16877" s="45" t="s">
        <v>6210</v>
      </c>
      <c r="F16877" s="45" t="s">
        <v>1384</v>
      </c>
      <c r="G16877" s="45" t="s">
        <v>1385</v>
      </c>
      <c r="P16877" s="343"/>
    </row>
    <row r="16878" spans="1:16" x14ac:dyDescent="0.25">
      <c r="A16878" s="44" t="s">
        <v>13375</v>
      </c>
      <c r="B16878" s="92" t="s">
        <v>13392</v>
      </c>
      <c r="C16878" s="45" t="s">
        <v>13131</v>
      </c>
      <c r="D16878" s="93" t="s">
        <v>13391</v>
      </c>
      <c r="E16878" s="94">
        <v>45838</v>
      </c>
      <c r="F16878" s="93"/>
      <c r="G16878" s="93"/>
      <c r="H16878" s="93"/>
      <c r="I16878" s="99"/>
      <c r="J16878" s="99"/>
      <c r="K16878" s="99"/>
      <c r="L16878" s="337"/>
      <c r="M16878" s="337"/>
      <c r="N16878" s="31"/>
      <c r="P16878" s="343"/>
    </row>
    <row r="16879" spans="1:16" x14ac:dyDescent="0.25">
      <c r="A16879" s="44" t="s">
        <v>11247</v>
      </c>
      <c r="B16879" s="44" t="s">
        <v>1345</v>
      </c>
      <c r="C16879" s="45" t="s">
        <v>18105</v>
      </c>
      <c r="D16879" s="45" t="s">
        <v>18252</v>
      </c>
      <c r="E16879" s="45" t="s">
        <v>6985</v>
      </c>
      <c r="F16879" s="45" t="s">
        <v>1385</v>
      </c>
      <c r="G16879" s="45" t="s">
        <v>1385</v>
      </c>
      <c r="P16879" s="343"/>
    </row>
    <row r="16880" spans="1:16" x14ac:dyDescent="0.25">
      <c r="A16880" s="44" t="s">
        <v>11247</v>
      </c>
      <c r="B16880" s="44" t="s">
        <v>9963</v>
      </c>
      <c r="C16880" s="45" t="s">
        <v>11131</v>
      </c>
      <c r="D16880" s="45" t="s">
        <v>16294</v>
      </c>
      <c r="E16880" s="46">
        <v>46053</v>
      </c>
      <c r="F16880" s="338" t="s">
        <v>2055</v>
      </c>
      <c r="G16880" s="44"/>
      <c r="H16880" s="44"/>
      <c r="I16880" s="44"/>
      <c r="J16880" s="44"/>
      <c r="K16880" s="44"/>
      <c r="L16880" s="337"/>
      <c r="M16880" s="337"/>
      <c r="P16880" s="343"/>
    </row>
    <row r="16881" spans="1:16" x14ac:dyDescent="0.25">
      <c r="A16881" s="44" t="s">
        <v>11247</v>
      </c>
      <c r="B16881" s="44" t="s">
        <v>13525</v>
      </c>
      <c r="C16881" s="45" t="s">
        <v>13084</v>
      </c>
      <c r="D16881" s="45" t="s">
        <v>16294</v>
      </c>
      <c r="E16881" s="46">
        <v>45777</v>
      </c>
      <c r="F16881" s="338" t="s">
        <v>2055</v>
      </c>
      <c r="G16881" s="44"/>
      <c r="H16881" s="44"/>
      <c r="I16881" s="44"/>
      <c r="J16881" s="44"/>
      <c r="K16881" s="44"/>
      <c r="L16881" s="337"/>
      <c r="M16881" s="337"/>
      <c r="N16881" s="31"/>
      <c r="P16881" s="343"/>
    </row>
    <row r="16882" spans="1:16" x14ac:dyDescent="0.25">
      <c r="A16882" s="264" t="s">
        <v>11247</v>
      </c>
      <c r="B16882" s="264" t="s">
        <v>13009</v>
      </c>
      <c r="C16882" s="265">
        <v>240101</v>
      </c>
      <c r="D16882" s="265" t="s">
        <v>15953</v>
      </c>
      <c r="E16882" s="266" t="s">
        <v>13010</v>
      </c>
      <c r="P16882" s="343"/>
    </row>
    <row r="16883" spans="1:16" x14ac:dyDescent="0.25">
      <c r="A16883" s="264" t="s">
        <v>11247</v>
      </c>
      <c r="B16883" s="264" t="s">
        <v>14586</v>
      </c>
      <c r="C16883" s="265">
        <v>240403</v>
      </c>
      <c r="D16883" s="265" t="s">
        <v>15953</v>
      </c>
      <c r="E16883" s="266" t="s">
        <v>6492</v>
      </c>
      <c r="P16883" s="343"/>
    </row>
    <row r="16884" spans="1:16" x14ac:dyDescent="0.25">
      <c r="A16884" s="264" t="s">
        <v>11247</v>
      </c>
      <c r="B16884" s="264" t="s">
        <v>1056</v>
      </c>
      <c r="C16884" s="265">
        <v>240601</v>
      </c>
      <c r="D16884" s="265" t="s">
        <v>15953</v>
      </c>
      <c r="E16884" s="266" t="s">
        <v>13753</v>
      </c>
      <c r="P16884" s="343"/>
    </row>
    <row r="16885" spans="1:16" x14ac:dyDescent="0.25">
      <c r="A16885" s="264" t="s">
        <v>8813</v>
      </c>
      <c r="B16885" s="264" t="s">
        <v>2751</v>
      </c>
      <c r="C16885" s="265">
        <v>230105</v>
      </c>
      <c r="D16885" s="265" t="s">
        <v>15953</v>
      </c>
      <c r="E16885" s="266" t="s">
        <v>6877</v>
      </c>
      <c r="P16885" s="343"/>
    </row>
    <row r="16886" spans="1:16" x14ac:dyDescent="0.25">
      <c r="A16886" s="264" t="s">
        <v>8813</v>
      </c>
      <c r="B16886" s="264" t="s">
        <v>9691</v>
      </c>
      <c r="C16886" s="265">
        <v>230302</v>
      </c>
      <c r="D16886" s="265" t="s">
        <v>15953</v>
      </c>
      <c r="E16886" s="266" t="s">
        <v>3754</v>
      </c>
      <c r="P16886" s="343"/>
    </row>
    <row r="16887" spans="1:16" x14ac:dyDescent="0.25">
      <c r="A16887" s="264" t="s">
        <v>18075</v>
      </c>
      <c r="B16887" s="264" t="s">
        <v>236</v>
      </c>
      <c r="C16887" s="265">
        <v>241001</v>
      </c>
      <c r="D16887" s="265" t="s">
        <v>15953</v>
      </c>
      <c r="E16887" s="266" t="s">
        <v>11352</v>
      </c>
      <c r="P16887" s="343"/>
    </row>
    <row r="16888" spans="1:16" x14ac:dyDescent="0.2">
      <c r="A16888" s="103" t="s">
        <v>2947</v>
      </c>
      <c r="B16888" s="103" t="s">
        <v>1956</v>
      </c>
      <c r="C16888" s="104" t="s">
        <v>3255</v>
      </c>
      <c r="D16888" s="93" t="s">
        <v>1925</v>
      </c>
      <c r="E16888" s="164">
        <v>45838</v>
      </c>
      <c r="F16888" s="93"/>
      <c r="G16888" s="93"/>
      <c r="H16888" s="93"/>
      <c r="I16888" s="99"/>
      <c r="J16888" s="99"/>
      <c r="K16888" s="99"/>
      <c r="L16888" s="337"/>
      <c r="M16888" s="337"/>
      <c r="N16888" s="31"/>
      <c r="P16888" s="343"/>
    </row>
    <row r="16889" spans="1:16" x14ac:dyDescent="0.25">
      <c r="A16889" s="264" t="s">
        <v>10834</v>
      </c>
      <c r="B16889" s="264" t="s">
        <v>6669</v>
      </c>
      <c r="C16889" s="265">
        <v>230807</v>
      </c>
      <c r="D16889" s="265" t="s">
        <v>15953</v>
      </c>
      <c r="E16889" s="266" t="s">
        <v>6877</v>
      </c>
      <c r="P16889" s="343"/>
    </row>
    <row r="16890" spans="1:16" x14ac:dyDescent="0.25">
      <c r="A16890" s="44" t="s">
        <v>9397</v>
      </c>
      <c r="B16890" s="44" t="s">
        <v>9316</v>
      </c>
      <c r="C16890" s="45" t="s">
        <v>9317</v>
      </c>
      <c r="D16890" s="45" t="s">
        <v>18252</v>
      </c>
      <c r="E16890" s="45" t="s">
        <v>3754</v>
      </c>
      <c r="F16890" s="45" t="s">
        <v>1384</v>
      </c>
      <c r="G16890" s="45" t="s">
        <v>1385</v>
      </c>
      <c r="P16890" s="343"/>
    </row>
    <row r="16891" spans="1:16" x14ac:dyDescent="0.25">
      <c r="A16891" s="264" t="s">
        <v>2882</v>
      </c>
      <c r="B16891" s="264" t="s">
        <v>8833</v>
      </c>
      <c r="C16891" s="265">
        <v>23020101</v>
      </c>
      <c r="D16891" s="265" t="s">
        <v>15953</v>
      </c>
      <c r="E16891" s="266" t="s">
        <v>8836</v>
      </c>
      <c r="P16891" s="343"/>
    </row>
    <row r="16892" spans="1:16" x14ac:dyDescent="0.25">
      <c r="A16892" s="264" t="s">
        <v>2882</v>
      </c>
      <c r="B16892" s="264" t="s">
        <v>8834</v>
      </c>
      <c r="C16892" s="265">
        <v>23020102</v>
      </c>
      <c r="D16892" s="265" t="s">
        <v>15953</v>
      </c>
      <c r="E16892" s="266" t="s">
        <v>8836</v>
      </c>
      <c r="P16892" s="343"/>
    </row>
    <row r="16893" spans="1:16" x14ac:dyDescent="0.25">
      <c r="A16893" s="44" t="s">
        <v>13376</v>
      </c>
      <c r="B16893" s="92" t="s">
        <v>13392</v>
      </c>
      <c r="C16893" s="45" t="s">
        <v>13134</v>
      </c>
      <c r="D16893" s="93" t="s">
        <v>13391</v>
      </c>
      <c r="E16893" s="94">
        <v>45838</v>
      </c>
      <c r="F16893" s="93"/>
      <c r="G16893" s="93"/>
      <c r="H16893" s="93"/>
      <c r="I16893" s="99"/>
      <c r="J16893" s="99"/>
      <c r="K16893" s="99"/>
      <c r="L16893" s="337"/>
      <c r="M16893" s="337"/>
      <c r="N16893" s="31"/>
      <c r="P16893" s="343"/>
    </row>
    <row r="16894" spans="1:16" x14ac:dyDescent="0.25">
      <c r="A16894" s="264" t="s">
        <v>15198</v>
      </c>
      <c r="B16894" s="264" t="s">
        <v>12996</v>
      </c>
      <c r="C16894" s="265">
        <v>24010401</v>
      </c>
      <c r="D16894" s="265" t="s">
        <v>15953</v>
      </c>
      <c r="E16894" s="266" t="s">
        <v>12997</v>
      </c>
      <c r="P16894" s="343"/>
    </row>
    <row r="16895" spans="1:16" x14ac:dyDescent="0.25">
      <c r="A16895" s="44" t="s">
        <v>12679</v>
      </c>
      <c r="B16895" s="44" t="s">
        <v>12020</v>
      </c>
      <c r="C16895" s="45" t="s">
        <v>6647</v>
      </c>
      <c r="D16895" s="45" t="s">
        <v>4574</v>
      </c>
      <c r="E16895" s="275">
        <f>DATE(2026,5,26)</f>
        <v>46168</v>
      </c>
      <c r="M16895" s="337"/>
      <c r="P16895" s="343"/>
    </row>
    <row r="16896" spans="1:16" x14ac:dyDescent="0.25">
      <c r="A16896" s="264" t="s">
        <v>1028</v>
      </c>
      <c r="B16896" s="264" t="s">
        <v>8833</v>
      </c>
      <c r="C16896" s="265">
        <v>23020101</v>
      </c>
      <c r="D16896" s="265" t="s">
        <v>15953</v>
      </c>
      <c r="E16896" s="266" t="s">
        <v>8836</v>
      </c>
      <c r="P16896" s="343"/>
    </row>
    <row r="16897" spans="1:16" x14ac:dyDescent="0.25">
      <c r="A16897" s="264" t="s">
        <v>5522</v>
      </c>
      <c r="B16897" s="264" t="s">
        <v>236</v>
      </c>
      <c r="C16897" s="265">
        <v>241001</v>
      </c>
      <c r="D16897" s="265" t="s">
        <v>15953</v>
      </c>
      <c r="E16897" s="266" t="s">
        <v>11352</v>
      </c>
      <c r="P16897" s="343"/>
    </row>
    <row r="16898" spans="1:16" x14ac:dyDescent="0.25">
      <c r="A16898" s="264" t="s">
        <v>15199</v>
      </c>
      <c r="B16898" s="264" t="s">
        <v>14577</v>
      </c>
      <c r="C16898" s="265">
        <v>240501</v>
      </c>
      <c r="D16898" s="265" t="s">
        <v>15953</v>
      </c>
      <c r="E16898" s="266" t="s">
        <v>14578</v>
      </c>
      <c r="P16898" s="343"/>
    </row>
    <row r="16899" spans="1:16" x14ac:dyDescent="0.25">
      <c r="A16899" s="44" t="s">
        <v>9398</v>
      </c>
      <c r="B16899" s="44" t="s">
        <v>9313</v>
      </c>
      <c r="C16899" s="45" t="s">
        <v>9314</v>
      </c>
      <c r="D16899" s="45" t="s">
        <v>18252</v>
      </c>
      <c r="E16899" s="45" t="s">
        <v>3754</v>
      </c>
      <c r="F16899" s="45" t="s">
        <v>1384</v>
      </c>
      <c r="G16899" s="45" t="s">
        <v>1385</v>
      </c>
      <c r="P16899" s="343"/>
    </row>
    <row r="16900" spans="1:16" x14ac:dyDescent="0.25">
      <c r="A16900" s="44" t="s">
        <v>9399</v>
      </c>
      <c r="B16900" s="44" t="s">
        <v>9316</v>
      </c>
      <c r="C16900" s="45" t="s">
        <v>9317</v>
      </c>
      <c r="D16900" s="45" t="s">
        <v>18252</v>
      </c>
      <c r="E16900" s="45" t="s">
        <v>3754</v>
      </c>
      <c r="F16900" s="45" t="s">
        <v>1384</v>
      </c>
      <c r="G16900" s="45" t="s">
        <v>1385</v>
      </c>
      <c r="P16900" s="343"/>
    </row>
    <row r="16901" spans="1:16" x14ac:dyDescent="0.25">
      <c r="A16901" s="44" t="s">
        <v>10124</v>
      </c>
      <c r="B16901" s="44" t="s">
        <v>5600</v>
      </c>
      <c r="C16901" s="45" t="s">
        <v>3406</v>
      </c>
      <c r="D16901" s="45" t="s">
        <v>15765</v>
      </c>
      <c r="E16901" s="45" t="s">
        <v>6673</v>
      </c>
      <c r="F16901" s="328"/>
      <c r="G16901" s="328"/>
      <c r="H16901" s="328"/>
      <c r="I16901" s="329"/>
      <c r="J16901" s="329"/>
      <c r="K16901" s="329"/>
      <c r="L16901" s="337"/>
      <c r="M16901" s="337"/>
      <c r="P16901" s="343"/>
    </row>
    <row r="16902" spans="1:16" x14ac:dyDescent="0.25">
      <c r="A16902" s="346" t="s">
        <v>10124</v>
      </c>
      <c r="B16902" s="346" t="s">
        <v>5600</v>
      </c>
      <c r="C16902" s="347" t="s">
        <v>3406</v>
      </c>
      <c r="D16902" s="347" t="s">
        <v>15765</v>
      </c>
      <c r="E16902" s="347" t="s">
        <v>6673</v>
      </c>
      <c r="F16902" s="346"/>
      <c r="G16902" s="346"/>
      <c r="H16902" s="346"/>
      <c r="I16902" s="346"/>
      <c r="J16902" s="346"/>
      <c r="K16902" s="346"/>
      <c r="L16902" s="346"/>
      <c r="M16902" s="346"/>
      <c r="P16902" s="343"/>
    </row>
    <row r="16903" spans="1:16" x14ac:dyDescent="0.25">
      <c r="A16903" s="44" t="s">
        <v>10124</v>
      </c>
      <c r="B16903" s="44" t="s">
        <v>5600</v>
      </c>
      <c r="C16903" s="45" t="s">
        <v>3406</v>
      </c>
      <c r="D16903" s="45" t="s">
        <v>13812</v>
      </c>
      <c r="E16903" s="45" t="s">
        <v>6673</v>
      </c>
      <c r="F16903" s="93"/>
      <c r="G16903" s="93"/>
      <c r="H16903" s="93"/>
      <c r="I16903" s="99"/>
      <c r="J16903" s="99"/>
      <c r="K16903" s="99"/>
      <c r="L16903" s="337"/>
      <c r="M16903" s="337"/>
      <c r="P16903" s="343"/>
    </row>
    <row r="16904" spans="1:16" x14ac:dyDescent="0.25">
      <c r="A16904" s="264" t="s">
        <v>4362</v>
      </c>
      <c r="B16904" s="264" t="s">
        <v>3753</v>
      </c>
      <c r="C16904" s="265">
        <v>210101</v>
      </c>
      <c r="D16904" s="265" t="s">
        <v>15953</v>
      </c>
      <c r="E16904" s="266" t="s">
        <v>3754</v>
      </c>
      <c r="P16904" s="343"/>
    </row>
    <row r="16905" spans="1:16" x14ac:dyDescent="0.25">
      <c r="A16905" s="44" t="s">
        <v>13495</v>
      </c>
      <c r="B16905" s="44" t="s">
        <v>15288</v>
      </c>
      <c r="C16905" s="45" t="s">
        <v>13104</v>
      </c>
      <c r="D16905" s="45" t="s">
        <v>16294</v>
      </c>
      <c r="E16905" s="46">
        <v>45777</v>
      </c>
      <c r="F16905" s="338" t="s">
        <v>2055</v>
      </c>
      <c r="G16905" s="44"/>
      <c r="H16905" s="44"/>
      <c r="I16905" s="44"/>
      <c r="J16905" s="44"/>
      <c r="K16905" s="44"/>
      <c r="L16905" s="337"/>
      <c r="M16905" s="337"/>
      <c r="N16905" s="31"/>
      <c r="P16905" s="343"/>
    </row>
    <row r="16906" spans="1:16" x14ac:dyDescent="0.25">
      <c r="A16906" s="44" t="s">
        <v>11196</v>
      </c>
      <c r="B16906" s="44" t="s">
        <v>15259</v>
      </c>
      <c r="C16906" s="45" t="s">
        <v>11129</v>
      </c>
      <c r="D16906" s="45" t="s">
        <v>16294</v>
      </c>
      <c r="E16906" s="46">
        <v>46022</v>
      </c>
      <c r="F16906" s="338"/>
      <c r="G16906" s="44"/>
      <c r="H16906" s="44"/>
      <c r="I16906" s="44"/>
      <c r="J16906" s="44"/>
      <c r="K16906" s="44"/>
      <c r="L16906" s="337"/>
      <c r="M16906" s="337"/>
      <c r="N16906" s="31"/>
      <c r="P16906" s="343"/>
    </row>
    <row r="16907" spans="1:16" x14ac:dyDescent="0.2">
      <c r="A16907" s="99" t="s">
        <v>9795</v>
      </c>
      <c r="B16907" s="92" t="s">
        <v>7637</v>
      </c>
      <c r="C16907" s="93" t="s">
        <v>9810</v>
      </c>
      <c r="D16907" s="93" t="s">
        <v>1398</v>
      </c>
      <c r="E16907" s="94">
        <v>45855</v>
      </c>
      <c r="F16907" s="93"/>
      <c r="G16907" s="93"/>
      <c r="H16907" s="93"/>
      <c r="I16907" s="99"/>
      <c r="J16907" s="99"/>
      <c r="K16907" s="99"/>
      <c r="L16907" s="337"/>
      <c r="M16907" s="337"/>
      <c r="N16907" s="31"/>
      <c r="P16907" s="343"/>
    </row>
    <row r="16908" spans="1:16" x14ac:dyDescent="0.25">
      <c r="A16908" s="44" t="s">
        <v>9218</v>
      </c>
      <c r="B16908" s="44" t="s">
        <v>1840</v>
      </c>
      <c r="C16908" s="45" t="s">
        <v>6194</v>
      </c>
      <c r="D16908" s="45" t="s">
        <v>18252</v>
      </c>
      <c r="E16908" s="45" t="s">
        <v>6213</v>
      </c>
      <c r="F16908" s="45" t="s">
        <v>1384</v>
      </c>
      <c r="G16908" s="45" t="s">
        <v>1385</v>
      </c>
      <c r="P16908" s="343"/>
    </row>
    <row r="16909" spans="1:16" x14ac:dyDescent="0.25">
      <c r="A16909" s="403" t="s">
        <v>9218</v>
      </c>
      <c r="B16909" s="403" t="s">
        <v>17216</v>
      </c>
      <c r="C16909" s="413">
        <v>35.229999999999997</v>
      </c>
      <c r="D16909" s="43" t="s">
        <v>17679</v>
      </c>
      <c r="E16909" s="43">
        <v>46934</v>
      </c>
      <c r="F16909" s="88"/>
      <c r="P16909" s="343"/>
    </row>
    <row r="16910" spans="1:16" x14ac:dyDescent="0.25">
      <c r="A16910" s="44" t="s">
        <v>1839</v>
      </c>
      <c r="B16910" s="44" t="s">
        <v>1840</v>
      </c>
      <c r="C16910" s="45" t="s">
        <v>6194</v>
      </c>
      <c r="D16910" s="45" t="s">
        <v>18252</v>
      </c>
      <c r="E16910" s="45" t="s">
        <v>6213</v>
      </c>
      <c r="F16910" s="45" t="s">
        <v>1384</v>
      </c>
      <c r="G16910" s="45" t="s">
        <v>1385</v>
      </c>
      <c r="P16910" s="343"/>
    </row>
    <row r="16911" spans="1:16" x14ac:dyDescent="0.25">
      <c r="A16911" s="264" t="s">
        <v>15200</v>
      </c>
      <c r="B16911" s="264" t="s">
        <v>4181</v>
      </c>
      <c r="C16911" s="265">
        <v>240301</v>
      </c>
      <c r="D16911" s="265" t="s">
        <v>15953</v>
      </c>
      <c r="E16911" s="266" t="s">
        <v>13010</v>
      </c>
      <c r="P16911" s="343"/>
    </row>
    <row r="16912" spans="1:16" x14ac:dyDescent="0.25">
      <c r="A16912" s="44" t="s">
        <v>15684</v>
      </c>
      <c r="B16912" s="44" t="s">
        <v>4156</v>
      </c>
      <c r="C16912" s="45" t="s">
        <v>15413</v>
      </c>
      <c r="D16912" s="45" t="s">
        <v>18252</v>
      </c>
      <c r="E16912" s="45" t="s">
        <v>3064</v>
      </c>
      <c r="F16912" s="45" t="s">
        <v>1384</v>
      </c>
      <c r="G16912" s="45" t="s">
        <v>1385</v>
      </c>
      <c r="P16912" s="343"/>
    </row>
    <row r="16913" spans="1:16" x14ac:dyDescent="0.25">
      <c r="A16913" s="44" t="s">
        <v>9219</v>
      </c>
      <c r="B16913" s="44" t="s">
        <v>9093</v>
      </c>
      <c r="C16913" s="45" t="s">
        <v>9094</v>
      </c>
      <c r="D16913" s="45" t="s">
        <v>18252</v>
      </c>
      <c r="E16913" s="45" t="s">
        <v>6809</v>
      </c>
      <c r="F16913" s="45" t="s">
        <v>1384</v>
      </c>
      <c r="G16913" s="45" t="s">
        <v>1385</v>
      </c>
      <c r="P16913" s="343"/>
    </row>
    <row r="16914" spans="1:16" x14ac:dyDescent="0.25">
      <c r="A16914" s="264" t="s">
        <v>11522</v>
      </c>
      <c r="B16914" s="264" t="s">
        <v>3591</v>
      </c>
      <c r="C16914" s="265">
        <v>230901</v>
      </c>
      <c r="D16914" s="265" t="s">
        <v>15953</v>
      </c>
      <c r="E16914" s="266" t="s">
        <v>10715</v>
      </c>
      <c r="P16914" s="343"/>
    </row>
    <row r="16915" spans="1:16" x14ac:dyDescent="0.25">
      <c r="A16915" s="403" t="s">
        <v>17640</v>
      </c>
      <c r="B16915" s="403" t="s">
        <v>17303</v>
      </c>
      <c r="C16915" s="413">
        <v>1.23</v>
      </c>
      <c r="D16915" s="43" t="s">
        <v>17679</v>
      </c>
      <c r="E16915" s="43">
        <v>45961</v>
      </c>
      <c r="F16915" s="88"/>
      <c r="P16915" s="343"/>
    </row>
    <row r="16916" spans="1:16" x14ac:dyDescent="0.25">
      <c r="A16916" s="403" t="s">
        <v>17640</v>
      </c>
      <c r="B16916" s="403" t="s">
        <v>17110</v>
      </c>
      <c r="C16916" s="413">
        <v>4.2300000000000004</v>
      </c>
      <c r="D16916" s="43" t="s">
        <v>17679</v>
      </c>
      <c r="E16916" s="43">
        <v>45961</v>
      </c>
      <c r="F16916" s="88"/>
      <c r="P16916" s="343"/>
    </row>
    <row r="16917" spans="1:16" x14ac:dyDescent="0.25">
      <c r="A16917" s="403" t="s">
        <v>17640</v>
      </c>
      <c r="B16917" s="403" t="s">
        <v>17099</v>
      </c>
      <c r="C16917" s="413">
        <v>8.23</v>
      </c>
      <c r="D16917" s="43" t="s">
        <v>17679</v>
      </c>
      <c r="E16917" s="43">
        <v>45961</v>
      </c>
      <c r="F16917" s="88"/>
      <c r="P16917" s="343"/>
    </row>
    <row r="16918" spans="1:16" x14ac:dyDescent="0.25">
      <c r="A16918" s="403" t="s">
        <v>17640</v>
      </c>
      <c r="B16918" s="403" t="s">
        <v>17102</v>
      </c>
      <c r="C16918" s="413">
        <v>21.23</v>
      </c>
      <c r="D16918" s="43" t="s">
        <v>17679</v>
      </c>
      <c r="E16918" s="43">
        <v>46934</v>
      </c>
      <c r="F16918" s="88"/>
      <c r="P16918" s="343"/>
    </row>
    <row r="16919" spans="1:16" x14ac:dyDescent="0.25">
      <c r="A16919" s="264" t="s">
        <v>7162</v>
      </c>
      <c r="B16919" s="264" t="s">
        <v>2751</v>
      </c>
      <c r="C16919" s="265">
        <v>220105</v>
      </c>
      <c r="D16919" s="265" t="s">
        <v>15953</v>
      </c>
      <c r="E16919" s="266" t="s">
        <v>3064</v>
      </c>
      <c r="P16919" s="343"/>
    </row>
    <row r="16920" spans="1:16" x14ac:dyDescent="0.25">
      <c r="A16920" s="264" t="s">
        <v>7162</v>
      </c>
      <c r="B16920" s="264" t="s">
        <v>6697</v>
      </c>
      <c r="C16920" s="265">
        <v>221003</v>
      </c>
      <c r="D16920" s="265" t="s">
        <v>15953</v>
      </c>
      <c r="E16920" s="266" t="s">
        <v>5198</v>
      </c>
      <c r="P16920" s="343"/>
    </row>
    <row r="16921" spans="1:16" x14ac:dyDescent="0.25">
      <c r="A16921" s="264" t="s">
        <v>1030</v>
      </c>
      <c r="B16921" s="264" t="s">
        <v>2751</v>
      </c>
      <c r="C16921" s="265">
        <v>230105</v>
      </c>
      <c r="D16921" s="265" t="s">
        <v>15953</v>
      </c>
      <c r="E16921" s="266" t="s">
        <v>6877</v>
      </c>
      <c r="P16921" s="343"/>
    </row>
    <row r="16922" spans="1:16" x14ac:dyDescent="0.25">
      <c r="A16922" s="44" t="s">
        <v>9220</v>
      </c>
      <c r="B16922" s="44" t="s">
        <v>1361</v>
      </c>
      <c r="C16922" s="45" t="s">
        <v>9087</v>
      </c>
      <c r="D16922" s="45" t="s">
        <v>18252</v>
      </c>
      <c r="E16922" s="45" t="s">
        <v>6809</v>
      </c>
      <c r="F16922" s="45" t="s">
        <v>1385</v>
      </c>
      <c r="G16922" s="45" t="s">
        <v>1385</v>
      </c>
      <c r="P16922" s="343"/>
    </row>
    <row r="16923" spans="1:16" x14ac:dyDescent="0.25">
      <c r="A16923" s="264" t="s">
        <v>10835</v>
      </c>
      <c r="B16923" s="264" t="s">
        <v>1067</v>
      </c>
      <c r="C16923" s="265">
        <v>230703</v>
      </c>
      <c r="D16923" s="265" t="s">
        <v>15953</v>
      </c>
      <c r="E16923" s="266" t="s">
        <v>5273</v>
      </c>
      <c r="P16923" s="343"/>
    </row>
    <row r="16924" spans="1:16" x14ac:dyDescent="0.25">
      <c r="A16924" s="44" t="s">
        <v>11214</v>
      </c>
      <c r="B16924" s="44" t="s">
        <v>15279</v>
      </c>
      <c r="C16924" s="45" t="s">
        <v>11130</v>
      </c>
      <c r="D16924" s="45" t="s">
        <v>16294</v>
      </c>
      <c r="E16924" s="46">
        <v>46112</v>
      </c>
      <c r="F16924" s="338"/>
      <c r="G16924" s="44"/>
      <c r="H16924" s="44"/>
      <c r="I16924" s="44"/>
      <c r="J16924" s="44"/>
      <c r="K16924" s="44"/>
      <c r="L16924" s="337"/>
      <c r="M16924" s="337"/>
      <c r="P16924" s="343"/>
    </row>
    <row r="16925" spans="1:16" x14ac:dyDescent="0.25">
      <c r="A16925" s="1" t="s">
        <v>56</v>
      </c>
      <c r="B16925" s="432" t="s">
        <v>6273</v>
      </c>
      <c r="C16925" s="433" t="s">
        <v>4602</v>
      </c>
      <c r="D16925" s="434" t="s">
        <v>17016</v>
      </c>
      <c r="E16925" s="434">
        <v>45858</v>
      </c>
      <c r="P16925" s="343"/>
    </row>
    <row r="16926" spans="1:16" x14ac:dyDescent="0.25">
      <c r="A16926" s="264" t="s">
        <v>56</v>
      </c>
      <c r="B16926" s="264" t="s">
        <v>6984</v>
      </c>
      <c r="C16926" s="265">
        <v>220904</v>
      </c>
      <c r="D16926" s="265" t="s">
        <v>15953</v>
      </c>
      <c r="E16926" s="266" t="s">
        <v>6985</v>
      </c>
      <c r="P16926" s="343"/>
    </row>
    <row r="16927" spans="1:16" x14ac:dyDescent="0.25">
      <c r="A16927" s="44" t="s">
        <v>12680</v>
      </c>
      <c r="B16927" s="44" t="s">
        <v>12681</v>
      </c>
      <c r="C16927" s="45" t="s">
        <v>3606</v>
      </c>
      <c r="D16927" s="45" t="s">
        <v>4574</v>
      </c>
      <c r="E16927" s="275">
        <f>DATE(2025,11,2)</f>
        <v>45963</v>
      </c>
      <c r="F16927" s="32"/>
      <c r="G16927" s="32"/>
      <c r="H16927" s="32"/>
      <c r="I16927" s="31"/>
      <c r="J16927" s="31"/>
      <c r="K16927" s="31"/>
      <c r="L16927" s="31"/>
      <c r="M16927" s="337"/>
      <c r="N16927" s="31"/>
      <c r="P16927" s="343"/>
    </row>
    <row r="16928" spans="1:16" x14ac:dyDescent="0.25">
      <c r="A16928" s="264" t="s">
        <v>1913</v>
      </c>
      <c r="B16928" s="264" t="s">
        <v>3753</v>
      </c>
      <c r="C16928" s="265">
        <v>210101</v>
      </c>
      <c r="D16928" s="265" t="s">
        <v>15953</v>
      </c>
      <c r="E16928" s="266" t="s">
        <v>3754</v>
      </c>
      <c r="P16928" s="343"/>
    </row>
    <row r="16929" spans="1:16" x14ac:dyDescent="0.25">
      <c r="A16929" s="262" t="s">
        <v>11654</v>
      </c>
      <c r="B16929" s="262" t="s">
        <v>11578</v>
      </c>
      <c r="C16929" s="53" t="s">
        <v>9741</v>
      </c>
      <c r="D16929" s="93" t="s">
        <v>7330</v>
      </c>
      <c r="E16929" s="263">
        <v>46890</v>
      </c>
      <c r="F16929" s="93"/>
      <c r="G16929" s="93"/>
      <c r="H16929" s="93"/>
      <c r="I16929" s="99"/>
      <c r="J16929" s="99"/>
      <c r="K16929" s="99"/>
      <c r="L16929" s="337"/>
      <c r="M16929" s="337"/>
      <c r="P16929" s="343"/>
    </row>
    <row r="16930" spans="1:16" x14ac:dyDescent="0.25">
      <c r="A16930" s="44" t="s">
        <v>12682</v>
      </c>
      <c r="B16930" s="44" t="s">
        <v>11987</v>
      </c>
      <c r="C16930" s="45" t="s">
        <v>8886</v>
      </c>
      <c r="D16930" s="45" t="s">
        <v>4574</v>
      </c>
      <c r="E16930" s="275">
        <f>DATE(2027,2,3)</f>
        <v>46421</v>
      </c>
      <c r="M16930" s="337"/>
      <c r="P16930" s="343"/>
    </row>
    <row r="16931" spans="1:16" x14ac:dyDescent="0.25">
      <c r="A16931" s="44" t="s">
        <v>1328</v>
      </c>
      <c r="B16931" s="44" t="s">
        <v>6176</v>
      </c>
      <c r="C16931" s="45" t="s">
        <v>6189</v>
      </c>
      <c r="D16931" s="45" t="s">
        <v>18252</v>
      </c>
      <c r="E16931" s="45" t="s">
        <v>6210</v>
      </c>
      <c r="F16931" s="45" t="s">
        <v>1384</v>
      </c>
      <c r="G16931" s="45" t="s">
        <v>1385</v>
      </c>
      <c r="P16931" s="343"/>
    </row>
    <row r="16932" spans="1:16" x14ac:dyDescent="0.25">
      <c r="A16932" s="403" t="s">
        <v>17641</v>
      </c>
      <c r="B16932" s="403" t="s">
        <v>17101</v>
      </c>
      <c r="C16932" s="413">
        <v>11.22</v>
      </c>
      <c r="D16932" s="43" t="s">
        <v>17679</v>
      </c>
      <c r="E16932" s="43">
        <v>45838</v>
      </c>
      <c r="F16932" s="88"/>
      <c r="P16932" s="343"/>
    </row>
    <row r="16933" spans="1:16" x14ac:dyDescent="0.25">
      <c r="A16933" s="403" t="s">
        <v>17641</v>
      </c>
      <c r="B16933" s="403" t="s">
        <v>17091</v>
      </c>
      <c r="C16933" s="413">
        <v>12.22</v>
      </c>
      <c r="D16933" s="43" t="s">
        <v>17679</v>
      </c>
      <c r="E16933" s="43">
        <v>45838</v>
      </c>
      <c r="F16933" s="88"/>
      <c r="P16933" s="343"/>
    </row>
    <row r="16934" spans="1:16" x14ac:dyDescent="0.25">
      <c r="A16934" s="1" t="s">
        <v>8467</v>
      </c>
      <c r="B16934" s="432" t="s">
        <v>8379</v>
      </c>
      <c r="C16934" s="433" t="s">
        <v>14042</v>
      </c>
      <c r="D16934" s="434" t="s">
        <v>17016</v>
      </c>
      <c r="E16934" s="434">
        <v>45838</v>
      </c>
      <c r="P16934" s="343"/>
    </row>
    <row r="16935" spans="1:16" x14ac:dyDescent="0.25">
      <c r="A16935" s="1" t="s">
        <v>8467</v>
      </c>
      <c r="B16935" s="432" t="s">
        <v>8379</v>
      </c>
      <c r="C16935" s="433" t="s">
        <v>14042</v>
      </c>
      <c r="D16935" s="434" t="s">
        <v>17016</v>
      </c>
      <c r="E16935" s="434">
        <v>45838</v>
      </c>
      <c r="P16935" s="343"/>
    </row>
    <row r="16936" spans="1:16" x14ac:dyDescent="0.25">
      <c r="A16936" s="264" t="s">
        <v>7163</v>
      </c>
      <c r="B16936" s="264" t="s">
        <v>2448</v>
      </c>
      <c r="C16936" s="265">
        <v>220702</v>
      </c>
      <c r="D16936" s="265" t="s">
        <v>15953</v>
      </c>
      <c r="E16936" s="266" t="s">
        <v>6212</v>
      </c>
      <c r="P16936" s="343"/>
    </row>
    <row r="16937" spans="1:16" x14ac:dyDescent="0.25">
      <c r="A16937" s="1" t="s">
        <v>13445</v>
      </c>
      <c r="B16937" s="432" t="s">
        <v>14398</v>
      </c>
      <c r="C16937" s="433" t="s">
        <v>14550</v>
      </c>
      <c r="D16937" s="434" t="s">
        <v>17016</v>
      </c>
      <c r="E16937" s="434">
        <v>45866</v>
      </c>
      <c r="P16937" s="343"/>
    </row>
    <row r="16938" spans="1:16" x14ac:dyDescent="0.25">
      <c r="A16938" s="91" t="s">
        <v>13445</v>
      </c>
      <c r="B16938" s="92" t="s">
        <v>7800</v>
      </c>
      <c r="C16938" s="93" t="s">
        <v>15812</v>
      </c>
      <c r="D16938" s="93" t="s">
        <v>1398</v>
      </c>
      <c r="E16938" s="94">
        <v>45952</v>
      </c>
      <c r="F16938" s="93"/>
      <c r="G16938" s="93"/>
      <c r="H16938" s="93"/>
      <c r="I16938" s="99"/>
      <c r="J16938" s="99"/>
      <c r="K16938" s="99"/>
      <c r="L16938" s="337"/>
      <c r="M16938" s="337"/>
      <c r="N16938" s="31"/>
      <c r="P16938" s="343"/>
    </row>
    <row r="16939" spans="1:16" x14ac:dyDescent="0.25">
      <c r="A16939" s="44" t="s">
        <v>12683</v>
      </c>
      <c r="B16939" s="44" t="s">
        <v>11976</v>
      </c>
      <c r="C16939" s="45" t="s">
        <v>16762</v>
      </c>
      <c r="D16939" s="45" t="s">
        <v>4574</v>
      </c>
      <c r="E16939" s="275">
        <f>DATE(2028,12,23)</f>
        <v>47110</v>
      </c>
      <c r="M16939" s="337"/>
      <c r="P16939" s="343"/>
    </row>
    <row r="16940" spans="1:16" x14ac:dyDescent="0.25">
      <c r="A16940" s="44" t="s">
        <v>12683</v>
      </c>
      <c r="B16940" s="44" t="s">
        <v>11976</v>
      </c>
      <c r="C16940" s="45" t="s">
        <v>4818</v>
      </c>
      <c r="D16940" s="45" t="s">
        <v>4574</v>
      </c>
      <c r="E16940" s="275">
        <f>DATE(2025,2,19)</f>
        <v>45707</v>
      </c>
      <c r="F16940" s="32"/>
      <c r="G16940" s="32"/>
      <c r="H16940" s="32"/>
      <c r="I16940" s="31"/>
      <c r="J16940" s="31"/>
      <c r="K16940" s="31"/>
      <c r="L16940" s="31"/>
      <c r="M16940" s="337"/>
      <c r="N16940" s="31"/>
      <c r="P16940" s="343"/>
    </row>
    <row r="16941" spans="1:16" x14ac:dyDescent="0.25">
      <c r="A16941" s="44" t="s">
        <v>6507</v>
      </c>
      <c r="B16941" s="44" t="s">
        <v>6508</v>
      </c>
      <c r="C16941" s="45" t="s">
        <v>6509</v>
      </c>
      <c r="D16941" s="45" t="s">
        <v>15765</v>
      </c>
      <c r="E16941" s="45" t="s">
        <v>8946</v>
      </c>
      <c r="F16941" s="328"/>
      <c r="G16941" s="328"/>
      <c r="H16941" s="328"/>
      <c r="I16941" s="329"/>
      <c r="J16941" s="329"/>
      <c r="K16941" s="329"/>
      <c r="L16941" s="337"/>
      <c r="M16941" s="337"/>
      <c r="P16941" s="343"/>
    </row>
    <row r="16942" spans="1:16" x14ac:dyDescent="0.25">
      <c r="A16942" s="346" t="s">
        <v>6507</v>
      </c>
      <c r="B16942" s="346" t="s">
        <v>6508</v>
      </c>
      <c r="C16942" s="347" t="s">
        <v>6509</v>
      </c>
      <c r="D16942" s="347" t="s">
        <v>15765</v>
      </c>
      <c r="E16942" s="347" t="s">
        <v>8946</v>
      </c>
      <c r="F16942" s="346"/>
      <c r="G16942" s="346"/>
      <c r="H16942" s="346"/>
      <c r="I16942" s="346"/>
      <c r="J16942" s="346"/>
      <c r="K16942" s="346"/>
      <c r="L16942" s="346"/>
      <c r="M16942" s="346"/>
      <c r="P16942" s="343"/>
    </row>
    <row r="16943" spans="1:16" x14ac:dyDescent="0.25">
      <c r="A16943" s="44" t="s">
        <v>6507</v>
      </c>
      <c r="B16943" s="44" t="s">
        <v>12684</v>
      </c>
      <c r="C16943" s="45" t="s">
        <v>3649</v>
      </c>
      <c r="D16943" s="45" t="s">
        <v>4574</v>
      </c>
      <c r="E16943" s="275">
        <f>DATE(2025,9,7)</f>
        <v>45907</v>
      </c>
      <c r="F16943" s="32"/>
      <c r="G16943" s="32"/>
      <c r="H16943" s="32"/>
      <c r="I16943" s="31"/>
      <c r="J16943" s="31"/>
      <c r="K16943" s="31"/>
      <c r="L16943" s="31"/>
      <c r="M16943" s="337"/>
      <c r="N16943" s="31"/>
      <c r="P16943" s="343"/>
    </row>
    <row r="16944" spans="1:16" x14ac:dyDescent="0.25">
      <c r="A16944" s="44" t="s">
        <v>6507</v>
      </c>
      <c r="B16944" s="44" t="s">
        <v>6508</v>
      </c>
      <c r="C16944" s="45" t="s">
        <v>6509</v>
      </c>
      <c r="D16944" s="45" t="s">
        <v>13812</v>
      </c>
      <c r="E16944" s="45" t="s">
        <v>8946</v>
      </c>
      <c r="F16944" s="93"/>
      <c r="G16944" s="93"/>
      <c r="H16944" s="93"/>
      <c r="I16944" s="99"/>
      <c r="J16944" s="99"/>
      <c r="K16944" s="99"/>
      <c r="L16944" s="337"/>
      <c r="M16944" s="337"/>
      <c r="P16944" s="343"/>
    </row>
    <row r="16945" spans="1:16" x14ac:dyDescent="0.25">
      <c r="A16945" s="1" t="s">
        <v>14043</v>
      </c>
      <c r="B16945" s="432" t="s">
        <v>13899</v>
      </c>
      <c r="C16945" s="433" t="s">
        <v>14044</v>
      </c>
      <c r="D16945" s="434" t="s">
        <v>17016</v>
      </c>
      <c r="E16945" s="434">
        <v>45791</v>
      </c>
      <c r="P16945" s="343"/>
    </row>
    <row r="16946" spans="1:16" x14ac:dyDescent="0.25">
      <c r="A16946" s="1" t="s">
        <v>14043</v>
      </c>
      <c r="B16946" s="432" t="s">
        <v>13899</v>
      </c>
      <c r="C16946" s="433" t="s">
        <v>14044</v>
      </c>
      <c r="D16946" s="434" t="s">
        <v>17016</v>
      </c>
      <c r="E16946" s="434">
        <v>45791</v>
      </c>
      <c r="P16946" s="343"/>
    </row>
    <row r="16947" spans="1:16" x14ac:dyDescent="0.25">
      <c r="A16947" s="44" t="s">
        <v>11259</v>
      </c>
      <c r="B16947" s="44" t="s">
        <v>2558</v>
      </c>
      <c r="C16947" s="45" t="s">
        <v>5345</v>
      </c>
      <c r="D16947" s="45" t="s">
        <v>15765</v>
      </c>
      <c r="E16947" s="45" t="s">
        <v>5183</v>
      </c>
      <c r="F16947" s="328"/>
      <c r="G16947" s="328"/>
      <c r="H16947" s="328"/>
      <c r="I16947" s="329"/>
      <c r="J16947" s="329"/>
      <c r="K16947" s="329"/>
      <c r="L16947" s="337"/>
      <c r="M16947" s="337"/>
      <c r="P16947" s="343"/>
    </row>
    <row r="16948" spans="1:16" x14ac:dyDescent="0.25">
      <c r="A16948" s="346" t="s">
        <v>11259</v>
      </c>
      <c r="B16948" s="346" t="s">
        <v>2558</v>
      </c>
      <c r="C16948" s="347" t="s">
        <v>5345</v>
      </c>
      <c r="D16948" s="347" t="s">
        <v>15765</v>
      </c>
      <c r="E16948" s="347" t="s">
        <v>5183</v>
      </c>
      <c r="F16948" s="346"/>
      <c r="G16948" s="346"/>
      <c r="H16948" s="346"/>
      <c r="I16948" s="346"/>
      <c r="J16948" s="346"/>
      <c r="K16948" s="346"/>
      <c r="L16948" s="346"/>
      <c r="M16948" s="346"/>
      <c r="P16948" s="343"/>
    </row>
    <row r="16949" spans="1:16" x14ac:dyDescent="0.25">
      <c r="A16949" s="100" t="s">
        <v>4152</v>
      </c>
      <c r="B16949" s="92" t="s">
        <v>4153</v>
      </c>
      <c r="C16949" s="93" t="s">
        <v>4154</v>
      </c>
      <c r="D16949" s="93" t="s">
        <v>1398</v>
      </c>
      <c r="E16949" s="94">
        <v>46131</v>
      </c>
      <c r="F16949" s="93"/>
      <c r="G16949" s="93"/>
      <c r="H16949" s="93"/>
      <c r="I16949" s="99"/>
      <c r="J16949" s="99"/>
      <c r="K16949" s="99"/>
      <c r="L16949" s="337"/>
      <c r="M16949" s="337"/>
      <c r="P16949" s="343"/>
    </row>
    <row r="16950" spans="1:16" x14ac:dyDescent="0.25">
      <c r="A16950" s="102" t="s">
        <v>7772</v>
      </c>
      <c r="B16950" s="131" t="s">
        <v>7741</v>
      </c>
      <c r="C16950" s="96" t="s">
        <v>7742</v>
      </c>
      <c r="D16950" s="96" t="s">
        <v>1398</v>
      </c>
      <c r="E16950" s="112">
        <v>45737</v>
      </c>
      <c r="F16950" s="93"/>
      <c r="G16950" s="93"/>
      <c r="H16950" s="93"/>
      <c r="I16950" s="99"/>
      <c r="J16950" s="99"/>
      <c r="K16950" s="99"/>
      <c r="L16950" s="337"/>
      <c r="M16950" s="337"/>
      <c r="N16950" s="31"/>
      <c r="P16950" s="343"/>
    </row>
    <row r="16951" spans="1:16" x14ac:dyDescent="0.25">
      <c r="A16951" s="44" t="s">
        <v>2952</v>
      </c>
      <c r="B16951" s="44" t="s">
        <v>3134</v>
      </c>
      <c r="C16951" s="56" t="s">
        <v>3132</v>
      </c>
      <c r="D16951" s="146" t="s">
        <v>1925</v>
      </c>
      <c r="E16951" s="69">
        <v>45535</v>
      </c>
      <c r="F16951" s="93"/>
      <c r="G16951" s="93"/>
      <c r="H16951" s="93"/>
      <c r="I16951" s="99"/>
      <c r="J16951" s="99"/>
      <c r="K16951" s="99"/>
      <c r="L16951" s="337"/>
      <c r="M16951" s="337"/>
      <c r="P16951" s="343"/>
    </row>
    <row r="16952" spans="1:16" x14ac:dyDescent="0.25">
      <c r="A16952" s="264" t="s">
        <v>15201</v>
      </c>
      <c r="B16952" s="264" t="s">
        <v>14577</v>
      </c>
      <c r="C16952" s="265">
        <v>240501</v>
      </c>
      <c r="D16952" s="265" t="s">
        <v>15953</v>
      </c>
      <c r="E16952" s="266" t="s">
        <v>14578</v>
      </c>
      <c r="P16952" s="343"/>
    </row>
    <row r="16953" spans="1:16" x14ac:dyDescent="0.25">
      <c r="A16953" s="44" t="s">
        <v>16239</v>
      </c>
      <c r="B16953" s="44" t="s">
        <v>15962</v>
      </c>
      <c r="C16953" s="45" t="s">
        <v>15776</v>
      </c>
      <c r="D16953" s="45" t="s">
        <v>18252</v>
      </c>
      <c r="E16953" s="45" t="s">
        <v>6416</v>
      </c>
      <c r="F16953" s="45" t="s">
        <v>1384</v>
      </c>
      <c r="G16953" s="45" t="s">
        <v>1385</v>
      </c>
      <c r="P16953" s="343"/>
    </row>
    <row r="16954" spans="1:16" x14ac:dyDescent="0.25">
      <c r="A16954" s="264" t="s">
        <v>15202</v>
      </c>
      <c r="B16954" s="264" t="s">
        <v>12996</v>
      </c>
      <c r="C16954" s="265">
        <v>24010401</v>
      </c>
      <c r="D16954" s="265" t="s">
        <v>15953</v>
      </c>
      <c r="E16954" s="266" t="s">
        <v>12997</v>
      </c>
      <c r="P16954" s="343"/>
    </row>
    <row r="16955" spans="1:16" x14ac:dyDescent="0.25">
      <c r="A16955" s="264" t="s">
        <v>15202</v>
      </c>
      <c r="B16955" s="264" t="s">
        <v>4844</v>
      </c>
      <c r="C16955" s="265">
        <v>24060401</v>
      </c>
      <c r="D16955" s="265" t="s">
        <v>15953</v>
      </c>
      <c r="E16955" s="266" t="s">
        <v>6412</v>
      </c>
      <c r="P16955" s="343"/>
    </row>
    <row r="16956" spans="1:16" x14ac:dyDescent="0.25">
      <c r="A16956" s="264" t="s">
        <v>15202</v>
      </c>
      <c r="B16956" s="264" t="s">
        <v>1057</v>
      </c>
      <c r="C16956" s="265">
        <v>24060402</v>
      </c>
      <c r="D16956" s="265" t="s">
        <v>15953</v>
      </c>
      <c r="E16956" s="266" t="s">
        <v>5410</v>
      </c>
      <c r="P16956" s="343"/>
    </row>
    <row r="16957" spans="1:16" x14ac:dyDescent="0.25">
      <c r="A16957" s="264" t="s">
        <v>7164</v>
      </c>
      <c r="B16957" s="264" t="s">
        <v>6784</v>
      </c>
      <c r="C16957" s="265">
        <v>220302</v>
      </c>
      <c r="D16957" s="265" t="s">
        <v>15953</v>
      </c>
      <c r="E16957" s="266" t="s">
        <v>6213</v>
      </c>
      <c r="P16957" s="343"/>
    </row>
    <row r="16958" spans="1:16" x14ac:dyDescent="0.25">
      <c r="A16958" s="264" t="s">
        <v>7164</v>
      </c>
      <c r="B16958" s="264" t="s">
        <v>6669</v>
      </c>
      <c r="C16958" s="265">
        <v>220802</v>
      </c>
      <c r="D16958" s="265" t="s">
        <v>15953</v>
      </c>
      <c r="E16958" s="266" t="s">
        <v>6416</v>
      </c>
      <c r="P16958" s="343"/>
    </row>
    <row r="16959" spans="1:16" x14ac:dyDescent="0.25">
      <c r="A16959" s="264" t="s">
        <v>15203</v>
      </c>
      <c r="B16959" s="264" t="s">
        <v>14574</v>
      </c>
      <c r="C16959" s="265">
        <v>240507</v>
      </c>
      <c r="D16959" s="265" t="s">
        <v>15953</v>
      </c>
      <c r="E16959" s="266" t="s">
        <v>6710</v>
      </c>
      <c r="P16959" s="343"/>
    </row>
    <row r="16960" spans="1:16" x14ac:dyDescent="0.25">
      <c r="A16960" s="264" t="s">
        <v>15943</v>
      </c>
      <c r="B16960" s="264" t="s">
        <v>10629</v>
      </c>
      <c r="C16960" s="265">
        <v>230804</v>
      </c>
      <c r="D16960" s="265" t="s">
        <v>15953</v>
      </c>
      <c r="E16960" s="266" t="s">
        <v>5279</v>
      </c>
      <c r="P16960" s="343"/>
    </row>
    <row r="16961" spans="1:16" x14ac:dyDescent="0.25">
      <c r="A16961" s="264" t="s">
        <v>15943</v>
      </c>
      <c r="B16961" s="264" t="s">
        <v>3590</v>
      </c>
      <c r="C16961" s="265">
        <v>230903</v>
      </c>
      <c r="D16961" s="265" t="s">
        <v>15953</v>
      </c>
      <c r="E16961" s="266" t="s">
        <v>10715</v>
      </c>
      <c r="P16961" s="343"/>
    </row>
    <row r="16962" spans="1:16" x14ac:dyDescent="0.25">
      <c r="A16962" s="264" t="s">
        <v>9665</v>
      </c>
      <c r="B16962" s="264" t="s">
        <v>2751</v>
      </c>
      <c r="C16962" s="265">
        <v>230105</v>
      </c>
      <c r="D16962" s="265" t="s">
        <v>15953</v>
      </c>
      <c r="E16962" s="266" t="s">
        <v>6877</v>
      </c>
      <c r="P16962" s="343"/>
    </row>
    <row r="16963" spans="1:16" x14ac:dyDescent="0.25">
      <c r="A16963" s="264" t="s">
        <v>9665</v>
      </c>
      <c r="B16963" s="264" t="s">
        <v>1068</v>
      </c>
      <c r="C16963" s="265">
        <v>230202</v>
      </c>
      <c r="D16963" s="265" t="s">
        <v>15953</v>
      </c>
      <c r="E16963" s="266" t="s">
        <v>8836</v>
      </c>
      <c r="P16963" s="343"/>
    </row>
    <row r="16964" spans="1:16" x14ac:dyDescent="0.25">
      <c r="A16964" s="264" t="s">
        <v>8814</v>
      </c>
      <c r="B16964" s="264" t="s">
        <v>2751</v>
      </c>
      <c r="C16964" s="265">
        <v>230105</v>
      </c>
      <c r="D16964" s="265" t="s">
        <v>15953</v>
      </c>
      <c r="E16964" s="266" t="s">
        <v>6877</v>
      </c>
      <c r="P16964" s="343"/>
    </row>
    <row r="16965" spans="1:16" x14ac:dyDescent="0.25">
      <c r="A16965" s="44" t="s">
        <v>8910</v>
      </c>
      <c r="B16965" s="44" t="s">
        <v>1783</v>
      </c>
      <c r="C16965" s="45" t="s">
        <v>3017</v>
      </c>
      <c r="D16965" s="45" t="s">
        <v>15765</v>
      </c>
      <c r="E16965" s="45" t="s">
        <v>13752</v>
      </c>
      <c r="F16965" s="328"/>
      <c r="G16965" s="328"/>
      <c r="H16965" s="328"/>
      <c r="I16965" s="329"/>
      <c r="J16965" s="329"/>
      <c r="K16965" s="329"/>
      <c r="L16965" s="337"/>
      <c r="M16965" s="337"/>
      <c r="P16965" s="343"/>
    </row>
    <row r="16966" spans="1:16" x14ac:dyDescent="0.25">
      <c r="A16966" s="346" t="s">
        <v>8910</v>
      </c>
      <c r="B16966" s="346" t="s">
        <v>1783</v>
      </c>
      <c r="C16966" s="347" t="s">
        <v>3017</v>
      </c>
      <c r="D16966" s="347" t="s">
        <v>15765</v>
      </c>
      <c r="E16966" s="347" t="s">
        <v>13752</v>
      </c>
      <c r="F16966" s="346"/>
      <c r="G16966" s="346"/>
      <c r="H16966" s="346"/>
      <c r="I16966" s="346"/>
      <c r="J16966" s="346"/>
      <c r="K16966" s="346"/>
      <c r="L16966" s="346"/>
      <c r="M16966" s="346"/>
      <c r="P16966" s="343"/>
    </row>
    <row r="16967" spans="1:16" x14ac:dyDescent="0.25">
      <c r="A16967" s="44" t="s">
        <v>8910</v>
      </c>
      <c r="B16967" s="44" t="s">
        <v>1783</v>
      </c>
      <c r="C16967" s="45" t="s">
        <v>3017</v>
      </c>
      <c r="D16967" s="45" t="s">
        <v>13812</v>
      </c>
      <c r="E16967" s="45" t="s">
        <v>13752</v>
      </c>
      <c r="F16967" s="93"/>
      <c r="G16967" s="93"/>
      <c r="H16967" s="93"/>
      <c r="I16967" s="99"/>
      <c r="J16967" s="99"/>
      <c r="K16967" s="99"/>
      <c r="L16967" s="337"/>
      <c r="M16967" s="337"/>
      <c r="P16967" s="343"/>
    </row>
    <row r="16968" spans="1:16" x14ac:dyDescent="0.25">
      <c r="A16968" s="99" t="s">
        <v>1990</v>
      </c>
      <c r="B16968" s="92" t="s">
        <v>8295</v>
      </c>
      <c r="C16968" s="93" t="s">
        <v>5851</v>
      </c>
      <c r="D16968" s="45" t="s">
        <v>8296</v>
      </c>
      <c r="E16968" s="112">
        <v>46173</v>
      </c>
      <c r="F16968" s="93"/>
      <c r="G16968" s="93"/>
      <c r="H16968" s="93"/>
      <c r="I16968" s="99"/>
      <c r="J16968" s="99"/>
      <c r="K16968" s="99"/>
      <c r="L16968" s="337"/>
      <c r="M16968" s="337"/>
      <c r="P16968" s="343"/>
    </row>
    <row r="16969" spans="1:16" x14ac:dyDescent="0.2">
      <c r="A16969" s="99" t="s">
        <v>3131</v>
      </c>
      <c r="B16969" s="92" t="s">
        <v>3142</v>
      </c>
      <c r="C16969" s="96" t="s">
        <v>7532</v>
      </c>
      <c r="D16969" s="96" t="s">
        <v>1971</v>
      </c>
      <c r="E16969" s="94">
        <v>46194</v>
      </c>
      <c r="F16969" s="93"/>
      <c r="G16969" s="93"/>
      <c r="H16969" s="93"/>
      <c r="I16969" s="99"/>
      <c r="J16969" s="99"/>
      <c r="K16969" s="99"/>
      <c r="L16969" s="337"/>
      <c r="M16969" s="337"/>
      <c r="P16969" s="343"/>
    </row>
    <row r="16970" spans="1:16" x14ac:dyDescent="0.25">
      <c r="A16970" s="264" t="s">
        <v>15204</v>
      </c>
      <c r="B16970" s="264" t="s">
        <v>1076</v>
      </c>
      <c r="C16970" s="265">
        <v>240303</v>
      </c>
      <c r="D16970" s="265" t="s">
        <v>15953</v>
      </c>
      <c r="E16970" s="266" t="s">
        <v>3064</v>
      </c>
      <c r="P16970" s="343"/>
    </row>
    <row r="16971" spans="1:16" x14ac:dyDescent="0.25">
      <c r="A16971" s="44" t="s">
        <v>12685</v>
      </c>
      <c r="B16971" s="44" t="s">
        <v>12686</v>
      </c>
      <c r="C16971" s="45" t="s">
        <v>12965</v>
      </c>
      <c r="D16971" s="45" t="s">
        <v>4574</v>
      </c>
      <c r="E16971" s="275">
        <f>DATE(2026,5,26)</f>
        <v>46168</v>
      </c>
      <c r="M16971" s="337"/>
      <c r="P16971" s="343"/>
    </row>
    <row r="16972" spans="1:16" x14ac:dyDescent="0.25">
      <c r="A16972" s="264" t="s">
        <v>16995</v>
      </c>
      <c r="B16972" s="264" t="s">
        <v>236</v>
      </c>
      <c r="C16972" s="265">
        <v>241001</v>
      </c>
      <c r="D16972" s="265" t="s">
        <v>15953</v>
      </c>
      <c r="E16972" s="266" t="s">
        <v>11352</v>
      </c>
      <c r="P16972" s="343"/>
    </row>
    <row r="16973" spans="1:16" x14ac:dyDescent="0.25">
      <c r="A16973" s="44" t="s">
        <v>12687</v>
      </c>
      <c r="B16973" s="44" t="s">
        <v>12688</v>
      </c>
      <c r="C16973" s="45" t="s">
        <v>12966</v>
      </c>
      <c r="D16973" s="45" t="s">
        <v>4574</v>
      </c>
      <c r="E16973" s="275">
        <f>DATE(2028,1,15)</f>
        <v>46767</v>
      </c>
      <c r="M16973" s="337"/>
      <c r="P16973" s="343"/>
    </row>
    <row r="16974" spans="1:16" x14ac:dyDescent="0.25">
      <c r="A16974" s="44" t="s">
        <v>17061</v>
      </c>
      <c r="B16974" s="353" t="s">
        <v>17063</v>
      </c>
      <c r="C16974" s="32" t="s">
        <v>17033</v>
      </c>
      <c r="D16974" s="32" t="s">
        <v>1398</v>
      </c>
      <c r="E16974" s="33">
        <v>47208</v>
      </c>
      <c r="F16974" s="32"/>
      <c r="G16974" s="32"/>
      <c r="H16974" s="32"/>
      <c r="I16974" s="31"/>
      <c r="J16974" s="31"/>
      <c r="K16974" s="31"/>
      <c r="L16974" s="31"/>
      <c r="M16974" s="31"/>
      <c r="N16974" s="31"/>
      <c r="P16974" s="343"/>
    </row>
    <row r="16975" spans="1:16" ht="14.4" x14ac:dyDescent="0.3">
      <c r="A16975" s="25" t="s">
        <v>17061</v>
      </c>
      <c r="B16975" s="346" t="s">
        <v>201</v>
      </c>
      <c r="C16975" s="347" t="s">
        <v>5027</v>
      </c>
      <c r="D16975" s="347" t="s">
        <v>15765</v>
      </c>
      <c r="E16975" s="347" t="s">
        <v>8836</v>
      </c>
      <c r="F16975" s="346"/>
      <c r="G16975" s="346"/>
      <c r="H16975" s="346"/>
      <c r="I16975" s="346"/>
      <c r="J16975" s="346"/>
      <c r="K16975" s="346"/>
      <c r="L16975" s="346"/>
      <c r="M16975" s="346"/>
      <c r="P16975" s="343"/>
    </row>
    <row r="16976" spans="1:16" x14ac:dyDescent="0.25">
      <c r="A16976" s="403" t="s">
        <v>17642</v>
      </c>
      <c r="B16976" s="403" t="s">
        <v>17099</v>
      </c>
      <c r="C16976" s="413">
        <v>8.23</v>
      </c>
      <c r="D16976" s="43" t="s">
        <v>17679</v>
      </c>
      <c r="E16976" s="43">
        <v>45961</v>
      </c>
      <c r="F16976" s="88" t="s">
        <v>1533</v>
      </c>
      <c r="P16976" s="343"/>
    </row>
    <row r="16977" spans="1:16" x14ac:dyDescent="0.25">
      <c r="A16977" s="403" t="s">
        <v>17642</v>
      </c>
      <c r="B16977" s="403" t="s">
        <v>17146</v>
      </c>
      <c r="C16977" s="413">
        <v>18.239999999999998</v>
      </c>
      <c r="D16977" s="43" t="s">
        <v>17679</v>
      </c>
      <c r="E16977" s="43">
        <v>47299</v>
      </c>
      <c r="F16977" s="88" t="s">
        <v>1533</v>
      </c>
      <c r="P16977" s="343"/>
    </row>
    <row r="16978" spans="1:16" x14ac:dyDescent="0.25">
      <c r="A16978" s="264" t="s">
        <v>7165</v>
      </c>
      <c r="B16978" s="264" t="s">
        <v>6669</v>
      </c>
      <c r="C16978" s="265">
        <v>220802</v>
      </c>
      <c r="D16978" s="265" t="s">
        <v>15953</v>
      </c>
      <c r="E16978" s="266" t="s">
        <v>6416</v>
      </c>
      <c r="P16978" s="343"/>
    </row>
    <row r="16979" spans="1:16" x14ac:dyDescent="0.25">
      <c r="A16979" s="264" t="s">
        <v>7165</v>
      </c>
      <c r="B16979" s="264" t="s">
        <v>10629</v>
      </c>
      <c r="C16979" s="265">
        <v>230804</v>
      </c>
      <c r="D16979" s="265" t="s">
        <v>15953</v>
      </c>
      <c r="E16979" s="266" t="s">
        <v>5279</v>
      </c>
      <c r="P16979" s="343"/>
    </row>
    <row r="16980" spans="1:16" x14ac:dyDescent="0.25">
      <c r="A16980" s="264" t="s">
        <v>10538</v>
      </c>
      <c r="B16980" s="264" t="s">
        <v>1489</v>
      </c>
      <c r="C16980" s="265" t="s">
        <v>10539</v>
      </c>
      <c r="D16980" s="93" t="s">
        <v>1980</v>
      </c>
      <c r="E16980" s="266">
        <v>46843</v>
      </c>
      <c r="F16980" s="93"/>
      <c r="G16980" s="93"/>
      <c r="H16980" s="93"/>
      <c r="I16980" s="99"/>
      <c r="J16980" s="99"/>
      <c r="K16980" s="99"/>
      <c r="L16980" s="337"/>
      <c r="M16980" s="337"/>
      <c r="P16980" s="343"/>
    </row>
    <row r="16981" spans="1:16" x14ac:dyDescent="0.2">
      <c r="A16981" s="99" t="s">
        <v>9666</v>
      </c>
      <c r="B16981" s="92" t="s">
        <v>15769</v>
      </c>
      <c r="C16981" s="93" t="s">
        <v>15768</v>
      </c>
      <c r="D16981" s="93" t="s">
        <v>1398</v>
      </c>
      <c r="E16981" s="94">
        <v>45952</v>
      </c>
      <c r="F16981" s="93"/>
      <c r="G16981" s="93"/>
      <c r="H16981" s="93"/>
      <c r="I16981" s="99"/>
      <c r="J16981" s="99"/>
      <c r="K16981" s="99"/>
      <c r="L16981" s="337"/>
      <c r="M16981" s="337"/>
      <c r="N16981" s="31"/>
      <c r="P16981" s="343"/>
    </row>
    <row r="16982" spans="1:16" x14ac:dyDescent="0.25">
      <c r="A16982" s="264" t="s">
        <v>9666</v>
      </c>
      <c r="B16982" s="264" t="s">
        <v>6713</v>
      </c>
      <c r="C16982" s="265">
        <v>220604</v>
      </c>
      <c r="D16982" s="265" t="s">
        <v>15953</v>
      </c>
      <c r="E16982" s="266" t="s">
        <v>6714</v>
      </c>
      <c r="P16982" s="343"/>
    </row>
    <row r="16983" spans="1:16" x14ac:dyDescent="0.25">
      <c r="A16983" s="264" t="s">
        <v>9666</v>
      </c>
      <c r="B16983" s="264" t="s">
        <v>4180</v>
      </c>
      <c r="C16983" s="265">
        <v>220605</v>
      </c>
      <c r="D16983" s="265" t="s">
        <v>15953</v>
      </c>
      <c r="E16983" s="266" t="s">
        <v>6710</v>
      </c>
      <c r="P16983" s="343"/>
    </row>
    <row r="16984" spans="1:16" x14ac:dyDescent="0.25">
      <c r="A16984" s="44" t="s">
        <v>1757</v>
      </c>
      <c r="B16984" s="44" t="s">
        <v>5798</v>
      </c>
      <c r="C16984" s="45" t="s">
        <v>11343</v>
      </c>
      <c r="D16984" s="45" t="s">
        <v>15765</v>
      </c>
      <c r="E16984" s="45" t="s">
        <v>2980</v>
      </c>
      <c r="F16984" s="328"/>
      <c r="G16984" s="328"/>
      <c r="H16984" s="328"/>
      <c r="I16984" s="329"/>
      <c r="J16984" s="329"/>
      <c r="K16984" s="329"/>
      <c r="L16984" s="337"/>
      <c r="M16984" s="337"/>
      <c r="P16984" s="343"/>
    </row>
    <row r="16985" spans="1:16" x14ac:dyDescent="0.25">
      <c r="A16985" s="346" t="s">
        <v>1757</v>
      </c>
      <c r="B16985" s="346" t="s">
        <v>5798</v>
      </c>
      <c r="C16985" s="347" t="s">
        <v>11343</v>
      </c>
      <c r="D16985" s="347" t="s">
        <v>15765</v>
      </c>
      <c r="E16985" s="347" t="s">
        <v>6430</v>
      </c>
      <c r="F16985" s="346"/>
      <c r="G16985" s="346"/>
      <c r="H16985" s="346"/>
      <c r="I16985" s="346"/>
      <c r="J16985" s="346"/>
      <c r="K16985" s="346"/>
      <c r="L16985" s="346"/>
      <c r="M16985" s="346"/>
      <c r="P16985" s="343"/>
    </row>
    <row r="16986" spans="1:16" x14ac:dyDescent="0.25">
      <c r="A16986" s="44" t="s">
        <v>1757</v>
      </c>
      <c r="B16986" s="44" t="s">
        <v>5798</v>
      </c>
      <c r="C16986" s="45" t="s">
        <v>11343</v>
      </c>
      <c r="D16986" s="45" t="s">
        <v>13812</v>
      </c>
      <c r="E16986" s="45" t="s">
        <v>2980</v>
      </c>
      <c r="F16986" s="93"/>
      <c r="G16986" s="93"/>
      <c r="H16986" s="93"/>
      <c r="I16986" s="99"/>
      <c r="J16986" s="99"/>
      <c r="K16986" s="99"/>
      <c r="L16986" s="337"/>
      <c r="M16986" s="337"/>
      <c r="P16986" s="343"/>
    </row>
    <row r="16987" spans="1:16" x14ac:dyDescent="0.25">
      <c r="A16987" s="264" t="s">
        <v>8815</v>
      </c>
      <c r="B16987" s="264" t="s">
        <v>1062</v>
      </c>
      <c r="C16987" s="265">
        <v>230101</v>
      </c>
      <c r="D16987" s="265" t="s">
        <v>15953</v>
      </c>
      <c r="E16987" s="266" t="s">
        <v>6809</v>
      </c>
      <c r="P16987" s="343"/>
    </row>
    <row r="16988" spans="1:16" x14ac:dyDescent="0.25">
      <c r="A16988" s="264" t="s">
        <v>8815</v>
      </c>
      <c r="B16988" s="264" t="s">
        <v>2751</v>
      </c>
      <c r="C16988" s="265">
        <v>230105</v>
      </c>
      <c r="D16988" s="265" t="s">
        <v>15953</v>
      </c>
      <c r="E16988" s="266" t="s">
        <v>6877</v>
      </c>
      <c r="P16988" s="343"/>
    </row>
    <row r="16989" spans="1:16" x14ac:dyDescent="0.25">
      <c r="A16989" s="264" t="s">
        <v>2883</v>
      </c>
      <c r="B16989" s="264" t="s">
        <v>2751</v>
      </c>
      <c r="C16989" s="265">
        <v>230105</v>
      </c>
      <c r="D16989" s="265" t="s">
        <v>15953</v>
      </c>
      <c r="E16989" s="266" t="s">
        <v>6877</v>
      </c>
      <c r="P16989" s="343"/>
    </row>
    <row r="16990" spans="1:16" x14ac:dyDescent="0.25">
      <c r="A16990" s="273" t="s">
        <v>11826</v>
      </c>
      <c r="B16990" s="273" t="s">
        <v>11806</v>
      </c>
      <c r="C16990" s="274">
        <v>791202303003</v>
      </c>
      <c r="D16990" s="274" t="s">
        <v>8356</v>
      </c>
      <c r="E16990" s="276" t="s">
        <v>3754</v>
      </c>
      <c r="F16990" s="328"/>
      <c r="G16990" s="328"/>
      <c r="H16990" s="328"/>
      <c r="I16990" s="329"/>
      <c r="J16990" s="329"/>
      <c r="K16990" s="329"/>
      <c r="L16990" s="337"/>
      <c r="M16990" s="337"/>
      <c r="P16990" s="343"/>
    </row>
    <row r="16991" spans="1:16" x14ac:dyDescent="0.25">
      <c r="A16991" s="273" t="s">
        <v>11826</v>
      </c>
      <c r="B16991" s="273" t="s">
        <v>11791</v>
      </c>
      <c r="C16991" s="274">
        <v>791202303002</v>
      </c>
      <c r="D16991" s="274" t="s">
        <v>8356</v>
      </c>
      <c r="E16991" s="276" t="s">
        <v>3754</v>
      </c>
      <c r="F16991" s="328"/>
      <c r="G16991" s="328"/>
      <c r="H16991" s="328"/>
      <c r="I16991" s="329"/>
      <c r="J16991" s="329"/>
      <c r="K16991" s="329"/>
      <c r="L16991" s="337"/>
      <c r="M16991" s="337"/>
      <c r="P16991" s="343"/>
    </row>
    <row r="16992" spans="1:16" x14ac:dyDescent="0.25">
      <c r="A16992" s="44" t="s">
        <v>12689</v>
      </c>
      <c r="B16992" s="44" t="s">
        <v>12690</v>
      </c>
      <c r="C16992" s="45" t="s">
        <v>3168</v>
      </c>
      <c r="D16992" s="45" t="s">
        <v>4574</v>
      </c>
      <c r="E16992" s="275">
        <f>DATE(2025,5,22)</f>
        <v>45799</v>
      </c>
      <c r="F16992" s="32"/>
      <c r="G16992" s="32"/>
      <c r="H16992" s="32"/>
      <c r="I16992" s="31"/>
      <c r="J16992" s="31"/>
      <c r="K16992" s="31"/>
      <c r="L16992" s="31"/>
      <c r="M16992" s="337"/>
      <c r="N16992" s="31"/>
      <c r="P16992" s="343"/>
    </row>
    <row r="16993" spans="1:16" x14ac:dyDescent="0.25">
      <c r="A16993" s="160" t="s">
        <v>4732</v>
      </c>
      <c r="B16993" s="135" t="s">
        <v>7649</v>
      </c>
      <c r="C16993" s="96" t="s">
        <v>14155</v>
      </c>
      <c r="D16993" s="96" t="s">
        <v>1398</v>
      </c>
      <c r="E16993" s="112">
        <v>45919</v>
      </c>
      <c r="F16993" s="93"/>
      <c r="G16993" s="93"/>
      <c r="H16993" s="93"/>
      <c r="I16993" s="99"/>
      <c r="J16993" s="99"/>
      <c r="K16993" s="99"/>
      <c r="L16993" s="337"/>
      <c r="M16993" s="337"/>
      <c r="N16993" s="31"/>
      <c r="P16993" s="343"/>
    </row>
    <row r="16994" spans="1:16" x14ac:dyDescent="0.25">
      <c r="A16994" s="44" t="s">
        <v>6155</v>
      </c>
      <c r="B16994" s="44" t="s">
        <v>1840</v>
      </c>
      <c r="C16994" s="45" t="s">
        <v>6194</v>
      </c>
      <c r="D16994" s="45" t="s">
        <v>18252</v>
      </c>
      <c r="E16994" s="45" t="s">
        <v>6213</v>
      </c>
      <c r="F16994" s="45" t="s">
        <v>1384</v>
      </c>
      <c r="G16994" s="45" t="s">
        <v>1385</v>
      </c>
      <c r="P16994" s="343"/>
    </row>
    <row r="16995" spans="1:16" x14ac:dyDescent="0.25">
      <c r="A16995" s="44" t="s">
        <v>13652</v>
      </c>
      <c r="B16995" s="44" t="s">
        <v>13653</v>
      </c>
      <c r="C16995" s="45" t="s">
        <v>13737</v>
      </c>
      <c r="D16995" s="45" t="s">
        <v>4574</v>
      </c>
      <c r="E16995" s="275">
        <f>DATE(2028,3,25)</f>
        <v>46837</v>
      </c>
      <c r="M16995" s="337"/>
      <c r="P16995" s="343"/>
    </row>
    <row r="16996" spans="1:16" x14ac:dyDescent="0.25">
      <c r="A16996" s="44" t="s">
        <v>3116</v>
      </c>
      <c r="B16996" s="44" t="s">
        <v>15287</v>
      </c>
      <c r="C16996" s="45" t="s">
        <v>3113</v>
      </c>
      <c r="D16996" s="45" t="s">
        <v>16294</v>
      </c>
      <c r="E16996" s="46">
        <v>45869</v>
      </c>
      <c r="F16996" s="338"/>
      <c r="G16996" s="44"/>
      <c r="H16996" s="44"/>
      <c r="I16996" s="44"/>
      <c r="J16996" s="44"/>
      <c r="K16996" s="44"/>
      <c r="L16996" s="337"/>
      <c r="M16996" s="337"/>
      <c r="N16996" s="31"/>
      <c r="P16996" s="343"/>
    </row>
    <row r="16997" spans="1:16" x14ac:dyDescent="0.25">
      <c r="A16997" s="44" t="s">
        <v>3116</v>
      </c>
      <c r="B16997" s="44" t="s">
        <v>16400</v>
      </c>
      <c r="C16997" s="45" t="s">
        <v>16401</v>
      </c>
      <c r="D16997" s="45" t="s">
        <v>16294</v>
      </c>
      <c r="E16997" s="46">
        <v>45961</v>
      </c>
      <c r="F16997" s="338"/>
      <c r="G16997" s="44"/>
      <c r="H16997" s="44"/>
      <c r="I16997" s="44"/>
      <c r="J16997" s="44"/>
      <c r="K16997" s="44"/>
      <c r="L16997" s="337"/>
      <c r="M16997" s="337"/>
      <c r="N16997" s="31"/>
      <c r="P16997" s="343"/>
    </row>
    <row r="16998" spans="1:16" x14ac:dyDescent="0.2">
      <c r="A16998" s="57" t="s">
        <v>1484</v>
      </c>
      <c r="B16998" s="57" t="s">
        <v>1488</v>
      </c>
      <c r="C16998" s="62">
        <v>21027</v>
      </c>
      <c r="D16998" s="62" t="s">
        <v>5966</v>
      </c>
      <c r="E16998" s="60">
        <v>45777</v>
      </c>
      <c r="F16998" s="339" t="s">
        <v>16268</v>
      </c>
      <c r="G16998" s="339" t="s">
        <v>16268</v>
      </c>
      <c r="H16998" s="57"/>
      <c r="I16998" s="57"/>
      <c r="J16998" s="57"/>
      <c r="K16998" s="57"/>
      <c r="L16998" s="337"/>
      <c r="M16998" s="337"/>
      <c r="N16998" s="31"/>
      <c r="P16998" s="343"/>
    </row>
    <row r="16999" spans="1:16" x14ac:dyDescent="0.25">
      <c r="A16999" s="264" t="s">
        <v>3580</v>
      </c>
      <c r="B16999" s="264" t="s">
        <v>6684</v>
      </c>
      <c r="C16999" s="265">
        <v>21020301</v>
      </c>
      <c r="D16999" s="265" t="s">
        <v>15953</v>
      </c>
      <c r="E16999" s="266" t="s">
        <v>6422</v>
      </c>
      <c r="P16999" s="343"/>
    </row>
    <row r="17000" spans="1:16" x14ac:dyDescent="0.25">
      <c r="A17000" s="264" t="s">
        <v>3580</v>
      </c>
      <c r="B17000" s="264" t="s">
        <v>17682</v>
      </c>
      <c r="C17000" s="265">
        <v>25010501</v>
      </c>
      <c r="D17000" s="265" t="s">
        <v>15953</v>
      </c>
      <c r="E17000" s="266" t="s">
        <v>17681</v>
      </c>
      <c r="P17000" s="343"/>
    </row>
    <row r="17001" spans="1:16" x14ac:dyDescent="0.25">
      <c r="A17001" s="264" t="s">
        <v>3580</v>
      </c>
      <c r="B17001" s="264" t="s">
        <v>6663</v>
      </c>
      <c r="C17001" s="265">
        <v>25010502</v>
      </c>
      <c r="D17001" s="265" t="s">
        <v>15953</v>
      </c>
      <c r="E17001" s="266" t="s">
        <v>6677</v>
      </c>
      <c r="P17001" s="343"/>
    </row>
    <row r="17002" spans="1:16" x14ac:dyDescent="0.25">
      <c r="A17002" s="44" t="s">
        <v>11905</v>
      </c>
      <c r="B17002" s="44" t="s">
        <v>1355</v>
      </c>
      <c r="C17002" s="45" t="s">
        <v>10974</v>
      </c>
      <c r="D17002" s="45" t="s">
        <v>18252</v>
      </c>
      <c r="E17002" s="45" t="s">
        <v>10715</v>
      </c>
      <c r="F17002" s="45" t="s">
        <v>1384</v>
      </c>
      <c r="G17002" s="45" t="s">
        <v>1385</v>
      </c>
      <c r="P17002" s="343"/>
    </row>
    <row r="17003" spans="1:16" x14ac:dyDescent="0.25">
      <c r="A17003" s="44" t="s">
        <v>11905</v>
      </c>
      <c r="B17003" s="44" t="s">
        <v>15963</v>
      </c>
      <c r="C17003" s="45" t="s">
        <v>15964</v>
      </c>
      <c r="D17003" s="45" t="s">
        <v>18252</v>
      </c>
      <c r="E17003" s="45" t="s">
        <v>6214</v>
      </c>
      <c r="F17003" s="45" t="s">
        <v>1384</v>
      </c>
      <c r="G17003" s="45" t="s">
        <v>1385</v>
      </c>
      <c r="P17003" s="343"/>
    </row>
    <row r="17004" spans="1:16" x14ac:dyDescent="0.25">
      <c r="A17004" s="44" t="s">
        <v>3071</v>
      </c>
      <c r="B17004" s="44" t="s">
        <v>6451</v>
      </c>
      <c r="C17004" s="45" t="s">
        <v>6506</v>
      </c>
      <c r="D17004" s="45" t="s">
        <v>15765</v>
      </c>
      <c r="E17004" s="45" t="s">
        <v>6210</v>
      </c>
      <c r="F17004" s="328"/>
      <c r="G17004" s="328"/>
      <c r="H17004" s="328"/>
      <c r="I17004" s="329"/>
      <c r="J17004" s="329"/>
      <c r="K17004" s="329"/>
      <c r="L17004" s="337"/>
      <c r="M17004" s="337"/>
      <c r="P17004" s="343"/>
    </row>
    <row r="17005" spans="1:16" x14ac:dyDescent="0.25">
      <c r="A17005" s="346" t="s">
        <v>3071</v>
      </c>
      <c r="B17005" s="346" t="s">
        <v>6451</v>
      </c>
      <c r="C17005" s="347" t="s">
        <v>6506</v>
      </c>
      <c r="D17005" s="347" t="s">
        <v>15765</v>
      </c>
      <c r="E17005" s="347" t="s">
        <v>10715</v>
      </c>
      <c r="F17005" s="346"/>
      <c r="G17005" s="346"/>
      <c r="H17005" s="346"/>
      <c r="I17005" s="346"/>
      <c r="J17005" s="346"/>
      <c r="K17005" s="346"/>
      <c r="L17005" s="346"/>
      <c r="M17005" s="346"/>
      <c r="P17005" s="343"/>
    </row>
    <row r="17006" spans="1:16" x14ac:dyDescent="0.25">
      <c r="A17006" s="44" t="s">
        <v>5247</v>
      </c>
      <c r="B17006" s="44" t="s">
        <v>5235</v>
      </c>
      <c r="C17006" s="45" t="s">
        <v>5248</v>
      </c>
      <c r="D17006" s="45" t="s">
        <v>15765</v>
      </c>
      <c r="E17006" s="45" t="s">
        <v>5246</v>
      </c>
      <c r="F17006" s="328"/>
      <c r="G17006" s="328"/>
      <c r="H17006" s="328"/>
      <c r="I17006" s="329"/>
      <c r="J17006" s="329"/>
      <c r="K17006" s="329"/>
      <c r="L17006" s="337"/>
      <c r="M17006" s="337"/>
      <c r="P17006" s="343"/>
    </row>
    <row r="17007" spans="1:16" x14ac:dyDescent="0.25">
      <c r="A17007" s="346" t="s">
        <v>5247</v>
      </c>
      <c r="B17007" s="346" t="s">
        <v>5235</v>
      </c>
      <c r="C17007" s="347" t="s">
        <v>5248</v>
      </c>
      <c r="D17007" s="347" t="s">
        <v>15765</v>
      </c>
      <c r="E17007" s="347" t="s">
        <v>16798</v>
      </c>
      <c r="F17007" s="346"/>
      <c r="G17007" s="346"/>
      <c r="H17007" s="346"/>
      <c r="I17007" s="346"/>
      <c r="J17007" s="346"/>
      <c r="K17007" s="346"/>
      <c r="L17007" s="346"/>
      <c r="M17007" s="346"/>
      <c r="P17007" s="343"/>
    </row>
    <row r="17008" spans="1:16" x14ac:dyDescent="0.25">
      <c r="A17008" s="44" t="s">
        <v>5247</v>
      </c>
      <c r="B17008" s="44" t="s">
        <v>5235</v>
      </c>
      <c r="C17008" s="45" t="s">
        <v>5248</v>
      </c>
      <c r="D17008" s="45" t="s">
        <v>13812</v>
      </c>
      <c r="E17008" s="45" t="s">
        <v>5246</v>
      </c>
      <c r="F17008" s="93"/>
      <c r="G17008" s="93"/>
      <c r="H17008" s="93"/>
      <c r="I17008" s="99"/>
      <c r="J17008" s="99"/>
      <c r="K17008" s="99"/>
      <c r="L17008" s="337"/>
      <c r="M17008" s="337"/>
      <c r="P17008" s="343"/>
    </row>
    <row r="17009" spans="1:16" x14ac:dyDescent="0.2">
      <c r="A17009" s="149" t="s">
        <v>2343</v>
      </c>
      <c r="B17009" s="149" t="s">
        <v>2344</v>
      </c>
      <c r="C17009" s="106" t="s">
        <v>2345</v>
      </c>
      <c r="D17009" s="93" t="s">
        <v>1593</v>
      </c>
      <c r="E17009" s="168">
        <v>45930</v>
      </c>
      <c r="F17009" s="93"/>
      <c r="G17009" s="93"/>
      <c r="H17009" s="93"/>
      <c r="I17009" s="99"/>
      <c r="J17009" s="99"/>
      <c r="K17009" s="99"/>
      <c r="L17009" s="337"/>
      <c r="M17009" s="337"/>
      <c r="N17009" s="31"/>
      <c r="P17009" s="343"/>
    </row>
    <row r="17010" spans="1:16" x14ac:dyDescent="0.2">
      <c r="A17010" s="57" t="s">
        <v>1031</v>
      </c>
      <c r="B17010" s="57" t="s">
        <v>1497</v>
      </c>
      <c r="C17010" s="62">
        <v>2411</v>
      </c>
      <c r="D17010" s="62" t="s">
        <v>5966</v>
      </c>
      <c r="E17010" s="60">
        <v>45961</v>
      </c>
      <c r="F17010" s="339" t="s">
        <v>16267</v>
      </c>
      <c r="G17010" s="339" t="s">
        <v>16268</v>
      </c>
      <c r="H17010" s="57"/>
      <c r="I17010" s="57"/>
      <c r="J17010" s="57"/>
      <c r="K17010" s="57"/>
      <c r="L17010" s="337"/>
      <c r="M17010" s="337"/>
      <c r="N17010" s="31"/>
      <c r="P17010" s="343"/>
    </row>
    <row r="17011" spans="1:16" x14ac:dyDescent="0.2">
      <c r="A17011" s="57" t="s">
        <v>1031</v>
      </c>
      <c r="B17011" s="92" t="s">
        <v>4550</v>
      </c>
      <c r="C17011" s="93" t="s">
        <v>4548</v>
      </c>
      <c r="D17011" s="93" t="s">
        <v>4549</v>
      </c>
      <c r="E17011" s="94">
        <v>46203</v>
      </c>
      <c r="F17011" s="93"/>
      <c r="G17011" s="93"/>
      <c r="H17011" s="93"/>
      <c r="I17011" s="99"/>
      <c r="J17011" s="99"/>
      <c r="K17011" s="99"/>
      <c r="L17011" s="337"/>
      <c r="M17011" s="337"/>
      <c r="P17011" s="343"/>
    </row>
    <row r="17012" spans="1:16" x14ac:dyDescent="0.25">
      <c r="A17012" s="44" t="s">
        <v>619</v>
      </c>
      <c r="B17012" s="92" t="s">
        <v>13392</v>
      </c>
      <c r="C17012" s="45" t="s">
        <v>13126</v>
      </c>
      <c r="D17012" s="93" t="s">
        <v>13391</v>
      </c>
      <c r="E17012" s="94">
        <v>45838</v>
      </c>
      <c r="F17012" s="93"/>
      <c r="G17012" s="93"/>
      <c r="H17012" s="93"/>
      <c r="I17012" s="99"/>
      <c r="J17012" s="99"/>
      <c r="K17012" s="99"/>
      <c r="L17012" s="337"/>
      <c r="M17012" s="337"/>
      <c r="N17012" s="31"/>
      <c r="P17012" s="343"/>
    </row>
    <row r="17013" spans="1:16" x14ac:dyDescent="0.25">
      <c r="A17013" s="44" t="s">
        <v>619</v>
      </c>
      <c r="B17013" s="44" t="s">
        <v>15292</v>
      </c>
      <c r="C17013" s="45" t="s">
        <v>3738</v>
      </c>
      <c r="D17013" s="45" t="s">
        <v>16294</v>
      </c>
      <c r="E17013" s="46">
        <v>46081</v>
      </c>
      <c r="F17013" s="338"/>
      <c r="G17013" s="44"/>
      <c r="H17013" s="44"/>
      <c r="I17013" s="44"/>
      <c r="J17013" s="44"/>
      <c r="K17013" s="44"/>
      <c r="L17013" s="337"/>
      <c r="M17013" s="337"/>
      <c r="P17013" s="343"/>
    </row>
    <row r="17014" spans="1:16" x14ac:dyDescent="0.25">
      <c r="A17014" s="44" t="s">
        <v>619</v>
      </c>
      <c r="B17014" s="44" t="s">
        <v>15290</v>
      </c>
      <c r="C17014" s="45" t="s">
        <v>7249</v>
      </c>
      <c r="D17014" s="45" t="s">
        <v>16294</v>
      </c>
      <c r="E17014" s="46">
        <v>45777</v>
      </c>
      <c r="F17014" s="338"/>
      <c r="G17014" s="44"/>
      <c r="H17014" s="44"/>
      <c r="I17014" s="44"/>
      <c r="J17014" s="44"/>
      <c r="K17014" s="44"/>
      <c r="L17014" s="337"/>
      <c r="M17014" s="337"/>
      <c r="N17014" s="31"/>
      <c r="P17014" s="343"/>
    </row>
    <row r="17015" spans="1:16" x14ac:dyDescent="0.25">
      <c r="A17015" s="44" t="s">
        <v>619</v>
      </c>
      <c r="B17015" s="44" t="s">
        <v>13523</v>
      </c>
      <c r="C17015" s="45" t="s">
        <v>13524</v>
      </c>
      <c r="D17015" s="45" t="s">
        <v>16294</v>
      </c>
      <c r="E17015" s="46">
        <v>45808</v>
      </c>
      <c r="F17015" s="338"/>
      <c r="G17015" s="44"/>
      <c r="H17015" s="44"/>
      <c r="I17015" s="44"/>
      <c r="J17015" s="44"/>
      <c r="K17015" s="44"/>
      <c r="L17015" s="337"/>
      <c r="M17015" s="337"/>
      <c r="N17015" s="31"/>
      <c r="P17015" s="343"/>
    </row>
    <row r="17016" spans="1:16" x14ac:dyDescent="0.25">
      <c r="A17016" s="102" t="s">
        <v>619</v>
      </c>
      <c r="B17016" s="131" t="s">
        <v>7741</v>
      </c>
      <c r="C17016" s="96" t="s">
        <v>7742</v>
      </c>
      <c r="D17016" s="96" t="s">
        <v>1398</v>
      </c>
      <c r="E17016" s="112">
        <v>45737</v>
      </c>
      <c r="F17016" s="93"/>
      <c r="G17016" s="93"/>
      <c r="H17016" s="93"/>
      <c r="I17016" s="99"/>
      <c r="J17016" s="99"/>
      <c r="K17016" s="99"/>
      <c r="L17016" s="337"/>
      <c r="M17016" s="337"/>
      <c r="N17016" s="31"/>
      <c r="P17016" s="343"/>
    </row>
    <row r="17017" spans="1:16" x14ac:dyDescent="0.25">
      <c r="A17017" s="264" t="s">
        <v>619</v>
      </c>
      <c r="B17017" s="264" t="s">
        <v>6692</v>
      </c>
      <c r="C17017" s="265">
        <v>220902</v>
      </c>
      <c r="D17017" s="265" t="s">
        <v>15953</v>
      </c>
      <c r="E17017" s="266" t="s">
        <v>6210</v>
      </c>
      <c r="P17017" s="343"/>
    </row>
    <row r="17018" spans="1:16" x14ac:dyDescent="0.25">
      <c r="A17018" s="264" t="s">
        <v>619</v>
      </c>
      <c r="B17018" s="264" t="s">
        <v>1069</v>
      </c>
      <c r="C17018" s="265">
        <v>230103</v>
      </c>
      <c r="D17018" s="265" t="s">
        <v>15953</v>
      </c>
      <c r="E17018" s="266" t="s">
        <v>6809</v>
      </c>
      <c r="P17018" s="343"/>
    </row>
    <row r="17019" spans="1:16" x14ac:dyDescent="0.25">
      <c r="A17019" s="264" t="s">
        <v>619</v>
      </c>
      <c r="B17019" s="264" t="s">
        <v>10524</v>
      </c>
      <c r="C17019" s="265">
        <v>230401</v>
      </c>
      <c r="D17019" s="265" t="s">
        <v>15953</v>
      </c>
      <c r="E17019" s="266" t="s">
        <v>9996</v>
      </c>
      <c r="P17019" s="343"/>
    </row>
    <row r="17020" spans="1:16" x14ac:dyDescent="0.25">
      <c r="A17020" s="264" t="s">
        <v>619</v>
      </c>
      <c r="B17020" s="264" t="s">
        <v>10629</v>
      </c>
      <c r="C17020" s="265">
        <v>230804</v>
      </c>
      <c r="D17020" s="265" t="s">
        <v>15953</v>
      </c>
      <c r="E17020" s="266" t="s">
        <v>5279</v>
      </c>
      <c r="P17020" s="343"/>
    </row>
    <row r="17021" spans="1:16" x14ac:dyDescent="0.25">
      <c r="A17021" s="264" t="s">
        <v>619</v>
      </c>
      <c r="B17021" s="264" t="s">
        <v>6669</v>
      </c>
      <c r="C17021" s="265">
        <v>230807</v>
      </c>
      <c r="D17021" s="265" t="s">
        <v>15953</v>
      </c>
      <c r="E17021" s="266" t="s">
        <v>6877</v>
      </c>
      <c r="P17021" s="343"/>
    </row>
    <row r="17022" spans="1:16" x14ac:dyDescent="0.25">
      <c r="A17022" s="264" t="s">
        <v>619</v>
      </c>
      <c r="B17022" s="264" t="s">
        <v>3590</v>
      </c>
      <c r="C17022" s="265">
        <v>230903</v>
      </c>
      <c r="D17022" s="265" t="s">
        <v>15953</v>
      </c>
      <c r="E17022" s="266" t="s">
        <v>10715</v>
      </c>
      <c r="P17022" s="343"/>
    </row>
    <row r="17023" spans="1:16" x14ac:dyDescent="0.25">
      <c r="A17023" s="264" t="s">
        <v>619</v>
      </c>
      <c r="B17023" s="264" t="s">
        <v>12991</v>
      </c>
      <c r="C17023" s="265">
        <v>240102</v>
      </c>
      <c r="D17023" s="265" t="s">
        <v>15953</v>
      </c>
      <c r="E17023" s="266" t="s">
        <v>6677</v>
      </c>
      <c r="P17023" s="343"/>
    </row>
    <row r="17024" spans="1:16" x14ac:dyDescent="0.25">
      <c r="A17024" s="264" t="s">
        <v>619</v>
      </c>
      <c r="B17024" s="264" t="s">
        <v>14575</v>
      </c>
      <c r="C17024" s="265">
        <v>240402</v>
      </c>
      <c r="D17024" s="265" t="s">
        <v>15953</v>
      </c>
      <c r="E17024" s="266" t="s">
        <v>6492</v>
      </c>
      <c r="P17024" s="343"/>
    </row>
    <row r="17025" spans="1:16" x14ac:dyDescent="0.25">
      <c r="A17025" s="264" t="s">
        <v>619</v>
      </c>
      <c r="B17025" s="264" t="s">
        <v>14577</v>
      </c>
      <c r="C17025" s="265">
        <v>240501</v>
      </c>
      <c r="D17025" s="265" t="s">
        <v>15953</v>
      </c>
      <c r="E17025" s="266" t="s">
        <v>14578</v>
      </c>
      <c r="P17025" s="343"/>
    </row>
    <row r="17026" spans="1:16" x14ac:dyDescent="0.25">
      <c r="A17026" s="264" t="s">
        <v>619</v>
      </c>
      <c r="B17026" s="264" t="s">
        <v>1921</v>
      </c>
      <c r="C17026" s="265">
        <v>250101</v>
      </c>
      <c r="D17026" s="265" t="s">
        <v>15953</v>
      </c>
      <c r="E17026" s="266" t="s">
        <v>17681</v>
      </c>
      <c r="P17026" s="343"/>
    </row>
    <row r="17027" spans="1:16" x14ac:dyDescent="0.25">
      <c r="A17027" s="44" t="s">
        <v>4871</v>
      </c>
      <c r="B17027" s="44" t="s">
        <v>1353</v>
      </c>
      <c r="C17027" s="45" t="s">
        <v>15395</v>
      </c>
      <c r="D17027" s="45" t="s">
        <v>18252</v>
      </c>
      <c r="E17027" s="45" t="s">
        <v>10069</v>
      </c>
      <c r="F17027" s="45" t="s">
        <v>1384</v>
      </c>
      <c r="G17027" s="45" t="s">
        <v>1385</v>
      </c>
      <c r="P17027" s="343"/>
    </row>
    <row r="17028" spans="1:16" x14ac:dyDescent="0.25">
      <c r="A17028" s="403" t="s">
        <v>4871</v>
      </c>
      <c r="B17028" s="403" t="s">
        <v>17153</v>
      </c>
      <c r="C17028" s="413">
        <v>6.25</v>
      </c>
      <c r="D17028" s="43" t="s">
        <v>17679</v>
      </c>
      <c r="E17028" s="43">
        <v>47422</v>
      </c>
      <c r="F17028" s="88"/>
      <c r="P17028" s="343"/>
    </row>
    <row r="17029" spans="1:16" x14ac:dyDescent="0.25">
      <c r="A17029" s="403" t="s">
        <v>4871</v>
      </c>
      <c r="B17029" s="403" t="s">
        <v>17133</v>
      </c>
      <c r="C17029" s="413">
        <v>18.22</v>
      </c>
      <c r="D17029" s="43" t="s">
        <v>17679</v>
      </c>
      <c r="E17029" s="43">
        <v>45838</v>
      </c>
      <c r="F17029" s="88"/>
      <c r="P17029" s="343"/>
    </row>
    <row r="17030" spans="1:16" x14ac:dyDescent="0.25">
      <c r="A17030" s="403" t="s">
        <v>4871</v>
      </c>
      <c r="B17030" s="403" t="s">
        <v>17105</v>
      </c>
      <c r="C17030" s="413">
        <v>39.25</v>
      </c>
      <c r="D17030" s="43" t="s">
        <v>17679</v>
      </c>
      <c r="E17030" s="43">
        <v>47514</v>
      </c>
      <c r="F17030" s="88"/>
      <c r="P17030" s="343"/>
    </row>
    <row r="17031" spans="1:16" x14ac:dyDescent="0.25">
      <c r="A17031" s="1" t="s">
        <v>84</v>
      </c>
      <c r="B17031" s="432" t="s">
        <v>183</v>
      </c>
      <c r="C17031" s="433" t="s">
        <v>4422</v>
      </c>
      <c r="D17031" s="434" t="s">
        <v>17016</v>
      </c>
      <c r="E17031" s="434">
        <v>45823</v>
      </c>
      <c r="P17031" s="343"/>
    </row>
    <row r="17032" spans="1:16" x14ac:dyDescent="0.25">
      <c r="A17032" s="1" t="s">
        <v>84</v>
      </c>
      <c r="B17032" s="432" t="s">
        <v>183</v>
      </c>
      <c r="C17032" s="433" t="s">
        <v>4422</v>
      </c>
      <c r="D17032" s="434" t="s">
        <v>17016</v>
      </c>
      <c r="E17032" s="434">
        <v>45823</v>
      </c>
      <c r="P17032" s="343"/>
    </row>
    <row r="17033" spans="1:16" x14ac:dyDescent="0.25">
      <c r="A17033" s="44" t="s">
        <v>18242</v>
      </c>
      <c r="B17033" s="44" t="s">
        <v>18102</v>
      </c>
      <c r="C17033" s="45" t="s">
        <v>18103</v>
      </c>
      <c r="D17033" s="45" t="s">
        <v>18252</v>
      </c>
      <c r="E17033" s="45" t="s">
        <v>6985</v>
      </c>
      <c r="F17033" s="45" t="s">
        <v>1385</v>
      </c>
      <c r="G17033" s="45" t="s">
        <v>1385</v>
      </c>
      <c r="P17033" s="343"/>
    </row>
    <row r="17034" spans="1:16" x14ac:dyDescent="0.25">
      <c r="A17034" s="264" t="s">
        <v>7166</v>
      </c>
      <c r="B17034" s="264" t="s">
        <v>2751</v>
      </c>
      <c r="C17034" s="265">
        <v>220105</v>
      </c>
      <c r="D17034" s="265" t="s">
        <v>15953</v>
      </c>
      <c r="E17034" s="266" t="s">
        <v>3064</v>
      </c>
      <c r="P17034" s="343"/>
    </row>
    <row r="17035" spans="1:16" x14ac:dyDescent="0.25">
      <c r="A17035" s="44" t="s">
        <v>14340</v>
      </c>
      <c r="B17035" s="44" t="s">
        <v>1489</v>
      </c>
      <c r="C17035" s="45" t="s">
        <v>14341</v>
      </c>
      <c r="D17035" s="45" t="s">
        <v>2000</v>
      </c>
      <c r="E17035" s="46">
        <v>45925</v>
      </c>
      <c r="F17035" s="93"/>
      <c r="G17035" s="93"/>
      <c r="H17035" s="93" t="s">
        <v>1385</v>
      </c>
      <c r="I17035" s="99"/>
      <c r="J17035" s="99"/>
      <c r="K17035" s="99"/>
      <c r="L17035" s="337"/>
      <c r="M17035" s="337"/>
      <c r="N17035" s="31"/>
      <c r="P17035" s="343"/>
    </row>
    <row r="17036" spans="1:16" x14ac:dyDescent="0.25">
      <c r="A17036" s="44" t="s">
        <v>6156</v>
      </c>
      <c r="B17036" s="44" t="s">
        <v>9313</v>
      </c>
      <c r="C17036" s="45" t="s">
        <v>9314</v>
      </c>
      <c r="D17036" s="45" t="s">
        <v>18252</v>
      </c>
      <c r="E17036" s="45" t="s">
        <v>3754</v>
      </c>
      <c r="F17036" s="45" t="s">
        <v>1384</v>
      </c>
      <c r="G17036" s="45" t="s">
        <v>1385</v>
      </c>
      <c r="P17036" s="343"/>
    </row>
    <row r="17037" spans="1:16" x14ac:dyDescent="0.25">
      <c r="A17037" s="44" t="s">
        <v>6157</v>
      </c>
      <c r="B17037" s="44" t="s">
        <v>6176</v>
      </c>
      <c r="C17037" s="45" t="s">
        <v>6189</v>
      </c>
      <c r="D17037" s="45" t="s">
        <v>18252</v>
      </c>
      <c r="E17037" s="45" t="s">
        <v>6210</v>
      </c>
      <c r="F17037" s="45" t="s">
        <v>1384</v>
      </c>
      <c r="G17037" s="45" t="s">
        <v>1385</v>
      </c>
      <c r="P17037" s="343"/>
    </row>
    <row r="17038" spans="1:16" x14ac:dyDescent="0.25">
      <c r="A17038" s="264" t="s">
        <v>8816</v>
      </c>
      <c r="B17038" s="264" t="s">
        <v>2751</v>
      </c>
      <c r="C17038" s="265">
        <v>230105</v>
      </c>
      <c r="D17038" s="265" t="s">
        <v>15953</v>
      </c>
      <c r="E17038" s="266" t="s">
        <v>6877</v>
      </c>
      <c r="P17038" s="343"/>
    </row>
    <row r="17039" spans="1:16" x14ac:dyDescent="0.25">
      <c r="A17039" s="264" t="s">
        <v>8816</v>
      </c>
      <c r="B17039" s="264" t="s">
        <v>6966</v>
      </c>
      <c r="C17039" s="265">
        <v>23010401</v>
      </c>
      <c r="D17039" s="265" t="s">
        <v>15953</v>
      </c>
      <c r="E17039" s="266" t="s">
        <v>6967</v>
      </c>
      <c r="P17039" s="343"/>
    </row>
    <row r="17040" spans="1:16" x14ac:dyDescent="0.25">
      <c r="A17040" s="264" t="s">
        <v>8816</v>
      </c>
      <c r="B17040" s="264" t="s">
        <v>3782</v>
      </c>
      <c r="C17040" s="265">
        <v>23010402</v>
      </c>
      <c r="D17040" s="265" t="s">
        <v>15953</v>
      </c>
      <c r="E17040" s="266" t="s">
        <v>8836</v>
      </c>
      <c r="P17040" s="343"/>
    </row>
    <row r="17041" spans="1:16" x14ac:dyDescent="0.25">
      <c r="A17041" s="273" t="s">
        <v>8351</v>
      </c>
      <c r="B17041" s="273" t="s">
        <v>8323</v>
      </c>
      <c r="C17041" s="274">
        <v>791202207003</v>
      </c>
      <c r="D17041" s="274" t="s">
        <v>8356</v>
      </c>
      <c r="E17041" s="276" t="s">
        <v>6714</v>
      </c>
      <c r="F17041" s="328"/>
      <c r="G17041" s="328"/>
      <c r="H17041" s="328"/>
      <c r="I17041" s="329"/>
      <c r="J17041" s="329"/>
      <c r="K17041" s="329"/>
      <c r="L17041" s="337"/>
      <c r="M17041" s="337"/>
      <c r="P17041" s="343"/>
    </row>
    <row r="17042" spans="1:16" x14ac:dyDescent="0.25">
      <c r="A17042" s="44" t="s">
        <v>8351</v>
      </c>
      <c r="B17042" s="44" t="s">
        <v>5559</v>
      </c>
      <c r="C17042" s="45" t="s">
        <v>5837</v>
      </c>
      <c r="D17042" s="45" t="s">
        <v>15765</v>
      </c>
      <c r="E17042" s="45" t="s">
        <v>5246</v>
      </c>
      <c r="F17042" s="328"/>
      <c r="G17042" s="328"/>
      <c r="H17042" s="328"/>
      <c r="I17042" s="329"/>
      <c r="J17042" s="329"/>
      <c r="K17042" s="329"/>
      <c r="L17042" s="337"/>
      <c r="M17042" s="337"/>
      <c r="P17042" s="343"/>
    </row>
    <row r="17043" spans="1:16" x14ac:dyDescent="0.25">
      <c r="A17043" s="44" t="s">
        <v>8351</v>
      </c>
      <c r="B17043" s="44" t="s">
        <v>3753</v>
      </c>
      <c r="C17043" s="45" t="s">
        <v>10125</v>
      </c>
      <c r="D17043" s="45" t="s">
        <v>15765</v>
      </c>
      <c r="E17043" s="45" t="s">
        <v>6210</v>
      </c>
      <c r="F17043" s="328"/>
      <c r="G17043" s="328"/>
      <c r="H17043" s="328"/>
      <c r="I17043" s="329"/>
      <c r="J17043" s="329"/>
      <c r="K17043" s="329"/>
      <c r="L17043" s="337"/>
      <c r="M17043" s="337"/>
      <c r="P17043" s="343"/>
    </row>
    <row r="17044" spans="1:16" x14ac:dyDescent="0.25">
      <c r="A17044" s="346" t="s">
        <v>8351</v>
      </c>
      <c r="B17044" s="346" t="s">
        <v>5559</v>
      </c>
      <c r="C17044" s="347" t="s">
        <v>5837</v>
      </c>
      <c r="D17044" s="347" t="s">
        <v>15765</v>
      </c>
      <c r="E17044" s="347" t="s">
        <v>2980</v>
      </c>
      <c r="F17044" s="346"/>
      <c r="G17044" s="346"/>
      <c r="H17044" s="346"/>
      <c r="I17044" s="346"/>
      <c r="J17044" s="346"/>
      <c r="K17044" s="346"/>
      <c r="L17044" s="346"/>
      <c r="M17044" s="346"/>
      <c r="P17044" s="343"/>
    </row>
    <row r="17045" spans="1:16" x14ac:dyDescent="0.25">
      <c r="A17045" s="346" t="s">
        <v>8351</v>
      </c>
      <c r="B17045" s="346" t="s">
        <v>3753</v>
      </c>
      <c r="C17045" s="347" t="s">
        <v>10125</v>
      </c>
      <c r="D17045" s="347" t="s">
        <v>15765</v>
      </c>
      <c r="E17045" s="347" t="s">
        <v>16794</v>
      </c>
      <c r="F17045" s="346"/>
      <c r="G17045" s="346"/>
      <c r="H17045" s="346"/>
      <c r="I17045" s="346"/>
      <c r="J17045" s="346"/>
      <c r="K17045" s="346"/>
      <c r="L17045" s="346"/>
      <c r="M17045" s="346"/>
      <c r="P17045" s="343"/>
    </row>
    <row r="17046" spans="1:16" x14ac:dyDescent="0.25">
      <c r="A17046" s="44" t="s">
        <v>8351</v>
      </c>
      <c r="B17046" s="44" t="s">
        <v>3753</v>
      </c>
      <c r="C17046" s="45" t="s">
        <v>10125</v>
      </c>
      <c r="D17046" s="45" t="s">
        <v>13812</v>
      </c>
      <c r="E17046" s="45" t="s">
        <v>6210</v>
      </c>
      <c r="F17046" s="93"/>
      <c r="G17046" s="93"/>
      <c r="H17046" s="93"/>
      <c r="I17046" s="99"/>
      <c r="J17046" s="99"/>
      <c r="K17046" s="99"/>
      <c r="L17046" s="337"/>
      <c r="M17046" s="337"/>
      <c r="P17046" s="343"/>
    </row>
    <row r="17047" spans="1:16" x14ac:dyDescent="0.2">
      <c r="A17047" s="99" t="s">
        <v>8299</v>
      </c>
      <c r="B17047" s="92" t="s">
        <v>1595</v>
      </c>
      <c r="C17047" s="93" t="s">
        <v>8298</v>
      </c>
      <c r="D17047" s="93" t="s">
        <v>1398</v>
      </c>
      <c r="E17047" s="94">
        <v>46488</v>
      </c>
      <c r="F17047" s="93"/>
      <c r="G17047" s="93"/>
      <c r="H17047" s="93" t="s">
        <v>1385</v>
      </c>
      <c r="I17047" s="99"/>
      <c r="J17047" s="99"/>
      <c r="K17047" s="99"/>
      <c r="L17047" s="337"/>
      <c r="M17047" s="337"/>
      <c r="P17047" s="343"/>
    </row>
    <row r="17048" spans="1:16" x14ac:dyDescent="0.25">
      <c r="A17048" s="44" t="s">
        <v>7298</v>
      </c>
      <c r="B17048" s="44" t="s">
        <v>9963</v>
      </c>
      <c r="C17048" s="45" t="s">
        <v>7283</v>
      </c>
      <c r="D17048" s="45" t="s">
        <v>16294</v>
      </c>
      <c r="E17048" s="46">
        <v>46053</v>
      </c>
      <c r="F17048" s="338"/>
      <c r="G17048" s="44"/>
      <c r="H17048" s="44"/>
      <c r="I17048" s="44"/>
      <c r="J17048" s="44"/>
      <c r="K17048" s="44"/>
      <c r="L17048" s="337"/>
      <c r="M17048" s="337"/>
      <c r="P17048" s="343"/>
    </row>
    <row r="17049" spans="1:16" x14ac:dyDescent="0.25">
      <c r="A17049" s="264" t="s">
        <v>9667</v>
      </c>
      <c r="B17049" s="264" t="s">
        <v>6966</v>
      </c>
      <c r="C17049" s="265">
        <v>23010401</v>
      </c>
      <c r="D17049" s="265" t="s">
        <v>15953</v>
      </c>
      <c r="E17049" s="266" t="s">
        <v>6967</v>
      </c>
      <c r="P17049" s="343"/>
    </row>
    <row r="17050" spans="1:16" x14ac:dyDescent="0.25">
      <c r="A17050" s="264" t="s">
        <v>9667</v>
      </c>
      <c r="B17050" s="264" t="s">
        <v>3782</v>
      </c>
      <c r="C17050" s="265">
        <v>23010402</v>
      </c>
      <c r="D17050" s="265" t="s">
        <v>15953</v>
      </c>
      <c r="E17050" s="266" t="s">
        <v>8836</v>
      </c>
      <c r="P17050" s="343"/>
    </row>
    <row r="17051" spans="1:16" x14ac:dyDescent="0.25">
      <c r="A17051" s="44" t="s">
        <v>9400</v>
      </c>
      <c r="B17051" s="44" t="s">
        <v>1360</v>
      </c>
      <c r="C17051" s="45" t="s">
        <v>9307</v>
      </c>
      <c r="D17051" s="45" t="s">
        <v>18252</v>
      </c>
      <c r="E17051" s="45" t="s">
        <v>3754</v>
      </c>
      <c r="F17051" s="45" t="s">
        <v>1384</v>
      </c>
      <c r="G17051" s="45" t="s">
        <v>1385</v>
      </c>
      <c r="P17051" s="343"/>
    </row>
    <row r="17052" spans="1:16" x14ac:dyDescent="0.25">
      <c r="A17052" s="264" t="s">
        <v>15205</v>
      </c>
      <c r="B17052" s="264" t="s">
        <v>3590</v>
      </c>
      <c r="C17052" s="265">
        <v>230903</v>
      </c>
      <c r="D17052" s="265" t="s">
        <v>15953</v>
      </c>
      <c r="E17052" s="266" t="s">
        <v>10715</v>
      </c>
      <c r="P17052" s="343"/>
    </row>
    <row r="17053" spans="1:16" x14ac:dyDescent="0.25">
      <c r="A17053" s="264" t="s">
        <v>15205</v>
      </c>
      <c r="B17053" s="264" t="s">
        <v>14577</v>
      </c>
      <c r="C17053" s="265">
        <v>240501</v>
      </c>
      <c r="D17053" s="265" t="s">
        <v>15953</v>
      </c>
      <c r="E17053" s="266" t="s">
        <v>14578</v>
      </c>
      <c r="P17053" s="343"/>
    </row>
    <row r="17054" spans="1:16" x14ac:dyDescent="0.25">
      <c r="A17054" s="44" t="s">
        <v>1758</v>
      </c>
      <c r="B17054" s="44" t="s">
        <v>5296</v>
      </c>
      <c r="C17054" s="45" t="s">
        <v>5367</v>
      </c>
      <c r="D17054" s="45" t="s">
        <v>15765</v>
      </c>
      <c r="E17054" s="45" t="s">
        <v>5246</v>
      </c>
      <c r="F17054" s="328"/>
      <c r="G17054" s="328"/>
      <c r="H17054" s="328"/>
      <c r="I17054" s="329"/>
      <c r="J17054" s="329"/>
      <c r="K17054" s="329"/>
      <c r="L17054" s="337"/>
      <c r="M17054" s="337"/>
      <c r="P17054" s="343"/>
    </row>
    <row r="17055" spans="1:16" x14ac:dyDescent="0.25">
      <c r="A17055" s="346" t="s">
        <v>1758</v>
      </c>
      <c r="B17055" s="346" t="s">
        <v>5296</v>
      </c>
      <c r="C17055" s="347" t="s">
        <v>5367</v>
      </c>
      <c r="D17055" s="347" t="s">
        <v>15765</v>
      </c>
      <c r="E17055" s="347" t="s">
        <v>2980</v>
      </c>
      <c r="F17055" s="346"/>
      <c r="G17055" s="346"/>
      <c r="H17055" s="346"/>
      <c r="I17055" s="346"/>
      <c r="J17055" s="346"/>
      <c r="K17055" s="346"/>
      <c r="L17055" s="346"/>
      <c r="M17055" s="346"/>
      <c r="P17055" s="343"/>
    </row>
    <row r="17056" spans="1:16" x14ac:dyDescent="0.25">
      <c r="A17056" s="44" t="s">
        <v>11091</v>
      </c>
      <c r="B17056" s="44" t="s">
        <v>1355</v>
      </c>
      <c r="C17056" s="45" t="s">
        <v>10974</v>
      </c>
      <c r="D17056" s="45" t="s">
        <v>18252</v>
      </c>
      <c r="E17056" s="45" t="s">
        <v>10715</v>
      </c>
      <c r="F17056" s="45" t="s">
        <v>1384</v>
      </c>
      <c r="G17056" s="45" t="s">
        <v>1385</v>
      </c>
      <c r="P17056" s="343"/>
    </row>
    <row r="17057" spans="1:16" x14ac:dyDescent="0.25">
      <c r="A17057" s="44" t="s">
        <v>1813</v>
      </c>
      <c r="B17057" s="92" t="s">
        <v>13392</v>
      </c>
      <c r="C17057" s="77" t="s">
        <v>13124</v>
      </c>
      <c r="D17057" s="93" t="s">
        <v>13391</v>
      </c>
      <c r="E17057" s="94">
        <v>45838</v>
      </c>
      <c r="F17057" s="93"/>
      <c r="G17057" s="93"/>
      <c r="H17057" s="93"/>
      <c r="I17057" s="99"/>
      <c r="J17057" s="99"/>
      <c r="K17057" s="99"/>
      <c r="L17057" s="337"/>
      <c r="M17057" s="337"/>
      <c r="N17057" s="31"/>
      <c r="P17057" s="343"/>
    </row>
    <row r="17058" spans="1:16" x14ac:dyDescent="0.2">
      <c r="A17058" s="99" t="s">
        <v>1813</v>
      </c>
      <c r="B17058" s="92" t="s">
        <v>4890</v>
      </c>
      <c r="C17058" s="93" t="s">
        <v>4889</v>
      </c>
      <c r="D17058" s="93" t="s">
        <v>1702</v>
      </c>
      <c r="E17058" s="94">
        <v>45838</v>
      </c>
      <c r="F17058" s="93"/>
      <c r="G17058" s="93"/>
      <c r="H17058" s="93"/>
      <c r="I17058" s="99"/>
      <c r="J17058" s="99"/>
      <c r="K17058" s="99"/>
      <c r="L17058" s="337"/>
      <c r="M17058" s="337"/>
      <c r="N17058" s="31"/>
      <c r="P17058" s="343"/>
    </row>
    <row r="17059" spans="1:16" x14ac:dyDescent="0.25">
      <c r="A17059" s="114" t="s">
        <v>167</v>
      </c>
      <c r="B17059" s="117" t="s">
        <v>2346</v>
      </c>
      <c r="C17059" s="106" t="s">
        <v>2347</v>
      </c>
      <c r="D17059" s="93" t="s">
        <v>1593</v>
      </c>
      <c r="E17059" s="115">
        <v>46568</v>
      </c>
      <c r="F17059" s="93"/>
      <c r="G17059" s="93"/>
      <c r="H17059" s="93"/>
      <c r="I17059" s="99"/>
      <c r="J17059" s="99"/>
      <c r="K17059" s="99"/>
      <c r="L17059" s="337"/>
      <c r="M17059" s="337"/>
      <c r="P17059" s="343"/>
    </row>
    <row r="17060" spans="1:16" x14ac:dyDescent="0.25">
      <c r="A17060" s="1" t="s">
        <v>167</v>
      </c>
      <c r="B17060" s="432" t="s">
        <v>193</v>
      </c>
      <c r="C17060" s="433" t="s">
        <v>6286</v>
      </c>
      <c r="D17060" s="434" t="s">
        <v>17016</v>
      </c>
      <c r="E17060" s="434">
        <v>45920</v>
      </c>
      <c r="P17060" s="343"/>
    </row>
    <row r="17061" spans="1:16" x14ac:dyDescent="0.25">
      <c r="A17061" s="1" t="s">
        <v>167</v>
      </c>
      <c r="B17061" s="432" t="s">
        <v>193</v>
      </c>
      <c r="C17061" s="433" t="s">
        <v>6286</v>
      </c>
      <c r="D17061" s="434" t="s">
        <v>17016</v>
      </c>
      <c r="E17061" s="434">
        <v>45920</v>
      </c>
      <c r="P17061" s="343"/>
    </row>
    <row r="17062" spans="1:16" x14ac:dyDescent="0.25">
      <c r="A17062" s="1" t="s">
        <v>167</v>
      </c>
      <c r="B17062" s="432" t="s">
        <v>193</v>
      </c>
      <c r="C17062" s="433" t="s">
        <v>6286</v>
      </c>
      <c r="D17062" s="434" t="s">
        <v>17016</v>
      </c>
      <c r="E17062" s="434">
        <v>45920</v>
      </c>
      <c r="P17062" s="343"/>
    </row>
    <row r="17063" spans="1:16" x14ac:dyDescent="0.25">
      <c r="A17063" s="1" t="s">
        <v>167</v>
      </c>
      <c r="B17063" s="432" t="s">
        <v>193</v>
      </c>
      <c r="C17063" s="433" t="s">
        <v>6286</v>
      </c>
      <c r="D17063" s="434" t="s">
        <v>17016</v>
      </c>
      <c r="E17063" s="434">
        <v>45920</v>
      </c>
      <c r="P17063" s="343"/>
    </row>
    <row r="17064" spans="1:16" x14ac:dyDescent="0.25">
      <c r="A17064" s="44" t="s">
        <v>167</v>
      </c>
      <c r="B17064" s="44" t="s">
        <v>13654</v>
      </c>
      <c r="C17064" s="45" t="s">
        <v>13738</v>
      </c>
      <c r="D17064" s="45" t="s">
        <v>4574</v>
      </c>
      <c r="E17064" s="275">
        <f>DATE(2028,6,11)</f>
        <v>46915</v>
      </c>
      <c r="M17064" s="337"/>
      <c r="P17064" s="343"/>
    </row>
    <row r="17065" spans="1:16" x14ac:dyDescent="0.25">
      <c r="A17065" s="44" t="s">
        <v>13461</v>
      </c>
      <c r="B17065" s="44" t="s">
        <v>15285</v>
      </c>
      <c r="C17065" s="45" t="s">
        <v>13522</v>
      </c>
      <c r="D17065" s="45" t="s">
        <v>16294</v>
      </c>
      <c r="E17065" s="46">
        <v>45838</v>
      </c>
      <c r="F17065" s="338"/>
      <c r="G17065" s="44"/>
      <c r="H17065" s="44"/>
      <c r="I17065" s="44"/>
      <c r="J17065" s="44"/>
      <c r="K17065" s="44"/>
      <c r="L17065" s="337"/>
      <c r="M17065" s="337"/>
      <c r="N17065" s="31"/>
      <c r="P17065" s="343"/>
    </row>
    <row r="17066" spans="1:16" x14ac:dyDescent="0.25">
      <c r="A17066" s="76" t="s">
        <v>1032</v>
      </c>
      <c r="B17066" s="76" t="s">
        <v>7786</v>
      </c>
      <c r="C17066" s="97" t="s">
        <v>7787</v>
      </c>
      <c r="D17066" s="96" t="s">
        <v>1398</v>
      </c>
      <c r="E17066" s="112">
        <v>46075</v>
      </c>
      <c r="F17066" s="93"/>
      <c r="G17066" s="93"/>
      <c r="H17066" s="93"/>
      <c r="I17066" s="99"/>
      <c r="J17066" s="99"/>
      <c r="K17066" s="99"/>
      <c r="L17066" s="337"/>
      <c r="M17066" s="337"/>
      <c r="P17066" s="343"/>
    </row>
    <row r="17067" spans="1:16" x14ac:dyDescent="0.25">
      <c r="A17067" s="264" t="s">
        <v>1032</v>
      </c>
      <c r="B17067" s="264" t="s">
        <v>3753</v>
      </c>
      <c r="C17067" s="265">
        <v>210101</v>
      </c>
      <c r="D17067" s="265" t="s">
        <v>15953</v>
      </c>
      <c r="E17067" s="266" t="s">
        <v>3754</v>
      </c>
      <c r="P17067" s="343"/>
    </row>
    <row r="17068" spans="1:16" x14ac:dyDescent="0.25">
      <c r="A17068" s="44" t="s">
        <v>10159</v>
      </c>
      <c r="B17068" s="44" t="s">
        <v>5806</v>
      </c>
      <c r="C17068" s="45" t="s">
        <v>5838</v>
      </c>
      <c r="D17068" s="45" t="s">
        <v>15765</v>
      </c>
      <c r="E17068" s="45" t="s">
        <v>6422</v>
      </c>
      <c r="F17068" s="328"/>
      <c r="G17068" s="328"/>
      <c r="H17068" s="328"/>
      <c r="I17068" s="329"/>
      <c r="J17068" s="329"/>
      <c r="K17068" s="329"/>
      <c r="L17068" s="337"/>
      <c r="M17068" s="337"/>
      <c r="P17068" s="343"/>
    </row>
    <row r="17069" spans="1:16" x14ac:dyDescent="0.25">
      <c r="A17069" s="346" t="s">
        <v>10159</v>
      </c>
      <c r="B17069" s="346" t="s">
        <v>5806</v>
      </c>
      <c r="C17069" s="347" t="s">
        <v>5838</v>
      </c>
      <c r="D17069" s="347" t="s">
        <v>15765</v>
      </c>
      <c r="E17069" s="347" t="s">
        <v>8836</v>
      </c>
      <c r="F17069" s="346"/>
      <c r="G17069" s="346"/>
      <c r="H17069" s="346"/>
      <c r="I17069" s="346"/>
      <c r="J17069" s="346"/>
      <c r="K17069" s="346"/>
      <c r="L17069" s="346"/>
      <c r="M17069" s="346"/>
      <c r="P17069" s="343"/>
    </row>
    <row r="17070" spans="1:16" x14ac:dyDescent="0.25">
      <c r="A17070" s="44" t="s">
        <v>10159</v>
      </c>
      <c r="B17070" s="44" t="s">
        <v>5806</v>
      </c>
      <c r="C17070" s="45" t="s">
        <v>5838</v>
      </c>
      <c r="D17070" s="45" t="s">
        <v>13812</v>
      </c>
      <c r="E17070" s="45" t="s">
        <v>6422</v>
      </c>
      <c r="F17070" s="93"/>
      <c r="G17070" s="93"/>
      <c r="H17070" s="93"/>
      <c r="I17070" s="99"/>
      <c r="J17070" s="99"/>
      <c r="K17070" s="99"/>
      <c r="L17070" s="337"/>
      <c r="M17070" s="337"/>
      <c r="P17070" s="343"/>
    </row>
    <row r="17071" spans="1:16" x14ac:dyDescent="0.25">
      <c r="A17071" s="44" t="s">
        <v>11092</v>
      </c>
      <c r="B17071" s="44" t="s">
        <v>10985</v>
      </c>
      <c r="C17071" s="45" t="s">
        <v>10986</v>
      </c>
      <c r="D17071" s="45" t="s">
        <v>18252</v>
      </c>
      <c r="E17071" s="45" t="s">
        <v>10715</v>
      </c>
      <c r="F17071" s="45" t="s">
        <v>1384</v>
      </c>
      <c r="G17071" s="45" t="s">
        <v>1385</v>
      </c>
      <c r="P17071" s="343"/>
    </row>
    <row r="17072" spans="1:16" x14ac:dyDescent="0.25">
      <c r="A17072" s="76" t="s">
        <v>1914</v>
      </c>
      <c r="B17072" s="102" t="s">
        <v>7778</v>
      </c>
      <c r="C17072" s="97" t="s">
        <v>7779</v>
      </c>
      <c r="D17072" s="96" t="s">
        <v>1398</v>
      </c>
      <c r="E17072" s="64">
        <v>45975</v>
      </c>
      <c r="F17072" s="93"/>
      <c r="G17072" s="93"/>
      <c r="H17072" s="93"/>
      <c r="I17072" s="99"/>
      <c r="J17072" s="99"/>
      <c r="K17072" s="99"/>
      <c r="L17072" s="337"/>
      <c r="M17072" s="337"/>
      <c r="N17072" s="31"/>
      <c r="P17072" s="343"/>
    </row>
    <row r="17073" spans="1:16" x14ac:dyDescent="0.25">
      <c r="A17073" s="44" t="s">
        <v>645</v>
      </c>
      <c r="B17073" s="44" t="s">
        <v>15302</v>
      </c>
      <c r="C17073" s="45" t="s">
        <v>4964</v>
      </c>
      <c r="D17073" s="45" t="s">
        <v>16294</v>
      </c>
      <c r="E17073" s="46">
        <v>45900</v>
      </c>
      <c r="F17073" s="338" t="s">
        <v>2055</v>
      </c>
      <c r="G17073" s="44"/>
      <c r="H17073" s="44"/>
      <c r="I17073" s="44"/>
      <c r="J17073" s="44"/>
      <c r="K17073" s="44"/>
      <c r="L17073" s="337"/>
      <c r="M17073" s="337"/>
      <c r="N17073" s="31"/>
      <c r="P17073" s="343"/>
    </row>
    <row r="17074" spans="1:16" x14ac:dyDescent="0.25">
      <c r="A17074" s="264" t="s">
        <v>8817</v>
      </c>
      <c r="B17074" s="264" t="s">
        <v>6966</v>
      </c>
      <c r="C17074" s="265">
        <v>23010401</v>
      </c>
      <c r="D17074" s="265" t="s">
        <v>15953</v>
      </c>
      <c r="E17074" s="266" t="s">
        <v>6967</v>
      </c>
      <c r="P17074" s="343"/>
    </row>
    <row r="17075" spans="1:16" x14ac:dyDescent="0.25">
      <c r="A17075" s="264" t="s">
        <v>8817</v>
      </c>
      <c r="B17075" s="264" t="s">
        <v>3782</v>
      </c>
      <c r="C17075" s="265">
        <v>23010402</v>
      </c>
      <c r="D17075" s="265" t="s">
        <v>15953</v>
      </c>
      <c r="E17075" s="266" t="s">
        <v>8836</v>
      </c>
      <c r="P17075" s="343"/>
    </row>
    <row r="17076" spans="1:16" x14ac:dyDescent="0.25">
      <c r="A17076" s="44" t="s">
        <v>10598</v>
      </c>
      <c r="B17076" s="44" t="s">
        <v>3186</v>
      </c>
      <c r="C17076" s="45" t="s">
        <v>10544</v>
      </c>
      <c r="D17076" s="45" t="s">
        <v>18252</v>
      </c>
      <c r="E17076" s="45" t="s">
        <v>5410</v>
      </c>
      <c r="F17076" s="45" t="s">
        <v>1384</v>
      </c>
      <c r="G17076" s="45" t="s">
        <v>1385</v>
      </c>
      <c r="P17076" s="343"/>
    </row>
    <row r="17077" spans="1:16" x14ac:dyDescent="0.2">
      <c r="A17077" s="57" t="s">
        <v>5023</v>
      </c>
      <c r="B17077" s="57" t="s">
        <v>1497</v>
      </c>
      <c r="C17077" s="62">
        <v>2411</v>
      </c>
      <c r="D17077" s="62" t="s">
        <v>5966</v>
      </c>
      <c r="E17077" s="60">
        <v>45961</v>
      </c>
      <c r="F17077" s="339" t="s">
        <v>16268</v>
      </c>
      <c r="G17077" s="339" t="s">
        <v>16268</v>
      </c>
      <c r="H17077" s="57"/>
      <c r="I17077" s="57"/>
      <c r="J17077" s="57"/>
      <c r="K17077" s="57"/>
      <c r="L17077" s="337"/>
      <c r="M17077" s="337"/>
      <c r="N17077" s="31"/>
      <c r="P17077" s="343"/>
    </row>
    <row r="17078" spans="1:16" x14ac:dyDescent="0.2">
      <c r="A17078" s="57" t="s">
        <v>5023</v>
      </c>
      <c r="B17078" s="57" t="s">
        <v>176</v>
      </c>
      <c r="C17078" s="62">
        <v>2403</v>
      </c>
      <c r="D17078" s="62" t="s">
        <v>5966</v>
      </c>
      <c r="E17078" s="60">
        <v>45961</v>
      </c>
      <c r="F17078" s="339" t="s">
        <v>16268</v>
      </c>
      <c r="G17078" s="339" t="s">
        <v>16268</v>
      </c>
      <c r="H17078" s="57"/>
      <c r="I17078" s="57"/>
      <c r="J17078" s="57"/>
      <c r="K17078" s="57"/>
      <c r="L17078" s="337"/>
      <c r="M17078" s="337"/>
      <c r="N17078" s="31"/>
      <c r="P17078" s="343"/>
    </row>
    <row r="17079" spans="1:16" x14ac:dyDescent="0.2">
      <c r="A17079" s="57" t="s">
        <v>5023</v>
      </c>
      <c r="B17079" s="57" t="s">
        <v>2495</v>
      </c>
      <c r="C17079" s="62">
        <v>21030</v>
      </c>
      <c r="D17079" s="62" t="s">
        <v>5966</v>
      </c>
      <c r="E17079" s="60">
        <v>45961</v>
      </c>
      <c r="F17079" s="339" t="s">
        <v>16267</v>
      </c>
      <c r="G17079" s="339" t="s">
        <v>16268</v>
      </c>
      <c r="H17079" s="57"/>
      <c r="I17079" s="57"/>
      <c r="J17079" s="57"/>
      <c r="K17079" s="57"/>
      <c r="L17079" s="337"/>
      <c r="M17079" s="337"/>
      <c r="N17079" s="31"/>
      <c r="P17079" s="343"/>
    </row>
    <row r="17080" spans="1:16" x14ac:dyDescent="0.2">
      <c r="A17080" s="57" t="s">
        <v>5023</v>
      </c>
      <c r="B17080" s="57" t="s">
        <v>1495</v>
      </c>
      <c r="C17080" s="62">
        <v>2402</v>
      </c>
      <c r="D17080" s="62" t="s">
        <v>5966</v>
      </c>
      <c r="E17080" s="60">
        <v>45961</v>
      </c>
      <c r="F17080" s="339" t="s">
        <v>16268</v>
      </c>
      <c r="G17080" s="339" t="s">
        <v>16268</v>
      </c>
      <c r="H17080" s="57"/>
      <c r="I17080" s="57"/>
      <c r="J17080" s="57"/>
      <c r="K17080" s="57"/>
      <c r="L17080" s="337"/>
      <c r="M17080" s="337"/>
      <c r="N17080" s="31"/>
      <c r="P17080" s="343"/>
    </row>
    <row r="17081" spans="1:16" x14ac:dyDescent="0.25">
      <c r="A17081" s="44" t="s">
        <v>13377</v>
      </c>
      <c r="B17081" s="92" t="s">
        <v>13392</v>
      </c>
      <c r="C17081" s="45" t="s">
        <v>13131</v>
      </c>
      <c r="D17081" s="93" t="s">
        <v>13391</v>
      </c>
      <c r="E17081" s="94">
        <v>45838</v>
      </c>
      <c r="F17081" s="93"/>
      <c r="G17081" s="93"/>
      <c r="H17081" s="93"/>
      <c r="I17081" s="99"/>
      <c r="J17081" s="99"/>
      <c r="K17081" s="99"/>
      <c r="L17081" s="337"/>
      <c r="M17081" s="337"/>
      <c r="N17081" s="31"/>
      <c r="P17081" s="343"/>
    </row>
    <row r="17082" spans="1:16" x14ac:dyDescent="0.25">
      <c r="A17082" s="264" t="s">
        <v>16996</v>
      </c>
      <c r="B17082" s="264" t="s">
        <v>5412</v>
      </c>
      <c r="C17082" s="265">
        <v>241002</v>
      </c>
      <c r="D17082" s="265" t="s">
        <v>15953</v>
      </c>
      <c r="E17082" s="266" t="s">
        <v>6985</v>
      </c>
      <c r="P17082" s="343"/>
    </row>
    <row r="17083" spans="1:16" x14ac:dyDescent="0.25">
      <c r="A17083" s="44" t="s">
        <v>1329</v>
      </c>
      <c r="B17083" s="44" t="s">
        <v>1364</v>
      </c>
      <c r="C17083" s="45" t="s">
        <v>9321</v>
      </c>
      <c r="D17083" s="45" t="s">
        <v>18252</v>
      </c>
      <c r="E17083" s="45" t="s">
        <v>3754</v>
      </c>
      <c r="F17083" s="45" t="s">
        <v>1385</v>
      </c>
      <c r="G17083" s="45" t="s">
        <v>1385</v>
      </c>
      <c r="P17083" s="343"/>
    </row>
    <row r="17084" spans="1:16" x14ac:dyDescent="0.25">
      <c r="A17084" s="264" t="s">
        <v>7167</v>
      </c>
      <c r="B17084" s="264" t="s">
        <v>1054</v>
      </c>
      <c r="C17084" s="265">
        <v>220303</v>
      </c>
      <c r="D17084" s="265" t="s">
        <v>15953</v>
      </c>
      <c r="E17084" s="266" t="s">
        <v>3064</v>
      </c>
      <c r="P17084" s="343"/>
    </row>
    <row r="17085" spans="1:16" x14ac:dyDescent="0.2">
      <c r="A17085" s="57" t="s">
        <v>4537</v>
      </c>
      <c r="B17085" s="92" t="s">
        <v>4550</v>
      </c>
      <c r="C17085" s="93" t="s">
        <v>4548</v>
      </c>
      <c r="D17085" s="93" t="s">
        <v>4549</v>
      </c>
      <c r="E17085" s="94">
        <v>46203</v>
      </c>
      <c r="F17085" s="93"/>
      <c r="G17085" s="93"/>
      <c r="H17085" s="93"/>
      <c r="I17085" s="99"/>
      <c r="J17085" s="99"/>
      <c r="K17085" s="99"/>
      <c r="L17085" s="337"/>
      <c r="M17085" s="337"/>
      <c r="P17085" s="343"/>
    </row>
    <row r="17086" spans="1:16" x14ac:dyDescent="0.25">
      <c r="A17086" s="120" t="s">
        <v>2350</v>
      </c>
      <c r="B17086" s="117" t="s">
        <v>2240</v>
      </c>
      <c r="C17086" s="106" t="s">
        <v>3767</v>
      </c>
      <c r="D17086" s="93" t="s">
        <v>1593</v>
      </c>
      <c r="E17086" s="115">
        <v>46053</v>
      </c>
      <c r="F17086" s="93"/>
      <c r="G17086" s="93"/>
      <c r="H17086" s="93"/>
      <c r="I17086" s="99"/>
      <c r="J17086" s="99"/>
      <c r="K17086" s="99"/>
      <c r="L17086" s="337"/>
      <c r="M17086" s="337"/>
      <c r="P17086" s="343"/>
    </row>
    <row r="17087" spans="1:16" x14ac:dyDescent="0.25">
      <c r="A17087" s="120" t="s">
        <v>2350</v>
      </c>
      <c r="B17087" s="117" t="s">
        <v>2240</v>
      </c>
      <c r="C17087" s="106" t="s">
        <v>3767</v>
      </c>
      <c r="D17087" s="93" t="s">
        <v>1593</v>
      </c>
      <c r="E17087" s="115">
        <v>46053</v>
      </c>
      <c r="F17087" s="93"/>
      <c r="G17087" s="93"/>
      <c r="H17087" s="93"/>
      <c r="I17087" s="99"/>
      <c r="J17087" s="99"/>
      <c r="K17087" s="99"/>
      <c r="L17087" s="337"/>
      <c r="M17087" s="337"/>
      <c r="P17087" s="343"/>
    </row>
    <row r="17088" spans="1:16" x14ac:dyDescent="0.25">
      <c r="A17088" s="264" t="s">
        <v>7168</v>
      </c>
      <c r="B17088" s="264" t="s">
        <v>1061</v>
      </c>
      <c r="C17088" s="265">
        <v>240803</v>
      </c>
      <c r="D17088" s="265" t="s">
        <v>15953</v>
      </c>
      <c r="E17088" s="266" t="s">
        <v>6416</v>
      </c>
      <c r="P17088" s="343"/>
    </row>
    <row r="17089" spans="1:16" x14ac:dyDescent="0.25">
      <c r="A17089" s="44" t="s">
        <v>12691</v>
      </c>
      <c r="B17089" s="44" t="s">
        <v>11982</v>
      </c>
      <c r="C17089" s="45" t="s">
        <v>8887</v>
      </c>
      <c r="D17089" s="45" t="s">
        <v>4574</v>
      </c>
      <c r="E17089" s="275">
        <f>DATE(2027,3,24)</f>
        <v>46470</v>
      </c>
      <c r="M17089" s="337"/>
      <c r="P17089" s="343"/>
    </row>
    <row r="17090" spans="1:16" x14ac:dyDescent="0.25">
      <c r="A17090" s="264" t="s">
        <v>1915</v>
      </c>
      <c r="B17090" s="264" t="s">
        <v>13009</v>
      </c>
      <c r="C17090" s="265">
        <v>240101</v>
      </c>
      <c r="D17090" s="265" t="s">
        <v>15953</v>
      </c>
      <c r="E17090" s="266" t="s">
        <v>13010</v>
      </c>
      <c r="P17090" s="343"/>
    </row>
    <row r="17091" spans="1:16" x14ac:dyDescent="0.25">
      <c r="A17091" s="264" t="s">
        <v>10836</v>
      </c>
      <c r="B17091" s="264" t="s">
        <v>1056</v>
      </c>
      <c r="C17091" s="265">
        <v>230601</v>
      </c>
      <c r="D17091" s="265" t="s">
        <v>15953</v>
      </c>
      <c r="E17091" s="266" t="s">
        <v>10533</v>
      </c>
      <c r="P17091" s="343"/>
    </row>
    <row r="17092" spans="1:16" x14ac:dyDescent="0.25">
      <c r="A17092" s="264" t="s">
        <v>10836</v>
      </c>
      <c r="B17092" s="264" t="s">
        <v>6669</v>
      </c>
      <c r="C17092" s="265">
        <v>240804</v>
      </c>
      <c r="D17092" s="265" t="s">
        <v>15953</v>
      </c>
      <c r="E17092" s="266" t="s">
        <v>15826</v>
      </c>
      <c r="P17092" s="343"/>
    </row>
    <row r="17093" spans="1:16" x14ac:dyDescent="0.25">
      <c r="A17093" s="44" t="s">
        <v>10126</v>
      </c>
      <c r="B17093" s="44" t="s">
        <v>5839</v>
      </c>
      <c r="C17093" s="45" t="s">
        <v>5840</v>
      </c>
      <c r="D17093" s="45" t="s">
        <v>15765</v>
      </c>
      <c r="E17093" s="45" t="s">
        <v>6673</v>
      </c>
      <c r="F17093" s="328"/>
      <c r="G17093" s="328"/>
      <c r="H17093" s="328"/>
      <c r="I17093" s="329"/>
      <c r="J17093" s="329"/>
      <c r="K17093" s="329"/>
      <c r="L17093" s="337"/>
      <c r="M17093" s="337"/>
      <c r="P17093" s="343"/>
    </row>
    <row r="17094" spans="1:16" x14ac:dyDescent="0.25">
      <c r="A17094" s="346" t="s">
        <v>10126</v>
      </c>
      <c r="B17094" s="346" t="s">
        <v>5839</v>
      </c>
      <c r="C17094" s="347" t="s">
        <v>5840</v>
      </c>
      <c r="D17094" s="347" t="s">
        <v>15765</v>
      </c>
      <c r="E17094" s="347" t="s">
        <v>6673</v>
      </c>
      <c r="F17094" s="346"/>
      <c r="G17094" s="346"/>
      <c r="H17094" s="346"/>
      <c r="I17094" s="346"/>
      <c r="J17094" s="346"/>
      <c r="K17094" s="346"/>
      <c r="L17094" s="346"/>
      <c r="M17094" s="346"/>
      <c r="P17094" s="343"/>
    </row>
    <row r="17095" spans="1:16" x14ac:dyDescent="0.25">
      <c r="A17095" s="44" t="s">
        <v>10126</v>
      </c>
      <c r="B17095" s="44" t="s">
        <v>5839</v>
      </c>
      <c r="C17095" s="45" t="s">
        <v>5840</v>
      </c>
      <c r="D17095" s="45" t="s">
        <v>13812</v>
      </c>
      <c r="E17095" s="45" t="s">
        <v>6673</v>
      </c>
      <c r="F17095" s="93"/>
      <c r="G17095" s="93"/>
      <c r="H17095" s="93"/>
      <c r="I17095" s="99"/>
      <c r="J17095" s="99"/>
      <c r="K17095" s="99"/>
      <c r="L17095" s="337"/>
      <c r="M17095" s="337"/>
      <c r="P17095" s="343"/>
    </row>
    <row r="17096" spans="1:16" x14ac:dyDescent="0.25">
      <c r="A17096" s="264" t="s">
        <v>1916</v>
      </c>
      <c r="B17096" s="264" t="s">
        <v>3753</v>
      </c>
      <c r="C17096" s="265">
        <v>210101</v>
      </c>
      <c r="D17096" s="265" t="s">
        <v>15953</v>
      </c>
      <c r="E17096" s="266" t="s">
        <v>3754</v>
      </c>
      <c r="P17096" s="343"/>
    </row>
    <row r="17097" spans="1:16" x14ac:dyDescent="0.25">
      <c r="A17097" s="44" t="s">
        <v>12692</v>
      </c>
      <c r="B17097" s="44" t="s">
        <v>12693</v>
      </c>
      <c r="C17097" s="45" t="s">
        <v>5078</v>
      </c>
      <c r="D17097" s="45" t="s">
        <v>4574</v>
      </c>
      <c r="E17097" s="275">
        <f>DATE(2025,11,11)</f>
        <v>45972</v>
      </c>
      <c r="F17097" s="32"/>
      <c r="G17097" s="32"/>
      <c r="H17097" s="32"/>
      <c r="I17097" s="31"/>
      <c r="J17097" s="31"/>
      <c r="K17097" s="31"/>
      <c r="L17097" s="31"/>
      <c r="M17097" s="337"/>
      <c r="N17097" s="31"/>
      <c r="P17097" s="343"/>
    </row>
    <row r="17098" spans="1:16" x14ac:dyDescent="0.25">
      <c r="A17098" s="44" t="s">
        <v>15685</v>
      </c>
      <c r="B17098" s="44" t="s">
        <v>3711</v>
      </c>
      <c r="C17098" s="45" t="s">
        <v>15434</v>
      </c>
      <c r="D17098" s="45" t="s">
        <v>18252</v>
      </c>
      <c r="E17098" s="45" t="s">
        <v>6677</v>
      </c>
      <c r="F17098" s="45" t="s">
        <v>1384</v>
      </c>
      <c r="G17098" s="45" t="s">
        <v>1384</v>
      </c>
      <c r="P17098" s="343"/>
    </row>
    <row r="17099" spans="1:16" x14ac:dyDescent="0.25">
      <c r="A17099" s="264" t="s">
        <v>7169</v>
      </c>
      <c r="B17099" s="264" t="s">
        <v>2751</v>
      </c>
      <c r="C17099" s="265">
        <v>220105</v>
      </c>
      <c r="D17099" s="265" t="s">
        <v>15953</v>
      </c>
      <c r="E17099" s="266" t="s">
        <v>3064</v>
      </c>
      <c r="P17099" s="343"/>
    </row>
    <row r="17100" spans="1:16" x14ac:dyDescent="0.25">
      <c r="A17100" s="44" t="s">
        <v>12694</v>
      </c>
      <c r="B17100" s="44" t="s">
        <v>12695</v>
      </c>
      <c r="C17100" s="45" t="s">
        <v>12967</v>
      </c>
      <c r="D17100" s="45" t="s">
        <v>4574</v>
      </c>
      <c r="E17100" s="275">
        <f>DATE(2028,1,15)</f>
        <v>46767</v>
      </c>
      <c r="M17100" s="337"/>
      <c r="P17100" s="343"/>
    </row>
    <row r="17101" spans="1:16" x14ac:dyDescent="0.25">
      <c r="A17101" s="44" t="s">
        <v>12696</v>
      </c>
      <c r="B17101" s="44" t="s">
        <v>12697</v>
      </c>
      <c r="C17101" s="45" t="s">
        <v>12968</v>
      </c>
      <c r="D17101" s="45" t="s">
        <v>4574</v>
      </c>
      <c r="E17101" s="275">
        <f>DATE(2028,1,15)</f>
        <v>46767</v>
      </c>
      <c r="M17101" s="337"/>
      <c r="P17101" s="343"/>
    </row>
    <row r="17102" spans="1:16" x14ac:dyDescent="0.25">
      <c r="A17102" s="44" t="s">
        <v>15686</v>
      </c>
      <c r="B17102" s="44" t="s">
        <v>15507</v>
      </c>
      <c r="C17102" s="45" t="s">
        <v>15508</v>
      </c>
      <c r="D17102" s="45" t="s">
        <v>18252</v>
      </c>
      <c r="E17102" s="45" t="s">
        <v>6677</v>
      </c>
      <c r="F17102" s="45" t="s">
        <v>1384</v>
      </c>
      <c r="G17102" s="45" t="s">
        <v>1384</v>
      </c>
      <c r="P17102" s="343"/>
    </row>
    <row r="17103" spans="1:16" x14ac:dyDescent="0.25">
      <c r="A17103" s="44" t="s">
        <v>10156</v>
      </c>
      <c r="B17103" s="44" t="s">
        <v>10157</v>
      </c>
      <c r="C17103" s="45" t="s">
        <v>10158</v>
      </c>
      <c r="D17103" s="45" t="s">
        <v>15765</v>
      </c>
      <c r="E17103" s="45" t="s">
        <v>6212</v>
      </c>
      <c r="F17103" s="328"/>
      <c r="G17103" s="328"/>
      <c r="H17103" s="328"/>
      <c r="I17103" s="329"/>
      <c r="J17103" s="329"/>
      <c r="K17103" s="329"/>
      <c r="L17103" s="337"/>
      <c r="M17103" s="337"/>
      <c r="P17103" s="343"/>
    </row>
    <row r="17104" spans="1:16" x14ac:dyDescent="0.25">
      <c r="A17104" s="346" t="s">
        <v>10156</v>
      </c>
      <c r="B17104" s="346" t="s">
        <v>10157</v>
      </c>
      <c r="C17104" s="347" t="s">
        <v>10158</v>
      </c>
      <c r="D17104" s="347" t="s">
        <v>15765</v>
      </c>
      <c r="E17104" s="347" t="s">
        <v>10069</v>
      </c>
      <c r="F17104" s="346"/>
      <c r="G17104" s="346"/>
      <c r="H17104" s="346"/>
      <c r="I17104" s="346"/>
      <c r="J17104" s="346"/>
      <c r="K17104" s="346"/>
      <c r="L17104" s="346"/>
      <c r="M17104" s="346"/>
      <c r="P17104" s="343"/>
    </row>
    <row r="17105" spans="1:16" x14ac:dyDescent="0.25">
      <c r="A17105" s="44" t="s">
        <v>10156</v>
      </c>
      <c r="B17105" s="44" t="s">
        <v>10157</v>
      </c>
      <c r="C17105" s="45" t="s">
        <v>10158</v>
      </c>
      <c r="D17105" s="45" t="s">
        <v>13812</v>
      </c>
      <c r="E17105" s="45" t="s">
        <v>6212</v>
      </c>
      <c r="F17105" s="93"/>
      <c r="G17105" s="93"/>
      <c r="H17105" s="93"/>
      <c r="I17105" s="99"/>
      <c r="J17105" s="99"/>
      <c r="K17105" s="99"/>
      <c r="L17105" s="337"/>
      <c r="M17105" s="337"/>
      <c r="P17105" s="343"/>
    </row>
    <row r="17106" spans="1:16" x14ac:dyDescent="0.25">
      <c r="A17106" s="262" t="s">
        <v>7509</v>
      </c>
      <c r="B17106" s="262" t="s">
        <v>7446</v>
      </c>
      <c r="C17106" s="53" t="s">
        <v>7510</v>
      </c>
      <c r="D17106" s="93" t="s">
        <v>7330</v>
      </c>
      <c r="E17106" s="263">
        <v>46525</v>
      </c>
      <c r="F17106" s="93"/>
      <c r="G17106" s="93"/>
      <c r="H17106" s="93"/>
      <c r="I17106" s="99"/>
      <c r="J17106" s="99"/>
      <c r="K17106" s="99"/>
      <c r="L17106" s="337"/>
      <c r="M17106" s="337"/>
      <c r="P17106" s="343"/>
    </row>
    <row r="17107" spans="1:16" x14ac:dyDescent="0.25">
      <c r="A17107" s="44" t="s">
        <v>1575</v>
      </c>
      <c r="B17107" s="44" t="s">
        <v>3046</v>
      </c>
      <c r="C17107" s="45" t="s">
        <v>5349</v>
      </c>
      <c r="D17107" s="45" t="s">
        <v>15765</v>
      </c>
      <c r="E17107" s="45" t="s">
        <v>3064</v>
      </c>
      <c r="F17107" s="328"/>
      <c r="G17107" s="328"/>
      <c r="H17107" s="328"/>
      <c r="I17107" s="329"/>
      <c r="J17107" s="329"/>
      <c r="K17107" s="329"/>
      <c r="L17107" s="337"/>
      <c r="M17107" s="337"/>
      <c r="P17107" s="343"/>
    </row>
    <row r="17108" spans="1:16" x14ac:dyDescent="0.25">
      <c r="A17108" s="44" t="s">
        <v>1575</v>
      </c>
      <c r="B17108" s="44" t="s">
        <v>3047</v>
      </c>
      <c r="C17108" s="45" t="s">
        <v>2548</v>
      </c>
      <c r="D17108" s="45" t="s">
        <v>15765</v>
      </c>
      <c r="E17108" s="45" t="s">
        <v>6492</v>
      </c>
      <c r="F17108" s="328"/>
      <c r="G17108" s="328"/>
      <c r="H17108" s="328"/>
      <c r="I17108" s="329"/>
      <c r="J17108" s="329"/>
      <c r="K17108" s="329"/>
      <c r="L17108" s="337"/>
      <c r="M17108" s="337"/>
      <c r="P17108" s="343"/>
    </row>
    <row r="17109" spans="1:16" x14ac:dyDescent="0.25">
      <c r="A17109" s="44" t="s">
        <v>1575</v>
      </c>
      <c r="B17109" s="44" t="s">
        <v>6404</v>
      </c>
      <c r="C17109" s="45" t="s">
        <v>6405</v>
      </c>
      <c r="D17109" s="45" t="s">
        <v>15765</v>
      </c>
      <c r="E17109" s="45" t="s">
        <v>6406</v>
      </c>
      <c r="F17109" s="328"/>
      <c r="G17109" s="328"/>
      <c r="H17109" s="328"/>
      <c r="I17109" s="329"/>
      <c r="J17109" s="329"/>
      <c r="K17109" s="329"/>
      <c r="L17109" s="337"/>
      <c r="M17109" s="337"/>
      <c r="P17109" s="343"/>
    </row>
    <row r="17110" spans="1:16" x14ac:dyDescent="0.25">
      <c r="A17110" s="44" t="s">
        <v>1575</v>
      </c>
      <c r="B17110" s="44" t="s">
        <v>6401</v>
      </c>
      <c r="C17110" s="45" t="s">
        <v>6402</v>
      </c>
      <c r="D17110" s="45" t="s">
        <v>15765</v>
      </c>
      <c r="E17110" s="45" t="s">
        <v>6403</v>
      </c>
      <c r="F17110" s="328"/>
      <c r="G17110" s="328"/>
      <c r="H17110" s="328"/>
      <c r="I17110" s="329"/>
      <c r="J17110" s="329"/>
      <c r="K17110" s="329"/>
      <c r="L17110" s="337"/>
      <c r="M17110" s="337"/>
      <c r="P17110" s="343"/>
    </row>
    <row r="17111" spans="1:16" x14ac:dyDescent="0.25">
      <c r="A17111" s="346" t="s">
        <v>1575</v>
      </c>
      <c r="B17111" s="346" t="s">
        <v>3046</v>
      </c>
      <c r="C17111" s="347" t="s">
        <v>5349</v>
      </c>
      <c r="D17111" s="347" t="s">
        <v>15765</v>
      </c>
      <c r="E17111" s="347" t="s">
        <v>3064</v>
      </c>
      <c r="F17111" s="346"/>
      <c r="G17111" s="346"/>
      <c r="H17111" s="346"/>
      <c r="I17111" s="346"/>
      <c r="J17111" s="346"/>
      <c r="K17111" s="346"/>
      <c r="L17111" s="346"/>
      <c r="M17111" s="346"/>
      <c r="P17111" s="343"/>
    </row>
    <row r="17112" spans="1:16" x14ac:dyDescent="0.25">
      <c r="A17112" s="346" t="s">
        <v>1575</v>
      </c>
      <c r="B17112" s="346" t="s">
        <v>3047</v>
      </c>
      <c r="C17112" s="347" t="s">
        <v>2548</v>
      </c>
      <c r="D17112" s="347" t="s">
        <v>15765</v>
      </c>
      <c r="E17112" s="347" t="s">
        <v>6492</v>
      </c>
      <c r="F17112" s="346"/>
      <c r="G17112" s="346"/>
      <c r="H17112" s="346"/>
      <c r="I17112" s="346"/>
      <c r="J17112" s="346"/>
      <c r="K17112" s="346"/>
      <c r="L17112" s="346"/>
      <c r="M17112" s="346"/>
      <c r="P17112" s="343"/>
    </row>
    <row r="17113" spans="1:16" x14ac:dyDescent="0.25">
      <c r="A17113" s="346" t="s">
        <v>1575</v>
      </c>
      <c r="B17113" s="346" t="s">
        <v>6404</v>
      </c>
      <c r="C17113" s="347" t="s">
        <v>6405</v>
      </c>
      <c r="D17113" s="347" t="s">
        <v>15765</v>
      </c>
      <c r="E17113" s="347" t="s">
        <v>16821</v>
      </c>
      <c r="F17113" s="346"/>
      <c r="G17113" s="346"/>
      <c r="H17113" s="346"/>
      <c r="I17113" s="346"/>
      <c r="J17113" s="346"/>
      <c r="K17113" s="346"/>
      <c r="L17113" s="346"/>
      <c r="M17113" s="346"/>
      <c r="P17113" s="343"/>
    </row>
    <row r="17114" spans="1:16" x14ac:dyDescent="0.25">
      <c r="A17114" s="346" t="s">
        <v>1575</v>
      </c>
      <c r="B17114" s="346" t="s">
        <v>6401</v>
      </c>
      <c r="C17114" s="347" t="s">
        <v>6402</v>
      </c>
      <c r="D17114" s="347" t="s">
        <v>15765</v>
      </c>
      <c r="E17114" s="347" t="s">
        <v>16825</v>
      </c>
      <c r="F17114" s="346"/>
      <c r="G17114" s="346"/>
      <c r="H17114" s="346"/>
      <c r="I17114" s="346"/>
      <c r="J17114" s="346"/>
      <c r="K17114" s="346"/>
      <c r="L17114" s="346"/>
      <c r="M17114" s="346"/>
      <c r="P17114" s="343"/>
    </row>
    <row r="17115" spans="1:16" x14ac:dyDescent="0.25">
      <c r="A17115" s="44" t="s">
        <v>1575</v>
      </c>
      <c r="B17115" s="44" t="s">
        <v>12698</v>
      </c>
      <c r="C17115" s="45" t="s">
        <v>6648</v>
      </c>
      <c r="D17115" s="45" t="s">
        <v>4574</v>
      </c>
      <c r="E17115" s="275">
        <f>DATE(2026,6,3)</f>
        <v>46176</v>
      </c>
      <c r="M17115" s="337"/>
      <c r="P17115" s="343"/>
    </row>
    <row r="17116" spans="1:16" x14ac:dyDescent="0.25">
      <c r="A17116" s="44" t="s">
        <v>1575</v>
      </c>
      <c r="B17116" s="44" t="s">
        <v>12699</v>
      </c>
      <c r="C17116" s="45" t="s">
        <v>6405</v>
      </c>
      <c r="D17116" s="45" t="s">
        <v>4574</v>
      </c>
      <c r="E17116" s="275">
        <f>DATE(2026,2,1)</f>
        <v>46054</v>
      </c>
      <c r="M17116" s="337"/>
      <c r="P17116" s="343"/>
    </row>
    <row r="17117" spans="1:16" x14ac:dyDescent="0.25">
      <c r="A17117" s="44" t="s">
        <v>1575</v>
      </c>
      <c r="B17117" s="44" t="s">
        <v>6404</v>
      </c>
      <c r="C17117" s="45" t="s">
        <v>6405</v>
      </c>
      <c r="D17117" s="45" t="s">
        <v>13812</v>
      </c>
      <c r="E17117" s="45" t="s">
        <v>6406</v>
      </c>
      <c r="F17117" s="93"/>
      <c r="G17117" s="93"/>
      <c r="H17117" s="93"/>
      <c r="I17117" s="99"/>
      <c r="J17117" s="99"/>
      <c r="K17117" s="99"/>
      <c r="L17117" s="337"/>
      <c r="M17117" s="337"/>
      <c r="P17117" s="343"/>
    </row>
    <row r="17118" spans="1:16" x14ac:dyDescent="0.25">
      <c r="A17118" s="44" t="s">
        <v>1575</v>
      </c>
      <c r="B17118" s="44" t="s">
        <v>6401</v>
      </c>
      <c r="C17118" s="45" t="s">
        <v>6402</v>
      </c>
      <c r="D17118" s="45" t="s">
        <v>13812</v>
      </c>
      <c r="E17118" s="45" t="s">
        <v>6403</v>
      </c>
      <c r="F17118" s="93"/>
      <c r="G17118" s="93"/>
      <c r="H17118" s="93"/>
      <c r="I17118" s="99"/>
      <c r="J17118" s="99"/>
      <c r="K17118" s="99"/>
      <c r="L17118" s="337"/>
      <c r="M17118" s="337"/>
      <c r="P17118" s="343"/>
    </row>
    <row r="17119" spans="1:16" x14ac:dyDescent="0.2">
      <c r="A17119" s="57" t="s">
        <v>55</v>
      </c>
      <c r="B17119" s="57" t="s">
        <v>2495</v>
      </c>
      <c r="C17119" s="62">
        <v>21030</v>
      </c>
      <c r="D17119" s="62" t="s">
        <v>5966</v>
      </c>
      <c r="E17119" s="60">
        <v>45961</v>
      </c>
      <c r="F17119" s="339" t="s">
        <v>16267</v>
      </c>
      <c r="G17119" s="339" t="s">
        <v>16268</v>
      </c>
      <c r="H17119" s="57"/>
      <c r="I17119" s="57"/>
      <c r="J17119" s="57"/>
      <c r="K17119" s="57"/>
      <c r="L17119" s="337"/>
      <c r="M17119" s="337"/>
      <c r="N17119" s="31"/>
      <c r="P17119" s="343"/>
    </row>
    <row r="17120" spans="1:16" x14ac:dyDescent="0.2">
      <c r="A17120" s="57" t="s">
        <v>55</v>
      </c>
      <c r="B17120" s="57" t="s">
        <v>5934</v>
      </c>
      <c r="C17120" s="62">
        <v>2409</v>
      </c>
      <c r="D17120" s="62" t="s">
        <v>5966</v>
      </c>
      <c r="E17120" s="60">
        <v>46007</v>
      </c>
      <c r="F17120" s="339" t="s">
        <v>16267</v>
      </c>
      <c r="G17120" s="339" t="s">
        <v>16268</v>
      </c>
      <c r="H17120" s="57"/>
      <c r="I17120" s="57"/>
      <c r="J17120" s="57"/>
      <c r="K17120" s="57"/>
      <c r="L17120" s="337"/>
      <c r="M17120" s="337"/>
      <c r="N17120" s="31"/>
      <c r="P17120" s="343"/>
    </row>
    <row r="17121" spans="1:16" x14ac:dyDescent="0.25">
      <c r="A17121" s="264" t="s">
        <v>15206</v>
      </c>
      <c r="B17121" s="264" t="s">
        <v>13009</v>
      </c>
      <c r="C17121" s="265">
        <v>240101</v>
      </c>
      <c r="D17121" s="265" t="s">
        <v>15953</v>
      </c>
      <c r="E17121" s="266" t="s">
        <v>13010</v>
      </c>
      <c r="P17121" s="343"/>
    </row>
    <row r="17122" spans="1:16" x14ac:dyDescent="0.25">
      <c r="A17122" s="262" t="s">
        <v>7511</v>
      </c>
      <c r="B17122" s="262" t="s">
        <v>7503</v>
      </c>
      <c r="C17122" s="53" t="s">
        <v>9297</v>
      </c>
      <c r="D17122" s="93" t="s">
        <v>7330</v>
      </c>
      <c r="E17122" s="263">
        <v>46832</v>
      </c>
      <c r="F17122" s="93"/>
      <c r="G17122" s="93"/>
      <c r="H17122" s="93"/>
      <c r="I17122" s="99"/>
      <c r="J17122" s="99"/>
      <c r="K17122" s="99"/>
      <c r="L17122" s="337"/>
      <c r="M17122" s="337"/>
      <c r="P17122" s="343"/>
    </row>
    <row r="17123" spans="1:16" x14ac:dyDescent="0.25">
      <c r="A17123" s="264" t="s">
        <v>10837</v>
      </c>
      <c r="B17123" s="264" t="s">
        <v>10629</v>
      </c>
      <c r="C17123" s="265">
        <v>230804</v>
      </c>
      <c r="D17123" s="265" t="s">
        <v>15953</v>
      </c>
      <c r="E17123" s="266" t="s">
        <v>5279</v>
      </c>
      <c r="P17123" s="343"/>
    </row>
    <row r="17124" spans="1:16" x14ac:dyDescent="0.2">
      <c r="A17124" s="329" t="s">
        <v>5369</v>
      </c>
      <c r="B17124" s="330" t="s">
        <v>15362</v>
      </c>
      <c r="C17124" s="328" t="s">
        <v>15379</v>
      </c>
      <c r="D17124" s="93" t="s">
        <v>1593</v>
      </c>
      <c r="E17124" s="331">
        <v>46389</v>
      </c>
      <c r="F17124" s="328"/>
      <c r="G17124" s="328"/>
      <c r="H17124" s="328"/>
      <c r="I17124" s="329"/>
      <c r="J17124" s="329"/>
      <c r="K17124" s="329"/>
      <c r="L17124" s="337"/>
      <c r="M17124" s="337"/>
      <c r="P17124" s="343"/>
    </row>
    <row r="17125" spans="1:16" x14ac:dyDescent="0.25">
      <c r="A17125" s="44" t="s">
        <v>5369</v>
      </c>
      <c r="B17125" s="44" t="s">
        <v>5271</v>
      </c>
      <c r="C17125" s="45" t="s">
        <v>5370</v>
      </c>
      <c r="D17125" s="45" t="s">
        <v>15765</v>
      </c>
      <c r="E17125" s="45" t="s">
        <v>5273</v>
      </c>
      <c r="F17125" s="328"/>
      <c r="G17125" s="328"/>
      <c r="H17125" s="328"/>
      <c r="I17125" s="329"/>
      <c r="J17125" s="329"/>
      <c r="K17125" s="329"/>
      <c r="L17125" s="337"/>
      <c r="M17125" s="337"/>
      <c r="P17125" s="343"/>
    </row>
    <row r="17126" spans="1:16" x14ac:dyDescent="0.25">
      <c r="A17126" s="346" t="s">
        <v>5369</v>
      </c>
      <c r="B17126" s="346" t="s">
        <v>5271</v>
      </c>
      <c r="C17126" s="347" t="s">
        <v>5370</v>
      </c>
      <c r="D17126" s="347" t="s">
        <v>15765</v>
      </c>
      <c r="E17126" s="347" t="s">
        <v>16813</v>
      </c>
      <c r="F17126" s="346"/>
      <c r="G17126" s="346"/>
      <c r="H17126" s="346"/>
      <c r="I17126" s="346"/>
      <c r="J17126" s="346"/>
      <c r="K17126" s="346"/>
      <c r="L17126" s="346"/>
      <c r="M17126" s="346"/>
      <c r="P17126" s="343"/>
    </row>
    <row r="17127" spans="1:16" x14ac:dyDescent="0.25">
      <c r="A17127" s="44" t="s">
        <v>5369</v>
      </c>
      <c r="B17127" s="44" t="s">
        <v>5271</v>
      </c>
      <c r="C17127" s="45" t="s">
        <v>5370</v>
      </c>
      <c r="D17127" s="45" t="s">
        <v>13812</v>
      </c>
      <c r="E17127" s="45" t="s">
        <v>5273</v>
      </c>
      <c r="F17127" s="93"/>
      <c r="G17127" s="93"/>
      <c r="H17127" s="93"/>
      <c r="I17127" s="99"/>
      <c r="J17127" s="99"/>
      <c r="K17127" s="99"/>
      <c r="L17127" s="337"/>
      <c r="M17127" s="337"/>
      <c r="P17127" s="343"/>
    </row>
    <row r="17128" spans="1:16" x14ac:dyDescent="0.2">
      <c r="A17128" s="57" t="s">
        <v>10887</v>
      </c>
      <c r="B17128" s="57" t="s">
        <v>1488</v>
      </c>
      <c r="C17128" s="62" t="s">
        <v>10855</v>
      </c>
      <c r="D17128" s="62" t="s">
        <v>5966</v>
      </c>
      <c r="E17128" s="60">
        <v>45777</v>
      </c>
      <c r="F17128" s="339" t="s">
        <v>16267</v>
      </c>
      <c r="G17128" s="339" t="s">
        <v>16268</v>
      </c>
      <c r="H17128" s="57"/>
      <c r="I17128" s="57"/>
      <c r="J17128" s="57"/>
      <c r="K17128" s="57"/>
      <c r="L17128" s="337"/>
      <c r="M17128" s="337"/>
      <c r="N17128" s="31"/>
      <c r="P17128" s="343"/>
    </row>
    <row r="17129" spans="1:16" x14ac:dyDescent="0.25">
      <c r="A17129" s="44" t="s">
        <v>11093</v>
      </c>
      <c r="B17129" s="44" t="s">
        <v>1355</v>
      </c>
      <c r="C17129" s="45" t="s">
        <v>10974</v>
      </c>
      <c r="D17129" s="45" t="s">
        <v>18252</v>
      </c>
      <c r="E17129" s="45" t="s">
        <v>10715</v>
      </c>
      <c r="F17129" s="45" t="s">
        <v>1384</v>
      </c>
      <c r="G17129" s="45" t="s">
        <v>1385</v>
      </c>
      <c r="P17129" s="343"/>
    </row>
    <row r="17130" spans="1:16" x14ac:dyDescent="0.25">
      <c r="A17130" s="44" t="s">
        <v>12700</v>
      </c>
      <c r="B17130" s="44" t="s">
        <v>12701</v>
      </c>
      <c r="C17130" s="45" t="s">
        <v>12969</v>
      </c>
      <c r="D17130" s="45" t="s">
        <v>4574</v>
      </c>
      <c r="E17130" s="275">
        <f>DATE(2026,2,17)</f>
        <v>46070</v>
      </c>
      <c r="M17130" s="337"/>
      <c r="P17130" s="343"/>
    </row>
    <row r="17131" spans="1:16" x14ac:dyDescent="0.25">
      <c r="A17131" s="44" t="s">
        <v>16240</v>
      </c>
      <c r="B17131" s="44" t="s">
        <v>1346</v>
      </c>
      <c r="C17131" s="45" t="s">
        <v>15960</v>
      </c>
      <c r="D17131" s="45" t="s">
        <v>18252</v>
      </c>
      <c r="E17131" s="45" t="s">
        <v>6214</v>
      </c>
      <c r="F17131" s="45" t="s">
        <v>1384</v>
      </c>
      <c r="G17131" s="45" t="s">
        <v>1385</v>
      </c>
      <c r="P17131" s="343"/>
    </row>
    <row r="17132" spans="1:16" x14ac:dyDescent="0.25">
      <c r="A17132" s="264" t="s">
        <v>5523</v>
      </c>
      <c r="B17132" s="264" t="s">
        <v>4181</v>
      </c>
      <c r="C17132" s="265">
        <v>210305</v>
      </c>
      <c r="D17132" s="265" t="s">
        <v>15953</v>
      </c>
      <c r="E17132" s="266" t="s">
        <v>3754</v>
      </c>
      <c r="P17132" s="343"/>
    </row>
    <row r="17133" spans="1:16" x14ac:dyDescent="0.25">
      <c r="A17133" s="44" t="s">
        <v>10127</v>
      </c>
      <c r="B17133" s="44" t="s">
        <v>5841</v>
      </c>
      <c r="C17133" s="45" t="s">
        <v>5842</v>
      </c>
      <c r="D17133" s="45" t="s">
        <v>15765</v>
      </c>
      <c r="E17133" s="45" t="s">
        <v>6673</v>
      </c>
      <c r="F17133" s="328"/>
      <c r="G17133" s="328"/>
      <c r="H17133" s="328"/>
      <c r="I17133" s="329"/>
      <c r="J17133" s="329"/>
      <c r="K17133" s="329"/>
      <c r="L17133" s="337"/>
      <c r="M17133" s="337"/>
      <c r="P17133" s="343"/>
    </row>
    <row r="17134" spans="1:16" x14ac:dyDescent="0.25">
      <c r="A17134" s="346" t="s">
        <v>10127</v>
      </c>
      <c r="B17134" s="346" t="s">
        <v>5841</v>
      </c>
      <c r="C17134" s="347" t="s">
        <v>5842</v>
      </c>
      <c r="D17134" s="347" t="s">
        <v>15765</v>
      </c>
      <c r="E17134" s="347" t="s">
        <v>6673</v>
      </c>
      <c r="F17134" s="346"/>
      <c r="G17134" s="346"/>
      <c r="H17134" s="346"/>
      <c r="I17134" s="346"/>
      <c r="J17134" s="346"/>
      <c r="K17134" s="346"/>
      <c r="L17134" s="346"/>
      <c r="M17134" s="346"/>
      <c r="P17134" s="343"/>
    </row>
    <row r="17135" spans="1:16" x14ac:dyDescent="0.25">
      <c r="A17135" s="44" t="s">
        <v>10127</v>
      </c>
      <c r="B17135" s="44" t="s">
        <v>5841</v>
      </c>
      <c r="C17135" s="45" t="s">
        <v>5842</v>
      </c>
      <c r="D17135" s="45" t="s">
        <v>13812</v>
      </c>
      <c r="E17135" s="45" t="s">
        <v>6673</v>
      </c>
      <c r="F17135" s="93"/>
      <c r="G17135" s="93"/>
      <c r="H17135" s="93"/>
      <c r="I17135" s="99"/>
      <c r="J17135" s="99"/>
      <c r="K17135" s="99"/>
      <c r="L17135" s="337"/>
      <c r="M17135" s="337"/>
      <c r="P17135" s="343"/>
    </row>
    <row r="17136" spans="1:16" x14ac:dyDescent="0.25">
      <c r="A17136" s="44" t="s">
        <v>9221</v>
      </c>
      <c r="B17136" s="44" t="s">
        <v>1361</v>
      </c>
      <c r="C17136" s="45" t="s">
        <v>9087</v>
      </c>
      <c r="D17136" s="45" t="s">
        <v>18252</v>
      </c>
      <c r="E17136" s="45" t="s">
        <v>6809</v>
      </c>
      <c r="F17136" s="45" t="s">
        <v>1385</v>
      </c>
      <c r="G17136" s="45" t="s">
        <v>1385</v>
      </c>
      <c r="P17136" s="343"/>
    </row>
    <row r="17137" spans="1:16" x14ac:dyDescent="0.25">
      <c r="A17137" s="44" t="s">
        <v>13655</v>
      </c>
      <c r="B17137" s="44" t="s">
        <v>12672</v>
      </c>
      <c r="C17137" s="45" t="s">
        <v>13739</v>
      </c>
      <c r="D17137" s="45" t="s">
        <v>4574</v>
      </c>
      <c r="E17137" s="275">
        <f>DATE(2028,5,8)</f>
        <v>46881</v>
      </c>
      <c r="M17137" s="337"/>
      <c r="P17137" s="343"/>
    </row>
    <row r="17138" spans="1:16" x14ac:dyDescent="0.25">
      <c r="A17138" s="264" t="s">
        <v>15207</v>
      </c>
      <c r="B17138" s="264" t="s">
        <v>14575</v>
      </c>
      <c r="C17138" s="265">
        <v>240402</v>
      </c>
      <c r="D17138" s="265" t="s">
        <v>15953</v>
      </c>
      <c r="E17138" s="266" t="s">
        <v>6492</v>
      </c>
      <c r="P17138" s="343"/>
    </row>
    <row r="17139" spans="1:16" x14ac:dyDescent="0.25">
      <c r="A17139" s="44" t="s">
        <v>669</v>
      </c>
      <c r="B17139" s="44" t="s">
        <v>15314</v>
      </c>
      <c r="C17139" s="45" t="s">
        <v>683</v>
      </c>
      <c r="D17139" s="45" t="s">
        <v>16294</v>
      </c>
      <c r="E17139" s="46">
        <v>45838</v>
      </c>
      <c r="F17139" s="338"/>
      <c r="G17139" s="44"/>
      <c r="H17139" s="44"/>
      <c r="I17139" s="44"/>
      <c r="J17139" s="44"/>
      <c r="K17139" s="44"/>
      <c r="L17139" s="337"/>
      <c r="M17139" s="337"/>
      <c r="N17139" s="31"/>
      <c r="P17139" s="343"/>
    </row>
    <row r="17140" spans="1:16" x14ac:dyDescent="0.25">
      <c r="A17140" s="403" t="s">
        <v>17643</v>
      </c>
      <c r="B17140" s="403" t="s">
        <v>17093</v>
      </c>
      <c r="C17140" s="413">
        <v>33.22</v>
      </c>
      <c r="D17140" s="43" t="s">
        <v>17679</v>
      </c>
      <c r="E17140" s="43">
        <v>45838</v>
      </c>
      <c r="F17140" s="88"/>
      <c r="P17140" s="343"/>
    </row>
    <row r="17141" spans="1:16" x14ac:dyDescent="0.25">
      <c r="A17141" s="264" t="s">
        <v>7170</v>
      </c>
      <c r="B17141" s="264" t="s">
        <v>6664</v>
      </c>
      <c r="C17141" s="265">
        <v>22010701</v>
      </c>
      <c r="D17141" s="265" t="s">
        <v>15953</v>
      </c>
      <c r="E17141" s="266" t="s">
        <v>6665</v>
      </c>
      <c r="P17141" s="343"/>
    </row>
    <row r="17142" spans="1:16" x14ac:dyDescent="0.25">
      <c r="A17142" s="264" t="s">
        <v>7170</v>
      </c>
      <c r="B17142" s="264" t="s">
        <v>1055</v>
      </c>
      <c r="C17142" s="265">
        <v>22010702</v>
      </c>
      <c r="D17142" s="265" t="s">
        <v>15953</v>
      </c>
      <c r="E17142" s="266" t="s">
        <v>8836</v>
      </c>
      <c r="P17142" s="343"/>
    </row>
    <row r="17143" spans="1:16" x14ac:dyDescent="0.25">
      <c r="A17143" s="44" t="s">
        <v>16241</v>
      </c>
      <c r="B17143" s="44" t="s">
        <v>15970</v>
      </c>
      <c r="C17143" s="45" t="s">
        <v>15775</v>
      </c>
      <c r="D17143" s="45" t="s">
        <v>18252</v>
      </c>
      <c r="E17143" s="45" t="s">
        <v>6416</v>
      </c>
      <c r="F17143" s="45" t="s">
        <v>1384</v>
      </c>
      <c r="G17143" s="45" t="s">
        <v>1385</v>
      </c>
      <c r="P17143" s="343"/>
    </row>
    <row r="17144" spans="1:16" x14ac:dyDescent="0.25">
      <c r="A17144" s="44" t="s">
        <v>9222</v>
      </c>
      <c r="B17144" s="44" t="s">
        <v>1361</v>
      </c>
      <c r="C17144" s="45" t="s">
        <v>9087</v>
      </c>
      <c r="D17144" s="45" t="s">
        <v>18252</v>
      </c>
      <c r="E17144" s="45" t="s">
        <v>6809</v>
      </c>
      <c r="F17144" s="45" t="s">
        <v>1384</v>
      </c>
      <c r="G17144" s="45" t="s">
        <v>1385</v>
      </c>
      <c r="P17144" s="343"/>
    </row>
    <row r="17145" spans="1:16" x14ac:dyDescent="0.25">
      <c r="A17145" s="44" t="s">
        <v>1330</v>
      </c>
      <c r="B17145" s="44" t="s">
        <v>1373</v>
      </c>
      <c r="C17145" s="45" t="s">
        <v>14333</v>
      </c>
      <c r="D17145" s="45" t="s">
        <v>18252</v>
      </c>
      <c r="E17145" s="45" t="s">
        <v>10069</v>
      </c>
      <c r="F17145" s="45" t="s">
        <v>1384</v>
      </c>
      <c r="G17145" s="45" t="s">
        <v>1385</v>
      </c>
      <c r="P17145" s="343"/>
    </row>
    <row r="17146" spans="1:16" x14ac:dyDescent="0.25">
      <c r="A17146" s="44" t="s">
        <v>1330</v>
      </c>
      <c r="B17146" s="44" t="s">
        <v>12149</v>
      </c>
      <c r="C17146" s="45" t="s">
        <v>4819</v>
      </c>
      <c r="D17146" s="45" t="s">
        <v>4574</v>
      </c>
      <c r="E17146" s="275">
        <f>DATE(2025,7,27)</f>
        <v>45865</v>
      </c>
      <c r="F17146" s="32"/>
      <c r="G17146" s="32"/>
      <c r="H17146" s="32"/>
      <c r="I17146" s="31"/>
      <c r="J17146" s="31"/>
      <c r="K17146" s="31"/>
      <c r="L17146" s="31"/>
      <c r="M17146" s="337"/>
      <c r="N17146" s="31"/>
      <c r="P17146" s="343"/>
    </row>
    <row r="17147" spans="1:16" x14ac:dyDescent="0.25">
      <c r="A17147" s="262" t="s">
        <v>7512</v>
      </c>
      <c r="B17147" s="262" t="s">
        <v>7446</v>
      </c>
      <c r="C17147" s="53" t="s">
        <v>7513</v>
      </c>
      <c r="D17147" s="93" t="s">
        <v>7330</v>
      </c>
      <c r="E17147" s="263">
        <v>46525</v>
      </c>
      <c r="F17147" s="93"/>
      <c r="G17147" s="93"/>
      <c r="H17147" s="93"/>
      <c r="I17147" s="99"/>
      <c r="J17147" s="99"/>
      <c r="K17147" s="99"/>
      <c r="L17147" s="337"/>
      <c r="M17147" s="337"/>
      <c r="P17147" s="343"/>
    </row>
    <row r="17148" spans="1:16" x14ac:dyDescent="0.25">
      <c r="A17148" s="273" t="s">
        <v>15407</v>
      </c>
      <c r="B17148" s="273" t="s">
        <v>11797</v>
      </c>
      <c r="C17148" s="274">
        <v>791202303006</v>
      </c>
      <c r="D17148" s="274" t="s">
        <v>8356</v>
      </c>
      <c r="E17148" s="276" t="s">
        <v>6213</v>
      </c>
      <c r="F17148" s="328"/>
      <c r="G17148" s="328"/>
      <c r="H17148" s="328"/>
      <c r="I17148" s="329"/>
      <c r="J17148" s="329"/>
      <c r="K17148" s="329"/>
      <c r="L17148" s="337"/>
      <c r="M17148" s="337"/>
      <c r="P17148" s="343"/>
    </row>
    <row r="17149" spans="1:16" x14ac:dyDescent="0.25">
      <c r="A17149" s="273" t="s">
        <v>15407</v>
      </c>
      <c r="B17149" s="273" t="s">
        <v>11798</v>
      </c>
      <c r="C17149" s="274">
        <v>791202303008</v>
      </c>
      <c r="D17149" s="274" t="s">
        <v>8356</v>
      </c>
      <c r="E17149" s="276" t="s">
        <v>6877</v>
      </c>
      <c r="F17149" s="328"/>
      <c r="G17149" s="328"/>
      <c r="H17149" s="328"/>
      <c r="I17149" s="329"/>
      <c r="J17149" s="329"/>
      <c r="K17149" s="329"/>
      <c r="L17149" s="337"/>
      <c r="M17149" s="337"/>
      <c r="P17149" s="343"/>
    </row>
    <row r="17150" spans="1:16" x14ac:dyDescent="0.25">
      <c r="A17150" s="44" t="s">
        <v>6158</v>
      </c>
      <c r="B17150" s="44" t="s">
        <v>1383</v>
      </c>
      <c r="C17150" s="45" t="s">
        <v>6204</v>
      </c>
      <c r="D17150" s="45" t="s">
        <v>18252</v>
      </c>
      <c r="E17150" s="45" t="s">
        <v>6211</v>
      </c>
      <c r="F17150" s="45" t="s">
        <v>1384</v>
      </c>
      <c r="G17150" s="45" t="s">
        <v>1385</v>
      </c>
      <c r="P17150" s="343"/>
    </row>
    <row r="17151" spans="1:16" x14ac:dyDescent="0.25">
      <c r="A17151" s="44" t="s">
        <v>11248</v>
      </c>
      <c r="B17151" s="44" t="s">
        <v>9963</v>
      </c>
      <c r="C17151" s="45" t="s">
        <v>11131</v>
      </c>
      <c r="D17151" s="45" t="s">
        <v>16294</v>
      </c>
      <c r="E17151" s="46">
        <v>46053</v>
      </c>
      <c r="F17151" s="338"/>
      <c r="G17151" s="44"/>
      <c r="H17151" s="44"/>
      <c r="I17151" s="44"/>
      <c r="J17151" s="44"/>
      <c r="K17151" s="44"/>
      <c r="L17151" s="337"/>
      <c r="M17151" s="337"/>
      <c r="P17151" s="343"/>
    </row>
    <row r="17152" spans="1:16" x14ac:dyDescent="0.25">
      <c r="A17152" s="44" t="s">
        <v>15687</v>
      </c>
      <c r="B17152" s="44" t="s">
        <v>15970</v>
      </c>
      <c r="C17152" s="45" t="s">
        <v>15775</v>
      </c>
      <c r="D17152" s="45" t="s">
        <v>18252</v>
      </c>
      <c r="E17152" s="45" t="s">
        <v>6416</v>
      </c>
      <c r="F17152" s="45" t="s">
        <v>1384</v>
      </c>
      <c r="G17152" s="45" t="s">
        <v>1385</v>
      </c>
      <c r="P17152" s="343"/>
    </row>
    <row r="17153" spans="1:16" x14ac:dyDescent="0.25">
      <c r="A17153" s="44" t="s">
        <v>15687</v>
      </c>
      <c r="B17153" s="44" t="s">
        <v>15779</v>
      </c>
      <c r="C17153" s="45" t="s">
        <v>15780</v>
      </c>
      <c r="D17153" s="45" t="s">
        <v>18252</v>
      </c>
      <c r="E17153" s="45" t="s">
        <v>6416</v>
      </c>
      <c r="F17153" s="45" t="s">
        <v>1384</v>
      </c>
      <c r="G17153" s="45" t="s">
        <v>1385</v>
      </c>
      <c r="P17153" s="343"/>
    </row>
    <row r="17154" spans="1:16" x14ac:dyDescent="0.25">
      <c r="A17154" s="44" t="s">
        <v>17062</v>
      </c>
      <c r="B17154" s="353" t="s">
        <v>17063</v>
      </c>
      <c r="C17154" s="32" t="s">
        <v>17033</v>
      </c>
      <c r="D17154" s="32" t="s">
        <v>1398</v>
      </c>
      <c r="E17154" s="33">
        <v>47208</v>
      </c>
      <c r="F17154" s="32"/>
      <c r="G17154" s="32"/>
      <c r="H17154" s="32"/>
      <c r="I17154" s="31"/>
      <c r="J17154" s="31"/>
      <c r="K17154" s="31"/>
      <c r="L17154" s="31"/>
      <c r="M17154" s="31"/>
      <c r="N17154" s="31"/>
      <c r="P17154" s="343"/>
    </row>
    <row r="17155" spans="1:16" ht="14.4" x14ac:dyDescent="0.3">
      <c r="A17155" s="25" t="s">
        <v>17062</v>
      </c>
      <c r="B17155" s="44" t="s">
        <v>1764</v>
      </c>
      <c r="C17155" s="45" t="s">
        <v>6398</v>
      </c>
      <c r="D17155" s="45" t="s">
        <v>13812</v>
      </c>
      <c r="E17155" s="45" t="s">
        <v>6211</v>
      </c>
      <c r="F17155" s="93"/>
      <c r="G17155" s="93"/>
      <c r="H17155" s="93"/>
      <c r="I17155" s="99"/>
      <c r="J17155" s="99"/>
      <c r="K17155" s="99"/>
      <c r="P17155" s="343"/>
    </row>
    <row r="17156" spans="1:16" x14ac:dyDescent="0.25">
      <c r="A17156" s="44" t="s">
        <v>6159</v>
      </c>
      <c r="B17156" s="44" t="s">
        <v>9313</v>
      </c>
      <c r="C17156" s="45" t="s">
        <v>9314</v>
      </c>
      <c r="D17156" s="45" t="s">
        <v>18252</v>
      </c>
      <c r="E17156" s="45" t="s">
        <v>3754</v>
      </c>
      <c r="F17156" s="45" t="s">
        <v>1384</v>
      </c>
      <c r="G17156" s="45" t="s">
        <v>1385</v>
      </c>
      <c r="P17156" s="343"/>
    </row>
    <row r="17157" spans="1:16" x14ac:dyDescent="0.25">
      <c r="A17157" s="264" t="s">
        <v>7171</v>
      </c>
      <c r="B17157" s="264" t="s">
        <v>1921</v>
      </c>
      <c r="C17157" s="265">
        <v>220101</v>
      </c>
      <c r="D17157" s="265" t="s">
        <v>15953</v>
      </c>
      <c r="E17157" s="266" t="s">
        <v>6211</v>
      </c>
      <c r="P17157" s="343"/>
    </row>
    <row r="17158" spans="1:16" x14ac:dyDescent="0.25">
      <c r="A17158" s="264" t="s">
        <v>7171</v>
      </c>
      <c r="B17158" s="264" t="s">
        <v>6664</v>
      </c>
      <c r="C17158" s="265">
        <v>22010701</v>
      </c>
      <c r="D17158" s="265" t="s">
        <v>15953</v>
      </c>
      <c r="E17158" s="266" t="s">
        <v>6665</v>
      </c>
      <c r="P17158" s="343"/>
    </row>
    <row r="17159" spans="1:16" x14ac:dyDescent="0.25">
      <c r="A17159" s="102" t="s">
        <v>3582</v>
      </c>
      <c r="B17159" s="131" t="s">
        <v>7741</v>
      </c>
      <c r="C17159" s="96" t="s">
        <v>7742</v>
      </c>
      <c r="D17159" s="96" t="s">
        <v>1398</v>
      </c>
      <c r="E17159" s="112">
        <v>45737</v>
      </c>
      <c r="F17159" s="93"/>
      <c r="G17159" s="93"/>
      <c r="H17159" s="93"/>
      <c r="I17159" s="99"/>
      <c r="J17159" s="99"/>
      <c r="K17159" s="99"/>
      <c r="L17159" s="337"/>
      <c r="M17159" s="337"/>
      <c r="N17159" s="31"/>
      <c r="P17159" s="343"/>
    </row>
    <row r="17160" spans="1:16" x14ac:dyDescent="0.25">
      <c r="A17160" s="264" t="s">
        <v>3582</v>
      </c>
      <c r="B17160" s="264" t="s">
        <v>1069</v>
      </c>
      <c r="C17160" s="265">
        <v>230103</v>
      </c>
      <c r="D17160" s="265" t="s">
        <v>15953</v>
      </c>
      <c r="E17160" s="266" t="s">
        <v>6809</v>
      </c>
      <c r="P17160" s="343"/>
    </row>
    <row r="17161" spans="1:16" x14ac:dyDescent="0.25">
      <c r="A17161" s="44" t="s">
        <v>11197</v>
      </c>
      <c r="B17161" s="44" t="s">
        <v>15259</v>
      </c>
      <c r="C17161" s="45" t="s">
        <v>11129</v>
      </c>
      <c r="D17161" s="45" t="s">
        <v>16294</v>
      </c>
      <c r="E17161" s="46">
        <v>46022</v>
      </c>
      <c r="F17161" s="338"/>
      <c r="G17161" s="44"/>
      <c r="H17161" s="44"/>
      <c r="I17161" s="44"/>
      <c r="J17161" s="44"/>
      <c r="K17161" s="44"/>
      <c r="L17161" s="337"/>
      <c r="M17161" s="337"/>
      <c r="N17161" s="31"/>
      <c r="P17161" s="343"/>
    </row>
    <row r="17162" spans="1:16" x14ac:dyDescent="0.25">
      <c r="A17162" s="264" t="s">
        <v>1033</v>
      </c>
      <c r="B17162" s="264" t="s">
        <v>3753</v>
      </c>
      <c r="C17162" s="265">
        <v>210101</v>
      </c>
      <c r="D17162" s="265" t="s">
        <v>15953</v>
      </c>
      <c r="E17162" s="266" t="s">
        <v>3754</v>
      </c>
      <c r="P17162" s="343"/>
    </row>
    <row r="17163" spans="1:16" x14ac:dyDescent="0.25">
      <c r="A17163" s="273" t="s">
        <v>11827</v>
      </c>
      <c r="B17163" s="273" t="s">
        <v>11802</v>
      </c>
      <c r="C17163" s="274">
        <v>791202309002</v>
      </c>
      <c r="D17163" s="274" t="s">
        <v>8356</v>
      </c>
      <c r="E17163" s="276" t="s">
        <v>11829</v>
      </c>
      <c r="F17163" s="328"/>
      <c r="G17163" s="328"/>
      <c r="H17163" s="328"/>
      <c r="I17163" s="329"/>
      <c r="J17163" s="329"/>
      <c r="K17163" s="329"/>
      <c r="L17163" s="337"/>
      <c r="M17163" s="337"/>
      <c r="P17163" s="343"/>
    </row>
    <row r="17164" spans="1:16" x14ac:dyDescent="0.25">
      <c r="A17164" s="264" t="s">
        <v>10513</v>
      </c>
      <c r="B17164" s="264" t="s">
        <v>9688</v>
      </c>
      <c r="C17164" s="265">
        <v>230504</v>
      </c>
      <c r="D17164" s="265" t="s">
        <v>15953</v>
      </c>
      <c r="E17164" s="266" t="s">
        <v>9689</v>
      </c>
      <c r="P17164" s="343"/>
    </row>
    <row r="17165" spans="1:16" x14ac:dyDescent="0.25">
      <c r="A17165" s="44" t="s">
        <v>15688</v>
      </c>
      <c r="B17165" s="44" t="s">
        <v>4157</v>
      </c>
      <c r="C17165" s="45" t="s">
        <v>15418</v>
      </c>
      <c r="D17165" s="45" t="s">
        <v>18252</v>
      </c>
      <c r="E17165" s="45" t="s">
        <v>3064</v>
      </c>
      <c r="F17165" s="45" t="s">
        <v>1384</v>
      </c>
      <c r="G17165" s="45" t="s">
        <v>1385</v>
      </c>
      <c r="P17165" s="343"/>
    </row>
    <row r="17166" spans="1:16" x14ac:dyDescent="0.25">
      <c r="A17166" s="44" t="s">
        <v>602</v>
      </c>
      <c r="B17166" s="44" t="s">
        <v>15283</v>
      </c>
      <c r="C17166" s="45" t="s">
        <v>3762</v>
      </c>
      <c r="D17166" s="45" t="s">
        <v>16294</v>
      </c>
      <c r="E17166" s="46">
        <v>45747</v>
      </c>
      <c r="F17166" s="338"/>
      <c r="G17166" s="44"/>
      <c r="H17166" s="44"/>
      <c r="I17166" s="44"/>
      <c r="J17166" s="44"/>
      <c r="K17166" s="44"/>
      <c r="L17166" s="337"/>
      <c r="M17166" s="337"/>
      <c r="N17166" s="31"/>
      <c r="P17166" s="343"/>
    </row>
    <row r="17167" spans="1:16" x14ac:dyDescent="0.25">
      <c r="A17167" s="44" t="s">
        <v>6525</v>
      </c>
      <c r="B17167" s="44" t="s">
        <v>12702</v>
      </c>
      <c r="C17167" s="45" t="s">
        <v>6649</v>
      </c>
      <c r="D17167" s="45" t="s">
        <v>4574</v>
      </c>
      <c r="E17167" s="275">
        <f>DATE(2025,11,29)</f>
        <v>45990</v>
      </c>
      <c r="F17167" s="32"/>
      <c r="G17167" s="32"/>
      <c r="H17167" s="32"/>
      <c r="I17167" s="31"/>
      <c r="J17167" s="31"/>
      <c r="K17167" s="31"/>
      <c r="L17167" s="31"/>
      <c r="M17167" s="337"/>
      <c r="N17167" s="31"/>
      <c r="P17167" s="343"/>
    </row>
    <row r="17168" spans="1:16" x14ac:dyDescent="0.25">
      <c r="A17168" s="44" t="s">
        <v>6526</v>
      </c>
      <c r="B17168" s="44" t="s">
        <v>12265</v>
      </c>
      <c r="C17168" s="45" t="s">
        <v>6650</v>
      </c>
      <c r="D17168" s="45" t="s">
        <v>4574</v>
      </c>
      <c r="E17168" s="275">
        <f>DATE(2025,11,29)</f>
        <v>45990</v>
      </c>
      <c r="F17168" s="32"/>
      <c r="G17168" s="32"/>
      <c r="H17168" s="32"/>
      <c r="I17168" s="31"/>
      <c r="J17168" s="31"/>
      <c r="K17168" s="31"/>
      <c r="L17168" s="31"/>
      <c r="M17168" s="337"/>
      <c r="N17168" s="31"/>
      <c r="P17168" s="343"/>
    </row>
    <row r="17169" spans="1:16" x14ac:dyDescent="0.25">
      <c r="A17169" s="44" t="s">
        <v>10154</v>
      </c>
      <c r="B17169" s="44" t="s">
        <v>10093</v>
      </c>
      <c r="C17169" s="45" t="s">
        <v>10155</v>
      </c>
      <c r="D17169" s="45" t="s">
        <v>15765</v>
      </c>
      <c r="E17169" s="45" t="s">
        <v>6212</v>
      </c>
      <c r="F17169" s="328"/>
      <c r="G17169" s="328"/>
      <c r="H17169" s="328"/>
      <c r="I17169" s="329"/>
      <c r="J17169" s="329"/>
      <c r="K17169" s="329"/>
      <c r="L17169" s="337"/>
      <c r="M17169" s="337"/>
      <c r="P17169" s="343"/>
    </row>
    <row r="17170" spans="1:16" x14ac:dyDescent="0.25">
      <c r="A17170" s="346" t="s">
        <v>10154</v>
      </c>
      <c r="B17170" s="346" t="s">
        <v>10093</v>
      </c>
      <c r="C17170" s="347" t="s">
        <v>10155</v>
      </c>
      <c r="D17170" s="347" t="s">
        <v>15765</v>
      </c>
      <c r="E17170" s="347" t="s">
        <v>10069</v>
      </c>
      <c r="F17170" s="346"/>
      <c r="G17170" s="346"/>
      <c r="H17170" s="346"/>
      <c r="I17170" s="346"/>
      <c r="J17170" s="346"/>
      <c r="K17170" s="346"/>
      <c r="L17170" s="346"/>
      <c r="M17170" s="346"/>
      <c r="P17170" s="343"/>
    </row>
    <row r="17171" spans="1:16" x14ac:dyDescent="0.25">
      <c r="A17171" s="44" t="s">
        <v>10154</v>
      </c>
      <c r="B17171" s="44" t="s">
        <v>10093</v>
      </c>
      <c r="C17171" s="45" t="s">
        <v>10155</v>
      </c>
      <c r="D17171" s="45" t="s">
        <v>13812</v>
      </c>
      <c r="E17171" s="45" t="s">
        <v>6212</v>
      </c>
      <c r="F17171" s="93"/>
      <c r="G17171" s="93"/>
      <c r="H17171" s="93"/>
      <c r="I17171" s="99"/>
      <c r="J17171" s="99"/>
      <c r="K17171" s="99"/>
      <c r="L17171" s="337"/>
      <c r="M17171" s="337"/>
      <c r="P17171" s="343"/>
    </row>
    <row r="17172" spans="1:16" x14ac:dyDescent="0.25">
      <c r="A17172" s="44" t="s">
        <v>12703</v>
      </c>
      <c r="B17172" s="44" t="s">
        <v>12704</v>
      </c>
      <c r="C17172" s="45" t="s">
        <v>4755</v>
      </c>
      <c r="D17172" s="45" t="s">
        <v>4574</v>
      </c>
      <c r="E17172" s="275">
        <f>DATE(2025,7,27)</f>
        <v>45865</v>
      </c>
      <c r="F17172" s="32"/>
      <c r="G17172" s="32"/>
      <c r="H17172" s="32"/>
      <c r="I17172" s="31"/>
      <c r="J17172" s="31"/>
      <c r="K17172" s="31"/>
      <c r="L17172" s="31"/>
      <c r="M17172" s="337"/>
      <c r="N17172" s="31"/>
      <c r="P17172" s="343"/>
    </row>
    <row r="17173" spans="1:16" x14ac:dyDescent="0.25">
      <c r="A17173" s="264" t="s">
        <v>15208</v>
      </c>
      <c r="B17173" s="264" t="s">
        <v>14577</v>
      </c>
      <c r="C17173" s="265">
        <v>240501</v>
      </c>
      <c r="D17173" s="265" t="s">
        <v>15953</v>
      </c>
      <c r="E17173" s="266" t="s">
        <v>14578</v>
      </c>
      <c r="P17173" s="343"/>
    </row>
    <row r="17174" spans="1:16" x14ac:dyDescent="0.25">
      <c r="A17174" s="44" t="s">
        <v>13378</v>
      </c>
      <c r="B17174" s="92" t="s">
        <v>13392</v>
      </c>
      <c r="C17174" s="45" t="s">
        <v>13122</v>
      </c>
      <c r="D17174" s="93" t="s">
        <v>13391</v>
      </c>
      <c r="E17174" s="94">
        <v>45838</v>
      </c>
      <c r="F17174" s="93"/>
      <c r="G17174" s="93"/>
      <c r="H17174" s="93"/>
      <c r="I17174" s="99"/>
      <c r="J17174" s="99"/>
      <c r="K17174" s="99"/>
      <c r="L17174" s="337"/>
      <c r="M17174" s="337"/>
      <c r="N17174" s="31"/>
      <c r="P17174" s="343"/>
    </row>
    <row r="17175" spans="1:16" ht="14.4" x14ac:dyDescent="0.2">
      <c r="A17175" s="57" t="s">
        <v>1034</v>
      </c>
      <c r="B17175" s="57" t="s">
        <v>236</v>
      </c>
      <c r="C17175" s="62" t="s">
        <v>5957</v>
      </c>
      <c r="D17175" s="62" t="s">
        <v>5966</v>
      </c>
      <c r="E17175" s="341" t="s">
        <v>13531</v>
      </c>
      <c r="F17175" s="339"/>
      <c r="G17175" s="339"/>
      <c r="H17175" s="57"/>
      <c r="I17175" s="57"/>
      <c r="J17175" s="57"/>
      <c r="K17175" s="57"/>
      <c r="L17175" s="337"/>
      <c r="M17175" s="337"/>
      <c r="P17175" s="343"/>
    </row>
    <row r="17176" spans="1:16" x14ac:dyDescent="0.25">
      <c r="A17176" s="264" t="s">
        <v>15209</v>
      </c>
      <c r="B17176" s="264" t="s">
        <v>12996</v>
      </c>
      <c r="C17176" s="265">
        <v>24010401</v>
      </c>
      <c r="D17176" s="265" t="s">
        <v>15953</v>
      </c>
      <c r="E17176" s="266" t="s">
        <v>12997</v>
      </c>
      <c r="P17176" s="343"/>
    </row>
    <row r="17177" spans="1:16" x14ac:dyDescent="0.2">
      <c r="A17177" s="57" t="s">
        <v>13563</v>
      </c>
      <c r="B17177" s="57" t="s">
        <v>1488</v>
      </c>
      <c r="C17177" s="62" t="s">
        <v>13533</v>
      </c>
      <c r="D17177" s="62" t="s">
        <v>5966</v>
      </c>
      <c r="E17177" s="60">
        <v>45777</v>
      </c>
      <c r="F17177" s="339" t="s">
        <v>16267</v>
      </c>
      <c r="G17177" s="339" t="s">
        <v>16268</v>
      </c>
      <c r="H17177" s="57"/>
      <c r="I17177" s="57"/>
      <c r="J17177" s="57"/>
      <c r="K17177" s="57"/>
      <c r="L17177" s="337"/>
      <c r="M17177" s="337"/>
      <c r="N17177" s="31"/>
      <c r="P17177" s="343"/>
    </row>
    <row r="17178" spans="1:16" x14ac:dyDescent="0.25">
      <c r="A17178" s="44" t="s">
        <v>10599</v>
      </c>
      <c r="B17178" s="44" t="s">
        <v>3186</v>
      </c>
      <c r="C17178" s="45" t="s">
        <v>10544</v>
      </c>
      <c r="D17178" s="45" t="s">
        <v>18252</v>
      </c>
      <c r="E17178" s="45" t="s">
        <v>5410</v>
      </c>
      <c r="F17178" s="45" t="s">
        <v>1384</v>
      </c>
      <c r="G17178" s="45" t="s">
        <v>1385</v>
      </c>
      <c r="P17178" s="343"/>
    </row>
    <row r="17179" spans="1:16" x14ac:dyDescent="0.2">
      <c r="A17179" s="57" t="s">
        <v>16293</v>
      </c>
      <c r="B17179" s="57" t="s">
        <v>2495</v>
      </c>
      <c r="C17179" s="62" t="s">
        <v>14563</v>
      </c>
      <c r="D17179" s="62" t="s">
        <v>5966</v>
      </c>
      <c r="E17179" s="60">
        <v>45961</v>
      </c>
      <c r="F17179" s="339" t="s">
        <v>16267</v>
      </c>
      <c r="G17179" s="339" t="s">
        <v>16268</v>
      </c>
      <c r="H17179" s="57"/>
      <c r="I17179" s="57"/>
      <c r="J17179" s="57"/>
      <c r="K17179" s="57"/>
      <c r="L17179" s="337"/>
      <c r="M17179" s="337"/>
      <c r="N17179" s="31"/>
      <c r="P17179" s="343"/>
    </row>
    <row r="17180" spans="1:16" x14ac:dyDescent="0.25">
      <c r="A17180" s="264" t="s">
        <v>7172</v>
      </c>
      <c r="B17180" s="264" t="s">
        <v>6692</v>
      </c>
      <c r="C17180" s="265">
        <v>220902</v>
      </c>
      <c r="D17180" s="265" t="s">
        <v>15953</v>
      </c>
      <c r="E17180" s="266" t="s">
        <v>6210</v>
      </c>
      <c r="P17180" s="343"/>
    </row>
    <row r="17181" spans="1:16" x14ac:dyDescent="0.25">
      <c r="A17181" s="44" t="s">
        <v>10600</v>
      </c>
      <c r="B17181" s="44" t="s">
        <v>9093</v>
      </c>
      <c r="C17181" s="45" t="s">
        <v>9094</v>
      </c>
      <c r="D17181" s="45" t="s">
        <v>18252</v>
      </c>
      <c r="E17181" s="45" t="s">
        <v>6809</v>
      </c>
      <c r="F17181" s="45" t="s">
        <v>1384</v>
      </c>
      <c r="G17181" s="45" t="s">
        <v>1385</v>
      </c>
      <c r="P17181" s="343"/>
    </row>
    <row r="17182" spans="1:16" x14ac:dyDescent="0.25">
      <c r="A17182" s="44" t="s">
        <v>10600</v>
      </c>
      <c r="B17182" s="44" t="s">
        <v>1378</v>
      </c>
      <c r="C17182" s="45" t="s">
        <v>10549</v>
      </c>
      <c r="D17182" s="45" t="s">
        <v>18252</v>
      </c>
      <c r="E17182" s="45" t="s">
        <v>5410</v>
      </c>
      <c r="F17182" s="45" t="s">
        <v>1384</v>
      </c>
      <c r="G17182" s="45" t="s">
        <v>1385</v>
      </c>
      <c r="P17182" s="343"/>
    </row>
    <row r="17183" spans="1:16" x14ac:dyDescent="0.25">
      <c r="A17183" s="264" t="s">
        <v>7173</v>
      </c>
      <c r="B17183" s="264" t="s">
        <v>1921</v>
      </c>
      <c r="C17183" s="265">
        <v>220101</v>
      </c>
      <c r="D17183" s="265" t="s">
        <v>15953</v>
      </c>
      <c r="E17183" s="266" t="s">
        <v>6211</v>
      </c>
      <c r="P17183" s="343"/>
    </row>
    <row r="17184" spans="1:16" x14ac:dyDescent="0.25">
      <c r="A17184" s="346" t="s">
        <v>13656</v>
      </c>
      <c r="B17184" s="346" t="s">
        <v>16909</v>
      </c>
      <c r="C17184" s="347" t="s">
        <v>16910</v>
      </c>
      <c r="D17184" s="347" t="s">
        <v>15765</v>
      </c>
      <c r="E17184" s="347" t="s">
        <v>15826</v>
      </c>
      <c r="F17184" s="346"/>
      <c r="G17184" s="346"/>
      <c r="H17184" s="346"/>
      <c r="I17184" s="346"/>
      <c r="J17184" s="346"/>
      <c r="K17184" s="346"/>
      <c r="L17184" s="346"/>
      <c r="M17184" s="346"/>
      <c r="P17184" s="343"/>
    </row>
    <row r="17185" spans="1:16" x14ac:dyDescent="0.25">
      <c r="A17185" s="44" t="s">
        <v>13656</v>
      </c>
      <c r="B17185" s="44" t="s">
        <v>13657</v>
      </c>
      <c r="C17185" s="45" t="s">
        <v>13740</v>
      </c>
      <c r="D17185" s="45" t="s">
        <v>4574</v>
      </c>
      <c r="E17185" s="275">
        <f>DATE(2028,5,13)</f>
        <v>46886</v>
      </c>
      <c r="M17185" s="337"/>
      <c r="P17185" s="343"/>
    </row>
    <row r="17186" spans="1:16" x14ac:dyDescent="0.25">
      <c r="A17186" s="44" t="s">
        <v>13446</v>
      </c>
      <c r="B17186" s="44" t="s">
        <v>15257</v>
      </c>
      <c r="C17186" s="45" t="s">
        <v>13518</v>
      </c>
      <c r="D17186" s="45" t="s">
        <v>16294</v>
      </c>
      <c r="E17186" s="46">
        <v>46022</v>
      </c>
      <c r="F17186" s="338"/>
      <c r="G17186" s="44"/>
      <c r="H17186" s="44"/>
      <c r="I17186" s="44"/>
      <c r="J17186" s="44"/>
      <c r="K17186" s="44"/>
      <c r="L17186" s="337"/>
      <c r="M17186" s="337"/>
      <c r="N17186" s="31"/>
      <c r="P17186" s="343"/>
    </row>
    <row r="17187" spans="1:16" x14ac:dyDescent="0.25">
      <c r="A17187" s="264" t="s">
        <v>13067</v>
      </c>
      <c r="B17187" s="264" t="s">
        <v>3753</v>
      </c>
      <c r="C17187" s="265">
        <v>210101</v>
      </c>
      <c r="D17187" s="265" t="s">
        <v>15953</v>
      </c>
      <c r="E17187" s="266" t="s">
        <v>3754</v>
      </c>
      <c r="P17187" s="343"/>
    </row>
    <row r="17188" spans="1:16" x14ac:dyDescent="0.25">
      <c r="A17188" s="44" t="s">
        <v>12705</v>
      </c>
      <c r="B17188" s="44" t="s">
        <v>12706</v>
      </c>
      <c r="C17188" s="45" t="s">
        <v>5079</v>
      </c>
      <c r="D17188" s="45" t="s">
        <v>4574</v>
      </c>
      <c r="E17188" s="275">
        <f>DATE(2025,8,8)</f>
        <v>45877</v>
      </c>
      <c r="F17188" s="32"/>
      <c r="G17188" s="32"/>
      <c r="H17188" s="32"/>
      <c r="I17188" s="31"/>
      <c r="J17188" s="31"/>
      <c r="K17188" s="31"/>
      <c r="L17188" s="31"/>
      <c r="M17188" s="337"/>
      <c r="N17188" s="31"/>
      <c r="P17188" s="343"/>
    </row>
    <row r="17189" spans="1:16" x14ac:dyDescent="0.25">
      <c r="A17189" s="264" t="s">
        <v>8818</v>
      </c>
      <c r="B17189" s="264" t="s">
        <v>8835</v>
      </c>
      <c r="C17189" s="265">
        <v>230204</v>
      </c>
      <c r="D17189" s="265" t="s">
        <v>15953</v>
      </c>
      <c r="E17189" s="266" t="s">
        <v>8836</v>
      </c>
      <c r="P17189" s="343"/>
    </row>
    <row r="17190" spans="1:16" x14ac:dyDescent="0.25">
      <c r="A17190" s="264" t="s">
        <v>15210</v>
      </c>
      <c r="B17190" s="264" t="s">
        <v>12996</v>
      </c>
      <c r="C17190" s="265">
        <v>24010401</v>
      </c>
      <c r="D17190" s="265" t="s">
        <v>15953</v>
      </c>
      <c r="E17190" s="266" t="s">
        <v>12997</v>
      </c>
      <c r="P17190" s="343"/>
    </row>
    <row r="17191" spans="1:16" x14ac:dyDescent="0.25">
      <c r="A17191" s="264" t="s">
        <v>15210</v>
      </c>
      <c r="B17191" s="264" t="s">
        <v>3782</v>
      </c>
      <c r="C17191" s="265">
        <v>24010402</v>
      </c>
      <c r="D17191" s="265" t="s">
        <v>15953</v>
      </c>
      <c r="E17191" s="266" t="s">
        <v>8836</v>
      </c>
      <c r="P17191" s="343"/>
    </row>
    <row r="17192" spans="1:16" x14ac:dyDescent="0.25">
      <c r="A17192" s="264" t="s">
        <v>15944</v>
      </c>
      <c r="B17192" s="264" t="s">
        <v>15882</v>
      </c>
      <c r="C17192" s="265">
        <v>240901</v>
      </c>
      <c r="D17192" s="265" t="s">
        <v>15953</v>
      </c>
      <c r="E17192" s="266" t="s">
        <v>6214</v>
      </c>
      <c r="P17192" s="343"/>
    </row>
    <row r="17193" spans="1:16" x14ac:dyDescent="0.25">
      <c r="A17193" s="264" t="s">
        <v>15944</v>
      </c>
      <c r="B17193" s="264" t="s">
        <v>15862</v>
      </c>
      <c r="C17193" s="265">
        <v>240902</v>
      </c>
      <c r="D17193" s="265" t="s">
        <v>15953</v>
      </c>
      <c r="E17193" s="266" t="s">
        <v>6214</v>
      </c>
      <c r="P17193" s="343"/>
    </row>
    <row r="17194" spans="1:16" x14ac:dyDescent="0.25">
      <c r="A17194" s="264" t="s">
        <v>7174</v>
      </c>
      <c r="B17194" s="264" t="s">
        <v>6661</v>
      </c>
      <c r="C17194" s="265">
        <v>22100201</v>
      </c>
      <c r="D17194" s="265" t="s">
        <v>15953</v>
      </c>
      <c r="E17194" s="266" t="s">
        <v>5198</v>
      </c>
      <c r="P17194" s="343"/>
    </row>
    <row r="17195" spans="1:16" x14ac:dyDescent="0.25">
      <c r="A17195" s="264" t="s">
        <v>15211</v>
      </c>
      <c r="B17195" s="264" t="s">
        <v>13009</v>
      </c>
      <c r="C17195" s="265">
        <v>240101</v>
      </c>
      <c r="D17195" s="265" t="s">
        <v>15953</v>
      </c>
      <c r="E17195" s="266" t="s">
        <v>13010</v>
      </c>
      <c r="P17195" s="343"/>
    </row>
    <row r="17196" spans="1:16" x14ac:dyDescent="0.25">
      <c r="A17196" s="99" t="s">
        <v>9934</v>
      </c>
      <c r="B17196" s="44" t="s">
        <v>8256</v>
      </c>
      <c r="C17196" s="45" t="s">
        <v>8257</v>
      </c>
      <c r="D17196" s="45" t="s">
        <v>1398</v>
      </c>
      <c r="E17196" s="46">
        <v>46439</v>
      </c>
      <c r="F17196" s="93"/>
      <c r="G17196" s="93"/>
      <c r="H17196" s="93"/>
      <c r="I17196" s="99"/>
      <c r="J17196" s="99"/>
      <c r="K17196" s="99"/>
      <c r="L17196" s="337"/>
      <c r="M17196" s="337"/>
      <c r="P17196" s="343"/>
    </row>
    <row r="17197" spans="1:16" x14ac:dyDescent="0.25">
      <c r="A17197" s="44" t="s">
        <v>10025</v>
      </c>
      <c r="B17197" s="44" t="s">
        <v>6465</v>
      </c>
      <c r="C17197" s="45" t="s">
        <v>6511</v>
      </c>
      <c r="D17197" s="45" t="s">
        <v>15765</v>
      </c>
      <c r="E17197" s="45" t="s">
        <v>5246</v>
      </c>
      <c r="F17197" s="328"/>
      <c r="G17197" s="328"/>
      <c r="H17197" s="328"/>
      <c r="I17197" s="329"/>
      <c r="J17197" s="329"/>
      <c r="K17197" s="329"/>
      <c r="L17197" s="337"/>
      <c r="M17197" s="337"/>
      <c r="P17197" s="343"/>
    </row>
    <row r="17198" spans="1:16" x14ac:dyDescent="0.25">
      <c r="A17198" s="346" t="s">
        <v>10025</v>
      </c>
      <c r="B17198" s="346" t="s">
        <v>6465</v>
      </c>
      <c r="C17198" s="347" t="s">
        <v>6511</v>
      </c>
      <c r="D17198" s="347" t="s">
        <v>15765</v>
      </c>
      <c r="E17198" s="347" t="s">
        <v>8946</v>
      </c>
      <c r="F17198" s="346"/>
      <c r="G17198" s="346"/>
      <c r="H17198" s="346"/>
      <c r="I17198" s="346"/>
      <c r="J17198" s="346"/>
      <c r="K17198" s="346"/>
      <c r="L17198" s="346"/>
      <c r="M17198" s="346"/>
      <c r="P17198" s="343"/>
    </row>
    <row r="17199" spans="1:16" x14ac:dyDescent="0.25">
      <c r="A17199" s="44" t="s">
        <v>10025</v>
      </c>
      <c r="B17199" s="44" t="s">
        <v>6465</v>
      </c>
      <c r="C17199" s="45" t="s">
        <v>6511</v>
      </c>
      <c r="D17199" s="45" t="s">
        <v>13812</v>
      </c>
      <c r="E17199" s="45" t="s">
        <v>5246</v>
      </c>
      <c r="F17199" s="93"/>
      <c r="G17199" s="93"/>
      <c r="H17199" s="93"/>
      <c r="I17199" s="99"/>
      <c r="J17199" s="99"/>
      <c r="K17199" s="99"/>
      <c r="L17199" s="337"/>
      <c r="M17199" s="337"/>
      <c r="P17199" s="343"/>
    </row>
    <row r="17200" spans="1:16" x14ac:dyDescent="0.25">
      <c r="A17200" s="262" t="s">
        <v>11655</v>
      </c>
      <c r="B17200" s="262" t="s">
        <v>7349</v>
      </c>
      <c r="C17200" s="53" t="s">
        <v>11776</v>
      </c>
      <c r="D17200" s="93" t="s">
        <v>7330</v>
      </c>
      <c r="E17200" s="263">
        <v>46935</v>
      </c>
      <c r="F17200" s="93"/>
      <c r="G17200" s="93"/>
      <c r="H17200" s="93"/>
      <c r="I17200" s="99"/>
      <c r="J17200" s="99"/>
      <c r="K17200" s="99"/>
      <c r="L17200" s="337"/>
      <c r="M17200" s="337"/>
      <c r="P17200" s="343"/>
    </row>
    <row r="17201" spans="1:16" x14ac:dyDescent="0.25">
      <c r="A17201" s="403" t="s">
        <v>11655</v>
      </c>
      <c r="B17201" s="403" t="s">
        <v>17393</v>
      </c>
      <c r="C17201" s="413">
        <v>17.22</v>
      </c>
      <c r="D17201" s="43" t="s">
        <v>17679</v>
      </c>
      <c r="E17201" s="43">
        <v>45838</v>
      </c>
      <c r="F17201" s="88"/>
      <c r="P17201" s="343"/>
    </row>
    <row r="17202" spans="1:16" x14ac:dyDescent="0.25">
      <c r="A17202" s="264" t="s">
        <v>9668</v>
      </c>
      <c r="B17202" s="264" t="s">
        <v>4181</v>
      </c>
      <c r="C17202" s="265">
        <v>230301</v>
      </c>
      <c r="D17202" s="265" t="s">
        <v>15953</v>
      </c>
      <c r="E17202" s="266" t="s">
        <v>6877</v>
      </c>
      <c r="P17202" s="343"/>
    </row>
    <row r="17203" spans="1:16" x14ac:dyDescent="0.25">
      <c r="A17203" s="264" t="s">
        <v>2744</v>
      </c>
      <c r="B17203" s="264" t="s">
        <v>6662</v>
      </c>
      <c r="C17203" s="265">
        <v>22010601</v>
      </c>
      <c r="D17203" s="265" t="s">
        <v>15953</v>
      </c>
      <c r="E17203" s="266" t="s">
        <v>6211</v>
      </c>
      <c r="P17203" s="343"/>
    </row>
    <row r="17204" spans="1:16" x14ac:dyDescent="0.25">
      <c r="A17204" s="264" t="s">
        <v>2744</v>
      </c>
      <c r="B17204" s="264" t="s">
        <v>6663</v>
      </c>
      <c r="C17204" s="265">
        <v>22010602</v>
      </c>
      <c r="D17204" s="265" t="s">
        <v>15953</v>
      </c>
      <c r="E17204" s="266" t="s">
        <v>6211</v>
      </c>
      <c r="P17204" s="343"/>
    </row>
    <row r="17205" spans="1:16" x14ac:dyDescent="0.25">
      <c r="A17205" s="44" t="s">
        <v>9075</v>
      </c>
      <c r="B17205" s="44" t="s">
        <v>15288</v>
      </c>
      <c r="C17205" s="45" t="s">
        <v>9052</v>
      </c>
      <c r="D17205" s="45" t="s">
        <v>16294</v>
      </c>
      <c r="E17205" s="46">
        <v>45777</v>
      </c>
      <c r="F17205" s="338"/>
      <c r="G17205" s="44"/>
      <c r="H17205" s="44"/>
      <c r="I17205" s="44"/>
      <c r="J17205" s="44"/>
      <c r="K17205" s="44"/>
      <c r="L17205" s="337"/>
      <c r="M17205" s="337"/>
      <c r="N17205" s="31"/>
      <c r="P17205" s="343"/>
    </row>
    <row r="17206" spans="1:16" x14ac:dyDescent="0.25">
      <c r="A17206" s="44" t="s">
        <v>12707</v>
      </c>
      <c r="B17206" s="44" t="s">
        <v>12077</v>
      </c>
      <c r="C17206" s="45" t="s">
        <v>12970</v>
      </c>
      <c r="D17206" s="45" t="s">
        <v>4574</v>
      </c>
      <c r="E17206" s="275">
        <f>DATE(2027,5,30)</f>
        <v>46537</v>
      </c>
      <c r="M17206" s="337"/>
      <c r="P17206" s="343"/>
    </row>
    <row r="17207" spans="1:16" x14ac:dyDescent="0.25">
      <c r="A17207" s="264" t="s">
        <v>5524</v>
      </c>
      <c r="B17207" s="264" t="s">
        <v>1053</v>
      </c>
      <c r="C17207" s="265">
        <v>210902</v>
      </c>
      <c r="D17207" s="265" t="s">
        <v>15953</v>
      </c>
      <c r="E17207" s="266" t="s">
        <v>5195</v>
      </c>
      <c r="P17207" s="343"/>
    </row>
    <row r="17208" spans="1:16" x14ac:dyDescent="0.25">
      <c r="A17208" s="44" t="s">
        <v>16242</v>
      </c>
      <c r="B17208" s="44" t="s">
        <v>15962</v>
      </c>
      <c r="C17208" s="45" t="s">
        <v>15776</v>
      </c>
      <c r="D17208" s="45" t="s">
        <v>18252</v>
      </c>
      <c r="E17208" s="45" t="s">
        <v>6416</v>
      </c>
      <c r="F17208" s="45" t="s">
        <v>1384</v>
      </c>
      <c r="G17208" s="45" t="s">
        <v>1385</v>
      </c>
      <c r="P17208" s="343"/>
    </row>
    <row r="17209" spans="1:16" x14ac:dyDescent="0.25">
      <c r="A17209" s="403" t="s">
        <v>17644</v>
      </c>
      <c r="B17209" s="403" t="s">
        <v>17087</v>
      </c>
      <c r="C17209" s="413">
        <v>9.24</v>
      </c>
      <c r="D17209" s="43" t="s">
        <v>17679</v>
      </c>
      <c r="E17209" s="43">
        <v>47299</v>
      </c>
      <c r="F17209" s="88"/>
      <c r="P17209" s="343"/>
    </row>
    <row r="17210" spans="1:16" x14ac:dyDescent="0.25">
      <c r="A17210" s="403" t="s">
        <v>17644</v>
      </c>
      <c r="B17210" s="403" t="s">
        <v>17187</v>
      </c>
      <c r="C17210" s="413">
        <v>10.24</v>
      </c>
      <c r="D17210" s="43" t="s">
        <v>17679</v>
      </c>
      <c r="E17210" s="43">
        <v>47299</v>
      </c>
      <c r="F17210" s="88"/>
      <c r="P17210" s="343"/>
    </row>
    <row r="17211" spans="1:16" x14ac:dyDescent="0.25">
      <c r="A17211" s="403" t="s">
        <v>17644</v>
      </c>
      <c r="B17211" s="403" t="s">
        <v>17101</v>
      </c>
      <c r="C17211" s="413">
        <v>11.24</v>
      </c>
      <c r="D17211" s="43" t="s">
        <v>17679</v>
      </c>
      <c r="E17211" s="43">
        <v>47299</v>
      </c>
      <c r="F17211" s="88"/>
      <c r="P17211" s="343"/>
    </row>
    <row r="17212" spans="1:16" x14ac:dyDescent="0.25">
      <c r="A17212" s="403" t="s">
        <v>17644</v>
      </c>
      <c r="B17212" s="403" t="s">
        <v>17091</v>
      </c>
      <c r="C17212" s="413">
        <v>12.24</v>
      </c>
      <c r="D17212" s="43" t="s">
        <v>17679</v>
      </c>
      <c r="E17212" s="43">
        <v>47299</v>
      </c>
      <c r="F17212" s="88"/>
      <c r="P17212" s="343"/>
    </row>
    <row r="17213" spans="1:16" x14ac:dyDescent="0.25">
      <c r="A17213" s="403" t="s">
        <v>17644</v>
      </c>
      <c r="B17213" s="403" t="s">
        <v>17131</v>
      </c>
      <c r="C17213" s="413">
        <v>17.239999999999998</v>
      </c>
      <c r="D17213" s="43" t="s">
        <v>17679</v>
      </c>
      <c r="E17213" s="43">
        <v>47299</v>
      </c>
      <c r="F17213" s="88"/>
      <c r="P17213" s="343"/>
    </row>
    <row r="17214" spans="1:16" x14ac:dyDescent="0.25">
      <c r="A17214" s="346" t="s">
        <v>17644</v>
      </c>
      <c r="B17214" s="403" t="s">
        <v>17189</v>
      </c>
      <c r="C17214" s="413">
        <v>35.24</v>
      </c>
      <c r="D17214" s="43" t="s">
        <v>17679</v>
      </c>
      <c r="E17214" s="43">
        <v>47299</v>
      </c>
      <c r="F17214" s="88"/>
      <c r="P17214" s="343"/>
    </row>
    <row r="17215" spans="1:16" x14ac:dyDescent="0.25">
      <c r="A17215" s="44" t="s">
        <v>15689</v>
      </c>
      <c r="B17215" s="44" t="s">
        <v>1358</v>
      </c>
      <c r="C17215" s="45" t="s">
        <v>6197</v>
      </c>
      <c r="D17215" s="45" t="s">
        <v>18252</v>
      </c>
      <c r="E17215" s="45" t="s">
        <v>6211</v>
      </c>
      <c r="F17215" s="45" t="s">
        <v>1384</v>
      </c>
      <c r="G17215" s="45" t="s">
        <v>1385</v>
      </c>
      <c r="P17215" s="343"/>
    </row>
    <row r="17216" spans="1:16" x14ac:dyDescent="0.25">
      <c r="A17216" s="44" t="s">
        <v>15689</v>
      </c>
      <c r="B17216" s="44" t="s">
        <v>1840</v>
      </c>
      <c r="C17216" s="45" t="s">
        <v>6194</v>
      </c>
      <c r="D17216" s="45" t="s">
        <v>18252</v>
      </c>
      <c r="E17216" s="45" t="s">
        <v>6213</v>
      </c>
      <c r="F17216" s="45" t="s">
        <v>1384</v>
      </c>
      <c r="G17216" s="45" t="s">
        <v>1385</v>
      </c>
      <c r="P17216" s="343"/>
    </row>
    <row r="17217" spans="1:16" x14ac:dyDescent="0.25">
      <c r="A17217" s="44" t="s">
        <v>10620</v>
      </c>
      <c r="B17217" s="92" t="s">
        <v>4153</v>
      </c>
      <c r="C17217" s="93" t="s">
        <v>10622</v>
      </c>
      <c r="D17217" s="93" t="s">
        <v>1398</v>
      </c>
      <c r="E17217" s="94">
        <v>46521</v>
      </c>
      <c r="F17217" s="93"/>
      <c r="G17217" s="93"/>
      <c r="H17217" s="93"/>
      <c r="I17217" s="99"/>
      <c r="J17217" s="99"/>
      <c r="K17217" s="99"/>
      <c r="L17217" s="337"/>
      <c r="P17217" s="343"/>
    </row>
    <row r="17218" spans="1:16" x14ac:dyDescent="0.25">
      <c r="A17218" s="102" t="s">
        <v>17076</v>
      </c>
      <c r="B17218" s="353" t="s">
        <v>4153</v>
      </c>
      <c r="C17218" s="32" t="s">
        <v>17085</v>
      </c>
      <c r="D17218" s="32" t="s">
        <v>1398</v>
      </c>
      <c r="E17218" s="94">
        <v>45766</v>
      </c>
      <c r="F17218" s="32"/>
      <c r="G17218" s="32"/>
      <c r="H17218" s="32"/>
      <c r="I17218" s="31"/>
      <c r="J17218" s="31"/>
      <c r="K17218" s="31"/>
      <c r="L17218" s="31"/>
      <c r="M17218" s="31"/>
      <c r="N17218" s="31"/>
      <c r="P17218" s="343"/>
    </row>
    <row r="17219" spans="1:16" x14ac:dyDescent="0.2">
      <c r="A17219" s="92" t="s">
        <v>14370</v>
      </c>
      <c r="B17219" s="92" t="s">
        <v>14372</v>
      </c>
      <c r="C17219" s="93" t="s">
        <v>14373</v>
      </c>
      <c r="D17219" s="93" t="s">
        <v>1398</v>
      </c>
      <c r="E17219" s="94">
        <v>45916</v>
      </c>
      <c r="F17219" s="93"/>
      <c r="G17219" s="93"/>
      <c r="H17219" s="93"/>
      <c r="I17219" s="99"/>
      <c r="J17219" s="99"/>
      <c r="K17219" s="99"/>
      <c r="L17219" s="337"/>
      <c r="M17219" s="31"/>
      <c r="N17219" s="31"/>
      <c r="P17219" s="343"/>
    </row>
    <row r="17220" spans="1:16" x14ac:dyDescent="0.25">
      <c r="A17220" s="1" t="s">
        <v>14551</v>
      </c>
      <c r="B17220" s="432" t="s">
        <v>14398</v>
      </c>
      <c r="C17220" s="433" t="s">
        <v>14552</v>
      </c>
      <c r="D17220" s="434" t="s">
        <v>17016</v>
      </c>
      <c r="E17220" s="434">
        <v>45866</v>
      </c>
      <c r="P17220" s="343"/>
    </row>
    <row r="17221" spans="1:16" x14ac:dyDescent="0.25">
      <c r="A17221" s="1" t="s">
        <v>14551</v>
      </c>
      <c r="B17221" s="432" t="s">
        <v>14398</v>
      </c>
      <c r="C17221" s="433" t="s">
        <v>14552</v>
      </c>
      <c r="D17221" s="434" t="s">
        <v>17016</v>
      </c>
      <c r="E17221" s="434">
        <v>45866</v>
      </c>
      <c r="P17221" s="343"/>
    </row>
    <row r="17222" spans="1:16" x14ac:dyDescent="0.25">
      <c r="A17222" s="264" t="s">
        <v>14551</v>
      </c>
      <c r="B17222" s="264" t="s">
        <v>6669</v>
      </c>
      <c r="C17222" s="265">
        <v>240804</v>
      </c>
      <c r="D17222" s="265" t="s">
        <v>15953</v>
      </c>
      <c r="E17222" s="266" t="s">
        <v>15826</v>
      </c>
      <c r="P17222" s="343"/>
    </row>
    <row r="17223" spans="1:16" x14ac:dyDescent="0.25">
      <c r="A17223" s="1" t="s">
        <v>14045</v>
      </c>
      <c r="B17223" s="432" t="s">
        <v>2162</v>
      </c>
      <c r="C17223" s="433" t="s">
        <v>14046</v>
      </c>
      <c r="D17223" s="434" t="s">
        <v>17016</v>
      </c>
      <c r="E17223" s="434">
        <v>46039</v>
      </c>
      <c r="P17223" s="343"/>
    </row>
    <row r="17224" spans="1:16" x14ac:dyDescent="0.25">
      <c r="A17224" s="44" t="s">
        <v>10331</v>
      </c>
      <c r="B17224" s="44" t="s">
        <v>13762</v>
      </c>
      <c r="C17224" s="45" t="s">
        <v>10332</v>
      </c>
      <c r="D17224" s="45" t="s">
        <v>15765</v>
      </c>
      <c r="E17224" s="45" t="s">
        <v>8836</v>
      </c>
      <c r="F17224" s="328"/>
      <c r="G17224" s="328"/>
      <c r="H17224" s="328"/>
      <c r="I17224" s="329"/>
      <c r="J17224" s="329"/>
      <c r="K17224" s="329"/>
      <c r="L17224" s="337"/>
      <c r="P17224" s="343"/>
    </row>
    <row r="17225" spans="1:16" x14ac:dyDescent="0.25">
      <c r="A17225" s="346" t="s">
        <v>10331</v>
      </c>
      <c r="B17225" s="346" t="s">
        <v>13762</v>
      </c>
      <c r="C17225" s="347" t="s">
        <v>10332</v>
      </c>
      <c r="D17225" s="347" t="s">
        <v>15765</v>
      </c>
      <c r="E17225" s="347" t="s">
        <v>6967</v>
      </c>
      <c r="F17225" s="346"/>
      <c r="G17225" s="346"/>
      <c r="H17225" s="346"/>
      <c r="I17225" s="346"/>
      <c r="J17225" s="346"/>
      <c r="K17225" s="346"/>
      <c r="L17225" s="346"/>
      <c r="M17225" s="346"/>
      <c r="P17225" s="343"/>
    </row>
    <row r="17226" spans="1:16" x14ac:dyDescent="0.25">
      <c r="A17226" s="44" t="s">
        <v>10331</v>
      </c>
      <c r="B17226" s="44" t="s">
        <v>13762</v>
      </c>
      <c r="C17226" s="45" t="s">
        <v>10332</v>
      </c>
      <c r="D17226" s="45" t="s">
        <v>13812</v>
      </c>
      <c r="E17226" s="45" t="s">
        <v>8836</v>
      </c>
      <c r="F17226" s="93"/>
      <c r="G17226" s="93"/>
      <c r="H17226" s="93"/>
      <c r="I17226" s="99"/>
      <c r="J17226" s="99"/>
      <c r="K17226" s="99"/>
      <c r="L17226" s="337"/>
      <c r="P17226" s="343"/>
    </row>
    <row r="17227" spans="1:16" x14ac:dyDescent="0.25">
      <c r="A17227" s="102" t="s">
        <v>6396</v>
      </c>
      <c r="B17227" s="131" t="s">
        <v>7741</v>
      </c>
      <c r="C17227" s="96" t="s">
        <v>7742</v>
      </c>
      <c r="D17227" s="96" t="s">
        <v>1398</v>
      </c>
      <c r="E17227" s="112">
        <v>45737</v>
      </c>
      <c r="F17227" s="93"/>
      <c r="G17227" s="93"/>
      <c r="H17227" s="93"/>
      <c r="I17227" s="99"/>
      <c r="J17227" s="99"/>
      <c r="K17227" s="99"/>
      <c r="L17227" s="337"/>
      <c r="M17227" s="31"/>
      <c r="N17227" s="31"/>
      <c r="P17227" s="343"/>
    </row>
    <row r="17228" spans="1:16" x14ac:dyDescent="0.25">
      <c r="A17228" s="1" t="s">
        <v>38</v>
      </c>
      <c r="B17228" s="432" t="s">
        <v>179</v>
      </c>
      <c r="C17228" s="433" t="s">
        <v>11959</v>
      </c>
      <c r="D17228" s="434" t="s">
        <v>17016</v>
      </c>
      <c r="E17228" s="434">
        <v>46038</v>
      </c>
      <c r="P17228" s="343"/>
    </row>
    <row r="17229" spans="1:16" x14ac:dyDescent="0.25">
      <c r="A17229" s="1" t="s">
        <v>38</v>
      </c>
      <c r="B17229" s="432" t="s">
        <v>179</v>
      </c>
      <c r="C17229" s="433" t="s">
        <v>11959</v>
      </c>
      <c r="D17229" s="434" t="s">
        <v>17016</v>
      </c>
      <c r="E17229" s="434">
        <v>46038</v>
      </c>
      <c r="P17229" s="343"/>
    </row>
    <row r="17230" spans="1:16" x14ac:dyDescent="0.25">
      <c r="A17230" s="44" t="s">
        <v>38</v>
      </c>
      <c r="B17230" s="44" t="s">
        <v>2969</v>
      </c>
      <c r="C17230" s="45" t="s">
        <v>3072</v>
      </c>
      <c r="D17230" s="45" t="s">
        <v>15765</v>
      </c>
      <c r="E17230" s="45" t="s">
        <v>6422</v>
      </c>
      <c r="F17230" s="328"/>
      <c r="G17230" s="328"/>
      <c r="H17230" s="328"/>
      <c r="I17230" s="329"/>
      <c r="J17230" s="329"/>
      <c r="K17230" s="329"/>
      <c r="L17230" s="337"/>
      <c r="P17230" s="343"/>
    </row>
    <row r="17231" spans="1:16" x14ac:dyDescent="0.25">
      <c r="A17231" s="346" t="s">
        <v>38</v>
      </c>
      <c r="B17231" s="346" t="s">
        <v>2969</v>
      </c>
      <c r="C17231" s="347" t="s">
        <v>3072</v>
      </c>
      <c r="D17231" s="347" t="s">
        <v>15765</v>
      </c>
      <c r="E17231" s="347" t="s">
        <v>6422</v>
      </c>
      <c r="F17231" s="346"/>
      <c r="G17231" s="346"/>
      <c r="H17231" s="346"/>
      <c r="I17231" s="346"/>
      <c r="J17231" s="346"/>
      <c r="K17231" s="346"/>
      <c r="L17231" s="346"/>
      <c r="M17231" s="346"/>
      <c r="P17231" s="343"/>
    </row>
    <row r="17232" spans="1:16" x14ac:dyDescent="0.25">
      <c r="A17232" s="44" t="s">
        <v>38</v>
      </c>
      <c r="B17232" s="44" t="s">
        <v>2969</v>
      </c>
      <c r="C17232" s="45" t="s">
        <v>3072</v>
      </c>
      <c r="D17232" s="45" t="s">
        <v>13812</v>
      </c>
      <c r="E17232" s="45" t="s">
        <v>6422</v>
      </c>
      <c r="F17232" s="93"/>
      <c r="G17232" s="93"/>
      <c r="H17232" s="93"/>
      <c r="I17232" s="99"/>
      <c r="J17232" s="99"/>
      <c r="K17232" s="99"/>
      <c r="L17232" s="337"/>
      <c r="P17232" s="343"/>
    </row>
    <row r="17233" spans="1:16" x14ac:dyDescent="0.25">
      <c r="A17233" s="44" t="s">
        <v>4363</v>
      </c>
      <c r="B17233" s="44" t="s">
        <v>1345</v>
      </c>
      <c r="C17233" s="45" t="s">
        <v>18105</v>
      </c>
      <c r="D17233" s="45" t="s">
        <v>18252</v>
      </c>
      <c r="E17233" s="45" t="s">
        <v>6985</v>
      </c>
      <c r="F17233" s="45" t="s">
        <v>1385</v>
      </c>
      <c r="G17233" s="45" t="s">
        <v>1385</v>
      </c>
      <c r="P17233" s="343"/>
    </row>
    <row r="17234" spans="1:16" x14ac:dyDescent="0.25">
      <c r="A17234" s="264" t="s">
        <v>4363</v>
      </c>
      <c r="B17234" s="264" t="s">
        <v>3753</v>
      </c>
      <c r="C17234" s="265">
        <v>210101</v>
      </c>
      <c r="D17234" s="265" t="s">
        <v>15953</v>
      </c>
      <c r="E17234" s="266" t="s">
        <v>3754</v>
      </c>
      <c r="P17234" s="343"/>
    </row>
    <row r="17235" spans="1:16" x14ac:dyDescent="0.25">
      <c r="A17235" s="403" t="s">
        <v>3456</v>
      </c>
      <c r="B17235" s="403" t="s">
        <v>17135</v>
      </c>
      <c r="C17235" s="413">
        <v>21.22</v>
      </c>
      <c r="D17235" s="43" t="s">
        <v>17679</v>
      </c>
      <c r="E17235" s="43">
        <v>45838</v>
      </c>
      <c r="F17235" s="88" t="s">
        <v>1533</v>
      </c>
      <c r="P17235" s="343"/>
    </row>
    <row r="17236" spans="1:16" x14ac:dyDescent="0.25">
      <c r="A17236" s="403" t="s">
        <v>3456</v>
      </c>
      <c r="B17236" s="403" t="s">
        <v>17141</v>
      </c>
      <c r="C17236" s="413">
        <v>22.22</v>
      </c>
      <c r="D17236" s="43" t="s">
        <v>17679</v>
      </c>
      <c r="E17236" s="43">
        <v>45838</v>
      </c>
      <c r="F17236" s="88" t="s">
        <v>1533</v>
      </c>
      <c r="P17236" s="343"/>
    </row>
    <row r="17237" spans="1:16" x14ac:dyDescent="0.25">
      <c r="A17237" s="403" t="s">
        <v>3456</v>
      </c>
      <c r="B17237" s="403" t="s">
        <v>17172</v>
      </c>
      <c r="C17237" s="413">
        <v>23.22</v>
      </c>
      <c r="D17237" s="43" t="s">
        <v>17679</v>
      </c>
      <c r="E17237" s="43">
        <v>45838</v>
      </c>
      <c r="F17237" s="88" t="s">
        <v>1533</v>
      </c>
      <c r="P17237" s="343"/>
    </row>
    <row r="17238" spans="1:16" x14ac:dyDescent="0.25">
      <c r="A17238" s="44" t="s">
        <v>3456</v>
      </c>
      <c r="B17238" s="44" t="s">
        <v>15317</v>
      </c>
      <c r="C17238" s="45" t="s">
        <v>3459</v>
      </c>
      <c r="D17238" s="45" t="s">
        <v>16294</v>
      </c>
      <c r="E17238" s="46">
        <v>45688</v>
      </c>
      <c r="F17238" s="338"/>
      <c r="G17238" s="44"/>
      <c r="H17238" s="44"/>
      <c r="I17238" s="44"/>
      <c r="J17238" s="44"/>
      <c r="K17238" s="44"/>
      <c r="L17238" s="337"/>
      <c r="M17238" s="31"/>
      <c r="N17238" s="31"/>
    </row>
    <row r="17239" spans="1:16" x14ac:dyDescent="0.25">
      <c r="A17239" s="264" t="s">
        <v>9669</v>
      </c>
      <c r="B17239" s="264" t="s">
        <v>2751</v>
      </c>
      <c r="C17239" s="265">
        <v>230105</v>
      </c>
      <c r="D17239" s="265" t="s">
        <v>15953</v>
      </c>
      <c r="E17239" s="266" t="s">
        <v>6877</v>
      </c>
    </row>
    <row r="17240" spans="1:16" x14ac:dyDescent="0.25">
      <c r="A17240" s="44" t="s">
        <v>15705</v>
      </c>
      <c r="B17240" s="44" t="s">
        <v>2571</v>
      </c>
      <c r="C17240" s="45" t="s">
        <v>2572</v>
      </c>
      <c r="D17240" s="45" t="s">
        <v>15765</v>
      </c>
      <c r="E17240" s="45" t="s">
        <v>15706</v>
      </c>
      <c r="F17240" s="328"/>
      <c r="G17240" s="328"/>
      <c r="H17240" s="328"/>
      <c r="I17240" s="329"/>
      <c r="J17240" s="329"/>
      <c r="K17240" s="329"/>
      <c r="L17240" s="337"/>
    </row>
    <row r="17241" spans="1:16" x14ac:dyDescent="0.25">
      <c r="A17241" s="346" t="s">
        <v>15705</v>
      </c>
      <c r="B17241" s="346" t="s">
        <v>2571</v>
      </c>
      <c r="C17241" s="347" t="s">
        <v>2572</v>
      </c>
      <c r="D17241" s="347" t="s">
        <v>15765</v>
      </c>
      <c r="E17241" s="347" t="s">
        <v>15706</v>
      </c>
      <c r="F17241" s="346"/>
      <c r="G17241" s="346"/>
      <c r="H17241" s="346"/>
      <c r="I17241" s="346"/>
      <c r="J17241" s="346"/>
      <c r="K17241" s="346"/>
      <c r="L17241" s="346"/>
      <c r="M17241" s="346"/>
    </row>
    <row r="17242" spans="1:16" x14ac:dyDescent="0.25">
      <c r="A17242" s="44" t="s">
        <v>15690</v>
      </c>
      <c r="B17242" s="44" t="s">
        <v>4156</v>
      </c>
      <c r="C17242" s="45" t="s">
        <v>15413</v>
      </c>
      <c r="D17242" s="45" t="s">
        <v>18252</v>
      </c>
      <c r="E17242" s="45" t="s">
        <v>3064</v>
      </c>
      <c r="F17242" s="45" t="s">
        <v>1384</v>
      </c>
      <c r="G17242" s="45" t="s">
        <v>1385</v>
      </c>
    </row>
    <row r="17243" spans="1:16" x14ac:dyDescent="0.25">
      <c r="A17243" s="44" t="s">
        <v>15690</v>
      </c>
      <c r="B17243" s="44" t="s">
        <v>4157</v>
      </c>
      <c r="C17243" s="45" t="s">
        <v>15418</v>
      </c>
      <c r="D17243" s="45" t="s">
        <v>18252</v>
      </c>
      <c r="E17243" s="45" t="s">
        <v>3064</v>
      </c>
      <c r="F17243" s="45" t="s">
        <v>1384</v>
      </c>
      <c r="G17243" s="45" t="s">
        <v>1385</v>
      </c>
    </row>
    <row r="17244" spans="1:16" x14ac:dyDescent="0.25">
      <c r="A17244" s="264" t="s">
        <v>15690</v>
      </c>
      <c r="B17244" s="264" t="s">
        <v>236</v>
      </c>
      <c r="C17244" s="265">
        <v>241001</v>
      </c>
      <c r="D17244" s="265" t="s">
        <v>15953</v>
      </c>
      <c r="E17244" s="266" t="s">
        <v>11352</v>
      </c>
    </row>
    <row r="17245" spans="1:16" x14ac:dyDescent="0.25">
      <c r="A17245" s="264" t="s">
        <v>15212</v>
      </c>
      <c r="B17245" s="264" t="s">
        <v>13009</v>
      </c>
      <c r="C17245" s="265">
        <v>240101</v>
      </c>
      <c r="D17245" s="265" t="s">
        <v>15953</v>
      </c>
      <c r="E17245" s="266" t="s">
        <v>13010</v>
      </c>
    </row>
    <row r="17246" spans="1:16" x14ac:dyDescent="0.25">
      <c r="A17246" s="264" t="s">
        <v>15212</v>
      </c>
      <c r="B17246" s="264" t="s">
        <v>12996</v>
      </c>
      <c r="C17246" s="265">
        <v>24010401</v>
      </c>
      <c r="D17246" s="265" t="s">
        <v>15953</v>
      </c>
      <c r="E17246" s="266" t="s">
        <v>12997</v>
      </c>
    </row>
    <row r="17247" spans="1:16" x14ac:dyDescent="0.25">
      <c r="A17247" s="44" t="s">
        <v>13658</v>
      </c>
      <c r="B17247" s="44" t="s">
        <v>13659</v>
      </c>
      <c r="C17247" s="45" t="s">
        <v>13741</v>
      </c>
      <c r="D17247" s="45" t="s">
        <v>4574</v>
      </c>
      <c r="E17247" s="275">
        <f>DATE(2028,5,13)</f>
        <v>46886</v>
      </c>
    </row>
    <row r="17248" spans="1:16" x14ac:dyDescent="0.25">
      <c r="A17248" s="264" t="s">
        <v>7175</v>
      </c>
      <c r="B17248" s="264" t="s">
        <v>2751</v>
      </c>
      <c r="C17248" s="265">
        <v>220105</v>
      </c>
      <c r="D17248" s="265" t="s">
        <v>15953</v>
      </c>
      <c r="E17248" s="266" t="s">
        <v>3064</v>
      </c>
    </row>
    <row r="17249" spans="1:14" x14ac:dyDescent="0.25">
      <c r="A17249" s="262" t="s">
        <v>7514</v>
      </c>
      <c r="B17249" s="262" t="s">
        <v>7359</v>
      </c>
      <c r="C17249" s="53" t="s">
        <v>7515</v>
      </c>
      <c r="D17249" s="93" t="s">
        <v>7330</v>
      </c>
      <c r="E17249" s="263">
        <v>45980</v>
      </c>
      <c r="F17249" s="93"/>
      <c r="G17249" s="93"/>
      <c r="H17249" s="93"/>
      <c r="I17249" s="99"/>
      <c r="J17249" s="99"/>
      <c r="K17249" s="99"/>
      <c r="L17249" s="337"/>
      <c r="M17249" s="31"/>
      <c r="N17249" s="31"/>
    </row>
    <row r="17250" spans="1:14" x14ac:dyDescent="0.25">
      <c r="A17250" s="44" t="s">
        <v>12708</v>
      </c>
      <c r="B17250" s="44" t="s">
        <v>16763</v>
      </c>
      <c r="C17250" s="45" t="s">
        <v>6528</v>
      </c>
      <c r="D17250" s="45" t="s">
        <v>4574</v>
      </c>
      <c r="E17250" s="275">
        <f>DATE(2025,7,27)</f>
        <v>45865</v>
      </c>
      <c r="F17250" s="32"/>
      <c r="G17250" s="32"/>
      <c r="H17250" s="32"/>
      <c r="I17250" s="31"/>
      <c r="J17250" s="31"/>
      <c r="K17250" s="31"/>
      <c r="L17250" s="31"/>
      <c r="M17250" s="31"/>
      <c r="N17250" s="31"/>
    </row>
    <row r="17251" spans="1:14" x14ac:dyDescent="0.25">
      <c r="A17251" s="403" t="s">
        <v>17645</v>
      </c>
      <c r="B17251" s="403" t="s">
        <v>17102</v>
      </c>
      <c r="C17251" s="413">
        <v>21.23</v>
      </c>
      <c r="D17251" s="43" t="s">
        <v>17679</v>
      </c>
      <c r="E17251" s="43">
        <v>46934</v>
      </c>
      <c r="F17251" s="88"/>
    </row>
    <row r="17252" spans="1:14" x14ac:dyDescent="0.25">
      <c r="A17252" s="264" t="s">
        <v>15945</v>
      </c>
      <c r="B17252" s="264" t="s">
        <v>15862</v>
      </c>
      <c r="C17252" s="265">
        <v>240902</v>
      </c>
      <c r="D17252" s="265" t="s">
        <v>15953</v>
      </c>
      <c r="E17252" s="266" t="s">
        <v>6214</v>
      </c>
    </row>
    <row r="17253" spans="1:14" x14ac:dyDescent="0.25">
      <c r="A17253" s="44" t="s">
        <v>13660</v>
      </c>
      <c r="B17253" s="44" t="s">
        <v>13661</v>
      </c>
      <c r="C17253" s="45" t="s">
        <v>13742</v>
      </c>
      <c r="D17253" s="45" t="s">
        <v>4574</v>
      </c>
      <c r="E17253" s="275">
        <f>DATE(2028,5,13)</f>
        <v>46886</v>
      </c>
    </row>
    <row r="17254" spans="1:14" x14ac:dyDescent="0.25">
      <c r="A17254" s="264" t="s">
        <v>1035</v>
      </c>
      <c r="B17254" s="264" t="s">
        <v>6669</v>
      </c>
      <c r="C17254" s="265">
        <v>230807</v>
      </c>
      <c r="D17254" s="265" t="s">
        <v>15953</v>
      </c>
      <c r="E17254" s="266" t="s">
        <v>6877</v>
      </c>
    </row>
    <row r="17255" spans="1:14" x14ac:dyDescent="0.25">
      <c r="A17255" s="44" t="s">
        <v>4945</v>
      </c>
      <c r="B17255" s="44" t="s">
        <v>15290</v>
      </c>
      <c r="C17255" s="45" t="s">
        <v>7249</v>
      </c>
      <c r="D17255" s="45" t="s">
        <v>16294</v>
      </c>
      <c r="E17255" s="46">
        <v>45777</v>
      </c>
      <c r="F17255" s="338"/>
      <c r="G17255" s="44"/>
      <c r="H17255" s="44"/>
      <c r="I17255" s="44"/>
      <c r="J17255" s="44"/>
      <c r="K17255" s="44"/>
      <c r="L17255" s="337"/>
      <c r="M17255" s="31"/>
      <c r="N17255" s="31"/>
    </row>
    <row r="17256" spans="1:14" x14ac:dyDescent="0.25">
      <c r="A17256" s="44" t="s">
        <v>4945</v>
      </c>
      <c r="B17256" s="44" t="s">
        <v>15293</v>
      </c>
      <c r="C17256" s="45" t="s">
        <v>7263</v>
      </c>
      <c r="D17256" s="45" t="s">
        <v>16294</v>
      </c>
      <c r="E17256" s="46">
        <v>45869</v>
      </c>
      <c r="F17256" s="338"/>
      <c r="G17256" s="44"/>
      <c r="H17256" s="44"/>
      <c r="I17256" s="44"/>
      <c r="J17256" s="44"/>
      <c r="K17256" s="44"/>
      <c r="L17256" s="337"/>
      <c r="M17256" s="31"/>
      <c r="N17256" s="31"/>
    </row>
    <row r="17257" spans="1:14" x14ac:dyDescent="0.25">
      <c r="A17257" s="403" t="s">
        <v>8469</v>
      </c>
      <c r="B17257" s="403" t="s">
        <v>17206</v>
      </c>
      <c r="C17257" s="413">
        <v>16.23</v>
      </c>
      <c r="D17257" s="43" t="s">
        <v>17679</v>
      </c>
      <c r="E17257" s="43">
        <v>46934</v>
      </c>
      <c r="F17257" s="88" t="s">
        <v>1533</v>
      </c>
    </row>
    <row r="17258" spans="1:14" x14ac:dyDescent="0.25">
      <c r="A17258" s="403" t="s">
        <v>8469</v>
      </c>
      <c r="B17258" s="403" t="s">
        <v>17095</v>
      </c>
      <c r="C17258" s="413">
        <v>15.22</v>
      </c>
      <c r="D17258" s="43" t="s">
        <v>17679</v>
      </c>
      <c r="E17258" s="43">
        <v>45838</v>
      </c>
      <c r="F17258" s="88" t="s">
        <v>1533</v>
      </c>
    </row>
    <row r="17259" spans="1:14" x14ac:dyDescent="0.25">
      <c r="A17259" s="1" t="s">
        <v>8469</v>
      </c>
      <c r="B17259" s="432" t="s">
        <v>1815</v>
      </c>
      <c r="C17259" s="433" t="s">
        <v>8470</v>
      </c>
      <c r="D17259" s="434" t="s">
        <v>17016</v>
      </c>
      <c r="E17259" s="434">
        <v>46130</v>
      </c>
    </row>
    <row r="17260" spans="1:14" x14ac:dyDescent="0.25">
      <c r="A17260" s="44" t="s">
        <v>11335</v>
      </c>
      <c r="B17260" s="44" t="s">
        <v>11332</v>
      </c>
      <c r="C17260" s="45" t="s">
        <v>11336</v>
      </c>
      <c r="D17260" s="45" t="s">
        <v>15765</v>
      </c>
      <c r="E17260" s="45" t="s">
        <v>11334</v>
      </c>
      <c r="F17260" s="328"/>
      <c r="G17260" s="328"/>
      <c r="H17260" s="328"/>
      <c r="I17260" s="329"/>
      <c r="J17260" s="329"/>
      <c r="K17260" s="329"/>
      <c r="L17260" s="337"/>
    </row>
    <row r="17261" spans="1:14" x14ac:dyDescent="0.25">
      <c r="A17261" s="346" t="s">
        <v>11335</v>
      </c>
      <c r="B17261" s="346" t="s">
        <v>11332</v>
      </c>
      <c r="C17261" s="347" t="s">
        <v>11336</v>
      </c>
      <c r="D17261" s="347" t="s">
        <v>15765</v>
      </c>
      <c r="E17261" s="347" t="s">
        <v>11334</v>
      </c>
      <c r="F17261" s="346"/>
      <c r="G17261" s="346"/>
      <c r="H17261" s="346"/>
      <c r="I17261" s="346"/>
      <c r="J17261" s="346"/>
      <c r="K17261" s="346"/>
      <c r="L17261" s="346"/>
      <c r="M17261" s="346"/>
    </row>
    <row r="17262" spans="1:14" x14ac:dyDescent="0.25">
      <c r="A17262" s="44" t="s">
        <v>11335</v>
      </c>
      <c r="B17262" s="44" t="s">
        <v>11332</v>
      </c>
      <c r="C17262" s="45" t="s">
        <v>11336</v>
      </c>
      <c r="D17262" s="45" t="s">
        <v>13812</v>
      </c>
      <c r="E17262" s="45" t="s">
        <v>11334</v>
      </c>
      <c r="F17262" s="93"/>
      <c r="G17262" s="93"/>
      <c r="H17262" s="93"/>
      <c r="I17262" s="99"/>
      <c r="J17262" s="99"/>
      <c r="K17262" s="99"/>
      <c r="L17262" s="337"/>
    </row>
    <row r="17263" spans="1:14" x14ac:dyDescent="0.25">
      <c r="A17263" s="264" t="s">
        <v>15213</v>
      </c>
      <c r="B17263" s="264" t="s">
        <v>13009</v>
      </c>
      <c r="C17263" s="265">
        <v>240101</v>
      </c>
      <c r="D17263" s="265" t="s">
        <v>15953</v>
      </c>
      <c r="E17263" s="266" t="s">
        <v>13010</v>
      </c>
    </row>
    <row r="17264" spans="1:14" x14ac:dyDescent="0.25">
      <c r="A17264" s="44" t="s">
        <v>12709</v>
      </c>
      <c r="B17264" s="44" t="s">
        <v>12065</v>
      </c>
      <c r="C17264" s="45" t="s">
        <v>12971</v>
      </c>
      <c r="D17264" s="45" t="s">
        <v>4574</v>
      </c>
      <c r="E17264" s="275">
        <f>DATE(2026,4,30)</f>
        <v>46142</v>
      </c>
    </row>
    <row r="17265" spans="1:13" x14ac:dyDescent="0.25">
      <c r="A17265" s="264" t="s">
        <v>18076</v>
      </c>
      <c r="B17265" s="264" t="s">
        <v>6669</v>
      </c>
      <c r="C17265" s="265">
        <v>240804</v>
      </c>
      <c r="D17265" s="265" t="s">
        <v>15953</v>
      </c>
      <c r="E17265" s="266" t="s">
        <v>15826</v>
      </c>
    </row>
    <row r="17266" spans="1:13" x14ac:dyDescent="0.25">
      <c r="A17266" s="264" t="s">
        <v>3752</v>
      </c>
      <c r="B17266" s="264" t="s">
        <v>4181</v>
      </c>
      <c r="C17266" s="265">
        <v>210305</v>
      </c>
      <c r="D17266" s="265" t="s">
        <v>15953</v>
      </c>
      <c r="E17266" s="266" t="s">
        <v>3754</v>
      </c>
    </row>
    <row r="17267" spans="1:13" x14ac:dyDescent="0.25">
      <c r="A17267" s="264" t="s">
        <v>3752</v>
      </c>
      <c r="B17267" s="264" t="s">
        <v>1059</v>
      </c>
      <c r="C17267" s="265">
        <v>231104</v>
      </c>
      <c r="D17267" s="265" t="s">
        <v>15953</v>
      </c>
      <c r="E17267" s="266" t="s">
        <v>11352</v>
      </c>
    </row>
    <row r="17268" spans="1:13" x14ac:dyDescent="0.25">
      <c r="A17268" s="264" t="s">
        <v>7176</v>
      </c>
      <c r="B17268" s="264" t="s">
        <v>2751</v>
      </c>
      <c r="C17268" s="265">
        <v>220105</v>
      </c>
      <c r="D17268" s="265" t="s">
        <v>15953</v>
      </c>
      <c r="E17268" s="266" t="s">
        <v>3064</v>
      </c>
    </row>
    <row r="17269" spans="1:13" x14ac:dyDescent="0.25">
      <c r="A17269" s="44" t="s">
        <v>9223</v>
      </c>
      <c r="B17269" s="44" t="s">
        <v>2667</v>
      </c>
      <c r="C17269" s="45" t="s">
        <v>9088</v>
      </c>
      <c r="D17269" s="45" t="s">
        <v>18252</v>
      </c>
      <c r="E17269" s="45" t="s">
        <v>6809</v>
      </c>
      <c r="F17269" s="45" t="s">
        <v>1385</v>
      </c>
      <c r="G17269" s="45" t="s">
        <v>1385</v>
      </c>
    </row>
    <row r="17270" spans="1:13" x14ac:dyDescent="0.25">
      <c r="A17270" s="262" t="s">
        <v>6160</v>
      </c>
      <c r="B17270" s="262" t="s">
        <v>1778</v>
      </c>
      <c r="C17270" s="53" t="s">
        <v>11777</v>
      </c>
      <c r="D17270" s="93" t="s">
        <v>7330</v>
      </c>
      <c r="E17270" s="263">
        <v>46526</v>
      </c>
      <c r="F17270" s="93"/>
      <c r="G17270" s="93"/>
      <c r="H17270" s="93"/>
      <c r="I17270" s="99"/>
      <c r="J17270" s="99"/>
      <c r="K17270" s="99"/>
      <c r="L17270" s="337"/>
    </row>
    <row r="17271" spans="1:13" x14ac:dyDescent="0.25">
      <c r="A17271" s="44" t="s">
        <v>6160</v>
      </c>
      <c r="B17271" s="44" t="s">
        <v>200</v>
      </c>
      <c r="C17271" s="45" t="s">
        <v>404</v>
      </c>
      <c r="D17271" s="45" t="s">
        <v>15765</v>
      </c>
      <c r="E17271" s="45" t="s">
        <v>6714</v>
      </c>
      <c r="F17271" s="328"/>
      <c r="G17271" s="328"/>
      <c r="H17271" s="328"/>
      <c r="I17271" s="329"/>
      <c r="J17271" s="329"/>
      <c r="K17271" s="329"/>
      <c r="L17271" s="337"/>
    </row>
    <row r="17272" spans="1:13" x14ac:dyDescent="0.25">
      <c r="A17272" s="346" t="s">
        <v>6160</v>
      </c>
      <c r="B17272" s="346" t="s">
        <v>200</v>
      </c>
      <c r="C17272" s="347" t="s">
        <v>404</v>
      </c>
      <c r="D17272" s="347" t="s">
        <v>15765</v>
      </c>
      <c r="E17272" s="347" t="s">
        <v>6714</v>
      </c>
      <c r="F17272" s="346"/>
      <c r="G17272" s="346"/>
      <c r="H17272" s="346"/>
      <c r="I17272" s="346"/>
      <c r="J17272" s="346"/>
      <c r="K17272" s="346"/>
      <c r="L17272" s="346"/>
      <c r="M17272" s="346"/>
    </row>
    <row r="17273" spans="1:13" x14ac:dyDescent="0.25">
      <c r="A17273" s="44" t="s">
        <v>6160</v>
      </c>
      <c r="B17273" s="44" t="s">
        <v>16587</v>
      </c>
      <c r="C17273" s="45" t="s">
        <v>16764</v>
      </c>
      <c r="D17273" s="45" t="s">
        <v>4574</v>
      </c>
      <c r="E17273" s="275">
        <f>DATE(2028,9,25)</f>
        <v>47021</v>
      </c>
    </row>
    <row r="17274" spans="1:13" x14ac:dyDescent="0.25">
      <c r="A17274" s="44" t="s">
        <v>6160</v>
      </c>
      <c r="B17274" s="44" t="s">
        <v>200</v>
      </c>
      <c r="C17274" s="45" t="s">
        <v>404</v>
      </c>
      <c r="D17274" s="45" t="s">
        <v>13812</v>
      </c>
      <c r="E17274" s="45" t="s">
        <v>6714</v>
      </c>
      <c r="F17274" s="93"/>
      <c r="G17274" s="93"/>
      <c r="H17274" s="93"/>
      <c r="I17274" s="99"/>
      <c r="J17274" s="99"/>
      <c r="K17274" s="99"/>
      <c r="L17274" s="337"/>
    </row>
    <row r="17275" spans="1:13" x14ac:dyDescent="0.25">
      <c r="A17275" s="264" t="s">
        <v>18077</v>
      </c>
      <c r="B17275" s="264" t="s">
        <v>1063</v>
      </c>
      <c r="C17275" s="265">
        <v>220104</v>
      </c>
      <c r="D17275" s="265" t="s">
        <v>15953</v>
      </c>
      <c r="E17275" s="266" t="s">
        <v>6677</v>
      </c>
    </row>
    <row r="17276" spans="1:13" x14ac:dyDescent="0.25">
      <c r="A17276" s="264" t="s">
        <v>18077</v>
      </c>
      <c r="B17276" s="264" t="s">
        <v>11374</v>
      </c>
      <c r="C17276" s="265">
        <v>23100201</v>
      </c>
      <c r="D17276" s="265" t="s">
        <v>15953</v>
      </c>
      <c r="E17276" s="266" t="s">
        <v>2980</v>
      </c>
    </row>
    <row r="17277" spans="1:13" x14ac:dyDescent="0.25">
      <c r="A17277" s="264" t="s">
        <v>18077</v>
      </c>
      <c r="B17277" s="264" t="s">
        <v>12996</v>
      </c>
      <c r="C17277" s="265">
        <v>24010401</v>
      </c>
      <c r="D17277" s="265" t="s">
        <v>15953</v>
      </c>
      <c r="E17277" s="266" t="s">
        <v>12997</v>
      </c>
    </row>
    <row r="17278" spans="1:13" x14ac:dyDescent="0.25">
      <c r="A17278" s="264" t="s">
        <v>18077</v>
      </c>
      <c r="B17278" s="264" t="s">
        <v>3782</v>
      </c>
      <c r="C17278" s="265">
        <v>24010402</v>
      </c>
      <c r="D17278" s="265" t="s">
        <v>15953</v>
      </c>
      <c r="E17278" s="266" t="s">
        <v>8836</v>
      </c>
    </row>
    <row r="17279" spans="1:13" x14ac:dyDescent="0.25">
      <c r="A17279" s="264" t="s">
        <v>18077</v>
      </c>
      <c r="B17279" s="264" t="s">
        <v>14591</v>
      </c>
      <c r="C17279" s="265">
        <v>24020101</v>
      </c>
      <c r="D17279" s="265" t="s">
        <v>15953</v>
      </c>
      <c r="E17279" s="266" t="s">
        <v>12997</v>
      </c>
    </row>
    <row r="17280" spans="1:13" x14ac:dyDescent="0.25">
      <c r="A17280" s="264" t="s">
        <v>18077</v>
      </c>
      <c r="B17280" s="264" t="s">
        <v>14592</v>
      </c>
      <c r="C17280" s="265">
        <v>24020102</v>
      </c>
      <c r="D17280" s="265" t="s">
        <v>15953</v>
      </c>
      <c r="E17280" s="266" t="s">
        <v>8836</v>
      </c>
    </row>
    <row r="17281" spans="1:14" x14ac:dyDescent="0.25">
      <c r="A17281" s="264" t="s">
        <v>18077</v>
      </c>
      <c r="B17281" s="264" t="s">
        <v>14593</v>
      </c>
      <c r="C17281" s="265">
        <v>24060301</v>
      </c>
      <c r="D17281" s="265" t="s">
        <v>15953</v>
      </c>
      <c r="E17281" s="266" t="s">
        <v>6412</v>
      </c>
    </row>
    <row r="17282" spans="1:14" x14ac:dyDescent="0.25">
      <c r="A17282" s="264" t="s">
        <v>18077</v>
      </c>
      <c r="B17282" s="264" t="s">
        <v>14594</v>
      </c>
      <c r="C17282" s="265">
        <v>24060302</v>
      </c>
      <c r="D17282" s="265" t="s">
        <v>15953</v>
      </c>
      <c r="E17282" s="266" t="s">
        <v>5410</v>
      </c>
    </row>
    <row r="17283" spans="1:14" x14ac:dyDescent="0.25">
      <c r="A17283" s="264" t="s">
        <v>18077</v>
      </c>
      <c r="B17283" s="264" t="s">
        <v>6685</v>
      </c>
      <c r="C17283" s="265">
        <v>24120301</v>
      </c>
      <c r="D17283" s="265" t="s">
        <v>15953</v>
      </c>
      <c r="E17283" s="266" t="s">
        <v>17687</v>
      </c>
    </row>
    <row r="17284" spans="1:14" x14ac:dyDescent="0.25">
      <c r="A17284" s="264" t="s">
        <v>18077</v>
      </c>
      <c r="B17284" s="264" t="s">
        <v>3602</v>
      </c>
      <c r="C17284" s="265">
        <v>24120302</v>
      </c>
      <c r="D17284" s="265" t="s">
        <v>15953</v>
      </c>
      <c r="E17284" s="266" t="s">
        <v>11834</v>
      </c>
    </row>
    <row r="17285" spans="1:14" x14ac:dyDescent="0.25">
      <c r="A17285" s="264" t="s">
        <v>18077</v>
      </c>
      <c r="B17285" s="264" t="s">
        <v>17682</v>
      </c>
      <c r="C17285" s="265">
        <v>25010501</v>
      </c>
      <c r="D17285" s="265" t="s">
        <v>15953</v>
      </c>
      <c r="E17285" s="266" t="s">
        <v>17681</v>
      </c>
    </row>
    <row r="17286" spans="1:14" x14ac:dyDescent="0.25">
      <c r="A17286" s="264" t="s">
        <v>18077</v>
      </c>
      <c r="B17286" s="264" t="s">
        <v>6663</v>
      </c>
      <c r="C17286" s="265">
        <v>25010502</v>
      </c>
      <c r="D17286" s="265" t="s">
        <v>15953</v>
      </c>
      <c r="E17286" s="266" t="s">
        <v>6677</v>
      </c>
    </row>
    <row r="17287" spans="1:14" x14ac:dyDescent="0.25">
      <c r="A17287" s="262" t="s">
        <v>7177</v>
      </c>
      <c r="B17287" s="262" t="s">
        <v>7446</v>
      </c>
      <c r="C17287" s="53" t="s">
        <v>7516</v>
      </c>
      <c r="D17287" s="93" t="s">
        <v>7330</v>
      </c>
      <c r="E17287" s="263">
        <v>46525</v>
      </c>
      <c r="F17287" s="93"/>
      <c r="G17287" s="93"/>
      <c r="H17287" s="93"/>
      <c r="I17287" s="99"/>
      <c r="J17287" s="99"/>
      <c r="K17287" s="99"/>
      <c r="L17287" s="337"/>
    </row>
    <row r="17288" spans="1:14" x14ac:dyDescent="0.25">
      <c r="A17288" s="44" t="s">
        <v>18243</v>
      </c>
      <c r="B17288" s="44" t="s">
        <v>18116</v>
      </c>
      <c r="C17288" s="45" t="s">
        <v>18117</v>
      </c>
      <c r="D17288" s="45" t="s">
        <v>18252</v>
      </c>
      <c r="E17288" s="45" t="s">
        <v>6985</v>
      </c>
      <c r="F17288" s="45" t="s">
        <v>1384</v>
      </c>
      <c r="G17288" s="45" t="s">
        <v>1385</v>
      </c>
    </row>
    <row r="17289" spans="1:14" x14ac:dyDescent="0.25">
      <c r="A17289" s="44" t="s">
        <v>3443</v>
      </c>
      <c r="B17289" s="44" t="s">
        <v>9961</v>
      </c>
      <c r="C17289" s="45" t="s">
        <v>3457</v>
      </c>
      <c r="D17289" s="45" t="s">
        <v>16294</v>
      </c>
      <c r="E17289" s="46">
        <v>46022</v>
      </c>
      <c r="F17289" s="338"/>
      <c r="G17289" s="44"/>
      <c r="H17289" s="44"/>
      <c r="I17289" s="44"/>
      <c r="J17289" s="44"/>
      <c r="K17289" s="44"/>
      <c r="L17289" s="337"/>
      <c r="M17289" s="31"/>
      <c r="N17289" s="31"/>
    </row>
    <row r="17290" spans="1:14" x14ac:dyDescent="0.25">
      <c r="A17290" s="44" t="s">
        <v>16765</v>
      </c>
      <c r="B17290" s="44" t="s">
        <v>12268</v>
      </c>
      <c r="C17290" s="45" t="s">
        <v>16766</v>
      </c>
      <c r="D17290" s="45" t="s">
        <v>4574</v>
      </c>
      <c r="E17290" s="275">
        <f>DATE(2028,10,31)</f>
        <v>47057</v>
      </c>
    </row>
    <row r="17291" spans="1:14" x14ac:dyDescent="0.25">
      <c r="A17291" s="44" t="s">
        <v>9401</v>
      </c>
      <c r="B17291" s="44" t="s">
        <v>1360</v>
      </c>
      <c r="C17291" s="45" t="s">
        <v>9307</v>
      </c>
      <c r="D17291" s="45" t="s">
        <v>18252</v>
      </c>
      <c r="E17291" s="45" t="s">
        <v>3754</v>
      </c>
      <c r="F17291" s="45" t="s">
        <v>1384</v>
      </c>
      <c r="G17291" s="45" t="s">
        <v>1385</v>
      </c>
    </row>
    <row r="17292" spans="1:14" x14ac:dyDescent="0.25">
      <c r="A17292" s="262" t="s">
        <v>52</v>
      </c>
      <c r="B17292" s="262" t="s">
        <v>7408</v>
      </c>
      <c r="C17292" s="53" t="s">
        <v>11778</v>
      </c>
      <c r="D17292" s="93" t="s">
        <v>7330</v>
      </c>
      <c r="E17292" s="263">
        <v>47062</v>
      </c>
      <c r="F17292" s="93"/>
      <c r="G17292" s="93"/>
      <c r="H17292" s="93"/>
      <c r="I17292" s="99"/>
      <c r="J17292" s="99"/>
      <c r="K17292" s="99"/>
      <c r="L17292" s="337"/>
    </row>
    <row r="17293" spans="1:14" x14ac:dyDescent="0.25">
      <c r="A17293" s="1" t="s">
        <v>52</v>
      </c>
      <c r="B17293" s="432" t="s">
        <v>4441</v>
      </c>
      <c r="C17293" s="433" t="s">
        <v>4442</v>
      </c>
      <c r="D17293" s="434" t="s">
        <v>17016</v>
      </c>
      <c r="E17293" s="434">
        <v>45823</v>
      </c>
    </row>
    <row r="17294" spans="1:14" x14ac:dyDescent="0.25">
      <c r="A17294" s="1" t="s">
        <v>52</v>
      </c>
      <c r="B17294" s="432" t="s">
        <v>4441</v>
      </c>
      <c r="C17294" s="433" t="s">
        <v>4442</v>
      </c>
      <c r="D17294" s="434" t="s">
        <v>17016</v>
      </c>
      <c r="E17294" s="434">
        <v>45823</v>
      </c>
    </row>
    <row r="17295" spans="1:14" x14ac:dyDescent="0.25">
      <c r="A17295" s="264" t="s">
        <v>52</v>
      </c>
      <c r="B17295" s="264" t="s">
        <v>1069</v>
      </c>
      <c r="C17295" s="265">
        <v>230103</v>
      </c>
      <c r="D17295" s="265" t="s">
        <v>15953</v>
      </c>
      <c r="E17295" s="266" t="s">
        <v>6809</v>
      </c>
    </row>
    <row r="17296" spans="1:14" x14ac:dyDescent="0.25">
      <c r="A17296" s="264" t="s">
        <v>52</v>
      </c>
      <c r="B17296" s="264" t="s">
        <v>1075</v>
      </c>
      <c r="C17296" s="265">
        <v>241201</v>
      </c>
      <c r="D17296" s="265" t="s">
        <v>15953</v>
      </c>
      <c r="E17296" s="266" t="s">
        <v>17687</v>
      </c>
    </row>
    <row r="17297" spans="1:14" x14ac:dyDescent="0.25">
      <c r="A17297" s="264" t="s">
        <v>1036</v>
      </c>
      <c r="B17297" s="264" t="s">
        <v>1067</v>
      </c>
      <c r="C17297" s="265">
        <v>230703</v>
      </c>
      <c r="D17297" s="265" t="s">
        <v>15953</v>
      </c>
      <c r="E17297" s="266" t="s">
        <v>5273</v>
      </c>
    </row>
    <row r="17298" spans="1:14" x14ac:dyDescent="0.25">
      <c r="A17298" s="44" t="s">
        <v>1576</v>
      </c>
      <c r="B17298" s="44" t="s">
        <v>11985</v>
      </c>
      <c r="C17298" s="45" t="s">
        <v>4820</v>
      </c>
      <c r="D17298" s="45" t="s">
        <v>4574</v>
      </c>
      <c r="E17298" s="275">
        <f>DATE(2026,3,26)</f>
        <v>46107</v>
      </c>
    </row>
    <row r="17299" spans="1:14" x14ac:dyDescent="0.25">
      <c r="A17299" s="264" t="s">
        <v>9670</v>
      </c>
      <c r="B17299" s="264" t="s">
        <v>2751</v>
      </c>
      <c r="C17299" s="265">
        <v>230105</v>
      </c>
      <c r="D17299" s="265" t="s">
        <v>15953</v>
      </c>
      <c r="E17299" s="266" t="s">
        <v>6877</v>
      </c>
    </row>
    <row r="17300" spans="1:14" x14ac:dyDescent="0.25">
      <c r="A17300" s="264" t="s">
        <v>15214</v>
      </c>
      <c r="B17300" s="264" t="s">
        <v>4181</v>
      </c>
      <c r="C17300" s="265">
        <v>240301</v>
      </c>
      <c r="D17300" s="265" t="s">
        <v>15953</v>
      </c>
      <c r="E17300" s="266" t="s">
        <v>13010</v>
      </c>
    </row>
    <row r="17301" spans="1:14" x14ac:dyDescent="0.25">
      <c r="A17301" s="44" t="s">
        <v>1577</v>
      </c>
      <c r="B17301" s="44" t="s">
        <v>12710</v>
      </c>
      <c r="C17301" s="45" t="s">
        <v>10386</v>
      </c>
      <c r="D17301" s="45" t="s">
        <v>4574</v>
      </c>
      <c r="E17301" s="275">
        <f>DATE(2027,5,3)</f>
        <v>46510</v>
      </c>
    </row>
    <row r="17302" spans="1:14" x14ac:dyDescent="0.25">
      <c r="A17302" s="44" t="s">
        <v>1577</v>
      </c>
      <c r="B17302" s="44" t="s">
        <v>12433</v>
      </c>
      <c r="C17302" s="45" t="s">
        <v>4821</v>
      </c>
      <c r="D17302" s="45" t="s">
        <v>4574</v>
      </c>
      <c r="E17302" s="275">
        <f>DATE(2025,5,7)</f>
        <v>45784</v>
      </c>
      <c r="F17302" s="32"/>
      <c r="G17302" s="32"/>
      <c r="H17302" s="32"/>
      <c r="I17302" s="31"/>
      <c r="J17302" s="31"/>
      <c r="K17302" s="31"/>
      <c r="L17302" s="31"/>
      <c r="M17302" s="31"/>
      <c r="N17302" s="31"/>
    </row>
    <row r="17303" spans="1:14" x14ac:dyDescent="0.25">
      <c r="A17303" s="44" t="s">
        <v>1577</v>
      </c>
      <c r="B17303" s="44" t="s">
        <v>12711</v>
      </c>
      <c r="C17303" s="45" t="s">
        <v>12972</v>
      </c>
      <c r="D17303" s="45" t="s">
        <v>4574</v>
      </c>
      <c r="E17303" s="275">
        <f>DATE(2025,12,27)</f>
        <v>46018</v>
      </c>
      <c r="F17303" s="32"/>
      <c r="G17303" s="32"/>
      <c r="H17303" s="32"/>
      <c r="I17303" s="31"/>
      <c r="J17303" s="31"/>
      <c r="K17303" s="31"/>
      <c r="L17303" s="31"/>
      <c r="M17303" s="31"/>
      <c r="N17303" s="31"/>
    </row>
    <row r="17304" spans="1:14" x14ac:dyDescent="0.25">
      <c r="A17304" s="44" t="s">
        <v>15691</v>
      </c>
      <c r="B17304" s="44" t="s">
        <v>6182</v>
      </c>
      <c r="C17304" s="45" t="s">
        <v>6205</v>
      </c>
      <c r="D17304" s="45" t="s">
        <v>18252</v>
      </c>
      <c r="E17304" s="45" t="s">
        <v>6210</v>
      </c>
      <c r="F17304" s="45" t="s">
        <v>1384</v>
      </c>
      <c r="G17304" s="45" t="s">
        <v>1384</v>
      </c>
    </row>
    <row r="17305" spans="1:14" x14ac:dyDescent="0.25">
      <c r="A17305" s="44" t="s">
        <v>15691</v>
      </c>
      <c r="B17305" s="44" t="s">
        <v>6180</v>
      </c>
      <c r="C17305" s="45" t="s">
        <v>6202</v>
      </c>
      <c r="D17305" s="45" t="s">
        <v>18252</v>
      </c>
      <c r="E17305" s="45" t="s">
        <v>6210</v>
      </c>
      <c r="F17305" s="45" t="s">
        <v>1384</v>
      </c>
      <c r="G17305" s="45" t="s">
        <v>1384</v>
      </c>
    </row>
    <row r="17306" spans="1:14" x14ac:dyDescent="0.25">
      <c r="A17306" s="44" t="s">
        <v>15691</v>
      </c>
      <c r="B17306" s="44" t="s">
        <v>6176</v>
      </c>
      <c r="C17306" s="45" t="s">
        <v>6189</v>
      </c>
      <c r="D17306" s="45" t="s">
        <v>18252</v>
      </c>
      <c r="E17306" s="45" t="s">
        <v>6210</v>
      </c>
      <c r="F17306" s="45" t="s">
        <v>1384</v>
      </c>
      <c r="G17306" s="45" t="s">
        <v>1384</v>
      </c>
    </row>
    <row r="17307" spans="1:14" x14ac:dyDescent="0.25">
      <c r="A17307" s="44" t="s">
        <v>15691</v>
      </c>
      <c r="B17307" s="44" t="s">
        <v>4865</v>
      </c>
      <c r="C17307" s="45" t="s">
        <v>15432</v>
      </c>
      <c r="D17307" s="45" t="s">
        <v>18252</v>
      </c>
      <c r="E17307" s="45" t="s">
        <v>6492</v>
      </c>
      <c r="F17307" s="45" t="s">
        <v>1384</v>
      </c>
      <c r="G17307" s="45" t="s">
        <v>1384</v>
      </c>
    </row>
    <row r="17308" spans="1:14" x14ac:dyDescent="0.25">
      <c r="A17308" s="44" t="s">
        <v>16243</v>
      </c>
      <c r="B17308" s="44" t="s">
        <v>18102</v>
      </c>
      <c r="C17308" s="45" t="s">
        <v>18103</v>
      </c>
      <c r="D17308" s="45" t="s">
        <v>18252</v>
      </c>
      <c r="E17308" s="45" t="s">
        <v>6985</v>
      </c>
      <c r="F17308" s="45" t="s">
        <v>1384</v>
      </c>
      <c r="G17308" s="45" t="s">
        <v>1385</v>
      </c>
    </row>
    <row r="17309" spans="1:14" x14ac:dyDescent="0.2">
      <c r="A17309" s="57" t="s">
        <v>4538</v>
      </c>
      <c r="B17309" s="92" t="s">
        <v>4550</v>
      </c>
      <c r="C17309" s="93" t="s">
        <v>4548</v>
      </c>
      <c r="D17309" s="93" t="s">
        <v>4549</v>
      </c>
      <c r="E17309" s="94">
        <v>46203</v>
      </c>
      <c r="F17309" s="93"/>
      <c r="G17309" s="93"/>
      <c r="H17309" s="93"/>
      <c r="I17309" s="99"/>
      <c r="J17309" s="99"/>
      <c r="K17309" s="99"/>
      <c r="L17309" s="337"/>
    </row>
    <row r="17310" spans="1:14" x14ac:dyDescent="0.25">
      <c r="A17310" s="264" t="s">
        <v>1037</v>
      </c>
      <c r="B17310" s="264" t="s">
        <v>1053</v>
      </c>
      <c r="C17310" s="265">
        <v>210902</v>
      </c>
      <c r="D17310" s="265" t="s">
        <v>15953</v>
      </c>
      <c r="E17310" s="266" t="s">
        <v>5195</v>
      </c>
    </row>
    <row r="17311" spans="1:14" x14ac:dyDescent="0.25">
      <c r="A17311" s="1" t="s">
        <v>2146</v>
      </c>
      <c r="B17311" s="432" t="s">
        <v>9744</v>
      </c>
      <c r="C17311" s="433" t="s">
        <v>9789</v>
      </c>
      <c r="D17311" s="434" t="s">
        <v>17016</v>
      </c>
      <c r="E17311" s="434">
        <v>45849</v>
      </c>
    </row>
    <row r="17312" spans="1:14" x14ac:dyDescent="0.25">
      <c r="A17312" s="1" t="s">
        <v>2146</v>
      </c>
      <c r="B17312" s="432" t="s">
        <v>9744</v>
      </c>
      <c r="C17312" s="433" t="s">
        <v>9789</v>
      </c>
      <c r="D17312" s="434" t="s">
        <v>17016</v>
      </c>
      <c r="E17312" s="434">
        <v>45849</v>
      </c>
    </row>
    <row r="17313" spans="1:14" x14ac:dyDescent="0.25">
      <c r="A17313" s="1" t="s">
        <v>2146</v>
      </c>
      <c r="B17313" s="432" t="s">
        <v>9744</v>
      </c>
      <c r="C17313" s="433" t="s">
        <v>9789</v>
      </c>
      <c r="D17313" s="434" t="s">
        <v>17016</v>
      </c>
      <c r="E17313" s="434">
        <v>45849</v>
      </c>
    </row>
    <row r="17314" spans="1:14" x14ac:dyDescent="0.25">
      <c r="A17314" s="1" t="s">
        <v>2146</v>
      </c>
      <c r="B17314" s="432" t="s">
        <v>9744</v>
      </c>
      <c r="C17314" s="433" t="s">
        <v>9789</v>
      </c>
      <c r="D17314" s="434" t="s">
        <v>17016</v>
      </c>
      <c r="E17314" s="434">
        <v>45849</v>
      </c>
    </row>
    <row r="17315" spans="1:14" x14ac:dyDescent="0.25">
      <c r="A17315" s="44" t="s">
        <v>12712</v>
      </c>
      <c r="B17315" s="44" t="s">
        <v>12713</v>
      </c>
      <c r="C17315" s="45" t="s">
        <v>12973</v>
      </c>
      <c r="D17315" s="45" t="s">
        <v>4574</v>
      </c>
      <c r="E17315" s="275">
        <f>DATE(2026,5,26)</f>
        <v>46168</v>
      </c>
    </row>
    <row r="17316" spans="1:14" x14ac:dyDescent="0.25">
      <c r="A17316" s="44" t="s">
        <v>12714</v>
      </c>
      <c r="B17316" s="44" t="s">
        <v>12715</v>
      </c>
      <c r="C17316" s="45" t="s">
        <v>5408</v>
      </c>
      <c r="D17316" s="45" t="s">
        <v>4574</v>
      </c>
      <c r="E17316" s="275">
        <f>DATE(2025,12,27)</f>
        <v>46018</v>
      </c>
      <c r="F17316" s="32"/>
      <c r="G17316" s="32"/>
      <c r="H17316" s="32"/>
      <c r="I17316" s="31"/>
      <c r="J17316" s="31"/>
      <c r="K17316" s="31"/>
      <c r="L17316" s="31"/>
      <c r="M17316" s="31"/>
      <c r="N17316" s="31"/>
    </row>
    <row r="17317" spans="1:14" x14ac:dyDescent="0.25">
      <c r="A17317" s="44" t="s">
        <v>10152</v>
      </c>
      <c r="B17317" s="44" t="s">
        <v>177</v>
      </c>
      <c r="C17317" s="45" t="s">
        <v>10153</v>
      </c>
      <c r="D17317" s="45" t="s">
        <v>15765</v>
      </c>
      <c r="E17317" s="45" t="s">
        <v>6212</v>
      </c>
      <c r="F17317" s="328"/>
      <c r="G17317" s="328"/>
      <c r="H17317" s="328"/>
      <c r="I17317" s="329"/>
      <c r="J17317" s="329"/>
      <c r="K17317" s="329"/>
      <c r="L17317" s="337"/>
    </row>
    <row r="17318" spans="1:14" x14ac:dyDescent="0.25">
      <c r="A17318" s="346" t="s">
        <v>10152</v>
      </c>
      <c r="B17318" s="346" t="s">
        <v>177</v>
      </c>
      <c r="C17318" s="347" t="s">
        <v>10153</v>
      </c>
      <c r="D17318" s="347" t="s">
        <v>15765</v>
      </c>
      <c r="E17318" s="347" t="s">
        <v>16792</v>
      </c>
      <c r="F17318" s="346"/>
      <c r="G17318" s="346"/>
      <c r="H17318" s="346"/>
      <c r="I17318" s="346"/>
      <c r="J17318" s="346"/>
      <c r="K17318" s="346"/>
      <c r="L17318" s="346"/>
      <c r="M17318" s="346"/>
    </row>
    <row r="17319" spans="1:14" x14ac:dyDescent="0.25">
      <c r="A17319" s="44" t="s">
        <v>10152</v>
      </c>
      <c r="B17319" s="44" t="s">
        <v>177</v>
      </c>
      <c r="C17319" s="45" t="s">
        <v>10153</v>
      </c>
      <c r="D17319" s="45" t="s">
        <v>13812</v>
      </c>
      <c r="E17319" s="45" t="s">
        <v>6212</v>
      </c>
      <c r="F17319" s="93"/>
      <c r="G17319" s="93"/>
      <c r="H17319" s="93"/>
      <c r="I17319" s="99"/>
      <c r="J17319" s="99"/>
      <c r="K17319" s="99"/>
      <c r="L17319" s="337"/>
    </row>
    <row r="17320" spans="1:14" x14ac:dyDescent="0.25">
      <c r="A17320" s="264" t="s">
        <v>7178</v>
      </c>
      <c r="B17320" s="264" t="s">
        <v>2751</v>
      </c>
      <c r="C17320" s="265">
        <v>220105</v>
      </c>
      <c r="D17320" s="265" t="s">
        <v>15953</v>
      </c>
      <c r="E17320" s="266" t="s">
        <v>3064</v>
      </c>
    </row>
    <row r="17321" spans="1:14" x14ac:dyDescent="0.25">
      <c r="A17321" s="44" t="s">
        <v>6161</v>
      </c>
      <c r="B17321" s="44" t="s">
        <v>1358</v>
      </c>
      <c r="C17321" s="45" t="s">
        <v>6197</v>
      </c>
      <c r="D17321" s="45" t="s">
        <v>18252</v>
      </c>
      <c r="E17321" s="45" t="s">
        <v>6211</v>
      </c>
      <c r="F17321" s="45" t="s">
        <v>1384</v>
      </c>
      <c r="G17321" s="45" t="s">
        <v>1385</v>
      </c>
    </row>
    <row r="17322" spans="1:14" x14ac:dyDescent="0.25">
      <c r="A17322" s="44" t="s">
        <v>10311</v>
      </c>
      <c r="B17322" s="44" t="s">
        <v>225</v>
      </c>
      <c r="C17322" s="45" t="s">
        <v>10312</v>
      </c>
      <c r="D17322" s="45" t="s">
        <v>15765</v>
      </c>
      <c r="E17322" s="45" t="s">
        <v>8836</v>
      </c>
      <c r="F17322" s="328"/>
      <c r="G17322" s="328"/>
      <c r="H17322" s="328"/>
      <c r="I17322" s="329"/>
      <c r="J17322" s="329"/>
      <c r="K17322" s="329"/>
      <c r="L17322" s="337"/>
    </row>
    <row r="17323" spans="1:14" x14ac:dyDescent="0.25">
      <c r="A17323" s="346" t="s">
        <v>10311</v>
      </c>
      <c r="B17323" s="346" t="s">
        <v>225</v>
      </c>
      <c r="C17323" s="347" t="s">
        <v>10312</v>
      </c>
      <c r="D17323" s="347" t="s">
        <v>15765</v>
      </c>
      <c r="E17323" s="347" t="s">
        <v>6967</v>
      </c>
      <c r="F17323" s="346"/>
      <c r="G17323" s="346"/>
      <c r="H17323" s="346"/>
      <c r="I17323" s="346"/>
      <c r="J17323" s="346"/>
      <c r="K17323" s="346"/>
      <c r="L17323" s="346"/>
      <c r="M17323" s="346"/>
    </row>
    <row r="17324" spans="1:14" x14ac:dyDescent="0.25">
      <c r="A17324" s="44" t="s">
        <v>10311</v>
      </c>
      <c r="B17324" s="44" t="s">
        <v>16767</v>
      </c>
      <c r="C17324" s="45" t="s">
        <v>16768</v>
      </c>
      <c r="D17324" s="45" t="s">
        <v>4574</v>
      </c>
      <c r="E17324" s="275">
        <f>DATE(2028,10,25)</f>
        <v>47051</v>
      </c>
    </row>
    <row r="17325" spans="1:14" x14ac:dyDescent="0.25">
      <c r="A17325" s="44" t="s">
        <v>10311</v>
      </c>
      <c r="B17325" s="44" t="s">
        <v>225</v>
      </c>
      <c r="C17325" s="45" t="s">
        <v>10312</v>
      </c>
      <c r="D17325" s="45" t="s">
        <v>13812</v>
      </c>
      <c r="E17325" s="45" t="s">
        <v>8836</v>
      </c>
      <c r="F17325" s="93"/>
      <c r="G17325" s="93"/>
      <c r="H17325" s="93"/>
      <c r="I17325" s="99"/>
      <c r="J17325" s="99"/>
      <c r="K17325" s="99"/>
      <c r="L17325" s="337"/>
    </row>
    <row r="17326" spans="1:14" x14ac:dyDescent="0.25">
      <c r="A17326" s="44" t="s">
        <v>1917</v>
      </c>
      <c r="B17326" s="44" t="s">
        <v>2667</v>
      </c>
      <c r="C17326" s="45" t="s">
        <v>9088</v>
      </c>
      <c r="D17326" s="45" t="s">
        <v>18252</v>
      </c>
      <c r="E17326" s="45" t="s">
        <v>6809</v>
      </c>
      <c r="F17326" s="45" t="s">
        <v>1384</v>
      </c>
      <c r="G17326" s="45" t="s">
        <v>1385</v>
      </c>
    </row>
    <row r="17327" spans="1:14" x14ac:dyDescent="0.25">
      <c r="A17327" s="264" t="s">
        <v>1917</v>
      </c>
      <c r="B17327" s="264" t="s">
        <v>2751</v>
      </c>
      <c r="C17327" s="265">
        <v>220105</v>
      </c>
      <c r="D17327" s="265" t="s">
        <v>15953</v>
      </c>
      <c r="E17327" s="266" t="s">
        <v>3064</v>
      </c>
    </row>
    <row r="17328" spans="1:14" x14ac:dyDescent="0.25">
      <c r="A17328" s="264" t="s">
        <v>1917</v>
      </c>
      <c r="B17328" s="264" t="s">
        <v>1056</v>
      </c>
      <c r="C17328" s="265">
        <v>230601</v>
      </c>
      <c r="D17328" s="265" t="s">
        <v>15953</v>
      </c>
      <c r="E17328" s="266" t="s">
        <v>10533</v>
      </c>
    </row>
    <row r="17329" spans="1:14" x14ac:dyDescent="0.25">
      <c r="A17329" s="44" t="s">
        <v>3209</v>
      </c>
      <c r="B17329" s="44" t="s">
        <v>3185</v>
      </c>
      <c r="C17329" s="45" t="s">
        <v>10545</v>
      </c>
      <c r="D17329" s="45" t="s">
        <v>18252</v>
      </c>
      <c r="E17329" s="45" t="s">
        <v>5410</v>
      </c>
      <c r="F17329" s="45" t="s">
        <v>1384</v>
      </c>
      <c r="G17329" s="45" t="s">
        <v>1385</v>
      </c>
    </row>
    <row r="17330" spans="1:14" x14ac:dyDescent="0.25">
      <c r="A17330" s="264" t="s">
        <v>15215</v>
      </c>
      <c r="B17330" s="264" t="s">
        <v>13009</v>
      </c>
      <c r="C17330" s="265">
        <v>240101</v>
      </c>
      <c r="D17330" s="265" t="s">
        <v>15953</v>
      </c>
      <c r="E17330" s="266" t="s">
        <v>13010</v>
      </c>
    </row>
    <row r="17331" spans="1:14" x14ac:dyDescent="0.25">
      <c r="A17331" s="264" t="s">
        <v>15215</v>
      </c>
      <c r="B17331" s="264" t="s">
        <v>1076</v>
      </c>
      <c r="C17331" s="265">
        <v>240303</v>
      </c>
      <c r="D17331" s="265" t="s">
        <v>15953</v>
      </c>
      <c r="E17331" s="266" t="s">
        <v>3064</v>
      </c>
    </row>
    <row r="17332" spans="1:14" x14ac:dyDescent="0.2">
      <c r="A17332" s="131" t="s">
        <v>1582</v>
      </c>
      <c r="B17332" s="135" t="s">
        <v>7649</v>
      </c>
      <c r="C17332" s="96" t="s">
        <v>14155</v>
      </c>
      <c r="D17332" s="96" t="s">
        <v>1398</v>
      </c>
      <c r="E17332" s="112">
        <v>45919</v>
      </c>
      <c r="F17332" s="93"/>
      <c r="G17332" s="93"/>
      <c r="H17332" s="93"/>
      <c r="I17332" s="99"/>
      <c r="J17332" s="99"/>
      <c r="K17332" s="99"/>
      <c r="L17332" s="337"/>
      <c r="M17332" s="31"/>
      <c r="N17332" s="31"/>
    </row>
    <row r="17333" spans="1:14" x14ac:dyDescent="0.25">
      <c r="A17333" s="92" t="s">
        <v>1582</v>
      </c>
      <c r="B17333" s="92" t="s">
        <v>1583</v>
      </c>
      <c r="C17333" s="93" t="s">
        <v>4627</v>
      </c>
      <c r="D17333" s="93" t="s">
        <v>1398</v>
      </c>
      <c r="E17333" s="94">
        <v>45886</v>
      </c>
      <c r="F17333" s="93"/>
      <c r="G17333" s="93" t="s">
        <v>1385</v>
      </c>
      <c r="H17333" s="45" t="s">
        <v>1533</v>
      </c>
      <c r="I17333" s="99"/>
      <c r="J17333" s="99"/>
      <c r="K17333" s="99"/>
      <c r="L17333" s="337"/>
      <c r="M17333" s="31"/>
      <c r="N17333" s="31"/>
    </row>
    <row r="17334" spans="1:14" x14ac:dyDescent="0.2">
      <c r="A17334" s="99" t="s">
        <v>1582</v>
      </c>
      <c r="B17334" s="92" t="s">
        <v>1532</v>
      </c>
      <c r="C17334" s="93" t="s">
        <v>14151</v>
      </c>
      <c r="D17334" s="93" t="s">
        <v>1398</v>
      </c>
      <c r="E17334" s="94">
        <v>45860</v>
      </c>
      <c r="F17334" s="93"/>
      <c r="G17334" s="93"/>
      <c r="H17334" s="93"/>
      <c r="I17334" s="99"/>
      <c r="J17334" s="99"/>
      <c r="K17334" s="99"/>
      <c r="L17334" s="337"/>
      <c r="M17334" s="31"/>
      <c r="N17334" s="31"/>
    </row>
    <row r="17335" spans="1:14" x14ac:dyDescent="0.25">
      <c r="A17335" s="102" t="s">
        <v>1582</v>
      </c>
      <c r="B17335" s="353" t="s">
        <v>4153</v>
      </c>
      <c r="C17335" s="32" t="s">
        <v>17085</v>
      </c>
      <c r="D17335" s="32" t="s">
        <v>1398</v>
      </c>
      <c r="E17335" s="94">
        <v>45766</v>
      </c>
      <c r="F17335" s="32"/>
      <c r="G17335" s="32"/>
      <c r="H17335" s="32"/>
      <c r="I17335" s="31"/>
      <c r="J17335" s="31"/>
      <c r="K17335" s="31"/>
      <c r="L17335" s="31"/>
      <c r="M17335" s="31"/>
      <c r="N17335" s="31"/>
    </row>
    <row r="17336" spans="1:14" x14ac:dyDescent="0.25">
      <c r="A17336" s="44" t="s">
        <v>15692</v>
      </c>
      <c r="B17336" s="44" t="s">
        <v>1840</v>
      </c>
      <c r="C17336" s="45" t="s">
        <v>6194</v>
      </c>
      <c r="D17336" s="45" t="s">
        <v>18252</v>
      </c>
      <c r="E17336" s="45" t="s">
        <v>6213</v>
      </c>
      <c r="F17336" s="45" t="s">
        <v>1384</v>
      </c>
      <c r="G17336" s="45" t="s">
        <v>1385</v>
      </c>
    </row>
    <row r="17337" spans="1:14" x14ac:dyDescent="0.25">
      <c r="A17337" s="44" t="s">
        <v>13662</v>
      </c>
      <c r="B17337" s="44" t="s">
        <v>13663</v>
      </c>
      <c r="C17337" s="45" t="s">
        <v>13743</v>
      </c>
      <c r="D17337" s="45" t="s">
        <v>4574</v>
      </c>
      <c r="E17337" s="275">
        <f>DATE(2028,3,25)</f>
        <v>46837</v>
      </c>
    </row>
    <row r="17338" spans="1:14" x14ac:dyDescent="0.25">
      <c r="A17338" s="264" t="s">
        <v>15216</v>
      </c>
      <c r="B17338" s="264" t="s">
        <v>14586</v>
      </c>
      <c r="C17338" s="265">
        <v>240403</v>
      </c>
      <c r="D17338" s="265" t="s">
        <v>15953</v>
      </c>
      <c r="E17338" s="266" t="s">
        <v>6492</v>
      </c>
    </row>
    <row r="17339" spans="1:14" x14ac:dyDescent="0.25">
      <c r="A17339" s="264" t="s">
        <v>15216</v>
      </c>
      <c r="B17339" s="264" t="s">
        <v>1056</v>
      </c>
      <c r="C17339" s="265">
        <v>240601</v>
      </c>
      <c r="D17339" s="265" t="s">
        <v>15953</v>
      </c>
      <c r="E17339" s="266" t="s">
        <v>13753</v>
      </c>
    </row>
    <row r="17340" spans="1:14" x14ac:dyDescent="0.25">
      <c r="A17340" s="264" t="s">
        <v>15946</v>
      </c>
      <c r="B17340" s="264" t="s">
        <v>3753</v>
      </c>
      <c r="C17340" s="265">
        <v>210101</v>
      </c>
      <c r="D17340" s="265" t="s">
        <v>15953</v>
      </c>
      <c r="E17340" s="266" t="s">
        <v>3754</v>
      </c>
    </row>
    <row r="17341" spans="1:14" x14ac:dyDescent="0.25">
      <c r="A17341" s="264" t="s">
        <v>15946</v>
      </c>
      <c r="B17341" s="264" t="s">
        <v>6669</v>
      </c>
      <c r="C17341" s="265">
        <v>240804</v>
      </c>
      <c r="D17341" s="265" t="s">
        <v>15953</v>
      </c>
      <c r="E17341" s="266" t="s">
        <v>15826</v>
      </c>
    </row>
    <row r="17342" spans="1:14" x14ac:dyDescent="0.25">
      <c r="A17342" s="264" t="s">
        <v>15217</v>
      </c>
      <c r="B17342" s="264" t="s">
        <v>1076</v>
      </c>
      <c r="C17342" s="265">
        <v>240303</v>
      </c>
      <c r="D17342" s="265" t="s">
        <v>15953</v>
      </c>
      <c r="E17342" s="266" t="s">
        <v>3064</v>
      </c>
    </row>
    <row r="17343" spans="1:14" x14ac:dyDescent="0.25">
      <c r="A17343" s="264" t="s">
        <v>1038</v>
      </c>
      <c r="B17343" s="264" t="s">
        <v>2751</v>
      </c>
      <c r="C17343" s="265">
        <v>230105</v>
      </c>
      <c r="D17343" s="265" t="s">
        <v>15953</v>
      </c>
      <c r="E17343" s="266" t="s">
        <v>6877</v>
      </c>
    </row>
    <row r="17344" spans="1:14" x14ac:dyDescent="0.25">
      <c r="A17344" s="44" t="s">
        <v>16244</v>
      </c>
      <c r="B17344" s="44" t="s">
        <v>1346</v>
      </c>
      <c r="C17344" s="45" t="s">
        <v>15960</v>
      </c>
      <c r="D17344" s="45" t="s">
        <v>18252</v>
      </c>
      <c r="E17344" s="45" t="s">
        <v>6214</v>
      </c>
      <c r="F17344" s="45" t="s">
        <v>1384</v>
      </c>
      <c r="G17344" s="45" t="s">
        <v>1385</v>
      </c>
    </row>
    <row r="17345" spans="1:13" x14ac:dyDescent="0.25">
      <c r="A17345" s="44" t="s">
        <v>10150</v>
      </c>
      <c r="B17345" s="44" t="s">
        <v>177</v>
      </c>
      <c r="C17345" s="45" t="s">
        <v>10151</v>
      </c>
      <c r="D17345" s="45" t="s">
        <v>15765</v>
      </c>
      <c r="E17345" s="45" t="s">
        <v>6212</v>
      </c>
      <c r="F17345" s="328"/>
      <c r="G17345" s="328"/>
      <c r="H17345" s="328"/>
      <c r="I17345" s="329"/>
      <c r="J17345" s="329"/>
      <c r="K17345" s="329"/>
      <c r="L17345" s="337"/>
    </row>
    <row r="17346" spans="1:13" x14ac:dyDescent="0.25">
      <c r="A17346" s="346" t="s">
        <v>10150</v>
      </c>
      <c r="B17346" s="346" t="s">
        <v>177</v>
      </c>
      <c r="C17346" s="347" t="s">
        <v>10151</v>
      </c>
      <c r="D17346" s="347" t="s">
        <v>15765</v>
      </c>
      <c r="E17346" s="347" t="s">
        <v>16792</v>
      </c>
      <c r="F17346" s="346"/>
      <c r="G17346" s="346"/>
      <c r="H17346" s="346"/>
      <c r="I17346" s="346"/>
      <c r="J17346" s="346"/>
      <c r="K17346" s="346"/>
      <c r="L17346" s="346"/>
      <c r="M17346" s="346"/>
    </row>
    <row r="17347" spans="1:13" x14ac:dyDescent="0.25">
      <c r="A17347" s="44" t="s">
        <v>10150</v>
      </c>
      <c r="B17347" s="44" t="s">
        <v>177</v>
      </c>
      <c r="C17347" s="45" t="s">
        <v>10151</v>
      </c>
      <c r="D17347" s="45" t="s">
        <v>13812</v>
      </c>
      <c r="E17347" s="45" t="s">
        <v>6212</v>
      </c>
      <c r="F17347" s="93"/>
      <c r="G17347" s="93"/>
      <c r="H17347" s="93"/>
      <c r="I17347" s="99"/>
      <c r="J17347" s="99"/>
      <c r="K17347" s="99"/>
      <c r="L17347" s="337"/>
    </row>
    <row r="17348" spans="1:13" x14ac:dyDescent="0.25">
      <c r="A17348" s="264" t="s">
        <v>9671</v>
      </c>
      <c r="B17348" s="264" t="s">
        <v>4181</v>
      </c>
      <c r="C17348" s="265">
        <v>230301</v>
      </c>
      <c r="D17348" s="265" t="s">
        <v>15953</v>
      </c>
      <c r="E17348" s="266" t="s">
        <v>6877</v>
      </c>
    </row>
    <row r="17349" spans="1:13" x14ac:dyDescent="0.25">
      <c r="A17349" s="264" t="s">
        <v>2885</v>
      </c>
      <c r="B17349" s="264" t="s">
        <v>2751</v>
      </c>
      <c r="C17349" s="265">
        <v>230105</v>
      </c>
      <c r="D17349" s="265" t="s">
        <v>15953</v>
      </c>
      <c r="E17349" s="266" t="s">
        <v>6877</v>
      </c>
    </row>
    <row r="17350" spans="1:13" x14ac:dyDescent="0.25">
      <c r="A17350" s="273" t="s">
        <v>11828</v>
      </c>
      <c r="B17350" s="273" t="s">
        <v>11823</v>
      </c>
      <c r="C17350" s="274">
        <v>791202309001</v>
      </c>
      <c r="D17350" s="274" t="s">
        <v>8356</v>
      </c>
      <c r="E17350" s="276" t="s">
        <v>11830</v>
      </c>
      <c r="F17350" s="328"/>
      <c r="G17350" s="328"/>
      <c r="H17350" s="328"/>
      <c r="I17350" s="329"/>
      <c r="J17350" s="329"/>
      <c r="K17350" s="329"/>
      <c r="L17350" s="337"/>
    </row>
    <row r="17351" spans="1:13" x14ac:dyDescent="0.25">
      <c r="A17351" s="273" t="s">
        <v>11828</v>
      </c>
      <c r="B17351" s="273" t="s">
        <v>11802</v>
      </c>
      <c r="C17351" s="274">
        <v>791202309002</v>
      </c>
      <c r="D17351" s="274" t="s">
        <v>8356</v>
      </c>
      <c r="E17351" s="276" t="s">
        <v>11829</v>
      </c>
      <c r="F17351" s="328"/>
      <c r="G17351" s="328"/>
      <c r="H17351" s="328"/>
      <c r="I17351" s="329"/>
      <c r="J17351" s="329"/>
      <c r="K17351" s="329"/>
      <c r="L17351" s="337"/>
    </row>
    <row r="17352" spans="1:13" x14ac:dyDescent="0.25">
      <c r="A17352" s="264" t="s">
        <v>11828</v>
      </c>
      <c r="B17352" s="264" t="s">
        <v>13009</v>
      </c>
      <c r="C17352" s="265">
        <v>240101</v>
      </c>
      <c r="D17352" s="265" t="s">
        <v>15953</v>
      </c>
      <c r="E17352" s="266" t="s">
        <v>13010</v>
      </c>
    </row>
    <row r="17353" spans="1:13" x14ac:dyDescent="0.25">
      <c r="A17353" s="264" t="s">
        <v>15218</v>
      </c>
      <c r="B17353" s="264" t="s">
        <v>14575</v>
      </c>
      <c r="C17353" s="265">
        <v>240402</v>
      </c>
      <c r="D17353" s="265" t="s">
        <v>15953</v>
      </c>
      <c r="E17353" s="266" t="s">
        <v>6492</v>
      </c>
    </row>
    <row r="17354" spans="1:13" x14ac:dyDescent="0.25">
      <c r="A17354" s="44" t="s">
        <v>13664</v>
      </c>
      <c r="B17354" s="44" t="s">
        <v>12356</v>
      </c>
      <c r="C17354" s="45" t="s">
        <v>10383</v>
      </c>
      <c r="D17354" s="45" t="s">
        <v>4574</v>
      </c>
      <c r="E17354" s="275">
        <f>DATE(2027,5,3)</f>
        <v>46510</v>
      </c>
    </row>
    <row r="17355" spans="1:13" x14ac:dyDescent="0.25">
      <c r="A17355" s="264" t="s">
        <v>10838</v>
      </c>
      <c r="B17355" s="264" t="s">
        <v>1067</v>
      </c>
      <c r="C17355" s="265">
        <v>230703</v>
      </c>
      <c r="D17355" s="265" t="s">
        <v>15953</v>
      </c>
      <c r="E17355" s="266" t="s">
        <v>5273</v>
      </c>
    </row>
    <row r="17356" spans="1:13" x14ac:dyDescent="0.25">
      <c r="A17356" s="264" t="s">
        <v>2886</v>
      </c>
      <c r="B17356" s="264" t="s">
        <v>8833</v>
      </c>
      <c r="C17356" s="265">
        <v>23020101</v>
      </c>
      <c r="D17356" s="265" t="s">
        <v>15953</v>
      </c>
      <c r="E17356" s="266" t="s">
        <v>8836</v>
      </c>
    </row>
    <row r="17357" spans="1:13" x14ac:dyDescent="0.25">
      <c r="A17357" s="264" t="s">
        <v>2886</v>
      </c>
      <c r="B17357" s="264" t="s">
        <v>8834</v>
      </c>
      <c r="C17357" s="265">
        <v>23020102</v>
      </c>
      <c r="D17357" s="265" t="s">
        <v>15953</v>
      </c>
      <c r="E17357" s="266" t="s">
        <v>8836</v>
      </c>
    </row>
    <row r="17358" spans="1:13" x14ac:dyDescent="0.25">
      <c r="A17358" s="44" t="s">
        <v>1331</v>
      </c>
      <c r="B17358" s="44" t="s">
        <v>4157</v>
      </c>
      <c r="C17358" s="45" t="s">
        <v>15418</v>
      </c>
      <c r="D17358" s="45" t="s">
        <v>18252</v>
      </c>
      <c r="E17358" s="45" t="s">
        <v>3064</v>
      </c>
      <c r="F17358" s="45" t="s">
        <v>1384</v>
      </c>
      <c r="G17358" s="45" t="s">
        <v>1385</v>
      </c>
    </row>
    <row r="17359" spans="1:13" x14ac:dyDescent="0.25">
      <c r="A17359" s="44" t="s">
        <v>11906</v>
      </c>
      <c r="B17359" s="44" t="s">
        <v>6179</v>
      </c>
      <c r="C17359" s="45" t="s">
        <v>6199</v>
      </c>
      <c r="D17359" s="45" t="s">
        <v>18252</v>
      </c>
      <c r="E17359" s="45" t="s">
        <v>6212</v>
      </c>
      <c r="F17359" s="45" t="s">
        <v>1384</v>
      </c>
      <c r="G17359" s="45" t="s">
        <v>1385</v>
      </c>
    </row>
    <row r="17360" spans="1:13" x14ac:dyDescent="0.25">
      <c r="A17360" s="264" t="s">
        <v>15219</v>
      </c>
      <c r="B17360" s="264" t="s">
        <v>13009</v>
      </c>
      <c r="C17360" s="265">
        <v>240101</v>
      </c>
      <c r="D17360" s="265" t="s">
        <v>15953</v>
      </c>
      <c r="E17360" s="266" t="s">
        <v>13010</v>
      </c>
    </row>
    <row r="17361" spans="1:14" x14ac:dyDescent="0.25">
      <c r="A17361" s="264" t="s">
        <v>15219</v>
      </c>
      <c r="B17361" s="264" t="s">
        <v>12991</v>
      </c>
      <c r="C17361" s="265">
        <v>240102</v>
      </c>
      <c r="D17361" s="265" t="s">
        <v>15953</v>
      </c>
      <c r="E17361" s="266" t="s">
        <v>6677</v>
      </c>
    </row>
    <row r="17362" spans="1:14" x14ac:dyDescent="0.2">
      <c r="A17362" s="278" t="s">
        <v>14083</v>
      </c>
      <c r="B17362" s="278" t="s">
        <v>1399</v>
      </c>
      <c r="C17362" s="59" t="s">
        <v>14156</v>
      </c>
      <c r="D17362" s="93" t="s">
        <v>1398</v>
      </c>
      <c r="E17362" s="94">
        <v>45863</v>
      </c>
      <c r="F17362" s="93"/>
      <c r="G17362" s="93"/>
      <c r="H17362" s="93"/>
      <c r="I17362" s="99"/>
      <c r="J17362" s="99"/>
      <c r="K17362" s="99"/>
      <c r="L17362" s="337"/>
      <c r="M17362" s="31"/>
      <c r="N17362" s="31"/>
    </row>
    <row r="17363" spans="1:14" x14ac:dyDescent="0.25">
      <c r="A17363" s="44" t="s">
        <v>6162</v>
      </c>
      <c r="B17363" s="44" t="s">
        <v>1841</v>
      </c>
      <c r="C17363" s="45" t="s">
        <v>6196</v>
      </c>
      <c r="D17363" s="45" t="s">
        <v>18252</v>
      </c>
      <c r="E17363" s="45" t="s">
        <v>6213</v>
      </c>
      <c r="F17363" s="45" t="s">
        <v>1385</v>
      </c>
      <c r="G17363" s="45" t="s">
        <v>1385</v>
      </c>
    </row>
    <row r="17364" spans="1:14" x14ac:dyDescent="0.25">
      <c r="A17364" s="264" t="s">
        <v>8819</v>
      </c>
      <c r="B17364" s="264" t="s">
        <v>8833</v>
      </c>
      <c r="C17364" s="265">
        <v>23020101</v>
      </c>
      <c r="D17364" s="265" t="s">
        <v>15953</v>
      </c>
      <c r="E17364" s="266" t="s">
        <v>8836</v>
      </c>
    </row>
    <row r="17365" spans="1:14" x14ac:dyDescent="0.25">
      <c r="A17365" s="264" t="s">
        <v>8819</v>
      </c>
      <c r="B17365" s="264" t="s">
        <v>8834</v>
      </c>
      <c r="C17365" s="265">
        <v>23020102</v>
      </c>
      <c r="D17365" s="265" t="s">
        <v>15953</v>
      </c>
      <c r="E17365" s="266" t="s">
        <v>8836</v>
      </c>
    </row>
    <row r="17366" spans="1:14" x14ac:dyDescent="0.25">
      <c r="A17366" s="44" t="s">
        <v>1039</v>
      </c>
      <c r="B17366" s="44" t="s">
        <v>1354</v>
      </c>
      <c r="C17366" s="45" t="s">
        <v>14385</v>
      </c>
      <c r="D17366" s="45" t="s">
        <v>18252</v>
      </c>
      <c r="E17366" s="45" t="s">
        <v>3064</v>
      </c>
      <c r="F17366" s="45" t="s">
        <v>1384</v>
      </c>
      <c r="G17366" s="45" t="s">
        <v>1385</v>
      </c>
    </row>
    <row r="17367" spans="1:14" x14ac:dyDescent="0.25">
      <c r="A17367" s="44" t="s">
        <v>1039</v>
      </c>
      <c r="B17367" s="44" t="s">
        <v>5083</v>
      </c>
      <c r="C17367" s="45" t="s">
        <v>15961</v>
      </c>
      <c r="D17367" s="45" t="s">
        <v>18252</v>
      </c>
      <c r="E17367" s="45" t="s">
        <v>6214</v>
      </c>
      <c r="F17367" s="45" t="s">
        <v>1384</v>
      </c>
      <c r="G17367" s="45" t="s">
        <v>1385</v>
      </c>
    </row>
    <row r="17368" spans="1:14" x14ac:dyDescent="0.25">
      <c r="A17368" s="264" t="s">
        <v>1039</v>
      </c>
      <c r="B17368" s="264" t="s">
        <v>3591</v>
      </c>
      <c r="C17368" s="265">
        <v>230901</v>
      </c>
      <c r="D17368" s="265" t="s">
        <v>15953</v>
      </c>
      <c r="E17368" s="266" t="s">
        <v>10715</v>
      </c>
    </row>
    <row r="17369" spans="1:14" x14ac:dyDescent="0.25">
      <c r="A17369" s="264" t="s">
        <v>1039</v>
      </c>
      <c r="B17369" s="264" t="s">
        <v>13009</v>
      </c>
      <c r="C17369" s="265">
        <v>240101</v>
      </c>
      <c r="D17369" s="265" t="s">
        <v>15953</v>
      </c>
      <c r="E17369" s="266" t="s">
        <v>13010</v>
      </c>
    </row>
    <row r="17370" spans="1:14" x14ac:dyDescent="0.25">
      <c r="A17370" s="44" t="s">
        <v>15693</v>
      </c>
      <c r="B17370" s="44" t="s">
        <v>1354</v>
      </c>
      <c r="C17370" s="45" t="s">
        <v>14385</v>
      </c>
      <c r="D17370" s="45" t="s">
        <v>18252</v>
      </c>
      <c r="E17370" s="45" t="s">
        <v>3064</v>
      </c>
      <c r="F17370" s="45" t="s">
        <v>1385</v>
      </c>
      <c r="G17370" s="45" t="s">
        <v>1385</v>
      </c>
    </row>
    <row r="17371" spans="1:14" x14ac:dyDescent="0.25">
      <c r="A17371" s="76" t="s">
        <v>1040</v>
      </c>
      <c r="B17371" s="131" t="s">
        <v>7666</v>
      </c>
      <c r="C17371" s="96" t="s">
        <v>7667</v>
      </c>
      <c r="D17371" s="96" t="s">
        <v>1398</v>
      </c>
      <c r="E17371" s="112">
        <v>45976</v>
      </c>
      <c r="F17371" s="93"/>
      <c r="G17371" s="93"/>
      <c r="H17371" s="93"/>
      <c r="I17371" s="99"/>
      <c r="J17371" s="99"/>
      <c r="K17371" s="99"/>
      <c r="L17371" s="337"/>
      <c r="M17371" s="31"/>
      <c r="N17371" s="31"/>
    </row>
    <row r="17372" spans="1:14" x14ac:dyDescent="0.25">
      <c r="A17372" s="264" t="s">
        <v>1040</v>
      </c>
      <c r="B17372" s="264" t="s">
        <v>2751</v>
      </c>
      <c r="C17372" s="265">
        <v>230105</v>
      </c>
      <c r="D17372" s="265" t="s">
        <v>15953</v>
      </c>
      <c r="E17372" s="266" t="s">
        <v>6877</v>
      </c>
    </row>
    <row r="17373" spans="1:14" x14ac:dyDescent="0.25">
      <c r="A17373" s="264" t="s">
        <v>4364</v>
      </c>
      <c r="B17373" s="264" t="s">
        <v>3753</v>
      </c>
      <c r="C17373" s="265">
        <v>210101</v>
      </c>
      <c r="D17373" s="265" t="s">
        <v>15953</v>
      </c>
      <c r="E17373" s="266" t="s">
        <v>3754</v>
      </c>
    </row>
    <row r="17374" spans="1:14" x14ac:dyDescent="0.25">
      <c r="A17374" s="264" t="s">
        <v>2887</v>
      </c>
      <c r="B17374" s="264" t="s">
        <v>2751</v>
      </c>
      <c r="C17374" s="265">
        <v>230105</v>
      </c>
      <c r="D17374" s="265" t="s">
        <v>15953</v>
      </c>
      <c r="E17374" s="266" t="s">
        <v>6877</v>
      </c>
    </row>
    <row r="17375" spans="1:14" x14ac:dyDescent="0.25">
      <c r="A17375" s="264" t="s">
        <v>4365</v>
      </c>
      <c r="B17375" s="264" t="s">
        <v>3782</v>
      </c>
      <c r="C17375" s="265">
        <v>210205</v>
      </c>
      <c r="D17375" s="265" t="s">
        <v>15953</v>
      </c>
      <c r="E17375" s="266" t="s">
        <v>8836</v>
      </c>
    </row>
    <row r="17376" spans="1:14" x14ac:dyDescent="0.25">
      <c r="A17376" s="44" t="s">
        <v>13665</v>
      </c>
      <c r="B17376" s="44" t="s">
        <v>13666</v>
      </c>
      <c r="C17376" s="45" t="s">
        <v>13744</v>
      </c>
      <c r="D17376" s="45" t="s">
        <v>4574</v>
      </c>
      <c r="E17376" s="275">
        <f>DATE(2028,3,27)</f>
        <v>46839</v>
      </c>
    </row>
    <row r="17377" spans="1:14" x14ac:dyDescent="0.25">
      <c r="A17377" s="44" t="s">
        <v>12716</v>
      </c>
      <c r="B17377" s="44" t="s">
        <v>12014</v>
      </c>
      <c r="C17377" s="45" t="s">
        <v>6552</v>
      </c>
      <c r="D17377" s="45" t="s">
        <v>4574</v>
      </c>
      <c r="E17377" s="275">
        <f>DATE(2026,8,15)</f>
        <v>46249</v>
      </c>
    </row>
    <row r="17378" spans="1:14" x14ac:dyDescent="0.25">
      <c r="A17378" s="44" t="s">
        <v>11215</v>
      </c>
      <c r="B17378" s="44" t="s">
        <v>15279</v>
      </c>
      <c r="C17378" s="45" t="s">
        <v>11130</v>
      </c>
      <c r="D17378" s="45" t="s">
        <v>16294</v>
      </c>
      <c r="E17378" s="46">
        <v>46112</v>
      </c>
      <c r="F17378" s="338"/>
      <c r="G17378" s="44"/>
      <c r="H17378" s="44"/>
      <c r="I17378" s="44"/>
      <c r="J17378" s="44"/>
      <c r="K17378" s="44"/>
      <c r="L17378" s="337"/>
    </row>
    <row r="17379" spans="1:14" x14ac:dyDescent="0.25">
      <c r="A17379" s="44" t="s">
        <v>10601</v>
      </c>
      <c r="B17379" s="44" t="s">
        <v>3186</v>
      </c>
      <c r="C17379" s="45" t="s">
        <v>10544</v>
      </c>
      <c r="D17379" s="45" t="s">
        <v>18252</v>
      </c>
      <c r="E17379" s="45" t="s">
        <v>5410</v>
      </c>
      <c r="F17379" s="45" t="s">
        <v>1384</v>
      </c>
      <c r="G17379" s="45" t="s">
        <v>1385</v>
      </c>
    </row>
    <row r="17380" spans="1:14" x14ac:dyDescent="0.25">
      <c r="A17380" s="44" t="s">
        <v>9224</v>
      </c>
      <c r="B17380" s="44" t="s">
        <v>9177</v>
      </c>
      <c r="C17380" s="45" t="s">
        <v>9178</v>
      </c>
      <c r="D17380" s="45" t="s">
        <v>18252</v>
      </c>
      <c r="E17380" s="45" t="s">
        <v>6809</v>
      </c>
      <c r="F17380" s="45" t="s">
        <v>1384</v>
      </c>
      <c r="G17380" s="45" t="s">
        <v>1385</v>
      </c>
    </row>
    <row r="17381" spans="1:14" x14ac:dyDescent="0.25">
      <c r="A17381" s="44" t="s">
        <v>12717</v>
      </c>
      <c r="B17381" s="44" t="s">
        <v>11977</v>
      </c>
      <c r="C17381" s="45" t="s">
        <v>6651</v>
      </c>
      <c r="D17381" s="45" t="s">
        <v>4574</v>
      </c>
      <c r="E17381" s="275">
        <f>DATE(2026,3,23)</f>
        <v>46104</v>
      </c>
    </row>
    <row r="17382" spans="1:14" x14ac:dyDescent="0.25">
      <c r="A17382" s="346" t="s">
        <v>1759</v>
      </c>
      <c r="B17382" s="346" t="s">
        <v>1797</v>
      </c>
      <c r="C17382" s="347" t="s">
        <v>2022</v>
      </c>
      <c r="D17382" s="347" t="s">
        <v>15765</v>
      </c>
      <c r="E17382" s="347" t="s">
        <v>2980</v>
      </c>
      <c r="F17382" s="346"/>
      <c r="G17382" s="346"/>
      <c r="H17382" s="346"/>
      <c r="I17382" s="346"/>
      <c r="J17382" s="346"/>
      <c r="K17382" s="346"/>
      <c r="L17382" s="346"/>
      <c r="M17382" s="346"/>
    </row>
    <row r="17383" spans="1:14" x14ac:dyDescent="0.25">
      <c r="A17383" s="264" t="s">
        <v>1918</v>
      </c>
      <c r="B17383" s="264" t="s">
        <v>4181</v>
      </c>
      <c r="C17383" s="265">
        <v>230301</v>
      </c>
      <c r="D17383" s="265" t="s">
        <v>15953</v>
      </c>
      <c r="E17383" s="266" t="s">
        <v>6877</v>
      </c>
    </row>
    <row r="17384" spans="1:14" x14ac:dyDescent="0.25">
      <c r="A17384" s="262" t="s">
        <v>11656</v>
      </c>
      <c r="B17384" s="262" t="s">
        <v>7349</v>
      </c>
      <c r="C17384" s="53" t="s">
        <v>11779</v>
      </c>
      <c r="D17384" s="93" t="s">
        <v>7330</v>
      </c>
      <c r="E17384" s="263">
        <v>46935</v>
      </c>
      <c r="F17384" s="93"/>
      <c r="G17384" s="93"/>
      <c r="H17384" s="93"/>
      <c r="I17384" s="99"/>
      <c r="J17384" s="99"/>
      <c r="K17384" s="99"/>
      <c r="L17384" s="337"/>
    </row>
    <row r="17385" spans="1:14" x14ac:dyDescent="0.25">
      <c r="A17385" s="160" t="s">
        <v>1578</v>
      </c>
      <c r="B17385" s="131" t="s">
        <v>7673</v>
      </c>
      <c r="C17385" s="96" t="s">
        <v>7674</v>
      </c>
      <c r="D17385" s="96" t="s">
        <v>1398</v>
      </c>
      <c r="E17385" s="112">
        <v>45976</v>
      </c>
      <c r="F17385" s="93"/>
      <c r="G17385" s="93"/>
      <c r="H17385" s="93"/>
      <c r="I17385" s="99"/>
      <c r="J17385" s="99"/>
      <c r="K17385" s="99"/>
      <c r="L17385" s="337"/>
      <c r="M17385" s="31"/>
      <c r="N17385" s="31"/>
    </row>
    <row r="17386" spans="1:14" x14ac:dyDescent="0.25">
      <c r="A17386" s="102" t="s">
        <v>4076</v>
      </c>
      <c r="B17386" s="92" t="s">
        <v>4085</v>
      </c>
      <c r="C17386" s="93" t="s">
        <v>4084</v>
      </c>
      <c r="D17386" s="93" t="s">
        <v>1398</v>
      </c>
      <c r="E17386" s="94">
        <v>45794</v>
      </c>
      <c r="F17386" s="93"/>
      <c r="G17386" s="93" t="s">
        <v>1385</v>
      </c>
      <c r="H17386" s="93" t="s">
        <v>1385</v>
      </c>
      <c r="I17386" s="99"/>
      <c r="J17386" s="99"/>
      <c r="K17386" s="99"/>
      <c r="L17386" s="337"/>
      <c r="M17386" s="31"/>
      <c r="N17386" s="31"/>
    </row>
    <row r="17387" spans="1:14" x14ac:dyDescent="0.25">
      <c r="A17387" s="264" t="s">
        <v>15220</v>
      </c>
      <c r="B17387" s="264" t="s">
        <v>3591</v>
      </c>
      <c r="C17387" s="265">
        <v>230901</v>
      </c>
      <c r="D17387" s="265" t="s">
        <v>15953</v>
      </c>
      <c r="E17387" s="266" t="s">
        <v>10715</v>
      </c>
    </row>
    <row r="17388" spans="1:14" x14ac:dyDescent="0.25">
      <c r="A17388" s="264" t="s">
        <v>15220</v>
      </c>
      <c r="B17388" s="264" t="s">
        <v>13009</v>
      </c>
      <c r="C17388" s="265">
        <v>240101</v>
      </c>
      <c r="D17388" s="265" t="s">
        <v>15953</v>
      </c>
      <c r="E17388" s="266" t="s">
        <v>13010</v>
      </c>
    </row>
    <row r="17389" spans="1:14" x14ac:dyDescent="0.25">
      <c r="A17389" s="44" t="s">
        <v>10148</v>
      </c>
      <c r="B17389" s="44" t="s">
        <v>10139</v>
      </c>
      <c r="C17389" s="45" t="s">
        <v>10149</v>
      </c>
      <c r="D17389" s="45" t="s">
        <v>15765</v>
      </c>
      <c r="E17389" s="45" t="s">
        <v>6422</v>
      </c>
      <c r="F17389" s="328"/>
      <c r="G17389" s="328"/>
      <c r="H17389" s="328"/>
      <c r="I17389" s="329"/>
      <c r="J17389" s="329"/>
      <c r="K17389" s="329"/>
      <c r="L17389" s="337"/>
    </row>
    <row r="17390" spans="1:14" x14ac:dyDescent="0.25">
      <c r="A17390" s="346" t="s">
        <v>10148</v>
      </c>
      <c r="B17390" s="346" t="s">
        <v>10139</v>
      </c>
      <c r="C17390" s="347" t="s">
        <v>10149</v>
      </c>
      <c r="D17390" s="347" t="s">
        <v>15765</v>
      </c>
      <c r="E17390" s="347" t="s">
        <v>6665</v>
      </c>
      <c r="F17390" s="346"/>
      <c r="G17390" s="346"/>
      <c r="H17390" s="346"/>
      <c r="I17390" s="346"/>
      <c r="J17390" s="346"/>
      <c r="K17390" s="346"/>
      <c r="L17390" s="346"/>
      <c r="M17390" s="346"/>
    </row>
    <row r="17391" spans="1:14" x14ac:dyDescent="0.25">
      <c r="A17391" s="44" t="s">
        <v>10148</v>
      </c>
      <c r="B17391" s="44" t="s">
        <v>10139</v>
      </c>
      <c r="C17391" s="45" t="s">
        <v>10149</v>
      </c>
      <c r="D17391" s="45" t="s">
        <v>13812</v>
      </c>
      <c r="E17391" s="45" t="s">
        <v>6422</v>
      </c>
      <c r="F17391" s="93"/>
      <c r="G17391" s="93"/>
      <c r="H17391" s="93"/>
      <c r="I17391" s="99"/>
      <c r="J17391" s="99"/>
      <c r="K17391" s="99"/>
      <c r="L17391" s="337"/>
    </row>
    <row r="17392" spans="1:14" x14ac:dyDescent="0.25">
      <c r="A17392" s="44" t="s">
        <v>9672</v>
      </c>
      <c r="B17392" s="44" t="s">
        <v>15779</v>
      </c>
      <c r="C17392" s="45" t="s">
        <v>15780</v>
      </c>
      <c r="D17392" s="45" t="s">
        <v>18252</v>
      </c>
      <c r="E17392" s="45" t="s">
        <v>6416</v>
      </c>
      <c r="F17392" s="45" t="s">
        <v>1384</v>
      </c>
      <c r="G17392" s="45" t="s">
        <v>1385</v>
      </c>
    </row>
    <row r="17393" spans="1:12" x14ac:dyDescent="0.25">
      <c r="A17393" s="264" t="s">
        <v>9672</v>
      </c>
      <c r="B17393" s="264" t="s">
        <v>2751</v>
      </c>
      <c r="C17393" s="265">
        <v>230105</v>
      </c>
      <c r="D17393" s="265" t="s">
        <v>15953</v>
      </c>
      <c r="E17393" s="266" t="s">
        <v>6877</v>
      </c>
    </row>
    <row r="17394" spans="1:12" x14ac:dyDescent="0.25">
      <c r="A17394" s="264" t="s">
        <v>7179</v>
      </c>
      <c r="B17394" s="264" t="s">
        <v>2751</v>
      </c>
      <c r="C17394" s="265">
        <v>220105</v>
      </c>
      <c r="D17394" s="265" t="s">
        <v>15953</v>
      </c>
      <c r="E17394" s="266" t="s">
        <v>3064</v>
      </c>
    </row>
    <row r="17395" spans="1:12" x14ac:dyDescent="0.25">
      <c r="A17395" s="264" t="s">
        <v>18078</v>
      </c>
      <c r="B17395" s="264" t="s">
        <v>14623</v>
      </c>
      <c r="C17395" s="265">
        <v>24050301</v>
      </c>
      <c r="D17395" s="265" t="s">
        <v>15953</v>
      </c>
      <c r="E17395" s="266" t="s">
        <v>6710</v>
      </c>
    </row>
    <row r="17396" spans="1:12" x14ac:dyDescent="0.25">
      <c r="A17396" s="264" t="s">
        <v>18078</v>
      </c>
      <c r="B17396" s="264" t="s">
        <v>4843</v>
      </c>
      <c r="C17396" s="265">
        <v>24050302</v>
      </c>
      <c r="D17396" s="265" t="s">
        <v>15953</v>
      </c>
      <c r="E17396" s="266" t="s">
        <v>10364</v>
      </c>
    </row>
    <row r="17397" spans="1:12" x14ac:dyDescent="0.25">
      <c r="A17397" s="264" t="s">
        <v>1332</v>
      </c>
      <c r="B17397" s="264" t="s">
        <v>3591</v>
      </c>
      <c r="C17397" s="265">
        <v>230901</v>
      </c>
      <c r="D17397" s="265" t="s">
        <v>15953</v>
      </c>
      <c r="E17397" s="266" t="s">
        <v>10715</v>
      </c>
    </row>
    <row r="17398" spans="1:12" x14ac:dyDescent="0.25">
      <c r="A17398" s="264" t="s">
        <v>1332</v>
      </c>
      <c r="B17398" s="264" t="s">
        <v>13009</v>
      </c>
      <c r="C17398" s="265">
        <v>240101</v>
      </c>
      <c r="D17398" s="265" t="s">
        <v>15953</v>
      </c>
      <c r="E17398" s="266" t="s">
        <v>13010</v>
      </c>
    </row>
    <row r="17399" spans="1:12" x14ac:dyDescent="0.25">
      <c r="A17399" s="44" t="s">
        <v>16245</v>
      </c>
      <c r="B17399" s="44" t="s">
        <v>18102</v>
      </c>
      <c r="C17399" s="45" t="s">
        <v>18103</v>
      </c>
      <c r="D17399" s="45" t="s">
        <v>18252</v>
      </c>
      <c r="E17399" s="45" t="s">
        <v>6985</v>
      </c>
      <c r="F17399" s="45" t="s">
        <v>1385</v>
      </c>
      <c r="G17399" s="45" t="s">
        <v>1385</v>
      </c>
    </row>
    <row r="17400" spans="1:12" x14ac:dyDescent="0.25">
      <c r="A17400" s="403" t="s">
        <v>17646</v>
      </c>
      <c r="B17400" s="403" t="s">
        <v>17103</v>
      </c>
      <c r="C17400" s="413">
        <v>22.24</v>
      </c>
      <c r="D17400" s="43" t="s">
        <v>17679</v>
      </c>
      <c r="E17400" s="43">
        <v>47299</v>
      </c>
      <c r="F17400" s="88"/>
    </row>
    <row r="17401" spans="1:12" x14ac:dyDescent="0.25">
      <c r="A17401" s="1" t="s">
        <v>11960</v>
      </c>
      <c r="B17401" s="432" t="s">
        <v>179</v>
      </c>
      <c r="C17401" s="433" t="s">
        <v>11961</v>
      </c>
      <c r="D17401" s="434" t="s">
        <v>17016</v>
      </c>
      <c r="E17401" s="434">
        <v>46038</v>
      </c>
    </row>
    <row r="17402" spans="1:12" x14ac:dyDescent="0.2">
      <c r="A17402" s="57" t="s">
        <v>4539</v>
      </c>
      <c r="B17402" s="92" t="s">
        <v>4550</v>
      </c>
      <c r="C17402" s="93" t="s">
        <v>4548</v>
      </c>
      <c r="D17402" s="93" t="s">
        <v>4549</v>
      </c>
      <c r="E17402" s="94">
        <v>46203</v>
      </c>
      <c r="F17402" s="93"/>
      <c r="G17402" s="93"/>
      <c r="H17402" s="93"/>
      <c r="I17402" s="99"/>
      <c r="J17402" s="99"/>
      <c r="K17402" s="99"/>
      <c r="L17402" s="337"/>
    </row>
    <row r="17403" spans="1:12" x14ac:dyDescent="0.25">
      <c r="A17403" s="264" t="s">
        <v>8820</v>
      </c>
      <c r="B17403" s="264" t="s">
        <v>1068</v>
      </c>
      <c r="C17403" s="265">
        <v>230202</v>
      </c>
      <c r="D17403" s="265" t="s">
        <v>15953</v>
      </c>
      <c r="E17403" s="266" t="s">
        <v>8836</v>
      </c>
    </row>
    <row r="17404" spans="1:12" x14ac:dyDescent="0.25">
      <c r="A17404" s="264" t="s">
        <v>11523</v>
      </c>
      <c r="B17404" s="264" t="s">
        <v>2751</v>
      </c>
      <c r="C17404" s="265">
        <v>230105</v>
      </c>
      <c r="D17404" s="265" t="s">
        <v>15953</v>
      </c>
      <c r="E17404" s="266" t="s">
        <v>6877</v>
      </c>
    </row>
    <row r="17405" spans="1:12" x14ac:dyDescent="0.25">
      <c r="A17405" s="264" t="s">
        <v>11523</v>
      </c>
      <c r="B17405" s="264" t="s">
        <v>3591</v>
      </c>
      <c r="C17405" s="265">
        <v>230901</v>
      </c>
      <c r="D17405" s="265" t="s">
        <v>15953</v>
      </c>
      <c r="E17405" s="266" t="s">
        <v>10715</v>
      </c>
    </row>
    <row r="17406" spans="1:12" x14ac:dyDescent="0.25">
      <c r="A17406" s="273" t="s">
        <v>8352</v>
      </c>
      <c r="B17406" s="273" t="s">
        <v>8323</v>
      </c>
      <c r="C17406" s="274">
        <v>791202207003</v>
      </c>
      <c r="D17406" s="274" t="s">
        <v>8356</v>
      </c>
      <c r="E17406" s="276" t="s">
        <v>6714</v>
      </c>
      <c r="F17406" s="328"/>
      <c r="G17406" s="328"/>
      <c r="H17406" s="328"/>
      <c r="I17406" s="329"/>
      <c r="J17406" s="329"/>
      <c r="K17406" s="329"/>
      <c r="L17406" s="337"/>
    </row>
    <row r="17407" spans="1:12" x14ac:dyDescent="0.25">
      <c r="A17407" s="264" t="s">
        <v>2888</v>
      </c>
      <c r="B17407" s="264" t="s">
        <v>1068</v>
      </c>
      <c r="C17407" s="265">
        <v>230202</v>
      </c>
      <c r="D17407" s="265" t="s">
        <v>15953</v>
      </c>
      <c r="E17407" s="266" t="s">
        <v>8836</v>
      </c>
    </row>
    <row r="17408" spans="1:12" x14ac:dyDescent="0.25">
      <c r="A17408" s="262" t="s">
        <v>7517</v>
      </c>
      <c r="B17408" s="262" t="s">
        <v>7350</v>
      </c>
      <c r="C17408" s="53" t="s">
        <v>7518</v>
      </c>
      <c r="D17408" s="93" t="s">
        <v>7330</v>
      </c>
      <c r="E17408" s="263">
        <v>46364</v>
      </c>
      <c r="F17408" s="93"/>
      <c r="G17408" s="93"/>
      <c r="H17408" s="93"/>
      <c r="I17408" s="99"/>
      <c r="J17408" s="99"/>
      <c r="K17408" s="99"/>
      <c r="L17408" s="337"/>
    </row>
    <row r="17409" spans="1:14" x14ac:dyDescent="0.25">
      <c r="A17409" s="44" t="s">
        <v>14371</v>
      </c>
      <c r="B17409" s="44" t="s">
        <v>15970</v>
      </c>
      <c r="C17409" s="45" t="s">
        <v>15775</v>
      </c>
      <c r="D17409" s="45" t="s">
        <v>18252</v>
      </c>
      <c r="E17409" s="45" t="s">
        <v>6416</v>
      </c>
      <c r="F17409" s="45" t="s">
        <v>1384</v>
      </c>
      <c r="G17409" s="45" t="s">
        <v>1385</v>
      </c>
    </row>
    <row r="17410" spans="1:14" x14ac:dyDescent="0.2">
      <c r="A17410" s="92" t="s">
        <v>14371</v>
      </c>
      <c r="B17410" s="92" t="s">
        <v>14372</v>
      </c>
      <c r="C17410" s="93" t="s">
        <v>14373</v>
      </c>
      <c r="D17410" s="93" t="s">
        <v>1398</v>
      </c>
      <c r="E17410" s="94">
        <v>45916</v>
      </c>
      <c r="F17410" s="93"/>
      <c r="G17410" s="93"/>
      <c r="H17410" s="93"/>
      <c r="I17410" s="99"/>
      <c r="J17410" s="99"/>
      <c r="K17410" s="99"/>
      <c r="L17410" s="337"/>
      <c r="M17410" s="31"/>
      <c r="N17410" s="31"/>
    </row>
    <row r="17411" spans="1:14" x14ac:dyDescent="0.25">
      <c r="A17411" s="264" t="s">
        <v>3583</v>
      </c>
      <c r="B17411" s="264" t="s">
        <v>3587</v>
      </c>
      <c r="C17411" s="265">
        <v>230904</v>
      </c>
      <c r="D17411" s="265" t="s">
        <v>15953</v>
      </c>
      <c r="E17411" s="266" t="s">
        <v>10715</v>
      </c>
    </row>
    <row r="17412" spans="1:14" x14ac:dyDescent="0.2">
      <c r="A17412" s="57" t="s">
        <v>4540</v>
      </c>
      <c r="B17412" s="92" t="s">
        <v>4550</v>
      </c>
      <c r="C17412" s="93" t="s">
        <v>4548</v>
      </c>
      <c r="D17412" s="93" t="s">
        <v>4549</v>
      </c>
      <c r="E17412" s="94">
        <v>46203</v>
      </c>
      <c r="F17412" s="93"/>
      <c r="G17412" s="93"/>
      <c r="H17412" s="93"/>
      <c r="I17412" s="99"/>
      <c r="J17412" s="99"/>
      <c r="K17412" s="99"/>
      <c r="L17412" s="337"/>
    </row>
    <row r="17413" spans="1:14" x14ac:dyDescent="0.25">
      <c r="A17413" s="403" t="s">
        <v>17647</v>
      </c>
      <c r="B17413" s="403" t="s">
        <v>17103</v>
      </c>
      <c r="C17413" s="413">
        <v>22.24</v>
      </c>
      <c r="D17413" s="43" t="s">
        <v>17679</v>
      </c>
      <c r="E17413" s="43">
        <v>47299</v>
      </c>
      <c r="F17413" s="88" t="s">
        <v>1533</v>
      </c>
    </row>
    <row r="17414" spans="1:14" x14ac:dyDescent="0.25">
      <c r="A17414" s="264" t="s">
        <v>15947</v>
      </c>
      <c r="B17414" s="264" t="s">
        <v>6669</v>
      </c>
      <c r="C17414" s="265">
        <v>240804</v>
      </c>
      <c r="D17414" s="265" t="s">
        <v>15953</v>
      </c>
      <c r="E17414" s="266" t="s">
        <v>15826</v>
      </c>
    </row>
    <row r="17415" spans="1:14" x14ac:dyDescent="0.25">
      <c r="A17415" s="264" t="s">
        <v>1041</v>
      </c>
      <c r="B17415" s="264" t="s">
        <v>2751</v>
      </c>
      <c r="C17415" s="265">
        <v>230105</v>
      </c>
      <c r="D17415" s="265" t="s">
        <v>15953</v>
      </c>
      <c r="E17415" s="266" t="s">
        <v>6877</v>
      </c>
    </row>
    <row r="17416" spans="1:14" x14ac:dyDescent="0.25">
      <c r="A17416" s="403" t="s">
        <v>17648</v>
      </c>
      <c r="B17416" s="403" t="s">
        <v>17093</v>
      </c>
      <c r="C17416" s="413">
        <v>33.22</v>
      </c>
      <c r="D17416" s="43" t="s">
        <v>17679</v>
      </c>
      <c r="E17416" s="43">
        <v>45838</v>
      </c>
      <c r="F17416" s="88" t="s">
        <v>1533</v>
      </c>
    </row>
    <row r="17417" spans="1:14" x14ac:dyDescent="0.25">
      <c r="A17417" s="264" t="s">
        <v>16997</v>
      </c>
      <c r="B17417" s="264" t="s">
        <v>5412</v>
      </c>
      <c r="C17417" s="265">
        <v>241002</v>
      </c>
      <c r="D17417" s="265" t="s">
        <v>15953</v>
      </c>
      <c r="E17417" s="266" t="s">
        <v>6985</v>
      </c>
    </row>
    <row r="17418" spans="1:14" x14ac:dyDescent="0.25">
      <c r="A17418" s="264" t="s">
        <v>13068</v>
      </c>
      <c r="B17418" s="264" t="s">
        <v>13009</v>
      </c>
      <c r="C17418" s="265">
        <v>240101</v>
      </c>
      <c r="D17418" s="265" t="s">
        <v>15953</v>
      </c>
      <c r="E17418" s="266" t="s">
        <v>13010</v>
      </c>
    </row>
    <row r="17419" spans="1:14" x14ac:dyDescent="0.2">
      <c r="A17419" s="57" t="s">
        <v>1919</v>
      </c>
      <c r="B17419" s="58" t="s">
        <v>4914</v>
      </c>
      <c r="C17419" s="62">
        <v>23022</v>
      </c>
      <c r="D17419" s="62" t="s">
        <v>5966</v>
      </c>
      <c r="E17419" s="60">
        <v>46630</v>
      </c>
      <c r="F17419" s="339" t="s">
        <v>16267</v>
      </c>
      <c r="G17419" s="339" t="s">
        <v>16268</v>
      </c>
      <c r="H17419" s="57"/>
      <c r="I17419" s="57"/>
      <c r="J17419" s="57"/>
      <c r="K17419" s="57"/>
      <c r="L17419" s="337"/>
    </row>
    <row r="17420" spans="1:14" x14ac:dyDescent="0.25">
      <c r="A17420" s="44" t="s">
        <v>16246</v>
      </c>
      <c r="B17420" s="44" t="s">
        <v>1354</v>
      </c>
      <c r="C17420" s="45" t="s">
        <v>14385</v>
      </c>
      <c r="D17420" s="45" t="s">
        <v>18252</v>
      </c>
      <c r="E17420" s="45" t="s">
        <v>3064</v>
      </c>
      <c r="F17420" s="45" t="s">
        <v>1384</v>
      </c>
      <c r="G17420" s="45" t="s">
        <v>1385</v>
      </c>
    </row>
    <row r="17421" spans="1:14" x14ac:dyDescent="0.25">
      <c r="A17421" s="44" t="s">
        <v>16246</v>
      </c>
      <c r="B17421" s="44" t="s">
        <v>18102</v>
      </c>
      <c r="C17421" s="45" t="s">
        <v>18103</v>
      </c>
      <c r="D17421" s="45" t="s">
        <v>18252</v>
      </c>
      <c r="E17421" s="45" t="s">
        <v>6985</v>
      </c>
      <c r="F17421" s="45" t="s">
        <v>1384</v>
      </c>
      <c r="G17421" s="45" t="s">
        <v>1385</v>
      </c>
    </row>
    <row r="17422" spans="1:14" x14ac:dyDescent="0.25">
      <c r="A17422" s="403" t="s">
        <v>17649</v>
      </c>
      <c r="B17422" s="403" t="s">
        <v>17114</v>
      </c>
      <c r="C17422" s="413">
        <v>13.24</v>
      </c>
      <c r="D17422" s="43" t="s">
        <v>17679</v>
      </c>
      <c r="E17422" s="43">
        <v>47299</v>
      </c>
      <c r="F17422" s="88"/>
    </row>
    <row r="17423" spans="1:14" x14ac:dyDescent="0.25">
      <c r="A17423" s="403" t="s">
        <v>17649</v>
      </c>
      <c r="B17423" s="403" t="s">
        <v>17205</v>
      </c>
      <c r="C17423" s="413">
        <v>15.23</v>
      </c>
      <c r="D17423" s="43" t="s">
        <v>17679</v>
      </c>
      <c r="E17423" s="43">
        <v>46934</v>
      </c>
      <c r="F17423" s="88"/>
    </row>
    <row r="17424" spans="1:14" x14ac:dyDescent="0.25">
      <c r="A17424" s="403" t="s">
        <v>17649</v>
      </c>
      <c r="B17424" s="403" t="s">
        <v>17124</v>
      </c>
      <c r="C17424" s="413">
        <v>16.239999999999998</v>
      </c>
      <c r="D17424" s="43" t="s">
        <v>17679</v>
      </c>
      <c r="E17424" s="43">
        <v>47299</v>
      </c>
      <c r="F17424" s="88"/>
    </row>
    <row r="17425" spans="1:14" x14ac:dyDescent="0.25">
      <c r="A17425" s="403" t="s">
        <v>17649</v>
      </c>
      <c r="B17425" s="403" t="s">
        <v>17097</v>
      </c>
      <c r="C17425" s="413">
        <v>28.24</v>
      </c>
      <c r="D17425" s="43" t="s">
        <v>17679</v>
      </c>
      <c r="E17425" s="43">
        <v>47299</v>
      </c>
      <c r="F17425" s="88"/>
    </row>
    <row r="17426" spans="1:14" x14ac:dyDescent="0.25">
      <c r="A17426" s="403" t="s">
        <v>17650</v>
      </c>
      <c r="B17426" s="403" t="s">
        <v>17102</v>
      </c>
      <c r="C17426" s="413">
        <v>21.24</v>
      </c>
      <c r="D17426" s="43" t="s">
        <v>17679</v>
      </c>
      <c r="E17426" s="43">
        <v>47299</v>
      </c>
      <c r="F17426" s="88"/>
    </row>
    <row r="17427" spans="1:14" x14ac:dyDescent="0.25">
      <c r="A17427" s="264" t="s">
        <v>17650</v>
      </c>
      <c r="B17427" s="264" t="s">
        <v>3588</v>
      </c>
      <c r="C17427" s="265">
        <v>230305</v>
      </c>
      <c r="D17427" s="265" t="s">
        <v>15953</v>
      </c>
      <c r="E17427" s="266" t="s">
        <v>3754</v>
      </c>
    </row>
    <row r="17428" spans="1:14" x14ac:dyDescent="0.25">
      <c r="A17428" s="264" t="s">
        <v>17650</v>
      </c>
      <c r="B17428" s="264" t="s">
        <v>3591</v>
      </c>
      <c r="C17428" s="265">
        <v>230901</v>
      </c>
      <c r="D17428" s="265" t="s">
        <v>15953</v>
      </c>
      <c r="E17428" s="266" t="s">
        <v>10715</v>
      </c>
    </row>
    <row r="17429" spans="1:14" x14ac:dyDescent="0.25">
      <c r="A17429" s="264" t="s">
        <v>17650</v>
      </c>
      <c r="B17429" s="264" t="s">
        <v>13009</v>
      </c>
      <c r="C17429" s="265">
        <v>240101</v>
      </c>
      <c r="D17429" s="265" t="s">
        <v>15953</v>
      </c>
      <c r="E17429" s="266" t="s">
        <v>13010</v>
      </c>
    </row>
    <row r="17430" spans="1:14" x14ac:dyDescent="0.25">
      <c r="A17430" s="264" t="s">
        <v>17650</v>
      </c>
      <c r="B17430" s="264" t="s">
        <v>1921</v>
      </c>
      <c r="C17430" s="265">
        <v>250101</v>
      </c>
      <c r="D17430" s="265" t="s">
        <v>15953</v>
      </c>
      <c r="E17430" s="266" t="s">
        <v>17681</v>
      </c>
    </row>
    <row r="17431" spans="1:14" x14ac:dyDescent="0.25">
      <c r="A17431" s="264" t="s">
        <v>17650</v>
      </c>
      <c r="B17431" s="264" t="s">
        <v>1065</v>
      </c>
      <c r="C17431" s="265">
        <v>25010201</v>
      </c>
      <c r="D17431" s="265" t="s">
        <v>15953</v>
      </c>
      <c r="E17431" s="266" t="s">
        <v>17681</v>
      </c>
    </row>
    <row r="17432" spans="1:14" x14ac:dyDescent="0.25">
      <c r="A17432" s="44" t="s">
        <v>11216</v>
      </c>
      <c r="B17432" s="44" t="s">
        <v>15279</v>
      </c>
      <c r="C17432" s="45" t="s">
        <v>11130</v>
      </c>
      <c r="D17432" s="45" t="s">
        <v>16294</v>
      </c>
      <c r="E17432" s="46">
        <v>46112</v>
      </c>
      <c r="F17432" s="338"/>
      <c r="G17432" s="44"/>
      <c r="H17432" s="44"/>
      <c r="I17432" s="44"/>
      <c r="J17432" s="44"/>
      <c r="K17432" s="44"/>
      <c r="L17432" s="337"/>
    </row>
    <row r="17433" spans="1:14" x14ac:dyDescent="0.2">
      <c r="A17433" s="99" t="s">
        <v>2100</v>
      </c>
      <c r="B17433" s="92" t="s">
        <v>2003</v>
      </c>
      <c r="C17433" s="146" t="s">
        <v>2004</v>
      </c>
      <c r="D17433" s="146" t="s">
        <v>2000</v>
      </c>
      <c r="E17433" s="107">
        <v>45349</v>
      </c>
      <c r="F17433" s="93"/>
      <c r="G17433" s="93"/>
      <c r="H17433" s="93" t="s">
        <v>1385</v>
      </c>
      <c r="I17433" s="99"/>
      <c r="J17433" s="99"/>
      <c r="K17433" s="99"/>
      <c r="L17433" s="337"/>
    </row>
    <row r="17434" spans="1:14" x14ac:dyDescent="0.25">
      <c r="A17434" s="44" t="s">
        <v>9985</v>
      </c>
      <c r="B17434" s="44" t="s">
        <v>13527</v>
      </c>
      <c r="C17434" s="45" t="s">
        <v>9969</v>
      </c>
      <c r="D17434" s="45" t="s">
        <v>16294</v>
      </c>
      <c r="E17434" s="46">
        <v>45900</v>
      </c>
      <c r="F17434" s="338"/>
      <c r="G17434" s="44"/>
      <c r="H17434" s="44"/>
      <c r="I17434" s="44"/>
      <c r="J17434" s="44"/>
      <c r="K17434" s="44"/>
      <c r="L17434" s="337"/>
      <c r="M17434" s="31"/>
      <c r="N17434" s="31"/>
    </row>
    <row r="17435" spans="1:14" x14ac:dyDescent="0.25">
      <c r="A17435" s="76" t="s">
        <v>2889</v>
      </c>
      <c r="B17435" s="131" t="s">
        <v>2003</v>
      </c>
      <c r="C17435" s="146" t="s">
        <v>2004</v>
      </c>
      <c r="D17435" s="146" t="s">
        <v>2000</v>
      </c>
      <c r="E17435" s="107">
        <v>45349</v>
      </c>
      <c r="F17435" s="93"/>
      <c r="G17435" s="93"/>
      <c r="H17435" s="93"/>
      <c r="I17435" s="99"/>
      <c r="J17435" s="99"/>
      <c r="K17435" s="99"/>
      <c r="L17435" s="337"/>
    </row>
    <row r="17436" spans="1:14" x14ac:dyDescent="0.25">
      <c r="A17436" s="44" t="s">
        <v>2889</v>
      </c>
      <c r="B17436" s="44" t="s">
        <v>15317</v>
      </c>
      <c r="C17436" s="45" t="s">
        <v>3459</v>
      </c>
      <c r="D17436" s="45" t="s">
        <v>16294</v>
      </c>
      <c r="E17436" s="46">
        <v>45688</v>
      </c>
      <c r="F17436" s="338"/>
      <c r="G17436" s="44"/>
      <c r="H17436" s="44"/>
      <c r="I17436" s="44"/>
      <c r="J17436" s="44"/>
      <c r="K17436" s="44"/>
      <c r="L17436" s="337"/>
      <c r="M17436" s="31"/>
      <c r="N17436" s="31"/>
    </row>
    <row r="17437" spans="1:14" x14ac:dyDescent="0.25">
      <c r="A17437" s="264" t="s">
        <v>2889</v>
      </c>
      <c r="B17437" s="264" t="s">
        <v>2751</v>
      </c>
      <c r="C17437" s="265">
        <v>230105</v>
      </c>
      <c r="D17437" s="265" t="s">
        <v>15953</v>
      </c>
      <c r="E17437" s="266" t="s">
        <v>6877</v>
      </c>
    </row>
    <row r="17438" spans="1:14" x14ac:dyDescent="0.25">
      <c r="A17438" s="264" t="s">
        <v>5525</v>
      </c>
      <c r="B17438" s="264" t="s">
        <v>1053</v>
      </c>
      <c r="C17438" s="265">
        <v>210902</v>
      </c>
      <c r="D17438" s="265" t="s">
        <v>15953</v>
      </c>
      <c r="E17438" s="266" t="s">
        <v>5195</v>
      </c>
    </row>
    <row r="17439" spans="1:14" x14ac:dyDescent="0.25">
      <c r="A17439" s="264" t="s">
        <v>9673</v>
      </c>
      <c r="B17439" s="264" t="s">
        <v>2751</v>
      </c>
      <c r="C17439" s="265">
        <v>230105</v>
      </c>
      <c r="D17439" s="265" t="s">
        <v>15953</v>
      </c>
      <c r="E17439" s="266" t="s">
        <v>6877</v>
      </c>
    </row>
    <row r="17440" spans="1:14" x14ac:dyDescent="0.25">
      <c r="A17440" s="403" t="s">
        <v>17651</v>
      </c>
      <c r="B17440" s="403" t="s">
        <v>17102</v>
      </c>
      <c r="C17440" s="413">
        <v>21.23</v>
      </c>
      <c r="D17440" s="43" t="s">
        <v>17679</v>
      </c>
      <c r="E17440" s="43">
        <v>46934</v>
      </c>
      <c r="F17440" s="88"/>
    </row>
    <row r="17441" spans="1:14" x14ac:dyDescent="0.25">
      <c r="A17441" s="44" t="s">
        <v>13496</v>
      </c>
      <c r="B17441" s="44" t="s">
        <v>15288</v>
      </c>
      <c r="C17441" s="45" t="s">
        <v>13104</v>
      </c>
      <c r="D17441" s="45" t="s">
        <v>16294</v>
      </c>
      <c r="E17441" s="46">
        <v>45777</v>
      </c>
      <c r="F17441" s="338"/>
      <c r="G17441" s="44"/>
      <c r="H17441" s="44"/>
      <c r="I17441" s="44"/>
      <c r="J17441" s="44"/>
      <c r="K17441" s="44"/>
      <c r="L17441" s="337"/>
      <c r="M17441" s="31"/>
      <c r="N17441" s="31"/>
    </row>
    <row r="17442" spans="1:14" x14ac:dyDescent="0.25">
      <c r="A17442" s="264" t="s">
        <v>9674</v>
      </c>
      <c r="B17442" s="264" t="s">
        <v>2751</v>
      </c>
      <c r="C17442" s="265">
        <v>230105</v>
      </c>
      <c r="D17442" s="265" t="s">
        <v>15953</v>
      </c>
      <c r="E17442" s="266" t="s">
        <v>6877</v>
      </c>
    </row>
    <row r="17443" spans="1:14" x14ac:dyDescent="0.25">
      <c r="A17443" s="403" t="s">
        <v>17652</v>
      </c>
      <c r="B17443" s="403" t="s">
        <v>17153</v>
      </c>
      <c r="C17443" s="413">
        <v>6.24</v>
      </c>
      <c r="D17443" s="43" t="s">
        <v>17679</v>
      </c>
      <c r="E17443" s="43">
        <v>47057</v>
      </c>
      <c r="F17443" s="88"/>
    </row>
    <row r="17444" spans="1:14" x14ac:dyDescent="0.25">
      <c r="A17444" s="403" t="s">
        <v>17652</v>
      </c>
      <c r="B17444" s="403" t="s">
        <v>17146</v>
      </c>
      <c r="C17444" s="413">
        <v>18.239999999999998</v>
      </c>
      <c r="D17444" s="43" t="s">
        <v>17679</v>
      </c>
      <c r="E17444" s="43">
        <v>47299</v>
      </c>
      <c r="F17444" s="88"/>
    </row>
    <row r="17445" spans="1:14" x14ac:dyDescent="0.25">
      <c r="A17445" s="102" t="s">
        <v>6281</v>
      </c>
      <c r="B17445" s="131" t="s">
        <v>7741</v>
      </c>
      <c r="C17445" s="96" t="s">
        <v>7742</v>
      </c>
      <c r="D17445" s="96" t="s">
        <v>1398</v>
      </c>
      <c r="E17445" s="112">
        <v>45737</v>
      </c>
      <c r="F17445" s="93"/>
      <c r="G17445" s="93"/>
      <c r="H17445" s="93"/>
      <c r="I17445" s="99"/>
      <c r="J17445" s="99"/>
      <c r="K17445" s="99"/>
      <c r="L17445" s="337"/>
      <c r="M17445" s="31"/>
      <c r="N17445" s="31"/>
    </row>
    <row r="17446" spans="1:14" x14ac:dyDescent="0.25">
      <c r="A17446" s="44" t="s">
        <v>13500</v>
      </c>
      <c r="B17446" s="44" t="s">
        <v>13523</v>
      </c>
      <c r="C17446" s="45" t="s">
        <v>13524</v>
      </c>
      <c r="D17446" s="45" t="s">
        <v>16294</v>
      </c>
      <c r="E17446" s="46">
        <v>45808</v>
      </c>
      <c r="F17446" s="338"/>
      <c r="G17446" s="44"/>
      <c r="H17446" s="44"/>
      <c r="I17446" s="44"/>
      <c r="J17446" s="44"/>
      <c r="K17446" s="44"/>
      <c r="L17446" s="337"/>
      <c r="M17446" s="31"/>
      <c r="N17446" s="31"/>
    </row>
    <row r="17447" spans="1:14" x14ac:dyDescent="0.25">
      <c r="A17447" s="264" t="s">
        <v>10839</v>
      </c>
      <c r="B17447" s="264" t="s">
        <v>10629</v>
      </c>
      <c r="C17447" s="265">
        <v>230804</v>
      </c>
      <c r="D17447" s="265" t="s">
        <v>15953</v>
      </c>
      <c r="E17447" s="266" t="s">
        <v>5279</v>
      </c>
    </row>
    <row r="17448" spans="1:14" x14ac:dyDescent="0.25">
      <c r="A17448" s="264" t="s">
        <v>15221</v>
      </c>
      <c r="B17448" s="264" t="s">
        <v>13009</v>
      </c>
      <c r="C17448" s="265">
        <v>240101</v>
      </c>
      <c r="D17448" s="265" t="s">
        <v>15953</v>
      </c>
      <c r="E17448" s="266" t="s">
        <v>13010</v>
      </c>
    </row>
    <row r="17449" spans="1:14" x14ac:dyDescent="0.25">
      <c r="A17449" s="264" t="s">
        <v>5526</v>
      </c>
      <c r="B17449" s="264" t="s">
        <v>3753</v>
      </c>
      <c r="C17449" s="265">
        <v>210101</v>
      </c>
      <c r="D17449" s="265" t="s">
        <v>15953</v>
      </c>
      <c r="E17449" s="266" t="s">
        <v>3754</v>
      </c>
    </row>
    <row r="17450" spans="1:14" x14ac:dyDescent="0.25">
      <c r="A17450" s="44" t="s">
        <v>13667</v>
      </c>
      <c r="B17450" s="44" t="s">
        <v>13668</v>
      </c>
      <c r="C17450" s="45" t="s">
        <v>13745</v>
      </c>
      <c r="D17450" s="45" t="s">
        <v>4574</v>
      </c>
      <c r="E17450" s="275">
        <f>DATE(2028,4,3)</f>
        <v>46846</v>
      </c>
    </row>
    <row r="17451" spans="1:14" x14ac:dyDescent="0.25">
      <c r="A17451" s="264" t="s">
        <v>15222</v>
      </c>
      <c r="B17451" s="264" t="s">
        <v>4844</v>
      </c>
      <c r="C17451" s="265">
        <v>24060401</v>
      </c>
      <c r="D17451" s="265" t="s">
        <v>15953</v>
      </c>
      <c r="E17451" s="266" t="s">
        <v>6412</v>
      </c>
    </row>
    <row r="17452" spans="1:14" x14ac:dyDescent="0.25">
      <c r="A17452" s="264" t="s">
        <v>15222</v>
      </c>
      <c r="B17452" s="264" t="s">
        <v>1057</v>
      </c>
      <c r="C17452" s="265">
        <v>24060402</v>
      </c>
      <c r="D17452" s="265" t="s">
        <v>15953</v>
      </c>
      <c r="E17452" s="266" t="s">
        <v>5410</v>
      </c>
    </row>
    <row r="17453" spans="1:14" x14ac:dyDescent="0.25">
      <c r="A17453" s="44" t="s">
        <v>12718</v>
      </c>
      <c r="B17453" s="44" t="s">
        <v>12338</v>
      </c>
      <c r="C17453" s="45" t="s">
        <v>6653</v>
      </c>
      <c r="D17453" s="45" t="s">
        <v>4574</v>
      </c>
      <c r="E17453" s="275">
        <f>DATE(2026,8,15)</f>
        <v>46249</v>
      </c>
    </row>
    <row r="17454" spans="1:14" x14ac:dyDescent="0.25">
      <c r="A17454" s="264" t="s">
        <v>18079</v>
      </c>
      <c r="B17454" s="264" t="s">
        <v>1921</v>
      </c>
      <c r="C17454" s="265">
        <v>250101</v>
      </c>
      <c r="D17454" s="265" t="s">
        <v>15953</v>
      </c>
      <c r="E17454" s="266" t="s">
        <v>17681</v>
      </c>
    </row>
    <row r="17455" spans="1:14" x14ac:dyDescent="0.25">
      <c r="A17455" s="44" t="s">
        <v>12719</v>
      </c>
      <c r="B17455" s="44" t="s">
        <v>11982</v>
      </c>
      <c r="C17455" s="45" t="s">
        <v>8889</v>
      </c>
      <c r="D17455" s="45" t="s">
        <v>4574</v>
      </c>
      <c r="E17455" s="275">
        <f>DATE(2027,3,24)</f>
        <v>46470</v>
      </c>
    </row>
    <row r="17456" spans="1:14" x14ac:dyDescent="0.25">
      <c r="A17456" s="44" t="s">
        <v>658</v>
      </c>
      <c r="B17456" s="44" t="s">
        <v>15290</v>
      </c>
      <c r="C17456" s="45" t="s">
        <v>7249</v>
      </c>
      <c r="D17456" s="45" t="s">
        <v>16294</v>
      </c>
      <c r="E17456" s="46">
        <v>45777</v>
      </c>
      <c r="F17456" s="338"/>
      <c r="G17456" s="44"/>
      <c r="H17456" s="44"/>
      <c r="I17456" s="44"/>
      <c r="J17456" s="44"/>
      <c r="K17456" s="44"/>
      <c r="L17456" s="337"/>
      <c r="M17456" s="31"/>
      <c r="N17456" s="31"/>
    </row>
    <row r="17457" spans="1:14" x14ac:dyDescent="0.25">
      <c r="A17457" s="264" t="s">
        <v>15223</v>
      </c>
      <c r="B17457" s="264" t="s">
        <v>13009</v>
      </c>
      <c r="C17457" s="265">
        <v>240101</v>
      </c>
      <c r="D17457" s="265" t="s">
        <v>15953</v>
      </c>
      <c r="E17457" s="266" t="s">
        <v>13010</v>
      </c>
    </row>
    <row r="17458" spans="1:14" x14ac:dyDescent="0.25">
      <c r="A17458" s="264" t="s">
        <v>15223</v>
      </c>
      <c r="B17458" s="264" t="s">
        <v>14586</v>
      </c>
      <c r="C17458" s="265">
        <v>240403</v>
      </c>
      <c r="D17458" s="265" t="s">
        <v>15953</v>
      </c>
      <c r="E17458" s="266" t="s">
        <v>6492</v>
      </c>
    </row>
    <row r="17459" spans="1:14" x14ac:dyDescent="0.25">
      <c r="A17459" s="264" t="s">
        <v>4367</v>
      </c>
      <c r="B17459" s="264" t="s">
        <v>3753</v>
      </c>
      <c r="C17459" s="265">
        <v>210101</v>
      </c>
      <c r="D17459" s="265" t="s">
        <v>15953</v>
      </c>
      <c r="E17459" s="266" t="s">
        <v>3754</v>
      </c>
    </row>
    <row r="17460" spans="1:14" x14ac:dyDescent="0.25">
      <c r="A17460" s="44" t="s">
        <v>2601</v>
      </c>
      <c r="B17460" s="44" t="s">
        <v>15315</v>
      </c>
      <c r="C17460" s="45" t="s">
        <v>2596</v>
      </c>
      <c r="D17460" s="45" t="s">
        <v>16294</v>
      </c>
      <c r="E17460" s="46">
        <v>45688</v>
      </c>
      <c r="F17460" s="338"/>
      <c r="G17460" s="44"/>
      <c r="H17460" s="44"/>
      <c r="I17460" s="44"/>
      <c r="J17460" s="44"/>
      <c r="K17460" s="44"/>
      <c r="L17460" s="337"/>
      <c r="M17460" s="31"/>
      <c r="N17460" s="31"/>
    </row>
    <row r="17461" spans="1:14" x14ac:dyDescent="0.25">
      <c r="A17461" s="44" t="s">
        <v>1579</v>
      </c>
      <c r="B17461" s="44" t="s">
        <v>12098</v>
      </c>
      <c r="C17461" s="45" t="s">
        <v>12974</v>
      </c>
      <c r="D17461" s="45" t="s">
        <v>4574</v>
      </c>
      <c r="E17461" s="275">
        <f>DATE(2027,4,14)</f>
        <v>46491</v>
      </c>
    </row>
    <row r="17462" spans="1:14" x14ac:dyDescent="0.25">
      <c r="A17462" s="264" t="s">
        <v>10840</v>
      </c>
      <c r="B17462" s="264" t="s">
        <v>3601</v>
      </c>
      <c r="C17462" s="265">
        <v>230802</v>
      </c>
      <c r="D17462" s="265" t="s">
        <v>15953</v>
      </c>
      <c r="E17462" s="266" t="s">
        <v>5279</v>
      </c>
    </row>
    <row r="17463" spans="1:14" x14ac:dyDescent="0.25">
      <c r="A17463" s="44" t="s">
        <v>11094</v>
      </c>
      <c r="B17463" s="44" t="s">
        <v>11000</v>
      </c>
      <c r="C17463" s="45" t="s">
        <v>11001</v>
      </c>
      <c r="D17463" s="45" t="s">
        <v>18252</v>
      </c>
      <c r="E17463" s="45" t="s">
        <v>10715</v>
      </c>
      <c r="F17463" s="45" t="s">
        <v>1385</v>
      </c>
      <c r="G17463" s="45" t="s">
        <v>1385</v>
      </c>
    </row>
    <row r="17464" spans="1:14" x14ac:dyDescent="0.25">
      <c r="A17464" s="44" t="s">
        <v>6163</v>
      </c>
      <c r="B17464" s="44" t="s">
        <v>6179</v>
      </c>
      <c r="C17464" s="45" t="s">
        <v>6199</v>
      </c>
      <c r="D17464" s="45" t="s">
        <v>18252</v>
      </c>
      <c r="E17464" s="45" t="s">
        <v>6212</v>
      </c>
      <c r="F17464" s="45" t="s">
        <v>1384</v>
      </c>
      <c r="G17464" s="45" t="s">
        <v>1385</v>
      </c>
    </row>
    <row r="17465" spans="1:14" x14ac:dyDescent="0.25">
      <c r="A17465" s="264" t="s">
        <v>11524</v>
      </c>
      <c r="B17465" s="264" t="s">
        <v>11362</v>
      </c>
      <c r="C17465" s="265">
        <v>23110201</v>
      </c>
      <c r="D17465" s="265" t="s">
        <v>15953</v>
      </c>
      <c r="E17465" s="266" t="s">
        <v>11352</v>
      </c>
    </row>
    <row r="17466" spans="1:14" x14ac:dyDescent="0.25">
      <c r="A17466" s="264" t="s">
        <v>11524</v>
      </c>
      <c r="B17466" s="264" t="s">
        <v>3603</v>
      </c>
      <c r="C17466" s="265">
        <v>23110202</v>
      </c>
      <c r="D17466" s="265" t="s">
        <v>15953</v>
      </c>
      <c r="E17466" s="266" t="s">
        <v>5198</v>
      </c>
    </row>
    <row r="17467" spans="1:14" x14ac:dyDescent="0.25">
      <c r="A17467" s="44" t="s">
        <v>11907</v>
      </c>
      <c r="B17467" s="44" t="s">
        <v>15509</v>
      </c>
      <c r="C17467" s="45" t="s">
        <v>15510</v>
      </c>
      <c r="D17467" s="45" t="s">
        <v>18252</v>
      </c>
      <c r="E17467" s="45" t="s">
        <v>6677</v>
      </c>
      <c r="F17467" s="45" t="s">
        <v>1384</v>
      </c>
      <c r="G17467" s="45" t="s">
        <v>1384</v>
      </c>
    </row>
    <row r="17468" spans="1:14" x14ac:dyDescent="0.25">
      <c r="A17468" s="44" t="s">
        <v>11907</v>
      </c>
      <c r="B17468" s="44" t="s">
        <v>15507</v>
      </c>
      <c r="C17468" s="45" t="s">
        <v>15508</v>
      </c>
      <c r="D17468" s="45" t="s">
        <v>18252</v>
      </c>
      <c r="E17468" s="45" t="s">
        <v>6677</v>
      </c>
      <c r="F17468" s="45" t="s">
        <v>1384</v>
      </c>
      <c r="G17468" s="45" t="s">
        <v>1384</v>
      </c>
    </row>
    <row r="17469" spans="1:14" x14ac:dyDescent="0.25">
      <c r="A17469" s="44" t="s">
        <v>16247</v>
      </c>
      <c r="B17469" s="44" t="s">
        <v>1372</v>
      </c>
      <c r="C17469" s="45" t="s">
        <v>9092</v>
      </c>
      <c r="D17469" s="45" t="s">
        <v>18252</v>
      </c>
      <c r="E17469" s="45" t="s">
        <v>6809</v>
      </c>
      <c r="F17469" s="45" t="s">
        <v>1384</v>
      </c>
      <c r="G17469" s="45" t="s">
        <v>1385</v>
      </c>
    </row>
    <row r="17470" spans="1:14" x14ac:dyDescent="0.25">
      <c r="A17470" s="44" t="s">
        <v>16247</v>
      </c>
      <c r="B17470" s="44" t="s">
        <v>15965</v>
      </c>
      <c r="C17470" s="45" t="s">
        <v>15966</v>
      </c>
      <c r="D17470" s="45" t="s">
        <v>18252</v>
      </c>
      <c r="E17470" s="45" t="s">
        <v>6214</v>
      </c>
      <c r="F17470" s="45" t="s">
        <v>1384</v>
      </c>
      <c r="G17470" s="45" t="s">
        <v>1385</v>
      </c>
    </row>
    <row r="17471" spans="1:14" x14ac:dyDescent="0.25">
      <c r="A17471" s="44" t="s">
        <v>4861</v>
      </c>
      <c r="B17471" s="44" t="s">
        <v>4862</v>
      </c>
      <c r="C17471" s="45" t="s">
        <v>4863</v>
      </c>
      <c r="D17471" s="45" t="s">
        <v>1398</v>
      </c>
      <c r="E17471" s="46">
        <v>45907</v>
      </c>
      <c r="F17471" s="45"/>
      <c r="G17471" s="45"/>
      <c r="H17471" s="93"/>
      <c r="I17471" s="99"/>
      <c r="J17471" s="99"/>
      <c r="K17471" s="99"/>
      <c r="L17471" s="337"/>
      <c r="M17471" s="31"/>
      <c r="N17471" s="31"/>
    </row>
    <row r="17472" spans="1:14" x14ac:dyDescent="0.25">
      <c r="A17472" s="44" t="s">
        <v>4861</v>
      </c>
      <c r="B17472" s="44" t="s">
        <v>296</v>
      </c>
      <c r="C17472" s="45" t="s">
        <v>4977</v>
      </c>
      <c r="D17472" s="45" t="s">
        <v>15765</v>
      </c>
      <c r="E17472" s="45" t="s">
        <v>6714</v>
      </c>
      <c r="F17472" s="328"/>
      <c r="G17472" s="328"/>
      <c r="H17472" s="328"/>
      <c r="I17472" s="329"/>
      <c r="J17472" s="329"/>
      <c r="K17472" s="329"/>
      <c r="L17472" s="337"/>
    </row>
    <row r="17473" spans="1:14" x14ac:dyDescent="0.25">
      <c r="A17473" s="346" t="s">
        <v>4861</v>
      </c>
      <c r="B17473" s="346" t="s">
        <v>296</v>
      </c>
      <c r="C17473" s="347" t="s">
        <v>4977</v>
      </c>
      <c r="D17473" s="347" t="s">
        <v>15765</v>
      </c>
      <c r="E17473" s="347" t="s">
        <v>6714</v>
      </c>
      <c r="F17473" s="346"/>
      <c r="G17473" s="346"/>
      <c r="H17473" s="346"/>
      <c r="I17473" s="346"/>
      <c r="J17473" s="346"/>
      <c r="K17473" s="346"/>
      <c r="L17473" s="346"/>
      <c r="M17473" s="346"/>
    </row>
    <row r="17474" spans="1:14" x14ac:dyDescent="0.25">
      <c r="A17474" s="44" t="s">
        <v>4861</v>
      </c>
      <c r="B17474" s="44" t="s">
        <v>296</v>
      </c>
      <c r="C17474" s="45" t="s">
        <v>4977</v>
      </c>
      <c r="D17474" s="45" t="s">
        <v>13812</v>
      </c>
      <c r="E17474" s="45" t="s">
        <v>6714</v>
      </c>
      <c r="F17474" s="93"/>
      <c r="G17474" s="93"/>
      <c r="H17474" s="93"/>
      <c r="I17474" s="99"/>
      <c r="J17474" s="99"/>
      <c r="K17474" s="99"/>
      <c r="L17474" s="337"/>
    </row>
    <row r="17475" spans="1:14" x14ac:dyDescent="0.25">
      <c r="A17475" s="403" t="s">
        <v>17653</v>
      </c>
      <c r="B17475" s="403" t="s">
        <v>17105</v>
      </c>
      <c r="C17475" s="413">
        <v>39.25</v>
      </c>
      <c r="D17475" s="43" t="s">
        <v>17679</v>
      </c>
      <c r="E17475" s="43">
        <v>47514</v>
      </c>
      <c r="F17475" s="88"/>
    </row>
    <row r="17476" spans="1:14" x14ac:dyDescent="0.25">
      <c r="A17476" s="264" t="s">
        <v>10514</v>
      </c>
      <c r="B17476" s="264" t="s">
        <v>3600</v>
      </c>
      <c r="C17476" s="265">
        <v>230502</v>
      </c>
      <c r="D17476" s="265" t="s">
        <v>15953</v>
      </c>
      <c r="E17476" s="266" t="s">
        <v>10364</v>
      </c>
    </row>
    <row r="17477" spans="1:14" x14ac:dyDescent="0.25">
      <c r="A17477" s="264" t="s">
        <v>10841</v>
      </c>
      <c r="B17477" s="264" t="s">
        <v>10629</v>
      </c>
      <c r="C17477" s="265">
        <v>230804</v>
      </c>
      <c r="D17477" s="265" t="s">
        <v>15953</v>
      </c>
      <c r="E17477" s="266" t="s">
        <v>5279</v>
      </c>
    </row>
    <row r="17478" spans="1:14" x14ac:dyDescent="0.25">
      <c r="A17478" s="264" t="s">
        <v>9675</v>
      </c>
      <c r="B17478" s="264" t="s">
        <v>6669</v>
      </c>
      <c r="C17478" s="265">
        <v>220802</v>
      </c>
      <c r="D17478" s="265" t="s">
        <v>15953</v>
      </c>
      <c r="E17478" s="266" t="s">
        <v>6416</v>
      </c>
    </row>
    <row r="17479" spans="1:14" x14ac:dyDescent="0.25">
      <c r="A17479" s="264" t="s">
        <v>9675</v>
      </c>
      <c r="B17479" s="264" t="s">
        <v>2751</v>
      </c>
      <c r="C17479" s="265">
        <v>230105</v>
      </c>
      <c r="D17479" s="265" t="s">
        <v>15953</v>
      </c>
      <c r="E17479" s="266" t="s">
        <v>6877</v>
      </c>
    </row>
    <row r="17480" spans="1:14" x14ac:dyDescent="0.25">
      <c r="A17480" s="44" t="s">
        <v>10602</v>
      </c>
      <c r="B17480" s="44" t="s">
        <v>3195</v>
      </c>
      <c r="C17480" s="45" t="s">
        <v>10552</v>
      </c>
      <c r="D17480" s="45" t="s">
        <v>18252</v>
      </c>
      <c r="E17480" s="45" t="s">
        <v>5410</v>
      </c>
      <c r="F17480" s="45" t="s">
        <v>1384</v>
      </c>
      <c r="G17480" s="45" t="s">
        <v>1385</v>
      </c>
    </row>
    <row r="17481" spans="1:14" x14ac:dyDescent="0.25">
      <c r="A17481" s="44" t="s">
        <v>15269</v>
      </c>
      <c r="B17481" s="44" t="s">
        <v>9962</v>
      </c>
      <c r="C17481" s="45" t="s">
        <v>15264</v>
      </c>
      <c r="D17481" s="45" t="s">
        <v>16294</v>
      </c>
      <c r="E17481" s="46">
        <v>45868</v>
      </c>
      <c r="F17481" s="338"/>
      <c r="G17481" s="44"/>
      <c r="H17481" s="44"/>
      <c r="I17481" s="44"/>
      <c r="J17481" s="44"/>
      <c r="K17481" s="44"/>
      <c r="L17481" s="337"/>
      <c r="M17481" s="31"/>
      <c r="N17481" s="31"/>
    </row>
    <row r="17482" spans="1:14" x14ac:dyDescent="0.25">
      <c r="A17482" s="44" t="s">
        <v>16248</v>
      </c>
      <c r="B17482" s="44" t="s">
        <v>15962</v>
      </c>
      <c r="C17482" s="45" t="s">
        <v>15776</v>
      </c>
      <c r="D17482" s="45" t="s">
        <v>18252</v>
      </c>
      <c r="E17482" s="45" t="s">
        <v>6416</v>
      </c>
      <c r="F17482" s="45" t="s">
        <v>1384</v>
      </c>
      <c r="G17482" s="45" t="s">
        <v>1385</v>
      </c>
    </row>
    <row r="17483" spans="1:14" x14ac:dyDescent="0.25">
      <c r="A17483" s="44" t="s">
        <v>1760</v>
      </c>
      <c r="B17483" s="44" t="s">
        <v>2961</v>
      </c>
      <c r="C17483" s="45" t="s">
        <v>3073</v>
      </c>
      <c r="D17483" s="45" t="s">
        <v>15765</v>
      </c>
      <c r="E17483" s="45" t="s">
        <v>6422</v>
      </c>
      <c r="F17483" s="328"/>
      <c r="G17483" s="328"/>
      <c r="H17483" s="328"/>
      <c r="I17483" s="329"/>
      <c r="J17483" s="329"/>
      <c r="K17483" s="329"/>
      <c r="L17483" s="337"/>
    </row>
    <row r="17484" spans="1:14" x14ac:dyDescent="0.25">
      <c r="A17484" s="346" t="s">
        <v>1760</v>
      </c>
      <c r="B17484" s="346" t="s">
        <v>2961</v>
      </c>
      <c r="C17484" s="347" t="s">
        <v>3073</v>
      </c>
      <c r="D17484" s="347" t="s">
        <v>15765</v>
      </c>
      <c r="E17484" s="347" t="s">
        <v>6422</v>
      </c>
      <c r="F17484" s="346"/>
      <c r="G17484" s="346"/>
      <c r="H17484" s="346"/>
      <c r="I17484" s="346"/>
      <c r="J17484" s="346"/>
      <c r="K17484" s="346"/>
      <c r="L17484" s="346"/>
      <c r="M17484" s="346"/>
    </row>
    <row r="17485" spans="1:14" x14ac:dyDescent="0.25">
      <c r="A17485" s="44" t="s">
        <v>1760</v>
      </c>
      <c r="B17485" s="44" t="s">
        <v>2961</v>
      </c>
      <c r="C17485" s="45" t="s">
        <v>3073</v>
      </c>
      <c r="D17485" s="45" t="s">
        <v>13812</v>
      </c>
      <c r="E17485" s="45" t="s">
        <v>6422</v>
      </c>
      <c r="F17485" s="93"/>
      <c r="G17485" s="93"/>
      <c r="H17485" s="93"/>
      <c r="I17485" s="99"/>
      <c r="J17485" s="99"/>
      <c r="K17485" s="99"/>
      <c r="L17485" s="337"/>
    </row>
    <row r="17486" spans="1:14" x14ac:dyDescent="0.25">
      <c r="A17486" s="44" t="s">
        <v>6164</v>
      </c>
      <c r="B17486" s="44" t="s">
        <v>1358</v>
      </c>
      <c r="C17486" s="45" t="s">
        <v>6197</v>
      </c>
      <c r="D17486" s="45" t="s">
        <v>18252</v>
      </c>
      <c r="E17486" s="45" t="s">
        <v>6211</v>
      </c>
      <c r="F17486" s="45" t="s">
        <v>1384</v>
      </c>
      <c r="G17486" s="45" t="s">
        <v>1384</v>
      </c>
    </row>
    <row r="17487" spans="1:14" x14ac:dyDescent="0.25">
      <c r="A17487" s="44" t="s">
        <v>6164</v>
      </c>
      <c r="B17487" s="92" t="s">
        <v>4153</v>
      </c>
      <c r="C17487" s="93" t="s">
        <v>10622</v>
      </c>
      <c r="D17487" s="93" t="s">
        <v>1398</v>
      </c>
      <c r="E17487" s="94">
        <v>46522</v>
      </c>
      <c r="F17487" s="93"/>
      <c r="G17487" s="93"/>
      <c r="H17487" s="93"/>
      <c r="I17487" s="99"/>
      <c r="J17487" s="99"/>
      <c r="K17487" s="99"/>
      <c r="L17487" s="337"/>
    </row>
    <row r="17488" spans="1:14" x14ac:dyDescent="0.25">
      <c r="A17488" s="264" t="s">
        <v>6164</v>
      </c>
      <c r="B17488" s="264" t="s">
        <v>8833</v>
      </c>
      <c r="C17488" s="265">
        <v>23020101</v>
      </c>
      <c r="D17488" s="265" t="s">
        <v>15953</v>
      </c>
      <c r="E17488" s="266" t="s">
        <v>8836</v>
      </c>
    </row>
    <row r="17489" spans="1:14" x14ac:dyDescent="0.25">
      <c r="A17489" s="264" t="s">
        <v>3584</v>
      </c>
      <c r="B17489" s="264" t="s">
        <v>2751</v>
      </c>
      <c r="C17489" s="265">
        <v>230105</v>
      </c>
      <c r="D17489" s="265" t="s">
        <v>15953</v>
      </c>
      <c r="E17489" s="266" t="s">
        <v>6877</v>
      </c>
    </row>
    <row r="17490" spans="1:14" x14ac:dyDescent="0.25">
      <c r="A17490" s="264" t="s">
        <v>3584</v>
      </c>
      <c r="B17490" s="264" t="s">
        <v>1068</v>
      </c>
      <c r="C17490" s="265">
        <v>230202</v>
      </c>
      <c r="D17490" s="265" t="s">
        <v>15953</v>
      </c>
      <c r="E17490" s="266" t="s">
        <v>8836</v>
      </c>
    </row>
    <row r="17491" spans="1:14" x14ac:dyDescent="0.25">
      <c r="A17491" s="264" t="s">
        <v>3584</v>
      </c>
      <c r="B17491" s="264" t="s">
        <v>14580</v>
      </c>
      <c r="C17491" s="265">
        <v>24020301</v>
      </c>
      <c r="D17491" s="265" t="s">
        <v>15953</v>
      </c>
      <c r="E17491" s="266" t="s">
        <v>12997</v>
      </c>
    </row>
    <row r="17492" spans="1:14" x14ac:dyDescent="0.25">
      <c r="A17492" s="264" t="s">
        <v>3584</v>
      </c>
      <c r="B17492" s="264" t="s">
        <v>3783</v>
      </c>
      <c r="C17492" s="265">
        <v>24020302</v>
      </c>
      <c r="D17492" s="265" t="s">
        <v>15953</v>
      </c>
      <c r="E17492" s="266" t="s">
        <v>8836</v>
      </c>
    </row>
    <row r="17493" spans="1:14" x14ac:dyDescent="0.25">
      <c r="A17493" s="264" t="s">
        <v>3584</v>
      </c>
      <c r="B17493" s="264" t="s">
        <v>14623</v>
      </c>
      <c r="C17493" s="265">
        <v>24050301</v>
      </c>
      <c r="D17493" s="265" t="s">
        <v>15953</v>
      </c>
      <c r="E17493" s="266" t="s">
        <v>6710</v>
      </c>
    </row>
    <row r="17494" spans="1:14" x14ac:dyDescent="0.25">
      <c r="A17494" s="264" t="s">
        <v>1042</v>
      </c>
      <c r="B17494" s="264" t="s">
        <v>1077</v>
      </c>
      <c r="C17494" s="265">
        <v>240602</v>
      </c>
      <c r="D17494" s="265" t="s">
        <v>15953</v>
      </c>
      <c r="E17494" s="266" t="s">
        <v>6412</v>
      </c>
    </row>
    <row r="17495" spans="1:14" x14ac:dyDescent="0.25">
      <c r="A17495" s="264" t="s">
        <v>4368</v>
      </c>
      <c r="B17495" s="264" t="s">
        <v>3753</v>
      </c>
      <c r="C17495" s="265">
        <v>210101</v>
      </c>
      <c r="D17495" s="265" t="s">
        <v>15953</v>
      </c>
      <c r="E17495" s="266" t="s">
        <v>3754</v>
      </c>
    </row>
    <row r="17496" spans="1:14" x14ac:dyDescent="0.25">
      <c r="A17496" s="44" t="s">
        <v>16249</v>
      </c>
      <c r="B17496" s="44" t="s">
        <v>15970</v>
      </c>
      <c r="C17496" s="45" t="s">
        <v>15775</v>
      </c>
      <c r="D17496" s="45" t="s">
        <v>18252</v>
      </c>
      <c r="E17496" s="45" t="s">
        <v>6416</v>
      </c>
      <c r="F17496" s="45" t="s">
        <v>1384</v>
      </c>
      <c r="G17496" s="45" t="s">
        <v>1385</v>
      </c>
    </row>
    <row r="17497" spans="1:14" x14ac:dyDescent="0.2">
      <c r="A17497" s="57" t="s">
        <v>10888</v>
      </c>
      <c r="B17497" s="57" t="s">
        <v>1488</v>
      </c>
      <c r="C17497" s="62" t="s">
        <v>10855</v>
      </c>
      <c r="D17497" s="62" t="s">
        <v>5966</v>
      </c>
      <c r="E17497" s="60">
        <v>45777</v>
      </c>
      <c r="F17497" s="339" t="s">
        <v>16267</v>
      </c>
      <c r="G17497" s="339" t="s">
        <v>16268</v>
      </c>
      <c r="H17497" s="57"/>
      <c r="I17497" s="57"/>
      <c r="J17497" s="57"/>
      <c r="K17497" s="57"/>
      <c r="L17497" s="337"/>
      <c r="M17497" s="31"/>
      <c r="N17497" s="31"/>
    </row>
    <row r="17498" spans="1:14" x14ac:dyDescent="0.25">
      <c r="A17498" s="262" t="s">
        <v>9254</v>
      </c>
      <c r="B17498" s="262" t="s">
        <v>9229</v>
      </c>
      <c r="C17498" s="53" t="s">
        <v>9298</v>
      </c>
      <c r="D17498" s="93" t="s">
        <v>7330</v>
      </c>
      <c r="E17498" s="263">
        <v>46824</v>
      </c>
      <c r="F17498" s="93"/>
      <c r="G17498" s="93"/>
      <c r="H17498" s="93"/>
      <c r="I17498" s="99"/>
      <c r="J17498" s="99"/>
      <c r="K17498" s="99"/>
      <c r="L17498" s="337"/>
    </row>
    <row r="17499" spans="1:14" x14ac:dyDescent="0.2">
      <c r="A17499" s="57" t="s">
        <v>2493</v>
      </c>
      <c r="B17499" s="92" t="s">
        <v>4550</v>
      </c>
      <c r="C17499" s="93" t="s">
        <v>4548</v>
      </c>
      <c r="D17499" s="93" t="s">
        <v>4549</v>
      </c>
      <c r="E17499" s="94">
        <v>46203</v>
      </c>
      <c r="F17499" s="93"/>
      <c r="G17499" s="93"/>
      <c r="H17499" s="93"/>
      <c r="I17499" s="99"/>
      <c r="J17499" s="99"/>
      <c r="K17499" s="99"/>
      <c r="L17499" s="337"/>
    </row>
    <row r="17500" spans="1:14" x14ac:dyDescent="0.2">
      <c r="A17500" s="57" t="s">
        <v>4541</v>
      </c>
      <c r="B17500" s="92" t="s">
        <v>4550</v>
      </c>
      <c r="C17500" s="93" t="s">
        <v>4548</v>
      </c>
      <c r="D17500" s="93" t="s">
        <v>4549</v>
      </c>
      <c r="E17500" s="94">
        <v>46203</v>
      </c>
      <c r="F17500" s="93"/>
      <c r="G17500" s="93"/>
      <c r="H17500" s="93"/>
      <c r="I17500" s="99"/>
      <c r="J17500" s="99"/>
      <c r="K17500" s="99"/>
      <c r="L17500" s="337"/>
    </row>
    <row r="17501" spans="1:14" x14ac:dyDescent="0.25">
      <c r="A17501" s="264" t="s">
        <v>13069</v>
      </c>
      <c r="B17501" s="264" t="s">
        <v>12996</v>
      </c>
      <c r="C17501" s="265">
        <v>24010401</v>
      </c>
      <c r="D17501" s="265" t="s">
        <v>15953</v>
      </c>
      <c r="E17501" s="266" t="s">
        <v>12997</v>
      </c>
    </row>
    <row r="17502" spans="1:14" x14ac:dyDescent="0.25">
      <c r="A17502" s="264" t="s">
        <v>13069</v>
      </c>
      <c r="B17502" s="264" t="s">
        <v>3782</v>
      </c>
      <c r="C17502" s="265">
        <v>24010402</v>
      </c>
      <c r="D17502" s="265" t="s">
        <v>15953</v>
      </c>
      <c r="E17502" s="266" t="s">
        <v>8836</v>
      </c>
    </row>
    <row r="17503" spans="1:14" x14ac:dyDescent="0.25">
      <c r="A17503" s="44" t="s">
        <v>6165</v>
      </c>
      <c r="B17503" s="44" t="s">
        <v>1357</v>
      </c>
      <c r="C17503" s="45" t="s">
        <v>6195</v>
      </c>
      <c r="D17503" s="45" t="s">
        <v>18252</v>
      </c>
      <c r="E17503" s="45" t="s">
        <v>6212</v>
      </c>
      <c r="F17503" s="45" t="s">
        <v>1384</v>
      </c>
      <c r="G17503" s="45" t="s">
        <v>1385</v>
      </c>
    </row>
    <row r="17504" spans="1:14" x14ac:dyDescent="0.25">
      <c r="A17504" s="44" t="s">
        <v>15694</v>
      </c>
      <c r="B17504" s="44" t="s">
        <v>4156</v>
      </c>
      <c r="C17504" s="45" t="s">
        <v>15413</v>
      </c>
      <c r="D17504" s="45" t="s">
        <v>18252</v>
      </c>
      <c r="E17504" s="45" t="s">
        <v>3064</v>
      </c>
      <c r="F17504" s="45" t="s">
        <v>1384</v>
      </c>
      <c r="G17504" s="45" t="s">
        <v>1385</v>
      </c>
    </row>
    <row r="17505" spans="1:14" x14ac:dyDescent="0.25">
      <c r="A17505" s="403" t="s">
        <v>17654</v>
      </c>
      <c r="B17505" s="403" t="s">
        <v>17113</v>
      </c>
      <c r="C17505" s="413">
        <v>14.24</v>
      </c>
      <c r="D17505" s="43" t="s">
        <v>17679</v>
      </c>
      <c r="E17505" s="43">
        <v>47299</v>
      </c>
      <c r="F17505" s="88"/>
    </row>
    <row r="17506" spans="1:14" x14ac:dyDescent="0.25">
      <c r="A17506" s="44" t="s">
        <v>18244</v>
      </c>
      <c r="B17506" s="44" t="s">
        <v>15965</v>
      </c>
      <c r="C17506" s="45" t="s">
        <v>15966</v>
      </c>
      <c r="D17506" s="45" t="s">
        <v>18252</v>
      </c>
      <c r="E17506" s="45" t="s">
        <v>6214</v>
      </c>
      <c r="F17506" s="45" t="s">
        <v>1384</v>
      </c>
      <c r="G17506" s="45" t="s">
        <v>1385</v>
      </c>
    </row>
    <row r="17507" spans="1:14" x14ac:dyDescent="0.25">
      <c r="A17507" s="264" t="s">
        <v>15948</v>
      </c>
      <c r="B17507" s="264" t="s">
        <v>6669</v>
      </c>
      <c r="C17507" s="265">
        <v>240804</v>
      </c>
      <c r="D17507" s="265" t="s">
        <v>15953</v>
      </c>
      <c r="E17507" s="266" t="s">
        <v>15826</v>
      </c>
    </row>
    <row r="17508" spans="1:14" x14ac:dyDescent="0.25">
      <c r="A17508" s="44" t="s">
        <v>12720</v>
      </c>
      <c r="B17508" s="44" t="s">
        <v>12721</v>
      </c>
      <c r="C17508" s="45" t="s">
        <v>12975</v>
      </c>
      <c r="D17508" s="45" t="s">
        <v>4574</v>
      </c>
      <c r="E17508" s="275">
        <f>DATE(2026,2,17)</f>
        <v>46070</v>
      </c>
    </row>
    <row r="17509" spans="1:14" x14ac:dyDescent="0.25">
      <c r="A17509" s="44" t="s">
        <v>6166</v>
      </c>
      <c r="B17509" s="44" t="s">
        <v>6174</v>
      </c>
      <c r="C17509" s="45" t="s">
        <v>6186</v>
      </c>
      <c r="D17509" s="45" t="s">
        <v>18252</v>
      </c>
      <c r="E17509" s="45" t="s">
        <v>6210</v>
      </c>
      <c r="F17509" s="45" t="s">
        <v>1384</v>
      </c>
      <c r="G17509" s="45" t="s">
        <v>1385</v>
      </c>
    </row>
    <row r="17510" spans="1:14" x14ac:dyDescent="0.25">
      <c r="A17510" s="264" t="s">
        <v>13070</v>
      </c>
      <c r="B17510" s="264" t="s">
        <v>12991</v>
      </c>
      <c r="C17510" s="265">
        <v>240102</v>
      </c>
      <c r="D17510" s="265" t="s">
        <v>15953</v>
      </c>
      <c r="E17510" s="266" t="s">
        <v>6677</v>
      </c>
    </row>
    <row r="17511" spans="1:14" x14ac:dyDescent="0.25">
      <c r="A17511" s="264" t="s">
        <v>13070</v>
      </c>
      <c r="B17511" s="264" t="s">
        <v>14580</v>
      </c>
      <c r="C17511" s="265">
        <v>24020301</v>
      </c>
      <c r="D17511" s="265" t="s">
        <v>15953</v>
      </c>
      <c r="E17511" s="266" t="s">
        <v>12997</v>
      </c>
    </row>
    <row r="17512" spans="1:14" x14ac:dyDescent="0.25">
      <c r="A17512" s="264" t="s">
        <v>18080</v>
      </c>
      <c r="B17512" s="264" t="s">
        <v>1073</v>
      </c>
      <c r="C17512" s="265">
        <v>230806</v>
      </c>
      <c r="D17512" s="265" t="s">
        <v>15953</v>
      </c>
      <c r="E17512" s="266" t="s">
        <v>5279</v>
      </c>
    </row>
    <row r="17513" spans="1:14" x14ac:dyDescent="0.25">
      <c r="A17513" s="264" t="s">
        <v>18080</v>
      </c>
      <c r="B17513" s="264" t="s">
        <v>6966</v>
      </c>
      <c r="C17513" s="265">
        <v>23010401</v>
      </c>
      <c r="D17513" s="265" t="s">
        <v>15953</v>
      </c>
      <c r="E17513" s="266" t="s">
        <v>6967</v>
      </c>
    </row>
    <row r="17514" spans="1:14" x14ac:dyDescent="0.25">
      <c r="A17514" s="264" t="s">
        <v>18080</v>
      </c>
      <c r="B17514" s="264" t="s">
        <v>3782</v>
      </c>
      <c r="C17514" s="265">
        <v>23010402</v>
      </c>
      <c r="D17514" s="265" t="s">
        <v>15953</v>
      </c>
      <c r="E17514" s="266" t="s">
        <v>8836</v>
      </c>
    </row>
    <row r="17515" spans="1:14" x14ac:dyDescent="0.25">
      <c r="A17515" s="264" t="s">
        <v>18080</v>
      </c>
      <c r="B17515" s="264" t="s">
        <v>17682</v>
      </c>
      <c r="C17515" s="265">
        <v>25010501</v>
      </c>
      <c r="D17515" s="265" t="s">
        <v>15953</v>
      </c>
      <c r="E17515" s="266" t="s">
        <v>17681</v>
      </c>
    </row>
    <row r="17516" spans="1:14" x14ac:dyDescent="0.25">
      <c r="A17516" s="264" t="s">
        <v>18080</v>
      </c>
      <c r="B17516" s="264" t="s">
        <v>6663</v>
      </c>
      <c r="C17516" s="265">
        <v>25010502</v>
      </c>
      <c r="D17516" s="265" t="s">
        <v>15953</v>
      </c>
      <c r="E17516" s="266" t="s">
        <v>6677</v>
      </c>
    </row>
    <row r="17517" spans="1:14" x14ac:dyDescent="0.25">
      <c r="A17517" s="44" t="s">
        <v>16769</v>
      </c>
      <c r="B17517" s="44" t="s">
        <v>16770</v>
      </c>
      <c r="C17517" s="45" t="s">
        <v>16771</v>
      </c>
      <c r="D17517" s="45" t="s">
        <v>4574</v>
      </c>
      <c r="E17517" s="275">
        <f>DATE(2028,11,13)</f>
        <v>47070</v>
      </c>
    </row>
    <row r="17518" spans="1:14" x14ac:dyDescent="0.25">
      <c r="A17518" s="44" t="s">
        <v>12722</v>
      </c>
      <c r="B17518" s="44" t="s">
        <v>12723</v>
      </c>
      <c r="C17518" s="45" t="s">
        <v>12976</v>
      </c>
      <c r="D17518" s="45" t="s">
        <v>4574</v>
      </c>
      <c r="E17518" s="275">
        <f>DATE(2025,1,29)</f>
        <v>45686</v>
      </c>
      <c r="F17518" s="32"/>
      <c r="G17518" s="32"/>
      <c r="H17518" s="32"/>
      <c r="I17518" s="31"/>
      <c r="J17518" s="31"/>
      <c r="K17518" s="31"/>
      <c r="L17518" s="31"/>
      <c r="M17518" s="31"/>
      <c r="N17518" s="31"/>
    </row>
    <row r="17519" spans="1:14" x14ac:dyDescent="0.25">
      <c r="A17519" s="44" t="s">
        <v>16250</v>
      </c>
      <c r="B17519" s="44" t="s">
        <v>1379</v>
      </c>
      <c r="C17519" s="45" t="s">
        <v>16032</v>
      </c>
      <c r="D17519" s="45" t="s">
        <v>18252</v>
      </c>
      <c r="E17519" s="45" t="s">
        <v>6214</v>
      </c>
      <c r="F17519" s="45" t="s">
        <v>1384</v>
      </c>
      <c r="G17519" s="45" t="s">
        <v>1385</v>
      </c>
    </row>
    <row r="17520" spans="1:14" x14ac:dyDescent="0.25">
      <c r="A17520" s="264" t="s">
        <v>9676</v>
      </c>
      <c r="B17520" s="264" t="s">
        <v>2751</v>
      </c>
      <c r="C17520" s="265">
        <v>230105</v>
      </c>
      <c r="D17520" s="265" t="s">
        <v>15953</v>
      </c>
      <c r="E17520" s="266" t="s">
        <v>6877</v>
      </c>
    </row>
    <row r="17521" spans="1:14" x14ac:dyDescent="0.25">
      <c r="A17521" s="264" t="s">
        <v>9676</v>
      </c>
      <c r="B17521" s="264" t="s">
        <v>1068</v>
      </c>
      <c r="C17521" s="265">
        <v>230202</v>
      </c>
      <c r="D17521" s="265" t="s">
        <v>15953</v>
      </c>
      <c r="E17521" s="266" t="s">
        <v>8836</v>
      </c>
    </row>
    <row r="17522" spans="1:14" x14ac:dyDescent="0.25">
      <c r="A17522" s="44" t="s">
        <v>10128</v>
      </c>
      <c r="B17522" s="44" t="s">
        <v>5213</v>
      </c>
      <c r="C17522" s="45" t="s">
        <v>3234</v>
      </c>
      <c r="D17522" s="45" t="s">
        <v>15765</v>
      </c>
      <c r="E17522" s="45" t="s">
        <v>6714</v>
      </c>
      <c r="F17522" s="328"/>
      <c r="G17522" s="328"/>
      <c r="H17522" s="328"/>
      <c r="I17522" s="329"/>
      <c r="J17522" s="329"/>
      <c r="K17522" s="329"/>
      <c r="L17522" s="337"/>
    </row>
    <row r="17523" spans="1:14" x14ac:dyDescent="0.25">
      <c r="A17523" s="346" t="s">
        <v>10128</v>
      </c>
      <c r="B17523" s="346" t="s">
        <v>5213</v>
      </c>
      <c r="C17523" s="347" t="s">
        <v>3234</v>
      </c>
      <c r="D17523" s="347" t="s">
        <v>15765</v>
      </c>
      <c r="E17523" s="347" t="s">
        <v>6714</v>
      </c>
      <c r="F17523" s="346"/>
      <c r="G17523" s="346"/>
      <c r="H17523" s="346"/>
      <c r="I17523" s="346"/>
      <c r="J17523" s="346"/>
      <c r="K17523" s="346"/>
      <c r="L17523" s="346"/>
      <c r="M17523" s="346"/>
    </row>
    <row r="17524" spans="1:14" x14ac:dyDescent="0.25">
      <c r="A17524" s="44" t="s">
        <v>10128</v>
      </c>
      <c r="B17524" s="44" t="s">
        <v>5213</v>
      </c>
      <c r="C17524" s="45" t="s">
        <v>3234</v>
      </c>
      <c r="D17524" s="45" t="s">
        <v>13812</v>
      </c>
      <c r="E17524" s="45" t="s">
        <v>6714</v>
      </c>
      <c r="F17524" s="93"/>
      <c r="G17524" s="93"/>
      <c r="H17524" s="93"/>
      <c r="I17524" s="99"/>
      <c r="J17524" s="99"/>
      <c r="K17524" s="99"/>
      <c r="L17524" s="337"/>
    </row>
    <row r="17525" spans="1:14" x14ac:dyDescent="0.25">
      <c r="A17525" s="44" t="s">
        <v>13447</v>
      </c>
      <c r="B17525" s="44" t="s">
        <v>15257</v>
      </c>
      <c r="C17525" s="45" t="s">
        <v>13518</v>
      </c>
      <c r="D17525" s="45" t="s">
        <v>16294</v>
      </c>
      <c r="E17525" s="46">
        <v>46022</v>
      </c>
      <c r="F17525" s="338"/>
      <c r="G17525" s="44"/>
      <c r="H17525" s="44"/>
      <c r="I17525" s="44"/>
      <c r="J17525" s="44"/>
      <c r="K17525" s="44"/>
      <c r="L17525" s="337"/>
      <c r="M17525" s="31"/>
      <c r="N17525" s="31"/>
    </row>
    <row r="17526" spans="1:14" x14ac:dyDescent="0.25">
      <c r="A17526" s="264" t="s">
        <v>4369</v>
      </c>
      <c r="B17526" s="264" t="s">
        <v>3782</v>
      </c>
      <c r="C17526" s="265">
        <v>210205</v>
      </c>
      <c r="D17526" s="265" t="s">
        <v>15953</v>
      </c>
      <c r="E17526" s="266" t="s">
        <v>8836</v>
      </c>
    </row>
    <row r="17527" spans="1:14" x14ac:dyDescent="0.25">
      <c r="A17527" s="131" t="s">
        <v>4626</v>
      </c>
      <c r="B17527" s="76" t="s">
        <v>7786</v>
      </c>
      <c r="C17527" s="97" t="s">
        <v>7787</v>
      </c>
      <c r="D17527" s="96" t="s">
        <v>1398</v>
      </c>
      <c r="E17527" s="112">
        <v>46075</v>
      </c>
      <c r="F17527" s="93"/>
      <c r="G17527" s="93"/>
      <c r="H17527" s="93"/>
      <c r="I17527" s="99"/>
      <c r="J17527" s="99"/>
      <c r="K17527" s="99"/>
      <c r="L17527" s="337"/>
    </row>
    <row r="17528" spans="1:14" x14ac:dyDescent="0.25">
      <c r="A17528" s="264" t="s">
        <v>11525</v>
      </c>
      <c r="B17528" s="264" t="s">
        <v>6669</v>
      </c>
      <c r="C17528" s="265">
        <v>230807</v>
      </c>
      <c r="D17528" s="265" t="s">
        <v>15953</v>
      </c>
      <c r="E17528" s="266" t="s">
        <v>6877</v>
      </c>
    </row>
    <row r="17529" spans="1:14" x14ac:dyDescent="0.25">
      <c r="A17529" s="264" t="s">
        <v>5527</v>
      </c>
      <c r="B17529" s="264" t="s">
        <v>236</v>
      </c>
      <c r="C17529" s="265">
        <v>241001</v>
      </c>
      <c r="D17529" s="265" t="s">
        <v>15953</v>
      </c>
      <c r="E17529" s="266" t="s">
        <v>11352</v>
      </c>
    </row>
    <row r="17530" spans="1:14" x14ac:dyDescent="0.25">
      <c r="A17530" s="264" t="s">
        <v>10515</v>
      </c>
      <c r="B17530" s="264" t="s">
        <v>1056</v>
      </c>
      <c r="C17530" s="265">
        <v>230601</v>
      </c>
      <c r="D17530" s="265" t="s">
        <v>15953</v>
      </c>
      <c r="E17530" s="266" t="s">
        <v>10533</v>
      </c>
    </row>
    <row r="17531" spans="1:14" x14ac:dyDescent="0.25">
      <c r="A17531" s="44" t="s">
        <v>111</v>
      </c>
      <c r="B17531" s="44" t="s">
        <v>6174</v>
      </c>
      <c r="C17531" s="45" t="s">
        <v>6186</v>
      </c>
      <c r="D17531" s="45" t="s">
        <v>18252</v>
      </c>
      <c r="E17531" s="45" t="s">
        <v>6210</v>
      </c>
      <c r="F17531" s="45" t="s">
        <v>1384</v>
      </c>
      <c r="G17531" s="45" t="s">
        <v>1385</v>
      </c>
    </row>
    <row r="17532" spans="1:14" x14ac:dyDescent="0.2">
      <c r="A17532" s="111" t="s">
        <v>2093</v>
      </c>
      <c r="B17532" s="111" t="s">
        <v>2092</v>
      </c>
      <c r="C17532" s="142" t="s">
        <v>2091</v>
      </c>
      <c r="D17532" s="93" t="s">
        <v>2006</v>
      </c>
      <c r="E17532" s="143">
        <v>45838</v>
      </c>
      <c r="F17532" s="142"/>
      <c r="G17532" s="142"/>
      <c r="H17532" s="93" t="s">
        <v>1533</v>
      </c>
      <c r="I17532" s="99"/>
      <c r="J17532" s="99"/>
      <c r="K17532" s="99"/>
      <c r="L17532" s="337"/>
      <c r="M17532" s="31"/>
      <c r="N17532" s="31"/>
    </row>
    <row r="17533" spans="1:14" x14ac:dyDescent="0.25">
      <c r="A17533" s="44" t="s">
        <v>11252</v>
      </c>
      <c r="B17533" s="44" t="s">
        <v>11253</v>
      </c>
      <c r="C17533" s="45" t="s">
        <v>11254</v>
      </c>
      <c r="D17533" s="45" t="s">
        <v>15765</v>
      </c>
      <c r="E17533" s="45" t="s">
        <v>5410</v>
      </c>
      <c r="F17533" s="328"/>
      <c r="G17533" s="328"/>
      <c r="H17533" s="328"/>
      <c r="I17533" s="329"/>
      <c r="J17533" s="329"/>
      <c r="K17533" s="329"/>
      <c r="L17533" s="337"/>
    </row>
    <row r="17534" spans="1:14" x14ac:dyDescent="0.25">
      <c r="A17534" s="346" t="s">
        <v>11252</v>
      </c>
      <c r="B17534" s="346" t="s">
        <v>11253</v>
      </c>
      <c r="C17534" s="347" t="s">
        <v>11254</v>
      </c>
      <c r="D17534" s="347" t="s">
        <v>15765</v>
      </c>
      <c r="E17534" s="347" t="s">
        <v>10533</v>
      </c>
      <c r="F17534" s="346"/>
      <c r="G17534" s="346"/>
      <c r="H17534" s="346"/>
      <c r="I17534" s="346"/>
      <c r="J17534" s="346"/>
      <c r="K17534" s="346"/>
      <c r="L17534" s="346"/>
      <c r="M17534" s="346"/>
    </row>
    <row r="17535" spans="1:14" x14ac:dyDescent="0.25">
      <c r="A17535" s="44" t="s">
        <v>11252</v>
      </c>
      <c r="B17535" s="44" t="s">
        <v>11253</v>
      </c>
      <c r="C17535" s="45" t="s">
        <v>11254</v>
      </c>
      <c r="D17535" s="45" t="s">
        <v>13812</v>
      </c>
      <c r="E17535" s="45" t="s">
        <v>5410</v>
      </c>
      <c r="F17535" s="93"/>
      <c r="G17535" s="93"/>
      <c r="H17535" s="93"/>
      <c r="I17535" s="99"/>
      <c r="J17535" s="99"/>
      <c r="K17535" s="99"/>
      <c r="L17535" s="337"/>
    </row>
    <row r="17536" spans="1:14" x14ac:dyDescent="0.25">
      <c r="A17536" s="44" t="s">
        <v>4564</v>
      </c>
      <c r="B17536" s="44" t="s">
        <v>9961</v>
      </c>
      <c r="C17536" s="45" t="s">
        <v>3457</v>
      </c>
      <c r="D17536" s="45" t="s">
        <v>16294</v>
      </c>
      <c r="E17536" s="46">
        <v>46022</v>
      </c>
      <c r="F17536" s="338"/>
      <c r="G17536" s="44"/>
      <c r="H17536" s="44"/>
      <c r="I17536" s="44"/>
      <c r="J17536" s="44"/>
      <c r="K17536" s="44"/>
      <c r="L17536" s="337"/>
      <c r="M17536" s="31"/>
      <c r="N17536" s="31"/>
    </row>
    <row r="17537" spans="1:13" x14ac:dyDescent="0.25">
      <c r="A17537" s="1" t="s">
        <v>8471</v>
      </c>
      <c r="B17537" s="432" t="s">
        <v>2162</v>
      </c>
      <c r="C17537" s="433" t="s">
        <v>8472</v>
      </c>
      <c r="D17537" s="434" t="s">
        <v>17016</v>
      </c>
      <c r="E17537" s="434">
        <v>46039</v>
      </c>
    </row>
    <row r="17538" spans="1:13" x14ac:dyDescent="0.25">
      <c r="A17538" s="262" t="s">
        <v>1043</v>
      </c>
      <c r="B17538" s="262" t="s">
        <v>11566</v>
      </c>
      <c r="C17538" s="53" t="s">
        <v>11780</v>
      </c>
      <c r="D17538" s="93" t="s">
        <v>7330</v>
      </c>
      <c r="E17538" s="263">
        <v>47104</v>
      </c>
      <c r="F17538" s="93"/>
      <c r="G17538" s="93"/>
      <c r="H17538" s="93"/>
      <c r="I17538" s="99"/>
      <c r="J17538" s="99"/>
      <c r="K17538" s="99"/>
      <c r="L17538" s="337"/>
    </row>
    <row r="17539" spans="1:13" x14ac:dyDescent="0.25">
      <c r="A17539" s="44" t="s">
        <v>9402</v>
      </c>
      <c r="B17539" s="44" t="s">
        <v>1368</v>
      </c>
      <c r="C17539" s="45" t="s">
        <v>9312</v>
      </c>
      <c r="D17539" s="45" t="s">
        <v>18252</v>
      </c>
      <c r="E17539" s="45" t="s">
        <v>3754</v>
      </c>
      <c r="F17539" s="45" t="s">
        <v>1384</v>
      </c>
      <c r="G17539" s="45" t="s">
        <v>1385</v>
      </c>
    </row>
    <row r="17540" spans="1:13" x14ac:dyDescent="0.25">
      <c r="A17540" s="44" t="s">
        <v>15747</v>
      </c>
      <c r="B17540" s="44" t="s">
        <v>15748</v>
      </c>
      <c r="C17540" s="45" t="s">
        <v>15749</v>
      </c>
      <c r="D17540" s="45" t="s">
        <v>15765</v>
      </c>
      <c r="E17540" s="45" t="s">
        <v>14578</v>
      </c>
      <c r="F17540" s="328"/>
      <c r="G17540" s="328"/>
      <c r="H17540" s="328"/>
      <c r="I17540" s="329"/>
      <c r="J17540" s="329"/>
      <c r="K17540" s="329"/>
      <c r="L17540" s="337"/>
    </row>
    <row r="17541" spans="1:13" x14ac:dyDescent="0.25">
      <c r="A17541" s="346" t="s">
        <v>15747</v>
      </c>
      <c r="B17541" s="346" t="s">
        <v>15748</v>
      </c>
      <c r="C17541" s="347" t="s">
        <v>15749</v>
      </c>
      <c r="D17541" s="347" t="s">
        <v>15765</v>
      </c>
      <c r="E17541" s="347" t="s">
        <v>14578</v>
      </c>
      <c r="F17541" s="346"/>
      <c r="G17541" s="346"/>
      <c r="H17541" s="346"/>
      <c r="I17541" s="346"/>
      <c r="J17541" s="346"/>
      <c r="K17541" s="346"/>
      <c r="L17541" s="346"/>
      <c r="M17541" s="346"/>
    </row>
    <row r="17542" spans="1:13" x14ac:dyDescent="0.25">
      <c r="A17542" s="264" t="s">
        <v>16998</v>
      </c>
      <c r="B17542" s="264" t="s">
        <v>236</v>
      </c>
      <c r="C17542" s="265">
        <v>241001</v>
      </c>
      <c r="D17542" s="265" t="s">
        <v>15953</v>
      </c>
      <c r="E17542" s="266" t="s">
        <v>11352</v>
      </c>
    </row>
    <row r="17543" spans="1:13" x14ac:dyDescent="0.25">
      <c r="A17543" s="403" t="s">
        <v>17655</v>
      </c>
      <c r="B17543" s="403" t="s">
        <v>17506</v>
      </c>
      <c r="C17543" s="413">
        <v>40.25</v>
      </c>
      <c r="D17543" s="43" t="s">
        <v>17679</v>
      </c>
      <c r="E17543" s="43">
        <v>47514</v>
      </c>
      <c r="F17543" s="88" t="s">
        <v>1533</v>
      </c>
    </row>
    <row r="17544" spans="1:13" x14ac:dyDescent="0.25">
      <c r="A17544" s="264" t="s">
        <v>17655</v>
      </c>
      <c r="B17544" s="264" t="s">
        <v>236</v>
      </c>
      <c r="C17544" s="265">
        <v>241001</v>
      </c>
      <c r="D17544" s="265" t="s">
        <v>15953</v>
      </c>
      <c r="E17544" s="266" t="s">
        <v>11352</v>
      </c>
    </row>
    <row r="17545" spans="1:13" x14ac:dyDescent="0.25">
      <c r="A17545" s="264" t="s">
        <v>11526</v>
      </c>
      <c r="B17545" s="264" t="s">
        <v>3591</v>
      </c>
      <c r="C17545" s="265">
        <v>230901</v>
      </c>
      <c r="D17545" s="265" t="s">
        <v>15953</v>
      </c>
      <c r="E17545" s="266" t="s">
        <v>10715</v>
      </c>
    </row>
    <row r="17546" spans="1:13" x14ac:dyDescent="0.25">
      <c r="A17546" s="403" t="s">
        <v>17656</v>
      </c>
      <c r="B17546" s="403" t="s">
        <v>17175</v>
      </c>
      <c r="C17546" s="413">
        <v>13.22</v>
      </c>
      <c r="D17546" s="43" t="s">
        <v>17679</v>
      </c>
      <c r="E17546" s="43">
        <v>45838</v>
      </c>
      <c r="F17546" s="88"/>
    </row>
    <row r="17547" spans="1:13" x14ac:dyDescent="0.25">
      <c r="A17547" s="264" t="s">
        <v>11527</v>
      </c>
      <c r="B17547" s="264" t="s">
        <v>1066</v>
      </c>
      <c r="C17547" s="265">
        <v>230805</v>
      </c>
      <c r="D17547" s="265" t="s">
        <v>15953</v>
      </c>
      <c r="E17547" s="266" t="s">
        <v>5279</v>
      </c>
    </row>
    <row r="17548" spans="1:13" x14ac:dyDescent="0.25">
      <c r="A17548" s="264" t="s">
        <v>8821</v>
      </c>
      <c r="B17548" s="264" t="s">
        <v>3782</v>
      </c>
      <c r="C17548" s="265">
        <v>23010402</v>
      </c>
      <c r="D17548" s="265" t="s">
        <v>15953</v>
      </c>
      <c r="E17548" s="266" t="s">
        <v>8836</v>
      </c>
    </row>
    <row r="17549" spans="1:13" x14ac:dyDescent="0.25">
      <c r="A17549" s="44" t="s">
        <v>16251</v>
      </c>
      <c r="B17549" s="44" t="s">
        <v>1346</v>
      </c>
      <c r="C17549" s="45" t="s">
        <v>15960</v>
      </c>
      <c r="D17549" s="45" t="s">
        <v>18252</v>
      </c>
      <c r="E17549" s="45" t="s">
        <v>6214</v>
      </c>
      <c r="F17549" s="45" t="s">
        <v>1384</v>
      </c>
      <c r="G17549" s="45" t="s">
        <v>1385</v>
      </c>
    </row>
    <row r="17550" spans="1:13" x14ac:dyDescent="0.25">
      <c r="A17550" s="44" t="s">
        <v>16251</v>
      </c>
      <c r="B17550" s="44" t="s">
        <v>18116</v>
      </c>
      <c r="C17550" s="45" t="s">
        <v>18117</v>
      </c>
      <c r="D17550" s="45" t="s">
        <v>18252</v>
      </c>
      <c r="E17550" s="45" t="s">
        <v>6985</v>
      </c>
      <c r="F17550" s="45" t="s">
        <v>1384</v>
      </c>
      <c r="G17550" s="45" t="s">
        <v>1385</v>
      </c>
    </row>
    <row r="17551" spans="1:13" x14ac:dyDescent="0.25">
      <c r="A17551" s="44" t="s">
        <v>15695</v>
      </c>
      <c r="B17551" s="44" t="s">
        <v>6182</v>
      </c>
      <c r="C17551" s="45" t="s">
        <v>6205</v>
      </c>
      <c r="D17551" s="45" t="s">
        <v>18252</v>
      </c>
      <c r="E17551" s="45" t="s">
        <v>6210</v>
      </c>
      <c r="F17551" s="45" t="s">
        <v>1384</v>
      </c>
      <c r="G17551" s="45" t="s">
        <v>1384</v>
      </c>
    </row>
    <row r="17552" spans="1:13" x14ac:dyDescent="0.25">
      <c r="A17552" s="44" t="s">
        <v>15695</v>
      </c>
      <c r="B17552" s="44" t="s">
        <v>6176</v>
      </c>
      <c r="C17552" s="45" t="s">
        <v>6189</v>
      </c>
      <c r="D17552" s="45" t="s">
        <v>18252</v>
      </c>
      <c r="E17552" s="45" t="s">
        <v>6210</v>
      </c>
      <c r="F17552" s="45" t="s">
        <v>1384</v>
      </c>
      <c r="G17552" s="45" t="s">
        <v>1384</v>
      </c>
    </row>
    <row r="17553" spans="1:14" x14ac:dyDescent="0.25">
      <c r="A17553" s="44" t="s">
        <v>15695</v>
      </c>
      <c r="B17553" s="44" t="s">
        <v>4865</v>
      </c>
      <c r="C17553" s="45" t="s">
        <v>15432</v>
      </c>
      <c r="D17553" s="45" t="s">
        <v>18252</v>
      </c>
      <c r="E17553" s="45" t="s">
        <v>6492</v>
      </c>
      <c r="F17553" s="45" t="s">
        <v>1384</v>
      </c>
      <c r="G17553" s="45" t="s">
        <v>1384</v>
      </c>
    </row>
    <row r="17554" spans="1:14" x14ac:dyDescent="0.25">
      <c r="A17554" s="44" t="s">
        <v>9076</v>
      </c>
      <c r="B17554" s="44" t="s">
        <v>15288</v>
      </c>
      <c r="C17554" s="45" t="s">
        <v>9052</v>
      </c>
      <c r="D17554" s="45" t="s">
        <v>16294</v>
      </c>
      <c r="E17554" s="46">
        <v>45777</v>
      </c>
      <c r="F17554" s="338"/>
      <c r="G17554" s="44"/>
      <c r="H17554" s="44"/>
      <c r="I17554" s="44"/>
      <c r="J17554" s="44"/>
      <c r="K17554" s="44"/>
      <c r="L17554" s="337"/>
      <c r="M17554" s="31"/>
      <c r="N17554" s="31"/>
    </row>
    <row r="17555" spans="1:14" x14ac:dyDescent="0.2">
      <c r="A17555" s="57" t="s">
        <v>6</v>
      </c>
      <c r="B17555" s="57" t="s">
        <v>1488</v>
      </c>
      <c r="C17555" s="62">
        <v>21027</v>
      </c>
      <c r="D17555" s="62" t="s">
        <v>5966</v>
      </c>
      <c r="E17555" s="60">
        <v>45777</v>
      </c>
      <c r="F17555" s="339" t="s">
        <v>16267</v>
      </c>
      <c r="G17555" s="339" t="s">
        <v>16268</v>
      </c>
      <c r="H17555" s="57"/>
      <c r="I17555" s="57"/>
      <c r="J17555" s="57"/>
      <c r="K17555" s="57"/>
      <c r="L17555" s="337"/>
      <c r="M17555" s="31"/>
      <c r="N17555" s="31"/>
    </row>
    <row r="17556" spans="1:14" x14ac:dyDescent="0.25">
      <c r="A17556" s="99" t="s">
        <v>3276</v>
      </c>
      <c r="B17556" s="111" t="s">
        <v>1363</v>
      </c>
      <c r="C17556" s="56" t="s">
        <v>3258</v>
      </c>
      <c r="D17556" s="146" t="s">
        <v>2528</v>
      </c>
      <c r="E17556" s="69">
        <v>45227</v>
      </c>
      <c r="F17556" s="93"/>
      <c r="G17556" s="93"/>
      <c r="H17556" s="93"/>
      <c r="I17556" s="99"/>
      <c r="J17556" s="99"/>
      <c r="K17556" s="99"/>
      <c r="L17556" s="337"/>
    </row>
    <row r="17557" spans="1:14" x14ac:dyDescent="0.25">
      <c r="A17557" s="44" t="s">
        <v>2565</v>
      </c>
      <c r="B17557" s="44" t="s">
        <v>15732</v>
      </c>
      <c r="C17557" s="45" t="s">
        <v>15733</v>
      </c>
      <c r="D17557" s="45" t="s">
        <v>15765</v>
      </c>
      <c r="E17557" s="45" t="s">
        <v>6492</v>
      </c>
      <c r="F17557" s="328"/>
      <c r="G17557" s="328"/>
      <c r="H17557" s="328"/>
      <c r="I17557" s="329"/>
      <c r="J17557" s="329"/>
      <c r="K17557" s="329"/>
      <c r="L17557" s="337"/>
    </row>
    <row r="17558" spans="1:14" x14ac:dyDescent="0.25">
      <c r="A17558" s="346" t="s">
        <v>2565</v>
      </c>
      <c r="B17558" s="346" t="s">
        <v>15732</v>
      </c>
      <c r="C17558" s="347" t="s">
        <v>15733</v>
      </c>
      <c r="D17558" s="347" t="s">
        <v>15765</v>
      </c>
      <c r="E17558" s="347" t="s">
        <v>15709</v>
      </c>
      <c r="F17558" s="346"/>
      <c r="G17558" s="346"/>
      <c r="H17558" s="346"/>
      <c r="I17558" s="346"/>
      <c r="J17558" s="346"/>
      <c r="K17558" s="346"/>
      <c r="L17558" s="346"/>
      <c r="M17558" s="346"/>
    </row>
    <row r="17559" spans="1:14" x14ac:dyDescent="0.25">
      <c r="A17559" s="264" t="s">
        <v>15224</v>
      </c>
      <c r="B17559" s="264" t="s">
        <v>14597</v>
      </c>
      <c r="C17559" s="265">
        <v>240302</v>
      </c>
      <c r="D17559" s="265" t="s">
        <v>15953</v>
      </c>
      <c r="E17559" s="266" t="s">
        <v>3064</v>
      </c>
    </row>
    <row r="17560" spans="1:14" x14ac:dyDescent="0.25">
      <c r="A17560" s="44" t="s">
        <v>3210</v>
      </c>
      <c r="B17560" s="44" t="s">
        <v>3186</v>
      </c>
      <c r="C17560" s="45" t="s">
        <v>10544</v>
      </c>
      <c r="D17560" s="45" t="s">
        <v>18252</v>
      </c>
      <c r="E17560" s="45" t="s">
        <v>5410</v>
      </c>
      <c r="F17560" s="45" t="s">
        <v>1384</v>
      </c>
      <c r="G17560" s="45" t="s">
        <v>1385</v>
      </c>
    </row>
    <row r="17561" spans="1:14" x14ac:dyDescent="0.25">
      <c r="A17561" s="1" t="s">
        <v>3428</v>
      </c>
      <c r="B17561" s="432" t="s">
        <v>2633</v>
      </c>
      <c r="C17561" s="433" t="s">
        <v>6361</v>
      </c>
      <c r="D17561" s="434" t="s">
        <v>17016</v>
      </c>
      <c r="E17561" s="434">
        <v>45794</v>
      </c>
    </row>
    <row r="17562" spans="1:14" x14ac:dyDescent="0.25">
      <c r="A17562" s="44" t="s">
        <v>2512</v>
      </c>
      <c r="B17562" s="44" t="s">
        <v>6183</v>
      </c>
      <c r="C17562" s="45" t="s">
        <v>6206</v>
      </c>
      <c r="D17562" s="45" t="s">
        <v>18252</v>
      </c>
      <c r="E17562" s="45" t="s">
        <v>6210</v>
      </c>
      <c r="F17562" s="45" t="s">
        <v>1384</v>
      </c>
      <c r="G17562" s="45" t="s">
        <v>1385</v>
      </c>
    </row>
    <row r="17563" spans="1:14" x14ac:dyDescent="0.25">
      <c r="A17563" s="44" t="s">
        <v>12724</v>
      </c>
      <c r="B17563" s="44" t="s">
        <v>12070</v>
      </c>
      <c r="C17563" s="45" t="s">
        <v>4822</v>
      </c>
      <c r="D17563" s="45" t="s">
        <v>4574</v>
      </c>
      <c r="E17563" s="275">
        <f>DATE(2025,6,2)</f>
        <v>45810</v>
      </c>
      <c r="F17563" s="32"/>
      <c r="G17563" s="32"/>
      <c r="H17563" s="32"/>
      <c r="I17563" s="31"/>
      <c r="J17563" s="31"/>
      <c r="K17563" s="31"/>
      <c r="L17563" s="31"/>
      <c r="M17563" s="31"/>
      <c r="N17563" s="31"/>
    </row>
    <row r="17564" spans="1:14" x14ac:dyDescent="0.25">
      <c r="A17564" s="44" t="s">
        <v>1333</v>
      </c>
      <c r="B17564" s="44" t="s">
        <v>6183</v>
      </c>
      <c r="C17564" s="45" t="s">
        <v>6206</v>
      </c>
      <c r="D17564" s="45" t="s">
        <v>18252</v>
      </c>
      <c r="E17564" s="45" t="s">
        <v>6210</v>
      </c>
      <c r="F17564" s="45" t="s">
        <v>1384</v>
      </c>
      <c r="G17564" s="45" t="s">
        <v>1385</v>
      </c>
    </row>
    <row r="17565" spans="1:14" x14ac:dyDescent="0.2">
      <c r="A17565" s="57" t="s">
        <v>2622</v>
      </c>
      <c r="B17565" s="57" t="s">
        <v>1488</v>
      </c>
      <c r="C17565" s="62">
        <v>21027</v>
      </c>
      <c r="D17565" s="62" t="s">
        <v>5966</v>
      </c>
      <c r="E17565" s="60">
        <v>45777</v>
      </c>
      <c r="F17565" s="339" t="s">
        <v>16267</v>
      </c>
      <c r="G17565" s="339" t="s">
        <v>16268</v>
      </c>
      <c r="H17565" s="57"/>
      <c r="I17565" s="57"/>
      <c r="J17565" s="57"/>
      <c r="K17565" s="57"/>
      <c r="L17565" s="337"/>
      <c r="M17565" s="31"/>
      <c r="N17565" s="31"/>
    </row>
    <row r="17566" spans="1:14" x14ac:dyDescent="0.25">
      <c r="A17566" s="44" t="s">
        <v>12725</v>
      </c>
      <c r="B17566" s="44" t="s">
        <v>12139</v>
      </c>
      <c r="C17566" s="45" t="s">
        <v>12977</v>
      </c>
      <c r="D17566" s="45" t="s">
        <v>4574</v>
      </c>
      <c r="E17566" s="275">
        <f>DATE(2027,5,25)</f>
        <v>46532</v>
      </c>
    </row>
    <row r="17567" spans="1:14" x14ac:dyDescent="0.25">
      <c r="A17567" s="44" t="s">
        <v>6167</v>
      </c>
      <c r="B17567" s="44" t="s">
        <v>6179</v>
      </c>
      <c r="C17567" s="45" t="s">
        <v>6199</v>
      </c>
      <c r="D17567" s="45" t="s">
        <v>18252</v>
      </c>
      <c r="E17567" s="45" t="s">
        <v>6212</v>
      </c>
      <c r="F17567" s="45" t="s">
        <v>1384</v>
      </c>
      <c r="G17567" s="45" t="s">
        <v>1385</v>
      </c>
    </row>
    <row r="17568" spans="1:14" x14ac:dyDescent="0.25">
      <c r="A17568" s="264" t="s">
        <v>6167</v>
      </c>
      <c r="B17568" s="264" t="s">
        <v>1065</v>
      </c>
      <c r="C17568" s="265">
        <v>25010201</v>
      </c>
      <c r="D17568" s="265" t="s">
        <v>15953</v>
      </c>
      <c r="E17568" s="266" t="s">
        <v>17681</v>
      </c>
    </row>
    <row r="17569" spans="1:14" x14ac:dyDescent="0.25">
      <c r="A17569" s="264" t="s">
        <v>15225</v>
      </c>
      <c r="B17569" s="264" t="s">
        <v>12996</v>
      </c>
      <c r="C17569" s="265">
        <v>24010401</v>
      </c>
      <c r="D17569" s="265" t="s">
        <v>15953</v>
      </c>
      <c r="E17569" s="266" t="s">
        <v>12997</v>
      </c>
    </row>
    <row r="17570" spans="1:14" x14ac:dyDescent="0.25">
      <c r="A17570" s="264" t="s">
        <v>15225</v>
      </c>
      <c r="B17570" s="264" t="s">
        <v>3782</v>
      </c>
      <c r="C17570" s="265">
        <v>24010402</v>
      </c>
      <c r="D17570" s="265" t="s">
        <v>15953</v>
      </c>
      <c r="E17570" s="266" t="s">
        <v>8836</v>
      </c>
    </row>
    <row r="17571" spans="1:14" x14ac:dyDescent="0.25">
      <c r="A17571" s="264" t="s">
        <v>15225</v>
      </c>
      <c r="B17571" s="264" t="s">
        <v>6725</v>
      </c>
      <c r="C17571" s="265">
        <v>24070201</v>
      </c>
      <c r="D17571" s="265" t="s">
        <v>15953</v>
      </c>
      <c r="E17571" s="266" t="s">
        <v>10069</v>
      </c>
    </row>
    <row r="17572" spans="1:14" x14ac:dyDescent="0.25">
      <c r="A17572" s="264" t="s">
        <v>15225</v>
      </c>
      <c r="B17572" s="264" t="s">
        <v>3596</v>
      </c>
      <c r="C17572" s="265">
        <v>24070202</v>
      </c>
      <c r="D17572" s="265" t="s">
        <v>15953</v>
      </c>
      <c r="E17572" s="266" t="s">
        <v>5273</v>
      </c>
    </row>
    <row r="17573" spans="1:14" x14ac:dyDescent="0.25">
      <c r="A17573" s="264" t="s">
        <v>15226</v>
      </c>
      <c r="B17573" s="264" t="s">
        <v>14574</v>
      </c>
      <c r="C17573" s="265">
        <v>240507</v>
      </c>
      <c r="D17573" s="265" t="s">
        <v>15953</v>
      </c>
      <c r="E17573" s="266" t="s">
        <v>6710</v>
      </c>
    </row>
    <row r="17574" spans="1:14" x14ac:dyDescent="0.25">
      <c r="A17574" s="44" t="s">
        <v>12726</v>
      </c>
      <c r="B17574" s="44" t="s">
        <v>11987</v>
      </c>
      <c r="C17574" s="45" t="s">
        <v>8890</v>
      </c>
      <c r="D17574" s="45" t="s">
        <v>4574</v>
      </c>
      <c r="E17574" s="275">
        <f>DATE(2027,2,3)</f>
        <v>46421</v>
      </c>
    </row>
    <row r="17575" spans="1:14" x14ac:dyDescent="0.25">
      <c r="A17575" s="44" t="s">
        <v>1920</v>
      </c>
      <c r="B17575" s="92" t="s">
        <v>4153</v>
      </c>
      <c r="C17575" s="93" t="s">
        <v>10622</v>
      </c>
      <c r="D17575" s="93" t="s">
        <v>1398</v>
      </c>
      <c r="E17575" s="94">
        <v>46523</v>
      </c>
      <c r="F17575" s="93"/>
      <c r="G17575" s="93"/>
      <c r="H17575" s="93"/>
      <c r="I17575" s="99"/>
      <c r="J17575" s="99"/>
      <c r="K17575" s="99"/>
      <c r="L17575" s="337"/>
    </row>
    <row r="17576" spans="1:14" x14ac:dyDescent="0.25">
      <c r="A17576" s="264" t="s">
        <v>17084</v>
      </c>
      <c r="B17576" s="264" t="s">
        <v>1065</v>
      </c>
      <c r="C17576" s="265">
        <v>25010201</v>
      </c>
      <c r="D17576" s="265" t="s">
        <v>15953</v>
      </c>
      <c r="E17576" s="266" t="s">
        <v>17681</v>
      </c>
    </row>
    <row r="17577" spans="1:14" x14ac:dyDescent="0.25">
      <c r="A17577" s="403" t="s">
        <v>17657</v>
      </c>
      <c r="B17577" s="403" t="s">
        <v>17114</v>
      </c>
      <c r="C17577" s="413">
        <v>13.24</v>
      </c>
      <c r="D17577" s="43" t="s">
        <v>17679</v>
      </c>
      <c r="E17577" s="43">
        <v>47299</v>
      </c>
      <c r="F17577" s="88"/>
    </row>
    <row r="17578" spans="1:14" x14ac:dyDescent="0.25">
      <c r="A17578" s="44" t="s">
        <v>677</v>
      </c>
      <c r="B17578" s="44" t="s">
        <v>15257</v>
      </c>
      <c r="C17578" s="45" t="s">
        <v>13518</v>
      </c>
      <c r="D17578" s="45" t="s">
        <v>16294</v>
      </c>
      <c r="E17578" s="46">
        <v>46022</v>
      </c>
      <c r="F17578" s="338"/>
      <c r="G17578" s="44"/>
      <c r="H17578" s="44"/>
      <c r="I17578" s="44"/>
      <c r="J17578" s="44"/>
      <c r="K17578" s="44"/>
      <c r="L17578" s="337"/>
      <c r="M17578" s="31"/>
      <c r="N17578" s="31"/>
    </row>
    <row r="17579" spans="1:14" x14ac:dyDescent="0.25">
      <c r="A17579" s="1" t="s">
        <v>677</v>
      </c>
      <c r="B17579" s="432" t="s">
        <v>14398</v>
      </c>
      <c r="C17579" s="433" t="s">
        <v>14276</v>
      </c>
      <c r="D17579" s="434" t="s">
        <v>17016</v>
      </c>
      <c r="E17579" s="434">
        <v>45866</v>
      </c>
    </row>
    <row r="17580" spans="1:14" x14ac:dyDescent="0.25">
      <c r="A17580" s="264" t="s">
        <v>677</v>
      </c>
      <c r="B17580" s="264" t="s">
        <v>6669</v>
      </c>
      <c r="C17580" s="265">
        <v>240804</v>
      </c>
      <c r="D17580" s="265" t="s">
        <v>15953</v>
      </c>
      <c r="E17580" s="266" t="s">
        <v>15826</v>
      </c>
    </row>
    <row r="17581" spans="1:14" x14ac:dyDescent="0.25">
      <c r="A17581" s="44" t="s">
        <v>11908</v>
      </c>
      <c r="B17581" s="44" t="s">
        <v>1365</v>
      </c>
      <c r="C17581" s="45" t="s">
        <v>15417</v>
      </c>
      <c r="D17581" s="45" t="s">
        <v>18252</v>
      </c>
      <c r="E17581" s="45" t="s">
        <v>11309</v>
      </c>
      <c r="F17581" s="45" t="s">
        <v>1384</v>
      </c>
      <c r="G17581" s="45" t="s">
        <v>1385</v>
      </c>
    </row>
    <row r="17582" spans="1:14" x14ac:dyDescent="0.25">
      <c r="A17582" s="273" t="s">
        <v>8353</v>
      </c>
      <c r="B17582" s="273" t="s">
        <v>11797</v>
      </c>
      <c r="C17582" s="274">
        <v>791202303006</v>
      </c>
      <c r="D17582" s="274" t="s">
        <v>8356</v>
      </c>
      <c r="E17582" s="276" t="s">
        <v>6213</v>
      </c>
      <c r="F17582" s="328"/>
      <c r="G17582" s="328"/>
      <c r="H17582" s="328"/>
      <c r="I17582" s="329"/>
      <c r="J17582" s="329"/>
      <c r="K17582" s="329"/>
      <c r="L17582" s="337"/>
    </row>
    <row r="17583" spans="1:14" x14ac:dyDescent="0.25">
      <c r="A17583" s="44" t="s">
        <v>12727</v>
      </c>
      <c r="B17583" s="44" t="s">
        <v>12728</v>
      </c>
      <c r="C17583" s="45" t="s">
        <v>4823</v>
      </c>
      <c r="D17583" s="45" t="s">
        <v>4574</v>
      </c>
      <c r="E17583" s="275">
        <f>DATE(2026,2,17)</f>
        <v>46070</v>
      </c>
    </row>
    <row r="17584" spans="1:14" x14ac:dyDescent="0.25">
      <c r="A17584" s="44" t="s">
        <v>6168</v>
      </c>
      <c r="B17584" s="44" t="s">
        <v>6179</v>
      </c>
      <c r="C17584" s="45" t="s">
        <v>6199</v>
      </c>
      <c r="D17584" s="45" t="s">
        <v>18252</v>
      </c>
      <c r="E17584" s="45" t="s">
        <v>6212</v>
      </c>
      <c r="F17584" s="45" t="s">
        <v>1385</v>
      </c>
      <c r="G17584" s="45" t="s">
        <v>1385</v>
      </c>
    </row>
    <row r="17585" spans="1:14" x14ac:dyDescent="0.25">
      <c r="A17585" s="264" t="s">
        <v>3585</v>
      </c>
      <c r="B17585" s="264" t="s">
        <v>9690</v>
      </c>
      <c r="C17585" s="265">
        <v>230304</v>
      </c>
      <c r="D17585" s="265" t="s">
        <v>15953</v>
      </c>
      <c r="E17585" s="266" t="s">
        <v>3754</v>
      </c>
    </row>
    <row r="17586" spans="1:14" x14ac:dyDescent="0.25">
      <c r="A17586" s="264" t="s">
        <v>3585</v>
      </c>
      <c r="B17586" s="264" t="s">
        <v>11374</v>
      </c>
      <c r="C17586" s="265">
        <v>23100201</v>
      </c>
      <c r="D17586" s="265" t="s">
        <v>15953</v>
      </c>
      <c r="E17586" s="266" t="s">
        <v>2980</v>
      </c>
    </row>
    <row r="17587" spans="1:14" x14ac:dyDescent="0.25">
      <c r="A17587" s="44" t="s">
        <v>10146</v>
      </c>
      <c r="B17587" s="44" t="s">
        <v>177</v>
      </c>
      <c r="C17587" s="45" t="s">
        <v>10147</v>
      </c>
      <c r="D17587" s="45" t="s">
        <v>15765</v>
      </c>
      <c r="E17587" s="45" t="s">
        <v>6212</v>
      </c>
      <c r="F17587" s="328"/>
      <c r="G17587" s="328"/>
      <c r="H17587" s="328"/>
      <c r="I17587" s="329"/>
      <c r="J17587" s="329"/>
      <c r="K17587" s="329"/>
      <c r="L17587" s="337"/>
    </row>
    <row r="17588" spans="1:14" x14ac:dyDescent="0.25">
      <c r="A17588" s="346" t="s">
        <v>10146</v>
      </c>
      <c r="B17588" s="346" t="s">
        <v>177</v>
      </c>
      <c r="C17588" s="347" t="s">
        <v>10147</v>
      </c>
      <c r="D17588" s="347" t="s">
        <v>15765</v>
      </c>
      <c r="E17588" s="347" t="s">
        <v>16792</v>
      </c>
      <c r="F17588" s="346"/>
      <c r="G17588" s="346"/>
      <c r="H17588" s="346"/>
      <c r="I17588" s="346"/>
      <c r="J17588" s="346"/>
      <c r="K17588" s="346"/>
      <c r="L17588" s="346"/>
      <c r="M17588" s="346"/>
    </row>
    <row r="17589" spans="1:14" x14ac:dyDescent="0.25">
      <c r="A17589" s="44" t="s">
        <v>10146</v>
      </c>
      <c r="B17589" s="44" t="s">
        <v>177</v>
      </c>
      <c r="C17589" s="45" t="s">
        <v>10147</v>
      </c>
      <c r="D17589" s="45" t="s">
        <v>13812</v>
      </c>
      <c r="E17589" s="45" t="s">
        <v>6212</v>
      </c>
      <c r="F17589" s="93"/>
      <c r="G17589" s="93"/>
      <c r="H17589" s="93"/>
      <c r="I17589" s="99"/>
      <c r="J17589" s="99"/>
      <c r="K17589" s="99"/>
      <c r="L17589" s="337"/>
    </row>
    <row r="17590" spans="1:14" x14ac:dyDescent="0.25">
      <c r="A17590" s="264" t="s">
        <v>18081</v>
      </c>
      <c r="B17590" s="264" t="s">
        <v>236</v>
      </c>
      <c r="C17590" s="265">
        <v>241001</v>
      </c>
      <c r="D17590" s="265" t="s">
        <v>15953</v>
      </c>
      <c r="E17590" s="266" t="s">
        <v>11352</v>
      </c>
    </row>
    <row r="17591" spans="1:14" x14ac:dyDescent="0.25">
      <c r="A17591" s="44" t="s">
        <v>13379</v>
      </c>
      <c r="B17591" s="92" t="s">
        <v>13392</v>
      </c>
      <c r="C17591" s="77" t="s">
        <v>13124</v>
      </c>
      <c r="D17591" s="93" t="s">
        <v>13391</v>
      </c>
      <c r="E17591" s="94">
        <v>45838</v>
      </c>
      <c r="F17591" s="93"/>
      <c r="G17591" s="93"/>
      <c r="H17591" s="93"/>
      <c r="I17591" s="99"/>
      <c r="J17591" s="99"/>
      <c r="K17591" s="99"/>
      <c r="L17591" s="337"/>
      <c r="M17591" s="31"/>
      <c r="N17591" s="31"/>
    </row>
    <row r="17592" spans="1:14" x14ac:dyDescent="0.25">
      <c r="A17592" s="44" t="s">
        <v>16772</v>
      </c>
      <c r="B17592" s="44" t="s">
        <v>11987</v>
      </c>
      <c r="C17592" s="45" t="s">
        <v>12979</v>
      </c>
      <c r="D17592" s="45" t="s">
        <v>4574</v>
      </c>
      <c r="E17592" s="275">
        <f>DATE(2027,2,3)</f>
        <v>46421</v>
      </c>
    </row>
    <row r="17593" spans="1:14" x14ac:dyDescent="0.25">
      <c r="A17593" s="44" t="s">
        <v>12729</v>
      </c>
      <c r="B17593" s="44" t="s">
        <v>12730</v>
      </c>
      <c r="C17593" s="45" t="s">
        <v>12978</v>
      </c>
      <c r="D17593" s="45" t="s">
        <v>4574</v>
      </c>
      <c r="E17593" s="275">
        <f>DATE(2026,8,15)</f>
        <v>46249</v>
      </c>
    </row>
    <row r="17594" spans="1:14" x14ac:dyDescent="0.25">
      <c r="A17594" s="44" t="s">
        <v>12731</v>
      </c>
      <c r="B17594" s="44" t="s">
        <v>12053</v>
      </c>
      <c r="C17594" s="45" t="s">
        <v>4824</v>
      </c>
      <c r="D17594" s="45" t="s">
        <v>4574</v>
      </c>
      <c r="E17594" s="275">
        <f>DATE(2025,7,20)</f>
        <v>45858</v>
      </c>
      <c r="F17594" s="32"/>
      <c r="G17594" s="32"/>
      <c r="H17594" s="32"/>
      <c r="I17594" s="31"/>
      <c r="J17594" s="31"/>
      <c r="K17594" s="31"/>
      <c r="L17594" s="31"/>
      <c r="M17594" s="31"/>
      <c r="N17594" s="31"/>
    </row>
    <row r="17595" spans="1:14" x14ac:dyDescent="0.25">
      <c r="A17595" s="44" t="s">
        <v>16252</v>
      </c>
      <c r="B17595" s="44" t="s">
        <v>15779</v>
      </c>
      <c r="C17595" s="45" t="s">
        <v>15780</v>
      </c>
      <c r="D17595" s="45" t="s">
        <v>18252</v>
      </c>
      <c r="E17595" s="45" t="s">
        <v>6416</v>
      </c>
      <c r="F17595" s="45" t="s">
        <v>1384</v>
      </c>
      <c r="G17595" s="45" t="s">
        <v>1385</v>
      </c>
    </row>
    <row r="17596" spans="1:14" x14ac:dyDescent="0.25">
      <c r="A17596" s="273" t="s">
        <v>8354</v>
      </c>
      <c r="B17596" s="273" t="s">
        <v>8310</v>
      </c>
      <c r="C17596" s="274">
        <v>791202207008</v>
      </c>
      <c r="D17596" s="274" t="s">
        <v>8356</v>
      </c>
      <c r="E17596" s="276" t="s">
        <v>6714</v>
      </c>
      <c r="F17596" s="328"/>
      <c r="G17596" s="328"/>
      <c r="H17596" s="328"/>
      <c r="I17596" s="329"/>
      <c r="J17596" s="329"/>
      <c r="K17596" s="329"/>
      <c r="L17596" s="337"/>
    </row>
    <row r="17597" spans="1:14" x14ac:dyDescent="0.25">
      <c r="A17597" s="262" t="s">
        <v>11657</v>
      </c>
      <c r="B17597" s="262" t="s">
        <v>7408</v>
      </c>
      <c r="C17597" s="53" t="s">
        <v>11781</v>
      </c>
      <c r="D17597" s="93" t="s">
        <v>7330</v>
      </c>
      <c r="E17597" s="263">
        <v>47062</v>
      </c>
      <c r="F17597" s="93"/>
      <c r="G17597" s="93"/>
      <c r="H17597" s="93"/>
      <c r="I17597" s="99"/>
      <c r="J17597" s="99"/>
      <c r="K17597" s="99"/>
      <c r="L17597" s="337"/>
    </row>
    <row r="17598" spans="1:14" x14ac:dyDescent="0.25">
      <c r="A17598" s="264" t="s">
        <v>18082</v>
      </c>
      <c r="B17598" s="264" t="s">
        <v>1063</v>
      </c>
      <c r="C17598" s="265">
        <v>220104</v>
      </c>
      <c r="D17598" s="265" t="s">
        <v>15953</v>
      </c>
      <c r="E17598" s="266" t="s">
        <v>6677</v>
      </c>
    </row>
    <row r="17599" spans="1:14" x14ac:dyDescent="0.25">
      <c r="A17599" s="264" t="s">
        <v>18082</v>
      </c>
      <c r="B17599" s="264" t="s">
        <v>6663</v>
      </c>
      <c r="C17599" s="265">
        <v>22010602</v>
      </c>
      <c r="D17599" s="265" t="s">
        <v>15953</v>
      </c>
      <c r="E17599" s="266" t="s">
        <v>6211</v>
      </c>
    </row>
    <row r="17600" spans="1:14" x14ac:dyDescent="0.25">
      <c r="A17600" s="264" t="s">
        <v>18082</v>
      </c>
      <c r="B17600" s="264" t="s">
        <v>17682</v>
      </c>
      <c r="C17600" s="265">
        <v>25010501</v>
      </c>
      <c r="D17600" s="265" t="s">
        <v>15953</v>
      </c>
      <c r="E17600" s="266" t="s">
        <v>17681</v>
      </c>
    </row>
    <row r="17601" spans="1:13" x14ac:dyDescent="0.25">
      <c r="A17601" s="264" t="s">
        <v>15227</v>
      </c>
      <c r="B17601" s="264" t="s">
        <v>12996</v>
      </c>
      <c r="C17601" s="265">
        <v>24010401</v>
      </c>
      <c r="D17601" s="265" t="s">
        <v>15953</v>
      </c>
      <c r="E17601" s="266" t="s">
        <v>12997</v>
      </c>
    </row>
    <row r="17602" spans="1:13" x14ac:dyDescent="0.25">
      <c r="A17602" s="264" t="s">
        <v>15227</v>
      </c>
      <c r="B17602" s="264" t="s">
        <v>3782</v>
      </c>
      <c r="C17602" s="265">
        <v>24010402</v>
      </c>
      <c r="D17602" s="265" t="s">
        <v>15953</v>
      </c>
      <c r="E17602" s="266" t="s">
        <v>8836</v>
      </c>
    </row>
    <row r="17603" spans="1:13" x14ac:dyDescent="0.25">
      <c r="A17603" s="264" t="s">
        <v>15227</v>
      </c>
      <c r="B17603" s="264" t="s">
        <v>17682</v>
      </c>
      <c r="C17603" s="265">
        <v>25010501</v>
      </c>
      <c r="D17603" s="265" t="s">
        <v>15953</v>
      </c>
      <c r="E17603" s="266" t="s">
        <v>17681</v>
      </c>
    </row>
    <row r="17604" spans="1:13" x14ac:dyDescent="0.25">
      <c r="A17604" s="264" t="s">
        <v>15228</v>
      </c>
      <c r="B17604" s="264" t="s">
        <v>12996</v>
      </c>
      <c r="C17604" s="265">
        <v>24010401</v>
      </c>
      <c r="D17604" s="265" t="s">
        <v>15953</v>
      </c>
      <c r="E17604" s="266" t="s">
        <v>12997</v>
      </c>
    </row>
    <row r="17605" spans="1:13" x14ac:dyDescent="0.25">
      <c r="A17605" s="264" t="s">
        <v>15228</v>
      </c>
      <c r="B17605" s="264" t="s">
        <v>3782</v>
      </c>
      <c r="C17605" s="265">
        <v>24010402</v>
      </c>
      <c r="D17605" s="265" t="s">
        <v>15953</v>
      </c>
      <c r="E17605" s="266" t="s">
        <v>8836</v>
      </c>
    </row>
    <row r="17606" spans="1:13" ht="14.4" x14ac:dyDescent="0.2">
      <c r="A17606" s="57" t="s">
        <v>1486</v>
      </c>
      <c r="B17606" s="57" t="s">
        <v>1509</v>
      </c>
      <c r="C17606" s="62" t="s">
        <v>5958</v>
      </c>
      <c r="D17606" s="62" t="s">
        <v>5966</v>
      </c>
      <c r="E17606" s="341" t="s">
        <v>13531</v>
      </c>
      <c r="F17606" s="339"/>
      <c r="G17606" s="339"/>
      <c r="H17606" s="57"/>
      <c r="I17606" s="57"/>
      <c r="J17606" s="57"/>
      <c r="K17606" s="57"/>
      <c r="L17606" s="337"/>
    </row>
    <row r="17607" spans="1:13" x14ac:dyDescent="0.25">
      <c r="A17607" s="44" t="s">
        <v>10145</v>
      </c>
      <c r="B17607" s="44" t="s">
        <v>177</v>
      </c>
      <c r="C17607" s="45" t="s">
        <v>9993</v>
      </c>
      <c r="D17607" s="45" t="s">
        <v>15765</v>
      </c>
      <c r="E17607" s="45" t="s">
        <v>6212</v>
      </c>
      <c r="F17607" s="328"/>
      <c r="G17607" s="328"/>
      <c r="H17607" s="328"/>
      <c r="I17607" s="329"/>
      <c r="J17607" s="329"/>
      <c r="K17607" s="329"/>
      <c r="L17607" s="337"/>
    </row>
    <row r="17608" spans="1:13" x14ac:dyDescent="0.25">
      <c r="A17608" s="346" t="s">
        <v>10145</v>
      </c>
      <c r="B17608" s="346" t="s">
        <v>177</v>
      </c>
      <c r="C17608" s="347" t="s">
        <v>9993</v>
      </c>
      <c r="D17608" s="347" t="s">
        <v>15765</v>
      </c>
      <c r="E17608" s="347" t="s">
        <v>16792</v>
      </c>
      <c r="F17608" s="346"/>
      <c r="G17608" s="346"/>
      <c r="H17608" s="346"/>
      <c r="I17608" s="346"/>
      <c r="J17608" s="346"/>
      <c r="K17608" s="346"/>
      <c r="L17608" s="346"/>
      <c r="M17608" s="346"/>
    </row>
    <row r="17609" spans="1:13" x14ac:dyDescent="0.25">
      <c r="A17609" s="44" t="s">
        <v>10145</v>
      </c>
      <c r="B17609" s="44" t="s">
        <v>177</v>
      </c>
      <c r="C17609" s="45" t="s">
        <v>9993</v>
      </c>
      <c r="D17609" s="45" t="s">
        <v>13812</v>
      </c>
      <c r="E17609" s="45" t="s">
        <v>6212</v>
      </c>
      <c r="F17609" s="93"/>
      <c r="G17609" s="93"/>
      <c r="H17609" s="93"/>
      <c r="I17609" s="99"/>
      <c r="J17609" s="99"/>
      <c r="K17609" s="99"/>
      <c r="L17609" s="337"/>
    </row>
    <row r="17610" spans="1:13" x14ac:dyDescent="0.25">
      <c r="A17610" s="264" t="s">
        <v>9677</v>
      </c>
      <c r="B17610" s="264" t="s">
        <v>4181</v>
      </c>
      <c r="C17610" s="265">
        <v>230301</v>
      </c>
      <c r="D17610" s="265" t="s">
        <v>15953</v>
      </c>
      <c r="E17610" s="266" t="s">
        <v>6877</v>
      </c>
    </row>
    <row r="17611" spans="1:13" x14ac:dyDescent="0.25">
      <c r="A17611" s="264" t="s">
        <v>1334</v>
      </c>
      <c r="B17611" s="264" t="s">
        <v>2751</v>
      </c>
      <c r="C17611" s="265">
        <v>230105</v>
      </c>
      <c r="D17611" s="265" t="s">
        <v>15953</v>
      </c>
      <c r="E17611" s="266" t="s">
        <v>6877</v>
      </c>
    </row>
    <row r="17612" spans="1:13" x14ac:dyDescent="0.25">
      <c r="A17612" s="264" t="s">
        <v>1334</v>
      </c>
      <c r="B17612" s="264" t="s">
        <v>1068</v>
      </c>
      <c r="C17612" s="265">
        <v>230202</v>
      </c>
      <c r="D17612" s="265" t="s">
        <v>15953</v>
      </c>
      <c r="E17612" s="266" t="s">
        <v>8836</v>
      </c>
    </row>
    <row r="17613" spans="1:13" x14ac:dyDescent="0.25">
      <c r="A17613" s="264" t="s">
        <v>1334</v>
      </c>
      <c r="B17613" s="264" t="s">
        <v>14623</v>
      </c>
      <c r="C17613" s="265">
        <v>24050301</v>
      </c>
      <c r="D17613" s="265" t="s">
        <v>15953</v>
      </c>
      <c r="E17613" s="266" t="s">
        <v>6710</v>
      </c>
    </row>
    <row r="17614" spans="1:13" x14ac:dyDescent="0.25">
      <c r="A17614" s="44" t="s">
        <v>16253</v>
      </c>
      <c r="B17614" s="44" t="s">
        <v>2667</v>
      </c>
      <c r="C17614" s="45" t="s">
        <v>9088</v>
      </c>
      <c r="D17614" s="45" t="s">
        <v>18252</v>
      </c>
      <c r="E17614" s="45" t="s">
        <v>6809</v>
      </c>
      <c r="F17614" s="45" t="s">
        <v>1384</v>
      </c>
      <c r="G17614" s="45" t="s">
        <v>1385</v>
      </c>
    </row>
    <row r="17615" spans="1:13" x14ac:dyDescent="0.25">
      <c r="A17615" s="44" t="s">
        <v>16253</v>
      </c>
      <c r="B17615" s="44" t="s">
        <v>18116</v>
      </c>
      <c r="C17615" s="45" t="s">
        <v>18117</v>
      </c>
      <c r="D17615" s="45" t="s">
        <v>18252</v>
      </c>
      <c r="E17615" s="45" t="s">
        <v>6985</v>
      </c>
      <c r="F17615" s="45" t="s">
        <v>1384</v>
      </c>
      <c r="G17615" s="45" t="s">
        <v>1385</v>
      </c>
    </row>
    <row r="17616" spans="1:13" x14ac:dyDescent="0.25">
      <c r="A17616" s="44" t="s">
        <v>16253</v>
      </c>
      <c r="B17616" s="44" t="s">
        <v>1345</v>
      </c>
      <c r="C17616" s="45" t="s">
        <v>18105</v>
      </c>
      <c r="D17616" s="45" t="s">
        <v>18252</v>
      </c>
      <c r="E17616" s="45" t="s">
        <v>6985</v>
      </c>
      <c r="F17616" s="45" t="s">
        <v>1384</v>
      </c>
      <c r="G17616" s="45" t="s">
        <v>1385</v>
      </c>
    </row>
    <row r="17617" spans="1:12" x14ac:dyDescent="0.25">
      <c r="A17617" s="44" t="s">
        <v>16253</v>
      </c>
      <c r="B17617" s="44" t="s">
        <v>18102</v>
      </c>
      <c r="C17617" s="45" t="s">
        <v>18103</v>
      </c>
      <c r="D17617" s="45" t="s">
        <v>18252</v>
      </c>
      <c r="E17617" s="45" t="s">
        <v>6985</v>
      </c>
      <c r="F17617" s="45" t="s">
        <v>1384</v>
      </c>
      <c r="G17617" s="45" t="s">
        <v>1385</v>
      </c>
    </row>
    <row r="17618" spans="1:12" x14ac:dyDescent="0.25">
      <c r="A17618" s="1" t="s">
        <v>159</v>
      </c>
      <c r="B17618" s="432" t="s">
        <v>183</v>
      </c>
      <c r="C17618" s="433" t="s">
        <v>6332</v>
      </c>
      <c r="D17618" s="434" t="s">
        <v>17016</v>
      </c>
      <c r="E17618" s="434">
        <v>45885</v>
      </c>
    </row>
    <row r="17619" spans="1:12" x14ac:dyDescent="0.25">
      <c r="A17619" s="1" t="s">
        <v>159</v>
      </c>
      <c r="B17619" s="432" t="s">
        <v>9694</v>
      </c>
      <c r="C17619" s="433" t="s">
        <v>10914</v>
      </c>
      <c r="D17619" s="434" t="s">
        <v>17016</v>
      </c>
      <c r="E17619" s="434">
        <v>46158</v>
      </c>
    </row>
    <row r="17620" spans="1:12" x14ac:dyDescent="0.25">
      <c r="A17620" s="264" t="s">
        <v>4370</v>
      </c>
      <c r="B17620" s="264" t="s">
        <v>3753</v>
      </c>
      <c r="C17620" s="265">
        <v>210101</v>
      </c>
      <c r="D17620" s="265" t="s">
        <v>15953</v>
      </c>
      <c r="E17620" s="266" t="s">
        <v>3754</v>
      </c>
    </row>
    <row r="17621" spans="1:12" x14ac:dyDescent="0.25">
      <c r="A17621" s="1" t="s">
        <v>9718</v>
      </c>
      <c r="B17621" s="432" t="s">
        <v>9694</v>
      </c>
      <c r="C17621" s="433" t="s">
        <v>9719</v>
      </c>
      <c r="D17621" s="434" t="s">
        <v>17016</v>
      </c>
      <c r="E17621" s="434">
        <v>46158</v>
      </c>
    </row>
    <row r="17622" spans="1:12" x14ac:dyDescent="0.2">
      <c r="A17622" s="57" t="s">
        <v>4542</v>
      </c>
      <c r="B17622" s="92" t="s">
        <v>4550</v>
      </c>
      <c r="C17622" s="93" t="s">
        <v>4548</v>
      </c>
      <c r="D17622" s="93" t="s">
        <v>4549</v>
      </c>
      <c r="E17622" s="94">
        <v>46203</v>
      </c>
      <c r="F17622" s="93"/>
      <c r="G17622" s="93"/>
      <c r="H17622" s="93"/>
      <c r="I17622" s="99"/>
      <c r="J17622" s="99"/>
      <c r="K17622" s="99"/>
      <c r="L17622" s="337"/>
    </row>
    <row r="17623" spans="1:12" x14ac:dyDescent="0.2">
      <c r="A17623" s="57" t="s">
        <v>1487</v>
      </c>
      <c r="B17623" s="58" t="s">
        <v>4914</v>
      </c>
      <c r="C17623" s="62">
        <v>23022</v>
      </c>
      <c r="D17623" s="62" t="s">
        <v>5966</v>
      </c>
      <c r="E17623" s="60">
        <v>46630</v>
      </c>
      <c r="F17623" s="339" t="s">
        <v>16267</v>
      </c>
      <c r="G17623" s="339" t="s">
        <v>16268</v>
      </c>
      <c r="H17623" s="57"/>
      <c r="I17623" s="57"/>
      <c r="J17623" s="57"/>
      <c r="K17623" s="57"/>
      <c r="L17623" s="337"/>
    </row>
    <row r="17624" spans="1:12" x14ac:dyDescent="0.25">
      <c r="A17624" s="264" t="s">
        <v>11528</v>
      </c>
      <c r="B17624" s="264" t="s">
        <v>3591</v>
      </c>
      <c r="C17624" s="265">
        <v>230901</v>
      </c>
      <c r="D17624" s="265" t="s">
        <v>15953</v>
      </c>
      <c r="E17624" s="266" t="s">
        <v>10715</v>
      </c>
    </row>
    <row r="17625" spans="1:12" x14ac:dyDescent="0.25">
      <c r="A17625" s="403" t="s">
        <v>17658</v>
      </c>
      <c r="B17625" s="403" t="s">
        <v>17124</v>
      </c>
      <c r="C17625" s="413">
        <v>16.239999999999998</v>
      </c>
      <c r="D17625" s="43" t="s">
        <v>17679</v>
      </c>
      <c r="E17625" s="43">
        <v>47299</v>
      </c>
      <c r="F17625" s="88"/>
    </row>
    <row r="17626" spans="1:12" x14ac:dyDescent="0.25">
      <c r="A17626" s="264" t="s">
        <v>1044</v>
      </c>
      <c r="B17626" s="264" t="s">
        <v>4181</v>
      </c>
      <c r="C17626" s="265">
        <v>210305</v>
      </c>
      <c r="D17626" s="265" t="s">
        <v>15953</v>
      </c>
      <c r="E17626" s="266" t="s">
        <v>3754</v>
      </c>
    </row>
    <row r="17627" spans="1:12" x14ac:dyDescent="0.25">
      <c r="A17627" s="264" t="s">
        <v>10516</v>
      </c>
      <c r="B17627" s="264" t="s">
        <v>10527</v>
      </c>
      <c r="C17627" s="265">
        <v>230505</v>
      </c>
      <c r="D17627" s="265" t="s">
        <v>15953</v>
      </c>
      <c r="E17627" s="266" t="s">
        <v>9689</v>
      </c>
    </row>
    <row r="17628" spans="1:12" x14ac:dyDescent="0.25">
      <c r="A17628" s="264" t="s">
        <v>8822</v>
      </c>
      <c r="B17628" s="264" t="s">
        <v>3782</v>
      </c>
      <c r="C17628" s="265">
        <v>23010402</v>
      </c>
      <c r="D17628" s="265" t="s">
        <v>15953</v>
      </c>
      <c r="E17628" s="266" t="s">
        <v>8836</v>
      </c>
    </row>
    <row r="17629" spans="1:12" x14ac:dyDescent="0.25">
      <c r="A17629" s="44" t="s">
        <v>16254</v>
      </c>
      <c r="B17629" s="44" t="s">
        <v>5083</v>
      </c>
      <c r="C17629" s="45" t="s">
        <v>15961</v>
      </c>
      <c r="D17629" s="45" t="s">
        <v>18252</v>
      </c>
      <c r="E17629" s="45" t="s">
        <v>6214</v>
      </c>
      <c r="F17629" s="45" t="s">
        <v>1385</v>
      </c>
      <c r="G17629" s="45" t="s">
        <v>1385</v>
      </c>
    </row>
    <row r="17630" spans="1:12" x14ac:dyDescent="0.25">
      <c r="A17630" s="1" t="s">
        <v>94</v>
      </c>
      <c r="B17630" s="432" t="s">
        <v>9746</v>
      </c>
      <c r="C17630" s="433" t="s">
        <v>6375</v>
      </c>
      <c r="D17630" s="434" t="s">
        <v>17016</v>
      </c>
      <c r="E17630" s="434">
        <v>46131</v>
      </c>
    </row>
    <row r="17631" spans="1:12" x14ac:dyDescent="0.25">
      <c r="A17631" s="1" t="s">
        <v>94</v>
      </c>
      <c r="B17631" s="432" t="s">
        <v>9746</v>
      </c>
      <c r="C17631" s="433" t="s">
        <v>6375</v>
      </c>
      <c r="D17631" s="434" t="s">
        <v>17016</v>
      </c>
      <c r="E17631" s="434">
        <v>46131</v>
      </c>
    </row>
    <row r="17632" spans="1:12" x14ac:dyDescent="0.25">
      <c r="A17632" s="1" t="s">
        <v>94</v>
      </c>
      <c r="B17632" s="432" t="s">
        <v>9746</v>
      </c>
      <c r="C17632" s="433" t="s">
        <v>6375</v>
      </c>
      <c r="D17632" s="434" t="s">
        <v>17016</v>
      </c>
      <c r="E17632" s="434">
        <v>46131</v>
      </c>
    </row>
    <row r="17633" spans="1:13" x14ac:dyDescent="0.25">
      <c r="A17633" s="264" t="s">
        <v>94</v>
      </c>
      <c r="B17633" s="264" t="s">
        <v>6966</v>
      </c>
      <c r="C17633" s="265">
        <v>23010401</v>
      </c>
      <c r="D17633" s="265" t="s">
        <v>15953</v>
      </c>
      <c r="E17633" s="266" t="s">
        <v>6967</v>
      </c>
    </row>
    <row r="17634" spans="1:13" x14ac:dyDescent="0.25">
      <c r="A17634" s="264" t="s">
        <v>94</v>
      </c>
      <c r="B17634" s="264" t="s">
        <v>3782</v>
      </c>
      <c r="C17634" s="265">
        <v>23010402</v>
      </c>
      <c r="D17634" s="265" t="s">
        <v>15953</v>
      </c>
      <c r="E17634" s="266" t="s">
        <v>8836</v>
      </c>
    </row>
    <row r="17635" spans="1:13" x14ac:dyDescent="0.25">
      <c r="A17635" s="264" t="s">
        <v>15229</v>
      </c>
      <c r="B17635" s="264" t="s">
        <v>12996</v>
      </c>
      <c r="C17635" s="265">
        <v>24010401</v>
      </c>
      <c r="D17635" s="265" t="s">
        <v>15953</v>
      </c>
      <c r="E17635" s="266" t="s">
        <v>12997</v>
      </c>
    </row>
    <row r="17636" spans="1:13" x14ac:dyDescent="0.25">
      <c r="A17636" s="264" t="s">
        <v>15229</v>
      </c>
      <c r="B17636" s="264" t="s">
        <v>3782</v>
      </c>
      <c r="C17636" s="265">
        <v>24010402</v>
      </c>
      <c r="D17636" s="265" t="s">
        <v>15953</v>
      </c>
      <c r="E17636" s="266" t="s">
        <v>8836</v>
      </c>
    </row>
    <row r="17637" spans="1:13" x14ac:dyDescent="0.25">
      <c r="A17637" s="264" t="s">
        <v>15229</v>
      </c>
      <c r="B17637" s="264" t="s">
        <v>4844</v>
      </c>
      <c r="C17637" s="265">
        <v>24060401</v>
      </c>
      <c r="D17637" s="265" t="s">
        <v>15953</v>
      </c>
      <c r="E17637" s="266" t="s">
        <v>6412</v>
      </c>
    </row>
    <row r="17638" spans="1:13" x14ac:dyDescent="0.25">
      <c r="A17638" s="264" t="s">
        <v>15229</v>
      </c>
      <c r="B17638" s="264" t="s">
        <v>1057</v>
      </c>
      <c r="C17638" s="265">
        <v>24060402</v>
      </c>
      <c r="D17638" s="265" t="s">
        <v>15953</v>
      </c>
      <c r="E17638" s="266" t="s">
        <v>5410</v>
      </c>
    </row>
    <row r="17639" spans="1:13" x14ac:dyDescent="0.25">
      <c r="A17639" s="44" t="s">
        <v>10143</v>
      </c>
      <c r="B17639" s="44" t="s">
        <v>307</v>
      </c>
      <c r="C17639" s="45" t="s">
        <v>10144</v>
      </c>
      <c r="D17639" s="45" t="s">
        <v>15765</v>
      </c>
      <c r="E17639" s="45" t="s">
        <v>6210</v>
      </c>
      <c r="F17639" s="328"/>
      <c r="G17639" s="328"/>
      <c r="H17639" s="328"/>
      <c r="I17639" s="329"/>
      <c r="J17639" s="329"/>
      <c r="K17639" s="329"/>
      <c r="L17639" s="337"/>
    </row>
    <row r="17640" spans="1:13" x14ac:dyDescent="0.25">
      <c r="A17640" s="346" t="s">
        <v>10143</v>
      </c>
      <c r="B17640" s="346" t="s">
        <v>307</v>
      </c>
      <c r="C17640" s="347" t="s">
        <v>10144</v>
      </c>
      <c r="D17640" s="347" t="s">
        <v>15765</v>
      </c>
      <c r="E17640" s="347" t="s">
        <v>16794</v>
      </c>
      <c r="F17640" s="346"/>
      <c r="G17640" s="346"/>
      <c r="H17640" s="346"/>
      <c r="I17640" s="346"/>
      <c r="J17640" s="346"/>
      <c r="K17640" s="346"/>
      <c r="L17640" s="346"/>
      <c r="M17640" s="346"/>
    </row>
    <row r="17641" spans="1:13" x14ac:dyDescent="0.25">
      <c r="A17641" s="44" t="s">
        <v>10143</v>
      </c>
      <c r="B17641" s="44" t="s">
        <v>307</v>
      </c>
      <c r="C17641" s="45" t="s">
        <v>10144</v>
      </c>
      <c r="D17641" s="45" t="s">
        <v>13812</v>
      </c>
      <c r="E17641" s="45" t="s">
        <v>6210</v>
      </c>
      <c r="F17641" s="93"/>
      <c r="G17641" s="93"/>
      <c r="H17641" s="93"/>
      <c r="I17641" s="99"/>
      <c r="J17641" s="99"/>
      <c r="K17641" s="99"/>
      <c r="L17641" s="337"/>
    </row>
    <row r="17642" spans="1:13" x14ac:dyDescent="0.25">
      <c r="A17642" s="264" t="s">
        <v>15230</v>
      </c>
      <c r="B17642" s="264" t="s">
        <v>14586</v>
      </c>
      <c r="C17642" s="265">
        <v>240403</v>
      </c>
      <c r="D17642" s="265" t="s">
        <v>15953</v>
      </c>
      <c r="E17642" s="266" t="s">
        <v>6492</v>
      </c>
    </row>
    <row r="17643" spans="1:13" x14ac:dyDescent="0.25">
      <c r="A17643" s="264" t="s">
        <v>1045</v>
      </c>
      <c r="B17643" s="264" t="s">
        <v>2751</v>
      </c>
      <c r="C17643" s="265">
        <v>230105</v>
      </c>
      <c r="D17643" s="265" t="s">
        <v>15953</v>
      </c>
      <c r="E17643" s="266" t="s">
        <v>6877</v>
      </c>
    </row>
    <row r="17644" spans="1:13" x14ac:dyDescent="0.25">
      <c r="A17644" s="44" t="s">
        <v>18245</v>
      </c>
      <c r="B17644" s="44" t="s">
        <v>1350</v>
      </c>
      <c r="C17644" s="45" t="s">
        <v>6188</v>
      </c>
      <c r="D17644" s="45" t="s">
        <v>18252</v>
      </c>
      <c r="E17644" s="45" t="s">
        <v>6211</v>
      </c>
      <c r="F17644" s="45" t="s">
        <v>1385</v>
      </c>
      <c r="G17644" s="45" t="s">
        <v>1384</v>
      </c>
    </row>
    <row r="17645" spans="1:13" x14ac:dyDescent="0.25">
      <c r="A17645" s="44" t="s">
        <v>15696</v>
      </c>
      <c r="B17645" s="44" t="s">
        <v>1354</v>
      </c>
      <c r="C17645" s="45" t="s">
        <v>14385</v>
      </c>
      <c r="D17645" s="45" t="s">
        <v>18252</v>
      </c>
      <c r="E17645" s="45" t="s">
        <v>3064</v>
      </c>
      <c r="F17645" s="45" t="s">
        <v>1384</v>
      </c>
      <c r="G17645" s="45" t="s">
        <v>1385</v>
      </c>
    </row>
    <row r="17646" spans="1:13" x14ac:dyDescent="0.25">
      <c r="A17646" s="44" t="s">
        <v>1761</v>
      </c>
      <c r="B17646" s="44" t="s">
        <v>5296</v>
      </c>
      <c r="C17646" s="45" t="s">
        <v>5371</v>
      </c>
      <c r="D17646" s="45" t="s">
        <v>15765</v>
      </c>
      <c r="E17646" s="45" t="s">
        <v>5246</v>
      </c>
      <c r="F17646" s="328"/>
      <c r="G17646" s="328"/>
      <c r="H17646" s="328"/>
      <c r="I17646" s="329"/>
      <c r="J17646" s="329"/>
      <c r="K17646" s="329"/>
      <c r="L17646" s="337"/>
    </row>
    <row r="17647" spans="1:13" x14ac:dyDescent="0.25">
      <c r="A17647" s="346" t="s">
        <v>1761</v>
      </c>
      <c r="B17647" s="346" t="s">
        <v>5296</v>
      </c>
      <c r="C17647" s="347" t="s">
        <v>5371</v>
      </c>
      <c r="D17647" s="347" t="s">
        <v>15765</v>
      </c>
      <c r="E17647" s="347" t="s">
        <v>2980</v>
      </c>
      <c r="F17647" s="346"/>
      <c r="G17647" s="346"/>
      <c r="H17647" s="346"/>
      <c r="I17647" s="346"/>
      <c r="J17647" s="346"/>
      <c r="K17647" s="346"/>
      <c r="L17647" s="346"/>
      <c r="M17647" s="346"/>
    </row>
    <row r="17648" spans="1:13" x14ac:dyDescent="0.25">
      <c r="A17648" s="44" t="s">
        <v>6169</v>
      </c>
      <c r="B17648" s="44" t="s">
        <v>1840</v>
      </c>
      <c r="C17648" s="45" t="s">
        <v>6194</v>
      </c>
      <c r="D17648" s="45" t="s">
        <v>18252</v>
      </c>
      <c r="E17648" s="45" t="s">
        <v>6213</v>
      </c>
      <c r="F17648" s="45" t="s">
        <v>1384</v>
      </c>
      <c r="G17648" s="45" t="s">
        <v>1385</v>
      </c>
    </row>
    <row r="17649" spans="1:14" x14ac:dyDescent="0.25">
      <c r="A17649" s="403" t="s">
        <v>17659</v>
      </c>
      <c r="B17649" s="403" t="s">
        <v>17087</v>
      </c>
      <c r="C17649" s="413">
        <v>9.24</v>
      </c>
      <c r="D17649" s="43" t="s">
        <v>17679</v>
      </c>
      <c r="E17649" s="43">
        <v>47299</v>
      </c>
      <c r="F17649" s="88"/>
    </row>
    <row r="17650" spans="1:14" x14ac:dyDescent="0.25">
      <c r="A17650" s="403" t="s">
        <v>17659</v>
      </c>
      <c r="B17650" s="403" t="s">
        <v>17187</v>
      </c>
      <c r="C17650" s="413">
        <v>10.24</v>
      </c>
      <c r="D17650" s="43" t="s">
        <v>17679</v>
      </c>
      <c r="E17650" s="43">
        <v>47299</v>
      </c>
      <c r="F17650" s="88"/>
    </row>
    <row r="17651" spans="1:14" x14ac:dyDescent="0.25">
      <c r="A17651" s="403" t="s">
        <v>17659</v>
      </c>
      <c r="B17651" s="403" t="s">
        <v>17101</v>
      </c>
      <c r="C17651" s="413">
        <v>11.24</v>
      </c>
      <c r="D17651" s="43" t="s">
        <v>17679</v>
      </c>
      <c r="E17651" s="43">
        <v>47299</v>
      </c>
      <c r="F17651" s="88"/>
    </row>
    <row r="17652" spans="1:14" x14ac:dyDescent="0.25">
      <c r="A17652" s="403" t="s">
        <v>17659</v>
      </c>
      <c r="B17652" s="403" t="s">
        <v>17131</v>
      </c>
      <c r="C17652" s="413">
        <v>17.239999999999998</v>
      </c>
      <c r="D17652" s="43" t="s">
        <v>17679</v>
      </c>
      <c r="E17652" s="43">
        <v>47299</v>
      </c>
      <c r="F17652" s="88"/>
    </row>
    <row r="17653" spans="1:14" x14ac:dyDescent="0.25">
      <c r="A17653" s="403" t="s">
        <v>17659</v>
      </c>
      <c r="B17653" s="403" t="s">
        <v>17271</v>
      </c>
      <c r="C17653" s="413">
        <v>34.24</v>
      </c>
      <c r="D17653" s="43" t="s">
        <v>17679</v>
      </c>
      <c r="E17653" s="43">
        <v>47299</v>
      </c>
      <c r="F17653" s="88"/>
    </row>
    <row r="17654" spans="1:14" x14ac:dyDescent="0.25">
      <c r="A17654" s="403" t="s">
        <v>17660</v>
      </c>
      <c r="B17654" s="403" t="s">
        <v>17091</v>
      </c>
      <c r="C17654" s="413">
        <v>12.24</v>
      </c>
      <c r="D17654" s="43" t="s">
        <v>17679</v>
      </c>
      <c r="E17654" s="43">
        <v>47299</v>
      </c>
      <c r="F17654" s="88"/>
    </row>
    <row r="17655" spans="1:14" x14ac:dyDescent="0.25">
      <c r="A17655" s="1" t="s">
        <v>160</v>
      </c>
      <c r="B17655" s="432" t="s">
        <v>2190</v>
      </c>
      <c r="C17655" s="433" t="s">
        <v>4424</v>
      </c>
      <c r="D17655" s="434" t="s">
        <v>17016</v>
      </c>
      <c r="E17655" s="434">
        <v>45823</v>
      </c>
    </row>
    <row r="17656" spans="1:14" x14ac:dyDescent="0.25">
      <c r="A17656" s="1" t="s">
        <v>160</v>
      </c>
      <c r="B17656" s="432" t="s">
        <v>2154</v>
      </c>
      <c r="C17656" s="433" t="s">
        <v>18291</v>
      </c>
      <c r="D17656" s="434" t="s">
        <v>17016</v>
      </c>
      <c r="E17656" s="434">
        <v>46036</v>
      </c>
    </row>
    <row r="17657" spans="1:14" x14ac:dyDescent="0.25">
      <c r="A17657" s="1" t="s">
        <v>160</v>
      </c>
      <c r="B17657" s="432" t="s">
        <v>2154</v>
      </c>
      <c r="C17657" s="433" t="s">
        <v>18292</v>
      </c>
      <c r="D17657" s="434" t="s">
        <v>17016</v>
      </c>
      <c r="E17657" s="434">
        <v>46036</v>
      </c>
    </row>
    <row r="17658" spans="1:14" x14ac:dyDescent="0.25">
      <c r="A17658" s="44" t="s">
        <v>6170</v>
      </c>
      <c r="B17658" s="44" t="s">
        <v>6179</v>
      </c>
      <c r="C17658" s="45" t="s">
        <v>6199</v>
      </c>
      <c r="D17658" s="45" t="s">
        <v>18252</v>
      </c>
      <c r="E17658" s="45" t="s">
        <v>6212</v>
      </c>
      <c r="F17658" s="45" t="s">
        <v>1384</v>
      </c>
      <c r="G17658" s="45" t="s">
        <v>1385</v>
      </c>
    </row>
    <row r="17659" spans="1:14" x14ac:dyDescent="0.25">
      <c r="A17659" s="264" t="s">
        <v>18083</v>
      </c>
      <c r="B17659" s="264" t="s">
        <v>1069</v>
      </c>
      <c r="C17659" s="265">
        <v>230103</v>
      </c>
      <c r="D17659" s="265" t="s">
        <v>15953</v>
      </c>
      <c r="E17659" s="266" t="s">
        <v>6809</v>
      </c>
    </row>
    <row r="17660" spans="1:14" x14ac:dyDescent="0.25">
      <c r="A17660" s="264" t="s">
        <v>18083</v>
      </c>
      <c r="B17660" s="264" t="s">
        <v>10523</v>
      </c>
      <c r="C17660" s="265">
        <v>230603</v>
      </c>
      <c r="D17660" s="265" t="s">
        <v>15953</v>
      </c>
      <c r="E17660" s="266" t="s">
        <v>5410</v>
      </c>
    </row>
    <row r="17661" spans="1:14" x14ac:dyDescent="0.25">
      <c r="A17661" s="264" t="s">
        <v>18083</v>
      </c>
      <c r="B17661" s="264" t="s">
        <v>10629</v>
      </c>
      <c r="C17661" s="265">
        <v>230804</v>
      </c>
      <c r="D17661" s="265" t="s">
        <v>15953</v>
      </c>
      <c r="E17661" s="266" t="s">
        <v>5279</v>
      </c>
    </row>
    <row r="17662" spans="1:14" x14ac:dyDescent="0.25">
      <c r="A17662" s="264" t="s">
        <v>18083</v>
      </c>
      <c r="B17662" s="264" t="s">
        <v>3590</v>
      </c>
      <c r="C17662" s="265">
        <v>230903</v>
      </c>
      <c r="D17662" s="265" t="s">
        <v>15953</v>
      </c>
      <c r="E17662" s="266" t="s">
        <v>10715</v>
      </c>
    </row>
    <row r="17663" spans="1:14" x14ac:dyDescent="0.25">
      <c r="A17663" s="264" t="s">
        <v>18083</v>
      </c>
      <c r="B17663" s="264" t="s">
        <v>1921</v>
      </c>
      <c r="C17663" s="265">
        <v>250101</v>
      </c>
      <c r="D17663" s="265" t="s">
        <v>15953</v>
      </c>
      <c r="E17663" s="266" t="s">
        <v>17681</v>
      </c>
    </row>
    <row r="17664" spans="1:14" x14ac:dyDescent="0.25">
      <c r="A17664" s="44" t="s">
        <v>7773</v>
      </c>
      <c r="B17664" s="92" t="s">
        <v>13392</v>
      </c>
      <c r="C17664" s="45" t="s">
        <v>13122</v>
      </c>
      <c r="D17664" s="93" t="s">
        <v>13391</v>
      </c>
      <c r="E17664" s="94">
        <v>45838</v>
      </c>
      <c r="F17664" s="93"/>
      <c r="G17664" s="93"/>
      <c r="H17664" s="93"/>
      <c r="I17664" s="99"/>
      <c r="J17664" s="99"/>
      <c r="K17664" s="99"/>
      <c r="L17664" s="337"/>
      <c r="M17664" s="31"/>
      <c r="N17664" s="31"/>
    </row>
    <row r="17665" spans="1:14" x14ac:dyDescent="0.25">
      <c r="A17665" s="102" t="s">
        <v>7773</v>
      </c>
      <c r="B17665" s="131" t="s">
        <v>7741</v>
      </c>
      <c r="C17665" s="96" t="s">
        <v>7742</v>
      </c>
      <c r="D17665" s="96" t="s">
        <v>1398</v>
      </c>
      <c r="E17665" s="112">
        <v>45737</v>
      </c>
      <c r="F17665" s="93"/>
      <c r="G17665" s="93"/>
      <c r="H17665" s="93"/>
      <c r="I17665" s="99"/>
      <c r="J17665" s="99"/>
      <c r="K17665" s="99"/>
      <c r="L17665" s="337"/>
      <c r="M17665" s="31"/>
      <c r="N17665" s="31"/>
    </row>
    <row r="17666" spans="1:14" x14ac:dyDescent="0.25">
      <c r="A17666" s="44" t="s">
        <v>8908</v>
      </c>
      <c r="B17666" s="44" t="s">
        <v>5235</v>
      </c>
      <c r="C17666" s="45" t="s">
        <v>5236</v>
      </c>
      <c r="D17666" s="45" t="s">
        <v>15765</v>
      </c>
      <c r="E17666" s="45" t="s">
        <v>5237</v>
      </c>
      <c r="F17666" s="328"/>
      <c r="G17666" s="328"/>
      <c r="H17666" s="328"/>
      <c r="I17666" s="329"/>
      <c r="J17666" s="329"/>
      <c r="K17666" s="329"/>
      <c r="L17666" s="337"/>
    </row>
    <row r="17667" spans="1:14" x14ac:dyDescent="0.25">
      <c r="A17667" s="346" t="s">
        <v>8908</v>
      </c>
      <c r="B17667" s="346" t="s">
        <v>5235</v>
      </c>
      <c r="C17667" s="347" t="s">
        <v>5236</v>
      </c>
      <c r="D17667" s="347" t="s">
        <v>15765</v>
      </c>
      <c r="E17667" s="347" t="s">
        <v>16807</v>
      </c>
      <c r="F17667" s="346"/>
      <c r="G17667" s="346"/>
      <c r="H17667" s="346"/>
      <c r="I17667" s="346"/>
      <c r="J17667" s="346"/>
      <c r="K17667" s="346"/>
      <c r="L17667" s="346"/>
      <c r="M17667" s="346"/>
    </row>
    <row r="17668" spans="1:14" x14ac:dyDescent="0.25">
      <c r="A17668" s="44" t="s">
        <v>8908</v>
      </c>
      <c r="B17668" s="44" t="s">
        <v>5235</v>
      </c>
      <c r="C17668" s="45" t="s">
        <v>5236</v>
      </c>
      <c r="D17668" s="45" t="s">
        <v>13812</v>
      </c>
      <c r="E17668" s="45" t="s">
        <v>5237</v>
      </c>
      <c r="F17668" s="93"/>
      <c r="G17668" s="93"/>
      <c r="H17668" s="93"/>
      <c r="I17668" s="99"/>
      <c r="J17668" s="99"/>
      <c r="K17668" s="99"/>
      <c r="L17668" s="337"/>
    </row>
    <row r="17669" spans="1:14" x14ac:dyDescent="0.25">
      <c r="A17669" s="44" t="s">
        <v>12732</v>
      </c>
      <c r="B17669" s="44" t="s">
        <v>12733</v>
      </c>
      <c r="C17669" s="45" t="s">
        <v>6654</v>
      </c>
      <c r="D17669" s="45" t="s">
        <v>4574</v>
      </c>
      <c r="E17669" s="275">
        <f>DATE(2026,8,1)</f>
        <v>46235</v>
      </c>
    </row>
    <row r="17670" spans="1:14" x14ac:dyDescent="0.25">
      <c r="A17670" s="44" t="s">
        <v>1335</v>
      </c>
      <c r="B17670" s="44" t="s">
        <v>1383</v>
      </c>
      <c r="C17670" s="45" t="s">
        <v>6204</v>
      </c>
      <c r="D17670" s="45" t="s">
        <v>18252</v>
      </c>
      <c r="E17670" s="45" t="s">
        <v>6211</v>
      </c>
      <c r="F17670" s="45" t="s">
        <v>1384</v>
      </c>
      <c r="G17670" s="45" t="s">
        <v>1385</v>
      </c>
    </row>
    <row r="17671" spans="1:14" x14ac:dyDescent="0.25">
      <c r="A17671" s="44" t="s">
        <v>1335</v>
      </c>
      <c r="B17671" s="44" t="s">
        <v>2040</v>
      </c>
      <c r="C17671" s="45" t="s">
        <v>6198</v>
      </c>
      <c r="D17671" s="45" t="s">
        <v>18252</v>
      </c>
      <c r="E17671" s="45" t="s">
        <v>5183</v>
      </c>
      <c r="F17671" s="45" t="s">
        <v>1384</v>
      </c>
      <c r="G17671" s="45" t="s">
        <v>1385</v>
      </c>
    </row>
    <row r="17672" spans="1:14" x14ac:dyDescent="0.25">
      <c r="A17672" s="48" t="s">
        <v>5125</v>
      </c>
      <c r="B17672" s="48" t="s">
        <v>5126</v>
      </c>
      <c r="C17672" s="53" t="s">
        <v>17001</v>
      </c>
      <c r="D17672" s="93" t="s">
        <v>1994</v>
      </c>
      <c r="E17672" s="263">
        <v>45991</v>
      </c>
      <c r="F17672" s="93"/>
      <c r="G17672" s="93"/>
      <c r="H17672" s="93"/>
      <c r="I17672" s="99"/>
      <c r="J17672" s="99"/>
      <c r="K17672" s="99"/>
      <c r="L17672" s="337"/>
      <c r="M17672" s="31"/>
      <c r="N17672" s="31"/>
    </row>
    <row r="17673" spans="1:14" x14ac:dyDescent="0.25">
      <c r="A17673" s="44" t="s">
        <v>652</v>
      </c>
      <c r="B17673" s="160" t="s">
        <v>7573</v>
      </c>
      <c r="C17673" s="167" t="s">
        <v>7574</v>
      </c>
      <c r="D17673" s="146" t="s">
        <v>1994</v>
      </c>
      <c r="E17673" s="66">
        <v>45626</v>
      </c>
      <c r="F17673" s="93"/>
      <c r="G17673" s="93"/>
      <c r="H17673" s="93"/>
      <c r="I17673" s="99"/>
      <c r="J17673" s="99"/>
      <c r="K17673" s="99"/>
      <c r="L17673" s="337"/>
    </row>
    <row r="17674" spans="1:14" x14ac:dyDescent="0.25">
      <c r="A17674" s="403" t="s">
        <v>652</v>
      </c>
      <c r="B17674" s="403" t="s">
        <v>17087</v>
      </c>
      <c r="C17674" s="413">
        <v>9.23</v>
      </c>
      <c r="D17674" s="43" t="s">
        <v>17679</v>
      </c>
      <c r="E17674" s="43">
        <v>46934</v>
      </c>
      <c r="F17674" s="88"/>
    </row>
    <row r="17675" spans="1:14" x14ac:dyDescent="0.25">
      <c r="A17675" s="403" t="s">
        <v>652</v>
      </c>
      <c r="B17675" s="403" t="s">
        <v>17372</v>
      </c>
      <c r="C17675" s="413">
        <v>43.25</v>
      </c>
      <c r="D17675" s="43" t="s">
        <v>17679</v>
      </c>
      <c r="E17675" s="43">
        <v>47514</v>
      </c>
      <c r="F17675" s="88"/>
    </row>
    <row r="17676" spans="1:14" x14ac:dyDescent="0.25">
      <c r="A17676" s="44" t="s">
        <v>652</v>
      </c>
      <c r="B17676" s="44" t="s">
        <v>15302</v>
      </c>
      <c r="C17676" s="45" t="s">
        <v>4964</v>
      </c>
      <c r="D17676" s="45" t="s">
        <v>16294</v>
      </c>
      <c r="E17676" s="46">
        <v>45900</v>
      </c>
      <c r="F17676" s="338"/>
      <c r="G17676" s="44"/>
      <c r="H17676" s="44"/>
      <c r="I17676" s="44"/>
      <c r="J17676" s="44"/>
      <c r="K17676" s="44"/>
      <c r="L17676" s="337"/>
      <c r="M17676" s="31"/>
      <c r="N17676" s="31"/>
    </row>
    <row r="17677" spans="1:14" x14ac:dyDescent="0.25">
      <c r="A17677" s="44" t="s">
        <v>10138</v>
      </c>
      <c r="B17677" s="44" t="s">
        <v>10139</v>
      </c>
      <c r="C17677" s="45" t="s">
        <v>10140</v>
      </c>
      <c r="D17677" s="45" t="s">
        <v>15765</v>
      </c>
      <c r="E17677" s="45" t="s">
        <v>6422</v>
      </c>
      <c r="F17677" s="328"/>
      <c r="G17677" s="328"/>
      <c r="H17677" s="328"/>
      <c r="I17677" s="329"/>
      <c r="J17677" s="329"/>
      <c r="K17677" s="329"/>
      <c r="L17677" s="337"/>
    </row>
    <row r="17678" spans="1:14" x14ac:dyDescent="0.25">
      <c r="A17678" s="346" t="s">
        <v>10138</v>
      </c>
      <c r="B17678" s="346" t="s">
        <v>10139</v>
      </c>
      <c r="C17678" s="347" t="s">
        <v>10140</v>
      </c>
      <c r="D17678" s="347" t="s">
        <v>15765</v>
      </c>
      <c r="E17678" s="347" t="s">
        <v>6665</v>
      </c>
      <c r="F17678" s="346"/>
      <c r="G17678" s="346"/>
      <c r="H17678" s="346"/>
      <c r="I17678" s="346"/>
      <c r="J17678" s="346"/>
      <c r="K17678" s="346"/>
      <c r="L17678" s="346"/>
      <c r="M17678" s="346"/>
    </row>
    <row r="17679" spans="1:14" x14ac:dyDescent="0.25">
      <c r="A17679" s="44" t="s">
        <v>10138</v>
      </c>
      <c r="B17679" s="44" t="s">
        <v>11980</v>
      </c>
      <c r="C17679" s="45" t="s">
        <v>6655</v>
      </c>
      <c r="D17679" s="45" t="s">
        <v>4574</v>
      </c>
      <c r="E17679" s="275">
        <f>DATE(2026,7,8)</f>
        <v>46211</v>
      </c>
    </row>
    <row r="17680" spans="1:14" x14ac:dyDescent="0.25">
      <c r="A17680" s="44" t="s">
        <v>10138</v>
      </c>
      <c r="B17680" s="44" t="s">
        <v>10139</v>
      </c>
      <c r="C17680" s="45" t="s">
        <v>10140</v>
      </c>
      <c r="D17680" s="45" t="s">
        <v>13812</v>
      </c>
      <c r="E17680" s="45" t="s">
        <v>6422</v>
      </c>
      <c r="F17680" s="93"/>
      <c r="G17680" s="93"/>
      <c r="H17680" s="93"/>
      <c r="I17680" s="99"/>
      <c r="J17680" s="99"/>
      <c r="K17680" s="99"/>
      <c r="L17680" s="337"/>
    </row>
    <row r="17681" spans="1:14" x14ac:dyDescent="0.25">
      <c r="A17681" s="264" t="s">
        <v>15231</v>
      </c>
      <c r="B17681" s="264" t="s">
        <v>3782</v>
      </c>
      <c r="C17681" s="265">
        <v>24010402</v>
      </c>
      <c r="D17681" s="265" t="s">
        <v>15953</v>
      </c>
      <c r="E17681" s="266" t="s">
        <v>8836</v>
      </c>
    </row>
    <row r="17682" spans="1:14" x14ac:dyDescent="0.25">
      <c r="A17682" s="264" t="s">
        <v>11529</v>
      </c>
      <c r="B17682" s="264" t="s">
        <v>1063</v>
      </c>
      <c r="C17682" s="265">
        <v>220104</v>
      </c>
      <c r="D17682" s="265" t="s">
        <v>15953</v>
      </c>
      <c r="E17682" s="266" t="s">
        <v>6677</v>
      </c>
    </row>
    <row r="17683" spans="1:14" x14ac:dyDescent="0.25">
      <c r="A17683" s="264" t="s">
        <v>11529</v>
      </c>
      <c r="B17683" s="264" t="s">
        <v>2770</v>
      </c>
      <c r="C17683" s="265">
        <v>221004</v>
      </c>
      <c r="D17683" s="265" t="s">
        <v>15953</v>
      </c>
      <c r="E17683" s="266" t="s">
        <v>5198</v>
      </c>
    </row>
    <row r="17684" spans="1:14" x14ac:dyDescent="0.25">
      <c r="A17684" s="264" t="s">
        <v>11529</v>
      </c>
      <c r="B17684" s="264" t="s">
        <v>11374</v>
      </c>
      <c r="C17684" s="265">
        <v>23100201</v>
      </c>
      <c r="D17684" s="265" t="s">
        <v>15953</v>
      </c>
      <c r="E17684" s="266" t="s">
        <v>2980</v>
      </c>
    </row>
    <row r="17685" spans="1:14" x14ac:dyDescent="0.25">
      <c r="A17685" s="264" t="s">
        <v>11529</v>
      </c>
      <c r="B17685" s="264" t="s">
        <v>3782</v>
      </c>
      <c r="C17685" s="265">
        <v>24010402</v>
      </c>
      <c r="D17685" s="265" t="s">
        <v>15953</v>
      </c>
      <c r="E17685" s="266" t="s">
        <v>8836</v>
      </c>
    </row>
    <row r="17686" spans="1:14" x14ac:dyDescent="0.25">
      <c r="A17686" s="44" t="s">
        <v>1046</v>
      </c>
      <c r="B17686" s="44" t="s">
        <v>1358</v>
      </c>
      <c r="C17686" s="45" t="s">
        <v>6197</v>
      </c>
      <c r="D17686" s="45" t="s">
        <v>18252</v>
      </c>
      <c r="E17686" s="45" t="s">
        <v>6211</v>
      </c>
      <c r="F17686" s="45" t="s">
        <v>1384</v>
      </c>
      <c r="G17686" s="45" t="s">
        <v>1384</v>
      </c>
    </row>
    <row r="17687" spans="1:14" x14ac:dyDescent="0.25">
      <c r="A17687" s="44" t="s">
        <v>1046</v>
      </c>
      <c r="B17687" s="44" t="s">
        <v>3186</v>
      </c>
      <c r="C17687" s="45" t="s">
        <v>10544</v>
      </c>
      <c r="D17687" s="45" t="s">
        <v>18252</v>
      </c>
      <c r="E17687" s="45" t="s">
        <v>5410</v>
      </c>
      <c r="F17687" s="45" t="s">
        <v>1384</v>
      </c>
      <c r="G17687" s="45" t="s">
        <v>1384</v>
      </c>
    </row>
    <row r="17688" spans="1:14" x14ac:dyDescent="0.25">
      <c r="A17688" s="76" t="s">
        <v>1046</v>
      </c>
      <c r="B17688" s="131" t="s">
        <v>7673</v>
      </c>
      <c r="C17688" s="96" t="s">
        <v>7674</v>
      </c>
      <c r="D17688" s="96" t="s">
        <v>1398</v>
      </c>
      <c r="E17688" s="112">
        <v>45976</v>
      </c>
      <c r="F17688" s="93"/>
      <c r="G17688" s="93"/>
      <c r="H17688" s="93"/>
      <c r="I17688" s="99"/>
      <c r="J17688" s="99"/>
      <c r="K17688" s="99"/>
      <c r="L17688" s="337"/>
      <c r="M17688" s="31"/>
      <c r="N17688" s="31"/>
    </row>
    <row r="17689" spans="1:14" x14ac:dyDescent="0.25">
      <c r="A17689" s="346" t="s">
        <v>1046</v>
      </c>
      <c r="B17689" s="346" t="s">
        <v>16911</v>
      </c>
      <c r="C17689" s="347" t="s">
        <v>16912</v>
      </c>
      <c r="D17689" s="347" t="s">
        <v>15765</v>
      </c>
      <c r="E17689" s="347" t="s">
        <v>16861</v>
      </c>
      <c r="F17689" s="346"/>
      <c r="G17689" s="346"/>
      <c r="H17689" s="346"/>
      <c r="I17689" s="346"/>
      <c r="J17689" s="346"/>
      <c r="K17689" s="346"/>
      <c r="L17689" s="346"/>
      <c r="M17689" s="346"/>
    </row>
    <row r="17690" spans="1:14" x14ac:dyDescent="0.25">
      <c r="A17690" s="264" t="s">
        <v>18084</v>
      </c>
      <c r="B17690" s="264" t="s">
        <v>1921</v>
      </c>
      <c r="C17690" s="265">
        <v>250101</v>
      </c>
      <c r="D17690" s="265" t="s">
        <v>15953</v>
      </c>
      <c r="E17690" s="266" t="s">
        <v>17681</v>
      </c>
    </row>
    <row r="17691" spans="1:14" x14ac:dyDescent="0.25">
      <c r="A17691" s="264" t="s">
        <v>18084</v>
      </c>
      <c r="B17691" s="264" t="s">
        <v>17811</v>
      </c>
      <c r="C17691" s="265">
        <v>250103</v>
      </c>
      <c r="D17691" s="265" t="s">
        <v>15953</v>
      </c>
      <c r="E17691" s="266" t="s">
        <v>17681</v>
      </c>
    </row>
    <row r="17692" spans="1:14" x14ac:dyDescent="0.25">
      <c r="A17692" s="264" t="s">
        <v>18084</v>
      </c>
      <c r="B17692" s="264" t="s">
        <v>1065</v>
      </c>
      <c r="C17692" s="265">
        <v>25010201</v>
      </c>
      <c r="D17692" s="265" t="s">
        <v>15953</v>
      </c>
      <c r="E17692" s="266" t="s">
        <v>17681</v>
      </c>
    </row>
    <row r="17693" spans="1:14" x14ac:dyDescent="0.25">
      <c r="A17693" s="44" t="s">
        <v>12734</v>
      </c>
      <c r="B17693" s="92" t="s">
        <v>13392</v>
      </c>
      <c r="C17693" s="45" t="s">
        <v>13134</v>
      </c>
      <c r="D17693" s="93" t="s">
        <v>13391</v>
      </c>
      <c r="E17693" s="94">
        <v>45838</v>
      </c>
      <c r="F17693" s="93"/>
      <c r="G17693" s="93"/>
      <c r="H17693" s="93"/>
      <c r="I17693" s="99"/>
      <c r="J17693" s="99"/>
      <c r="K17693" s="99"/>
      <c r="L17693" s="337"/>
      <c r="M17693" s="31"/>
      <c r="N17693" s="31"/>
    </row>
    <row r="17694" spans="1:14" x14ac:dyDescent="0.25">
      <c r="A17694" s="44" t="s">
        <v>13669</v>
      </c>
      <c r="B17694" s="44" t="s">
        <v>12735</v>
      </c>
      <c r="C17694" s="45" t="s">
        <v>12980</v>
      </c>
      <c r="D17694" s="45" t="s">
        <v>4574</v>
      </c>
      <c r="E17694" s="275">
        <f>DATE(2026,11,8)</f>
        <v>46334</v>
      </c>
    </row>
    <row r="17695" spans="1:14" x14ac:dyDescent="0.25">
      <c r="A17695" s="44" t="s">
        <v>9225</v>
      </c>
      <c r="B17695" s="44" t="s">
        <v>1377</v>
      </c>
      <c r="C17695" s="45" t="s">
        <v>9099</v>
      </c>
      <c r="D17695" s="45" t="s">
        <v>18252</v>
      </c>
      <c r="E17695" s="45" t="s">
        <v>6809</v>
      </c>
      <c r="F17695" s="45" t="s">
        <v>1384</v>
      </c>
      <c r="G17695" s="45" t="s">
        <v>1385</v>
      </c>
    </row>
    <row r="17696" spans="1:14" x14ac:dyDescent="0.25">
      <c r="A17696" s="44" t="s">
        <v>10013</v>
      </c>
      <c r="B17696" s="44" t="s">
        <v>5225</v>
      </c>
      <c r="C17696" s="45" t="s">
        <v>3074</v>
      </c>
      <c r="D17696" s="45" t="s">
        <v>15765</v>
      </c>
      <c r="E17696" s="45" t="s">
        <v>6211</v>
      </c>
      <c r="F17696" s="328"/>
      <c r="G17696" s="328"/>
      <c r="H17696" s="328"/>
      <c r="I17696" s="329"/>
      <c r="J17696" s="329"/>
      <c r="K17696" s="329"/>
      <c r="L17696" s="337"/>
    </row>
    <row r="17697" spans="1:14" x14ac:dyDescent="0.25">
      <c r="A17697" s="346" t="s">
        <v>10013</v>
      </c>
      <c r="B17697" s="346" t="s">
        <v>5225</v>
      </c>
      <c r="C17697" s="347" t="s">
        <v>3074</v>
      </c>
      <c r="D17697" s="347" t="s">
        <v>15765</v>
      </c>
      <c r="E17697" s="347" t="s">
        <v>6211</v>
      </c>
      <c r="F17697" s="346"/>
      <c r="G17697" s="346"/>
      <c r="H17697" s="346"/>
      <c r="I17697" s="346"/>
      <c r="J17697" s="346"/>
      <c r="K17697" s="346"/>
      <c r="L17697" s="346"/>
      <c r="M17697" s="346"/>
    </row>
    <row r="17698" spans="1:14" x14ac:dyDescent="0.25">
      <c r="A17698" s="346" t="s">
        <v>10013</v>
      </c>
      <c r="B17698" s="346" t="s">
        <v>16898</v>
      </c>
      <c r="C17698" s="347" t="s">
        <v>16903</v>
      </c>
      <c r="D17698" s="347" t="s">
        <v>15765</v>
      </c>
      <c r="E17698" s="347" t="s">
        <v>15826</v>
      </c>
      <c r="F17698" s="346"/>
      <c r="G17698" s="346"/>
      <c r="H17698" s="346"/>
      <c r="I17698" s="346"/>
      <c r="J17698" s="346"/>
      <c r="K17698" s="346"/>
      <c r="L17698" s="346"/>
      <c r="M17698" s="346"/>
    </row>
    <row r="17699" spans="1:14" x14ac:dyDescent="0.25">
      <c r="A17699" s="44" t="s">
        <v>10013</v>
      </c>
      <c r="B17699" s="44" t="s">
        <v>5225</v>
      </c>
      <c r="C17699" s="45" t="s">
        <v>3074</v>
      </c>
      <c r="D17699" s="45" t="s">
        <v>13812</v>
      </c>
      <c r="E17699" s="45" t="s">
        <v>6211</v>
      </c>
      <c r="F17699" s="93"/>
      <c r="G17699" s="93"/>
      <c r="H17699" s="93"/>
      <c r="I17699" s="99"/>
      <c r="J17699" s="99"/>
      <c r="K17699" s="99"/>
      <c r="L17699" s="337"/>
    </row>
    <row r="17700" spans="1:14" x14ac:dyDescent="0.25">
      <c r="A17700" s="44" t="s">
        <v>11095</v>
      </c>
      <c r="B17700" s="44" t="s">
        <v>3186</v>
      </c>
      <c r="C17700" s="45" t="s">
        <v>10544</v>
      </c>
      <c r="D17700" s="45" t="s">
        <v>18252</v>
      </c>
      <c r="E17700" s="45" t="s">
        <v>5410</v>
      </c>
      <c r="F17700" s="45" t="s">
        <v>1384</v>
      </c>
      <c r="G17700" s="45" t="s">
        <v>1385</v>
      </c>
    </row>
    <row r="17701" spans="1:14" x14ac:dyDescent="0.25">
      <c r="A17701" s="44" t="s">
        <v>13380</v>
      </c>
      <c r="B17701" s="92" t="s">
        <v>13392</v>
      </c>
      <c r="C17701" s="45" t="s">
        <v>13131</v>
      </c>
      <c r="D17701" s="93" t="s">
        <v>13391</v>
      </c>
      <c r="E17701" s="94">
        <v>45838</v>
      </c>
      <c r="F17701" s="93"/>
      <c r="G17701" s="93"/>
      <c r="H17701" s="93"/>
      <c r="I17701" s="99"/>
      <c r="J17701" s="99"/>
      <c r="K17701" s="99"/>
      <c r="L17701" s="337"/>
      <c r="M17701" s="31"/>
      <c r="N17701" s="31"/>
    </row>
    <row r="17702" spans="1:14" x14ac:dyDescent="0.25">
      <c r="A17702" s="264" t="s">
        <v>4371</v>
      </c>
      <c r="B17702" s="264" t="s">
        <v>3782</v>
      </c>
      <c r="C17702" s="265">
        <v>210205</v>
      </c>
      <c r="D17702" s="265" t="s">
        <v>15953</v>
      </c>
      <c r="E17702" s="266" t="s">
        <v>8836</v>
      </c>
    </row>
    <row r="17703" spans="1:14" x14ac:dyDescent="0.25">
      <c r="A17703" s="44" t="s">
        <v>11305</v>
      </c>
      <c r="B17703" s="44" t="s">
        <v>11303</v>
      </c>
      <c r="C17703" s="45" t="s">
        <v>11306</v>
      </c>
      <c r="D17703" s="45" t="s">
        <v>15765</v>
      </c>
      <c r="E17703" s="45" t="s">
        <v>5279</v>
      </c>
      <c r="F17703" s="328"/>
      <c r="G17703" s="328"/>
      <c r="H17703" s="328"/>
      <c r="I17703" s="329"/>
      <c r="J17703" s="329"/>
      <c r="K17703" s="329"/>
      <c r="L17703" s="337"/>
    </row>
    <row r="17704" spans="1:14" x14ac:dyDescent="0.25">
      <c r="A17704" s="346" t="s">
        <v>11305</v>
      </c>
      <c r="B17704" s="346" t="s">
        <v>11303</v>
      </c>
      <c r="C17704" s="347" t="s">
        <v>11306</v>
      </c>
      <c r="D17704" s="347" t="s">
        <v>15765</v>
      </c>
      <c r="E17704" s="347" t="s">
        <v>11299</v>
      </c>
      <c r="F17704" s="346"/>
      <c r="G17704" s="346"/>
      <c r="H17704" s="346"/>
      <c r="I17704" s="346"/>
      <c r="J17704" s="346"/>
      <c r="K17704" s="346"/>
      <c r="L17704" s="346"/>
      <c r="M17704" s="346"/>
    </row>
    <row r="17705" spans="1:14" x14ac:dyDescent="0.25">
      <c r="A17705" s="44" t="s">
        <v>11305</v>
      </c>
      <c r="B17705" s="44" t="s">
        <v>11303</v>
      </c>
      <c r="C17705" s="45" t="s">
        <v>11306</v>
      </c>
      <c r="D17705" s="45" t="s">
        <v>13812</v>
      </c>
      <c r="E17705" s="45" t="s">
        <v>5279</v>
      </c>
      <c r="F17705" s="93"/>
      <c r="G17705" s="93"/>
      <c r="H17705" s="93"/>
      <c r="I17705" s="99"/>
      <c r="J17705" s="99"/>
      <c r="K17705" s="99"/>
      <c r="L17705" s="337"/>
    </row>
    <row r="17706" spans="1:14" x14ac:dyDescent="0.25">
      <c r="A17706" s="264" t="s">
        <v>10842</v>
      </c>
      <c r="B17706" s="264" t="s">
        <v>3601</v>
      </c>
      <c r="C17706" s="265">
        <v>230802</v>
      </c>
      <c r="D17706" s="265" t="s">
        <v>15953</v>
      </c>
      <c r="E17706" s="266" t="s">
        <v>5279</v>
      </c>
    </row>
    <row r="17707" spans="1:14" x14ac:dyDescent="0.2">
      <c r="A17707" s="57" t="s">
        <v>2494</v>
      </c>
      <c r="B17707" s="57" t="s">
        <v>2495</v>
      </c>
      <c r="C17707" s="62">
        <v>21030</v>
      </c>
      <c r="D17707" s="62" t="s">
        <v>5966</v>
      </c>
      <c r="E17707" s="60">
        <v>45961</v>
      </c>
      <c r="F17707" s="339" t="s">
        <v>16267</v>
      </c>
      <c r="G17707" s="339" t="s">
        <v>16268</v>
      </c>
      <c r="H17707" s="57"/>
      <c r="I17707" s="57"/>
      <c r="J17707" s="57"/>
      <c r="K17707" s="57"/>
      <c r="L17707" s="337"/>
      <c r="M17707" s="31"/>
      <c r="N17707" s="31"/>
    </row>
    <row r="17708" spans="1:14" x14ac:dyDescent="0.25">
      <c r="A17708" s="44" t="s">
        <v>1336</v>
      </c>
      <c r="B17708" s="44" t="s">
        <v>3186</v>
      </c>
      <c r="C17708" s="45" t="s">
        <v>10544</v>
      </c>
      <c r="D17708" s="45" t="s">
        <v>18252</v>
      </c>
      <c r="E17708" s="45" t="s">
        <v>5410</v>
      </c>
      <c r="F17708" s="45" t="s">
        <v>1384</v>
      </c>
      <c r="G17708" s="45" t="s">
        <v>1385</v>
      </c>
    </row>
    <row r="17709" spans="1:14" x14ac:dyDescent="0.25">
      <c r="A17709" s="403" t="s">
        <v>1336</v>
      </c>
      <c r="B17709" s="403" t="s">
        <v>17143</v>
      </c>
      <c r="C17709" s="413">
        <v>19.22</v>
      </c>
      <c r="D17709" s="43" t="s">
        <v>17679</v>
      </c>
      <c r="E17709" s="43">
        <v>45838</v>
      </c>
      <c r="F17709" s="88"/>
    </row>
    <row r="17710" spans="1:14" x14ac:dyDescent="0.25">
      <c r="A17710" s="1" t="s">
        <v>1336</v>
      </c>
      <c r="B17710" s="432" t="s">
        <v>8420</v>
      </c>
      <c r="C17710" s="433" t="s">
        <v>9720</v>
      </c>
      <c r="D17710" s="434" t="s">
        <v>17016</v>
      </c>
      <c r="E17710" s="434">
        <v>45793</v>
      </c>
    </row>
    <row r="17711" spans="1:14" x14ac:dyDescent="0.25">
      <c r="A17711" s="264" t="s">
        <v>1047</v>
      </c>
      <c r="B17711" s="264" t="s">
        <v>17682</v>
      </c>
      <c r="C17711" s="265">
        <v>25010501</v>
      </c>
      <c r="D17711" s="265" t="s">
        <v>15953</v>
      </c>
      <c r="E17711" s="266" t="s">
        <v>17681</v>
      </c>
    </row>
    <row r="17712" spans="1:14" x14ac:dyDescent="0.25">
      <c r="A17712" s="264" t="s">
        <v>1047</v>
      </c>
      <c r="B17712" s="264" t="s">
        <v>6663</v>
      </c>
      <c r="C17712" s="265">
        <v>25010502</v>
      </c>
      <c r="D17712" s="265" t="s">
        <v>15953</v>
      </c>
      <c r="E17712" s="266" t="s">
        <v>6677</v>
      </c>
    </row>
    <row r="17713" spans="1:14" x14ac:dyDescent="0.25">
      <c r="A17713" s="44" t="s">
        <v>3425</v>
      </c>
      <c r="B17713" s="44" t="s">
        <v>1355</v>
      </c>
      <c r="C17713" s="45" t="s">
        <v>10974</v>
      </c>
      <c r="D17713" s="45" t="s">
        <v>18252</v>
      </c>
      <c r="E17713" s="45" t="s">
        <v>10715</v>
      </c>
      <c r="F17713" s="45" t="s">
        <v>1384</v>
      </c>
      <c r="G17713" s="45" t="s">
        <v>1385</v>
      </c>
    </row>
    <row r="17714" spans="1:14" x14ac:dyDescent="0.25">
      <c r="A17714" s="44" t="s">
        <v>9077</v>
      </c>
      <c r="B17714" s="44" t="s">
        <v>15288</v>
      </c>
      <c r="C17714" s="45" t="s">
        <v>9052</v>
      </c>
      <c r="D17714" s="45" t="s">
        <v>16294</v>
      </c>
      <c r="E17714" s="46">
        <v>45777</v>
      </c>
      <c r="F17714" s="338"/>
      <c r="G17714" s="44"/>
      <c r="H17714" s="44"/>
      <c r="I17714" s="44"/>
      <c r="J17714" s="44"/>
      <c r="K17714" s="44"/>
      <c r="L17714" s="337"/>
      <c r="M17714" s="31"/>
      <c r="N17714" s="31"/>
    </row>
    <row r="17715" spans="1:14" x14ac:dyDescent="0.25">
      <c r="A17715" s="44" t="s">
        <v>16255</v>
      </c>
      <c r="B17715" s="44" t="s">
        <v>1353</v>
      </c>
      <c r="C17715" s="45" t="s">
        <v>15395</v>
      </c>
      <c r="D17715" s="45" t="s">
        <v>18252</v>
      </c>
      <c r="E17715" s="45" t="s">
        <v>10069</v>
      </c>
      <c r="F17715" s="45" t="s">
        <v>1384</v>
      </c>
      <c r="G17715" s="45" t="s">
        <v>1385</v>
      </c>
    </row>
    <row r="17716" spans="1:14" x14ac:dyDescent="0.25">
      <c r="A17716" s="44" t="s">
        <v>16255</v>
      </c>
      <c r="B17716" s="44" t="s">
        <v>15963</v>
      </c>
      <c r="C17716" s="45" t="s">
        <v>15964</v>
      </c>
      <c r="D17716" s="45" t="s">
        <v>18252</v>
      </c>
      <c r="E17716" s="45" t="s">
        <v>6214</v>
      </c>
      <c r="F17716" s="45" t="s">
        <v>1384</v>
      </c>
      <c r="G17716" s="45" t="s">
        <v>1385</v>
      </c>
    </row>
    <row r="17717" spans="1:14" x14ac:dyDescent="0.25">
      <c r="A17717" s="44" t="s">
        <v>3729</v>
      </c>
      <c r="B17717" s="44" t="s">
        <v>15298</v>
      </c>
      <c r="C17717" s="45" t="s">
        <v>3739</v>
      </c>
      <c r="D17717" s="45" t="s">
        <v>16294</v>
      </c>
      <c r="E17717" s="46">
        <v>45777</v>
      </c>
      <c r="F17717" s="338"/>
      <c r="G17717" s="44"/>
      <c r="H17717" s="44"/>
      <c r="I17717" s="44"/>
      <c r="J17717" s="44"/>
      <c r="K17717" s="44"/>
      <c r="L17717" s="337"/>
      <c r="M17717" s="31"/>
      <c r="N17717" s="31"/>
    </row>
    <row r="17718" spans="1:14" x14ac:dyDescent="0.25">
      <c r="A17718" s="264" t="s">
        <v>8823</v>
      </c>
      <c r="B17718" s="264" t="s">
        <v>6966</v>
      </c>
      <c r="C17718" s="265">
        <v>23010401</v>
      </c>
      <c r="D17718" s="265" t="s">
        <v>15953</v>
      </c>
      <c r="E17718" s="266" t="s">
        <v>6967</v>
      </c>
    </row>
    <row r="17719" spans="1:14" x14ac:dyDescent="0.25">
      <c r="A17719" s="264" t="s">
        <v>8823</v>
      </c>
      <c r="B17719" s="264" t="s">
        <v>3782</v>
      </c>
      <c r="C17719" s="265">
        <v>23010402</v>
      </c>
      <c r="D17719" s="265" t="s">
        <v>15953</v>
      </c>
      <c r="E17719" s="266" t="s">
        <v>8836</v>
      </c>
    </row>
    <row r="17720" spans="1:14" x14ac:dyDescent="0.25">
      <c r="A17720" s="1" t="s">
        <v>39</v>
      </c>
      <c r="B17720" s="432" t="s">
        <v>2170</v>
      </c>
      <c r="C17720" s="433" t="s">
        <v>6310</v>
      </c>
      <c r="D17720" s="434" t="s">
        <v>17016</v>
      </c>
      <c r="E17720" s="434">
        <v>46131</v>
      </c>
    </row>
    <row r="17721" spans="1:14" x14ac:dyDescent="0.25">
      <c r="A17721" s="1" t="s">
        <v>39</v>
      </c>
      <c r="B17721" s="432" t="s">
        <v>6270</v>
      </c>
      <c r="C17721" s="433" t="s">
        <v>6272</v>
      </c>
      <c r="D17721" s="434" t="s">
        <v>17016</v>
      </c>
      <c r="E17721" s="434">
        <v>45920</v>
      </c>
    </row>
    <row r="17722" spans="1:14" x14ac:dyDescent="0.25">
      <c r="A17722" s="1" t="s">
        <v>39</v>
      </c>
      <c r="B17722" s="432" t="s">
        <v>179</v>
      </c>
      <c r="C17722" s="433" t="s">
        <v>8473</v>
      </c>
      <c r="D17722" s="434" t="s">
        <v>17016</v>
      </c>
      <c r="E17722" s="434">
        <v>46076</v>
      </c>
    </row>
    <row r="17723" spans="1:14" x14ac:dyDescent="0.25">
      <c r="A17723" s="264" t="s">
        <v>18085</v>
      </c>
      <c r="B17723" s="264" t="s">
        <v>236</v>
      </c>
      <c r="C17723" s="265">
        <v>241001</v>
      </c>
      <c r="D17723" s="265" t="s">
        <v>15953</v>
      </c>
      <c r="E17723" s="266" t="s">
        <v>11352</v>
      </c>
    </row>
    <row r="17724" spans="1:14" x14ac:dyDescent="0.25">
      <c r="A17724" s="44" t="s">
        <v>11909</v>
      </c>
      <c r="B17724" s="44" t="s">
        <v>1347</v>
      </c>
      <c r="C17724" s="45" t="s">
        <v>14267</v>
      </c>
      <c r="D17724" s="45" t="s">
        <v>18252</v>
      </c>
      <c r="E17724" s="45" t="s">
        <v>6677</v>
      </c>
      <c r="F17724" s="45" t="s">
        <v>1385</v>
      </c>
      <c r="G17724" s="45" t="s">
        <v>1384</v>
      </c>
    </row>
    <row r="17725" spans="1:14" x14ac:dyDescent="0.25">
      <c r="A17725" s="44" t="s">
        <v>18246</v>
      </c>
      <c r="B17725" s="44" t="s">
        <v>1358</v>
      </c>
      <c r="C17725" s="45" t="s">
        <v>6197</v>
      </c>
      <c r="D17725" s="45" t="s">
        <v>18252</v>
      </c>
      <c r="E17725" s="45" t="s">
        <v>6211</v>
      </c>
      <c r="F17725" s="45" t="s">
        <v>1384</v>
      </c>
      <c r="G17725" s="45" t="s">
        <v>1384</v>
      </c>
    </row>
    <row r="17726" spans="1:14" x14ac:dyDescent="0.25">
      <c r="A17726" s="403" t="s">
        <v>17661</v>
      </c>
      <c r="B17726" s="403" t="s">
        <v>17087</v>
      </c>
      <c r="C17726" s="413">
        <v>9.23</v>
      </c>
      <c r="D17726" s="43" t="s">
        <v>17679</v>
      </c>
      <c r="E17726" s="43">
        <v>46934</v>
      </c>
      <c r="F17726" s="88"/>
    </row>
    <row r="17727" spans="1:14" x14ac:dyDescent="0.25">
      <c r="A17727" s="262" t="s">
        <v>2646</v>
      </c>
      <c r="B17727" s="262" t="s">
        <v>11553</v>
      </c>
      <c r="C17727" s="53" t="s">
        <v>11782</v>
      </c>
      <c r="D17727" s="93" t="s">
        <v>7330</v>
      </c>
      <c r="E17727" s="263">
        <v>47059</v>
      </c>
      <c r="F17727" s="93"/>
      <c r="G17727" s="93"/>
      <c r="H17727" s="93"/>
      <c r="I17727" s="99"/>
      <c r="J17727" s="99"/>
      <c r="K17727" s="99"/>
      <c r="L17727" s="337"/>
    </row>
    <row r="17728" spans="1:14" x14ac:dyDescent="0.25">
      <c r="A17728" s="403" t="s">
        <v>2646</v>
      </c>
      <c r="B17728" s="403" t="s">
        <v>17093</v>
      </c>
      <c r="C17728" s="413">
        <v>33.24</v>
      </c>
      <c r="D17728" s="43" t="s">
        <v>17679</v>
      </c>
      <c r="E17728" s="43">
        <v>47299</v>
      </c>
      <c r="F17728" s="88"/>
    </row>
    <row r="17729" spans="1:14" x14ac:dyDescent="0.25">
      <c r="A17729" s="44" t="s">
        <v>2646</v>
      </c>
      <c r="B17729" s="44" t="s">
        <v>16337</v>
      </c>
      <c r="C17729" s="45" t="s">
        <v>16338</v>
      </c>
      <c r="D17729" s="45" t="s">
        <v>16294</v>
      </c>
      <c r="E17729" s="46">
        <v>46022</v>
      </c>
      <c r="F17729" s="338"/>
      <c r="G17729" s="44"/>
      <c r="H17729" s="44"/>
      <c r="I17729" s="44"/>
      <c r="J17729" s="44"/>
      <c r="K17729" s="44"/>
      <c r="L17729" s="337"/>
      <c r="M17729" s="31"/>
      <c r="N17729" s="31"/>
    </row>
    <row r="17730" spans="1:14" x14ac:dyDescent="0.25">
      <c r="A17730" s="44" t="s">
        <v>2646</v>
      </c>
      <c r="B17730" s="353" t="s">
        <v>17063</v>
      </c>
      <c r="C17730" s="32" t="s">
        <v>17033</v>
      </c>
      <c r="D17730" s="32" t="s">
        <v>1398</v>
      </c>
      <c r="E17730" s="33">
        <v>47208</v>
      </c>
      <c r="F17730" s="32"/>
      <c r="G17730" s="32"/>
      <c r="H17730" s="32"/>
      <c r="I17730" s="31"/>
      <c r="J17730" s="31"/>
      <c r="K17730" s="31"/>
      <c r="L17730" s="31"/>
      <c r="M17730" s="31"/>
      <c r="N17730" s="31"/>
    </row>
    <row r="17731" spans="1:14" ht="14.4" x14ac:dyDescent="0.3">
      <c r="A17731" s="25" t="s">
        <v>2646</v>
      </c>
      <c r="B17731" s="44" t="s">
        <v>201</v>
      </c>
      <c r="C17731" s="45" t="s">
        <v>5027</v>
      </c>
      <c r="D17731" s="45" t="s">
        <v>13812</v>
      </c>
      <c r="E17731" s="45" t="s">
        <v>6422</v>
      </c>
      <c r="F17731" s="93"/>
      <c r="G17731" s="93"/>
      <c r="H17731" s="93"/>
      <c r="I17731" s="99"/>
      <c r="J17731" s="99"/>
      <c r="K17731" s="99"/>
    </row>
    <row r="17732" spans="1:14" x14ac:dyDescent="0.25">
      <c r="A17732" s="264" t="s">
        <v>18086</v>
      </c>
      <c r="B17732" s="264" t="s">
        <v>1075</v>
      </c>
      <c r="C17732" s="265">
        <v>241201</v>
      </c>
      <c r="D17732" s="265" t="s">
        <v>15953</v>
      </c>
      <c r="E17732" s="266" t="s">
        <v>17687</v>
      </c>
    </row>
    <row r="17733" spans="1:14" x14ac:dyDescent="0.2">
      <c r="A17733" s="57" t="s">
        <v>3607</v>
      </c>
      <c r="B17733" s="57" t="s">
        <v>1498</v>
      </c>
      <c r="C17733" s="62">
        <v>2401</v>
      </c>
      <c r="D17733" s="62" t="s">
        <v>5966</v>
      </c>
      <c r="E17733" s="60">
        <v>45991</v>
      </c>
      <c r="F17733" s="339" t="s">
        <v>16267</v>
      </c>
      <c r="G17733" s="339" t="s">
        <v>16268</v>
      </c>
      <c r="H17733" s="57"/>
      <c r="I17733" s="57"/>
      <c r="J17733" s="57"/>
      <c r="K17733" s="57"/>
      <c r="L17733" s="337"/>
      <c r="M17733" s="31"/>
      <c r="N17733" s="31"/>
    </row>
    <row r="17734" spans="1:14" x14ac:dyDescent="0.25">
      <c r="A17734" s="44" t="s">
        <v>9403</v>
      </c>
      <c r="B17734" s="44" t="s">
        <v>1360</v>
      </c>
      <c r="C17734" s="45" t="s">
        <v>9307</v>
      </c>
      <c r="D17734" s="45" t="s">
        <v>18252</v>
      </c>
      <c r="E17734" s="45" t="s">
        <v>3754</v>
      </c>
      <c r="F17734" s="45" t="s">
        <v>1384</v>
      </c>
      <c r="G17734" s="45" t="s">
        <v>1385</v>
      </c>
    </row>
    <row r="17735" spans="1:14" x14ac:dyDescent="0.25">
      <c r="A17735" s="44" t="s">
        <v>12736</v>
      </c>
      <c r="B17735" s="44" t="s">
        <v>12737</v>
      </c>
      <c r="C17735" s="45" t="s">
        <v>16773</v>
      </c>
      <c r="D17735" s="45" t="s">
        <v>4574</v>
      </c>
      <c r="E17735" s="275">
        <f>DATE(2028,11,18)</f>
        <v>47075</v>
      </c>
    </row>
    <row r="17736" spans="1:14" x14ac:dyDescent="0.25">
      <c r="A17736" s="44" t="s">
        <v>11096</v>
      </c>
      <c r="B17736" s="44" t="s">
        <v>10981</v>
      </c>
      <c r="C17736" s="45" t="s">
        <v>10982</v>
      </c>
      <c r="D17736" s="45" t="s">
        <v>18252</v>
      </c>
      <c r="E17736" s="45" t="s">
        <v>10715</v>
      </c>
      <c r="F17736" s="45" t="s">
        <v>1384</v>
      </c>
      <c r="G17736" s="45" t="s">
        <v>1385</v>
      </c>
    </row>
    <row r="17737" spans="1:14" x14ac:dyDescent="0.25">
      <c r="A17737" s="44" t="s">
        <v>13381</v>
      </c>
      <c r="B17737" s="92" t="s">
        <v>13392</v>
      </c>
      <c r="C17737" s="45" t="s">
        <v>13122</v>
      </c>
      <c r="D17737" s="93" t="s">
        <v>13391</v>
      </c>
      <c r="E17737" s="94">
        <v>45838</v>
      </c>
      <c r="F17737" s="93"/>
      <c r="G17737" s="93"/>
      <c r="H17737" s="93"/>
      <c r="I17737" s="99"/>
      <c r="J17737" s="99"/>
      <c r="K17737" s="99"/>
      <c r="L17737" s="337"/>
      <c r="M17737" s="31"/>
      <c r="N17737" s="31"/>
    </row>
    <row r="17738" spans="1:14" x14ac:dyDescent="0.25">
      <c r="A17738" s="44" t="s">
        <v>12738</v>
      </c>
      <c r="B17738" s="44" t="s">
        <v>12014</v>
      </c>
      <c r="C17738" s="45" t="s">
        <v>12981</v>
      </c>
      <c r="D17738" s="45" t="s">
        <v>4574</v>
      </c>
      <c r="E17738" s="275">
        <f>DATE(2026,8,15)</f>
        <v>46249</v>
      </c>
    </row>
    <row r="17739" spans="1:14" x14ac:dyDescent="0.25">
      <c r="A17739" s="264" t="s">
        <v>18087</v>
      </c>
      <c r="B17739" s="264" t="s">
        <v>236</v>
      </c>
      <c r="C17739" s="265">
        <v>241001</v>
      </c>
      <c r="D17739" s="265" t="s">
        <v>15953</v>
      </c>
      <c r="E17739" s="266" t="s">
        <v>11352</v>
      </c>
    </row>
    <row r="17740" spans="1:14" x14ac:dyDescent="0.25">
      <c r="A17740" s="44" t="s">
        <v>9078</v>
      </c>
      <c r="B17740" s="44" t="s">
        <v>15288</v>
      </c>
      <c r="C17740" s="45" t="s">
        <v>9052</v>
      </c>
      <c r="D17740" s="45" t="s">
        <v>16294</v>
      </c>
      <c r="E17740" s="46">
        <v>45777</v>
      </c>
      <c r="F17740" s="338"/>
      <c r="G17740" s="44"/>
      <c r="H17740" s="44"/>
      <c r="I17740" s="44"/>
      <c r="J17740" s="44"/>
      <c r="K17740" s="44"/>
      <c r="L17740" s="337"/>
      <c r="M17740" s="31"/>
      <c r="N17740" s="31"/>
    </row>
    <row r="17741" spans="1:14" x14ac:dyDescent="0.25">
      <c r="A17741" s="44" t="s">
        <v>13382</v>
      </c>
      <c r="B17741" s="92" t="s">
        <v>13392</v>
      </c>
      <c r="C17741" s="77" t="s">
        <v>13124</v>
      </c>
      <c r="D17741" s="93" t="s">
        <v>13391</v>
      </c>
      <c r="E17741" s="94">
        <v>45838</v>
      </c>
      <c r="F17741" s="93"/>
      <c r="G17741" s="93"/>
      <c r="H17741" s="93"/>
      <c r="I17741" s="99"/>
      <c r="J17741" s="99"/>
      <c r="K17741" s="99"/>
      <c r="L17741" s="337"/>
      <c r="M17741" s="31"/>
      <c r="N17741" s="31"/>
    </row>
    <row r="17742" spans="1:14" x14ac:dyDescent="0.25">
      <c r="A17742" s="44" t="s">
        <v>15697</v>
      </c>
      <c r="B17742" s="44" t="s">
        <v>1353</v>
      </c>
      <c r="C17742" s="45" t="s">
        <v>15395</v>
      </c>
      <c r="D17742" s="45" t="s">
        <v>18252</v>
      </c>
      <c r="E17742" s="45" t="s">
        <v>10069</v>
      </c>
      <c r="F17742" s="45" t="s">
        <v>1384</v>
      </c>
      <c r="G17742" s="45" t="s">
        <v>1385</v>
      </c>
    </row>
    <row r="17743" spans="1:14" x14ac:dyDescent="0.25">
      <c r="A17743" s="264" t="s">
        <v>15232</v>
      </c>
      <c r="B17743" s="264" t="s">
        <v>1076</v>
      </c>
      <c r="C17743" s="265">
        <v>240303</v>
      </c>
      <c r="D17743" s="265" t="s">
        <v>15953</v>
      </c>
      <c r="E17743" s="266" t="s">
        <v>3064</v>
      </c>
    </row>
    <row r="17744" spans="1:14" x14ac:dyDescent="0.25">
      <c r="A17744" s="44" t="s">
        <v>5391</v>
      </c>
      <c r="B17744" s="44" t="s">
        <v>5290</v>
      </c>
      <c r="C17744" s="45" t="s">
        <v>5392</v>
      </c>
      <c r="D17744" s="45" t="s">
        <v>15765</v>
      </c>
      <c r="E17744" s="45" t="s">
        <v>6673</v>
      </c>
      <c r="F17744" s="328"/>
      <c r="G17744" s="328"/>
      <c r="H17744" s="328"/>
      <c r="I17744" s="329"/>
      <c r="J17744" s="329"/>
      <c r="K17744" s="329"/>
      <c r="L17744" s="337"/>
    </row>
    <row r="17745" spans="1:14" x14ac:dyDescent="0.25">
      <c r="A17745" s="346" t="s">
        <v>5391</v>
      </c>
      <c r="B17745" s="346" t="s">
        <v>5290</v>
      </c>
      <c r="C17745" s="347" t="s">
        <v>5392</v>
      </c>
      <c r="D17745" s="347" t="s">
        <v>15765</v>
      </c>
      <c r="E17745" s="347" t="s">
        <v>10364</v>
      </c>
      <c r="F17745" s="346"/>
      <c r="G17745" s="346"/>
      <c r="H17745" s="346"/>
      <c r="I17745" s="346"/>
      <c r="J17745" s="346"/>
      <c r="K17745" s="346"/>
      <c r="L17745" s="346"/>
      <c r="M17745" s="346"/>
    </row>
    <row r="17746" spans="1:14" x14ac:dyDescent="0.25">
      <c r="A17746" s="262" t="s">
        <v>7519</v>
      </c>
      <c r="B17746" s="262" t="s">
        <v>7413</v>
      </c>
      <c r="C17746" s="53" t="s">
        <v>7520</v>
      </c>
      <c r="D17746" s="93" t="s">
        <v>7330</v>
      </c>
      <c r="E17746" s="263">
        <v>45832</v>
      </c>
      <c r="F17746" s="93"/>
      <c r="G17746" s="93"/>
      <c r="H17746" s="93"/>
      <c r="I17746" s="99"/>
      <c r="J17746" s="99"/>
      <c r="K17746" s="99"/>
      <c r="L17746" s="337"/>
      <c r="M17746" s="31"/>
      <c r="N17746" s="31"/>
    </row>
    <row r="17747" spans="1:14" x14ac:dyDescent="0.25">
      <c r="A17747" s="44" t="s">
        <v>8838</v>
      </c>
      <c r="B17747" s="44" t="s">
        <v>16755</v>
      </c>
      <c r="C17747" s="45" t="s">
        <v>15331</v>
      </c>
      <c r="D17747" s="45" t="s">
        <v>4574</v>
      </c>
      <c r="E17747" s="275">
        <f>DATE(2028,7,9)</f>
        <v>46943</v>
      </c>
    </row>
    <row r="17748" spans="1:14" x14ac:dyDescent="0.25">
      <c r="A17748" s="44" t="s">
        <v>8838</v>
      </c>
      <c r="B17748" s="44" t="s">
        <v>5042</v>
      </c>
      <c r="C17748" s="45" t="s">
        <v>6656</v>
      </c>
      <c r="D17748" s="45" t="s">
        <v>4574</v>
      </c>
      <c r="E17748" s="275">
        <f>DATE(2026,12,20)</f>
        <v>46376</v>
      </c>
    </row>
    <row r="17749" spans="1:14" x14ac:dyDescent="0.25">
      <c r="A17749" s="44" t="s">
        <v>10137</v>
      </c>
      <c r="B17749" s="44" t="s">
        <v>5711</v>
      </c>
      <c r="C17749" s="45" t="s">
        <v>5849</v>
      </c>
      <c r="D17749" s="45" t="s">
        <v>15765</v>
      </c>
      <c r="E17749" s="45" t="s">
        <v>5246</v>
      </c>
      <c r="F17749" s="328"/>
      <c r="G17749" s="328"/>
      <c r="H17749" s="328"/>
      <c r="I17749" s="329"/>
      <c r="J17749" s="329"/>
      <c r="K17749" s="329"/>
      <c r="L17749" s="337"/>
    </row>
    <row r="17750" spans="1:14" x14ac:dyDescent="0.25">
      <c r="A17750" s="346" t="s">
        <v>10137</v>
      </c>
      <c r="B17750" s="346" t="s">
        <v>5711</v>
      </c>
      <c r="C17750" s="347" t="s">
        <v>5849</v>
      </c>
      <c r="D17750" s="347" t="s">
        <v>15765</v>
      </c>
      <c r="E17750" s="347" t="s">
        <v>2980</v>
      </c>
      <c r="F17750" s="346"/>
      <c r="G17750" s="346"/>
      <c r="H17750" s="346"/>
      <c r="I17750" s="346"/>
      <c r="J17750" s="346"/>
      <c r="K17750" s="346"/>
      <c r="L17750" s="346"/>
      <c r="M17750" s="346"/>
    </row>
    <row r="17751" spans="1:14" x14ac:dyDescent="0.25">
      <c r="A17751" s="44" t="s">
        <v>10137</v>
      </c>
      <c r="B17751" s="44" t="s">
        <v>5711</v>
      </c>
      <c r="C17751" s="45" t="s">
        <v>5849</v>
      </c>
      <c r="D17751" s="45" t="s">
        <v>13812</v>
      </c>
      <c r="E17751" s="45" t="s">
        <v>5246</v>
      </c>
      <c r="F17751" s="93"/>
      <c r="G17751" s="93"/>
      <c r="H17751" s="93"/>
      <c r="I17751" s="99"/>
      <c r="J17751" s="99"/>
      <c r="K17751" s="99"/>
      <c r="L17751" s="337"/>
    </row>
    <row r="17752" spans="1:14" x14ac:dyDescent="0.25">
      <c r="A17752" s="44" t="s">
        <v>12739</v>
      </c>
      <c r="B17752" s="44" t="s">
        <v>12316</v>
      </c>
      <c r="C17752" s="45" t="s">
        <v>4825</v>
      </c>
      <c r="D17752" s="45" t="s">
        <v>4574</v>
      </c>
      <c r="E17752" s="275">
        <f>DATE(2025,6,23)</f>
        <v>45831</v>
      </c>
      <c r="F17752" s="32"/>
      <c r="G17752" s="32"/>
      <c r="H17752" s="32"/>
      <c r="I17752" s="31"/>
      <c r="J17752" s="31"/>
      <c r="K17752" s="31"/>
      <c r="L17752" s="31"/>
      <c r="M17752" s="31"/>
      <c r="N17752" s="31"/>
    </row>
    <row r="17753" spans="1:14" x14ac:dyDescent="0.25">
      <c r="A17753" s="44" t="s">
        <v>3728</v>
      </c>
      <c r="B17753" s="44" t="s">
        <v>15271</v>
      </c>
      <c r="C17753" s="45" t="s">
        <v>3737</v>
      </c>
      <c r="D17753" s="45" t="s">
        <v>16294</v>
      </c>
      <c r="E17753" s="46">
        <v>45747</v>
      </c>
      <c r="F17753" s="338"/>
      <c r="G17753" s="44"/>
      <c r="H17753" s="44"/>
      <c r="I17753" s="44"/>
      <c r="J17753" s="44"/>
      <c r="K17753" s="44"/>
      <c r="L17753" s="337"/>
      <c r="M17753" s="31"/>
      <c r="N17753" s="31"/>
    </row>
    <row r="17754" spans="1:14" x14ac:dyDescent="0.25">
      <c r="A17754" s="44" t="s">
        <v>630</v>
      </c>
      <c r="B17754" s="44" t="s">
        <v>15290</v>
      </c>
      <c r="C17754" s="45" t="s">
        <v>7249</v>
      </c>
      <c r="D17754" s="45" t="s">
        <v>16294</v>
      </c>
      <c r="E17754" s="46">
        <v>45777</v>
      </c>
      <c r="F17754" s="338" t="s">
        <v>2055</v>
      </c>
      <c r="G17754" s="44"/>
      <c r="H17754" s="44"/>
      <c r="I17754" s="44"/>
      <c r="J17754" s="44"/>
      <c r="K17754" s="44"/>
      <c r="L17754" s="337"/>
      <c r="M17754" s="31"/>
      <c r="N17754" s="31"/>
    </row>
    <row r="17755" spans="1:14" x14ac:dyDescent="0.25">
      <c r="A17755" s="44" t="s">
        <v>12740</v>
      </c>
      <c r="B17755" s="44" t="s">
        <v>12113</v>
      </c>
      <c r="C17755" s="45" t="s">
        <v>16774</v>
      </c>
      <c r="D17755" s="45" t="s">
        <v>4574</v>
      </c>
      <c r="E17755" s="275">
        <f>DATE(2028,11,13)</f>
        <v>47070</v>
      </c>
    </row>
    <row r="17756" spans="1:14" x14ac:dyDescent="0.25">
      <c r="A17756" s="264" t="s">
        <v>9678</v>
      </c>
      <c r="B17756" s="264" t="s">
        <v>2751</v>
      </c>
      <c r="C17756" s="265">
        <v>230105</v>
      </c>
      <c r="D17756" s="265" t="s">
        <v>15953</v>
      </c>
      <c r="E17756" s="266" t="s">
        <v>6877</v>
      </c>
    </row>
    <row r="17757" spans="1:14" x14ac:dyDescent="0.25">
      <c r="A17757" s="44" t="s">
        <v>10135</v>
      </c>
      <c r="B17757" s="44" t="s">
        <v>10044</v>
      </c>
      <c r="C17757" s="45" t="s">
        <v>10136</v>
      </c>
      <c r="D17757" s="45" t="s">
        <v>15765</v>
      </c>
      <c r="E17757" s="45" t="s">
        <v>6210</v>
      </c>
      <c r="F17757" s="328"/>
      <c r="G17757" s="328"/>
      <c r="H17757" s="328"/>
      <c r="I17757" s="329"/>
      <c r="J17757" s="329"/>
      <c r="K17757" s="329"/>
      <c r="L17757" s="337"/>
    </row>
    <row r="17758" spans="1:14" x14ac:dyDescent="0.25">
      <c r="A17758" s="346" t="s">
        <v>10135</v>
      </c>
      <c r="B17758" s="346" t="s">
        <v>10044</v>
      </c>
      <c r="C17758" s="347" t="s">
        <v>10136</v>
      </c>
      <c r="D17758" s="347" t="s">
        <v>15765</v>
      </c>
      <c r="E17758" s="347" t="s">
        <v>6214</v>
      </c>
      <c r="F17758" s="346"/>
      <c r="G17758" s="346"/>
      <c r="H17758" s="346"/>
      <c r="I17758" s="346"/>
      <c r="J17758" s="346"/>
      <c r="K17758" s="346"/>
      <c r="L17758" s="346"/>
      <c r="M17758" s="346"/>
    </row>
    <row r="17759" spans="1:14" x14ac:dyDescent="0.25">
      <c r="A17759" s="44" t="s">
        <v>10135</v>
      </c>
      <c r="B17759" s="44" t="s">
        <v>12741</v>
      </c>
      <c r="C17759" s="45" t="s">
        <v>3650</v>
      </c>
      <c r="D17759" s="45" t="s">
        <v>4574</v>
      </c>
      <c r="E17759" s="275">
        <f>DATE(2025,9,7)</f>
        <v>45907</v>
      </c>
      <c r="F17759" s="32"/>
      <c r="G17759" s="32"/>
      <c r="H17759" s="32"/>
      <c r="I17759" s="31"/>
      <c r="J17759" s="31"/>
      <c r="K17759" s="31"/>
      <c r="L17759" s="31"/>
      <c r="M17759" s="31"/>
      <c r="N17759" s="31"/>
    </row>
    <row r="17760" spans="1:14" x14ac:dyDescent="0.25">
      <c r="A17760" s="44" t="s">
        <v>10135</v>
      </c>
      <c r="B17760" s="44" t="s">
        <v>10044</v>
      </c>
      <c r="C17760" s="45" t="s">
        <v>10136</v>
      </c>
      <c r="D17760" s="45" t="s">
        <v>13812</v>
      </c>
      <c r="E17760" s="45" t="s">
        <v>6210</v>
      </c>
      <c r="F17760" s="93"/>
      <c r="G17760" s="93"/>
      <c r="H17760" s="93"/>
      <c r="I17760" s="99"/>
      <c r="J17760" s="99"/>
      <c r="K17760" s="99"/>
      <c r="L17760" s="337"/>
    </row>
    <row r="17761" spans="1:13" x14ac:dyDescent="0.25">
      <c r="A17761" s="1" t="s">
        <v>10915</v>
      </c>
      <c r="B17761" s="432" t="s">
        <v>2161</v>
      </c>
      <c r="C17761" s="433" t="s">
        <v>10916</v>
      </c>
      <c r="D17761" s="434" t="s">
        <v>17016</v>
      </c>
      <c r="E17761" s="434">
        <v>46004</v>
      </c>
    </row>
    <row r="17762" spans="1:13" x14ac:dyDescent="0.25">
      <c r="A17762" s="1" t="s">
        <v>10915</v>
      </c>
      <c r="B17762" s="432" t="s">
        <v>2161</v>
      </c>
      <c r="C17762" s="433" t="s">
        <v>10916</v>
      </c>
      <c r="D17762" s="434" t="s">
        <v>17016</v>
      </c>
      <c r="E17762" s="434">
        <v>46004</v>
      </c>
    </row>
    <row r="17763" spans="1:13" x14ac:dyDescent="0.25">
      <c r="A17763" s="1" t="s">
        <v>10917</v>
      </c>
      <c r="B17763" s="432" t="s">
        <v>2161</v>
      </c>
      <c r="C17763" s="433" t="s">
        <v>10918</v>
      </c>
      <c r="D17763" s="434" t="s">
        <v>17016</v>
      </c>
      <c r="E17763" s="434">
        <v>46004</v>
      </c>
    </row>
    <row r="17764" spans="1:13" x14ac:dyDescent="0.25">
      <c r="A17764" s="44" t="s">
        <v>12742</v>
      </c>
      <c r="B17764" s="44" t="s">
        <v>12009</v>
      </c>
      <c r="C17764" s="45" t="s">
        <v>12982</v>
      </c>
      <c r="D17764" s="45" t="s">
        <v>4574</v>
      </c>
      <c r="E17764" s="275">
        <f>DATE(2027,5,29)</f>
        <v>46536</v>
      </c>
    </row>
    <row r="17765" spans="1:13" x14ac:dyDescent="0.25">
      <c r="A17765" s="44" t="s">
        <v>12742</v>
      </c>
      <c r="B17765" s="44" t="s">
        <v>12409</v>
      </c>
      <c r="C17765" s="45" t="s">
        <v>12983</v>
      </c>
      <c r="D17765" s="45" t="s">
        <v>4574</v>
      </c>
      <c r="E17765" s="275">
        <f>DATE(2028,2,5)</f>
        <v>46788</v>
      </c>
    </row>
    <row r="17766" spans="1:13" x14ac:dyDescent="0.25">
      <c r="A17766" s="44" t="s">
        <v>10129</v>
      </c>
      <c r="B17766" s="44" t="s">
        <v>10074</v>
      </c>
      <c r="C17766" s="45" t="s">
        <v>5850</v>
      </c>
      <c r="D17766" s="45" t="s">
        <v>15765</v>
      </c>
      <c r="E17766" s="45" t="s">
        <v>6673</v>
      </c>
      <c r="F17766" s="328"/>
      <c r="G17766" s="328"/>
      <c r="H17766" s="328"/>
      <c r="I17766" s="329"/>
      <c r="J17766" s="329"/>
      <c r="K17766" s="329"/>
      <c r="L17766" s="337"/>
    </row>
    <row r="17767" spans="1:13" x14ac:dyDescent="0.25">
      <c r="A17767" s="346" t="s">
        <v>10129</v>
      </c>
      <c r="B17767" s="346" t="s">
        <v>10074</v>
      </c>
      <c r="C17767" s="347" t="s">
        <v>5850</v>
      </c>
      <c r="D17767" s="347" t="s">
        <v>15765</v>
      </c>
      <c r="E17767" s="347" t="s">
        <v>6673</v>
      </c>
      <c r="F17767" s="346"/>
      <c r="G17767" s="346"/>
      <c r="H17767" s="346"/>
      <c r="I17767" s="346"/>
      <c r="J17767" s="346"/>
      <c r="K17767" s="346"/>
      <c r="L17767" s="346"/>
      <c r="M17767" s="346"/>
    </row>
    <row r="17768" spans="1:13" x14ac:dyDescent="0.25">
      <c r="A17768" s="44" t="s">
        <v>10129</v>
      </c>
      <c r="B17768" s="44" t="s">
        <v>10074</v>
      </c>
      <c r="C17768" s="45" t="s">
        <v>5850</v>
      </c>
      <c r="D17768" s="45" t="s">
        <v>13812</v>
      </c>
      <c r="E17768" s="45" t="s">
        <v>6673</v>
      </c>
      <c r="F17768" s="93"/>
      <c r="G17768" s="93"/>
      <c r="H17768" s="93"/>
      <c r="I17768" s="99"/>
      <c r="J17768" s="99"/>
      <c r="K17768" s="99"/>
      <c r="L17768" s="337"/>
    </row>
    <row r="17769" spans="1:13" x14ac:dyDescent="0.2">
      <c r="A17769" s="99" t="s">
        <v>9734</v>
      </c>
      <c r="B17769" s="92" t="s">
        <v>1399</v>
      </c>
      <c r="C17769" s="93" t="s">
        <v>9935</v>
      </c>
      <c r="D17769" s="93" t="s">
        <v>1398</v>
      </c>
      <c r="E17769" s="94">
        <v>46228</v>
      </c>
      <c r="F17769" s="93"/>
      <c r="G17769" s="93"/>
      <c r="H17769" s="93"/>
      <c r="I17769" s="99"/>
      <c r="J17769" s="99"/>
      <c r="K17769" s="99"/>
      <c r="L17769" s="337"/>
    </row>
    <row r="17770" spans="1:13" x14ac:dyDescent="0.25">
      <c r="A17770" s="44" t="s">
        <v>5249</v>
      </c>
      <c r="B17770" s="44" t="s">
        <v>5235</v>
      </c>
      <c r="C17770" s="45" t="s">
        <v>5250</v>
      </c>
      <c r="D17770" s="45" t="s">
        <v>15765</v>
      </c>
      <c r="E17770" s="45" t="s">
        <v>5246</v>
      </c>
      <c r="F17770" s="328"/>
      <c r="G17770" s="328"/>
      <c r="H17770" s="328"/>
      <c r="I17770" s="329"/>
      <c r="J17770" s="329"/>
      <c r="K17770" s="329"/>
      <c r="L17770" s="337"/>
    </row>
    <row r="17771" spans="1:13" x14ac:dyDescent="0.25">
      <c r="A17771" s="346" t="s">
        <v>5249</v>
      </c>
      <c r="B17771" s="346" t="s">
        <v>5235</v>
      </c>
      <c r="C17771" s="347" t="s">
        <v>5250</v>
      </c>
      <c r="D17771" s="347" t="s">
        <v>15765</v>
      </c>
      <c r="E17771" s="347" t="s">
        <v>16798</v>
      </c>
      <c r="F17771" s="346"/>
      <c r="G17771" s="346"/>
      <c r="H17771" s="346"/>
      <c r="I17771" s="346"/>
      <c r="J17771" s="346"/>
      <c r="K17771" s="346"/>
      <c r="L17771" s="346"/>
      <c r="M17771" s="346"/>
    </row>
    <row r="17772" spans="1:13" x14ac:dyDescent="0.25">
      <c r="A17772" s="44" t="s">
        <v>5249</v>
      </c>
      <c r="B17772" s="44" t="s">
        <v>5235</v>
      </c>
      <c r="C17772" s="45" t="s">
        <v>5250</v>
      </c>
      <c r="D17772" s="45" t="s">
        <v>13812</v>
      </c>
      <c r="E17772" s="45" t="s">
        <v>5246</v>
      </c>
      <c r="F17772" s="93"/>
      <c r="G17772" s="93"/>
      <c r="H17772" s="93"/>
      <c r="I17772" s="99"/>
      <c r="J17772" s="99"/>
      <c r="K17772" s="99"/>
      <c r="L17772" s="337"/>
    </row>
    <row r="17773" spans="1:13" x14ac:dyDescent="0.25">
      <c r="A17773" s="44" t="s">
        <v>13670</v>
      </c>
      <c r="B17773" s="44" t="s">
        <v>16622</v>
      </c>
      <c r="C17773" s="45" t="s">
        <v>13746</v>
      </c>
      <c r="D17773" s="45" t="s">
        <v>4574</v>
      </c>
      <c r="E17773" s="275">
        <f>DATE(2028,2,28)</f>
        <v>46811</v>
      </c>
    </row>
    <row r="17774" spans="1:13" x14ac:dyDescent="0.25">
      <c r="A17774" s="44" t="s">
        <v>12743</v>
      </c>
      <c r="B17774" s="44" t="s">
        <v>11978</v>
      </c>
      <c r="C17774" s="45" t="s">
        <v>6657</v>
      </c>
      <c r="D17774" s="45" t="s">
        <v>4574</v>
      </c>
      <c r="E17774" s="275">
        <f>DATE(2026,11,7)</f>
        <v>46333</v>
      </c>
    </row>
    <row r="17775" spans="1:13" x14ac:dyDescent="0.25">
      <c r="A17775" s="44" t="s">
        <v>6171</v>
      </c>
      <c r="B17775" s="44" t="s">
        <v>1358</v>
      </c>
      <c r="C17775" s="45" t="s">
        <v>6197</v>
      </c>
      <c r="D17775" s="45" t="s">
        <v>18252</v>
      </c>
      <c r="E17775" s="45" t="s">
        <v>6211</v>
      </c>
      <c r="F17775" s="45" t="s">
        <v>1384</v>
      </c>
      <c r="G17775" s="45" t="s">
        <v>1385</v>
      </c>
    </row>
    <row r="17776" spans="1:13" x14ac:dyDescent="0.25">
      <c r="A17776" s="44" t="s">
        <v>6171</v>
      </c>
      <c r="B17776" s="44" t="s">
        <v>6179</v>
      </c>
      <c r="C17776" s="45" t="s">
        <v>6199</v>
      </c>
      <c r="D17776" s="45" t="s">
        <v>18252</v>
      </c>
      <c r="E17776" s="45" t="s">
        <v>6212</v>
      </c>
      <c r="F17776" s="45" t="s">
        <v>1384</v>
      </c>
      <c r="G17776" s="45" t="s">
        <v>1385</v>
      </c>
    </row>
    <row r="17777" spans="1:14" x14ac:dyDescent="0.25">
      <c r="A17777" s="44" t="s">
        <v>13383</v>
      </c>
      <c r="B17777" s="92" t="s">
        <v>13392</v>
      </c>
      <c r="C17777" s="45" t="s">
        <v>13122</v>
      </c>
      <c r="D17777" s="93" t="s">
        <v>13391</v>
      </c>
      <c r="E17777" s="94">
        <v>45838</v>
      </c>
      <c r="F17777" s="93"/>
      <c r="G17777" s="93"/>
      <c r="H17777" s="93"/>
      <c r="I17777" s="99"/>
      <c r="J17777" s="99"/>
      <c r="K17777" s="99"/>
      <c r="L17777" s="337"/>
      <c r="M17777" s="31"/>
      <c r="N17777" s="31"/>
    </row>
    <row r="17778" spans="1:14" x14ac:dyDescent="0.25">
      <c r="A17778" s="44" t="s">
        <v>12744</v>
      </c>
      <c r="B17778" s="44" t="s">
        <v>5041</v>
      </c>
      <c r="C17778" s="45" t="s">
        <v>12984</v>
      </c>
      <c r="D17778" s="45" t="s">
        <v>4574</v>
      </c>
      <c r="E17778" s="275">
        <f>DATE(2026,11,8)</f>
        <v>46334</v>
      </c>
    </row>
    <row r="17779" spans="1:14" x14ac:dyDescent="0.25">
      <c r="A17779" s="264" t="s">
        <v>13071</v>
      </c>
      <c r="B17779" s="264" t="s">
        <v>12989</v>
      </c>
      <c r="C17779" s="265">
        <v>240103</v>
      </c>
      <c r="D17779" s="265" t="s">
        <v>15953</v>
      </c>
      <c r="E17779" s="266" t="s">
        <v>6677</v>
      </c>
    </row>
    <row r="17780" spans="1:14" x14ac:dyDescent="0.25">
      <c r="A17780" s="264" t="s">
        <v>15233</v>
      </c>
      <c r="B17780" s="264" t="s">
        <v>13009</v>
      </c>
      <c r="C17780" s="265">
        <v>240101</v>
      </c>
      <c r="D17780" s="265" t="s">
        <v>15953</v>
      </c>
      <c r="E17780" s="266" t="s">
        <v>13010</v>
      </c>
    </row>
    <row r="17781" spans="1:14" x14ac:dyDescent="0.25">
      <c r="A17781" s="264" t="s">
        <v>15233</v>
      </c>
      <c r="B17781" s="264" t="s">
        <v>14623</v>
      </c>
      <c r="C17781" s="265">
        <v>24050301</v>
      </c>
      <c r="D17781" s="265" t="s">
        <v>15953</v>
      </c>
      <c r="E17781" s="266" t="s">
        <v>6710</v>
      </c>
    </row>
    <row r="17782" spans="1:14" x14ac:dyDescent="0.25">
      <c r="A17782" s="264" t="s">
        <v>15233</v>
      </c>
      <c r="B17782" s="264" t="s">
        <v>4843</v>
      </c>
      <c r="C17782" s="265">
        <v>24050302</v>
      </c>
      <c r="D17782" s="265" t="s">
        <v>15953</v>
      </c>
      <c r="E17782" s="266" t="s">
        <v>10364</v>
      </c>
    </row>
    <row r="17783" spans="1:14" ht="14.4" x14ac:dyDescent="0.2">
      <c r="A17783" s="57" t="s">
        <v>3399</v>
      </c>
      <c r="B17783" s="57" t="s">
        <v>16270</v>
      </c>
      <c r="C17783" s="62" t="s">
        <v>16271</v>
      </c>
      <c r="D17783" s="62" t="s">
        <v>5966</v>
      </c>
      <c r="E17783" s="341" t="s">
        <v>13531</v>
      </c>
      <c r="F17783" s="339"/>
      <c r="G17783" s="339"/>
      <c r="H17783" s="57"/>
      <c r="I17783" s="57"/>
      <c r="J17783" s="57"/>
      <c r="K17783" s="57"/>
      <c r="L17783" s="337"/>
    </row>
    <row r="17784" spans="1:14" x14ac:dyDescent="0.25">
      <c r="A17784" s="102" t="s">
        <v>4080</v>
      </c>
      <c r="B17784" s="92" t="s">
        <v>4085</v>
      </c>
      <c r="C17784" s="93" t="s">
        <v>4084</v>
      </c>
      <c r="D17784" s="93" t="s">
        <v>1398</v>
      </c>
      <c r="E17784" s="94">
        <v>45794</v>
      </c>
      <c r="F17784" s="93"/>
      <c r="G17784" s="93" t="s">
        <v>1385</v>
      </c>
      <c r="H17784" s="93" t="s">
        <v>1385</v>
      </c>
      <c r="I17784" s="99"/>
      <c r="J17784" s="99"/>
      <c r="K17784" s="99"/>
      <c r="L17784" s="337"/>
      <c r="M17784" s="31"/>
      <c r="N17784" s="31"/>
    </row>
    <row r="17785" spans="1:14" x14ac:dyDescent="0.25">
      <c r="A17785" s="264" t="s">
        <v>4372</v>
      </c>
      <c r="B17785" s="264" t="s">
        <v>6669</v>
      </c>
      <c r="C17785" s="265">
        <v>220802</v>
      </c>
      <c r="D17785" s="265" t="s">
        <v>15953</v>
      </c>
      <c r="E17785" s="266" t="s">
        <v>6416</v>
      </c>
    </row>
    <row r="17786" spans="1:14" x14ac:dyDescent="0.25">
      <c r="A17786" s="264" t="s">
        <v>4372</v>
      </c>
      <c r="B17786" s="264" t="s">
        <v>2751</v>
      </c>
      <c r="C17786" s="265">
        <v>230105</v>
      </c>
      <c r="D17786" s="265" t="s">
        <v>15953</v>
      </c>
      <c r="E17786" s="266" t="s">
        <v>6877</v>
      </c>
    </row>
    <row r="17787" spans="1:14" x14ac:dyDescent="0.25">
      <c r="A17787" s="44" t="s">
        <v>2660</v>
      </c>
      <c r="B17787" s="44" t="s">
        <v>15315</v>
      </c>
      <c r="C17787" s="45" t="s">
        <v>2596</v>
      </c>
      <c r="D17787" s="45" t="s">
        <v>16294</v>
      </c>
      <c r="E17787" s="46">
        <v>45688</v>
      </c>
      <c r="F17787" s="338"/>
      <c r="G17787" s="44"/>
      <c r="H17787" s="44"/>
      <c r="I17787" s="44"/>
      <c r="J17787" s="44"/>
      <c r="K17787" s="44"/>
      <c r="L17787" s="337"/>
      <c r="M17787" s="31"/>
      <c r="N17787" s="31"/>
    </row>
    <row r="17788" spans="1:14" x14ac:dyDescent="0.25">
      <c r="A17788" s="264" t="s">
        <v>7180</v>
      </c>
      <c r="B17788" s="264" t="s">
        <v>2515</v>
      </c>
      <c r="C17788" s="265">
        <v>22090101</v>
      </c>
      <c r="D17788" s="265" t="s">
        <v>15953</v>
      </c>
      <c r="E17788" s="266" t="s">
        <v>6210</v>
      </c>
    </row>
    <row r="17789" spans="1:14" x14ac:dyDescent="0.25">
      <c r="A17789" s="264" t="s">
        <v>7180</v>
      </c>
      <c r="B17789" s="264" t="s">
        <v>3592</v>
      </c>
      <c r="C17789" s="265">
        <v>22090102</v>
      </c>
      <c r="D17789" s="265" t="s">
        <v>15953</v>
      </c>
      <c r="E17789" s="266" t="s">
        <v>6210</v>
      </c>
    </row>
    <row r="17790" spans="1:14" x14ac:dyDescent="0.25">
      <c r="A17790" s="264" t="s">
        <v>7181</v>
      </c>
      <c r="B17790" s="264" t="s">
        <v>3782</v>
      </c>
      <c r="C17790" s="265">
        <v>210205</v>
      </c>
      <c r="D17790" s="265" t="s">
        <v>15953</v>
      </c>
      <c r="E17790" s="266" t="s">
        <v>8836</v>
      </c>
    </row>
    <row r="17791" spans="1:14" x14ac:dyDescent="0.25">
      <c r="A17791" s="403" t="s">
        <v>17662</v>
      </c>
      <c r="B17791" s="403" t="s">
        <v>17091</v>
      </c>
      <c r="C17791" s="413">
        <v>12.24</v>
      </c>
      <c r="D17791" s="43" t="s">
        <v>17679</v>
      </c>
      <c r="E17791" s="43">
        <v>47299</v>
      </c>
      <c r="F17791" s="88"/>
    </row>
    <row r="17792" spans="1:14" x14ac:dyDescent="0.25">
      <c r="A17792" s="403" t="s">
        <v>17662</v>
      </c>
      <c r="B17792" s="403" t="s">
        <v>17372</v>
      </c>
      <c r="C17792" s="413">
        <v>43.25</v>
      </c>
      <c r="D17792" s="43" t="s">
        <v>17679</v>
      </c>
      <c r="E17792" s="43">
        <v>47514</v>
      </c>
      <c r="F17792" s="88"/>
    </row>
    <row r="17793" spans="1:15" x14ac:dyDescent="0.2">
      <c r="A17793" s="99" t="s">
        <v>7632</v>
      </c>
      <c r="B17793" s="92" t="s">
        <v>7637</v>
      </c>
      <c r="C17793" s="93" t="s">
        <v>7638</v>
      </c>
      <c r="D17793" s="93" t="s">
        <v>1398</v>
      </c>
      <c r="E17793" s="94">
        <v>45855</v>
      </c>
      <c r="F17793" s="93"/>
      <c r="G17793" s="93"/>
      <c r="H17793" s="93"/>
      <c r="I17793" s="99"/>
      <c r="J17793" s="99"/>
      <c r="K17793" s="99"/>
      <c r="L17793" s="337"/>
      <c r="M17793" s="31"/>
      <c r="N17793" s="31"/>
    </row>
    <row r="17794" spans="1:15" x14ac:dyDescent="0.25">
      <c r="A17794" s="1" t="s">
        <v>6294</v>
      </c>
      <c r="B17794" s="432" t="s">
        <v>185</v>
      </c>
      <c r="C17794" s="433" t="s">
        <v>6295</v>
      </c>
      <c r="D17794" s="434" t="s">
        <v>17016</v>
      </c>
      <c r="E17794" s="434">
        <v>45794</v>
      </c>
    </row>
    <row r="17795" spans="1:15" x14ac:dyDescent="0.25">
      <c r="A17795" s="1" t="s">
        <v>6294</v>
      </c>
      <c r="B17795" s="432" t="s">
        <v>185</v>
      </c>
      <c r="C17795" s="433" t="s">
        <v>6295</v>
      </c>
      <c r="D17795" s="434" t="s">
        <v>17016</v>
      </c>
      <c r="E17795" s="434">
        <v>45794</v>
      </c>
    </row>
    <row r="17796" spans="1:15" x14ac:dyDescent="0.25">
      <c r="A17796" s="44" t="s">
        <v>16256</v>
      </c>
      <c r="B17796" s="44" t="s">
        <v>15963</v>
      </c>
      <c r="C17796" s="45" t="s">
        <v>15964</v>
      </c>
      <c r="D17796" s="45" t="s">
        <v>18252</v>
      </c>
      <c r="E17796" s="45" t="s">
        <v>6214</v>
      </c>
      <c r="F17796" s="45" t="s">
        <v>1384</v>
      </c>
      <c r="G17796" s="45" t="s">
        <v>1385</v>
      </c>
    </row>
    <row r="17797" spans="1:15" x14ac:dyDescent="0.25">
      <c r="A17797" s="44" t="s">
        <v>16256</v>
      </c>
      <c r="B17797" s="44" t="s">
        <v>15965</v>
      </c>
      <c r="C17797" s="45" t="s">
        <v>15966</v>
      </c>
      <c r="D17797" s="45" t="s">
        <v>18252</v>
      </c>
      <c r="E17797" s="45" t="s">
        <v>6214</v>
      </c>
      <c r="F17797" s="45" t="s">
        <v>1384</v>
      </c>
      <c r="G17797" s="45" t="s">
        <v>1385</v>
      </c>
    </row>
    <row r="17798" spans="1:15" x14ac:dyDescent="0.25">
      <c r="A17798" s="264" t="s">
        <v>15234</v>
      </c>
      <c r="B17798" s="264" t="s">
        <v>14577</v>
      </c>
      <c r="C17798" s="265">
        <v>240501</v>
      </c>
      <c r="D17798" s="265" t="s">
        <v>15953</v>
      </c>
      <c r="E17798" s="266" t="s">
        <v>14578</v>
      </c>
    </row>
    <row r="17799" spans="1:15" x14ac:dyDescent="0.25">
      <c r="A17799" s="262" t="s">
        <v>11658</v>
      </c>
      <c r="B17799" s="262" t="s">
        <v>11572</v>
      </c>
      <c r="C17799" s="53" t="s">
        <v>11783</v>
      </c>
      <c r="D17799" s="93" t="s">
        <v>7330</v>
      </c>
      <c r="E17799" s="263">
        <v>46727</v>
      </c>
      <c r="F17799" s="93"/>
      <c r="G17799" s="93"/>
      <c r="H17799" s="93"/>
      <c r="I17799" s="99"/>
      <c r="J17799" s="99"/>
      <c r="K17799" s="99"/>
      <c r="L17799" s="337"/>
    </row>
    <row r="17800" spans="1:15" x14ac:dyDescent="0.25">
      <c r="A17800" s="76" t="s">
        <v>1611</v>
      </c>
      <c r="B17800" s="131" t="s">
        <v>1612</v>
      </c>
      <c r="C17800" s="96" t="s">
        <v>7735</v>
      </c>
      <c r="D17800" s="96" t="s">
        <v>1398</v>
      </c>
      <c r="E17800" s="112">
        <v>46166</v>
      </c>
      <c r="F17800" s="93"/>
      <c r="G17800" s="93"/>
      <c r="H17800" s="93"/>
      <c r="I17800" s="99"/>
      <c r="J17800" s="99"/>
      <c r="K17800" s="99"/>
      <c r="L17800" s="337"/>
    </row>
    <row r="17801" spans="1:15" x14ac:dyDescent="0.25">
      <c r="A17801" s="44" t="s">
        <v>12745</v>
      </c>
      <c r="B17801" s="44" t="s">
        <v>11977</v>
      </c>
      <c r="C17801" s="45" t="s">
        <v>6658</v>
      </c>
      <c r="D17801" s="45" t="s">
        <v>4574</v>
      </c>
      <c r="E17801" s="275">
        <f>DATE(2026,3,23)</f>
        <v>46104</v>
      </c>
    </row>
    <row r="17802" spans="1:15" x14ac:dyDescent="0.2">
      <c r="A17802" s="99" t="s">
        <v>10964</v>
      </c>
      <c r="B17802" s="92" t="s">
        <v>10965</v>
      </c>
      <c r="C17802" s="93" t="s">
        <v>10966</v>
      </c>
      <c r="D17802" s="93" t="s">
        <v>1398</v>
      </c>
      <c r="E17802" s="94">
        <v>45976</v>
      </c>
      <c r="F17802" s="93"/>
      <c r="G17802" s="93"/>
      <c r="H17802" s="93"/>
      <c r="I17802" s="99"/>
      <c r="J17802" s="99"/>
      <c r="K17802" s="99"/>
      <c r="L17802" s="337"/>
      <c r="M17802" s="31"/>
      <c r="N17802" s="31"/>
      <c r="O17802" s="31"/>
    </row>
    <row r="17803" spans="1:15" x14ac:dyDescent="0.25">
      <c r="A17803" s="264" t="s">
        <v>16999</v>
      </c>
      <c r="B17803" s="264" t="s">
        <v>6669</v>
      </c>
      <c r="C17803" s="265">
        <v>240804</v>
      </c>
      <c r="D17803" s="265" t="s">
        <v>15953</v>
      </c>
      <c r="E17803" s="266" t="s">
        <v>15826</v>
      </c>
    </row>
    <row r="17804" spans="1:15" x14ac:dyDescent="0.2">
      <c r="A17804" s="57" t="s">
        <v>4543</v>
      </c>
      <c r="B17804" s="92" t="s">
        <v>4550</v>
      </c>
      <c r="C17804" s="93" t="s">
        <v>4548</v>
      </c>
      <c r="D17804" s="93" t="s">
        <v>4549</v>
      </c>
      <c r="E17804" s="94">
        <v>46203</v>
      </c>
      <c r="F17804" s="93"/>
      <c r="G17804" s="93"/>
      <c r="H17804" s="93"/>
      <c r="I17804" s="99"/>
      <c r="J17804" s="99"/>
      <c r="K17804" s="99"/>
      <c r="L17804" s="337"/>
    </row>
    <row r="17805" spans="1:15" x14ac:dyDescent="0.25">
      <c r="A17805" s="44" t="s">
        <v>18247</v>
      </c>
      <c r="B17805" s="44" t="s">
        <v>1350</v>
      </c>
      <c r="C17805" s="45" t="s">
        <v>6188</v>
      </c>
      <c r="D17805" s="45" t="s">
        <v>18252</v>
      </c>
      <c r="E17805" s="45" t="s">
        <v>6211</v>
      </c>
      <c r="F17805" s="45" t="s">
        <v>1384</v>
      </c>
      <c r="G17805" s="45" t="s">
        <v>1384</v>
      </c>
    </row>
    <row r="17806" spans="1:15" x14ac:dyDescent="0.25">
      <c r="A17806" s="403" t="s">
        <v>17663</v>
      </c>
      <c r="B17806" s="403" t="s">
        <v>17122</v>
      </c>
      <c r="C17806" s="413">
        <v>15.24</v>
      </c>
      <c r="D17806" s="43" t="s">
        <v>17679</v>
      </c>
      <c r="E17806" s="43">
        <v>47299</v>
      </c>
      <c r="F17806" s="88"/>
    </row>
    <row r="17807" spans="1:15" x14ac:dyDescent="0.25">
      <c r="A17807" s="264" t="s">
        <v>5528</v>
      </c>
      <c r="B17807" s="264" t="s">
        <v>236</v>
      </c>
      <c r="C17807" s="265">
        <v>241001</v>
      </c>
      <c r="D17807" s="265" t="s">
        <v>15953</v>
      </c>
      <c r="E17807" s="266" t="s">
        <v>11352</v>
      </c>
    </row>
    <row r="17808" spans="1:15" x14ac:dyDescent="0.25">
      <c r="A17808" s="44" t="s">
        <v>1337</v>
      </c>
      <c r="B17808" s="44" t="s">
        <v>6183</v>
      </c>
      <c r="C17808" s="45" t="s">
        <v>6206</v>
      </c>
      <c r="D17808" s="45" t="s">
        <v>18252</v>
      </c>
      <c r="E17808" s="45" t="s">
        <v>6210</v>
      </c>
      <c r="F17808" s="45" t="s">
        <v>1384</v>
      </c>
      <c r="G17808" s="45" t="s">
        <v>1385</v>
      </c>
    </row>
    <row r="17809" spans="1:15" x14ac:dyDescent="0.25">
      <c r="A17809" s="44" t="s">
        <v>11097</v>
      </c>
      <c r="B17809" s="44" t="s">
        <v>1355</v>
      </c>
      <c r="C17809" s="45" t="s">
        <v>10974</v>
      </c>
      <c r="D17809" s="45" t="s">
        <v>18252</v>
      </c>
      <c r="E17809" s="45" t="s">
        <v>10715</v>
      </c>
      <c r="F17809" s="45" t="s">
        <v>1384</v>
      </c>
      <c r="G17809" s="45" t="s">
        <v>1385</v>
      </c>
    </row>
    <row r="17810" spans="1:15" x14ac:dyDescent="0.25">
      <c r="A17810" s="264" t="s">
        <v>18088</v>
      </c>
      <c r="B17810" s="264" t="s">
        <v>236</v>
      </c>
      <c r="C17810" s="265">
        <v>241001</v>
      </c>
      <c r="D17810" s="265" t="s">
        <v>15953</v>
      </c>
      <c r="E17810" s="266" t="s">
        <v>11352</v>
      </c>
    </row>
    <row r="17811" spans="1:15" x14ac:dyDescent="0.25">
      <c r="A17811" s="264" t="s">
        <v>18088</v>
      </c>
      <c r="B17811" s="264" t="s">
        <v>17682</v>
      </c>
      <c r="C17811" s="265">
        <v>25010501</v>
      </c>
      <c r="D17811" s="265" t="s">
        <v>15953</v>
      </c>
      <c r="E17811" s="266" t="s">
        <v>17681</v>
      </c>
    </row>
    <row r="17812" spans="1:15" x14ac:dyDescent="0.25">
      <c r="A17812" s="262" t="s">
        <v>7521</v>
      </c>
      <c r="B17812" s="262" t="s">
        <v>1778</v>
      </c>
      <c r="C17812" s="53" t="s">
        <v>11784</v>
      </c>
      <c r="D17812" s="93" t="s">
        <v>7330</v>
      </c>
      <c r="E17812" s="263">
        <v>46526</v>
      </c>
      <c r="F17812" s="93"/>
      <c r="G17812" s="93"/>
      <c r="H17812" s="93"/>
      <c r="I17812" s="99"/>
      <c r="J17812" s="99"/>
      <c r="K17812" s="99"/>
      <c r="L17812" s="337"/>
    </row>
    <row r="17813" spans="1:15" x14ac:dyDescent="0.25">
      <c r="A17813" s="264" t="s">
        <v>7521</v>
      </c>
      <c r="B17813" s="264" t="s">
        <v>14670</v>
      </c>
      <c r="C17813" s="265">
        <v>240704</v>
      </c>
      <c r="D17813" s="265" t="s">
        <v>15953</v>
      </c>
      <c r="E17813" s="266" t="s">
        <v>6677</v>
      </c>
    </row>
    <row r="17814" spans="1:15" x14ac:dyDescent="0.25">
      <c r="A17814" s="1" t="s">
        <v>14553</v>
      </c>
      <c r="B17814" s="432" t="s">
        <v>2186</v>
      </c>
      <c r="C17814" s="433" t="s">
        <v>14554</v>
      </c>
      <c r="D17814" s="434" t="s">
        <v>17016</v>
      </c>
      <c r="E17814" s="434">
        <v>45889</v>
      </c>
    </row>
    <row r="17815" spans="1:15" x14ac:dyDescent="0.25">
      <c r="A17815" s="44" t="s">
        <v>8839</v>
      </c>
      <c r="B17815" s="44" t="s">
        <v>11987</v>
      </c>
      <c r="C17815" s="45" t="s">
        <v>8891</v>
      </c>
      <c r="D17815" s="45" t="s">
        <v>4574</v>
      </c>
      <c r="E17815" s="275">
        <f>DATE(2027,2,3)</f>
        <v>46421</v>
      </c>
    </row>
    <row r="17816" spans="1:15" x14ac:dyDescent="0.2">
      <c r="A17816" s="57" t="s">
        <v>4544</v>
      </c>
      <c r="B17816" s="92" t="s">
        <v>4550</v>
      </c>
      <c r="C17816" s="93" t="s">
        <v>4548</v>
      </c>
      <c r="D17816" s="93" t="s">
        <v>4549</v>
      </c>
      <c r="E17816" s="94">
        <v>46203</v>
      </c>
      <c r="F17816" s="93"/>
      <c r="G17816" s="93"/>
      <c r="H17816" s="93"/>
      <c r="I17816" s="99"/>
      <c r="J17816" s="99"/>
      <c r="K17816" s="99"/>
      <c r="L17816" s="337"/>
    </row>
    <row r="17817" spans="1:15" x14ac:dyDescent="0.25">
      <c r="A17817" s="264" t="s">
        <v>15949</v>
      </c>
      <c r="B17817" s="264" t="s">
        <v>6669</v>
      </c>
      <c r="C17817" s="265">
        <v>240804</v>
      </c>
      <c r="D17817" s="265" t="s">
        <v>15953</v>
      </c>
      <c r="E17817" s="266" t="s">
        <v>15826</v>
      </c>
    </row>
    <row r="17818" spans="1:15" x14ac:dyDescent="0.25">
      <c r="A17818" s="403" t="s">
        <v>539</v>
      </c>
      <c r="B17818" s="403" t="s">
        <v>17133</v>
      </c>
      <c r="C17818" s="413">
        <v>18.22</v>
      </c>
      <c r="D17818" s="43" t="s">
        <v>17679</v>
      </c>
      <c r="E17818" s="43">
        <v>45838</v>
      </c>
      <c r="F17818" s="88"/>
    </row>
    <row r="17819" spans="1:15" x14ac:dyDescent="0.25">
      <c r="A17819" s="44" t="s">
        <v>539</v>
      </c>
      <c r="B17819" s="44" t="s">
        <v>13523</v>
      </c>
      <c r="C17819" s="45" t="s">
        <v>13524</v>
      </c>
      <c r="D17819" s="45" t="s">
        <v>16294</v>
      </c>
      <c r="E17819" s="46">
        <v>45808</v>
      </c>
      <c r="F17819" s="338"/>
      <c r="G17819" s="44"/>
      <c r="H17819" s="44"/>
      <c r="I17819" s="44"/>
      <c r="J17819" s="44"/>
      <c r="K17819" s="44"/>
      <c r="L17819" s="337"/>
      <c r="M17819" s="31"/>
      <c r="N17819" s="31"/>
      <c r="O17819" s="31"/>
    </row>
    <row r="17820" spans="1:15" x14ac:dyDescent="0.25">
      <c r="A17820" s="102" t="s">
        <v>539</v>
      </c>
      <c r="B17820" s="131" t="s">
        <v>7741</v>
      </c>
      <c r="C17820" s="96" t="s">
        <v>7742</v>
      </c>
      <c r="D17820" s="96" t="s">
        <v>1398</v>
      </c>
      <c r="E17820" s="112">
        <v>45737</v>
      </c>
      <c r="F17820" s="93"/>
      <c r="G17820" s="93"/>
      <c r="H17820" s="93"/>
      <c r="I17820" s="99"/>
      <c r="J17820" s="99"/>
      <c r="K17820" s="99"/>
      <c r="L17820" s="337"/>
      <c r="M17820" s="31"/>
      <c r="N17820" s="31"/>
      <c r="O17820" s="31"/>
    </row>
    <row r="17821" spans="1:15" x14ac:dyDescent="0.25">
      <c r="A17821" s="264" t="s">
        <v>15950</v>
      </c>
      <c r="B17821" s="264" t="s">
        <v>6669</v>
      </c>
      <c r="C17821" s="265">
        <v>220802</v>
      </c>
      <c r="D17821" s="265" t="s">
        <v>15953</v>
      </c>
      <c r="E17821" s="266" t="s">
        <v>6416</v>
      </c>
    </row>
    <row r="17822" spans="1:15" x14ac:dyDescent="0.25">
      <c r="A17822" s="44" t="s">
        <v>10603</v>
      </c>
      <c r="B17822" s="44" t="s">
        <v>3186</v>
      </c>
      <c r="C17822" s="45" t="s">
        <v>10544</v>
      </c>
      <c r="D17822" s="45" t="s">
        <v>18252</v>
      </c>
      <c r="E17822" s="45" t="s">
        <v>5410</v>
      </c>
      <c r="F17822" s="45" t="s">
        <v>1384</v>
      </c>
      <c r="G17822" s="45" t="s">
        <v>1385</v>
      </c>
    </row>
    <row r="17823" spans="1:15" x14ac:dyDescent="0.25">
      <c r="A17823" s="262" t="s">
        <v>11659</v>
      </c>
      <c r="B17823" s="262" t="s">
        <v>11580</v>
      </c>
      <c r="C17823" s="53" t="s">
        <v>11785</v>
      </c>
      <c r="D17823" s="93" t="s">
        <v>7330</v>
      </c>
      <c r="E17823" s="263">
        <v>46890</v>
      </c>
      <c r="F17823" s="93"/>
      <c r="G17823" s="93"/>
      <c r="H17823" s="93"/>
      <c r="I17823" s="99"/>
      <c r="J17823" s="99"/>
      <c r="K17823" s="99"/>
      <c r="L17823" s="337"/>
    </row>
    <row r="17824" spans="1:15" x14ac:dyDescent="0.25">
      <c r="A17824" s="403" t="s">
        <v>17664</v>
      </c>
      <c r="B17824" s="403" t="s">
        <v>17087</v>
      </c>
      <c r="C17824" s="413">
        <v>9.23</v>
      </c>
      <c r="D17824" s="43" t="s">
        <v>17679</v>
      </c>
      <c r="E17824" s="43">
        <v>46934</v>
      </c>
      <c r="F17824" s="88"/>
    </row>
    <row r="17825" spans="1:13" x14ac:dyDescent="0.25">
      <c r="A17825" s="403" t="s">
        <v>17664</v>
      </c>
      <c r="B17825" s="403" t="s">
        <v>17091</v>
      </c>
      <c r="C17825" s="413">
        <v>12.23</v>
      </c>
      <c r="D17825" s="43" t="s">
        <v>17679</v>
      </c>
      <c r="E17825" s="43">
        <v>46934</v>
      </c>
      <c r="F17825" s="88"/>
    </row>
    <row r="17826" spans="1:13" x14ac:dyDescent="0.25">
      <c r="A17826" s="44" t="s">
        <v>3075</v>
      </c>
      <c r="B17826" s="44" t="s">
        <v>5334</v>
      </c>
      <c r="C17826" s="45" t="s">
        <v>5372</v>
      </c>
      <c r="D17826" s="45" t="s">
        <v>15765</v>
      </c>
      <c r="E17826" s="45" t="s">
        <v>6212</v>
      </c>
      <c r="F17826" s="328"/>
      <c r="G17826" s="328"/>
      <c r="H17826" s="328"/>
      <c r="I17826" s="329"/>
      <c r="J17826" s="329"/>
      <c r="K17826" s="329"/>
      <c r="L17826" s="337"/>
    </row>
    <row r="17827" spans="1:13" x14ac:dyDescent="0.25">
      <c r="A17827" s="346" t="s">
        <v>3075</v>
      </c>
      <c r="B17827" s="346" t="s">
        <v>5334</v>
      </c>
      <c r="C17827" s="347" t="s">
        <v>5372</v>
      </c>
      <c r="D17827" s="347" t="s">
        <v>15765</v>
      </c>
      <c r="E17827" s="347" t="s">
        <v>5273</v>
      </c>
      <c r="F17827" s="346"/>
      <c r="G17827" s="346"/>
      <c r="H17827" s="346"/>
      <c r="I17827" s="346"/>
      <c r="J17827" s="346"/>
      <c r="K17827" s="346"/>
      <c r="L17827" s="346"/>
      <c r="M17827" s="346"/>
    </row>
    <row r="17828" spans="1:13" x14ac:dyDescent="0.25">
      <c r="A17828" s="44" t="s">
        <v>3075</v>
      </c>
      <c r="B17828" s="44" t="s">
        <v>5334</v>
      </c>
      <c r="C17828" s="45" t="s">
        <v>5372</v>
      </c>
      <c r="D17828" s="45" t="s">
        <v>13812</v>
      </c>
      <c r="E17828" s="45" t="s">
        <v>6212</v>
      </c>
      <c r="F17828" s="93"/>
      <c r="G17828" s="93"/>
      <c r="H17828" s="93"/>
      <c r="I17828" s="99"/>
      <c r="J17828" s="99"/>
      <c r="K17828" s="99"/>
      <c r="L17828" s="337"/>
    </row>
    <row r="17829" spans="1:13" x14ac:dyDescent="0.25">
      <c r="A17829" s="264" t="s">
        <v>7182</v>
      </c>
      <c r="B17829" s="264" t="s">
        <v>1055</v>
      </c>
      <c r="C17829" s="265">
        <v>22010702</v>
      </c>
      <c r="D17829" s="265" t="s">
        <v>15953</v>
      </c>
      <c r="E17829" s="266" t="s">
        <v>8836</v>
      </c>
    </row>
    <row r="17830" spans="1:13" x14ac:dyDescent="0.25">
      <c r="A17830" s="403" t="s">
        <v>17665</v>
      </c>
      <c r="B17830" s="403" t="s">
        <v>17097</v>
      </c>
      <c r="C17830" s="413">
        <v>28.23</v>
      </c>
      <c r="D17830" s="43" t="s">
        <v>17679</v>
      </c>
      <c r="E17830" s="43">
        <v>46934</v>
      </c>
      <c r="F17830" s="88"/>
    </row>
    <row r="17831" spans="1:13" x14ac:dyDescent="0.25">
      <c r="A17831" s="403" t="s">
        <v>17665</v>
      </c>
      <c r="B17831" s="403" t="s">
        <v>17257</v>
      </c>
      <c r="C17831" s="413">
        <v>34.229999999999997</v>
      </c>
      <c r="D17831" s="43" t="s">
        <v>17679</v>
      </c>
      <c r="E17831" s="43">
        <v>46934</v>
      </c>
      <c r="F17831" s="88"/>
    </row>
    <row r="17832" spans="1:13" x14ac:dyDescent="0.25">
      <c r="A17832" s="1" t="s">
        <v>14555</v>
      </c>
      <c r="B17832" s="432" t="s">
        <v>14389</v>
      </c>
      <c r="C17832" s="433" t="s">
        <v>14556</v>
      </c>
      <c r="D17832" s="434" t="s">
        <v>17016</v>
      </c>
      <c r="E17832" s="434">
        <v>45826</v>
      </c>
    </row>
    <row r="17833" spans="1:13" x14ac:dyDescent="0.25">
      <c r="A17833" s="44" t="s">
        <v>16257</v>
      </c>
      <c r="B17833" s="44" t="s">
        <v>15970</v>
      </c>
      <c r="C17833" s="45" t="s">
        <v>15775</v>
      </c>
      <c r="D17833" s="45" t="s">
        <v>18252</v>
      </c>
      <c r="E17833" s="45" t="s">
        <v>6416</v>
      </c>
      <c r="F17833" s="45" t="s">
        <v>1384</v>
      </c>
      <c r="G17833" s="45" t="s">
        <v>1385</v>
      </c>
    </row>
    <row r="17834" spans="1:13" x14ac:dyDescent="0.25">
      <c r="A17834" s="403" t="s">
        <v>17666</v>
      </c>
      <c r="B17834" s="403" t="s">
        <v>17205</v>
      </c>
      <c r="C17834" s="413">
        <v>15.23</v>
      </c>
      <c r="D17834" s="43" t="s">
        <v>17679</v>
      </c>
      <c r="E17834" s="43">
        <v>46934</v>
      </c>
      <c r="F17834" s="88" t="s">
        <v>1533</v>
      </c>
    </row>
    <row r="17835" spans="1:13" x14ac:dyDescent="0.25">
      <c r="A17835" s="264" t="s">
        <v>18089</v>
      </c>
      <c r="B17835" s="264" t="s">
        <v>1921</v>
      </c>
      <c r="C17835" s="265">
        <v>250101</v>
      </c>
      <c r="D17835" s="265" t="s">
        <v>15953</v>
      </c>
      <c r="E17835" s="266" t="s">
        <v>17681</v>
      </c>
    </row>
    <row r="17836" spans="1:13" x14ac:dyDescent="0.25">
      <c r="A17836" s="264" t="s">
        <v>18090</v>
      </c>
      <c r="B17836" s="264" t="s">
        <v>236</v>
      </c>
      <c r="C17836" s="265">
        <v>241001</v>
      </c>
      <c r="D17836" s="265" t="s">
        <v>15953</v>
      </c>
      <c r="E17836" s="266" t="s">
        <v>11352</v>
      </c>
    </row>
    <row r="17837" spans="1:13" x14ac:dyDescent="0.25">
      <c r="A17837" s="264" t="s">
        <v>18090</v>
      </c>
      <c r="B17837" s="264" t="s">
        <v>6966</v>
      </c>
      <c r="C17837" s="265">
        <v>25010401</v>
      </c>
      <c r="D17837" s="265" t="s">
        <v>15953</v>
      </c>
      <c r="E17837" s="266" t="s">
        <v>17700</v>
      </c>
    </row>
    <row r="17838" spans="1:13" x14ac:dyDescent="0.25">
      <c r="A17838" s="264" t="s">
        <v>18090</v>
      </c>
      <c r="B17838" s="264" t="s">
        <v>3782</v>
      </c>
      <c r="C17838" s="265">
        <v>25010402</v>
      </c>
      <c r="D17838" s="265" t="s">
        <v>15953</v>
      </c>
      <c r="E17838" s="266" t="s">
        <v>6665</v>
      </c>
    </row>
    <row r="17839" spans="1:13" x14ac:dyDescent="0.25">
      <c r="A17839" s="264" t="s">
        <v>1048</v>
      </c>
      <c r="B17839" s="264" t="s">
        <v>2751</v>
      </c>
      <c r="C17839" s="265">
        <v>230105</v>
      </c>
      <c r="D17839" s="265" t="s">
        <v>15953</v>
      </c>
      <c r="E17839" s="266" t="s">
        <v>6877</v>
      </c>
    </row>
    <row r="17840" spans="1:13" x14ac:dyDescent="0.25">
      <c r="A17840" s="264" t="s">
        <v>1048</v>
      </c>
      <c r="B17840" s="264" t="s">
        <v>1068</v>
      </c>
      <c r="C17840" s="265">
        <v>230202</v>
      </c>
      <c r="D17840" s="265" t="s">
        <v>15953</v>
      </c>
      <c r="E17840" s="266" t="s">
        <v>8836</v>
      </c>
    </row>
    <row r="17841" spans="1:15" x14ac:dyDescent="0.25">
      <c r="A17841" s="264" t="s">
        <v>8824</v>
      </c>
      <c r="B17841" s="264" t="s">
        <v>6966</v>
      </c>
      <c r="C17841" s="265">
        <v>23010401</v>
      </c>
      <c r="D17841" s="265" t="s">
        <v>15953</v>
      </c>
      <c r="E17841" s="266" t="s">
        <v>6967</v>
      </c>
    </row>
    <row r="17842" spans="1:15" x14ac:dyDescent="0.25">
      <c r="A17842" s="264" t="s">
        <v>8824</v>
      </c>
      <c r="B17842" s="264" t="s">
        <v>3782</v>
      </c>
      <c r="C17842" s="265">
        <v>23010402</v>
      </c>
      <c r="D17842" s="265" t="s">
        <v>15953</v>
      </c>
      <c r="E17842" s="266" t="s">
        <v>8836</v>
      </c>
    </row>
    <row r="17843" spans="1:15" x14ac:dyDescent="0.25">
      <c r="A17843" s="44" t="s">
        <v>4937</v>
      </c>
      <c r="B17843" s="44" t="s">
        <v>15257</v>
      </c>
      <c r="C17843" s="45" t="s">
        <v>13518</v>
      </c>
      <c r="D17843" s="45" t="s">
        <v>16294</v>
      </c>
      <c r="E17843" s="46">
        <v>46022</v>
      </c>
      <c r="F17843" s="338"/>
      <c r="G17843" s="44"/>
      <c r="H17843" s="44"/>
      <c r="I17843" s="44"/>
      <c r="J17843" s="44"/>
      <c r="K17843" s="44"/>
      <c r="L17843" s="337"/>
      <c r="M17843" s="31"/>
      <c r="N17843" s="31"/>
      <c r="O17843" s="31"/>
    </row>
    <row r="17844" spans="1:15" x14ac:dyDescent="0.25">
      <c r="A17844" s="264" t="s">
        <v>8825</v>
      </c>
      <c r="B17844" s="264" t="s">
        <v>6966</v>
      </c>
      <c r="C17844" s="265">
        <v>23010401</v>
      </c>
      <c r="D17844" s="265" t="s">
        <v>15953</v>
      </c>
      <c r="E17844" s="266" t="s">
        <v>6967</v>
      </c>
    </row>
    <row r="17845" spans="1:15" x14ac:dyDescent="0.2">
      <c r="A17845" s="57" t="s">
        <v>4545</v>
      </c>
      <c r="B17845" s="92" t="s">
        <v>4550</v>
      </c>
      <c r="C17845" s="93" t="s">
        <v>4548</v>
      </c>
      <c r="D17845" s="93" t="s">
        <v>4549</v>
      </c>
      <c r="E17845" s="94">
        <v>46203</v>
      </c>
      <c r="F17845" s="93"/>
      <c r="G17845" s="93"/>
      <c r="H17845" s="93"/>
      <c r="I17845" s="99"/>
      <c r="J17845" s="99"/>
      <c r="K17845" s="99"/>
      <c r="L17845" s="337"/>
    </row>
    <row r="17846" spans="1:15" x14ac:dyDescent="0.25">
      <c r="A17846" s="44" t="s">
        <v>1338</v>
      </c>
      <c r="B17846" s="92" t="s">
        <v>13392</v>
      </c>
      <c r="C17846" s="45" t="s">
        <v>13122</v>
      </c>
      <c r="D17846" s="93" t="s">
        <v>13391</v>
      </c>
      <c r="E17846" s="94">
        <v>45838</v>
      </c>
      <c r="F17846" s="93"/>
      <c r="G17846" s="93"/>
      <c r="H17846" s="93"/>
      <c r="I17846" s="99"/>
      <c r="J17846" s="99"/>
      <c r="K17846" s="99"/>
      <c r="L17846" s="337"/>
      <c r="M17846" s="31"/>
      <c r="N17846" s="31"/>
      <c r="O17846" s="31"/>
    </row>
    <row r="17847" spans="1:15" x14ac:dyDescent="0.25">
      <c r="A17847" s="403" t="s">
        <v>1338</v>
      </c>
      <c r="B17847" s="403" t="s">
        <v>17157</v>
      </c>
      <c r="C17847" s="413">
        <v>31.23</v>
      </c>
      <c r="D17847" s="43" t="s">
        <v>17679</v>
      </c>
      <c r="E17847" s="43">
        <v>46934</v>
      </c>
      <c r="F17847" s="88" t="s">
        <v>1533</v>
      </c>
    </row>
    <row r="17848" spans="1:15" x14ac:dyDescent="0.2">
      <c r="A17848" s="99" t="s">
        <v>1338</v>
      </c>
      <c r="B17848" s="99" t="s">
        <v>8259</v>
      </c>
      <c r="C17848" s="93" t="s">
        <v>8267</v>
      </c>
      <c r="D17848" s="93" t="s">
        <v>1398</v>
      </c>
      <c r="E17848" s="94">
        <v>46074</v>
      </c>
      <c r="F17848" s="93"/>
      <c r="G17848" s="93"/>
      <c r="H17848" s="93" t="s">
        <v>2055</v>
      </c>
      <c r="I17848" s="99"/>
      <c r="J17848" s="99"/>
      <c r="K17848" s="99"/>
      <c r="L17848" s="337"/>
    </row>
    <row r="17849" spans="1:15" x14ac:dyDescent="0.2">
      <c r="A17849" s="278" t="s">
        <v>1338</v>
      </c>
      <c r="B17849" s="278" t="s">
        <v>7639</v>
      </c>
      <c r="C17849" s="59" t="s">
        <v>14158</v>
      </c>
      <c r="D17849" s="93" t="s">
        <v>1398</v>
      </c>
      <c r="E17849" s="94">
        <v>45860</v>
      </c>
      <c r="F17849" s="93"/>
      <c r="G17849" s="93"/>
      <c r="H17849" s="93"/>
      <c r="I17849" s="99"/>
      <c r="J17849" s="99"/>
      <c r="K17849" s="99"/>
      <c r="L17849" s="337"/>
      <c r="M17849" s="31"/>
      <c r="N17849" s="31"/>
    </row>
    <row r="17850" spans="1:15" x14ac:dyDescent="0.2">
      <c r="A17850" s="99" t="s">
        <v>1338</v>
      </c>
      <c r="B17850" s="92" t="s">
        <v>3179</v>
      </c>
      <c r="C17850" s="93" t="s">
        <v>14158</v>
      </c>
      <c r="D17850" s="93" t="s">
        <v>1398</v>
      </c>
      <c r="E17850" s="94">
        <v>45860</v>
      </c>
      <c r="F17850" s="93"/>
      <c r="G17850" s="93"/>
      <c r="H17850" s="93"/>
      <c r="I17850" s="99"/>
      <c r="J17850" s="99"/>
      <c r="K17850" s="99"/>
      <c r="L17850" s="337"/>
      <c r="M17850" s="31"/>
      <c r="N17850" s="31"/>
    </row>
    <row r="17851" spans="1:15" x14ac:dyDescent="0.25">
      <c r="A17851" s="44" t="s">
        <v>11219</v>
      </c>
      <c r="B17851" s="44" t="s">
        <v>15290</v>
      </c>
      <c r="C17851" s="45" t="s">
        <v>7249</v>
      </c>
      <c r="D17851" s="45" t="s">
        <v>16294</v>
      </c>
      <c r="E17851" s="46">
        <v>45777</v>
      </c>
      <c r="F17851" s="338"/>
      <c r="G17851" s="44"/>
      <c r="H17851" s="44"/>
      <c r="I17851" s="44"/>
      <c r="J17851" s="44"/>
      <c r="K17851" s="44"/>
      <c r="L17851" s="337"/>
      <c r="M17851" s="31"/>
      <c r="N17851" s="31"/>
    </row>
    <row r="17852" spans="1:15" x14ac:dyDescent="0.25">
      <c r="A17852" s="44" t="s">
        <v>16258</v>
      </c>
      <c r="B17852" s="44" t="s">
        <v>15965</v>
      </c>
      <c r="C17852" s="45" t="s">
        <v>15966</v>
      </c>
      <c r="D17852" s="45" t="s">
        <v>18252</v>
      </c>
      <c r="E17852" s="45" t="s">
        <v>6214</v>
      </c>
      <c r="F17852" s="45" t="s">
        <v>1385</v>
      </c>
      <c r="G17852" s="45" t="s">
        <v>1385</v>
      </c>
    </row>
    <row r="17853" spans="1:15" x14ac:dyDescent="0.25">
      <c r="A17853" s="44" t="s">
        <v>16258</v>
      </c>
      <c r="B17853" s="44" t="s">
        <v>15963</v>
      </c>
      <c r="C17853" s="45" t="s">
        <v>15964</v>
      </c>
      <c r="D17853" s="45" t="s">
        <v>18252</v>
      </c>
      <c r="E17853" s="45" t="s">
        <v>6214</v>
      </c>
      <c r="F17853" s="45" t="s">
        <v>1385</v>
      </c>
      <c r="G17853" s="45" t="s">
        <v>1385</v>
      </c>
    </row>
    <row r="17854" spans="1:15" x14ac:dyDescent="0.25">
      <c r="A17854" s="44" t="s">
        <v>11220</v>
      </c>
      <c r="B17854" s="44" t="s">
        <v>15290</v>
      </c>
      <c r="C17854" s="45" t="s">
        <v>7249</v>
      </c>
      <c r="D17854" s="45" t="s">
        <v>16294</v>
      </c>
      <c r="E17854" s="46">
        <v>45777</v>
      </c>
      <c r="F17854" s="338"/>
      <c r="G17854" s="44"/>
      <c r="H17854" s="44"/>
      <c r="I17854" s="44"/>
      <c r="J17854" s="44"/>
      <c r="K17854" s="44"/>
      <c r="L17854" s="337"/>
      <c r="M17854" s="31"/>
      <c r="N17854" s="31"/>
    </row>
    <row r="17855" spans="1:15" x14ac:dyDescent="0.25">
      <c r="A17855" s="264" t="s">
        <v>15235</v>
      </c>
      <c r="B17855" s="264" t="s">
        <v>12996</v>
      </c>
      <c r="C17855" s="265">
        <v>24010401</v>
      </c>
      <c r="D17855" s="265" t="s">
        <v>15953</v>
      </c>
      <c r="E17855" s="266" t="s">
        <v>12997</v>
      </c>
    </row>
    <row r="17856" spans="1:15" x14ac:dyDescent="0.25">
      <c r="A17856" s="44" t="s">
        <v>11221</v>
      </c>
      <c r="B17856" s="44" t="s">
        <v>15290</v>
      </c>
      <c r="C17856" s="45" t="s">
        <v>7249</v>
      </c>
      <c r="D17856" s="45" t="s">
        <v>16294</v>
      </c>
      <c r="E17856" s="46">
        <v>45777</v>
      </c>
      <c r="F17856" s="338"/>
      <c r="G17856" s="44"/>
      <c r="H17856" s="44"/>
      <c r="I17856" s="44"/>
      <c r="J17856" s="44"/>
      <c r="K17856" s="44"/>
      <c r="L17856" s="337"/>
      <c r="M17856" s="31"/>
      <c r="N17856" s="31"/>
    </row>
    <row r="17857" spans="1:14" x14ac:dyDescent="0.25">
      <c r="A17857" s="44" t="s">
        <v>3250</v>
      </c>
      <c r="B17857" s="44" t="s">
        <v>3252</v>
      </c>
      <c r="C17857" s="56" t="s">
        <v>3251</v>
      </c>
      <c r="D17857" s="146" t="s">
        <v>1702</v>
      </c>
      <c r="E17857" s="69">
        <v>45355</v>
      </c>
      <c r="F17857" s="93"/>
      <c r="G17857" s="93"/>
      <c r="H17857" s="93"/>
      <c r="I17857" s="99"/>
      <c r="J17857" s="99"/>
      <c r="K17857" s="99"/>
      <c r="L17857" s="337"/>
    </row>
    <row r="17858" spans="1:14" x14ac:dyDescent="0.25">
      <c r="A17858" s="403" t="s">
        <v>15236</v>
      </c>
      <c r="B17858" s="403" t="s">
        <v>17114</v>
      </c>
      <c r="C17858" s="413">
        <v>13.24</v>
      </c>
      <c r="D17858" s="43" t="s">
        <v>17679</v>
      </c>
      <c r="E17858" s="43">
        <v>47299</v>
      </c>
      <c r="F17858" s="88" t="s">
        <v>1533</v>
      </c>
    </row>
    <row r="17859" spans="1:14" x14ac:dyDescent="0.25">
      <c r="A17859" s="264" t="s">
        <v>15236</v>
      </c>
      <c r="B17859" s="264" t="s">
        <v>14580</v>
      </c>
      <c r="C17859" s="265">
        <v>24020301</v>
      </c>
      <c r="D17859" s="265" t="s">
        <v>15953</v>
      </c>
      <c r="E17859" s="266" t="s">
        <v>12997</v>
      </c>
    </row>
    <row r="17860" spans="1:14" x14ac:dyDescent="0.25">
      <c r="A17860" s="262" t="s">
        <v>9255</v>
      </c>
      <c r="B17860" s="262" t="s">
        <v>9229</v>
      </c>
      <c r="C17860" s="53" t="s">
        <v>9299</v>
      </c>
      <c r="D17860" s="93" t="s">
        <v>7330</v>
      </c>
      <c r="E17860" s="263">
        <v>46824</v>
      </c>
      <c r="F17860" s="93"/>
      <c r="G17860" s="93"/>
      <c r="H17860" s="93"/>
      <c r="I17860" s="99"/>
      <c r="J17860" s="99"/>
      <c r="K17860" s="99"/>
      <c r="L17860" s="337"/>
    </row>
    <row r="17861" spans="1:14" x14ac:dyDescent="0.25">
      <c r="A17861" s="264" t="s">
        <v>10517</v>
      </c>
      <c r="B17861" s="264" t="s">
        <v>9688</v>
      </c>
      <c r="C17861" s="265">
        <v>230504</v>
      </c>
      <c r="D17861" s="265" t="s">
        <v>15953</v>
      </c>
      <c r="E17861" s="266" t="s">
        <v>9689</v>
      </c>
    </row>
    <row r="17862" spans="1:14" x14ac:dyDescent="0.25">
      <c r="A17862" s="44" t="s">
        <v>12746</v>
      </c>
      <c r="B17862" s="44" t="s">
        <v>12067</v>
      </c>
      <c r="C17862" s="45" t="s">
        <v>6659</v>
      </c>
      <c r="D17862" s="45" t="s">
        <v>4574</v>
      </c>
      <c r="E17862" s="275">
        <f>DATE(2026,8,1)</f>
        <v>46235</v>
      </c>
    </row>
    <row r="17863" spans="1:14" x14ac:dyDescent="0.25">
      <c r="A17863" s="44" t="s">
        <v>1339</v>
      </c>
      <c r="B17863" s="44" t="s">
        <v>6176</v>
      </c>
      <c r="C17863" s="45" t="s">
        <v>6189</v>
      </c>
      <c r="D17863" s="45" t="s">
        <v>18252</v>
      </c>
      <c r="E17863" s="45" t="s">
        <v>6210</v>
      </c>
      <c r="F17863" s="45" t="s">
        <v>1384</v>
      </c>
      <c r="G17863" s="45" t="s">
        <v>1385</v>
      </c>
    </row>
    <row r="17864" spans="1:14" x14ac:dyDescent="0.25">
      <c r="A17864" s="264" t="s">
        <v>17000</v>
      </c>
      <c r="B17864" s="264" t="s">
        <v>15882</v>
      </c>
      <c r="C17864" s="265">
        <v>240901</v>
      </c>
      <c r="D17864" s="265" t="s">
        <v>15953</v>
      </c>
      <c r="E17864" s="266" t="s">
        <v>6214</v>
      </c>
    </row>
    <row r="17865" spans="1:14" x14ac:dyDescent="0.25">
      <c r="A17865" s="44" t="s">
        <v>603</v>
      </c>
      <c r="B17865" s="44" t="s">
        <v>15290</v>
      </c>
      <c r="C17865" s="45" t="s">
        <v>7249</v>
      </c>
      <c r="D17865" s="45" t="s">
        <v>16294</v>
      </c>
      <c r="E17865" s="46">
        <v>45777</v>
      </c>
      <c r="F17865" s="338"/>
      <c r="G17865" s="44"/>
      <c r="H17865" s="44"/>
      <c r="I17865" s="44"/>
      <c r="J17865" s="44"/>
      <c r="K17865" s="44"/>
      <c r="L17865" s="337"/>
      <c r="M17865" s="31"/>
      <c r="N17865" s="31"/>
    </row>
    <row r="17866" spans="1:14" x14ac:dyDescent="0.25">
      <c r="A17866" s="44" t="s">
        <v>16385</v>
      </c>
      <c r="B17866" s="44" t="s">
        <v>16337</v>
      </c>
      <c r="C17866" s="45" t="s">
        <v>16338</v>
      </c>
      <c r="D17866" s="45" t="s">
        <v>16294</v>
      </c>
      <c r="E17866" s="46">
        <v>46022</v>
      </c>
      <c r="F17866" s="338"/>
      <c r="G17866" s="44"/>
      <c r="H17866" s="44"/>
      <c r="I17866" s="44"/>
      <c r="J17866" s="44"/>
      <c r="K17866" s="44"/>
      <c r="L17866" s="337"/>
      <c r="M17866" s="31"/>
      <c r="N17866" s="31"/>
    </row>
    <row r="17867" spans="1:14" x14ac:dyDescent="0.25">
      <c r="A17867" s="264" t="s">
        <v>15237</v>
      </c>
      <c r="B17867" s="264" t="s">
        <v>6725</v>
      </c>
      <c r="C17867" s="265">
        <v>24070201</v>
      </c>
      <c r="D17867" s="265" t="s">
        <v>15953</v>
      </c>
      <c r="E17867" s="266" t="s">
        <v>10069</v>
      </c>
    </row>
    <row r="17868" spans="1:14" x14ac:dyDescent="0.25">
      <c r="A17868" s="99" t="s">
        <v>13821</v>
      </c>
      <c r="B17868" s="262" t="s">
        <v>7379</v>
      </c>
      <c r="C17868" s="93" t="s">
        <v>11786</v>
      </c>
      <c r="D17868" s="93" t="s">
        <v>7330</v>
      </c>
      <c r="E17868" s="94">
        <v>46935</v>
      </c>
      <c r="F17868" s="93"/>
      <c r="G17868" s="93"/>
      <c r="H17868" s="93"/>
      <c r="I17868" s="99"/>
      <c r="J17868" s="99"/>
      <c r="K17868" s="99"/>
      <c r="L17868" s="337"/>
    </row>
    <row r="17869" spans="1:14" x14ac:dyDescent="0.25">
      <c r="A17869" s="262" t="s">
        <v>11660</v>
      </c>
      <c r="B17869" s="262" t="s">
        <v>7349</v>
      </c>
      <c r="C17869" s="53" t="s">
        <v>11786</v>
      </c>
      <c r="D17869" s="93" t="s">
        <v>7330</v>
      </c>
      <c r="E17869" s="263">
        <v>46935</v>
      </c>
      <c r="F17869" s="93"/>
      <c r="G17869" s="93"/>
      <c r="H17869" s="93"/>
      <c r="I17869" s="99"/>
      <c r="J17869" s="99"/>
      <c r="K17869" s="99"/>
      <c r="L17869" s="337"/>
    </row>
    <row r="17870" spans="1:14" x14ac:dyDescent="0.25">
      <c r="A17870" s="44" t="s">
        <v>13671</v>
      </c>
      <c r="B17870" s="44" t="s">
        <v>13672</v>
      </c>
      <c r="C17870" s="45" t="s">
        <v>13747</v>
      </c>
      <c r="D17870" s="45" t="s">
        <v>4574</v>
      </c>
      <c r="E17870" s="275">
        <f>DATE(2028,4,3)</f>
        <v>46846</v>
      </c>
    </row>
    <row r="17871" spans="1:14" x14ac:dyDescent="0.25">
      <c r="A17871" s="264" t="s">
        <v>5529</v>
      </c>
      <c r="B17871" s="264" t="s">
        <v>1053</v>
      </c>
      <c r="C17871" s="265">
        <v>210902</v>
      </c>
      <c r="D17871" s="265" t="s">
        <v>15953</v>
      </c>
      <c r="E17871" s="266" t="s">
        <v>5195</v>
      </c>
    </row>
    <row r="17872" spans="1:14" x14ac:dyDescent="0.25">
      <c r="A17872" s="264" t="s">
        <v>7183</v>
      </c>
      <c r="B17872" s="264" t="s">
        <v>6664</v>
      </c>
      <c r="C17872" s="265">
        <v>22010701</v>
      </c>
      <c r="D17872" s="265" t="s">
        <v>15953</v>
      </c>
      <c r="E17872" s="266" t="s">
        <v>6665</v>
      </c>
    </row>
    <row r="17873" spans="1:14" x14ac:dyDescent="0.25">
      <c r="A17873" s="264" t="s">
        <v>7183</v>
      </c>
      <c r="B17873" s="264" t="s">
        <v>1055</v>
      </c>
      <c r="C17873" s="265">
        <v>22010702</v>
      </c>
      <c r="D17873" s="265" t="s">
        <v>15953</v>
      </c>
      <c r="E17873" s="266" t="s">
        <v>8836</v>
      </c>
    </row>
    <row r="17874" spans="1:14" x14ac:dyDescent="0.25">
      <c r="A17874" s="264" t="s">
        <v>1049</v>
      </c>
      <c r="B17874" s="264" t="s">
        <v>4844</v>
      </c>
      <c r="C17874" s="265">
        <v>24060401</v>
      </c>
      <c r="D17874" s="265" t="s">
        <v>15953</v>
      </c>
      <c r="E17874" s="266" t="s">
        <v>6412</v>
      </c>
    </row>
    <row r="17875" spans="1:14" x14ac:dyDescent="0.25">
      <c r="A17875" s="264" t="s">
        <v>1049</v>
      </c>
      <c r="B17875" s="264" t="s">
        <v>1057</v>
      </c>
      <c r="C17875" s="265">
        <v>24060402</v>
      </c>
      <c r="D17875" s="265" t="s">
        <v>15953</v>
      </c>
      <c r="E17875" s="266" t="s">
        <v>5410</v>
      </c>
    </row>
    <row r="17876" spans="1:14" x14ac:dyDescent="0.25">
      <c r="A17876" s="273" t="s">
        <v>8355</v>
      </c>
      <c r="B17876" s="273" t="s">
        <v>8323</v>
      </c>
      <c r="C17876" s="274">
        <v>791202207003</v>
      </c>
      <c r="D17876" s="274" t="s">
        <v>8356</v>
      </c>
      <c r="E17876" s="276" t="s">
        <v>6714</v>
      </c>
      <c r="F17876" s="328"/>
      <c r="G17876" s="328"/>
      <c r="H17876" s="328"/>
      <c r="I17876" s="329"/>
      <c r="J17876" s="329"/>
      <c r="K17876" s="329"/>
      <c r="L17876" s="337"/>
    </row>
    <row r="17877" spans="1:14" x14ac:dyDescent="0.25">
      <c r="A17877" s="44" t="s">
        <v>16330</v>
      </c>
      <c r="B17877" s="44" t="s">
        <v>16320</v>
      </c>
      <c r="C17877" s="45" t="s">
        <v>16321</v>
      </c>
      <c r="D17877" s="45" t="s">
        <v>16294</v>
      </c>
      <c r="E17877" s="46">
        <v>46022</v>
      </c>
      <c r="F17877" s="338"/>
      <c r="G17877" s="44"/>
      <c r="H17877" s="44"/>
      <c r="I17877" s="44"/>
      <c r="J17877" s="44"/>
      <c r="K17877" s="44"/>
      <c r="L17877" s="337"/>
      <c r="M17877" s="31"/>
      <c r="N17877" s="31"/>
    </row>
    <row r="17878" spans="1:14" x14ac:dyDescent="0.25">
      <c r="A17878" s="264" t="s">
        <v>8826</v>
      </c>
      <c r="B17878" s="264" t="s">
        <v>6966</v>
      </c>
      <c r="C17878" s="265">
        <v>23010401</v>
      </c>
      <c r="D17878" s="265" t="s">
        <v>15953</v>
      </c>
      <c r="E17878" s="266" t="s">
        <v>6967</v>
      </c>
    </row>
    <row r="17879" spans="1:14" x14ac:dyDescent="0.25">
      <c r="A17879" s="264" t="s">
        <v>10843</v>
      </c>
      <c r="B17879" s="264" t="s">
        <v>2751</v>
      </c>
      <c r="C17879" s="265">
        <v>230105</v>
      </c>
      <c r="D17879" s="265" t="s">
        <v>15953</v>
      </c>
      <c r="E17879" s="266" t="s">
        <v>6877</v>
      </c>
    </row>
    <row r="17880" spans="1:14" x14ac:dyDescent="0.25">
      <c r="A17880" s="44" t="s">
        <v>12747</v>
      </c>
      <c r="B17880" s="44" t="s">
        <v>12292</v>
      </c>
      <c r="C17880" s="45" t="s">
        <v>6660</v>
      </c>
      <c r="D17880" s="45" t="s">
        <v>4574</v>
      </c>
      <c r="E17880" s="275">
        <f>DATE(2026,3,29)</f>
        <v>46110</v>
      </c>
    </row>
    <row r="17881" spans="1:14" x14ac:dyDescent="0.25">
      <c r="A17881" s="264" t="s">
        <v>8827</v>
      </c>
      <c r="B17881" s="264" t="s">
        <v>6663</v>
      </c>
      <c r="C17881" s="265">
        <v>22010602</v>
      </c>
      <c r="D17881" s="265" t="s">
        <v>15953</v>
      </c>
      <c r="E17881" s="266" t="s">
        <v>6211</v>
      </c>
    </row>
    <row r="17882" spans="1:14" x14ac:dyDescent="0.25">
      <c r="A17882" s="264" t="s">
        <v>8827</v>
      </c>
      <c r="B17882" s="264" t="s">
        <v>3782</v>
      </c>
      <c r="C17882" s="265">
        <v>23010402</v>
      </c>
      <c r="D17882" s="265" t="s">
        <v>15953</v>
      </c>
      <c r="E17882" s="266" t="s">
        <v>8836</v>
      </c>
    </row>
    <row r="17883" spans="1:14" x14ac:dyDescent="0.25">
      <c r="A17883" s="264" t="s">
        <v>10518</v>
      </c>
      <c r="B17883" s="264" t="s">
        <v>2754</v>
      </c>
      <c r="C17883" s="265">
        <v>230205</v>
      </c>
      <c r="D17883" s="265" t="s">
        <v>15953</v>
      </c>
      <c r="E17883" s="266" t="s">
        <v>8836</v>
      </c>
    </row>
    <row r="17884" spans="1:14" x14ac:dyDescent="0.25">
      <c r="A17884" s="264" t="s">
        <v>10518</v>
      </c>
      <c r="B17884" s="264" t="s">
        <v>10529</v>
      </c>
      <c r="C17884" s="265">
        <v>230405</v>
      </c>
      <c r="D17884" s="265" t="s">
        <v>15953</v>
      </c>
      <c r="E17884" s="266" t="s">
        <v>9996</v>
      </c>
    </row>
    <row r="17885" spans="1:14" x14ac:dyDescent="0.25">
      <c r="A17885" s="264" t="s">
        <v>10518</v>
      </c>
      <c r="B17885" s="264" t="s">
        <v>10526</v>
      </c>
      <c r="C17885" s="265">
        <v>230501</v>
      </c>
      <c r="D17885" s="265" t="s">
        <v>15953</v>
      </c>
      <c r="E17885" s="266" t="s">
        <v>10364</v>
      </c>
    </row>
    <row r="17886" spans="1:14" x14ac:dyDescent="0.25">
      <c r="A17886" s="264" t="s">
        <v>10518</v>
      </c>
      <c r="B17886" s="264" t="s">
        <v>10527</v>
      </c>
      <c r="C17886" s="265">
        <v>230505</v>
      </c>
      <c r="D17886" s="265" t="s">
        <v>15953</v>
      </c>
      <c r="E17886" s="266" t="s">
        <v>9689</v>
      </c>
    </row>
    <row r="17887" spans="1:14" x14ac:dyDescent="0.25">
      <c r="A17887" s="264" t="s">
        <v>9679</v>
      </c>
      <c r="B17887" s="264" t="s">
        <v>4181</v>
      </c>
      <c r="C17887" s="265">
        <v>230301</v>
      </c>
      <c r="D17887" s="265" t="s">
        <v>15953</v>
      </c>
      <c r="E17887" s="266" t="s">
        <v>6877</v>
      </c>
    </row>
    <row r="17888" spans="1:14" x14ac:dyDescent="0.25">
      <c r="A17888" s="264" t="s">
        <v>1050</v>
      </c>
      <c r="B17888" s="264" t="s">
        <v>1053</v>
      </c>
      <c r="C17888" s="265">
        <v>210902</v>
      </c>
      <c r="D17888" s="265" t="s">
        <v>15953</v>
      </c>
      <c r="E17888" s="266" t="s">
        <v>5195</v>
      </c>
    </row>
    <row r="17889" spans="1:14" x14ac:dyDescent="0.25">
      <c r="A17889" s="264" t="s">
        <v>1050</v>
      </c>
      <c r="B17889" s="264" t="s">
        <v>4181</v>
      </c>
      <c r="C17889" s="265">
        <v>230301</v>
      </c>
      <c r="D17889" s="265" t="s">
        <v>15953</v>
      </c>
      <c r="E17889" s="266" t="s">
        <v>6877</v>
      </c>
    </row>
    <row r="17890" spans="1:14" x14ac:dyDescent="0.25">
      <c r="A17890" s="264" t="s">
        <v>1050</v>
      </c>
      <c r="B17890" s="264" t="s">
        <v>1059</v>
      </c>
      <c r="C17890" s="265">
        <v>231104</v>
      </c>
      <c r="D17890" s="265" t="s">
        <v>15953</v>
      </c>
      <c r="E17890" s="266" t="s">
        <v>11352</v>
      </c>
    </row>
    <row r="17891" spans="1:14" x14ac:dyDescent="0.2">
      <c r="A17891" s="57" t="s">
        <v>1561</v>
      </c>
      <c r="B17891" s="92" t="s">
        <v>4550</v>
      </c>
      <c r="C17891" s="93" t="s">
        <v>4548</v>
      </c>
      <c r="D17891" s="93" t="s">
        <v>4549</v>
      </c>
      <c r="E17891" s="94">
        <v>46203</v>
      </c>
      <c r="F17891" s="93"/>
      <c r="G17891" s="93"/>
      <c r="H17891" s="93"/>
      <c r="I17891" s="99"/>
      <c r="J17891" s="99"/>
      <c r="K17891" s="99"/>
      <c r="L17891" s="337"/>
    </row>
    <row r="17892" spans="1:14" x14ac:dyDescent="0.25">
      <c r="A17892" s="403" t="s">
        <v>1561</v>
      </c>
      <c r="B17892" s="403" t="s">
        <v>17206</v>
      </c>
      <c r="C17892" s="413">
        <v>16.22</v>
      </c>
      <c r="D17892" s="43" t="s">
        <v>17679</v>
      </c>
      <c r="E17892" s="43">
        <v>45838</v>
      </c>
      <c r="F17892" s="88"/>
    </row>
    <row r="17893" spans="1:14" x14ac:dyDescent="0.2">
      <c r="A17893" s="159" t="s">
        <v>1561</v>
      </c>
      <c r="B17893" s="131" t="s">
        <v>7673</v>
      </c>
      <c r="C17893" s="96" t="s">
        <v>7674</v>
      </c>
      <c r="D17893" s="96" t="s">
        <v>1398</v>
      </c>
      <c r="E17893" s="112">
        <v>45976</v>
      </c>
      <c r="F17893" s="93"/>
      <c r="G17893" s="93"/>
      <c r="H17893" s="93"/>
      <c r="I17893" s="99"/>
      <c r="J17893" s="99"/>
      <c r="K17893" s="99"/>
      <c r="L17893" s="337"/>
      <c r="M17893" s="31"/>
      <c r="N17893" s="31"/>
    </row>
    <row r="17894" spans="1:14" x14ac:dyDescent="0.25">
      <c r="A17894" s="44" t="s">
        <v>3110</v>
      </c>
      <c r="B17894" s="44" t="s">
        <v>15257</v>
      </c>
      <c r="C17894" s="45" t="s">
        <v>13518</v>
      </c>
      <c r="D17894" s="45" t="s">
        <v>16294</v>
      </c>
      <c r="E17894" s="46">
        <v>46022</v>
      </c>
      <c r="F17894" s="338"/>
      <c r="G17894" s="44"/>
      <c r="H17894" s="44"/>
      <c r="I17894" s="44"/>
      <c r="J17894" s="44"/>
      <c r="K17894" s="44"/>
      <c r="L17894" s="337"/>
      <c r="M17894" s="31"/>
      <c r="N17894" s="31"/>
    </row>
    <row r="17895" spans="1:14" x14ac:dyDescent="0.25">
      <c r="A17895" s="264" t="s">
        <v>15238</v>
      </c>
      <c r="B17895" s="264" t="s">
        <v>12996</v>
      </c>
      <c r="C17895" s="265">
        <v>24010401</v>
      </c>
      <c r="D17895" s="265" t="s">
        <v>15953</v>
      </c>
      <c r="E17895" s="266" t="s">
        <v>12997</v>
      </c>
    </row>
    <row r="17896" spans="1:14" x14ac:dyDescent="0.25">
      <c r="A17896" s="264" t="s">
        <v>15238</v>
      </c>
      <c r="B17896" s="264" t="s">
        <v>3782</v>
      </c>
      <c r="C17896" s="265">
        <v>24010402</v>
      </c>
      <c r="D17896" s="265" t="s">
        <v>15953</v>
      </c>
      <c r="E17896" s="266" t="s">
        <v>8836</v>
      </c>
    </row>
    <row r="17897" spans="1:14" x14ac:dyDescent="0.25">
      <c r="A17897" s="44" t="s">
        <v>1950</v>
      </c>
      <c r="B17897" s="92" t="s">
        <v>13392</v>
      </c>
      <c r="C17897" s="45" t="s">
        <v>14318</v>
      </c>
      <c r="D17897" s="93" t="s">
        <v>1980</v>
      </c>
      <c r="E17897" s="94">
        <v>45822</v>
      </c>
      <c r="F17897" s="93"/>
      <c r="G17897" s="93"/>
      <c r="H17897" s="93"/>
      <c r="I17897" s="99"/>
      <c r="J17897" s="99"/>
      <c r="K17897" s="99"/>
      <c r="L17897" s="337"/>
      <c r="M17897" s="31"/>
      <c r="N17897" s="31"/>
    </row>
    <row r="17898" spans="1:14" x14ac:dyDescent="0.25">
      <c r="A17898" s="44" t="s">
        <v>1950</v>
      </c>
      <c r="B17898" s="92" t="s">
        <v>13392</v>
      </c>
      <c r="C17898" s="45" t="s">
        <v>13122</v>
      </c>
      <c r="D17898" s="93" t="s">
        <v>13391</v>
      </c>
      <c r="E17898" s="94">
        <v>45838</v>
      </c>
      <c r="F17898" s="93"/>
      <c r="G17898" s="93"/>
      <c r="H17898" s="93"/>
      <c r="I17898" s="99"/>
      <c r="J17898" s="99"/>
      <c r="K17898" s="99"/>
      <c r="L17898" s="337"/>
      <c r="M17898" s="31"/>
      <c r="N17898" s="31"/>
    </row>
    <row r="17899" spans="1:14" x14ac:dyDescent="0.25">
      <c r="A17899" s="44" t="s">
        <v>9079</v>
      </c>
      <c r="B17899" s="44" t="s">
        <v>15285</v>
      </c>
      <c r="C17899" s="45" t="s">
        <v>13522</v>
      </c>
      <c r="D17899" s="45" t="s">
        <v>16294</v>
      </c>
      <c r="E17899" s="46">
        <v>45838</v>
      </c>
      <c r="F17899" s="338"/>
      <c r="G17899" s="44"/>
      <c r="H17899" s="44"/>
      <c r="I17899" s="44"/>
      <c r="J17899" s="44"/>
      <c r="K17899" s="44"/>
      <c r="L17899" s="337"/>
      <c r="M17899" s="31"/>
      <c r="N17899" s="31"/>
    </row>
    <row r="17900" spans="1:14" x14ac:dyDescent="0.25">
      <c r="A17900" s="44" t="s">
        <v>9079</v>
      </c>
      <c r="B17900" s="44" t="s">
        <v>15288</v>
      </c>
      <c r="C17900" s="45" t="s">
        <v>9052</v>
      </c>
      <c r="D17900" s="45" t="s">
        <v>16294</v>
      </c>
      <c r="E17900" s="46">
        <v>45777</v>
      </c>
      <c r="F17900" s="338"/>
      <c r="G17900" s="44"/>
      <c r="H17900" s="44"/>
      <c r="I17900" s="44"/>
      <c r="J17900" s="44"/>
      <c r="K17900" s="44"/>
      <c r="L17900" s="337"/>
      <c r="M17900" s="31"/>
      <c r="N17900" s="31"/>
    </row>
    <row r="17901" spans="1:14" x14ac:dyDescent="0.25">
      <c r="A17901" s="44" t="s">
        <v>1340</v>
      </c>
      <c r="B17901" s="44" t="s">
        <v>15970</v>
      </c>
      <c r="C17901" s="45" t="s">
        <v>15775</v>
      </c>
      <c r="D17901" s="45" t="s">
        <v>18252</v>
      </c>
      <c r="E17901" s="45" t="s">
        <v>6416</v>
      </c>
      <c r="F17901" s="45" t="s">
        <v>1384</v>
      </c>
      <c r="G17901" s="45" t="s">
        <v>1385</v>
      </c>
    </row>
    <row r="17902" spans="1:14" x14ac:dyDescent="0.25">
      <c r="A17902" s="44" t="s">
        <v>13384</v>
      </c>
      <c r="B17902" s="92" t="s">
        <v>13392</v>
      </c>
      <c r="C17902" s="45" t="s">
        <v>13126</v>
      </c>
      <c r="D17902" s="93" t="s">
        <v>13391</v>
      </c>
      <c r="E17902" s="94">
        <v>45838</v>
      </c>
      <c r="F17902" s="93"/>
      <c r="G17902" s="93"/>
      <c r="H17902" s="93"/>
      <c r="I17902" s="99"/>
      <c r="J17902" s="99"/>
      <c r="K17902" s="99"/>
      <c r="L17902" s="337"/>
      <c r="M17902" s="31"/>
      <c r="N17902" s="31"/>
    </row>
    <row r="17903" spans="1:14" x14ac:dyDescent="0.25">
      <c r="A17903" s="403" t="s">
        <v>17667</v>
      </c>
      <c r="B17903" s="403" t="s">
        <v>17091</v>
      </c>
      <c r="C17903" s="413">
        <v>12.24</v>
      </c>
      <c r="D17903" s="43" t="s">
        <v>17679</v>
      </c>
      <c r="E17903" s="43">
        <v>47299</v>
      </c>
      <c r="F17903" s="88"/>
    </row>
    <row r="17904" spans="1:14" x14ac:dyDescent="0.25">
      <c r="A17904" s="403" t="s">
        <v>17668</v>
      </c>
      <c r="B17904" s="403" t="s">
        <v>17101</v>
      </c>
      <c r="C17904" s="413">
        <v>11.24</v>
      </c>
      <c r="D17904" s="43" t="s">
        <v>17679</v>
      </c>
      <c r="E17904" s="43">
        <v>47299</v>
      </c>
      <c r="F17904" s="88"/>
    </row>
    <row r="17905" spans="1:14" x14ac:dyDescent="0.25">
      <c r="A17905" s="403" t="s">
        <v>17668</v>
      </c>
      <c r="B17905" s="403" t="s">
        <v>17091</v>
      </c>
      <c r="C17905" s="413">
        <v>12.24</v>
      </c>
      <c r="D17905" s="43" t="s">
        <v>17679</v>
      </c>
      <c r="E17905" s="43">
        <v>47299</v>
      </c>
      <c r="F17905" s="88"/>
    </row>
    <row r="17906" spans="1:14" x14ac:dyDescent="0.25">
      <c r="A17906" s="44" t="s">
        <v>15698</v>
      </c>
      <c r="B17906" s="44" t="s">
        <v>1349</v>
      </c>
      <c r="C17906" s="45" t="s">
        <v>15422</v>
      </c>
      <c r="D17906" s="45" t="s">
        <v>18252</v>
      </c>
      <c r="E17906" s="45" t="s">
        <v>3064</v>
      </c>
      <c r="F17906" s="45" t="s">
        <v>1384</v>
      </c>
      <c r="G17906" s="45" t="s">
        <v>1385</v>
      </c>
    </row>
    <row r="17907" spans="1:14" x14ac:dyDescent="0.25">
      <c r="A17907" s="44" t="s">
        <v>12748</v>
      </c>
      <c r="B17907" s="44" t="s">
        <v>12749</v>
      </c>
      <c r="C17907" s="45" t="s">
        <v>4826</v>
      </c>
      <c r="D17907" s="45" t="s">
        <v>4574</v>
      </c>
      <c r="E17907" s="275">
        <f>DATE(2025,4,30)</f>
        <v>45777</v>
      </c>
      <c r="F17907" s="32"/>
      <c r="G17907" s="32"/>
      <c r="H17907" s="32"/>
      <c r="I17907" s="31"/>
      <c r="J17907" s="31"/>
      <c r="K17907" s="31"/>
      <c r="L17907" s="31"/>
      <c r="M17907" s="31"/>
      <c r="N17907" s="31"/>
    </row>
    <row r="17908" spans="1:14" x14ac:dyDescent="0.25">
      <c r="A17908" s="346" t="s">
        <v>8934</v>
      </c>
      <c r="B17908" s="346" t="s">
        <v>5341</v>
      </c>
      <c r="C17908" s="347" t="s">
        <v>8944</v>
      </c>
      <c r="D17908" s="347" t="s">
        <v>15765</v>
      </c>
      <c r="E17908" s="347" t="s">
        <v>16805</v>
      </c>
      <c r="F17908" s="346"/>
      <c r="G17908" s="346"/>
      <c r="H17908" s="346"/>
      <c r="I17908" s="346"/>
      <c r="J17908" s="346"/>
      <c r="K17908" s="346"/>
      <c r="L17908" s="346"/>
      <c r="M17908" s="346"/>
    </row>
    <row r="17909" spans="1:14" x14ac:dyDescent="0.25">
      <c r="A17909" s="277" t="s">
        <v>3211</v>
      </c>
      <c r="B17909" s="111" t="s">
        <v>1363</v>
      </c>
      <c r="C17909" s="56" t="s">
        <v>3258</v>
      </c>
      <c r="D17909" s="146" t="s">
        <v>2528</v>
      </c>
      <c r="E17909" s="69">
        <v>45227</v>
      </c>
      <c r="F17909" s="93"/>
      <c r="G17909" s="93"/>
      <c r="H17909" s="93"/>
      <c r="I17909" s="99"/>
      <c r="J17909" s="99"/>
      <c r="K17909" s="99"/>
      <c r="L17909" s="337"/>
    </row>
    <row r="17910" spans="1:14" x14ac:dyDescent="0.25">
      <c r="A17910" s="403" t="s">
        <v>17669</v>
      </c>
      <c r="B17910" s="403" t="s">
        <v>17114</v>
      </c>
      <c r="C17910" s="413">
        <v>13.24</v>
      </c>
      <c r="D17910" s="43" t="s">
        <v>17679</v>
      </c>
      <c r="E17910" s="43">
        <v>47299</v>
      </c>
      <c r="F17910" s="88" t="s">
        <v>1533</v>
      </c>
    </row>
    <row r="17911" spans="1:14" x14ac:dyDescent="0.25">
      <c r="A17911" s="44" t="s">
        <v>9080</v>
      </c>
      <c r="B17911" s="44" t="s">
        <v>15288</v>
      </c>
      <c r="C17911" s="45" t="s">
        <v>9052</v>
      </c>
      <c r="D17911" s="45" t="s">
        <v>16294</v>
      </c>
      <c r="E17911" s="46">
        <v>45777</v>
      </c>
      <c r="F17911" s="338" t="s">
        <v>2055</v>
      </c>
      <c r="G17911" s="44"/>
      <c r="H17911" s="44"/>
      <c r="I17911" s="44"/>
      <c r="J17911" s="44"/>
      <c r="K17911" s="44"/>
      <c r="L17911" s="337"/>
      <c r="M17911" s="31"/>
      <c r="N17911" s="31"/>
    </row>
    <row r="17912" spans="1:14" x14ac:dyDescent="0.25">
      <c r="A17912" s="44" t="s">
        <v>9080</v>
      </c>
      <c r="B17912" s="44" t="s">
        <v>16400</v>
      </c>
      <c r="C17912" s="45" t="s">
        <v>16401</v>
      </c>
      <c r="D17912" s="45" t="s">
        <v>16294</v>
      </c>
      <c r="E17912" s="46">
        <v>45961</v>
      </c>
      <c r="F17912" s="338" t="s">
        <v>2055</v>
      </c>
      <c r="G17912" s="44"/>
      <c r="H17912" s="44"/>
      <c r="I17912" s="44"/>
      <c r="J17912" s="44"/>
      <c r="K17912" s="44"/>
      <c r="L17912" s="337"/>
      <c r="M17912" s="31"/>
      <c r="N17912" s="31"/>
    </row>
    <row r="17913" spans="1:14" x14ac:dyDescent="0.25">
      <c r="A17913" s="44" t="s">
        <v>9080</v>
      </c>
      <c r="B17913" s="44" t="s">
        <v>14381</v>
      </c>
      <c r="C17913" s="45" t="s">
        <v>14380</v>
      </c>
      <c r="D17913" s="45" t="s">
        <v>1398</v>
      </c>
      <c r="E17913" s="46">
        <v>45910</v>
      </c>
      <c r="F17913" s="93"/>
      <c r="G17913" s="93"/>
      <c r="H17913" s="93"/>
      <c r="I17913" s="99"/>
      <c r="J17913" s="99"/>
      <c r="K17913" s="99"/>
      <c r="L17913" s="337"/>
      <c r="M17913" s="31"/>
      <c r="N17913" s="31"/>
    </row>
    <row r="17914" spans="1:14" x14ac:dyDescent="0.25">
      <c r="A17914" s="264" t="s">
        <v>9080</v>
      </c>
      <c r="B17914" s="264" t="s">
        <v>1068</v>
      </c>
      <c r="C17914" s="265">
        <v>230202</v>
      </c>
      <c r="D17914" s="265" t="s">
        <v>15953</v>
      </c>
      <c r="E17914" s="266" t="s">
        <v>8836</v>
      </c>
    </row>
    <row r="17915" spans="1:14" x14ac:dyDescent="0.25">
      <c r="A17915" s="264" t="s">
        <v>9080</v>
      </c>
      <c r="B17915" s="264" t="s">
        <v>11360</v>
      </c>
      <c r="C17915" s="265">
        <v>231001</v>
      </c>
      <c r="D17915" s="265" t="s">
        <v>15953</v>
      </c>
      <c r="E17915" s="266" t="s">
        <v>2980</v>
      </c>
    </row>
    <row r="17916" spans="1:14" x14ac:dyDescent="0.25">
      <c r="A17916" s="264" t="s">
        <v>9080</v>
      </c>
      <c r="B17916" s="264" t="s">
        <v>1921</v>
      </c>
      <c r="C17916" s="265">
        <v>250101</v>
      </c>
      <c r="D17916" s="265" t="s">
        <v>15953</v>
      </c>
      <c r="E17916" s="266" t="s">
        <v>17681</v>
      </c>
    </row>
    <row r="17917" spans="1:14" x14ac:dyDescent="0.25">
      <c r="A17917" s="44" t="s">
        <v>10130</v>
      </c>
      <c r="B17917" s="44" t="s">
        <v>5570</v>
      </c>
      <c r="C17917" s="45" t="s">
        <v>10131</v>
      </c>
      <c r="D17917" s="45" t="s">
        <v>15765</v>
      </c>
      <c r="E17917" s="45" t="s">
        <v>3062</v>
      </c>
      <c r="F17917" s="328"/>
      <c r="G17917" s="328"/>
      <c r="H17917" s="328"/>
      <c r="I17917" s="329"/>
      <c r="J17917" s="329"/>
      <c r="K17917" s="329"/>
      <c r="L17917" s="337"/>
    </row>
    <row r="17918" spans="1:14" x14ac:dyDescent="0.25">
      <c r="A17918" s="346" t="s">
        <v>10130</v>
      </c>
      <c r="B17918" s="346" t="s">
        <v>5570</v>
      </c>
      <c r="C17918" s="347" t="s">
        <v>10131</v>
      </c>
      <c r="D17918" s="347" t="s">
        <v>15765</v>
      </c>
      <c r="E17918" s="347" t="s">
        <v>3062</v>
      </c>
      <c r="F17918" s="346"/>
      <c r="G17918" s="346"/>
      <c r="H17918" s="346"/>
      <c r="I17918" s="346"/>
      <c r="J17918" s="346"/>
      <c r="K17918" s="346"/>
      <c r="L17918" s="346"/>
      <c r="M17918" s="346"/>
    </row>
    <row r="17919" spans="1:14" x14ac:dyDescent="0.25">
      <c r="A17919" s="44" t="s">
        <v>10130</v>
      </c>
      <c r="B17919" s="44" t="s">
        <v>5570</v>
      </c>
      <c r="C17919" s="45" t="s">
        <v>10131</v>
      </c>
      <c r="D17919" s="45" t="s">
        <v>13812</v>
      </c>
      <c r="E17919" s="45" t="s">
        <v>3062</v>
      </c>
      <c r="F17919" s="93"/>
      <c r="G17919" s="93"/>
      <c r="H17919" s="93"/>
      <c r="I17919" s="99"/>
      <c r="J17919" s="99"/>
      <c r="K17919" s="99"/>
      <c r="L17919" s="337"/>
    </row>
    <row r="17920" spans="1:14" x14ac:dyDescent="0.25">
      <c r="A17920" s="44" t="s">
        <v>16775</v>
      </c>
      <c r="B17920" s="44" t="s">
        <v>16776</v>
      </c>
      <c r="C17920" s="45" t="s">
        <v>16777</v>
      </c>
      <c r="D17920" s="45" t="s">
        <v>4574</v>
      </c>
      <c r="E17920" s="275">
        <f>DATE(2028,7,9)</f>
        <v>46943</v>
      </c>
    </row>
    <row r="17921" spans="1:13" x14ac:dyDescent="0.25">
      <c r="A17921" s="44" t="s">
        <v>6512</v>
      </c>
      <c r="B17921" s="44" t="s">
        <v>6465</v>
      </c>
      <c r="C17921" s="45" t="s">
        <v>6513</v>
      </c>
      <c r="D17921" s="45" t="s">
        <v>15765</v>
      </c>
      <c r="E17921" s="45" t="s">
        <v>5246</v>
      </c>
      <c r="F17921" s="328"/>
      <c r="G17921" s="328"/>
      <c r="H17921" s="328"/>
      <c r="I17921" s="329"/>
      <c r="J17921" s="329"/>
      <c r="K17921" s="329"/>
      <c r="L17921" s="337"/>
    </row>
    <row r="17922" spans="1:13" x14ac:dyDescent="0.25">
      <c r="A17922" s="346" t="s">
        <v>6512</v>
      </c>
      <c r="B17922" s="346" t="s">
        <v>6465</v>
      </c>
      <c r="C17922" s="347" t="s">
        <v>6513</v>
      </c>
      <c r="D17922" s="347" t="s">
        <v>15765</v>
      </c>
      <c r="E17922" s="347" t="s">
        <v>8946</v>
      </c>
      <c r="F17922" s="346"/>
      <c r="G17922" s="346"/>
      <c r="H17922" s="346"/>
      <c r="I17922" s="346"/>
      <c r="J17922" s="346"/>
      <c r="K17922" s="346"/>
      <c r="L17922" s="346"/>
      <c r="M17922" s="346"/>
    </row>
    <row r="17923" spans="1:13" x14ac:dyDescent="0.25">
      <c r="A17923" s="44" t="s">
        <v>6512</v>
      </c>
      <c r="B17923" s="44" t="s">
        <v>6465</v>
      </c>
      <c r="C17923" s="45" t="s">
        <v>6513</v>
      </c>
      <c r="D17923" s="45" t="s">
        <v>13812</v>
      </c>
      <c r="E17923" s="45" t="s">
        <v>5246</v>
      </c>
      <c r="F17923" s="93"/>
      <c r="G17923" s="93"/>
      <c r="H17923" s="93"/>
      <c r="I17923" s="99"/>
      <c r="J17923" s="99"/>
      <c r="K17923" s="99"/>
      <c r="L17923" s="337"/>
    </row>
    <row r="17924" spans="1:13" x14ac:dyDescent="0.25">
      <c r="A17924" s="264" t="s">
        <v>9680</v>
      </c>
      <c r="B17924" s="264" t="s">
        <v>4181</v>
      </c>
      <c r="C17924" s="265">
        <v>230301</v>
      </c>
      <c r="D17924" s="265" t="s">
        <v>15953</v>
      </c>
      <c r="E17924" s="266" t="s">
        <v>6877</v>
      </c>
    </row>
    <row r="17925" spans="1:13" x14ac:dyDescent="0.25">
      <c r="A17925" s="264" t="s">
        <v>9681</v>
      </c>
      <c r="B17925" s="264" t="s">
        <v>4181</v>
      </c>
      <c r="C17925" s="265">
        <v>230301</v>
      </c>
      <c r="D17925" s="265" t="s">
        <v>15953</v>
      </c>
      <c r="E17925" s="266" t="s">
        <v>6877</v>
      </c>
    </row>
    <row r="17926" spans="1:13" x14ac:dyDescent="0.2">
      <c r="A17926" s="57" t="s">
        <v>3150</v>
      </c>
      <c r="B17926" s="92" t="s">
        <v>4550</v>
      </c>
      <c r="C17926" s="93" t="s">
        <v>4548</v>
      </c>
      <c r="D17926" s="93" t="s">
        <v>4549</v>
      </c>
      <c r="E17926" s="94">
        <v>46203</v>
      </c>
      <c r="F17926" s="93"/>
      <c r="G17926" s="93"/>
      <c r="H17926" s="93"/>
      <c r="I17926" s="99"/>
      <c r="J17926" s="99"/>
      <c r="K17926" s="99"/>
      <c r="L17926" s="337"/>
    </row>
    <row r="17927" spans="1:13" x14ac:dyDescent="0.25">
      <c r="A17927" s="403" t="s">
        <v>3150</v>
      </c>
      <c r="B17927" s="403" t="s">
        <v>17113</v>
      </c>
      <c r="C17927" s="413">
        <v>14.22</v>
      </c>
      <c r="D17927" s="43" t="s">
        <v>17679</v>
      </c>
      <c r="E17927" s="43">
        <v>45838</v>
      </c>
      <c r="F17927" s="88"/>
    </row>
    <row r="17928" spans="1:13" x14ac:dyDescent="0.25">
      <c r="A17928" s="44" t="s">
        <v>1341</v>
      </c>
      <c r="B17928" s="44" t="s">
        <v>1360</v>
      </c>
      <c r="C17928" s="45" t="s">
        <v>9307</v>
      </c>
      <c r="D17928" s="45" t="s">
        <v>18252</v>
      </c>
      <c r="E17928" s="45" t="s">
        <v>3754</v>
      </c>
      <c r="F17928" s="45" t="s">
        <v>1385</v>
      </c>
      <c r="G17928" s="45" t="s">
        <v>1385</v>
      </c>
    </row>
    <row r="17929" spans="1:13" x14ac:dyDescent="0.25">
      <c r="A17929" s="264" t="s">
        <v>1341</v>
      </c>
      <c r="B17929" s="264" t="s">
        <v>14575</v>
      </c>
      <c r="C17929" s="265">
        <v>240402</v>
      </c>
      <c r="D17929" s="265" t="s">
        <v>15953</v>
      </c>
      <c r="E17929" s="266" t="s">
        <v>6492</v>
      </c>
    </row>
    <row r="17930" spans="1:13" x14ac:dyDescent="0.25">
      <c r="A17930" s="44" t="s">
        <v>5242</v>
      </c>
      <c r="B17930" s="44" t="s">
        <v>3753</v>
      </c>
      <c r="C17930" s="45" t="s">
        <v>5243</v>
      </c>
      <c r="D17930" s="45" t="s">
        <v>15765</v>
      </c>
      <c r="E17930" s="45" t="s">
        <v>6213</v>
      </c>
      <c r="F17930" s="328"/>
      <c r="G17930" s="328"/>
      <c r="H17930" s="328"/>
      <c r="I17930" s="329"/>
      <c r="J17930" s="329"/>
      <c r="K17930" s="329"/>
      <c r="L17930" s="337"/>
    </row>
    <row r="17931" spans="1:13" x14ac:dyDescent="0.25">
      <c r="A17931" s="346" t="s">
        <v>5242</v>
      </c>
      <c r="B17931" s="346" t="s">
        <v>3753</v>
      </c>
      <c r="C17931" s="347" t="s">
        <v>5243</v>
      </c>
      <c r="D17931" s="347" t="s">
        <v>15765</v>
      </c>
      <c r="E17931" s="347" t="s">
        <v>3754</v>
      </c>
      <c r="F17931" s="346"/>
      <c r="G17931" s="346"/>
      <c r="H17931" s="346"/>
      <c r="I17931" s="346"/>
      <c r="J17931" s="346"/>
      <c r="K17931" s="346"/>
      <c r="L17931" s="346"/>
      <c r="M17931" s="346"/>
    </row>
    <row r="17932" spans="1:13" x14ac:dyDescent="0.25">
      <c r="A17932" s="44" t="s">
        <v>5242</v>
      </c>
      <c r="B17932" s="44" t="s">
        <v>3753</v>
      </c>
      <c r="C17932" s="45" t="s">
        <v>5243</v>
      </c>
      <c r="D17932" s="45" t="s">
        <v>13812</v>
      </c>
      <c r="E17932" s="45" t="s">
        <v>6213</v>
      </c>
      <c r="F17932" s="93"/>
      <c r="G17932" s="93"/>
      <c r="H17932" s="93"/>
      <c r="I17932" s="99"/>
      <c r="J17932" s="99"/>
      <c r="K17932" s="99"/>
      <c r="L17932" s="337"/>
    </row>
    <row r="17933" spans="1:13" x14ac:dyDescent="0.25">
      <c r="A17933" s="264" t="s">
        <v>9682</v>
      </c>
      <c r="B17933" s="264" t="s">
        <v>2751</v>
      </c>
      <c r="C17933" s="265">
        <v>230105</v>
      </c>
      <c r="D17933" s="265" t="s">
        <v>15953</v>
      </c>
      <c r="E17933" s="266" t="s">
        <v>6877</v>
      </c>
    </row>
    <row r="17934" spans="1:13" x14ac:dyDescent="0.25">
      <c r="A17934" s="264" t="s">
        <v>9682</v>
      </c>
      <c r="B17934" s="264" t="s">
        <v>9688</v>
      </c>
      <c r="C17934" s="265">
        <v>230504</v>
      </c>
      <c r="D17934" s="265" t="s">
        <v>15953</v>
      </c>
      <c r="E17934" s="266" t="s">
        <v>9689</v>
      </c>
    </row>
    <row r="17935" spans="1:13" x14ac:dyDescent="0.25">
      <c r="A17935" s="403" t="s">
        <v>17670</v>
      </c>
      <c r="B17935" s="403" t="s">
        <v>17087</v>
      </c>
      <c r="C17935" s="413">
        <v>9.24</v>
      </c>
      <c r="D17935" s="43" t="s">
        <v>17679</v>
      </c>
      <c r="E17935" s="43">
        <v>47299</v>
      </c>
      <c r="F17935" s="88"/>
    </row>
    <row r="17936" spans="1:13" x14ac:dyDescent="0.25">
      <c r="A17936" s="44" t="s">
        <v>5373</v>
      </c>
      <c r="B17936" s="44" t="s">
        <v>5296</v>
      </c>
      <c r="C17936" s="45" t="s">
        <v>5374</v>
      </c>
      <c r="D17936" s="45" t="s">
        <v>15765</v>
      </c>
      <c r="E17936" s="45" t="s">
        <v>5246</v>
      </c>
      <c r="F17936" s="328"/>
      <c r="G17936" s="328"/>
      <c r="H17936" s="328"/>
      <c r="I17936" s="329"/>
      <c r="J17936" s="329"/>
      <c r="K17936" s="329"/>
      <c r="L17936" s="337"/>
    </row>
    <row r="17937" spans="1:14" x14ac:dyDescent="0.25">
      <c r="A17937" s="346" t="s">
        <v>5373</v>
      </c>
      <c r="B17937" s="346" t="s">
        <v>5296</v>
      </c>
      <c r="C17937" s="347" t="s">
        <v>5374</v>
      </c>
      <c r="D17937" s="347" t="s">
        <v>15765</v>
      </c>
      <c r="E17937" s="347" t="s">
        <v>2980</v>
      </c>
      <c r="F17937" s="346"/>
      <c r="G17937" s="346"/>
      <c r="H17937" s="346"/>
      <c r="I17937" s="346"/>
      <c r="J17937" s="346"/>
      <c r="K17937" s="346"/>
      <c r="L17937" s="346"/>
      <c r="M17937" s="346"/>
    </row>
    <row r="17938" spans="1:14" x14ac:dyDescent="0.25">
      <c r="A17938" s="264" t="s">
        <v>2891</v>
      </c>
      <c r="B17938" s="264" t="s">
        <v>2757</v>
      </c>
      <c r="C17938" s="265">
        <v>221001</v>
      </c>
      <c r="D17938" s="265" t="s">
        <v>15953</v>
      </c>
      <c r="E17938" s="266" t="s">
        <v>5198</v>
      </c>
    </row>
    <row r="17939" spans="1:14" x14ac:dyDescent="0.25">
      <c r="A17939" s="264" t="s">
        <v>7184</v>
      </c>
      <c r="B17939" s="264" t="s">
        <v>6697</v>
      </c>
      <c r="C17939" s="265">
        <v>221003</v>
      </c>
      <c r="D17939" s="265" t="s">
        <v>15953</v>
      </c>
      <c r="E17939" s="266" t="s">
        <v>5198</v>
      </c>
    </row>
    <row r="17940" spans="1:14" x14ac:dyDescent="0.25">
      <c r="A17940" s="264" t="s">
        <v>7185</v>
      </c>
      <c r="B17940" s="264" t="s">
        <v>2770</v>
      </c>
      <c r="C17940" s="265">
        <v>221004</v>
      </c>
      <c r="D17940" s="265" t="s">
        <v>15953</v>
      </c>
      <c r="E17940" s="266" t="s">
        <v>5198</v>
      </c>
    </row>
    <row r="17941" spans="1:14" x14ac:dyDescent="0.25">
      <c r="A17941" s="1" t="s">
        <v>73</v>
      </c>
      <c r="B17941" s="432" t="s">
        <v>6363</v>
      </c>
      <c r="C17941" s="433" t="s">
        <v>6366</v>
      </c>
      <c r="D17941" s="434" t="s">
        <v>17016</v>
      </c>
      <c r="E17941" s="434">
        <v>45794</v>
      </c>
    </row>
    <row r="17942" spans="1:14" x14ac:dyDescent="0.25">
      <c r="A17942" s="44" t="s">
        <v>18248</v>
      </c>
      <c r="B17942" s="44" t="s">
        <v>1350</v>
      </c>
      <c r="C17942" s="45" t="s">
        <v>6188</v>
      </c>
      <c r="D17942" s="45" t="s">
        <v>18252</v>
      </c>
      <c r="E17942" s="45" t="s">
        <v>6211</v>
      </c>
      <c r="F17942" s="45" t="s">
        <v>1384</v>
      </c>
      <c r="G17942" s="45" t="s">
        <v>1384</v>
      </c>
    </row>
    <row r="17943" spans="1:14" x14ac:dyDescent="0.2">
      <c r="A17943" s="57" t="s">
        <v>1342</v>
      </c>
      <c r="B17943" s="57" t="s">
        <v>1488</v>
      </c>
      <c r="C17943" s="62">
        <v>21027</v>
      </c>
      <c r="D17943" s="62" t="s">
        <v>5966</v>
      </c>
      <c r="E17943" s="60">
        <v>45777</v>
      </c>
      <c r="F17943" s="339" t="s">
        <v>16267</v>
      </c>
      <c r="G17943" s="339" t="s">
        <v>16268</v>
      </c>
      <c r="H17943" s="57"/>
      <c r="I17943" s="57"/>
      <c r="J17943" s="57"/>
      <c r="K17943" s="57"/>
      <c r="L17943" s="337"/>
      <c r="M17943" s="31"/>
      <c r="N17943" s="31"/>
    </row>
    <row r="17944" spans="1:14" x14ac:dyDescent="0.25">
      <c r="A17944" s="264" t="s">
        <v>1342</v>
      </c>
      <c r="B17944" s="264" t="s">
        <v>4181</v>
      </c>
      <c r="C17944" s="265">
        <v>230301</v>
      </c>
      <c r="D17944" s="265" t="s">
        <v>15953</v>
      </c>
      <c r="E17944" s="266" t="s">
        <v>6877</v>
      </c>
    </row>
    <row r="17945" spans="1:14" x14ac:dyDescent="0.25">
      <c r="A17945" s="44" t="s">
        <v>13451</v>
      </c>
      <c r="B17945" s="44" t="s">
        <v>15275</v>
      </c>
      <c r="C17945" s="45" t="s">
        <v>13521</v>
      </c>
      <c r="D17945" s="45" t="s">
        <v>16294</v>
      </c>
      <c r="E17945" s="46">
        <v>45777</v>
      </c>
      <c r="F17945" s="338"/>
      <c r="G17945" s="44"/>
      <c r="H17945" s="44"/>
      <c r="I17945" s="44"/>
      <c r="J17945" s="44"/>
      <c r="K17945" s="44"/>
      <c r="L17945" s="337"/>
      <c r="M17945" s="31"/>
      <c r="N17945" s="31"/>
    </row>
    <row r="17946" spans="1:14" x14ac:dyDescent="0.25">
      <c r="A17946" s="44" t="s">
        <v>18249</v>
      </c>
      <c r="B17946" s="44" t="s">
        <v>1350</v>
      </c>
      <c r="C17946" s="45" t="s">
        <v>6188</v>
      </c>
      <c r="D17946" s="45" t="s">
        <v>18252</v>
      </c>
      <c r="E17946" s="45" t="s">
        <v>6211</v>
      </c>
      <c r="F17946" s="45" t="s">
        <v>1384</v>
      </c>
      <c r="G17946" s="45" t="s">
        <v>1384</v>
      </c>
    </row>
    <row r="17947" spans="1:14" x14ac:dyDescent="0.25">
      <c r="A17947" s="264" t="s">
        <v>8828</v>
      </c>
      <c r="B17947" s="264" t="s">
        <v>6966</v>
      </c>
      <c r="C17947" s="265">
        <v>23010401</v>
      </c>
      <c r="D17947" s="265" t="s">
        <v>15953</v>
      </c>
      <c r="E17947" s="266" t="s">
        <v>6967</v>
      </c>
    </row>
    <row r="17948" spans="1:14" x14ac:dyDescent="0.25">
      <c r="A17948" s="264" t="s">
        <v>8828</v>
      </c>
      <c r="B17948" s="264" t="s">
        <v>3782</v>
      </c>
      <c r="C17948" s="265">
        <v>23010402</v>
      </c>
      <c r="D17948" s="265" t="s">
        <v>15953</v>
      </c>
      <c r="E17948" s="266" t="s">
        <v>8836</v>
      </c>
    </row>
    <row r="17949" spans="1:14" x14ac:dyDescent="0.25">
      <c r="A17949" s="44" t="s">
        <v>13385</v>
      </c>
      <c r="B17949" s="92" t="s">
        <v>13392</v>
      </c>
      <c r="C17949" s="45" t="s">
        <v>13122</v>
      </c>
      <c r="D17949" s="93" t="s">
        <v>13391</v>
      </c>
      <c r="E17949" s="94">
        <v>45838</v>
      </c>
      <c r="F17949" s="93"/>
      <c r="G17949" s="93"/>
      <c r="H17949" s="93"/>
      <c r="I17949" s="99"/>
      <c r="J17949" s="99"/>
      <c r="K17949" s="99"/>
      <c r="L17949" s="337"/>
      <c r="M17949" s="31"/>
      <c r="N17949" s="31"/>
    </row>
    <row r="17950" spans="1:14" x14ac:dyDescent="0.25">
      <c r="A17950" s="44" t="s">
        <v>136</v>
      </c>
      <c r="B17950" s="44" t="s">
        <v>1352</v>
      </c>
      <c r="C17950" s="45" t="s">
        <v>9319</v>
      </c>
      <c r="D17950" s="45" t="s">
        <v>18252</v>
      </c>
      <c r="E17950" s="45" t="s">
        <v>3754</v>
      </c>
      <c r="F17950" s="45" t="s">
        <v>1384</v>
      </c>
      <c r="G17950" s="45" t="s">
        <v>1385</v>
      </c>
    </row>
    <row r="17951" spans="1:14" x14ac:dyDescent="0.25">
      <c r="A17951" s="264" t="s">
        <v>136</v>
      </c>
      <c r="B17951" s="264" t="s">
        <v>1053</v>
      </c>
      <c r="C17951" s="265">
        <v>210902</v>
      </c>
      <c r="D17951" s="265" t="s">
        <v>15953</v>
      </c>
      <c r="E17951" s="266" t="s">
        <v>5195</v>
      </c>
    </row>
    <row r="17952" spans="1:14" x14ac:dyDescent="0.25">
      <c r="A17952" s="264" t="s">
        <v>136</v>
      </c>
      <c r="B17952" s="264" t="s">
        <v>6669</v>
      </c>
      <c r="C17952" s="265">
        <v>230807</v>
      </c>
      <c r="D17952" s="265" t="s">
        <v>15953</v>
      </c>
      <c r="E17952" s="266" t="s">
        <v>6877</v>
      </c>
    </row>
    <row r="17953" spans="1:14" x14ac:dyDescent="0.25">
      <c r="A17953" s="44" t="s">
        <v>5393</v>
      </c>
      <c r="B17953" s="44" t="s">
        <v>5290</v>
      </c>
      <c r="C17953" s="45" t="s">
        <v>5394</v>
      </c>
      <c r="D17953" s="45" t="s">
        <v>15765</v>
      </c>
      <c r="E17953" s="45" t="s">
        <v>6673</v>
      </c>
      <c r="F17953" s="328"/>
      <c r="G17953" s="328"/>
      <c r="H17953" s="328"/>
      <c r="I17953" s="329"/>
      <c r="J17953" s="329"/>
      <c r="K17953" s="329"/>
      <c r="L17953" s="337"/>
    </row>
    <row r="17954" spans="1:14" x14ac:dyDescent="0.25">
      <c r="A17954" s="346" t="s">
        <v>5393</v>
      </c>
      <c r="B17954" s="346" t="s">
        <v>5290</v>
      </c>
      <c r="C17954" s="347" t="s">
        <v>5394</v>
      </c>
      <c r="D17954" s="347" t="s">
        <v>15765</v>
      </c>
      <c r="E17954" s="347" t="s">
        <v>10364</v>
      </c>
      <c r="F17954" s="346"/>
      <c r="G17954" s="346"/>
      <c r="H17954" s="346"/>
      <c r="I17954" s="346"/>
      <c r="J17954" s="346"/>
      <c r="K17954" s="346"/>
      <c r="L17954" s="346"/>
      <c r="M17954" s="346"/>
    </row>
    <row r="17955" spans="1:14" x14ac:dyDescent="0.25">
      <c r="A17955" s="264" t="s">
        <v>4373</v>
      </c>
      <c r="B17955" s="264" t="s">
        <v>3782</v>
      </c>
      <c r="C17955" s="265">
        <v>210205</v>
      </c>
      <c r="D17955" s="265" t="s">
        <v>15953</v>
      </c>
      <c r="E17955" s="266" t="s">
        <v>8836</v>
      </c>
    </row>
    <row r="17956" spans="1:14" x14ac:dyDescent="0.25">
      <c r="A17956" s="44" t="s">
        <v>2661</v>
      </c>
      <c r="B17956" s="44" t="s">
        <v>15315</v>
      </c>
      <c r="C17956" s="45" t="s">
        <v>2596</v>
      </c>
      <c r="D17956" s="45" t="s">
        <v>16294</v>
      </c>
      <c r="E17956" s="46">
        <v>45688</v>
      </c>
      <c r="F17956" s="338"/>
      <c r="G17956" s="44"/>
      <c r="H17956" s="44"/>
      <c r="I17956" s="44"/>
      <c r="J17956" s="44"/>
      <c r="K17956" s="44"/>
      <c r="L17956" s="337"/>
      <c r="M17956" s="31"/>
      <c r="N17956" s="31"/>
    </row>
    <row r="17957" spans="1:14" x14ac:dyDescent="0.25">
      <c r="A17957" s="44" t="s">
        <v>10011</v>
      </c>
      <c r="B17957" s="44" t="s">
        <v>5187</v>
      </c>
      <c r="C17957" s="45" t="s">
        <v>3040</v>
      </c>
      <c r="D17957" s="45" t="s">
        <v>15765</v>
      </c>
      <c r="E17957" s="45" t="s">
        <v>6211</v>
      </c>
      <c r="F17957" s="328"/>
      <c r="G17957" s="328"/>
      <c r="H17957" s="328"/>
      <c r="I17957" s="329"/>
      <c r="J17957" s="329"/>
      <c r="K17957" s="329"/>
      <c r="L17957" s="337"/>
    </row>
    <row r="17958" spans="1:14" x14ac:dyDescent="0.25">
      <c r="A17958" s="346" t="s">
        <v>10011</v>
      </c>
      <c r="B17958" s="346" t="s">
        <v>5187</v>
      </c>
      <c r="C17958" s="347" t="s">
        <v>3040</v>
      </c>
      <c r="D17958" s="347" t="s">
        <v>15765</v>
      </c>
      <c r="E17958" s="347" t="s">
        <v>6211</v>
      </c>
      <c r="F17958" s="346"/>
      <c r="G17958" s="346"/>
      <c r="H17958" s="346"/>
      <c r="I17958" s="346"/>
      <c r="J17958" s="346"/>
      <c r="K17958" s="346"/>
      <c r="L17958" s="346"/>
      <c r="M17958" s="346"/>
    </row>
    <row r="17959" spans="1:14" x14ac:dyDescent="0.25">
      <c r="A17959" s="346" t="s">
        <v>10011</v>
      </c>
      <c r="B17959" s="346" t="s">
        <v>16898</v>
      </c>
      <c r="C17959" s="347" t="s">
        <v>16904</v>
      </c>
      <c r="D17959" s="347" t="s">
        <v>15765</v>
      </c>
      <c r="E17959" s="347" t="s">
        <v>15826</v>
      </c>
      <c r="F17959" s="346"/>
      <c r="G17959" s="346"/>
      <c r="H17959" s="346"/>
      <c r="I17959" s="346"/>
      <c r="J17959" s="346"/>
      <c r="K17959" s="346"/>
      <c r="L17959" s="346"/>
      <c r="M17959" s="346"/>
    </row>
    <row r="17960" spans="1:14" x14ac:dyDescent="0.25">
      <c r="A17960" s="44" t="s">
        <v>10011</v>
      </c>
      <c r="B17960" s="44" t="s">
        <v>5187</v>
      </c>
      <c r="C17960" s="45" t="s">
        <v>3040</v>
      </c>
      <c r="D17960" s="45" t="s">
        <v>13812</v>
      </c>
      <c r="E17960" s="45" t="s">
        <v>6211</v>
      </c>
      <c r="F17960" s="93"/>
      <c r="G17960" s="93"/>
      <c r="H17960" s="93"/>
      <c r="I17960" s="99"/>
      <c r="J17960" s="99"/>
      <c r="K17960" s="99"/>
      <c r="L17960" s="337"/>
    </row>
    <row r="17961" spans="1:14" x14ac:dyDescent="0.25">
      <c r="A17961" s="44" t="s">
        <v>3757</v>
      </c>
      <c r="B17961" s="44" t="s">
        <v>3426</v>
      </c>
      <c r="C17961" s="45" t="s">
        <v>3756</v>
      </c>
      <c r="D17961" s="45" t="s">
        <v>2099</v>
      </c>
      <c r="E17961" s="46">
        <v>45914</v>
      </c>
      <c r="F17961" s="93"/>
      <c r="G17961" s="93"/>
      <c r="H17961" s="93"/>
      <c r="I17961" s="99"/>
      <c r="J17961" s="99"/>
      <c r="K17961" s="99"/>
      <c r="L17961" s="337"/>
      <c r="M17961" s="31"/>
      <c r="N17961" s="31"/>
    </row>
    <row r="17962" spans="1:14" x14ac:dyDescent="0.25">
      <c r="A17962" s="264" t="s">
        <v>10519</v>
      </c>
      <c r="B17962" s="264" t="s">
        <v>10527</v>
      </c>
      <c r="C17962" s="265">
        <v>230505</v>
      </c>
      <c r="D17962" s="265" t="s">
        <v>15953</v>
      </c>
      <c r="E17962" s="266" t="s">
        <v>9689</v>
      </c>
    </row>
    <row r="17963" spans="1:14" x14ac:dyDescent="0.25">
      <c r="A17963" s="264" t="s">
        <v>10520</v>
      </c>
      <c r="B17963" s="264" t="s">
        <v>10526</v>
      </c>
      <c r="C17963" s="265">
        <v>230501</v>
      </c>
      <c r="D17963" s="265" t="s">
        <v>15953</v>
      </c>
      <c r="E17963" s="266" t="s">
        <v>10364</v>
      </c>
    </row>
    <row r="17964" spans="1:14" x14ac:dyDescent="0.25">
      <c r="A17964" s="44" t="s">
        <v>3854</v>
      </c>
      <c r="B17964" s="353" t="s">
        <v>17063</v>
      </c>
      <c r="C17964" s="32" t="s">
        <v>17033</v>
      </c>
      <c r="D17964" s="32" t="s">
        <v>1398</v>
      </c>
      <c r="E17964" s="33">
        <v>47208</v>
      </c>
      <c r="F17964" s="32"/>
      <c r="G17964" s="32"/>
      <c r="H17964" s="32"/>
      <c r="I17964" s="31"/>
      <c r="J17964" s="31"/>
      <c r="K17964" s="31"/>
      <c r="L17964" s="31"/>
      <c r="M17964" s="31"/>
      <c r="N17964" s="31"/>
    </row>
    <row r="17965" spans="1:14" x14ac:dyDescent="0.25">
      <c r="A17965" s="264" t="s">
        <v>15239</v>
      </c>
      <c r="B17965" s="264" t="s">
        <v>4181</v>
      </c>
      <c r="C17965" s="265">
        <v>240301</v>
      </c>
      <c r="D17965" s="265" t="s">
        <v>15953</v>
      </c>
      <c r="E17965" s="266" t="s">
        <v>13010</v>
      </c>
    </row>
    <row r="17966" spans="1:14" x14ac:dyDescent="0.25">
      <c r="A17966" s="264" t="s">
        <v>15240</v>
      </c>
      <c r="B17966" s="264" t="s">
        <v>13009</v>
      </c>
      <c r="C17966" s="265">
        <v>240101</v>
      </c>
      <c r="D17966" s="265" t="s">
        <v>15953</v>
      </c>
      <c r="E17966" s="266" t="s">
        <v>13010</v>
      </c>
    </row>
    <row r="17967" spans="1:14" x14ac:dyDescent="0.25">
      <c r="A17967" s="44" t="s">
        <v>540</v>
      </c>
      <c r="B17967" s="44" t="s">
        <v>15290</v>
      </c>
      <c r="C17967" s="45" t="s">
        <v>7249</v>
      </c>
      <c r="D17967" s="45" t="s">
        <v>16294</v>
      </c>
      <c r="E17967" s="46">
        <v>45777</v>
      </c>
      <c r="F17967" s="338"/>
      <c r="G17967" s="44"/>
      <c r="H17967" s="44"/>
      <c r="I17967" s="44"/>
      <c r="J17967" s="44"/>
      <c r="K17967" s="44"/>
      <c r="L17967" s="337"/>
      <c r="M17967" s="31"/>
      <c r="N17967" s="31"/>
    </row>
    <row r="17968" spans="1:14" x14ac:dyDescent="0.25">
      <c r="A17968" s="264" t="s">
        <v>9683</v>
      </c>
      <c r="B17968" s="264" t="s">
        <v>3588</v>
      </c>
      <c r="C17968" s="265">
        <v>230305</v>
      </c>
      <c r="D17968" s="265" t="s">
        <v>15953</v>
      </c>
      <c r="E17968" s="266" t="s">
        <v>3754</v>
      </c>
    </row>
    <row r="17969" spans="1:14" x14ac:dyDescent="0.2">
      <c r="A17969" s="99" t="s">
        <v>1394</v>
      </c>
      <c r="B17969" s="92" t="s">
        <v>1391</v>
      </c>
      <c r="C17969" s="93" t="s">
        <v>8275</v>
      </c>
      <c r="D17969" s="93" t="s">
        <v>1395</v>
      </c>
      <c r="E17969" s="112">
        <v>45957</v>
      </c>
      <c r="F17969" s="93"/>
      <c r="G17969" s="93"/>
      <c r="H17969" s="93" t="s">
        <v>1385</v>
      </c>
      <c r="I17969" s="99"/>
      <c r="J17969" s="99"/>
      <c r="K17969" s="99"/>
      <c r="L17969" s="337"/>
      <c r="M17969" s="31"/>
      <c r="N17969" s="31"/>
    </row>
    <row r="17970" spans="1:14" x14ac:dyDescent="0.25">
      <c r="A17970" s="44" t="s">
        <v>18250</v>
      </c>
      <c r="B17970" s="44" t="s">
        <v>1358</v>
      </c>
      <c r="C17970" s="45" t="s">
        <v>6197</v>
      </c>
      <c r="D17970" s="45" t="s">
        <v>18252</v>
      </c>
      <c r="E17970" s="45" t="s">
        <v>6211</v>
      </c>
      <c r="F17970" s="45" t="s">
        <v>1384</v>
      </c>
      <c r="G17970" s="45" t="s">
        <v>1384</v>
      </c>
    </row>
    <row r="17971" spans="1:14" x14ac:dyDescent="0.25">
      <c r="A17971" s="264" t="s">
        <v>15241</v>
      </c>
      <c r="B17971" s="264" t="s">
        <v>1068</v>
      </c>
      <c r="C17971" s="265">
        <v>230202</v>
      </c>
      <c r="D17971" s="265" t="s">
        <v>15953</v>
      </c>
      <c r="E17971" s="266" t="s">
        <v>8836</v>
      </c>
    </row>
    <row r="17972" spans="1:14" x14ac:dyDescent="0.25">
      <c r="A17972" s="264" t="s">
        <v>15241</v>
      </c>
      <c r="B17972" s="264" t="s">
        <v>2754</v>
      </c>
      <c r="C17972" s="265">
        <v>230205</v>
      </c>
      <c r="D17972" s="265" t="s">
        <v>15953</v>
      </c>
      <c r="E17972" s="266" t="s">
        <v>8836</v>
      </c>
    </row>
    <row r="17973" spans="1:14" x14ac:dyDescent="0.25">
      <c r="A17973" s="264" t="s">
        <v>15241</v>
      </c>
      <c r="B17973" s="264" t="s">
        <v>9688</v>
      </c>
      <c r="C17973" s="265">
        <v>230504</v>
      </c>
      <c r="D17973" s="265" t="s">
        <v>15953</v>
      </c>
      <c r="E17973" s="266" t="s">
        <v>9689</v>
      </c>
    </row>
    <row r="17974" spans="1:14" x14ac:dyDescent="0.25">
      <c r="A17974" s="44" t="s">
        <v>11198</v>
      </c>
      <c r="B17974" s="44" t="s">
        <v>15259</v>
      </c>
      <c r="C17974" s="45" t="s">
        <v>11129</v>
      </c>
      <c r="D17974" s="45" t="s">
        <v>16294</v>
      </c>
      <c r="E17974" s="46">
        <v>46022</v>
      </c>
      <c r="F17974" s="338"/>
      <c r="G17974" s="44"/>
      <c r="H17974" s="44"/>
      <c r="I17974" s="44"/>
      <c r="J17974" s="44"/>
      <c r="K17974" s="44"/>
      <c r="L17974" s="337"/>
      <c r="M17974" s="31"/>
      <c r="N17974" s="31"/>
    </row>
    <row r="17975" spans="1:14" x14ac:dyDescent="0.25">
      <c r="A17975" s="44" t="s">
        <v>16315</v>
      </c>
      <c r="B17975" s="44" t="s">
        <v>16296</v>
      </c>
      <c r="C17975" s="45" t="s">
        <v>16297</v>
      </c>
      <c r="D17975" s="45" t="s">
        <v>16294</v>
      </c>
      <c r="E17975" s="46">
        <v>46022</v>
      </c>
      <c r="F17975" s="338"/>
      <c r="G17975" s="44"/>
      <c r="H17975" s="44"/>
      <c r="I17975" s="44"/>
      <c r="J17975" s="44"/>
      <c r="K17975" s="44"/>
      <c r="L17975" s="337"/>
      <c r="M17975" s="31"/>
      <c r="N17975" s="31"/>
    </row>
    <row r="17976" spans="1:14" x14ac:dyDescent="0.25">
      <c r="A17976" s="44" t="s">
        <v>12750</v>
      </c>
      <c r="B17976" s="44" t="s">
        <v>12034</v>
      </c>
      <c r="C17976" s="45" t="s">
        <v>8892</v>
      </c>
      <c r="D17976" s="45" t="s">
        <v>4574</v>
      </c>
      <c r="E17976" s="275">
        <f>DATE(2027,4,17)</f>
        <v>46494</v>
      </c>
    </row>
    <row r="17977" spans="1:14" x14ac:dyDescent="0.2">
      <c r="A17977" s="57" t="s">
        <v>4546</v>
      </c>
      <c r="B17977" s="92" t="s">
        <v>4550</v>
      </c>
      <c r="C17977" s="93" t="s">
        <v>4548</v>
      </c>
      <c r="D17977" s="93" t="s">
        <v>4549</v>
      </c>
      <c r="E17977" s="94">
        <v>46203</v>
      </c>
      <c r="F17977" s="93"/>
      <c r="G17977" s="93"/>
      <c r="H17977" s="93"/>
      <c r="I17977" s="99"/>
      <c r="J17977" s="99"/>
      <c r="K17977" s="99"/>
      <c r="L17977" s="337"/>
    </row>
    <row r="17978" spans="1:14" x14ac:dyDescent="0.25">
      <c r="A17978" s="264" t="s">
        <v>9684</v>
      </c>
      <c r="B17978" s="264" t="s">
        <v>2751</v>
      </c>
      <c r="C17978" s="265">
        <v>230105</v>
      </c>
      <c r="D17978" s="265" t="s">
        <v>15953</v>
      </c>
      <c r="E17978" s="266" t="s">
        <v>6877</v>
      </c>
    </row>
    <row r="17979" spans="1:14" x14ac:dyDescent="0.25">
      <c r="A17979" s="44" t="s">
        <v>11199</v>
      </c>
      <c r="B17979" s="44" t="s">
        <v>15259</v>
      </c>
      <c r="C17979" s="45" t="s">
        <v>11129</v>
      </c>
      <c r="D17979" s="45" t="s">
        <v>16294</v>
      </c>
      <c r="E17979" s="46">
        <v>46022</v>
      </c>
      <c r="F17979" s="338"/>
      <c r="G17979" s="44"/>
      <c r="H17979" s="44"/>
      <c r="I17979" s="44"/>
      <c r="J17979" s="44"/>
      <c r="K17979" s="44"/>
      <c r="L17979" s="337"/>
      <c r="M17979" s="31"/>
      <c r="N17979" s="31"/>
    </row>
    <row r="17980" spans="1:14" x14ac:dyDescent="0.25">
      <c r="A17980" s="100" t="s">
        <v>1051</v>
      </c>
      <c r="B17980" s="92" t="s">
        <v>4153</v>
      </c>
      <c r="C17980" s="93" t="s">
        <v>4154</v>
      </c>
      <c r="D17980" s="93" t="s">
        <v>1398</v>
      </c>
      <c r="E17980" s="94">
        <v>46131</v>
      </c>
      <c r="F17980" s="93"/>
      <c r="G17980" s="93"/>
      <c r="H17980" s="93"/>
      <c r="I17980" s="99"/>
      <c r="J17980" s="99"/>
      <c r="K17980" s="99"/>
      <c r="L17980" s="337"/>
    </row>
    <row r="17981" spans="1:14" x14ac:dyDescent="0.25">
      <c r="A17981" s="44" t="s">
        <v>8893</v>
      </c>
      <c r="B17981" s="44" t="s">
        <v>5177</v>
      </c>
      <c r="C17981" s="45" t="s">
        <v>5184</v>
      </c>
      <c r="D17981" s="45" t="s">
        <v>15765</v>
      </c>
      <c r="E17981" s="45" t="s">
        <v>5185</v>
      </c>
      <c r="F17981" s="328"/>
      <c r="G17981" s="328"/>
      <c r="H17981" s="328"/>
      <c r="I17981" s="329"/>
      <c r="J17981" s="329"/>
      <c r="K17981" s="329"/>
      <c r="L17981" s="337"/>
    </row>
    <row r="17982" spans="1:14" x14ac:dyDescent="0.25">
      <c r="A17982" s="44" t="s">
        <v>8893</v>
      </c>
      <c r="B17982" s="44" t="s">
        <v>1784</v>
      </c>
      <c r="C17982" s="45" t="s">
        <v>3076</v>
      </c>
      <c r="D17982" s="45" t="s">
        <v>15765</v>
      </c>
      <c r="E17982" s="45" t="s">
        <v>6213</v>
      </c>
      <c r="F17982" s="328"/>
      <c r="G17982" s="328"/>
      <c r="H17982" s="328"/>
      <c r="I17982" s="329"/>
      <c r="J17982" s="329"/>
      <c r="K17982" s="329"/>
      <c r="L17982" s="337"/>
    </row>
    <row r="17983" spans="1:14" x14ac:dyDescent="0.25">
      <c r="A17983" s="346" t="s">
        <v>8893</v>
      </c>
      <c r="B17983" s="346" t="s">
        <v>5177</v>
      </c>
      <c r="C17983" s="347" t="s">
        <v>5184</v>
      </c>
      <c r="D17983" s="347" t="s">
        <v>15765</v>
      </c>
      <c r="E17983" s="347" t="s">
        <v>16788</v>
      </c>
      <c r="F17983" s="346"/>
      <c r="G17983" s="346"/>
      <c r="H17983" s="346"/>
      <c r="I17983" s="346"/>
      <c r="J17983" s="346"/>
      <c r="K17983" s="346"/>
      <c r="L17983" s="346"/>
      <c r="M17983" s="346"/>
    </row>
    <row r="17984" spans="1:14" x14ac:dyDescent="0.25">
      <c r="A17984" s="346" t="s">
        <v>8893</v>
      </c>
      <c r="B17984" s="346" t="s">
        <v>1784</v>
      </c>
      <c r="C17984" s="347" t="s">
        <v>3076</v>
      </c>
      <c r="D17984" s="347" t="s">
        <v>15765</v>
      </c>
      <c r="E17984" s="347" t="s">
        <v>6213</v>
      </c>
      <c r="F17984" s="346"/>
      <c r="G17984" s="346"/>
      <c r="H17984" s="346"/>
      <c r="I17984" s="346"/>
      <c r="J17984" s="346"/>
      <c r="K17984" s="346"/>
      <c r="L17984" s="346"/>
      <c r="M17984" s="346"/>
    </row>
    <row r="17985" spans="1:14" x14ac:dyDescent="0.25">
      <c r="A17985" s="44" t="s">
        <v>8893</v>
      </c>
      <c r="B17985" s="44" t="s">
        <v>5177</v>
      </c>
      <c r="C17985" s="45" t="s">
        <v>5184</v>
      </c>
      <c r="D17985" s="45" t="s">
        <v>13812</v>
      </c>
      <c r="E17985" s="45" t="s">
        <v>5185</v>
      </c>
      <c r="F17985" s="93"/>
      <c r="G17985" s="93"/>
      <c r="H17985" s="93"/>
      <c r="I17985" s="99"/>
      <c r="J17985" s="99"/>
      <c r="K17985" s="99"/>
      <c r="L17985" s="337"/>
    </row>
    <row r="17986" spans="1:14" x14ac:dyDescent="0.25">
      <c r="A17986" s="44" t="s">
        <v>8893</v>
      </c>
      <c r="B17986" s="44" t="s">
        <v>1784</v>
      </c>
      <c r="C17986" s="45" t="s">
        <v>3076</v>
      </c>
      <c r="D17986" s="45" t="s">
        <v>13812</v>
      </c>
      <c r="E17986" s="45" t="s">
        <v>6213</v>
      </c>
      <c r="F17986" s="93"/>
      <c r="G17986" s="93"/>
      <c r="H17986" s="93"/>
      <c r="I17986" s="99"/>
      <c r="J17986" s="99"/>
      <c r="K17986" s="99"/>
      <c r="L17986" s="337"/>
    </row>
    <row r="17987" spans="1:14" x14ac:dyDescent="0.25">
      <c r="A17987" s="1" t="s">
        <v>597</v>
      </c>
      <c r="B17987" s="432" t="s">
        <v>2954</v>
      </c>
      <c r="C17987" s="433" t="s">
        <v>4425</v>
      </c>
      <c r="D17987" s="434" t="s">
        <v>17016</v>
      </c>
      <c r="E17987" s="434">
        <v>45823</v>
      </c>
    </row>
    <row r="17988" spans="1:14" x14ac:dyDescent="0.25">
      <c r="A17988" s="44" t="s">
        <v>7248</v>
      </c>
      <c r="B17988" s="44" t="s">
        <v>15282</v>
      </c>
      <c r="C17988" s="45" t="s">
        <v>4961</v>
      </c>
      <c r="D17988" s="45" t="s">
        <v>16294</v>
      </c>
      <c r="E17988" s="46">
        <v>45961</v>
      </c>
      <c r="F17988" s="338"/>
      <c r="G17988" s="44"/>
      <c r="H17988" s="44"/>
      <c r="I17988" s="44"/>
      <c r="J17988" s="44"/>
      <c r="K17988" s="44"/>
      <c r="L17988" s="337"/>
      <c r="M17988" s="31"/>
      <c r="N17988" s="31"/>
    </row>
    <row r="17989" spans="1:14" x14ac:dyDescent="0.25">
      <c r="A17989" s="44" t="s">
        <v>7248</v>
      </c>
      <c r="B17989" s="44" t="s">
        <v>15291</v>
      </c>
      <c r="C17989" s="45" t="s">
        <v>7262</v>
      </c>
      <c r="D17989" s="45" t="s">
        <v>16294</v>
      </c>
      <c r="E17989" s="46">
        <v>45900</v>
      </c>
      <c r="F17989" s="338"/>
      <c r="G17989" s="44"/>
      <c r="H17989" s="44"/>
      <c r="I17989" s="44"/>
      <c r="J17989" s="44"/>
      <c r="K17989" s="44"/>
      <c r="L17989" s="337"/>
      <c r="M17989" s="31"/>
      <c r="N17989" s="31"/>
    </row>
    <row r="17990" spans="1:14" x14ac:dyDescent="0.25">
      <c r="A17990" s="44" t="s">
        <v>1580</v>
      </c>
      <c r="B17990" s="44" t="s">
        <v>12751</v>
      </c>
      <c r="C17990" s="45" t="s">
        <v>12985</v>
      </c>
      <c r="D17990" s="45" t="s">
        <v>4574</v>
      </c>
      <c r="E17990" s="275">
        <f>DATE(2026,4,19)</f>
        <v>46131</v>
      </c>
    </row>
    <row r="17991" spans="1:14" x14ac:dyDescent="0.25">
      <c r="A17991" s="264" t="s">
        <v>1580</v>
      </c>
      <c r="B17991" s="264" t="s">
        <v>12989</v>
      </c>
      <c r="C17991" s="265">
        <v>240103</v>
      </c>
      <c r="D17991" s="265" t="s">
        <v>15953</v>
      </c>
      <c r="E17991" s="266" t="s">
        <v>6677</v>
      </c>
    </row>
    <row r="17992" spans="1:14" x14ac:dyDescent="0.25">
      <c r="A17992" s="264" t="s">
        <v>8829</v>
      </c>
      <c r="B17992" s="264" t="s">
        <v>2751</v>
      </c>
      <c r="C17992" s="265">
        <v>230105</v>
      </c>
      <c r="D17992" s="265" t="s">
        <v>15953</v>
      </c>
      <c r="E17992" s="266" t="s">
        <v>6877</v>
      </c>
    </row>
    <row r="17993" spans="1:14" x14ac:dyDescent="0.25">
      <c r="A17993" s="264" t="s">
        <v>8829</v>
      </c>
      <c r="B17993" s="264" t="s">
        <v>1068</v>
      </c>
      <c r="C17993" s="265">
        <v>230202</v>
      </c>
      <c r="D17993" s="265" t="s">
        <v>15953</v>
      </c>
      <c r="E17993" s="266" t="s">
        <v>8836</v>
      </c>
    </row>
    <row r="17994" spans="1:14" x14ac:dyDescent="0.25">
      <c r="A17994" s="44" t="s">
        <v>13386</v>
      </c>
      <c r="B17994" s="92" t="s">
        <v>13392</v>
      </c>
      <c r="C17994" s="45" t="s">
        <v>13122</v>
      </c>
      <c r="D17994" s="93" t="s">
        <v>13391</v>
      </c>
      <c r="E17994" s="94">
        <v>45838</v>
      </c>
      <c r="F17994" s="93"/>
      <c r="G17994" s="93"/>
      <c r="H17994" s="93"/>
      <c r="I17994" s="99"/>
      <c r="J17994" s="99"/>
      <c r="K17994" s="99"/>
      <c r="L17994" s="337"/>
      <c r="M17994" s="31"/>
      <c r="N17994" s="31"/>
    </row>
    <row r="17995" spans="1:14" x14ac:dyDescent="0.25">
      <c r="A17995" s="44" t="s">
        <v>11098</v>
      </c>
      <c r="B17995" s="44" t="s">
        <v>10976</v>
      </c>
      <c r="C17995" s="45" t="s">
        <v>10977</v>
      </c>
      <c r="D17995" s="45" t="s">
        <v>18252</v>
      </c>
      <c r="E17995" s="45" t="s">
        <v>10715</v>
      </c>
      <c r="F17995" s="45" t="s">
        <v>1384</v>
      </c>
      <c r="G17995" s="45" t="s">
        <v>1385</v>
      </c>
    </row>
    <row r="17996" spans="1:14" x14ac:dyDescent="0.25">
      <c r="A17996" s="264" t="s">
        <v>18091</v>
      </c>
      <c r="B17996" s="264" t="s">
        <v>1921</v>
      </c>
      <c r="C17996" s="265">
        <v>250101</v>
      </c>
      <c r="D17996" s="265" t="s">
        <v>15953</v>
      </c>
      <c r="E17996" s="266" t="s">
        <v>17681</v>
      </c>
    </row>
    <row r="17997" spans="1:14" x14ac:dyDescent="0.25">
      <c r="A17997" s="403" t="s">
        <v>17671</v>
      </c>
      <c r="B17997" s="403" t="s">
        <v>17108</v>
      </c>
      <c r="C17997" s="413">
        <v>10.220000000000001</v>
      </c>
      <c r="D17997" s="43" t="s">
        <v>17679</v>
      </c>
      <c r="E17997" s="43">
        <v>45838</v>
      </c>
      <c r="F17997" s="88"/>
    </row>
    <row r="17998" spans="1:14" x14ac:dyDescent="0.25">
      <c r="A17998" s="403" t="s">
        <v>17671</v>
      </c>
      <c r="B17998" s="403" t="s">
        <v>17091</v>
      </c>
      <c r="C17998" s="413">
        <v>12.22</v>
      </c>
      <c r="D17998" s="43" t="s">
        <v>17679</v>
      </c>
      <c r="E17998" s="43">
        <v>45838</v>
      </c>
      <c r="F17998" s="88"/>
    </row>
    <row r="17999" spans="1:14" x14ac:dyDescent="0.25">
      <c r="A17999" s="264" t="s">
        <v>15242</v>
      </c>
      <c r="B17999" s="264" t="s">
        <v>12996</v>
      </c>
      <c r="C17999" s="265">
        <v>24010401</v>
      </c>
      <c r="D17999" s="265" t="s">
        <v>15953</v>
      </c>
      <c r="E17999" s="266" t="s">
        <v>12997</v>
      </c>
    </row>
    <row r="18000" spans="1:14" x14ac:dyDescent="0.25">
      <c r="A18000" s="264" t="s">
        <v>8830</v>
      </c>
      <c r="B18000" s="264" t="s">
        <v>6966</v>
      </c>
      <c r="C18000" s="265">
        <v>23010401</v>
      </c>
      <c r="D18000" s="265" t="s">
        <v>15953</v>
      </c>
      <c r="E18000" s="266" t="s">
        <v>6967</v>
      </c>
    </row>
    <row r="18001" spans="1:14" x14ac:dyDescent="0.25">
      <c r="A18001" s="264" t="s">
        <v>8830</v>
      </c>
      <c r="B18001" s="264" t="s">
        <v>3782</v>
      </c>
      <c r="C18001" s="265">
        <v>23010402</v>
      </c>
      <c r="D18001" s="265" t="s">
        <v>15953</v>
      </c>
      <c r="E18001" s="266" t="s">
        <v>8836</v>
      </c>
    </row>
    <row r="18002" spans="1:14" x14ac:dyDescent="0.25">
      <c r="A18002" s="264" t="s">
        <v>9685</v>
      </c>
      <c r="B18002" s="264" t="s">
        <v>2751</v>
      </c>
      <c r="C18002" s="265">
        <v>230105</v>
      </c>
      <c r="D18002" s="265" t="s">
        <v>15953</v>
      </c>
      <c r="E18002" s="266" t="s">
        <v>6877</v>
      </c>
    </row>
    <row r="18003" spans="1:14" x14ac:dyDescent="0.25">
      <c r="A18003" s="1" t="s">
        <v>14557</v>
      </c>
      <c r="B18003" s="432" t="s">
        <v>14393</v>
      </c>
      <c r="C18003" s="433" t="s">
        <v>14558</v>
      </c>
      <c r="D18003" s="434" t="s">
        <v>17016</v>
      </c>
      <c r="E18003" s="434">
        <v>45889</v>
      </c>
    </row>
    <row r="18004" spans="1:14" x14ac:dyDescent="0.25">
      <c r="A18004" s="264" t="s">
        <v>9686</v>
      </c>
      <c r="B18004" s="264" t="s">
        <v>2751</v>
      </c>
      <c r="C18004" s="265">
        <v>230105</v>
      </c>
      <c r="D18004" s="265" t="s">
        <v>15953</v>
      </c>
      <c r="E18004" s="266" t="s">
        <v>6877</v>
      </c>
    </row>
    <row r="18005" spans="1:14" x14ac:dyDescent="0.25">
      <c r="A18005" s="264" t="s">
        <v>9686</v>
      </c>
      <c r="B18005" s="264" t="s">
        <v>1068</v>
      </c>
      <c r="C18005" s="265">
        <v>230202</v>
      </c>
      <c r="D18005" s="265" t="s">
        <v>15953</v>
      </c>
      <c r="E18005" s="266" t="s">
        <v>8836</v>
      </c>
    </row>
    <row r="18006" spans="1:14" x14ac:dyDescent="0.25">
      <c r="A18006" s="100" t="s">
        <v>4116</v>
      </c>
      <c r="B18006" s="92" t="s">
        <v>4153</v>
      </c>
      <c r="C18006" s="93" t="s">
        <v>4154</v>
      </c>
      <c r="D18006" s="93" t="s">
        <v>1398</v>
      </c>
      <c r="E18006" s="94">
        <v>46131</v>
      </c>
      <c r="F18006" s="93"/>
      <c r="G18006" s="93"/>
      <c r="H18006" s="93"/>
      <c r="I18006" s="99"/>
      <c r="J18006" s="99"/>
      <c r="K18006" s="99"/>
      <c r="L18006" s="337"/>
    </row>
    <row r="18007" spans="1:14" x14ac:dyDescent="0.25">
      <c r="A18007" s="403" t="s">
        <v>17672</v>
      </c>
      <c r="B18007" s="403" t="s">
        <v>17087</v>
      </c>
      <c r="C18007" s="413">
        <v>9.23</v>
      </c>
      <c r="D18007" s="43" t="s">
        <v>17679</v>
      </c>
      <c r="E18007" s="43">
        <v>46934</v>
      </c>
      <c r="F18007" s="88" t="s">
        <v>1533</v>
      </c>
    </row>
    <row r="18008" spans="1:14" x14ac:dyDescent="0.25">
      <c r="A18008" s="403" t="s">
        <v>17672</v>
      </c>
      <c r="B18008" s="403" t="s">
        <v>17108</v>
      </c>
      <c r="C18008" s="413">
        <v>10.23</v>
      </c>
      <c r="D18008" s="43" t="s">
        <v>17679</v>
      </c>
      <c r="E18008" s="43">
        <v>46934</v>
      </c>
      <c r="F18008" s="88" t="s">
        <v>1533</v>
      </c>
    </row>
    <row r="18009" spans="1:14" x14ac:dyDescent="0.25">
      <c r="A18009" s="403" t="s">
        <v>17672</v>
      </c>
      <c r="B18009" s="403" t="s">
        <v>17091</v>
      </c>
      <c r="C18009" s="413">
        <v>12.23</v>
      </c>
      <c r="D18009" s="43" t="s">
        <v>17679</v>
      </c>
      <c r="E18009" s="43">
        <v>46934</v>
      </c>
      <c r="F18009" s="88" t="s">
        <v>1533</v>
      </c>
    </row>
    <row r="18010" spans="1:14" x14ac:dyDescent="0.25">
      <c r="A18010" s="44" t="s">
        <v>1343</v>
      </c>
      <c r="B18010" s="44" t="s">
        <v>2040</v>
      </c>
      <c r="C18010" s="45" t="s">
        <v>6198</v>
      </c>
      <c r="D18010" s="45" t="s">
        <v>18252</v>
      </c>
      <c r="E18010" s="45" t="s">
        <v>5183</v>
      </c>
      <c r="F18010" s="45" t="s">
        <v>1384</v>
      </c>
      <c r="G18010" s="45" t="s">
        <v>1385</v>
      </c>
    </row>
    <row r="18011" spans="1:14" x14ac:dyDescent="0.25">
      <c r="A18011" s="102" t="s">
        <v>15803</v>
      </c>
      <c r="B18011" s="92" t="s">
        <v>15809</v>
      </c>
      <c r="C18011" s="93" t="s">
        <v>15813</v>
      </c>
      <c r="D18011" s="93" t="s">
        <v>1398</v>
      </c>
      <c r="E18011" s="94">
        <v>45952</v>
      </c>
      <c r="F18011" s="93"/>
      <c r="G18011" s="93"/>
      <c r="H18011" s="93"/>
      <c r="I18011" s="99"/>
      <c r="J18011" s="99"/>
      <c r="K18011" s="99"/>
      <c r="L18011" s="337"/>
      <c r="M18011" s="31"/>
      <c r="N18011" s="31"/>
    </row>
    <row r="18012" spans="1:14" x14ac:dyDescent="0.25">
      <c r="A18012" s="346" t="s">
        <v>17673</v>
      </c>
      <c r="B18012" s="403" t="s">
        <v>17114</v>
      </c>
      <c r="C18012" s="413">
        <v>13.24</v>
      </c>
      <c r="D18012" s="43" t="s">
        <v>17679</v>
      </c>
      <c r="E18012" s="43">
        <v>47299</v>
      </c>
      <c r="F18012" s="88"/>
    </row>
    <row r="18013" spans="1:14" x14ac:dyDescent="0.25">
      <c r="A18013" s="44" t="s">
        <v>16386</v>
      </c>
      <c r="B18013" s="44" t="s">
        <v>16337</v>
      </c>
      <c r="C18013" s="45" t="s">
        <v>16338</v>
      </c>
      <c r="D18013" s="45" t="s">
        <v>16294</v>
      </c>
      <c r="E18013" s="46">
        <v>46022</v>
      </c>
      <c r="F18013" s="338"/>
      <c r="G18013" s="44"/>
      <c r="H18013" s="44"/>
      <c r="I18013" s="44"/>
      <c r="J18013" s="44"/>
      <c r="K18013" s="44"/>
      <c r="L18013" s="337"/>
      <c r="M18013" s="31"/>
      <c r="N18013" s="31"/>
    </row>
    <row r="18014" spans="1:14" x14ac:dyDescent="0.25">
      <c r="A18014" s="44" t="s">
        <v>16778</v>
      </c>
      <c r="B18014" s="44" t="s">
        <v>16779</v>
      </c>
      <c r="C18014" s="45" t="s">
        <v>16780</v>
      </c>
      <c r="D18014" s="45" t="s">
        <v>4574</v>
      </c>
      <c r="E18014" s="275">
        <f>DATE(2028,11,13)</f>
        <v>47070</v>
      </c>
    </row>
    <row r="18015" spans="1:14" x14ac:dyDescent="0.25">
      <c r="A18015" s="44" t="s">
        <v>9404</v>
      </c>
      <c r="B18015" s="44" t="s">
        <v>9313</v>
      </c>
      <c r="C18015" s="45" t="s">
        <v>9314</v>
      </c>
      <c r="D18015" s="45" t="s">
        <v>18252</v>
      </c>
      <c r="E18015" s="45" t="s">
        <v>3754</v>
      </c>
      <c r="F18015" s="45" t="s">
        <v>1384</v>
      </c>
      <c r="G18015" s="45" t="s">
        <v>1385</v>
      </c>
    </row>
    <row r="18016" spans="1:14" x14ac:dyDescent="0.25">
      <c r="A18016" s="264" t="s">
        <v>18092</v>
      </c>
      <c r="B18016" s="264" t="s">
        <v>17682</v>
      </c>
      <c r="C18016" s="265">
        <v>25010501</v>
      </c>
      <c r="D18016" s="265" t="s">
        <v>15953</v>
      </c>
      <c r="E18016" s="266" t="s">
        <v>17681</v>
      </c>
    </row>
    <row r="18017" spans="1:14" x14ac:dyDescent="0.25">
      <c r="A18017" s="264" t="s">
        <v>18092</v>
      </c>
      <c r="B18017" s="264" t="s">
        <v>6663</v>
      </c>
      <c r="C18017" s="265">
        <v>25010502</v>
      </c>
      <c r="D18017" s="265" t="s">
        <v>15953</v>
      </c>
      <c r="E18017" s="266" t="s">
        <v>6677</v>
      </c>
    </row>
    <row r="18018" spans="1:14" x14ac:dyDescent="0.25">
      <c r="A18018" s="44" t="s">
        <v>12752</v>
      </c>
      <c r="B18018" s="44" t="s">
        <v>12753</v>
      </c>
      <c r="C18018" s="45" t="s">
        <v>12986</v>
      </c>
      <c r="D18018" s="45" t="s">
        <v>4574</v>
      </c>
      <c r="E18018" s="275">
        <f>DATE(2027,8,18)</f>
        <v>46617</v>
      </c>
    </row>
    <row r="18019" spans="1:14" x14ac:dyDescent="0.25">
      <c r="A18019" s="44" t="s">
        <v>9081</v>
      </c>
      <c r="B18019" s="44" t="s">
        <v>15288</v>
      </c>
      <c r="C18019" s="45" t="s">
        <v>9052</v>
      </c>
      <c r="D18019" s="45" t="s">
        <v>16294</v>
      </c>
      <c r="E18019" s="46">
        <v>45777</v>
      </c>
      <c r="F18019" s="338"/>
      <c r="G18019" s="44"/>
      <c r="H18019" s="44"/>
      <c r="I18019" s="44"/>
      <c r="J18019" s="44"/>
      <c r="K18019" s="44"/>
      <c r="L18019" s="337"/>
      <c r="M18019" s="31"/>
      <c r="N18019" s="31"/>
    </row>
    <row r="18020" spans="1:14" x14ac:dyDescent="0.25">
      <c r="A18020" s="264" t="s">
        <v>5530</v>
      </c>
      <c r="B18020" s="264" t="s">
        <v>2751</v>
      </c>
      <c r="C18020" s="265">
        <v>230105</v>
      </c>
      <c r="D18020" s="265" t="s">
        <v>15953</v>
      </c>
      <c r="E18020" s="266" t="s">
        <v>6877</v>
      </c>
    </row>
    <row r="18021" spans="1:14" x14ac:dyDescent="0.25">
      <c r="A18021" s="264" t="s">
        <v>5530</v>
      </c>
      <c r="B18021" s="264" t="s">
        <v>5425</v>
      </c>
      <c r="C18021" s="265">
        <v>240903</v>
      </c>
      <c r="D18021" s="265" t="s">
        <v>15953</v>
      </c>
      <c r="E18021" s="266" t="s">
        <v>6214</v>
      </c>
    </row>
    <row r="18022" spans="1:14" x14ac:dyDescent="0.25">
      <c r="A18022" s="44" t="s">
        <v>2722</v>
      </c>
      <c r="B18022" s="44" t="s">
        <v>2667</v>
      </c>
      <c r="C18022" s="45" t="s">
        <v>9088</v>
      </c>
      <c r="D18022" s="45" t="s">
        <v>18252</v>
      </c>
      <c r="E18022" s="45" t="s">
        <v>6809</v>
      </c>
      <c r="F18022" s="45" t="s">
        <v>1384</v>
      </c>
      <c r="G18022" s="45" t="s">
        <v>1385</v>
      </c>
    </row>
    <row r="18023" spans="1:14" x14ac:dyDescent="0.25">
      <c r="A18023" s="44" t="s">
        <v>11099</v>
      </c>
      <c r="B18023" s="44" t="s">
        <v>6176</v>
      </c>
      <c r="C18023" s="45" t="s">
        <v>6189</v>
      </c>
      <c r="D18023" s="45" t="s">
        <v>18252</v>
      </c>
      <c r="E18023" s="45" t="s">
        <v>6210</v>
      </c>
      <c r="F18023" s="45" t="s">
        <v>1384</v>
      </c>
      <c r="G18023" s="45" t="s">
        <v>1384</v>
      </c>
    </row>
    <row r="18024" spans="1:14" x14ac:dyDescent="0.25">
      <c r="A18024" s="44" t="s">
        <v>6172</v>
      </c>
      <c r="B18024" s="44" t="s">
        <v>6176</v>
      </c>
      <c r="C18024" s="45" t="s">
        <v>6189</v>
      </c>
      <c r="D18024" s="45" t="s">
        <v>18252</v>
      </c>
      <c r="E18024" s="45" t="s">
        <v>6210</v>
      </c>
      <c r="F18024" s="45" t="s">
        <v>1384</v>
      </c>
      <c r="G18024" s="45" t="s">
        <v>1384</v>
      </c>
    </row>
    <row r="18025" spans="1:14" x14ac:dyDescent="0.25">
      <c r="A18025" s="264" t="s">
        <v>15243</v>
      </c>
      <c r="B18025" s="264" t="s">
        <v>12996</v>
      </c>
      <c r="C18025" s="265">
        <v>24010401</v>
      </c>
      <c r="D18025" s="265" t="s">
        <v>15953</v>
      </c>
      <c r="E18025" s="266" t="s">
        <v>12997</v>
      </c>
    </row>
    <row r="18026" spans="1:14" x14ac:dyDescent="0.25">
      <c r="A18026" s="1" t="s">
        <v>14559</v>
      </c>
      <c r="B18026" s="432" t="s">
        <v>14406</v>
      </c>
      <c r="C18026" s="433" t="s">
        <v>14560</v>
      </c>
      <c r="D18026" s="434" t="s">
        <v>17016</v>
      </c>
      <c r="E18026" s="434">
        <v>45866</v>
      </c>
    </row>
    <row r="18027" spans="1:14" x14ac:dyDescent="0.25">
      <c r="A18027" s="262" t="s">
        <v>11661</v>
      </c>
      <c r="B18027" s="262" t="s">
        <v>7334</v>
      </c>
      <c r="C18027" s="53" t="s">
        <v>11787</v>
      </c>
      <c r="D18027" s="93" t="s">
        <v>7330</v>
      </c>
      <c r="E18027" s="263">
        <v>45809</v>
      </c>
      <c r="F18027" s="93"/>
      <c r="G18027" s="93"/>
      <c r="H18027" s="93"/>
      <c r="I18027" s="99"/>
      <c r="J18027" s="99"/>
      <c r="K18027" s="99"/>
      <c r="L18027" s="337"/>
      <c r="M18027" s="31"/>
      <c r="N18027" s="31"/>
    </row>
    <row r="18028" spans="1:14" x14ac:dyDescent="0.25">
      <c r="A18028" s="264" t="s">
        <v>18093</v>
      </c>
      <c r="B18028" s="264" t="s">
        <v>236</v>
      </c>
      <c r="C18028" s="265">
        <v>241001</v>
      </c>
      <c r="D18028" s="265" t="s">
        <v>15953</v>
      </c>
      <c r="E18028" s="266" t="s">
        <v>11352</v>
      </c>
    </row>
    <row r="18029" spans="1:14" x14ac:dyDescent="0.25">
      <c r="A18029" s="44" t="s">
        <v>10621</v>
      </c>
      <c r="B18029" s="92" t="s">
        <v>4153</v>
      </c>
      <c r="C18029" s="93" t="s">
        <v>10622</v>
      </c>
      <c r="D18029" s="93" t="s">
        <v>1398</v>
      </c>
      <c r="E18029" s="94">
        <v>46524</v>
      </c>
      <c r="F18029" s="93"/>
      <c r="G18029" s="93"/>
      <c r="H18029" s="93"/>
      <c r="I18029" s="99"/>
      <c r="J18029" s="99"/>
      <c r="K18029" s="99"/>
      <c r="L18029" s="337"/>
    </row>
    <row r="18030" spans="1:14" x14ac:dyDescent="0.25">
      <c r="A18030" s="44" t="s">
        <v>16387</v>
      </c>
      <c r="B18030" s="44" t="s">
        <v>16337</v>
      </c>
      <c r="C18030" s="45" t="s">
        <v>16338</v>
      </c>
      <c r="D18030" s="45" t="s">
        <v>16294</v>
      </c>
      <c r="E18030" s="46">
        <v>46022</v>
      </c>
      <c r="F18030" s="338"/>
      <c r="G18030" s="44"/>
      <c r="H18030" s="44"/>
      <c r="I18030" s="44"/>
      <c r="J18030" s="44"/>
      <c r="K18030" s="44"/>
      <c r="L18030" s="337"/>
      <c r="M18030" s="31"/>
      <c r="N18030" s="31"/>
    </row>
    <row r="18031" spans="1:14" x14ac:dyDescent="0.25">
      <c r="A18031" s="44" t="s">
        <v>15244</v>
      </c>
      <c r="B18031" s="44" t="s">
        <v>15779</v>
      </c>
      <c r="C18031" s="45" t="s">
        <v>15780</v>
      </c>
      <c r="D18031" s="45" t="s">
        <v>18252</v>
      </c>
      <c r="E18031" s="45" t="s">
        <v>6416</v>
      </c>
      <c r="F18031" s="45" t="s">
        <v>1384</v>
      </c>
      <c r="G18031" s="45" t="s">
        <v>1385</v>
      </c>
    </row>
    <row r="18032" spans="1:14" x14ac:dyDescent="0.25">
      <c r="A18032" s="264" t="s">
        <v>15244</v>
      </c>
      <c r="B18032" s="264" t="s">
        <v>13009</v>
      </c>
      <c r="C18032" s="265">
        <v>240101</v>
      </c>
      <c r="D18032" s="265" t="s">
        <v>15953</v>
      </c>
      <c r="E18032" s="266" t="s">
        <v>13010</v>
      </c>
    </row>
    <row r="18033" spans="1:14" x14ac:dyDescent="0.25">
      <c r="A18033" s="44" t="s">
        <v>11249</v>
      </c>
      <c r="B18033" s="44" t="s">
        <v>9963</v>
      </c>
      <c r="C18033" s="45" t="s">
        <v>11131</v>
      </c>
      <c r="D18033" s="45" t="s">
        <v>16294</v>
      </c>
      <c r="E18033" s="46">
        <v>46053</v>
      </c>
      <c r="F18033" s="338"/>
      <c r="G18033" s="44"/>
      <c r="H18033" s="44"/>
      <c r="I18033" s="44"/>
      <c r="J18033" s="44"/>
      <c r="K18033" s="44"/>
      <c r="L18033" s="337"/>
    </row>
    <row r="18034" spans="1:14" x14ac:dyDescent="0.25">
      <c r="A18034" s="44" t="s">
        <v>9405</v>
      </c>
      <c r="B18034" s="44" t="s">
        <v>1360</v>
      </c>
      <c r="C18034" s="45" t="s">
        <v>9307</v>
      </c>
      <c r="D18034" s="45" t="s">
        <v>18252</v>
      </c>
      <c r="E18034" s="45" t="s">
        <v>3754</v>
      </c>
      <c r="F18034" s="45" t="s">
        <v>1384</v>
      </c>
      <c r="G18034" s="45" t="s">
        <v>1385</v>
      </c>
    </row>
    <row r="18035" spans="1:14" x14ac:dyDescent="0.25">
      <c r="A18035" s="403" t="s">
        <v>17674</v>
      </c>
      <c r="B18035" s="403" t="s">
        <v>17108</v>
      </c>
      <c r="C18035" s="413">
        <v>10.23</v>
      </c>
      <c r="D18035" s="43" t="s">
        <v>17679</v>
      </c>
      <c r="E18035" s="43">
        <v>46934</v>
      </c>
      <c r="F18035" s="88"/>
    </row>
    <row r="18036" spans="1:14" x14ac:dyDescent="0.25">
      <c r="A18036" s="403" t="s">
        <v>17674</v>
      </c>
      <c r="B18036" s="403" t="s">
        <v>17091</v>
      </c>
      <c r="C18036" s="413">
        <v>12.23</v>
      </c>
      <c r="D18036" s="43" t="s">
        <v>17679</v>
      </c>
      <c r="E18036" s="43">
        <v>46934</v>
      </c>
      <c r="F18036" s="88"/>
    </row>
    <row r="18037" spans="1:14" x14ac:dyDescent="0.25">
      <c r="A18037" s="44" t="s">
        <v>6173</v>
      </c>
      <c r="B18037" s="44" t="s">
        <v>2039</v>
      </c>
      <c r="C18037" s="45" t="s">
        <v>6190</v>
      </c>
      <c r="D18037" s="45" t="s">
        <v>18252</v>
      </c>
      <c r="E18037" s="45" t="s">
        <v>5183</v>
      </c>
      <c r="F18037" s="45" t="s">
        <v>1385</v>
      </c>
      <c r="G18037" s="45" t="s">
        <v>1385</v>
      </c>
    </row>
    <row r="18038" spans="1:14" x14ac:dyDescent="0.25">
      <c r="A18038" s="44" t="s">
        <v>11910</v>
      </c>
      <c r="B18038" s="44" t="s">
        <v>1366</v>
      </c>
      <c r="C18038" s="45" t="s">
        <v>11845</v>
      </c>
      <c r="D18038" s="45" t="s">
        <v>18252</v>
      </c>
      <c r="E18038" s="45" t="s">
        <v>11834</v>
      </c>
      <c r="F18038" s="45" t="s">
        <v>1384</v>
      </c>
      <c r="G18038" s="45" t="s">
        <v>1385</v>
      </c>
    </row>
    <row r="18039" spans="1:14" x14ac:dyDescent="0.25">
      <c r="A18039" s="264" t="s">
        <v>4374</v>
      </c>
      <c r="B18039" s="264" t="s">
        <v>4181</v>
      </c>
      <c r="C18039" s="265">
        <v>210305</v>
      </c>
      <c r="D18039" s="265" t="s">
        <v>15953</v>
      </c>
      <c r="E18039" s="266" t="s">
        <v>3754</v>
      </c>
    </row>
    <row r="18040" spans="1:14" x14ac:dyDescent="0.25">
      <c r="A18040" s="44" t="s">
        <v>13448</v>
      </c>
      <c r="B18040" s="44" t="s">
        <v>15257</v>
      </c>
      <c r="C18040" s="45" t="s">
        <v>13518</v>
      </c>
      <c r="D18040" s="45" t="s">
        <v>16294</v>
      </c>
      <c r="E18040" s="46">
        <v>46022</v>
      </c>
      <c r="F18040" s="338"/>
      <c r="G18040" s="44"/>
      <c r="H18040" s="44"/>
      <c r="I18040" s="44"/>
      <c r="J18040" s="44"/>
      <c r="K18040" s="44"/>
      <c r="L18040" s="337"/>
      <c r="M18040" s="31"/>
      <c r="N18040" s="31"/>
    </row>
    <row r="18041" spans="1:14" x14ac:dyDescent="0.25">
      <c r="A18041" s="264" t="s">
        <v>15245</v>
      </c>
      <c r="B18041" s="264" t="s">
        <v>14574</v>
      </c>
      <c r="C18041" s="265">
        <v>240507</v>
      </c>
      <c r="D18041" s="265" t="s">
        <v>15953</v>
      </c>
      <c r="E18041" s="266" t="s">
        <v>6710</v>
      </c>
    </row>
    <row r="18042" spans="1:14" x14ac:dyDescent="0.25">
      <c r="A18042" s="403" t="s">
        <v>17675</v>
      </c>
      <c r="B18042" s="403" t="s">
        <v>17099</v>
      </c>
      <c r="C18042" s="413">
        <v>8.25</v>
      </c>
      <c r="D18042" s="43" t="s">
        <v>17679</v>
      </c>
      <c r="E18042" s="43">
        <v>47057</v>
      </c>
      <c r="F18042" s="88"/>
    </row>
    <row r="18043" spans="1:14" x14ac:dyDescent="0.25">
      <c r="A18043" s="1" t="s">
        <v>6268</v>
      </c>
      <c r="B18043" s="432" t="s">
        <v>6242</v>
      </c>
      <c r="C18043" s="433" t="s">
        <v>6269</v>
      </c>
      <c r="D18043" s="434" t="s">
        <v>17016</v>
      </c>
      <c r="E18043" s="434">
        <v>45885</v>
      </c>
    </row>
    <row r="18044" spans="1:14" x14ac:dyDescent="0.25">
      <c r="A18044" s="1" t="s">
        <v>6268</v>
      </c>
      <c r="B18044" s="432" t="s">
        <v>6242</v>
      </c>
      <c r="C18044" s="433" t="s">
        <v>6269</v>
      </c>
      <c r="D18044" s="434" t="s">
        <v>17016</v>
      </c>
      <c r="E18044" s="434">
        <v>45885</v>
      </c>
    </row>
    <row r="18045" spans="1:14" x14ac:dyDescent="0.2">
      <c r="A18045" s="99" t="s">
        <v>1393</v>
      </c>
      <c r="B18045" s="92" t="s">
        <v>1391</v>
      </c>
      <c r="C18045" s="93" t="s">
        <v>8275</v>
      </c>
      <c r="D18045" s="93" t="s">
        <v>1395</v>
      </c>
      <c r="E18045" s="112">
        <v>45957</v>
      </c>
      <c r="F18045" s="93"/>
      <c r="G18045" s="93"/>
      <c r="H18045" s="93" t="s">
        <v>1385</v>
      </c>
      <c r="I18045" s="99"/>
      <c r="J18045" s="99"/>
      <c r="K18045" s="99"/>
      <c r="L18045" s="337"/>
      <c r="M18045" s="31"/>
      <c r="N18045" s="31"/>
    </row>
    <row r="18046" spans="1:14" x14ac:dyDescent="0.25">
      <c r="A18046" s="44" t="s">
        <v>5158</v>
      </c>
      <c r="B18046" s="44" t="s">
        <v>15256</v>
      </c>
      <c r="C18046" s="45" t="s">
        <v>5038</v>
      </c>
      <c r="D18046" s="45" t="s">
        <v>16294</v>
      </c>
      <c r="E18046" s="46">
        <v>45838</v>
      </c>
      <c r="F18046" s="338"/>
      <c r="G18046" s="44"/>
      <c r="H18046" s="44"/>
      <c r="I18046" s="44"/>
      <c r="J18046" s="44"/>
      <c r="K18046" s="44"/>
      <c r="L18046" s="337"/>
      <c r="M18046" s="31"/>
      <c r="N18046" s="31"/>
    </row>
    <row r="18047" spans="1:14" x14ac:dyDescent="0.25">
      <c r="A18047" s="44" t="s">
        <v>9406</v>
      </c>
      <c r="B18047" s="44" t="s">
        <v>1352</v>
      </c>
      <c r="C18047" s="45" t="s">
        <v>9319</v>
      </c>
      <c r="D18047" s="45" t="s">
        <v>18252</v>
      </c>
      <c r="E18047" s="45" t="s">
        <v>3754</v>
      </c>
      <c r="F18047" s="45" t="s">
        <v>1384</v>
      </c>
      <c r="G18047" s="45" t="s">
        <v>1385</v>
      </c>
    </row>
    <row r="18048" spans="1:14" x14ac:dyDescent="0.25">
      <c r="A18048" s="403" t="s">
        <v>3111</v>
      </c>
      <c r="B18048" s="403" t="s">
        <v>17121</v>
      </c>
      <c r="C18048" s="413">
        <v>13.23</v>
      </c>
      <c r="D18048" s="43" t="s">
        <v>17679</v>
      </c>
      <c r="E18048" s="43">
        <v>46934</v>
      </c>
      <c r="F18048" s="88"/>
    </row>
    <row r="18049" spans="1:14" x14ac:dyDescent="0.25">
      <c r="A18049" s="403" t="s">
        <v>3111</v>
      </c>
      <c r="B18049" s="403" t="s">
        <v>17113</v>
      </c>
      <c r="C18049" s="413">
        <v>14.23</v>
      </c>
      <c r="D18049" s="43" t="s">
        <v>17679</v>
      </c>
      <c r="E18049" s="43">
        <v>46934</v>
      </c>
      <c r="F18049" s="88"/>
    </row>
    <row r="18050" spans="1:14" x14ac:dyDescent="0.2">
      <c r="A18050" s="57" t="s">
        <v>4547</v>
      </c>
      <c r="B18050" s="92" t="s">
        <v>4550</v>
      </c>
      <c r="C18050" s="93" t="s">
        <v>4548</v>
      </c>
      <c r="D18050" s="93" t="s">
        <v>4549</v>
      </c>
      <c r="E18050" s="94">
        <v>46203</v>
      </c>
      <c r="F18050" s="93"/>
      <c r="G18050" s="93"/>
      <c r="H18050" s="93"/>
      <c r="I18050" s="99"/>
      <c r="J18050" s="99"/>
      <c r="K18050" s="99"/>
      <c r="L18050" s="337"/>
    </row>
    <row r="18051" spans="1:14" x14ac:dyDescent="0.2">
      <c r="A18051" s="99" t="s">
        <v>14374</v>
      </c>
      <c r="B18051" s="92" t="s">
        <v>14372</v>
      </c>
      <c r="C18051" s="93" t="s">
        <v>14373</v>
      </c>
      <c r="D18051" s="93" t="s">
        <v>1398</v>
      </c>
      <c r="E18051" s="94">
        <v>45916</v>
      </c>
      <c r="F18051" s="93"/>
      <c r="G18051" s="93"/>
      <c r="H18051" s="93"/>
      <c r="I18051" s="99"/>
      <c r="J18051" s="99"/>
      <c r="K18051" s="99"/>
      <c r="L18051" s="337"/>
      <c r="M18051" s="31"/>
      <c r="N18051" s="31"/>
    </row>
    <row r="18052" spans="1:14" x14ac:dyDescent="0.25">
      <c r="A18052" s="44" t="s">
        <v>8992</v>
      </c>
      <c r="B18052" s="44" t="s">
        <v>8982</v>
      </c>
      <c r="C18052" s="45" t="s">
        <v>8993</v>
      </c>
      <c r="D18052" s="45" t="s">
        <v>15765</v>
      </c>
      <c r="E18052" s="45" t="s">
        <v>6422</v>
      </c>
      <c r="F18052" s="328"/>
      <c r="G18052" s="328"/>
      <c r="H18052" s="328"/>
      <c r="I18052" s="329"/>
      <c r="J18052" s="329"/>
      <c r="K18052" s="329"/>
      <c r="L18052" s="337"/>
    </row>
    <row r="18053" spans="1:14" x14ac:dyDescent="0.25">
      <c r="A18053" s="346" t="s">
        <v>8992</v>
      </c>
      <c r="B18053" s="346" t="s">
        <v>8982</v>
      </c>
      <c r="C18053" s="347" t="s">
        <v>8993</v>
      </c>
      <c r="D18053" s="347" t="s">
        <v>15765</v>
      </c>
      <c r="E18053" s="347" t="s">
        <v>6665</v>
      </c>
      <c r="F18053" s="346"/>
      <c r="G18053" s="346"/>
      <c r="H18053" s="346"/>
      <c r="I18053" s="346"/>
      <c r="J18053" s="346"/>
      <c r="K18053" s="346"/>
      <c r="L18053" s="346"/>
      <c r="M18053" s="346"/>
    </row>
    <row r="18054" spans="1:14" x14ac:dyDescent="0.25">
      <c r="A18054" s="44" t="s">
        <v>8992</v>
      </c>
      <c r="B18054" s="44" t="s">
        <v>8982</v>
      </c>
      <c r="C18054" s="45" t="s">
        <v>8993</v>
      </c>
      <c r="D18054" s="45" t="s">
        <v>13812</v>
      </c>
      <c r="E18054" s="45" t="s">
        <v>6422</v>
      </c>
      <c r="F18054" s="93"/>
      <c r="G18054" s="93"/>
      <c r="H18054" s="93"/>
      <c r="I18054" s="99"/>
      <c r="J18054" s="99"/>
      <c r="K18054" s="99"/>
      <c r="L18054" s="337"/>
    </row>
    <row r="18055" spans="1:14" x14ac:dyDescent="0.25">
      <c r="A18055" s="44" t="s">
        <v>2662</v>
      </c>
      <c r="B18055" s="44" t="s">
        <v>15315</v>
      </c>
      <c r="C18055" s="45" t="s">
        <v>2596</v>
      </c>
      <c r="D18055" s="45" t="s">
        <v>16294</v>
      </c>
      <c r="E18055" s="46">
        <v>45688</v>
      </c>
      <c r="F18055" s="338"/>
      <c r="G18055" s="44"/>
      <c r="H18055" s="44"/>
      <c r="I18055" s="44"/>
      <c r="J18055" s="44"/>
      <c r="K18055" s="44"/>
      <c r="L18055" s="337"/>
      <c r="M18055" s="31"/>
      <c r="N18055" s="31"/>
    </row>
    <row r="18056" spans="1:14" x14ac:dyDescent="0.25">
      <c r="A18056" s="1" t="s">
        <v>2167</v>
      </c>
      <c r="B18056" s="432" t="s">
        <v>2165</v>
      </c>
      <c r="C18056" s="433" t="s">
        <v>4587</v>
      </c>
      <c r="D18056" s="434" t="s">
        <v>17016</v>
      </c>
      <c r="E18056" s="434">
        <v>45869</v>
      </c>
    </row>
    <row r="18057" spans="1:14" x14ac:dyDescent="0.25">
      <c r="A18057" s="403" t="s">
        <v>15951</v>
      </c>
      <c r="B18057" s="403" t="s">
        <v>17087</v>
      </c>
      <c r="C18057" s="413">
        <v>9.24</v>
      </c>
      <c r="D18057" s="43" t="s">
        <v>17679</v>
      </c>
      <c r="E18057" s="43">
        <v>47299</v>
      </c>
      <c r="F18057" s="88"/>
    </row>
    <row r="18058" spans="1:14" x14ac:dyDescent="0.25">
      <c r="A18058" s="264" t="s">
        <v>15951</v>
      </c>
      <c r="B18058" s="264" t="s">
        <v>8832</v>
      </c>
      <c r="C18058" s="265">
        <v>230203</v>
      </c>
      <c r="D18058" s="265" t="s">
        <v>15953</v>
      </c>
      <c r="E18058" s="266" t="s">
        <v>8836</v>
      </c>
    </row>
    <row r="18059" spans="1:14" x14ac:dyDescent="0.25">
      <c r="A18059" s="264" t="s">
        <v>15951</v>
      </c>
      <c r="B18059" s="264" t="s">
        <v>1061</v>
      </c>
      <c r="C18059" s="265">
        <v>240803</v>
      </c>
      <c r="D18059" s="265" t="s">
        <v>15953</v>
      </c>
      <c r="E18059" s="266" t="s">
        <v>6416</v>
      </c>
    </row>
    <row r="18060" spans="1:14" x14ac:dyDescent="0.25">
      <c r="A18060" s="44" t="s">
        <v>5159</v>
      </c>
      <c r="B18060" s="44" t="s">
        <v>15256</v>
      </c>
      <c r="C18060" s="45" t="s">
        <v>5038</v>
      </c>
      <c r="D18060" s="45" t="s">
        <v>16294</v>
      </c>
      <c r="E18060" s="46">
        <v>45838</v>
      </c>
      <c r="F18060" s="338"/>
      <c r="G18060" s="44"/>
      <c r="H18060" s="44"/>
      <c r="I18060" s="44"/>
      <c r="J18060" s="44"/>
      <c r="K18060" s="44"/>
      <c r="L18060" s="337"/>
      <c r="M18060" s="31"/>
      <c r="N18060" s="31"/>
    </row>
    <row r="18061" spans="1:14" x14ac:dyDescent="0.25">
      <c r="A18061" s="264" t="s">
        <v>4375</v>
      </c>
      <c r="B18061" s="264" t="s">
        <v>3782</v>
      </c>
      <c r="C18061" s="265">
        <v>210205</v>
      </c>
      <c r="D18061" s="265" t="s">
        <v>15953</v>
      </c>
      <c r="E18061" s="266" t="s">
        <v>8836</v>
      </c>
    </row>
    <row r="18062" spans="1:14" x14ac:dyDescent="0.25">
      <c r="A18062" s="264" t="s">
        <v>18094</v>
      </c>
      <c r="B18062" s="264" t="s">
        <v>5421</v>
      </c>
      <c r="C18062" s="265">
        <v>240906</v>
      </c>
      <c r="D18062" s="265" t="s">
        <v>15953</v>
      </c>
      <c r="E18062" s="266" t="s">
        <v>6214</v>
      </c>
    </row>
    <row r="18063" spans="1:14" x14ac:dyDescent="0.25">
      <c r="A18063" s="264" t="s">
        <v>18094</v>
      </c>
      <c r="B18063" s="264" t="s">
        <v>236</v>
      </c>
      <c r="C18063" s="265">
        <v>241001</v>
      </c>
      <c r="D18063" s="265" t="s">
        <v>15953</v>
      </c>
      <c r="E18063" s="266" t="s">
        <v>11352</v>
      </c>
    </row>
    <row r="18064" spans="1:14" x14ac:dyDescent="0.25">
      <c r="A18064" s="264" t="s">
        <v>18094</v>
      </c>
      <c r="B18064" s="264" t="s">
        <v>16922</v>
      </c>
      <c r="C18064" s="265">
        <v>24090701</v>
      </c>
      <c r="D18064" s="265" t="s">
        <v>15953</v>
      </c>
      <c r="E18064" s="266" t="s">
        <v>6214</v>
      </c>
    </row>
    <row r="18065" spans="1:14" x14ac:dyDescent="0.25">
      <c r="A18065" s="264" t="s">
        <v>18094</v>
      </c>
      <c r="B18065" s="264" t="s">
        <v>5419</v>
      </c>
      <c r="C18065" s="265">
        <v>24090702</v>
      </c>
      <c r="D18065" s="265" t="s">
        <v>15953</v>
      </c>
      <c r="E18065" s="266" t="s">
        <v>10715</v>
      </c>
    </row>
    <row r="18066" spans="1:14" x14ac:dyDescent="0.25">
      <c r="A18066" s="44" t="s">
        <v>15699</v>
      </c>
      <c r="B18066" s="44" t="s">
        <v>4157</v>
      </c>
      <c r="C18066" s="45" t="s">
        <v>15418</v>
      </c>
      <c r="D18066" s="45" t="s">
        <v>18252</v>
      </c>
      <c r="E18066" s="45" t="s">
        <v>3064</v>
      </c>
      <c r="F18066" s="45" t="s">
        <v>1384</v>
      </c>
      <c r="G18066" s="45" t="s">
        <v>1385</v>
      </c>
    </row>
    <row r="18067" spans="1:14" x14ac:dyDescent="0.25">
      <c r="A18067" s="264" t="s">
        <v>7186</v>
      </c>
      <c r="B18067" s="264" t="s">
        <v>2751</v>
      </c>
      <c r="C18067" s="265">
        <v>220105</v>
      </c>
      <c r="D18067" s="265" t="s">
        <v>15953</v>
      </c>
      <c r="E18067" s="266" t="s">
        <v>3064</v>
      </c>
    </row>
    <row r="18068" spans="1:14" x14ac:dyDescent="0.25">
      <c r="A18068" s="264" t="s">
        <v>7186</v>
      </c>
      <c r="B18068" s="264" t="s">
        <v>9691</v>
      </c>
      <c r="C18068" s="265">
        <v>230302</v>
      </c>
      <c r="D18068" s="265" t="s">
        <v>15953</v>
      </c>
      <c r="E18068" s="266" t="s">
        <v>3754</v>
      </c>
    </row>
    <row r="18069" spans="1:14" x14ac:dyDescent="0.25">
      <c r="A18069" s="44" t="s">
        <v>12754</v>
      </c>
      <c r="B18069" s="44" t="s">
        <v>12046</v>
      </c>
      <c r="C18069" s="45" t="s">
        <v>4827</v>
      </c>
      <c r="D18069" s="45" t="s">
        <v>4574</v>
      </c>
      <c r="E18069" s="275">
        <f>DATE(2026,1,8)</f>
        <v>46030</v>
      </c>
    </row>
    <row r="18070" spans="1:14" x14ac:dyDescent="0.25">
      <c r="A18070" s="264" t="s">
        <v>18095</v>
      </c>
      <c r="B18070" s="264" t="s">
        <v>236</v>
      </c>
      <c r="C18070" s="265">
        <v>241001</v>
      </c>
      <c r="D18070" s="265" t="s">
        <v>15953</v>
      </c>
      <c r="E18070" s="266" t="s">
        <v>11352</v>
      </c>
    </row>
    <row r="18071" spans="1:14" x14ac:dyDescent="0.25">
      <c r="A18071" s="264" t="s">
        <v>11530</v>
      </c>
      <c r="B18071" s="264" t="s">
        <v>1053</v>
      </c>
      <c r="C18071" s="265">
        <v>210902</v>
      </c>
      <c r="D18071" s="265" t="s">
        <v>15953</v>
      </c>
      <c r="E18071" s="266" t="s">
        <v>5195</v>
      </c>
    </row>
    <row r="18072" spans="1:14" x14ac:dyDescent="0.25">
      <c r="A18072" s="264" t="s">
        <v>11530</v>
      </c>
      <c r="B18072" s="264" t="s">
        <v>3587</v>
      </c>
      <c r="C18072" s="265">
        <v>230904</v>
      </c>
      <c r="D18072" s="265" t="s">
        <v>15953</v>
      </c>
      <c r="E18072" s="266" t="s">
        <v>10715</v>
      </c>
    </row>
    <row r="18073" spans="1:14" x14ac:dyDescent="0.25">
      <c r="A18073" s="44" t="s">
        <v>1344</v>
      </c>
      <c r="B18073" s="44" t="s">
        <v>1352</v>
      </c>
      <c r="C18073" s="45" t="s">
        <v>9319</v>
      </c>
      <c r="D18073" s="45" t="s">
        <v>18252</v>
      </c>
      <c r="E18073" s="45" t="s">
        <v>3754</v>
      </c>
      <c r="F18073" s="45" t="s">
        <v>1384</v>
      </c>
      <c r="G18073" s="45" t="s">
        <v>1385</v>
      </c>
    </row>
    <row r="18074" spans="1:14" x14ac:dyDescent="0.25">
      <c r="A18074" s="44" t="s">
        <v>1344</v>
      </c>
      <c r="B18074" s="44" t="s">
        <v>15970</v>
      </c>
      <c r="C18074" s="45" t="s">
        <v>15775</v>
      </c>
      <c r="D18074" s="45" t="s">
        <v>18252</v>
      </c>
      <c r="E18074" s="45" t="s">
        <v>6416</v>
      </c>
      <c r="F18074" s="45" t="s">
        <v>1384</v>
      </c>
      <c r="G18074" s="45" t="s">
        <v>1385</v>
      </c>
    </row>
    <row r="18075" spans="1:14" x14ac:dyDescent="0.25">
      <c r="A18075" s="403" t="s">
        <v>1344</v>
      </c>
      <c r="B18075" s="403" t="s">
        <v>17114</v>
      </c>
      <c r="C18075" s="413">
        <v>13.24</v>
      </c>
      <c r="D18075" s="43" t="s">
        <v>17679</v>
      </c>
      <c r="E18075" s="43">
        <v>47299</v>
      </c>
      <c r="F18075" s="88"/>
    </row>
    <row r="18076" spans="1:14" x14ac:dyDescent="0.25">
      <c r="A18076" s="264" t="s">
        <v>18096</v>
      </c>
      <c r="B18076" s="264" t="s">
        <v>12991</v>
      </c>
      <c r="C18076" s="265">
        <v>240102</v>
      </c>
      <c r="D18076" s="265" t="s">
        <v>15953</v>
      </c>
      <c r="E18076" s="266" t="s">
        <v>6677</v>
      </c>
    </row>
    <row r="18077" spans="1:14" x14ac:dyDescent="0.25">
      <c r="A18077" s="264" t="s">
        <v>18096</v>
      </c>
      <c r="B18077" s="264" t="s">
        <v>1921</v>
      </c>
      <c r="C18077" s="265">
        <v>250101</v>
      </c>
      <c r="D18077" s="265" t="s">
        <v>15953</v>
      </c>
      <c r="E18077" s="266" t="s">
        <v>17681</v>
      </c>
    </row>
    <row r="18078" spans="1:14" x14ac:dyDescent="0.25">
      <c r="A18078" s="44" t="s">
        <v>2663</v>
      </c>
      <c r="B18078" s="44" t="s">
        <v>15288</v>
      </c>
      <c r="C18078" s="45" t="s">
        <v>13104</v>
      </c>
      <c r="D18078" s="45" t="s">
        <v>16294</v>
      </c>
      <c r="E18078" s="46">
        <v>45777</v>
      </c>
      <c r="F18078" s="338" t="s">
        <v>2055</v>
      </c>
      <c r="G18078" s="44"/>
      <c r="H18078" s="44"/>
      <c r="I18078" s="44"/>
      <c r="J18078" s="44"/>
      <c r="K18078" s="44"/>
      <c r="L18078" s="337"/>
      <c r="M18078" s="31"/>
      <c r="N18078" s="31"/>
    </row>
    <row r="18079" spans="1:14" x14ac:dyDescent="0.25">
      <c r="A18079" s="44" t="s">
        <v>2663</v>
      </c>
      <c r="B18079" s="44" t="s">
        <v>15315</v>
      </c>
      <c r="C18079" s="45" t="s">
        <v>2596</v>
      </c>
      <c r="D18079" s="45" t="s">
        <v>16294</v>
      </c>
      <c r="E18079" s="46">
        <v>45688</v>
      </c>
      <c r="F18079" s="338" t="s">
        <v>2055</v>
      </c>
      <c r="G18079" s="44"/>
      <c r="H18079" s="44"/>
      <c r="I18079" s="44"/>
      <c r="J18079" s="44"/>
      <c r="K18079" s="44"/>
      <c r="L18079" s="337"/>
      <c r="M18079" s="31"/>
      <c r="N18079" s="31"/>
    </row>
    <row r="18080" spans="1:14" x14ac:dyDescent="0.25">
      <c r="A18080" s="44" t="s">
        <v>13401</v>
      </c>
      <c r="B18080" s="44" t="s">
        <v>15254</v>
      </c>
      <c r="C18080" s="45" t="s">
        <v>10924</v>
      </c>
      <c r="D18080" s="45" t="s">
        <v>16294</v>
      </c>
      <c r="E18080" s="46">
        <v>45961</v>
      </c>
      <c r="F18080" s="338"/>
      <c r="G18080" s="44"/>
      <c r="H18080" s="44"/>
      <c r="I18080" s="44"/>
      <c r="J18080" s="44"/>
      <c r="K18080" s="44"/>
      <c r="L18080" s="337"/>
      <c r="M18080" s="31"/>
      <c r="N18080" s="31"/>
    </row>
    <row r="18081" spans="1:15" x14ac:dyDescent="0.25">
      <c r="A18081" s="264" t="s">
        <v>10521</v>
      </c>
      <c r="B18081" s="264" t="s">
        <v>9688</v>
      </c>
      <c r="C18081" s="265">
        <v>230504</v>
      </c>
      <c r="D18081" s="265" t="s">
        <v>15953</v>
      </c>
      <c r="E18081" s="266" t="s">
        <v>9689</v>
      </c>
    </row>
    <row r="18082" spans="1:15" x14ac:dyDescent="0.25">
      <c r="A18082" s="264" t="s">
        <v>10521</v>
      </c>
      <c r="B18082" s="264" t="s">
        <v>1067</v>
      </c>
      <c r="C18082" s="265">
        <v>230703</v>
      </c>
      <c r="D18082" s="265" t="s">
        <v>15953</v>
      </c>
      <c r="E18082" s="266" t="s">
        <v>5273</v>
      </c>
    </row>
    <row r="18083" spans="1:15" x14ac:dyDescent="0.25">
      <c r="A18083" s="264" t="s">
        <v>15246</v>
      </c>
      <c r="B18083" s="264" t="s">
        <v>14577</v>
      </c>
      <c r="C18083" s="265">
        <v>240501</v>
      </c>
      <c r="D18083" s="265" t="s">
        <v>15953</v>
      </c>
      <c r="E18083" s="266" t="s">
        <v>14578</v>
      </c>
    </row>
    <row r="18084" spans="1:15" x14ac:dyDescent="0.25">
      <c r="A18084" s="264" t="s">
        <v>15246</v>
      </c>
      <c r="B18084" s="264" t="s">
        <v>1921</v>
      </c>
      <c r="C18084" s="265">
        <v>250101</v>
      </c>
      <c r="D18084" s="265" t="s">
        <v>15953</v>
      </c>
      <c r="E18084" s="266" t="s">
        <v>17681</v>
      </c>
    </row>
    <row r="18085" spans="1:15" x14ac:dyDescent="0.25">
      <c r="A18085" s="264" t="s">
        <v>18097</v>
      </c>
      <c r="B18085" s="264" t="s">
        <v>1056</v>
      </c>
      <c r="C18085" s="265">
        <v>230601</v>
      </c>
      <c r="D18085" s="265" t="s">
        <v>15953</v>
      </c>
      <c r="E18085" s="266" t="s">
        <v>10533</v>
      </c>
    </row>
    <row r="18086" spans="1:15" x14ac:dyDescent="0.25">
      <c r="A18086" s="264" t="s">
        <v>18097</v>
      </c>
      <c r="B18086" s="264" t="s">
        <v>6669</v>
      </c>
      <c r="C18086" s="265">
        <v>230807</v>
      </c>
      <c r="D18086" s="265" t="s">
        <v>15953</v>
      </c>
      <c r="E18086" s="266" t="s">
        <v>6877</v>
      </c>
    </row>
    <row r="18087" spans="1:15" x14ac:dyDescent="0.25">
      <c r="A18087" s="264" t="s">
        <v>18097</v>
      </c>
      <c r="B18087" s="264" t="s">
        <v>1070</v>
      </c>
      <c r="C18087" s="265">
        <v>241202</v>
      </c>
      <c r="D18087" s="265" t="s">
        <v>15953</v>
      </c>
      <c r="E18087" s="266" t="s">
        <v>17687</v>
      </c>
    </row>
    <row r="18088" spans="1:15" x14ac:dyDescent="0.25">
      <c r="A18088" s="44" t="s">
        <v>18251</v>
      </c>
      <c r="B18088" s="44" t="s">
        <v>1345</v>
      </c>
      <c r="C18088" s="45" t="s">
        <v>18105</v>
      </c>
      <c r="D18088" s="45" t="s">
        <v>18252</v>
      </c>
      <c r="E18088" s="45" t="s">
        <v>6985</v>
      </c>
      <c r="F18088" s="45" t="s">
        <v>1384</v>
      </c>
      <c r="G18088" s="45" t="s">
        <v>1384</v>
      </c>
    </row>
    <row r="18089" spans="1:15" x14ac:dyDescent="0.25">
      <c r="A18089" s="44" t="s">
        <v>13387</v>
      </c>
      <c r="B18089" s="92" t="s">
        <v>13392</v>
      </c>
      <c r="C18089" s="77" t="s">
        <v>13124</v>
      </c>
      <c r="D18089" s="93" t="s">
        <v>13391</v>
      </c>
      <c r="E18089" s="94">
        <v>45838</v>
      </c>
      <c r="F18089" s="93"/>
      <c r="G18089" s="93"/>
      <c r="H18089" s="93"/>
      <c r="I18089" s="99"/>
      <c r="J18089" s="99"/>
      <c r="K18089" s="99"/>
      <c r="L18089" s="337"/>
      <c r="M18089" s="31"/>
      <c r="N18089" s="31"/>
    </row>
    <row r="18090" spans="1:15" x14ac:dyDescent="0.25">
      <c r="A18090" s="264" t="s">
        <v>2892</v>
      </c>
      <c r="B18090" s="264" t="s">
        <v>3782</v>
      </c>
      <c r="C18090" s="265">
        <v>210205</v>
      </c>
      <c r="D18090" s="265" t="s">
        <v>15953</v>
      </c>
      <c r="E18090" s="266" t="s">
        <v>8836</v>
      </c>
    </row>
    <row r="18091" spans="1:15" x14ac:dyDescent="0.25">
      <c r="A18091" s="44" t="s">
        <v>11100</v>
      </c>
      <c r="B18091" s="44" t="s">
        <v>10981</v>
      </c>
      <c r="C18091" s="45" t="s">
        <v>10982</v>
      </c>
      <c r="D18091" s="45" t="s">
        <v>18252</v>
      </c>
      <c r="E18091" s="45" t="s">
        <v>10715</v>
      </c>
      <c r="F18091" s="45" t="s">
        <v>1384</v>
      </c>
      <c r="G18091" s="45" t="s">
        <v>1385</v>
      </c>
    </row>
    <row r="18092" spans="1:15" x14ac:dyDescent="0.25">
      <c r="A18092" s="403" t="s">
        <v>17676</v>
      </c>
      <c r="B18092" s="403" t="s">
        <v>17102</v>
      </c>
      <c r="C18092" s="413">
        <v>21.24</v>
      </c>
      <c r="D18092" s="43" t="s">
        <v>17679</v>
      </c>
      <c r="E18092" s="43">
        <v>47299</v>
      </c>
      <c r="F18092" s="88"/>
    </row>
    <row r="18093" spans="1:15" x14ac:dyDescent="0.25">
      <c r="A18093" s="403" t="s">
        <v>17676</v>
      </c>
      <c r="B18093" s="403" t="s">
        <v>17093</v>
      </c>
      <c r="C18093" s="413">
        <v>33.24</v>
      </c>
      <c r="D18093" s="43" t="s">
        <v>17679</v>
      </c>
      <c r="E18093" s="43">
        <v>47299</v>
      </c>
      <c r="F18093" s="88"/>
    </row>
    <row r="18094" spans="1:15" x14ac:dyDescent="0.25">
      <c r="A18094" s="403" t="s">
        <v>17677</v>
      </c>
      <c r="B18094" s="403" t="s">
        <v>17103</v>
      </c>
      <c r="C18094" s="413">
        <v>22.24</v>
      </c>
      <c r="D18094" s="43" t="s">
        <v>17679</v>
      </c>
      <c r="E18094" s="43">
        <v>47299</v>
      </c>
      <c r="F18094" s="88"/>
    </row>
    <row r="18095" spans="1:15" x14ac:dyDescent="0.25">
      <c r="A18095" s="44" t="s">
        <v>10132</v>
      </c>
      <c r="B18095" s="44" t="s">
        <v>357</v>
      </c>
      <c r="C18095" s="45" t="s">
        <v>435</v>
      </c>
      <c r="D18095" s="45" t="s">
        <v>15765</v>
      </c>
      <c r="E18095" s="45" t="s">
        <v>6422</v>
      </c>
      <c r="F18095" s="328"/>
      <c r="G18095" s="328"/>
      <c r="H18095" s="328"/>
      <c r="I18095" s="329"/>
      <c r="J18095" s="329"/>
      <c r="K18095" s="329"/>
      <c r="L18095" s="337"/>
      <c r="O18095" s="31"/>
    </row>
    <row r="18096" spans="1:15" x14ac:dyDescent="0.25">
      <c r="A18096" s="44" t="s">
        <v>10132</v>
      </c>
      <c r="B18096" s="44" t="s">
        <v>13805</v>
      </c>
      <c r="C18096" s="45" t="s">
        <v>13806</v>
      </c>
      <c r="D18096" s="45" t="s">
        <v>15765</v>
      </c>
      <c r="E18096" s="45" t="s">
        <v>3064</v>
      </c>
      <c r="F18096" s="328"/>
      <c r="G18096" s="328"/>
      <c r="H18096" s="328"/>
      <c r="I18096" s="329"/>
      <c r="J18096" s="329"/>
      <c r="K18096" s="329"/>
      <c r="L18096" s="337"/>
      <c r="O18096" s="31"/>
    </row>
    <row r="18097" spans="1:15" x14ac:dyDescent="0.25">
      <c r="A18097" s="346" t="s">
        <v>10132</v>
      </c>
      <c r="B18097" s="346" t="s">
        <v>357</v>
      </c>
      <c r="C18097" s="347" t="s">
        <v>435</v>
      </c>
      <c r="D18097" s="347" t="s">
        <v>15765</v>
      </c>
      <c r="E18097" s="347" t="s">
        <v>6422</v>
      </c>
      <c r="F18097" s="346"/>
      <c r="G18097" s="346"/>
      <c r="H18097" s="346"/>
      <c r="I18097" s="346"/>
      <c r="J18097" s="346"/>
      <c r="K18097" s="346"/>
      <c r="L18097" s="346"/>
      <c r="M18097" s="346"/>
      <c r="O18097" s="31"/>
    </row>
    <row r="18098" spans="1:15" x14ac:dyDescent="0.25">
      <c r="A18098" s="346" t="s">
        <v>10132</v>
      </c>
      <c r="B18098" s="346" t="s">
        <v>13805</v>
      </c>
      <c r="C18098" s="347" t="s">
        <v>13806</v>
      </c>
      <c r="D18098" s="347" t="s">
        <v>15765</v>
      </c>
      <c r="E18098" s="347" t="s">
        <v>13010</v>
      </c>
      <c r="F18098" s="346"/>
      <c r="G18098" s="346"/>
      <c r="H18098" s="346"/>
      <c r="I18098" s="346"/>
      <c r="J18098" s="346"/>
      <c r="K18098" s="346"/>
      <c r="L18098" s="346"/>
      <c r="M18098" s="346"/>
      <c r="O18098" s="31"/>
    </row>
    <row r="18099" spans="1:15" x14ac:dyDescent="0.25">
      <c r="A18099" s="44" t="s">
        <v>10132</v>
      </c>
      <c r="B18099" s="44" t="s">
        <v>357</v>
      </c>
      <c r="C18099" s="45" t="s">
        <v>435</v>
      </c>
      <c r="D18099" s="45" t="s">
        <v>13812</v>
      </c>
      <c r="E18099" s="45" t="s">
        <v>6422</v>
      </c>
      <c r="F18099" s="93"/>
      <c r="G18099" s="93"/>
      <c r="H18099" s="93"/>
      <c r="I18099" s="99"/>
      <c r="J18099" s="99"/>
      <c r="K18099" s="99"/>
      <c r="L18099" s="337"/>
      <c r="O18099" s="31"/>
    </row>
    <row r="18100" spans="1:15" x14ac:dyDescent="0.25">
      <c r="A18100" s="44" t="s">
        <v>10132</v>
      </c>
      <c r="B18100" s="44" t="s">
        <v>13805</v>
      </c>
      <c r="C18100" s="45" t="s">
        <v>13806</v>
      </c>
      <c r="D18100" s="45" t="s">
        <v>13812</v>
      </c>
      <c r="E18100" s="45" t="s">
        <v>3064</v>
      </c>
      <c r="F18100" s="93"/>
      <c r="G18100" s="93"/>
      <c r="H18100" s="93"/>
      <c r="I18100" s="99"/>
      <c r="J18100" s="99"/>
      <c r="K18100" s="99"/>
      <c r="L18100" s="337"/>
      <c r="O18100" s="31"/>
    </row>
    <row r="18101" spans="1:15" x14ac:dyDescent="0.25">
      <c r="A18101" s="264" t="s">
        <v>7187</v>
      </c>
      <c r="B18101" s="264" t="s">
        <v>2751</v>
      </c>
      <c r="C18101" s="265">
        <v>230105</v>
      </c>
      <c r="D18101" s="265" t="s">
        <v>15953</v>
      </c>
      <c r="E18101" s="266" t="s">
        <v>6877</v>
      </c>
    </row>
    <row r="18102" spans="1:15" x14ac:dyDescent="0.25">
      <c r="A18102" s="264" t="s">
        <v>7188</v>
      </c>
      <c r="B18102" s="264" t="s">
        <v>6697</v>
      </c>
      <c r="C18102" s="265">
        <v>221003</v>
      </c>
      <c r="D18102" s="265" t="s">
        <v>15953</v>
      </c>
      <c r="E18102" s="266" t="s">
        <v>5198</v>
      </c>
    </row>
    <row r="18103" spans="1:15" x14ac:dyDescent="0.25">
      <c r="A18103" s="264" t="s">
        <v>9687</v>
      </c>
      <c r="B18103" s="264" t="s">
        <v>2751</v>
      </c>
      <c r="C18103" s="265">
        <v>230105</v>
      </c>
      <c r="D18103" s="265" t="s">
        <v>15953</v>
      </c>
      <c r="E18103" s="266" t="s">
        <v>6877</v>
      </c>
    </row>
    <row r="18104" spans="1:15" x14ac:dyDescent="0.25">
      <c r="A18104" s="44" t="s">
        <v>7189</v>
      </c>
      <c r="B18104" s="44" t="s">
        <v>10115</v>
      </c>
      <c r="C18104" s="45" t="s">
        <v>9021</v>
      </c>
      <c r="D18104" s="45" t="s">
        <v>15765</v>
      </c>
      <c r="E18104" s="45" t="s">
        <v>6210</v>
      </c>
      <c r="F18104" s="328"/>
      <c r="G18104" s="328"/>
      <c r="H18104" s="328"/>
      <c r="I18104" s="329"/>
      <c r="J18104" s="329"/>
      <c r="K18104" s="329"/>
      <c r="L18104" s="337"/>
      <c r="O18104" s="31"/>
    </row>
    <row r="18105" spans="1:15" x14ac:dyDescent="0.25">
      <c r="A18105" s="346" t="s">
        <v>7189</v>
      </c>
      <c r="B18105" s="346" t="s">
        <v>10115</v>
      </c>
      <c r="C18105" s="347" t="s">
        <v>9021</v>
      </c>
      <c r="D18105" s="347" t="s">
        <v>15765</v>
      </c>
      <c r="E18105" s="347" t="s">
        <v>6214</v>
      </c>
      <c r="F18105" s="346"/>
      <c r="G18105" s="346"/>
      <c r="H18105" s="346"/>
      <c r="I18105" s="346"/>
      <c r="J18105" s="346"/>
      <c r="K18105" s="346"/>
      <c r="L18105" s="346"/>
      <c r="M18105" s="346"/>
      <c r="O18105" s="31"/>
    </row>
    <row r="18106" spans="1:15" x14ac:dyDescent="0.25">
      <c r="A18106" s="264" t="s">
        <v>7189</v>
      </c>
      <c r="B18106" s="264" t="s">
        <v>1921</v>
      </c>
      <c r="C18106" s="265">
        <v>250101</v>
      </c>
      <c r="D18106" s="265" t="s">
        <v>15953</v>
      </c>
      <c r="E18106" s="266" t="s">
        <v>17681</v>
      </c>
    </row>
    <row r="18107" spans="1:15" x14ac:dyDescent="0.25">
      <c r="A18107" s="44" t="s">
        <v>7189</v>
      </c>
      <c r="B18107" s="44" t="s">
        <v>10115</v>
      </c>
      <c r="C18107" s="45" t="s">
        <v>9021</v>
      </c>
      <c r="D18107" s="45" t="s">
        <v>13812</v>
      </c>
      <c r="E18107" s="45" t="s">
        <v>6210</v>
      </c>
      <c r="F18107" s="93"/>
      <c r="G18107" s="93"/>
      <c r="H18107" s="93"/>
      <c r="I18107" s="99"/>
      <c r="J18107" s="99"/>
      <c r="K18107" s="99"/>
      <c r="L18107" s="337"/>
      <c r="O18107" s="31"/>
    </row>
    <row r="18108" spans="1:15" x14ac:dyDescent="0.25">
      <c r="A18108" s="44" t="s">
        <v>12755</v>
      </c>
      <c r="B18108" s="44" t="s">
        <v>12756</v>
      </c>
      <c r="C18108" s="45" t="s">
        <v>4828</v>
      </c>
      <c r="D18108" s="45" t="s">
        <v>4574</v>
      </c>
      <c r="E18108" s="275">
        <f>DATE(2025,6,23)</f>
        <v>45831</v>
      </c>
      <c r="F18108" s="32"/>
      <c r="G18108" s="32"/>
      <c r="H18108" s="32"/>
      <c r="I18108" s="31"/>
      <c r="J18108" s="31"/>
      <c r="K18108" s="31"/>
      <c r="L18108" s="31"/>
      <c r="M18108" s="31"/>
      <c r="N18108" s="31"/>
    </row>
    <row r="18109" spans="1:15" x14ac:dyDescent="0.25">
      <c r="A18109" s="264" t="s">
        <v>18098</v>
      </c>
      <c r="B18109" s="264" t="s">
        <v>17682</v>
      </c>
      <c r="C18109" s="265">
        <v>25010501</v>
      </c>
      <c r="D18109" s="265" t="s">
        <v>15953</v>
      </c>
      <c r="E18109" s="266" t="s">
        <v>17681</v>
      </c>
    </row>
    <row r="18110" spans="1:15" x14ac:dyDescent="0.25">
      <c r="A18110" s="44" t="s">
        <v>13388</v>
      </c>
      <c r="B18110" s="44" t="s">
        <v>6180</v>
      </c>
      <c r="C18110" s="45" t="s">
        <v>6202</v>
      </c>
      <c r="D18110" s="45" t="s">
        <v>18252</v>
      </c>
      <c r="E18110" s="45" t="s">
        <v>6210</v>
      </c>
      <c r="F18110" s="45" t="s">
        <v>1384</v>
      </c>
      <c r="G18110" s="45" t="s">
        <v>1384</v>
      </c>
    </row>
    <row r="18111" spans="1:15" x14ac:dyDescent="0.25">
      <c r="A18111" s="44" t="s">
        <v>13388</v>
      </c>
      <c r="B18111" s="44" t="s">
        <v>9313</v>
      </c>
      <c r="C18111" s="45" t="s">
        <v>9314</v>
      </c>
      <c r="D18111" s="45" t="s">
        <v>18252</v>
      </c>
      <c r="E18111" s="45" t="s">
        <v>3754</v>
      </c>
      <c r="F18111" s="45" t="s">
        <v>1384</v>
      </c>
      <c r="G18111" s="45" t="s">
        <v>1384</v>
      </c>
    </row>
    <row r="18112" spans="1:15" x14ac:dyDescent="0.25">
      <c r="A18112" s="44" t="s">
        <v>13388</v>
      </c>
      <c r="B18112" s="44" t="s">
        <v>4865</v>
      </c>
      <c r="C18112" s="45" t="s">
        <v>15432</v>
      </c>
      <c r="D18112" s="45" t="s">
        <v>18252</v>
      </c>
      <c r="E18112" s="45" t="s">
        <v>6492</v>
      </c>
      <c r="F18112" s="45" t="s">
        <v>1384</v>
      </c>
      <c r="G18112" s="45" t="s">
        <v>1384</v>
      </c>
    </row>
    <row r="18113" spans="1:15" x14ac:dyDescent="0.25">
      <c r="A18113" s="44" t="s">
        <v>13388</v>
      </c>
      <c r="B18113" s="92" t="s">
        <v>13392</v>
      </c>
      <c r="C18113" s="45" t="s">
        <v>13122</v>
      </c>
      <c r="D18113" s="93" t="s">
        <v>13391</v>
      </c>
      <c r="E18113" s="94">
        <v>45838</v>
      </c>
      <c r="F18113" s="93"/>
      <c r="G18113" s="93"/>
      <c r="H18113" s="93"/>
      <c r="I18113" s="99"/>
      <c r="J18113" s="99"/>
      <c r="K18113" s="99"/>
      <c r="L18113" s="337"/>
      <c r="M18113" s="31"/>
      <c r="N18113" s="31"/>
    </row>
    <row r="18114" spans="1:15" x14ac:dyDescent="0.25">
      <c r="A18114" s="264" t="s">
        <v>1052</v>
      </c>
      <c r="B18114" s="264" t="s">
        <v>8833</v>
      </c>
      <c r="C18114" s="265">
        <v>23020101</v>
      </c>
      <c r="D18114" s="265" t="s">
        <v>15953</v>
      </c>
      <c r="E18114" s="266" t="s">
        <v>8836</v>
      </c>
    </row>
    <row r="18115" spans="1:15" x14ac:dyDescent="0.25">
      <c r="A18115" s="264" t="s">
        <v>1052</v>
      </c>
      <c r="B18115" s="264" t="s">
        <v>16922</v>
      </c>
      <c r="C18115" s="265">
        <v>24090701</v>
      </c>
      <c r="D18115" s="265" t="s">
        <v>15953</v>
      </c>
      <c r="E18115" s="266" t="s">
        <v>6214</v>
      </c>
    </row>
    <row r="18116" spans="1:15" x14ac:dyDescent="0.25">
      <c r="A18116" s="44" t="s">
        <v>16259</v>
      </c>
      <c r="B18116" s="44" t="s">
        <v>1345</v>
      </c>
      <c r="C18116" s="45" t="s">
        <v>18105</v>
      </c>
      <c r="D18116" s="45" t="s">
        <v>18252</v>
      </c>
      <c r="E18116" s="45" t="s">
        <v>6985</v>
      </c>
      <c r="F18116" s="45" t="s">
        <v>1385</v>
      </c>
      <c r="G18116" s="45" t="s">
        <v>1385</v>
      </c>
    </row>
    <row r="18117" spans="1:15" x14ac:dyDescent="0.25">
      <c r="A18117" s="44" t="s">
        <v>12757</v>
      </c>
      <c r="B18117" s="44" t="s">
        <v>12758</v>
      </c>
      <c r="C18117" s="45" t="s">
        <v>12987</v>
      </c>
      <c r="D18117" s="45" t="s">
        <v>4574</v>
      </c>
      <c r="E18117" s="275">
        <f>DATE(2027,6,30)</f>
        <v>46568</v>
      </c>
      <c r="O18117" s="31"/>
    </row>
    <row r="18118" spans="1:15" x14ac:dyDescent="0.25">
      <c r="A18118" s="264" t="s">
        <v>3586</v>
      </c>
      <c r="B18118" s="264" t="s">
        <v>2751</v>
      </c>
      <c r="C18118" s="265">
        <v>230105</v>
      </c>
      <c r="D18118" s="265" t="s">
        <v>15953</v>
      </c>
      <c r="E18118" s="266" t="s">
        <v>6877</v>
      </c>
    </row>
    <row r="18119" spans="1:15" x14ac:dyDescent="0.25">
      <c r="A18119" s="44" t="s">
        <v>2723</v>
      </c>
      <c r="B18119" s="44" t="s">
        <v>2668</v>
      </c>
      <c r="C18119" s="45" t="s">
        <v>9091</v>
      </c>
      <c r="D18119" s="45" t="s">
        <v>18252</v>
      </c>
      <c r="E18119" s="45" t="s">
        <v>6809</v>
      </c>
      <c r="F18119" s="45" t="s">
        <v>1384</v>
      </c>
      <c r="G18119" s="45" t="s">
        <v>1385</v>
      </c>
    </row>
    <row r="18120" spans="1:15" x14ac:dyDescent="0.25">
      <c r="A18120" s="264" t="s">
        <v>5531</v>
      </c>
      <c r="B18120" s="264" t="s">
        <v>5409</v>
      </c>
      <c r="C18120" s="265">
        <v>210602</v>
      </c>
      <c r="D18120" s="265" t="s">
        <v>15953</v>
      </c>
      <c r="E18120" s="266" t="s">
        <v>5410</v>
      </c>
    </row>
    <row r="18121" spans="1:15" x14ac:dyDescent="0.25">
      <c r="A18121" s="44" t="s">
        <v>11127</v>
      </c>
      <c r="B18121" s="44" t="s">
        <v>2040</v>
      </c>
      <c r="C18121" s="45" t="s">
        <v>6198</v>
      </c>
      <c r="D18121" s="45" t="s">
        <v>18252</v>
      </c>
      <c r="E18121" s="45" t="s">
        <v>5183</v>
      </c>
      <c r="F18121" s="45" t="s">
        <v>1384</v>
      </c>
      <c r="G18121" s="45" t="s">
        <v>1385</v>
      </c>
    </row>
    <row r="18122" spans="1:15" x14ac:dyDescent="0.25">
      <c r="A18122" s="44" t="s">
        <v>10133</v>
      </c>
      <c r="B18122" s="44" t="s">
        <v>3753</v>
      </c>
      <c r="C18122" s="45" t="s">
        <v>10134</v>
      </c>
      <c r="D18122" s="45" t="s">
        <v>15765</v>
      </c>
      <c r="E18122" s="45" t="s">
        <v>6210</v>
      </c>
      <c r="F18122" s="328"/>
      <c r="G18122" s="328"/>
      <c r="H18122" s="328"/>
      <c r="I18122" s="329"/>
      <c r="J18122" s="329"/>
      <c r="K18122" s="329"/>
      <c r="L18122" s="337"/>
      <c r="O18122" s="31"/>
    </row>
    <row r="18123" spans="1:15" x14ac:dyDescent="0.25">
      <c r="A18123" s="346" t="s">
        <v>10133</v>
      </c>
      <c r="B18123" s="346" t="s">
        <v>3753</v>
      </c>
      <c r="C18123" s="347" t="s">
        <v>10134</v>
      </c>
      <c r="D18123" s="347" t="s">
        <v>15765</v>
      </c>
      <c r="E18123" s="347" t="s">
        <v>16794</v>
      </c>
      <c r="F18123" s="346"/>
      <c r="G18123" s="346"/>
      <c r="H18123" s="346"/>
      <c r="I18123" s="346"/>
      <c r="J18123" s="346"/>
      <c r="K18123" s="346"/>
      <c r="L18123" s="346"/>
      <c r="M18123" s="346"/>
      <c r="O18123" s="31"/>
    </row>
    <row r="18124" spans="1:15" x14ac:dyDescent="0.25">
      <c r="A18124" s="44" t="s">
        <v>10133</v>
      </c>
      <c r="B18124" s="44" t="s">
        <v>3753</v>
      </c>
      <c r="C18124" s="45" t="s">
        <v>10134</v>
      </c>
      <c r="D18124" s="45" t="s">
        <v>13812</v>
      </c>
      <c r="E18124" s="45" t="s">
        <v>6210</v>
      </c>
      <c r="F18124" s="93"/>
      <c r="G18124" s="93"/>
      <c r="H18124" s="93"/>
      <c r="I18124" s="99"/>
      <c r="J18124" s="99"/>
      <c r="K18124" s="99"/>
      <c r="L18124" s="337"/>
      <c r="O18124" s="31"/>
    </row>
    <row r="18125" spans="1:15" x14ac:dyDescent="0.25">
      <c r="A18125" s="264" t="s">
        <v>4376</v>
      </c>
      <c r="B18125" s="264" t="s">
        <v>2751</v>
      </c>
      <c r="C18125" s="265">
        <v>230105</v>
      </c>
      <c r="D18125" s="265" t="s">
        <v>15953</v>
      </c>
      <c r="E18125" s="266" t="s">
        <v>6877</v>
      </c>
    </row>
    <row r="18126" spans="1:15" x14ac:dyDescent="0.25">
      <c r="A18126" s="264" t="s">
        <v>10844</v>
      </c>
      <c r="B18126" s="264" t="s">
        <v>6669</v>
      </c>
      <c r="C18126" s="265">
        <v>230807</v>
      </c>
      <c r="D18126" s="265" t="s">
        <v>15953</v>
      </c>
      <c r="E18126" s="266" t="s">
        <v>6877</v>
      </c>
    </row>
    <row r="18127" spans="1:15" x14ac:dyDescent="0.25">
      <c r="A18127" s="262" t="s">
        <v>9256</v>
      </c>
      <c r="B18127" s="262" t="s">
        <v>9229</v>
      </c>
      <c r="C18127" s="53" t="s">
        <v>9300</v>
      </c>
      <c r="D18127" s="93" t="s">
        <v>7330</v>
      </c>
      <c r="E18127" s="263">
        <v>46824</v>
      </c>
      <c r="F18127" s="93"/>
      <c r="G18127" s="93"/>
      <c r="H18127" s="93"/>
      <c r="I18127" s="99"/>
      <c r="J18127" s="99"/>
      <c r="K18127" s="99"/>
      <c r="L18127" s="337"/>
      <c r="O18127" s="31"/>
    </row>
    <row r="18128" spans="1:15" x14ac:dyDescent="0.25">
      <c r="A18128" s="44" t="s">
        <v>5120</v>
      </c>
      <c r="B18128" s="44" t="s">
        <v>15970</v>
      </c>
      <c r="C18128" s="45" t="s">
        <v>15775</v>
      </c>
      <c r="D18128" s="45" t="s">
        <v>18252</v>
      </c>
      <c r="E18128" s="45" t="s">
        <v>6416</v>
      </c>
      <c r="F18128" s="45" t="s">
        <v>1384</v>
      </c>
      <c r="G18128" s="45" t="s">
        <v>1385</v>
      </c>
    </row>
    <row r="18129" spans="1:15" x14ac:dyDescent="0.25">
      <c r="A18129" s="264" t="s">
        <v>10522</v>
      </c>
      <c r="B18129" s="264" t="s">
        <v>2751</v>
      </c>
      <c r="C18129" s="265">
        <v>230105</v>
      </c>
      <c r="D18129" s="265" t="s">
        <v>15953</v>
      </c>
      <c r="E18129" s="266" t="s">
        <v>6877</v>
      </c>
    </row>
    <row r="18130" spans="1:15" x14ac:dyDescent="0.25">
      <c r="A18130" s="264" t="s">
        <v>15952</v>
      </c>
      <c r="B18130" s="264" t="s">
        <v>6669</v>
      </c>
      <c r="C18130" s="265">
        <v>240804</v>
      </c>
      <c r="D18130" s="265" t="s">
        <v>15953</v>
      </c>
      <c r="E18130" s="266" t="s">
        <v>15826</v>
      </c>
    </row>
    <row r="18131" spans="1:15" x14ac:dyDescent="0.25">
      <c r="A18131" s="404" t="s">
        <v>17678</v>
      </c>
      <c r="B18131" s="403" t="s">
        <v>17093</v>
      </c>
      <c r="C18131" s="413">
        <v>33.22</v>
      </c>
      <c r="D18131" s="43" t="s">
        <v>17679</v>
      </c>
      <c r="E18131" s="43">
        <v>45838</v>
      </c>
      <c r="F18131" s="88"/>
    </row>
    <row r="18132" spans="1:15" x14ac:dyDescent="0.25">
      <c r="A18132" s="44" t="s">
        <v>11200</v>
      </c>
      <c r="B18132" s="44" t="s">
        <v>15259</v>
      </c>
      <c r="C18132" s="45" t="s">
        <v>11129</v>
      </c>
      <c r="D18132" s="45" t="s">
        <v>16294</v>
      </c>
      <c r="E18132" s="46">
        <v>46022</v>
      </c>
      <c r="F18132" s="338"/>
      <c r="G18132" s="44"/>
      <c r="H18132" s="44"/>
      <c r="I18132" s="44"/>
      <c r="J18132" s="44"/>
      <c r="K18132" s="44"/>
      <c r="L18132" s="337"/>
      <c r="M18132" s="31"/>
      <c r="N18132" s="31"/>
    </row>
    <row r="18133" spans="1:15" x14ac:dyDescent="0.25">
      <c r="A18133" s="44" t="s">
        <v>10309</v>
      </c>
      <c r="B18133" s="44" t="s">
        <v>10280</v>
      </c>
      <c r="C18133" s="45" t="s">
        <v>10310</v>
      </c>
      <c r="D18133" s="45" t="s">
        <v>15765</v>
      </c>
      <c r="E18133" s="45" t="s">
        <v>6212</v>
      </c>
      <c r="F18133" s="328"/>
      <c r="G18133" s="328"/>
      <c r="H18133" s="328"/>
      <c r="I18133" s="329"/>
      <c r="J18133" s="329"/>
      <c r="K18133" s="329"/>
      <c r="L18133" s="337"/>
      <c r="O18133" s="31"/>
    </row>
    <row r="18134" spans="1:15" x14ac:dyDescent="0.25">
      <c r="A18134" s="346" t="s">
        <v>10309</v>
      </c>
      <c r="B18134" s="346" t="s">
        <v>10280</v>
      </c>
      <c r="C18134" s="347" t="s">
        <v>10310</v>
      </c>
      <c r="D18134" s="347" t="s">
        <v>15765</v>
      </c>
      <c r="E18134" s="347" t="s">
        <v>10069</v>
      </c>
      <c r="F18134" s="346"/>
      <c r="G18134" s="346"/>
      <c r="H18134" s="346"/>
      <c r="I18134" s="346"/>
      <c r="J18134" s="346"/>
      <c r="K18134" s="346"/>
      <c r="L18134" s="346"/>
      <c r="M18134" s="346"/>
      <c r="O18134" s="31"/>
    </row>
    <row r="18135" spans="1:15" x14ac:dyDescent="0.25">
      <c r="A18135" s="44" t="s">
        <v>10309</v>
      </c>
      <c r="B18135" s="44" t="s">
        <v>10280</v>
      </c>
      <c r="C18135" s="45" t="s">
        <v>10310</v>
      </c>
      <c r="D18135" s="45" t="s">
        <v>13812</v>
      </c>
      <c r="E18135" s="45" t="s">
        <v>6212</v>
      </c>
      <c r="F18135" s="93"/>
      <c r="G18135" s="93"/>
      <c r="H18135" s="93"/>
      <c r="I18135" s="99"/>
      <c r="J18135" s="99"/>
      <c r="K18135" s="99"/>
      <c r="L18135" s="337"/>
      <c r="O18135" s="31"/>
    </row>
    <row r="18136" spans="1:15" x14ac:dyDescent="0.25">
      <c r="A18136" s="264" t="s">
        <v>1924</v>
      </c>
      <c r="B18136" s="264" t="s">
        <v>1062</v>
      </c>
      <c r="C18136" s="265">
        <v>230101</v>
      </c>
      <c r="D18136" s="265" t="s">
        <v>15953</v>
      </c>
      <c r="E18136" s="266" t="s">
        <v>6809</v>
      </c>
    </row>
    <row r="18137" spans="1:15" x14ac:dyDescent="0.25">
      <c r="A18137" s="264" t="s">
        <v>8831</v>
      </c>
      <c r="B18137" s="264" t="s">
        <v>1069</v>
      </c>
      <c r="C18137" s="265">
        <v>230103</v>
      </c>
      <c r="D18137" s="265" t="s">
        <v>15953</v>
      </c>
      <c r="E18137" s="266" t="s">
        <v>6809</v>
      </c>
    </row>
    <row r="18138" spans="1:15" x14ac:dyDescent="0.25">
      <c r="A18138" s="1" t="s">
        <v>14047</v>
      </c>
      <c r="B18138" s="432" t="s">
        <v>13899</v>
      </c>
      <c r="C18138" s="433" t="s">
        <v>14048</v>
      </c>
      <c r="D18138" s="434" t="s">
        <v>17016</v>
      </c>
      <c r="E18138" s="434">
        <v>45791</v>
      </c>
    </row>
  </sheetData>
  <protectedRanges>
    <protectedRange sqref="E31 E25" name="AllowSortFilter_6"/>
  </protectedRanges>
  <autoFilter ref="A3:K18138" xr:uid="{358DC386-ED03-4AC8-9671-FBE459C7E73A}">
    <sortState xmlns:xlrd2="http://schemas.microsoft.com/office/spreadsheetml/2017/richdata2" ref="A4:K1328">
      <sortCondition ref="A4:A1328"/>
      <sortCondition ref="D4:D1328"/>
    </sortState>
  </autoFilter>
  <sortState xmlns:xlrd2="http://schemas.microsoft.com/office/spreadsheetml/2017/richdata2" ref="A4:P18138">
    <sortCondition ref="A4:A18138"/>
    <sortCondition ref="D4:D18138"/>
  </sortState>
  <mergeCells count="2">
    <mergeCell ref="F1:H1"/>
    <mergeCell ref="C1:E1"/>
  </mergeCells>
  <phoneticPr fontId="19" type="noConversion"/>
  <hyperlinks>
    <hyperlink ref="A14454" r:id="rId1" display="https://pace.esc20.net/apps/pages/index.jsp?uREC_ID=1658602&amp;type=d&amp;pREC_ID=1806586" xr:uid="{8C1B3198-C821-462E-BBCA-4C5D8B0A16DD}"/>
    <hyperlink ref="A4965" r:id="rId2" display="https://pace.esc20.net/apps/pages/index.jsp?uREC_ID=1658602&amp;type=d&amp;pREC_ID=1806586" xr:uid="{79817FB0-A8AB-4CE8-8202-7579389C92BF}"/>
    <hyperlink ref="A381" r:id="rId3" display="https://pace.esc20.net/apps/pages/ace-sports" xr:uid="{299DCBC1-FCE9-41A1-9D01-111F66B45F6E}"/>
    <hyperlink ref="A497" r:id="rId4" display="https://pace.esc20.net/apps/pages/adorama" xr:uid="{17ADCCC5-DF0F-4455-931C-712B44D6C38B}"/>
    <hyperlink ref="A692" r:id="rId5" display="https://pace.esc20.net/apps/pages/ahi-enterprises" xr:uid="{B90C0F47-39E3-413F-A809-B4DDD4533B08}"/>
    <hyperlink ref="A691" r:id="rId6" display="https://pace.esc20.net/apps/pages/ahi-enterprises" xr:uid="{05629DEE-6E29-4B71-8025-0363E7341BDE}"/>
    <hyperlink ref="A1224" r:id="rId7" display="https://pace.esc20.net/apps/pages/apple" xr:uid="{D3A75647-93E7-4FA5-B942-E7C8B4FDC0CB}"/>
    <hyperlink ref="A1342" r:id="rId8" display="https://pace.esc20.net/apps/pages/index.jsp?uREC_ID=1658602&amp;type=d&amp;pREC_ID=1806195" xr:uid="{C0095BFA-6D1D-4892-803B-4C5DFBBC9BD1}"/>
    <hyperlink ref="A1682" r:id="rId9" display="https://pace.esc20.net/apps/pages/aztec-software" xr:uid="{D2EAB817-0DC4-477E-B2D3-463E66CC313F}"/>
    <hyperlink ref="A1806" r:id="rId10" display="https://pace.esc20.net/apps/pages/index.jsp?uREC_ID=1658602&amp;type=d&amp;pREC_ID=1806700" xr:uid="{85250C63-0CB6-4A5F-AB06-DF7223F06ABA}"/>
    <hyperlink ref="A1926" r:id="rId11" display="https://pace.esc20.net/apps/pages/index.jsp?uREC_ID=1658602&amp;type=d&amp;pREC_ID=1806196" xr:uid="{53D16093-9A62-4601-BDA9-2CC64B107DD3}"/>
    <hyperlink ref="A2086" r:id="rId12" display="https://pace.esc20.net/apps/pages/binyod-llc" xr:uid="{56BCCDDC-4FFA-4573-AE9D-BC22DF03BC8D}"/>
    <hyperlink ref="A2476" r:id="rId13" display="https://pace.esc20.net/apps/pages/brook-mays-music-company" xr:uid="{49DC9D4F-3C55-4C32-B787-24D789F376BA}"/>
    <hyperlink ref="A2796" r:id="rId14" display="https://pace.esc20.net/apps/pages/capstone" xr:uid="{ADE7911C-4F5C-40C9-A75E-B2233106FFEC}"/>
    <hyperlink ref="A2939" r:id="rId15" display="https://pace.esc20.net/apps/pages/index.jsp?uREC_ID=1658602&amp;type=d&amp;pREC_ID=1806203" xr:uid="{C13E20A1-551F-405A-8B50-9670475A915E}"/>
    <hyperlink ref="A3016" r:id="rId16" display="https://pace.esc20.net/apps/pages/ccs-presentation-systems" xr:uid="{19FE88AC-3B77-4E1B-833D-B1AB3A43E7FB}"/>
    <hyperlink ref="A3024" r:id="rId17" display="https://pace.esc20.net/apps/pages/index.jsp?uREC_ID=1658602&amp;type=d&amp;pREC_ID=1806206" xr:uid="{D7299C1F-8CDC-43ED-AA0B-14FA54AE1631}"/>
    <hyperlink ref="A3336" r:id="rId18" display="https://pace.esc20.net/apps/pages/chuck-levins-washington-music-center" xr:uid="{7DBE5725-407D-47B7-BFE3-769A074825B5}"/>
    <hyperlink ref="A3762" r:id="rId19" display="https://pace.esc20.net/apps/pages/index.jsp?uREC_ID=1658602&amp;type=d&amp;pREC_ID=1806216" xr:uid="{8855F11F-D878-47F5-A9A7-30A0B3C37395}"/>
    <hyperlink ref="A4335" r:id="rId20" display="https://pace.esc20.net/apps/pages/index.jsp?uREC_ID=1658602&amp;type=d&amp;pREC_ID=1806223" xr:uid="{13611632-1DAD-4FB1-BDC9-FE11B62A6242}"/>
    <hyperlink ref="A4351" r:id="rId21" display="https://pace.esc20.net/apps/pages/daktronics" xr:uid="{057F4103-1248-4BC0-9602-C1FCB0500553}"/>
    <hyperlink ref="A4507" r:id="rId22" display="https://pace.esc20.net/apps/pages/index.jsp?uREC_ID=1658602&amp;type=d&amp;pREC_ID=1806224" xr:uid="{C01FCE7D-F729-4728-BB5E-52E1F906788F}"/>
    <hyperlink ref="A4814" r:id="rId23" display="https://pace.esc20.net/apps/pages/discount-school-supply" xr:uid="{0D42BA7C-6D08-4A65-BA05-E1CF1650227E}"/>
    <hyperlink ref="A4950" r:id="rId24" display="https://pace.esc20.net/apps/pages/index.jsp?uREC_ID=1658602&amp;type=d&amp;pREC_ID=1806231" xr:uid="{882EF30C-3165-4842-9E20-A7A25549E080}"/>
    <hyperlink ref="A5206" r:id="rId25" display="https://pace.esc20.net/apps/pages/ecm-today" xr:uid="{D4C7FEF6-B445-4875-8EAE-C6C2ED79A91C}"/>
    <hyperlink ref="A5820" r:id="rId26" display="https://pace.esc20.net/apps/pages/essendant-co" xr:uid="{B63119AC-4F99-4A6F-A8BF-385056FE97D5}"/>
    <hyperlink ref="A6408" r:id="rId27" display="https://pace.esc20.net/apps/pages/fliplok" xr:uid="{149331BD-F274-403C-835D-47477155149A}"/>
    <hyperlink ref="A6653" r:id="rId28" display="https://pace.esc20.net/apps/pages/fun-function" xr:uid="{819CBA97-410A-4673-87BF-8F01ED0C277A}"/>
    <hyperlink ref="A6689" r:id="rId29" display="https://pace.esc20.net/apps/pages/g2-general-contractors" xr:uid="{E74402C0-5220-4BF7-8D3B-FD338B0F0207}"/>
    <hyperlink ref="A7365" r:id="rId30" display="https://pace.esc20.net/apps/pages/index.jsp?uREC_ID=1658602&amp;type=d&amp;pREC_ID=1806245" xr:uid="{248E8235-B2E5-420E-93E4-4137DBBE71B7}"/>
    <hyperlink ref="A7578" r:id="rId31" display="https://pace.esc20.net/apps/pages/heartland-play" xr:uid="{1EDF88C6-76BB-4896-874C-856A94597605}"/>
    <hyperlink ref="A7590" r:id="rId32" display="https://pace.esc20.net/apps/pages/index.jsp?uREC_ID=1658602&amp;type=d&amp;pREC_ID=1806249" xr:uid="{8B170015-AA42-4B46-85C7-69ACE6C29AB2}"/>
    <hyperlink ref="A7640" r:id="rId33" display="https://pace.esc20.net/apps/pages/henthorn-commercial-construction-llc" xr:uid="{5044AA18-00A9-4099-9933-764ADC3C73BB}"/>
    <hyperlink ref="A7683" r:id="rId34" display="https://pace.esc20.net/apps/pages/higginbotham" xr:uid="{59C49847-46FB-49EF-943B-3D2470E4234C}"/>
    <hyperlink ref="A8516" r:id="rId35" display="https://pace.esc20.net/apps/pages/it1-source" xr:uid="{9BFC9379-EED0-42C1-8F1C-D276D6F08B49}"/>
    <hyperlink ref="A8867" r:id="rId36" display="https://pace.esc20.net/apps/pages/just-right-reader" xr:uid="{71415BBF-1EAD-4273-9E3C-66B74C4BE909}"/>
    <hyperlink ref="A8955" r:id="rId37" display="https://pace.esc20.net/apps/pages/kaplan" xr:uid="{C6F05972-C8C8-4284-A6BB-7AC3D7521F32}"/>
    <hyperlink ref="A9397" r:id="rId38" display="https://pace.esc20.net/apps/pages/index.jsp?uREC_ID=1658602&amp;type=d&amp;pREC_ID=1806464" xr:uid="{80A572C0-25C8-4DF5-84DA-C226A89A06B5}"/>
    <hyperlink ref="A9659" r:id="rId39" display="https://pace.esc20.net/apps/pages/index.jsp?uREC_ID=1658602&amp;type=d&amp;pREC_ID=1806466" xr:uid="{A453BFE5-807F-4F62-9494-0FFB189593BD}"/>
    <hyperlink ref="A9889" r:id="rId40" display="https://pace.esc20.net/apps/pages/index.jsp?uREC_ID=1658602&amp;type=d&amp;pREC_ID=1806708" xr:uid="{5C07E2E7-0C8B-411E-91A1-6329B94BC452}"/>
    <hyperlink ref="A10346" r:id="rId41" display="https://pace.esc20.net/apps/pages/maxi-aids" xr:uid="{3185FB44-DE83-47C2-BEB1-A4B20367E884}"/>
    <hyperlink ref="A10454" r:id="rId42" display="https://pace.esc20.net/apps/pages/mclemore-building-maintenance" xr:uid="{E4E496A4-9779-4D2A-A5B1-3B3D2BBD88B3}"/>
    <hyperlink ref="A10455" r:id="rId43" display="https://pace.esc20.net/apps/pages/mclemore-building-maintenance" xr:uid="{BC423478-7280-4244-9B98-F13579CEF0BF}"/>
    <hyperlink ref="A10533" r:id="rId44" display="https://pace.esc20.net/apps/pages/medicaleshop-inc" xr:uid="{68E5CBE0-D16D-493F-AA11-D08AF8D1C553}"/>
    <hyperlink ref="A10660" r:id="rId45" display="https://pace.esc20.net/apps/pages/index.jsp?uREC_ID=1658602&amp;type=d&amp;pREC_ID=1806550" xr:uid="{6233EE3A-5631-47B2-944B-A89BC770B471}"/>
    <hyperlink ref="A10695" r:id="rId46" display="https://pace.esc20.net/apps/pages/index.jsp?uREC_ID=1658602&amp;type=d&amp;pREC_ID=1806709" xr:uid="{2A8BE350-7210-40D4-A760-27285801C2D7}"/>
    <hyperlink ref="A11021" r:id="rId47" display="https://pace.esc20.net/apps/pages/mtech-mechanical-technical-services-inc" xr:uid="{DC3B2A4D-8A0D-4158-9962-8984F250B192}"/>
    <hyperlink ref="A11069" r:id="rId48" display="https://pace.esc20.net/apps/pages/music-and-arts" xr:uid="{1ED5EA4F-4C2E-4AA1-84F2-FAB65E24DA8C}"/>
    <hyperlink ref="A11396" r:id="rId49" display="https://pace.esc20.net/apps/pages/new-school-hero-cellocked" xr:uid="{B22F63DA-7D23-43E7-8C4B-8AE48C701030}"/>
    <hyperlink ref="A11575" r:id="rId50" display="https://pace.esc20.net/apps/pages/novium-group-llc" xr:uid="{EF1354D5-4A35-4479-ABF9-0DFC4D5FF0A1}"/>
    <hyperlink ref="A12690" r:id="rId51" display="https://pace.esc20.net/apps/pages/primary-arms-llc" xr:uid="{93ED4006-9D18-4CCF-9D93-78DA1BC62FE5}"/>
    <hyperlink ref="A13109" r:id="rId52" display="https://pace.esc20.net/apps/pages/index.jsp?uREC_ID=1658602&amp;type=d&amp;pREC_ID=1806570" xr:uid="{D16655F7-1CC0-491C-8BE8-EF8CEE6FDDB9}"/>
    <hyperlink ref="A13548" r:id="rId53" display="https://pace.esc20.net/apps/pages/riddell" xr:uid="{8BA11D18-0F7E-4B74-9468-8317EC61F1EB}"/>
    <hyperlink ref="A13400" r:id="rId54" display="https://pace.esc20.net/apps/pages/index.jsp?uREC_ID=1658602&amp;type=d&amp;pREC_ID=1806573" xr:uid="{57332AED-44C2-41FB-AE19-BA8FA6244D41}"/>
    <hyperlink ref="A13947" r:id="rId55" display="https://pace.esc20.net/apps/pages/index.jsp?uREC_ID=1658602&amp;type=d&amp;pREC_ID=1806576" xr:uid="{01D703A9-0AFB-49E6-B000-CDD8017368A5}"/>
    <hyperlink ref="A14124" r:id="rId56" display="https://pace.esc20.net/apps/pages/school-nurse-supply" xr:uid="{F07A31D5-5FFC-4887-918C-DDEFF3CF7AD5}"/>
    <hyperlink ref="A14453" r:id="rId57" display="https://pace.esc20.net/apps/pages/index.jsp?uREC_ID=1658602&amp;type=d&amp;pREC_ID=1806586" xr:uid="{E19BFA11-E81D-4C2A-8C94-B66F358D9303}"/>
    <hyperlink ref="A14965" r:id="rId58" display="https://pace.esc20.net/apps/pages/index.jsp?uREC_ID=1658602&amp;type=d&amp;pREC_ID=1806711" xr:uid="{F7635E4B-CE19-43C8-BB6D-E2DCFF0C08C6}"/>
    <hyperlink ref="A15701" r:id="rId59" display="https://pace.esc20.net/apps/pages/index.jsp?uREC_ID=1658602&amp;type=d&amp;pREC_ID=1806589" xr:uid="{3FF0C952-F9CE-43B0-BAD2-FF4B300979AF}"/>
    <hyperlink ref="A15751" r:id="rId60" display="https://pace.esc20.net/apps/pages/teachers-discovery" xr:uid="{10B7D0E0-3059-4400-BD23-854C961F5646}"/>
    <hyperlink ref="A17175" r:id="rId61" display="https://pace.esc20.net/apps/pages/index.jsp?uREC_ID=1658602&amp;type=d&amp;pREC_ID=1806713" xr:uid="{916201C7-12AA-4BCB-8EBF-23CCEF9C7822}"/>
    <hyperlink ref="A17606" r:id="rId62" display="https://pace.esc20.net/apps/pages/index.jsp?uREC_ID=1658602&amp;type=d&amp;pREC_ID=1806593" xr:uid="{FEE12A70-948E-47F5-89A1-9791FEE1D337}"/>
    <hyperlink ref="A17783" r:id="rId63" display="https://pace.esc20.net/apps/pages/white-rock-technology" xr:uid="{B1A54E9C-921D-4B06-99B7-D63644DED210}"/>
  </hyperlinks>
  <pageMargins left="0.25" right="0.25" top="0.75" bottom="0.75" header="0.3" footer="0.3"/>
  <pageSetup scale="41" fitToHeight="0" orientation="portrait"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5DB4-D493-47E5-ACCE-CCDC029714DB}">
  <dimension ref="A1:G24"/>
  <sheetViews>
    <sheetView workbookViewId="0">
      <selection activeCell="B8" sqref="B8"/>
    </sheetView>
  </sheetViews>
  <sheetFormatPr defaultRowHeight="39.6" customHeight="1" x14ac:dyDescent="0.3"/>
  <cols>
    <col min="1" max="1" width="21.88671875" style="15" customWidth="1"/>
    <col min="2" max="2" width="32.44140625" customWidth="1"/>
    <col min="3" max="3" width="60.6640625" style="249" bestFit="1" customWidth="1"/>
    <col min="4" max="4" width="21.44140625" hidden="1" customWidth="1"/>
    <col min="5" max="5" width="20.88671875" style="23" hidden="1" customWidth="1"/>
    <col min="6" max="6" width="29.44140625" hidden="1" customWidth="1"/>
    <col min="7" max="7" width="42.6640625" hidden="1" customWidth="1"/>
  </cols>
  <sheetData>
    <row r="1" spans="1:7" ht="14.4" x14ac:dyDescent="0.3">
      <c r="A1" s="237" t="s">
        <v>9817</v>
      </c>
      <c r="B1" s="237" t="s">
        <v>9818</v>
      </c>
      <c r="C1" s="237" t="s">
        <v>9819</v>
      </c>
      <c r="D1" s="238" t="s">
        <v>9820</v>
      </c>
      <c r="E1" s="239" t="s">
        <v>9821</v>
      </c>
      <c r="F1" s="238" t="s">
        <v>9822</v>
      </c>
      <c r="G1" s="240" t="s">
        <v>9823</v>
      </c>
    </row>
    <row r="2" spans="1:7" ht="14.4" x14ac:dyDescent="0.3">
      <c r="A2" s="241" t="s">
        <v>9824</v>
      </c>
      <c r="B2" s="241" t="s">
        <v>9824</v>
      </c>
      <c r="C2" s="20" t="s">
        <v>9825</v>
      </c>
      <c r="D2" s="241" t="s">
        <v>9826</v>
      </c>
      <c r="E2" s="26" t="s">
        <v>9827</v>
      </c>
      <c r="F2" s="241" t="s">
        <v>9828</v>
      </c>
      <c r="G2" s="242"/>
    </row>
    <row r="3" spans="1:7" ht="28.8" x14ac:dyDescent="0.3">
      <c r="A3" s="243" t="s">
        <v>9829</v>
      </c>
      <c r="B3" s="243" t="s">
        <v>9830</v>
      </c>
      <c r="C3" s="244" t="s">
        <v>9831</v>
      </c>
      <c r="D3" s="241" t="s">
        <v>9832</v>
      </c>
      <c r="E3" s="26" t="s">
        <v>9833</v>
      </c>
      <c r="F3" s="241" t="s">
        <v>9834</v>
      </c>
      <c r="G3" s="242" t="s">
        <v>9835</v>
      </c>
    </row>
    <row r="4" spans="1:7" ht="28.8" x14ac:dyDescent="0.3">
      <c r="A4" s="243" t="s">
        <v>9836</v>
      </c>
      <c r="B4" s="245" t="s">
        <v>9837</v>
      </c>
      <c r="C4" s="20" t="s">
        <v>9838</v>
      </c>
      <c r="D4" s="241" t="s">
        <v>9826</v>
      </c>
      <c r="E4" s="37">
        <v>43003</v>
      </c>
      <c r="F4" s="241" t="s">
        <v>9828</v>
      </c>
      <c r="G4" s="242" t="s">
        <v>9839</v>
      </c>
    </row>
    <row r="5" spans="1:7" ht="14.4" x14ac:dyDescent="0.3">
      <c r="A5" s="241" t="s">
        <v>9840</v>
      </c>
      <c r="B5" s="25" t="s">
        <v>9841</v>
      </c>
      <c r="C5" s="20" t="s">
        <v>9842</v>
      </c>
      <c r="D5" s="241" t="s">
        <v>9826</v>
      </c>
      <c r="E5" s="37">
        <v>41512</v>
      </c>
      <c r="F5" s="241" t="s">
        <v>9828</v>
      </c>
      <c r="G5" s="242" t="s">
        <v>9843</v>
      </c>
    </row>
    <row r="6" spans="1:7" ht="57.6" x14ac:dyDescent="0.3">
      <c r="A6" s="243" t="s">
        <v>9844</v>
      </c>
      <c r="B6" s="241" t="s">
        <v>9845</v>
      </c>
      <c r="C6" s="246" t="s">
        <v>7816</v>
      </c>
      <c r="D6" s="241" t="s">
        <v>9846</v>
      </c>
      <c r="E6" s="26"/>
      <c r="F6" s="241" t="s">
        <v>9834</v>
      </c>
      <c r="G6" s="242" t="s">
        <v>9843</v>
      </c>
    </row>
    <row r="7" spans="1:7" ht="28.8" x14ac:dyDescent="0.3">
      <c r="A7" s="243" t="s">
        <v>1388</v>
      </c>
      <c r="B7" s="243" t="s">
        <v>9847</v>
      </c>
      <c r="C7" s="244" t="s">
        <v>9848</v>
      </c>
      <c r="D7" s="241" t="s">
        <v>9849</v>
      </c>
      <c r="E7" s="26" t="s">
        <v>9850</v>
      </c>
      <c r="F7" s="241" t="s">
        <v>9850</v>
      </c>
      <c r="G7" s="242"/>
    </row>
    <row r="8" spans="1:7" ht="14.4" x14ac:dyDescent="0.3">
      <c r="A8" s="243" t="s">
        <v>17679</v>
      </c>
      <c r="B8" s="243" t="s">
        <v>18100</v>
      </c>
      <c r="C8" s="244" t="s">
        <v>18099</v>
      </c>
      <c r="D8" s="241"/>
      <c r="E8" s="26"/>
      <c r="F8" s="241"/>
      <c r="G8" s="242"/>
    </row>
    <row r="9" spans="1:7" ht="43.2" x14ac:dyDescent="0.3">
      <c r="A9" s="243" t="s">
        <v>9851</v>
      </c>
      <c r="B9" s="243" t="s">
        <v>9852</v>
      </c>
      <c r="C9" s="244" t="s">
        <v>9853</v>
      </c>
      <c r="D9" s="241" t="s">
        <v>9854</v>
      </c>
      <c r="E9" s="26" t="s">
        <v>9855</v>
      </c>
      <c r="F9" s="241" t="s">
        <v>9828</v>
      </c>
      <c r="G9" s="242"/>
    </row>
    <row r="10" spans="1:7" ht="28.8" x14ac:dyDescent="0.3">
      <c r="A10" s="243" t="s">
        <v>9856</v>
      </c>
      <c r="B10" s="241" t="s">
        <v>9857</v>
      </c>
      <c r="C10" s="247" t="s">
        <v>9858</v>
      </c>
      <c r="D10" s="241" t="s">
        <v>9826</v>
      </c>
      <c r="E10" s="26"/>
      <c r="F10" s="241" t="s">
        <v>9828</v>
      </c>
      <c r="G10" s="242" t="s">
        <v>9859</v>
      </c>
    </row>
    <row r="11" spans="1:7" ht="14.4" x14ac:dyDescent="0.3">
      <c r="A11" s="241" t="s">
        <v>9860</v>
      </c>
      <c r="B11" s="25" t="s">
        <v>9861</v>
      </c>
      <c r="C11" s="20" t="s">
        <v>9862</v>
      </c>
      <c r="D11" s="241" t="s">
        <v>9826</v>
      </c>
      <c r="E11" s="26"/>
      <c r="F11" s="241"/>
      <c r="G11" s="242" t="s">
        <v>9863</v>
      </c>
    </row>
    <row r="12" spans="1:7" ht="28.8" x14ac:dyDescent="0.3">
      <c r="A12" s="241" t="s">
        <v>9864</v>
      </c>
      <c r="B12" s="241" t="s">
        <v>9865</v>
      </c>
      <c r="C12" s="20" t="s">
        <v>9866</v>
      </c>
      <c r="D12" s="241" t="s">
        <v>9826</v>
      </c>
      <c r="E12" s="37">
        <v>41401</v>
      </c>
      <c r="F12" s="241" t="s">
        <v>9828</v>
      </c>
      <c r="G12" s="242"/>
    </row>
    <row r="13" spans="1:7" ht="39.6" customHeight="1" x14ac:dyDescent="0.3">
      <c r="A13" s="243" t="s">
        <v>9867</v>
      </c>
      <c r="B13" s="243" t="s">
        <v>9868</v>
      </c>
      <c r="C13" s="246" t="s">
        <v>9869</v>
      </c>
      <c r="D13" s="241" t="s">
        <v>9826</v>
      </c>
      <c r="E13" s="26"/>
      <c r="F13" s="241" t="s">
        <v>9828</v>
      </c>
      <c r="G13" s="242"/>
    </row>
    <row r="14" spans="1:7" ht="39.6" customHeight="1" x14ac:dyDescent="0.3">
      <c r="A14" s="243" t="s">
        <v>9870</v>
      </c>
      <c r="B14" s="243" t="s">
        <v>9871</v>
      </c>
      <c r="C14" s="246" t="s">
        <v>9872</v>
      </c>
      <c r="D14" s="241" t="s">
        <v>9826</v>
      </c>
      <c r="E14" s="26"/>
      <c r="F14" s="241" t="s">
        <v>9828</v>
      </c>
      <c r="G14" s="242"/>
    </row>
    <row r="15" spans="1:7" ht="39.6" customHeight="1" x14ac:dyDescent="0.3">
      <c r="A15" s="243" t="s">
        <v>436</v>
      </c>
      <c r="B15" s="241" t="s">
        <v>9873</v>
      </c>
      <c r="C15" s="246" t="s">
        <v>9874</v>
      </c>
      <c r="D15" s="241" t="s">
        <v>9826</v>
      </c>
      <c r="E15" s="26"/>
      <c r="F15" s="241" t="s">
        <v>9828</v>
      </c>
      <c r="G15" s="242"/>
    </row>
    <row r="16" spans="1:7" ht="39.6" customHeight="1" x14ac:dyDescent="0.3">
      <c r="A16" s="243" t="s">
        <v>9875</v>
      </c>
      <c r="B16" s="243" t="s">
        <v>9876</v>
      </c>
      <c r="C16" s="244" t="s">
        <v>9877</v>
      </c>
      <c r="D16" s="241" t="s">
        <v>9878</v>
      </c>
      <c r="E16" s="37">
        <v>44827</v>
      </c>
      <c r="F16" s="241" t="s">
        <v>9834</v>
      </c>
      <c r="G16" s="248" t="s">
        <v>9879</v>
      </c>
    </row>
    <row r="17" spans="1:7" ht="39.6" customHeight="1" x14ac:dyDescent="0.3">
      <c r="A17" s="243" t="s">
        <v>9880</v>
      </c>
      <c r="B17" s="243" t="s">
        <v>9881</v>
      </c>
      <c r="C17" s="244" t="s">
        <v>9882</v>
      </c>
      <c r="D17" s="241" t="s">
        <v>9826</v>
      </c>
      <c r="E17" s="26"/>
      <c r="F17" s="241" t="s">
        <v>9828</v>
      </c>
      <c r="G17" s="242"/>
    </row>
    <row r="18" spans="1:7" ht="39.6" customHeight="1" x14ac:dyDescent="0.3">
      <c r="A18" s="243" t="s">
        <v>9883</v>
      </c>
      <c r="B18" s="241" t="s">
        <v>4574</v>
      </c>
      <c r="C18" s="247" t="s">
        <v>7817</v>
      </c>
      <c r="D18" s="241" t="s">
        <v>9878</v>
      </c>
      <c r="E18" s="37">
        <v>44827</v>
      </c>
      <c r="F18" s="241" t="s">
        <v>9834</v>
      </c>
      <c r="G18" s="248" t="s">
        <v>9879</v>
      </c>
    </row>
    <row r="19" spans="1:7" ht="39.6" customHeight="1" x14ac:dyDescent="0.3">
      <c r="A19" s="243" t="s">
        <v>9884</v>
      </c>
      <c r="B19" s="243" t="s">
        <v>9885</v>
      </c>
      <c r="C19" s="244" t="s">
        <v>9886</v>
      </c>
      <c r="D19" s="241" t="s">
        <v>9826</v>
      </c>
      <c r="E19" s="26"/>
      <c r="F19" s="241"/>
      <c r="G19" s="242" t="s">
        <v>9887</v>
      </c>
    </row>
    <row r="20" spans="1:7" ht="39.6" customHeight="1" x14ac:dyDescent="0.3">
      <c r="A20" s="243" t="s">
        <v>9888</v>
      </c>
      <c r="B20" s="243" t="s">
        <v>9889</v>
      </c>
      <c r="C20" s="244" t="s">
        <v>9890</v>
      </c>
      <c r="D20" s="241" t="s">
        <v>9878</v>
      </c>
      <c r="E20" s="37">
        <v>44827</v>
      </c>
      <c r="F20" s="241" t="s">
        <v>9834</v>
      </c>
      <c r="G20" s="248" t="s">
        <v>9879</v>
      </c>
    </row>
    <row r="21" spans="1:7" ht="39.6" customHeight="1" x14ac:dyDescent="0.3">
      <c r="A21" s="243" t="s">
        <v>9891</v>
      </c>
      <c r="B21" s="243" t="s">
        <v>9892</v>
      </c>
      <c r="C21" s="244" t="s">
        <v>9893</v>
      </c>
      <c r="D21" s="241" t="s">
        <v>9894</v>
      </c>
      <c r="E21" s="37">
        <v>44827</v>
      </c>
      <c r="F21" s="241" t="s">
        <v>9834</v>
      </c>
      <c r="G21" s="248" t="s">
        <v>9879</v>
      </c>
    </row>
    <row r="22" spans="1:7" ht="39.6" customHeight="1" x14ac:dyDescent="0.3">
      <c r="A22" s="243" t="s">
        <v>9895</v>
      </c>
      <c r="B22" s="243" t="s">
        <v>9896</v>
      </c>
      <c r="C22" s="244" t="s">
        <v>9897</v>
      </c>
      <c r="D22" s="241" t="s">
        <v>9826</v>
      </c>
      <c r="E22" s="37">
        <v>43703</v>
      </c>
      <c r="F22" s="241" t="s">
        <v>9834</v>
      </c>
      <c r="G22" s="242"/>
    </row>
    <row r="23" spans="1:7" ht="39.6" customHeight="1" x14ac:dyDescent="0.3">
      <c r="A23" s="243" t="s">
        <v>9898</v>
      </c>
      <c r="B23" s="243" t="s">
        <v>9899</v>
      </c>
      <c r="C23" s="247" t="s">
        <v>9900</v>
      </c>
      <c r="D23" s="241" t="s">
        <v>9826</v>
      </c>
      <c r="E23" s="26"/>
      <c r="F23" s="241" t="s">
        <v>9834</v>
      </c>
      <c r="G23" s="242"/>
    </row>
    <row r="24" spans="1:7" ht="39.6" customHeight="1" x14ac:dyDescent="0.3">
      <c r="A24" s="243" t="s">
        <v>9901</v>
      </c>
      <c r="B24" s="243" t="s">
        <v>9902</v>
      </c>
      <c r="C24" s="244" t="s">
        <v>9903</v>
      </c>
      <c r="D24" s="241" t="s">
        <v>9904</v>
      </c>
      <c r="E24" s="26"/>
      <c r="F24" s="25"/>
      <c r="G24" s="25"/>
    </row>
  </sheetData>
  <hyperlinks>
    <hyperlink ref="C9" r:id="rId1" xr:uid="{7967755B-0A5D-4F50-8588-0A80B63B4E4F}"/>
    <hyperlink ref="C22" r:id="rId2" xr:uid="{E5D8F0A6-E3F3-423D-8EF2-1F65393AE190}"/>
    <hyperlink ref="C7" r:id="rId3" xr:uid="{A60722EB-48F3-4C03-88A2-2B391CFD38AA}"/>
    <hyperlink ref="C24" r:id="rId4" xr:uid="{38A7E9BD-95D6-4AB3-8429-FB1F105BF1CE}"/>
    <hyperlink ref="C13" r:id="rId5" xr:uid="{1CA3982F-E833-41A1-949E-F95E1AC7F4A6}"/>
    <hyperlink ref="C23" r:id="rId6" xr:uid="{69D35F18-E25C-40C8-838B-C276ACCB7705}"/>
    <hyperlink ref="C18" r:id="rId7" xr:uid="{3C48D920-13E7-4FCE-9FF4-43EB03B79EA6}"/>
    <hyperlink ref="C6" r:id="rId8" xr:uid="{5B0CCD14-9651-4963-8225-41771479D874}"/>
    <hyperlink ref="C10" r:id="rId9" xr:uid="{76B60285-FB66-4C4F-84C7-FE04529036A2}"/>
    <hyperlink ref="C15" r:id="rId10" xr:uid="{482248FD-B03C-4BDB-8A6F-826BFD56985A}"/>
    <hyperlink ref="C20" r:id="rId11" xr:uid="{1058F56F-E4F2-4A5B-B1F2-57E40EFD1AB1}"/>
    <hyperlink ref="C16" r:id="rId12" xr:uid="{1B881E34-C99C-478C-941D-5424975FC696}"/>
    <hyperlink ref="C14" r:id="rId13" xr:uid="{08F1BEAE-40E8-487C-94A7-D0E8CA12196D}"/>
    <hyperlink ref="C21" r:id="rId14" xr:uid="{F9124F07-A7DE-4992-A722-ABF02C3F4441}"/>
    <hyperlink ref="C19" r:id="rId15" xr:uid="{A1ED3492-461A-4BB3-878E-BA5AEE70A48A}"/>
    <hyperlink ref="C17" r:id="rId16" xr:uid="{7EBD9032-C347-44E6-9AE9-574ED69BBE5F}"/>
    <hyperlink ref="C5" r:id="rId17" xr:uid="{F0154728-7573-4AC6-BA49-5D442C6419A9}"/>
    <hyperlink ref="C11" r:id="rId18" xr:uid="{46E90D40-47FF-49F4-A489-F78E8CC4BCB2}"/>
    <hyperlink ref="C12" r:id="rId19" xr:uid="{A557CA2B-8924-4951-9F50-19B41857A424}"/>
    <hyperlink ref="C3" r:id="rId20" xr:uid="{CCF155D3-4C50-4825-903F-E8E1D55BEB45}"/>
    <hyperlink ref="C2" r:id="rId21" display="https://urldefense.com/v3/__http:/www.1gpa.org/__;!!CUSciUoK5FE!NHdPabKQbUDYOat3GTIDlhyweA0xwmUMIt6-CcZ7SpdYbJGBrcHELRdimPV0lqNHu0brfVQyIf-HMGENzmo$" xr:uid="{9BCA0907-68E9-4202-864C-0D671AA7D4CF}"/>
    <hyperlink ref="C4" r:id="rId22" xr:uid="{C112DB2C-0B4B-4859-ABB1-2C8DA7E973B0}"/>
  </hyperlinks>
  <pageMargins left="0.7" right="0.7" top="0.75" bottom="0.75" header="0.3" footer="0.3"/>
  <pageSetup orientation="portrait"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1FB78-A7D8-4FAB-9DAE-A4749CC49940}">
  <dimension ref="A1:H14"/>
  <sheetViews>
    <sheetView workbookViewId="0">
      <selection activeCell="D6" sqref="D6"/>
    </sheetView>
  </sheetViews>
  <sheetFormatPr defaultColWidth="8.88671875" defaultRowHeight="13.2" x14ac:dyDescent="0.25"/>
  <cols>
    <col min="1" max="1" width="37.44140625" style="17" customWidth="1"/>
    <col min="2" max="2" width="8.88671875" style="17" bestFit="1"/>
    <col min="3" max="3" width="23.88671875" style="17" bestFit="1" customWidth="1"/>
    <col min="4" max="4" width="56.33203125" style="17" bestFit="1" customWidth="1"/>
    <col min="5" max="5" width="37.33203125" style="17" customWidth="1"/>
    <col min="6" max="6" width="18.33203125" style="17" customWidth="1"/>
    <col min="7" max="7" width="14.6640625" style="17" customWidth="1"/>
    <col min="8" max="8" width="7.33203125" style="17" bestFit="1" customWidth="1"/>
    <col min="9" max="16384" width="8.88671875" style="17"/>
  </cols>
  <sheetData>
    <row r="1" spans="1:8" ht="93" customHeight="1" x14ac:dyDescent="0.25">
      <c r="A1" s="376" t="s">
        <v>8289</v>
      </c>
      <c r="B1" s="376"/>
      <c r="C1" s="376"/>
      <c r="D1" s="376"/>
      <c r="E1" s="16"/>
      <c r="F1" s="16"/>
      <c r="G1" s="16"/>
      <c r="H1" s="16"/>
    </row>
    <row r="2" spans="1:8" x14ac:dyDescent="0.25">
      <c r="A2" s="18" t="s">
        <v>1643</v>
      </c>
      <c r="B2" s="19" t="s">
        <v>1644</v>
      </c>
      <c r="C2" s="18" t="s">
        <v>1645</v>
      </c>
      <c r="D2" s="18" t="s">
        <v>1648</v>
      </c>
      <c r="E2" s="18" t="s">
        <v>1649</v>
      </c>
      <c r="F2" s="18" t="s">
        <v>1650</v>
      </c>
      <c r="G2" s="18" t="s">
        <v>1388</v>
      </c>
    </row>
    <row r="3" spans="1:8" s="14" customFormat="1" ht="31.2" customHeight="1" x14ac:dyDescent="0.3">
      <c r="A3" s="292" t="s">
        <v>14109</v>
      </c>
      <c r="B3" s="293">
        <v>708830</v>
      </c>
      <c r="C3" s="292" t="s">
        <v>3901</v>
      </c>
      <c r="D3" s="289" t="s">
        <v>3903</v>
      </c>
      <c r="E3" s="292"/>
      <c r="F3" s="293" t="s">
        <v>14110</v>
      </c>
      <c r="G3" s="293" t="s">
        <v>1385</v>
      </c>
    </row>
    <row r="4" spans="1:8" s="14" customFormat="1" ht="31.2" customHeight="1" x14ac:dyDescent="0.3">
      <c r="A4" s="292" t="s">
        <v>14111</v>
      </c>
      <c r="B4" s="293">
        <v>720268</v>
      </c>
      <c r="C4" s="292" t="s">
        <v>14112</v>
      </c>
      <c r="D4" s="289" t="s">
        <v>4675</v>
      </c>
      <c r="E4" s="292" t="s">
        <v>14113</v>
      </c>
      <c r="F4" s="293" t="s">
        <v>14114</v>
      </c>
      <c r="G4" s="293" t="s">
        <v>1385</v>
      </c>
    </row>
    <row r="5" spans="1:8" s="14" customFormat="1" ht="31.2" customHeight="1" x14ac:dyDescent="0.3">
      <c r="A5" s="292" t="s">
        <v>14115</v>
      </c>
      <c r="B5" s="293">
        <v>718278</v>
      </c>
      <c r="C5" s="294" t="s">
        <v>14116</v>
      </c>
      <c r="D5" s="289" t="s">
        <v>4650</v>
      </c>
      <c r="E5" s="235" t="s">
        <v>14117</v>
      </c>
      <c r="F5" s="293" t="s">
        <v>14118</v>
      </c>
      <c r="G5" s="293" t="s">
        <v>1385</v>
      </c>
    </row>
    <row r="6" spans="1:8" s="14" customFormat="1" ht="31.2" customHeight="1" x14ac:dyDescent="0.3">
      <c r="A6" s="292" t="s">
        <v>14119</v>
      </c>
      <c r="B6" s="293">
        <v>713108</v>
      </c>
      <c r="C6" s="292" t="s">
        <v>14120</v>
      </c>
      <c r="D6" s="295" t="s">
        <v>14121</v>
      </c>
      <c r="E6" s="292" t="s">
        <v>14122</v>
      </c>
      <c r="F6" s="293" t="s">
        <v>3137</v>
      </c>
      <c r="G6" s="293" t="s">
        <v>1385</v>
      </c>
    </row>
    <row r="7" spans="1:8" s="14" customFormat="1" ht="31.2" customHeight="1" x14ac:dyDescent="0.3">
      <c r="A7" s="292" t="s">
        <v>14123</v>
      </c>
      <c r="B7" s="287">
        <v>608120</v>
      </c>
      <c r="C7" s="296" t="s">
        <v>14124</v>
      </c>
      <c r="D7" s="297" t="s">
        <v>14125</v>
      </c>
      <c r="E7" s="289" t="s">
        <v>14126</v>
      </c>
      <c r="F7" s="298" t="s">
        <v>14127</v>
      </c>
      <c r="G7" s="298" t="s">
        <v>1385</v>
      </c>
    </row>
    <row r="8" spans="1:8" s="14" customFormat="1" ht="31.2" customHeight="1" x14ac:dyDescent="0.3">
      <c r="A8" s="292" t="s">
        <v>14128</v>
      </c>
      <c r="B8" s="287">
        <v>616968</v>
      </c>
      <c r="C8" s="296" t="s">
        <v>14129</v>
      </c>
      <c r="D8" s="295" t="s">
        <v>14130</v>
      </c>
      <c r="E8" s="289" t="s">
        <v>14131</v>
      </c>
      <c r="F8" s="298" t="s">
        <v>14132</v>
      </c>
      <c r="G8" s="298" t="s">
        <v>14133</v>
      </c>
    </row>
    <row r="9" spans="1:8" s="14" customFormat="1" ht="31.2" customHeight="1" x14ac:dyDescent="0.3">
      <c r="A9" s="292" t="s">
        <v>1530</v>
      </c>
      <c r="B9" s="293">
        <v>720213</v>
      </c>
      <c r="C9" s="292" t="s">
        <v>3139</v>
      </c>
      <c r="D9" s="289" t="s">
        <v>3140</v>
      </c>
      <c r="E9" s="235" t="s">
        <v>14134</v>
      </c>
      <c r="F9" s="293" t="s">
        <v>3141</v>
      </c>
      <c r="G9" s="293" t="s">
        <v>1385</v>
      </c>
    </row>
    <row r="10" spans="1:8" s="14" customFormat="1" ht="31.2" customHeight="1" x14ac:dyDescent="0.3">
      <c r="A10" s="292" t="s">
        <v>2957</v>
      </c>
      <c r="B10" s="287">
        <v>705284</v>
      </c>
      <c r="C10" s="285" t="s">
        <v>14285</v>
      </c>
      <c r="D10" s="289" t="s">
        <v>14284</v>
      </c>
      <c r="E10" s="289" t="s">
        <v>14135</v>
      </c>
      <c r="F10" s="298" t="s">
        <v>14306</v>
      </c>
      <c r="G10" s="298" t="s">
        <v>1385</v>
      </c>
    </row>
    <row r="11" spans="1:8" s="14" customFormat="1" ht="31.2" customHeight="1" x14ac:dyDescent="0.3">
      <c r="A11" s="292" t="s">
        <v>1531</v>
      </c>
      <c r="B11" s="293">
        <v>609726</v>
      </c>
      <c r="C11" s="292" t="s">
        <v>1654</v>
      </c>
      <c r="D11" s="289" t="s">
        <v>1655</v>
      </c>
      <c r="E11" s="289" t="s">
        <v>14136</v>
      </c>
      <c r="F11" s="293" t="s">
        <v>14137</v>
      </c>
      <c r="G11" s="293" t="s">
        <v>1385</v>
      </c>
    </row>
    <row r="12" spans="1:8" s="14" customFormat="1" ht="31.2" customHeight="1" x14ac:dyDescent="0.3">
      <c r="A12" s="292" t="s">
        <v>14138</v>
      </c>
      <c r="B12" s="293"/>
      <c r="C12" s="292" t="s">
        <v>14139</v>
      </c>
      <c r="D12" s="235" t="s">
        <v>14140</v>
      </c>
      <c r="E12" s="289" t="s">
        <v>14141</v>
      </c>
      <c r="F12" s="293" t="s">
        <v>14142</v>
      </c>
      <c r="G12" s="293" t="s">
        <v>1385</v>
      </c>
    </row>
    <row r="13" spans="1:8" s="14" customFormat="1" ht="31.2" customHeight="1" x14ac:dyDescent="0.3">
      <c r="A13" s="292" t="s">
        <v>14143</v>
      </c>
      <c r="B13" s="287">
        <v>710992</v>
      </c>
      <c r="C13" s="285" t="s">
        <v>14144</v>
      </c>
      <c r="D13" s="289" t="s">
        <v>14145</v>
      </c>
      <c r="E13" s="285" t="s">
        <v>14146</v>
      </c>
      <c r="F13" s="298" t="s">
        <v>14147</v>
      </c>
      <c r="G13" s="298" t="s">
        <v>1385</v>
      </c>
    </row>
    <row r="14" spans="1:8" x14ac:dyDescent="0.25">
      <c r="A14" s="21"/>
      <c r="B14" s="21"/>
      <c r="C14" s="21"/>
    </row>
  </sheetData>
  <mergeCells count="1">
    <mergeCell ref="A1:D1"/>
  </mergeCells>
  <hyperlinks>
    <hyperlink ref="D12" r:id="rId1" display="mailto:info@liteam.com" xr:uid="{89922CB7-4EE3-4CD0-83D2-B484FF98A740}"/>
    <hyperlink ref="D4" r:id="rId2" xr:uid="{F7BD7225-1ABF-40B7-B829-BECB3AD48C72}"/>
    <hyperlink ref="D5" r:id="rId3" xr:uid="{EC991BB7-AB9F-4777-BA4A-881756D4F62C}"/>
    <hyperlink ref="D6" r:id="rId4" display="mail@dfwimpression.com / " xr:uid="{3CEB77CA-82D0-44CE-9AE7-8B26CA2EA4F3}"/>
    <hyperlink ref="D7" r:id="rId5" xr:uid="{09FD9303-9FDD-4F49-8B7F-10ACFBA1E143}"/>
    <hyperlink ref="D8" r:id="rId6" display="cambrey.hardy@gandyink.com / " xr:uid="{3854B32B-C6DA-400A-AAD4-40F85F1F84A2}"/>
    <hyperlink ref="D13" r:id="rId7" xr:uid="{555DCC49-9658-41D0-BE7D-2BC607557977}"/>
    <hyperlink ref="E10" r:id="rId8" xr:uid="{482996A0-EA0D-4600-A470-95C1E3F5FDC4}"/>
    <hyperlink ref="E7" r:id="rId9" xr:uid="{6200012D-D549-4DCA-936D-6A9861CD5784}"/>
    <hyperlink ref="E8" r:id="rId10" xr:uid="{F3194276-5A8D-45EE-9FD7-E10D3EB67F3B}"/>
    <hyperlink ref="D10" r:id="rId11" xr:uid="{EEDCA3D8-B4D7-4F55-AE5C-CE33F8218D63}"/>
  </hyperlinks>
  <pageMargins left="0.7" right="0.7" top="0.75" bottom="0.75" header="0.3" footer="0.3"/>
  <pageSetup orientation="portrait"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82A58-AFBC-4758-9B8D-33F488639362}">
  <dimension ref="A1:F54"/>
  <sheetViews>
    <sheetView topLeftCell="A43" workbookViewId="0">
      <selection activeCell="G39" sqref="G39"/>
    </sheetView>
  </sheetViews>
  <sheetFormatPr defaultRowHeight="14.4" x14ac:dyDescent="0.3"/>
  <cols>
    <col min="1" max="1" width="31.88671875" style="14" customWidth="1"/>
    <col min="2" max="2" width="9" style="280" bestFit="1" customWidth="1"/>
    <col min="3" max="3" width="122" style="15" bestFit="1" customWidth="1"/>
    <col min="4" max="4" width="21.44140625" customWidth="1"/>
    <col min="5" max="5" width="31.6640625" customWidth="1"/>
    <col min="6" max="6" width="12.44140625" bestFit="1" customWidth="1"/>
  </cols>
  <sheetData>
    <row r="1" spans="1:6" ht="18" x14ac:dyDescent="0.3">
      <c r="A1" s="282" t="s">
        <v>14064</v>
      </c>
    </row>
    <row r="3" spans="1:6" ht="21" x14ac:dyDescent="0.3">
      <c r="A3" s="283" t="s">
        <v>7584</v>
      </c>
    </row>
    <row r="4" spans="1:6" ht="18" x14ac:dyDescent="0.35">
      <c r="A4" s="13" t="s">
        <v>1643</v>
      </c>
      <c r="B4" s="279" t="s">
        <v>1644</v>
      </c>
      <c r="C4" s="251" t="s">
        <v>1656</v>
      </c>
      <c r="D4" s="250" t="s">
        <v>1645</v>
      </c>
      <c r="E4" s="250" t="s">
        <v>7585</v>
      </c>
      <c r="F4" s="250" t="s">
        <v>1657</v>
      </c>
    </row>
    <row r="5" spans="1:6" s="14" customFormat="1" ht="28.2" customHeight="1" x14ac:dyDescent="0.3">
      <c r="A5" s="285" t="s">
        <v>7586</v>
      </c>
      <c r="B5" s="287"/>
      <c r="C5" s="288" t="s">
        <v>7587</v>
      </c>
      <c r="D5" s="285" t="s">
        <v>7588</v>
      </c>
      <c r="E5" s="289" t="s">
        <v>1661</v>
      </c>
      <c r="F5" s="285"/>
    </row>
    <row r="6" spans="1:6" s="14" customFormat="1" ht="28.2" customHeight="1" x14ac:dyDescent="0.3">
      <c r="A6" s="285" t="s">
        <v>7589</v>
      </c>
      <c r="B6" s="287">
        <v>722448</v>
      </c>
      <c r="C6" s="288" t="s">
        <v>7590</v>
      </c>
      <c r="D6" s="285" t="s">
        <v>7591</v>
      </c>
      <c r="E6" s="289" t="s">
        <v>7592</v>
      </c>
      <c r="F6" s="285" t="s">
        <v>7593</v>
      </c>
    </row>
    <row r="7" spans="1:6" s="14" customFormat="1" ht="28.2" customHeight="1" x14ac:dyDescent="0.3">
      <c r="A7" s="285" t="s">
        <v>1535</v>
      </c>
      <c r="B7" s="287">
        <v>605010</v>
      </c>
      <c r="C7" s="288" t="s">
        <v>7594</v>
      </c>
      <c r="D7" s="285" t="s">
        <v>7595</v>
      </c>
      <c r="E7" s="289" t="s">
        <v>7596</v>
      </c>
      <c r="F7" s="285" t="s">
        <v>7597</v>
      </c>
    </row>
    <row r="8" spans="1:6" s="14" customFormat="1" ht="28.2" customHeight="1" x14ac:dyDescent="0.3">
      <c r="A8" s="285" t="s">
        <v>1536</v>
      </c>
      <c r="B8" s="287"/>
      <c r="C8" s="288" t="s">
        <v>7598</v>
      </c>
      <c r="D8" s="285" t="s">
        <v>7599</v>
      </c>
      <c r="E8" s="289" t="s">
        <v>7600</v>
      </c>
      <c r="F8" s="285" t="s">
        <v>7601</v>
      </c>
    </row>
    <row r="11" spans="1:6" ht="18" x14ac:dyDescent="0.3">
      <c r="A11" s="178" t="s">
        <v>14063</v>
      </c>
    </row>
    <row r="12" spans="1:6" ht="18" x14ac:dyDescent="0.3">
      <c r="A12" s="178" t="s">
        <v>7584</v>
      </c>
    </row>
    <row r="13" spans="1:6" ht="18" x14ac:dyDescent="0.35">
      <c r="A13" s="13" t="s">
        <v>9906</v>
      </c>
      <c r="B13" s="281" t="s">
        <v>1644</v>
      </c>
      <c r="C13" s="252" t="s">
        <v>9907</v>
      </c>
      <c r="D13" s="250" t="s">
        <v>9908</v>
      </c>
      <c r="E13" s="250" t="s">
        <v>9909</v>
      </c>
      <c r="F13" s="250" t="s">
        <v>1657</v>
      </c>
    </row>
    <row r="14" spans="1:6" s="14" customFormat="1" ht="27" customHeight="1" x14ac:dyDescent="0.3">
      <c r="A14" s="285" t="s">
        <v>9910</v>
      </c>
      <c r="B14" s="287"/>
      <c r="C14" s="288" t="s">
        <v>9911</v>
      </c>
      <c r="D14" s="285" t="s">
        <v>9912</v>
      </c>
      <c r="E14" s="285" t="s">
        <v>9805</v>
      </c>
      <c r="F14" s="285" t="s">
        <v>9806</v>
      </c>
    </row>
    <row r="15" spans="1:6" s="14" customFormat="1" ht="27" customHeight="1" x14ac:dyDescent="0.3">
      <c r="A15" s="285" t="s">
        <v>9913</v>
      </c>
      <c r="B15" s="287">
        <v>722538</v>
      </c>
      <c r="C15" s="288" t="s">
        <v>9914</v>
      </c>
      <c r="D15" s="285" t="s">
        <v>9915</v>
      </c>
      <c r="E15" s="289" t="s">
        <v>9916</v>
      </c>
      <c r="F15" s="285" t="s">
        <v>9801</v>
      </c>
    </row>
    <row r="16" spans="1:6" s="14" customFormat="1" ht="27" customHeight="1" x14ac:dyDescent="0.3">
      <c r="A16" s="285" t="s">
        <v>9917</v>
      </c>
      <c r="B16" s="287"/>
      <c r="C16" s="288" t="s">
        <v>9918</v>
      </c>
      <c r="D16" s="285" t="s">
        <v>9919</v>
      </c>
      <c r="E16" s="289" t="s">
        <v>9797</v>
      </c>
      <c r="F16" s="285" t="s">
        <v>9920</v>
      </c>
    </row>
    <row r="18" spans="1:6" ht="23.4" x14ac:dyDescent="0.3">
      <c r="A18" s="284" t="s">
        <v>7602</v>
      </c>
    </row>
    <row r="19" spans="1:6" ht="18" x14ac:dyDescent="0.35">
      <c r="A19" s="13" t="s">
        <v>1643</v>
      </c>
      <c r="B19" s="279" t="s">
        <v>1644</v>
      </c>
      <c r="C19" s="251" t="s">
        <v>1656</v>
      </c>
      <c r="D19" s="250" t="s">
        <v>1645</v>
      </c>
      <c r="E19" s="250" t="s">
        <v>7585</v>
      </c>
      <c r="F19" s="250" t="s">
        <v>1657</v>
      </c>
    </row>
    <row r="20" spans="1:6" ht="43.2" x14ac:dyDescent="0.3">
      <c r="A20" s="285" t="s">
        <v>1537</v>
      </c>
      <c r="B20" s="287">
        <v>709130</v>
      </c>
      <c r="C20" s="288" t="s">
        <v>7603</v>
      </c>
      <c r="D20" s="285" t="s">
        <v>1662</v>
      </c>
      <c r="E20" s="289" t="s">
        <v>1663</v>
      </c>
      <c r="F20" s="285"/>
    </row>
    <row r="21" spans="1:6" ht="22.8" customHeight="1" x14ac:dyDescent="0.3">
      <c r="A21" s="285" t="s">
        <v>3357</v>
      </c>
      <c r="B21" s="287">
        <v>718224</v>
      </c>
      <c r="C21" s="288" t="s">
        <v>7604</v>
      </c>
      <c r="D21" s="285" t="s">
        <v>1658</v>
      </c>
      <c r="E21" s="285" t="s">
        <v>1659</v>
      </c>
      <c r="F21" s="285" t="s">
        <v>7605</v>
      </c>
    </row>
    <row r="22" spans="1:6" ht="43.2" x14ac:dyDescent="0.3">
      <c r="A22" s="285" t="s">
        <v>7606</v>
      </c>
      <c r="B22" s="287">
        <v>721464</v>
      </c>
      <c r="C22" s="288" t="s">
        <v>13113</v>
      </c>
      <c r="D22" s="285"/>
      <c r="E22" s="285"/>
      <c r="F22" s="285"/>
    </row>
    <row r="23" spans="1:6" ht="26.4" customHeight="1" x14ac:dyDescent="0.3">
      <c r="A23" s="285" t="s">
        <v>1538</v>
      </c>
      <c r="B23" s="287">
        <v>706678</v>
      </c>
      <c r="C23" s="288" t="s">
        <v>14167</v>
      </c>
      <c r="D23" s="285" t="s">
        <v>11117</v>
      </c>
      <c r="E23" s="289" t="s">
        <v>11119</v>
      </c>
      <c r="F23" s="285" t="s">
        <v>11118</v>
      </c>
    </row>
    <row r="24" spans="1:6" ht="28.8" x14ac:dyDescent="0.3">
      <c r="A24" s="285" t="s">
        <v>7607</v>
      </c>
      <c r="B24" s="287">
        <v>721014</v>
      </c>
      <c r="C24" s="288" t="s">
        <v>7608</v>
      </c>
      <c r="D24" s="285"/>
      <c r="E24" s="285"/>
      <c r="F24" s="285"/>
    </row>
    <row r="25" spans="1:6" ht="34.799999999999997" customHeight="1" x14ac:dyDescent="0.3">
      <c r="A25" s="285" t="s">
        <v>7609</v>
      </c>
      <c r="B25" s="287">
        <v>723165</v>
      </c>
      <c r="C25" s="288" t="s">
        <v>7610</v>
      </c>
      <c r="D25" s="285" t="s">
        <v>14049</v>
      </c>
      <c r="E25" s="289" t="s">
        <v>14050</v>
      </c>
      <c r="F25" s="285" t="s">
        <v>14051</v>
      </c>
    </row>
    <row r="26" spans="1:6" ht="43.2" x14ac:dyDescent="0.3">
      <c r="A26" s="285" t="s">
        <v>7611</v>
      </c>
      <c r="B26" s="287">
        <v>722449</v>
      </c>
      <c r="C26" s="288" t="s">
        <v>14168</v>
      </c>
      <c r="D26" s="285"/>
      <c r="E26" s="285"/>
      <c r="F26" s="285"/>
    </row>
    <row r="27" spans="1:6" ht="24" customHeight="1" x14ac:dyDescent="0.3">
      <c r="A27" s="285" t="s">
        <v>7612</v>
      </c>
      <c r="B27" s="287">
        <v>603882</v>
      </c>
      <c r="C27" s="288"/>
      <c r="D27" s="285"/>
      <c r="E27" s="285"/>
      <c r="F27" s="285"/>
    </row>
    <row r="28" spans="1:6" ht="24" customHeight="1" x14ac:dyDescent="0.3">
      <c r="A28" s="285" t="s">
        <v>7613</v>
      </c>
      <c r="B28" s="287"/>
      <c r="C28" s="288" t="s">
        <v>7614</v>
      </c>
      <c r="D28" s="285" t="s">
        <v>7615</v>
      </c>
      <c r="E28" s="289" t="s">
        <v>7616</v>
      </c>
      <c r="F28" s="285" t="s">
        <v>7617</v>
      </c>
    </row>
    <row r="29" spans="1:6" ht="28.8" x14ac:dyDescent="0.3">
      <c r="A29" s="285" t="s">
        <v>1539</v>
      </c>
      <c r="B29" s="287">
        <v>708615</v>
      </c>
      <c r="C29" s="288" t="s">
        <v>7618</v>
      </c>
      <c r="D29" s="285" t="s">
        <v>7619</v>
      </c>
      <c r="E29" s="289" t="s">
        <v>7620</v>
      </c>
      <c r="F29" s="288" t="s">
        <v>7621</v>
      </c>
    </row>
    <row r="30" spans="1:6" ht="57.6" x14ac:dyDescent="0.3">
      <c r="A30" s="285" t="s">
        <v>7622</v>
      </c>
      <c r="B30" s="287">
        <v>716846</v>
      </c>
      <c r="C30" s="288" t="s">
        <v>9921</v>
      </c>
      <c r="D30" s="285" t="s">
        <v>7623</v>
      </c>
      <c r="E30" s="289" t="s">
        <v>7624</v>
      </c>
      <c r="F30" s="285" t="s">
        <v>7625</v>
      </c>
    </row>
    <row r="31" spans="1:6" ht="43.2" x14ac:dyDescent="0.3">
      <c r="A31" s="285" t="s">
        <v>1540</v>
      </c>
      <c r="B31" s="287">
        <v>722445</v>
      </c>
      <c r="C31" s="288" t="s">
        <v>7626</v>
      </c>
      <c r="D31" s="285" t="s">
        <v>1664</v>
      </c>
      <c r="E31" s="289" t="s">
        <v>1665</v>
      </c>
      <c r="F31" s="285" t="s">
        <v>7627</v>
      </c>
    </row>
    <row r="32" spans="1:6" ht="57.6" x14ac:dyDescent="0.3">
      <c r="A32" s="285" t="s">
        <v>7628</v>
      </c>
      <c r="B32" s="287">
        <v>722144</v>
      </c>
      <c r="C32" s="288" t="s">
        <v>13114</v>
      </c>
      <c r="D32" s="285" t="s">
        <v>7629</v>
      </c>
      <c r="E32" s="289" t="s">
        <v>7630</v>
      </c>
      <c r="F32" s="285" t="s">
        <v>7631</v>
      </c>
    </row>
    <row r="33" spans="1:6" ht="26.4" customHeight="1" x14ac:dyDescent="0.3">
      <c r="A33" s="285" t="s">
        <v>7632</v>
      </c>
      <c r="B33" s="287"/>
      <c r="C33" s="288" t="s">
        <v>7633</v>
      </c>
      <c r="D33" s="285" t="s">
        <v>7634</v>
      </c>
      <c r="E33" s="289" t="s">
        <v>7635</v>
      </c>
      <c r="F33" s="285" t="s">
        <v>7636</v>
      </c>
    </row>
    <row r="35" spans="1:6" ht="18" x14ac:dyDescent="0.3">
      <c r="A35" s="286" t="s">
        <v>14062</v>
      </c>
    </row>
    <row r="36" spans="1:6" ht="18" x14ac:dyDescent="0.3">
      <c r="A36" s="178" t="s">
        <v>9922</v>
      </c>
    </row>
    <row r="37" spans="1:6" ht="18" x14ac:dyDescent="0.35">
      <c r="A37" s="178" t="s">
        <v>9906</v>
      </c>
      <c r="B37" s="281" t="s">
        <v>1644</v>
      </c>
      <c r="C37" s="251" t="s">
        <v>1656</v>
      </c>
      <c r="D37" s="250" t="s">
        <v>1645</v>
      </c>
      <c r="E37" s="250" t="s">
        <v>9923</v>
      </c>
      <c r="F37" s="250" t="s">
        <v>1657</v>
      </c>
    </row>
    <row r="38" spans="1:6" s="14" customFormat="1" ht="34.200000000000003" customHeight="1" x14ac:dyDescent="0.3">
      <c r="A38" s="285" t="s">
        <v>9924</v>
      </c>
      <c r="B38" s="287"/>
      <c r="C38" s="288" t="s">
        <v>9925</v>
      </c>
      <c r="D38" s="285" t="s">
        <v>9802</v>
      </c>
      <c r="E38" s="289" t="s">
        <v>9803</v>
      </c>
      <c r="F38" s="285" t="s">
        <v>9804</v>
      </c>
    </row>
    <row r="39" spans="1:6" s="14" customFormat="1" ht="34.200000000000003" customHeight="1" x14ac:dyDescent="0.3">
      <c r="A39" s="285" t="s">
        <v>9926</v>
      </c>
      <c r="B39" s="287">
        <v>712206</v>
      </c>
      <c r="C39" s="288" t="s">
        <v>9927</v>
      </c>
      <c r="D39" s="285" t="s">
        <v>9928</v>
      </c>
      <c r="E39" s="289" t="s">
        <v>9798</v>
      </c>
      <c r="F39" s="285" t="s">
        <v>9799</v>
      </c>
    </row>
    <row r="40" spans="1:6" s="14" customFormat="1" ht="34.200000000000003" customHeight="1" x14ac:dyDescent="0.3">
      <c r="A40" s="285" t="s">
        <v>9929</v>
      </c>
      <c r="B40" s="287">
        <v>722287</v>
      </c>
      <c r="C40" s="288" t="s">
        <v>9930</v>
      </c>
      <c r="D40" s="285" t="s">
        <v>9931</v>
      </c>
      <c r="E40" s="289" t="s">
        <v>9800</v>
      </c>
      <c r="F40" s="285"/>
    </row>
    <row r="41" spans="1:6" s="14" customFormat="1" ht="34.200000000000003" customHeight="1" x14ac:dyDescent="0.3">
      <c r="A41" s="285" t="s">
        <v>9794</v>
      </c>
      <c r="B41" s="287">
        <v>721398</v>
      </c>
      <c r="C41" s="290" t="s">
        <v>9932</v>
      </c>
      <c r="D41" s="285" t="s">
        <v>9928</v>
      </c>
      <c r="E41" s="289" t="s">
        <v>9798</v>
      </c>
      <c r="F41" s="285" t="s">
        <v>9796</v>
      </c>
    </row>
    <row r="43" spans="1:6" ht="18" x14ac:dyDescent="0.3">
      <c r="A43" s="286" t="s">
        <v>14052</v>
      </c>
    </row>
    <row r="44" spans="1:6" ht="18" x14ac:dyDescent="0.3">
      <c r="A44" s="178" t="s">
        <v>7584</v>
      </c>
    </row>
    <row r="45" spans="1:6" ht="18" x14ac:dyDescent="0.3">
      <c r="A45" s="13" t="s">
        <v>9906</v>
      </c>
    </row>
    <row r="46" spans="1:6" s="14" customFormat="1" ht="43.8" customHeight="1" x14ac:dyDescent="0.3">
      <c r="A46" s="285" t="s">
        <v>14061</v>
      </c>
      <c r="B46" s="287">
        <v>721781</v>
      </c>
      <c r="C46" s="92" t="s">
        <v>14148</v>
      </c>
      <c r="D46" s="291" t="s">
        <v>14095</v>
      </c>
      <c r="E46" s="288" t="s">
        <v>14100</v>
      </c>
      <c r="F46" s="291" t="s">
        <v>14099</v>
      </c>
    </row>
    <row r="47" spans="1:6" s="14" customFormat="1" ht="43.8" customHeight="1" x14ac:dyDescent="0.3">
      <c r="A47" s="288" t="s">
        <v>14056</v>
      </c>
      <c r="B47" s="287">
        <v>723191</v>
      </c>
      <c r="C47" s="288" t="s">
        <v>14091</v>
      </c>
      <c r="D47" s="291" t="s">
        <v>14097</v>
      </c>
      <c r="E47" s="285" t="s">
        <v>14096</v>
      </c>
      <c r="F47" s="285" t="s">
        <v>14098</v>
      </c>
    </row>
    <row r="48" spans="1:6" s="14" customFormat="1" ht="43.8" customHeight="1" x14ac:dyDescent="0.3">
      <c r="A48" s="288" t="s">
        <v>14053</v>
      </c>
      <c r="B48" s="287">
        <v>713111</v>
      </c>
      <c r="C48" s="288" t="s">
        <v>14149</v>
      </c>
      <c r="D48" s="291" t="s">
        <v>14086</v>
      </c>
      <c r="E48" s="285" t="s">
        <v>14085</v>
      </c>
      <c r="F48" s="285" t="s">
        <v>14087</v>
      </c>
    </row>
    <row r="49" spans="1:6" s="14" customFormat="1" ht="43.8" customHeight="1" x14ac:dyDescent="0.3">
      <c r="A49" s="288" t="s">
        <v>14057</v>
      </c>
      <c r="B49" s="287">
        <v>716815</v>
      </c>
      <c r="C49" s="288" t="s">
        <v>14150</v>
      </c>
      <c r="D49" s="285" t="s">
        <v>14105</v>
      </c>
      <c r="E49" s="285"/>
      <c r="F49" s="285"/>
    </row>
    <row r="50" spans="1:6" s="14" customFormat="1" ht="43.8" customHeight="1" x14ac:dyDescent="0.3">
      <c r="A50" s="288" t="s">
        <v>14058</v>
      </c>
      <c r="B50" s="287"/>
      <c r="C50" s="288" t="s">
        <v>14092</v>
      </c>
      <c r="D50" s="285" t="s">
        <v>14101</v>
      </c>
      <c r="E50" s="285"/>
      <c r="F50" s="285"/>
    </row>
    <row r="51" spans="1:6" s="14" customFormat="1" ht="43.8" customHeight="1" x14ac:dyDescent="0.3">
      <c r="A51" s="288" t="s">
        <v>14054</v>
      </c>
      <c r="B51" s="287">
        <v>722204</v>
      </c>
      <c r="C51" s="288" t="s">
        <v>14090</v>
      </c>
      <c r="D51" s="285" t="s">
        <v>14088</v>
      </c>
      <c r="E51" s="289" t="s">
        <v>14089</v>
      </c>
      <c r="F51" s="285"/>
    </row>
    <row r="52" spans="1:6" s="14" customFormat="1" ht="43.8" customHeight="1" x14ac:dyDescent="0.3">
      <c r="A52" s="285" t="s">
        <v>14059</v>
      </c>
      <c r="B52" s="287">
        <v>723192</v>
      </c>
      <c r="C52" s="288" t="s">
        <v>14093</v>
      </c>
      <c r="D52" s="285" t="s">
        <v>14102</v>
      </c>
      <c r="E52" s="285"/>
      <c r="F52" s="285"/>
    </row>
    <row r="53" spans="1:6" s="14" customFormat="1" ht="43.8" customHeight="1" x14ac:dyDescent="0.3">
      <c r="A53" s="285" t="s">
        <v>14055</v>
      </c>
      <c r="B53" s="287">
        <v>718821</v>
      </c>
      <c r="C53" s="288" t="s">
        <v>14090</v>
      </c>
      <c r="D53" s="285" t="s">
        <v>14103</v>
      </c>
      <c r="E53" s="285"/>
      <c r="F53" s="285"/>
    </row>
    <row r="54" spans="1:6" s="14" customFormat="1" ht="43.8" customHeight="1" x14ac:dyDescent="0.3">
      <c r="A54" s="285" t="s">
        <v>14060</v>
      </c>
      <c r="B54" s="287">
        <v>715336</v>
      </c>
      <c r="C54" s="288" t="s">
        <v>14094</v>
      </c>
      <c r="D54" s="285" t="s">
        <v>14104</v>
      </c>
      <c r="E54" s="285"/>
      <c r="F54" s="285"/>
    </row>
  </sheetData>
  <sortState xmlns:xlrd2="http://schemas.microsoft.com/office/spreadsheetml/2017/richdata2" ref="A46:F54">
    <sortCondition ref="A46:A54"/>
  </sortState>
  <hyperlinks>
    <hyperlink ref="E20" r:id="rId1" xr:uid="{536A814C-A27B-44E8-A4D4-EC2D059A1121}"/>
    <hyperlink ref="E25" r:id="rId2" xr:uid="{C266735D-D6B3-49F5-88B8-60BA48FB8610}"/>
    <hyperlink ref="E33" r:id="rId3" xr:uid="{10208252-EDE0-4CD8-ADDB-FCEC1086F47A}"/>
    <hyperlink ref="E32" r:id="rId4" xr:uid="{9FD8132A-4C9A-42E5-8D7A-74D83B63AE1E}"/>
    <hyperlink ref="E31" r:id="rId5" xr:uid="{F3C854DD-A0F9-4C42-A15D-1B32ED718159}"/>
    <hyperlink ref="E30" r:id="rId6" xr:uid="{695B7DF0-3573-405B-99EB-C14EEE80917A}"/>
    <hyperlink ref="E29" r:id="rId7" xr:uid="{31581B6C-87AA-465B-9BDF-921F39BD9D23}"/>
    <hyperlink ref="E28" r:id="rId8" xr:uid="{74165869-72B6-409F-BDD5-8B9D3281B104}"/>
    <hyperlink ref="E8" r:id="rId9" xr:uid="{329090B3-8C10-42D6-B6C7-6442EC8B6DAA}"/>
    <hyperlink ref="E7" r:id="rId10" xr:uid="{CB504178-D1D2-41FA-AA7E-B73067F4F3E5}"/>
    <hyperlink ref="E6" r:id="rId11" xr:uid="{D53C0987-D569-4DC9-887B-A8002FD9358C}"/>
    <hyperlink ref="E5" r:id="rId12" xr:uid="{5C6A4997-9E02-4625-B064-7D729C10306D}"/>
    <hyperlink ref="E16" r:id="rId13" xr:uid="{FAB97023-22A4-4D04-9205-53A96694CB7E}"/>
    <hyperlink ref="E15" r:id="rId14" xr:uid="{8287EA79-58CE-4459-9491-50D08798EAF9}"/>
    <hyperlink ref="E38" r:id="rId15" xr:uid="{57A0159A-4F4B-48B2-ABD7-CBB8135F2220}"/>
    <hyperlink ref="E39" r:id="rId16" xr:uid="{48793865-8158-4567-A1C9-3E0D67D04231}"/>
    <hyperlink ref="E41" r:id="rId17" xr:uid="{EA60578A-22ED-43BA-BF34-001748019B73}"/>
    <hyperlink ref="E40" r:id="rId18" xr:uid="{8D82B893-74C4-41A6-B209-C8FE832C1548}"/>
    <hyperlink ref="E23" r:id="rId19" display="mailto:Waterguy3286@yahoo.com" xr:uid="{EC6989F2-A533-4CC9-B24E-808AD4C3E548}"/>
    <hyperlink ref="E51" r:id="rId20" xr:uid="{D0B632F0-30D5-4918-9C49-EAA040F53B09}"/>
  </hyperlinks>
  <pageMargins left="0.7" right="0.7" top="0.75" bottom="0.75" header="0.3" footer="0.3"/>
  <pageSetup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1FF2-F2A8-41FC-98A6-F3891281BAB2}">
  <dimension ref="B1:G70"/>
  <sheetViews>
    <sheetView topLeftCell="A28" workbookViewId="0">
      <selection activeCell="B41" sqref="B41"/>
    </sheetView>
  </sheetViews>
  <sheetFormatPr defaultColWidth="9.109375" defaultRowHeight="14.4" x14ac:dyDescent="0.3"/>
  <cols>
    <col min="2" max="2" width="61.109375" style="27" customWidth="1"/>
    <col min="3" max="3" width="9.6640625" customWidth="1"/>
    <col min="4" max="4" width="19" bestFit="1" customWidth="1"/>
    <col min="5" max="5" width="17.33203125" customWidth="1"/>
    <col min="6" max="6" width="33.88671875" customWidth="1"/>
    <col min="7" max="7" width="13.5546875" customWidth="1"/>
  </cols>
  <sheetData>
    <row r="1" spans="2:6" ht="21" x14ac:dyDescent="0.4">
      <c r="B1" s="377" t="s">
        <v>3882</v>
      </c>
      <c r="C1" s="377"/>
      <c r="D1" s="377"/>
      <c r="E1" s="377"/>
      <c r="F1" s="377"/>
    </row>
    <row r="2" spans="2:6" x14ac:dyDescent="0.3">
      <c r="B2" s="38" t="s">
        <v>1666</v>
      </c>
      <c r="C2" s="25"/>
      <c r="D2" s="24" t="s">
        <v>1667</v>
      </c>
      <c r="E2" s="24" t="s">
        <v>1668</v>
      </c>
      <c r="F2" s="24" t="s">
        <v>1669</v>
      </c>
    </row>
    <row r="3" spans="2:6" x14ac:dyDescent="0.3">
      <c r="B3" s="39" t="s">
        <v>3883</v>
      </c>
      <c r="C3" s="25"/>
      <c r="D3" s="25" t="s">
        <v>3884</v>
      </c>
      <c r="E3" s="25" t="s">
        <v>3885</v>
      </c>
      <c r="F3" s="20" t="s">
        <v>3886</v>
      </c>
    </row>
    <row r="4" spans="2:6" x14ac:dyDescent="0.3">
      <c r="B4" s="39" t="s">
        <v>588</v>
      </c>
      <c r="C4" s="25"/>
      <c r="D4" s="25" t="s">
        <v>3887</v>
      </c>
      <c r="E4" s="25" t="s">
        <v>3888</v>
      </c>
      <c r="F4" s="20" t="s">
        <v>3889</v>
      </c>
    </row>
    <row r="5" spans="2:6" x14ac:dyDescent="0.3">
      <c r="B5" s="39" t="s">
        <v>3890</v>
      </c>
      <c r="C5" s="25"/>
      <c r="D5" s="25" t="s">
        <v>3891</v>
      </c>
      <c r="E5" s="25" t="s">
        <v>3892</v>
      </c>
      <c r="F5" s="20" t="s">
        <v>3893</v>
      </c>
    </row>
    <row r="6" spans="2:6" x14ac:dyDescent="0.3">
      <c r="B6" s="39" t="s">
        <v>3894</v>
      </c>
      <c r="C6" s="25"/>
      <c r="D6" s="25" t="s">
        <v>3895</v>
      </c>
      <c r="E6" s="25" t="s">
        <v>3896</v>
      </c>
      <c r="F6" s="20" t="s">
        <v>3897</v>
      </c>
    </row>
    <row r="7" spans="2:6" x14ac:dyDescent="0.3">
      <c r="B7" s="39" t="s">
        <v>3357</v>
      </c>
      <c r="C7" s="25"/>
      <c r="D7" s="25" t="s">
        <v>3898</v>
      </c>
      <c r="E7" s="25" t="s">
        <v>1660</v>
      </c>
      <c r="F7" s="20" t="s">
        <v>1659</v>
      </c>
    </row>
    <row r="8" spans="2:6" x14ac:dyDescent="0.3">
      <c r="B8" s="39" t="s">
        <v>3899</v>
      </c>
      <c r="C8" s="25"/>
      <c r="D8" s="25"/>
      <c r="E8" s="25"/>
      <c r="F8" s="25"/>
    </row>
    <row r="9" spans="2:6" x14ac:dyDescent="0.3">
      <c r="B9" s="39" t="s">
        <v>3900</v>
      </c>
      <c r="C9" s="25"/>
      <c r="D9" s="25" t="s">
        <v>3901</v>
      </c>
      <c r="E9" s="25" t="s">
        <v>3902</v>
      </c>
      <c r="F9" s="20" t="s">
        <v>3903</v>
      </c>
    </row>
    <row r="10" spans="2:6" x14ac:dyDescent="0.3">
      <c r="B10" s="39" t="s">
        <v>1101</v>
      </c>
      <c r="C10" s="25"/>
      <c r="D10" s="25" t="s">
        <v>1670</v>
      </c>
      <c r="E10" s="25" t="s">
        <v>3904</v>
      </c>
      <c r="F10" s="20" t="s">
        <v>1671</v>
      </c>
    </row>
    <row r="11" spans="2:6" x14ac:dyDescent="0.3">
      <c r="B11" s="39" t="s">
        <v>1104</v>
      </c>
      <c r="C11" s="25"/>
      <c r="D11" s="25" t="s">
        <v>1672</v>
      </c>
      <c r="E11" s="25" t="s">
        <v>3905</v>
      </c>
      <c r="F11" s="20" t="s">
        <v>3906</v>
      </c>
    </row>
    <row r="12" spans="2:6" x14ac:dyDescent="0.3">
      <c r="B12" s="39" t="s">
        <v>3907</v>
      </c>
      <c r="C12" s="25"/>
      <c r="D12" s="25" t="s">
        <v>1673</v>
      </c>
      <c r="E12" s="25" t="s">
        <v>3908</v>
      </c>
      <c r="F12" s="25"/>
    </row>
    <row r="13" spans="2:6" x14ac:dyDescent="0.3">
      <c r="B13" s="39" t="s">
        <v>3909</v>
      </c>
      <c r="C13" s="25"/>
      <c r="D13" s="25" t="s">
        <v>3910</v>
      </c>
      <c r="E13" s="25" t="s">
        <v>3911</v>
      </c>
      <c r="F13" s="20" t="s">
        <v>3912</v>
      </c>
    </row>
    <row r="14" spans="2:6" x14ac:dyDescent="0.3">
      <c r="B14" s="39" t="s">
        <v>745</v>
      </c>
      <c r="C14" s="25"/>
      <c r="D14" s="25" t="s">
        <v>3913</v>
      </c>
      <c r="E14" s="25" t="s">
        <v>3914</v>
      </c>
      <c r="F14" s="20" t="s">
        <v>3915</v>
      </c>
    </row>
    <row r="15" spans="2:6" x14ac:dyDescent="0.3">
      <c r="B15" s="39" t="s">
        <v>1130</v>
      </c>
      <c r="C15" s="25"/>
      <c r="D15" s="25" t="s">
        <v>3916</v>
      </c>
      <c r="E15" s="25" t="s">
        <v>3917</v>
      </c>
      <c r="F15" s="20" t="s">
        <v>3918</v>
      </c>
    </row>
    <row r="16" spans="2:6" x14ac:dyDescent="0.3">
      <c r="B16" s="39" t="s">
        <v>468</v>
      </c>
      <c r="C16" s="25"/>
      <c r="D16" s="25" t="s">
        <v>2400</v>
      </c>
      <c r="E16" s="25" t="s">
        <v>3919</v>
      </c>
      <c r="F16" s="20" t="s">
        <v>3920</v>
      </c>
    </row>
    <row r="17" spans="2:7" x14ac:dyDescent="0.3">
      <c r="B17" s="39" t="s">
        <v>4</v>
      </c>
      <c r="C17" s="25"/>
      <c r="D17" s="25" t="s">
        <v>3921</v>
      </c>
      <c r="E17" s="25" t="s">
        <v>3922</v>
      </c>
      <c r="F17" s="20" t="s">
        <v>3923</v>
      </c>
    </row>
    <row r="18" spans="2:7" x14ac:dyDescent="0.3">
      <c r="B18" s="39" t="s">
        <v>1548</v>
      </c>
      <c r="C18" s="25"/>
      <c r="D18" s="25" t="s">
        <v>3924</v>
      </c>
      <c r="E18" s="25" t="s">
        <v>3925</v>
      </c>
      <c r="F18" s="20" t="s">
        <v>3926</v>
      </c>
      <c r="G18" s="8" t="s">
        <v>3927</v>
      </c>
    </row>
    <row r="19" spans="2:7" x14ac:dyDescent="0.3">
      <c r="B19" s="39" t="s">
        <v>773</v>
      </c>
      <c r="C19" s="25"/>
      <c r="D19" s="25" t="s">
        <v>3928</v>
      </c>
      <c r="E19" s="25" t="s">
        <v>3929</v>
      </c>
      <c r="F19" s="20" t="s">
        <v>3930</v>
      </c>
    </row>
    <row r="20" spans="2:7" x14ac:dyDescent="0.3">
      <c r="B20" s="39" t="s">
        <v>3931</v>
      </c>
      <c r="C20" s="25"/>
      <c r="D20" s="25" t="s">
        <v>3932</v>
      </c>
      <c r="E20" s="25" t="s">
        <v>3933</v>
      </c>
      <c r="F20" s="20" t="s">
        <v>3934</v>
      </c>
    </row>
    <row r="21" spans="2:7" x14ac:dyDescent="0.3">
      <c r="B21" s="39" t="s">
        <v>3935</v>
      </c>
      <c r="C21" s="25"/>
      <c r="D21" s="25" t="s">
        <v>3936</v>
      </c>
      <c r="E21" s="25" t="s">
        <v>3937</v>
      </c>
      <c r="F21" s="20" t="s">
        <v>3938</v>
      </c>
    </row>
    <row r="22" spans="2:7" x14ac:dyDescent="0.3">
      <c r="B22" s="39" t="s">
        <v>1164</v>
      </c>
      <c r="C22" s="25"/>
      <c r="D22" s="25" t="s">
        <v>3939</v>
      </c>
      <c r="E22" s="25" t="s">
        <v>3940</v>
      </c>
      <c r="F22" s="20" t="s">
        <v>1674</v>
      </c>
    </row>
    <row r="23" spans="2:7" x14ac:dyDescent="0.3">
      <c r="B23" s="39" t="s">
        <v>3941</v>
      </c>
      <c r="C23" s="25"/>
      <c r="D23" s="25"/>
      <c r="E23" s="25"/>
      <c r="F23" s="25"/>
    </row>
    <row r="24" spans="2:7" x14ac:dyDescent="0.3">
      <c r="B24" s="39" t="s">
        <v>3942</v>
      </c>
      <c r="C24" s="25"/>
      <c r="D24" s="25" t="s">
        <v>3943</v>
      </c>
      <c r="E24" s="25" t="s">
        <v>3944</v>
      </c>
      <c r="F24" s="20" t="s">
        <v>3945</v>
      </c>
    </row>
    <row r="25" spans="2:7" x14ac:dyDescent="0.3">
      <c r="B25" s="39" t="s">
        <v>470</v>
      </c>
      <c r="C25" s="25"/>
      <c r="D25" s="25" t="s">
        <v>3946</v>
      </c>
      <c r="E25" s="25" t="s">
        <v>3947</v>
      </c>
      <c r="F25" s="20" t="s">
        <v>2399</v>
      </c>
    </row>
    <row r="26" spans="2:7" x14ac:dyDescent="0.3">
      <c r="B26" s="39" t="s">
        <v>3948</v>
      </c>
      <c r="C26" s="25"/>
      <c r="D26" s="25" t="s">
        <v>3949</v>
      </c>
      <c r="E26" s="25" t="s">
        <v>3950</v>
      </c>
      <c r="F26" s="20" t="s">
        <v>3951</v>
      </c>
    </row>
    <row r="27" spans="2:7" x14ac:dyDescent="0.3">
      <c r="B27" s="39" t="s">
        <v>3952</v>
      </c>
      <c r="C27" s="25"/>
      <c r="D27" s="25" t="s">
        <v>3953</v>
      </c>
      <c r="E27" s="25"/>
      <c r="F27" s="20" t="s">
        <v>1675</v>
      </c>
    </row>
    <row r="28" spans="2:7" x14ac:dyDescent="0.3">
      <c r="B28" s="39" t="s">
        <v>3954</v>
      </c>
      <c r="C28" s="25"/>
      <c r="D28" s="25" t="s">
        <v>3955</v>
      </c>
      <c r="E28" s="25" t="s">
        <v>3956</v>
      </c>
      <c r="F28" s="20" t="s">
        <v>3957</v>
      </c>
    </row>
    <row r="29" spans="2:7" x14ac:dyDescent="0.3">
      <c r="B29" s="39" t="s">
        <v>3958</v>
      </c>
      <c r="C29" s="25"/>
      <c r="D29" s="25" t="s">
        <v>3959</v>
      </c>
      <c r="E29" s="25" t="s">
        <v>3960</v>
      </c>
      <c r="F29" s="20" t="s">
        <v>3961</v>
      </c>
    </row>
    <row r="30" spans="2:7" x14ac:dyDescent="0.3">
      <c r="B30" s="39" t="s">
        <v>3962</v>
      </c>
      <c r="C30" s="25"/>
      <c r="D30" s="25" t="s">
        <v>3963</v>
      </c>
      <c r="E30" s="25" t="s">
        <v>3964</v>
      </c>
      <c r="F30" s="20" t="s">
        <v>3965</v>
      </c>
    </row>
    <row r="31" spans="2:7" x14ac:dyDescent="0.3">
      <c r="B31" s="39" t="s">
        <v>3966</v>
      </c>
      <c r="C31" s="25"/>
      <c r="D31" s="25" t="s">
        <v>3967</v>
      </c>
      <c r="E31" s="25" t="s">
        <v>3968</v>
      </c>
      <c r="F31" s="20" t="s">
        <v>3969</v>
      </c>
    </row>
    <row r="32" spans="2:7" x14ac:dyDescent="0.3">
      <c r="B32" s="39" t="s">
        <v>3970</v>
      </c>
      <c r="C32" s="25"/>
      <c r="D32" s="25" t="s">
        <v>3971</v>
      </c>
      <c r="E32" s="25" t="s">
        <v>3927</v>
      </c>
      <c r="F32" s="20" t="s">
        <v>3972</v>
      </c>
    </row>
    <row r="33" spans="2:6" x14ac:dyDescent="0.3">
      <c r="B33" s="39" t="s">
        <v>3973</v>
      </c>
      <c r="C33" s="25"/>
      <c r="D33" s="25" t="s">
        <v>3974</v>
      </c>
      <c r="E33" s="25" t="s">
        <v>3975</v>
      </c>
      <c r="F33" s="20" t="s">
        <v>3976</v>
      </c>
    </row>
    <row r="34" spans="2:6" x14ac:dyDescent="0.3">
      <c r="B34" s="39" t="s">
        <v>1543</v>
      </c>
      <c r="C34" s="25"/>
      <c r="D34" s="25" t="s">
        <v>2400</v>
      </c>
      <c r="E34" s="25" t="s">
        <v>3977</v>
      </c>
      <c r="F34" s="20" t="s">
        <v>1676</v>
      </c>
    </row>
    <row r="35" spans="2:6" x14ac:dyDescent="0.3">
      <c r="B35" s="39" t="s">
        <v>3379</v>
      </c>
      <c r="C35" s="25"/>
      <c r="D35" s="25" t="s">
        <v>3978</v>
      </c>
      <c r="E35" s="25" t="s">
        <v>3979</v>
      </c>
      <c r="F35" s="20" t="s">
        <v>3980</v>
      </c>
    </row>
    <row r="36" spans="2:6" x14ac:dyDescent="0.3">
      <c r="B36" s="39" t="s">
        <v>3981</v>
      </c>
      <c r="C36" s="25"/>
      <c r="D36" s="25" t="s">
        <v>1677</v>
      </c>
      <c r="E36" s="25" t="s">
        <v>3982</v>
      </c>
      <c r="F36" s="20" t="s">
        <v>1678</v>
      </c>
    </row>
    <row r="37" spans="2:6" x14ac:dyDescent="0.3">
      <c r="B37" s="39" t="s">
        <v>3383</v>
      </c>
      <c r="C37" s="25"/>
      <c r="D37" s="25" t="s">
        <v>3983</v>
      </c>
      <c r="E37" s="25" t="s">
        <v>3984</v>
      </c>
      <c r="F37" s="20" t="s">
        <v>3985</v>
      </c>
    </row>
    <row r="38" spans="2:6" x14ac:dyDescent="0.3">
      <c r="B38" s="39" t="s">
        <v>2476</v>
      </c>
      <c r="C38" s="25"/>
      <c r="D38" s="25"/>
      <c r="E38" s="25"/>
      <c r="F38" s="25"/>
    </row>
    <row r="39" spans="2:6" x14ac:dyDescent="0.3">
      <c r="B39" s="39" t="s">
        <v>3986</v>
      </c>
      <c r="C39" s="25"/>
      <c r="D39" s="25" t="s">
        <v>3987</v>
      </c>
      <c r="E39" s="25" t="s">
        <v>3988</v>
      </c>
      <c r="F39" s="20" t="s">
        <v>3989</v>
      </c>
    </row>
    <row r="40" spans="2:6" x14ac:dyDescent="0.3">
      <c r="B40" s="39" t="s">
        <v>3990</v>
      </c>
      <c r="C40" s="25"/>
      <c r="D40" s="25" t="s">
        <v>3991</v>
      </c>
      <c r="E40" s="25" t="s">
        <v>3992</v>
      </c>
      <c r="F40" s="20" t="s">
        <v>1679</v>
      </c>
    </row>
    <row r="41" spans="2:6" x14ac:dyDescent="0.3">
      <c r="B41" s="39" t="s">
        <v>3993</v>
      </c>
      <c r="C41" s="25"/>
      <c r="D41" s="25" t="s">
        <v>3994</v>
      </c>
      <c r="E41" s="25" t="s">
        <v>3995</v>
      </c>
      <c r="F41" s="20" t="s">
        <v>3996</v>
      </c>
    </row>
    <row r="42" spans="2:6" x14ac:dyDescent="0.3">
      <c r="B42" s="39" t="s">
        <v>3997</v>
      </c>
      <c r="C42" s="25"/>
      <c r="D42" s="25" t="s">
        <v>3998</v>
      </c>
      <c r="E42" s="25" t="s">
        <v>3999</v>
      </c>
      <c r="F42" s="20" t="s">
        <v>4000</v>
      </c>
    </row>
    <row r="43" spans="2:6" x14ac:dyDescent="0.3">
      <c r="B43" s="39" t="s">
        <v>4001</v>
      </c>
      <c r="C43" s="25"/>
      <c r="D43" s="25"/>
      <c r="E43" t="s">
        <v>1680</v>
      </c>
      <c r="F43" s="8" t="s">
        <v>1681</v>
      </c>
    </row>
    <row r="44" spans="2:6" x14ac:dyDescent="0.3">
      <c r="B44" s="39" t="s">
        <v>4002</v>
      </c>
      <c r="C44" s="25"/>
      <c r="D44" s="25" t="s">
        <v>2409</v>
      </c>
      <c r="E44" s="25" t="s">
        <v>4003</v>
      </c>
      <c r="F44" s="20" t="s">
        <v>4004</v>
      </c>
    </row>
    <row r="45" spans="2:6" x14ac:dyDescent="0.3">
      <c r="B45" s="39" t="s">
        <v>1556</v>
      </c>
      <c r="C45" s="25"/>
      <c r="D45" s="25" t="s">
        <v>4005</v>
      </c>
      <c r="E45" s="25" t="s">
        <v>4006</v>
      </c>
      <c r="F45" s="20" t="s">
        <v>4007</v>
      </c>
    </row>
    <row r="46" spans="2:6" x14ac:dyDescent="0.3">
      <c r="B46" s="39" t="s">
        <v>4008</v>
      </c>
      <c r="C46" s="25"/>
      <c r="D46" s="25" t="s">
        <v>4009</v>
      </c>
      <c r="E46" s="25" t="s">
        <v>4010</v>
      </c>
      <c r="F46" s="20" t="s">
        <v>4011</v>
      </c>
    </row>
    <row r="47" spans="2:6" x14ac:dyDescent="0.3">
      <c r="B47" s="39" t="s">
        <v>4012</v>
      </c>
      <c r="C47" s="25"/>
      <c r="D47" s="25" t="s">
        <v>1682</v>
      </c>
      <c r="E47" s="25" t="s">
        <v>4013</v>
      </c>
      <c r="F47" s="20" t="s">
        <v>1683</v>
      </c>
    </row>
    <row r="48" spans="2:6" x14ac:dyDescent="0.3">
      <c r="B48" s="39" t="s">
        <v>1262</v>
      </c>
      <c r="C48" s="25"/>
      <c r="D48" s="25" t="s">
        <v>4014</v>
      </c>
      <c r="E48" s="25" t="s">
        <v>4015</v>
      </c>
      <c r="F48" s="20" t="s">
        <v>4016</v>
      </c>
    </row>
    <row r="49" spans="2:6" x14ac:dyDescent="0.3">
      <c r="B49" s="39" t="s">
        <v>4017</v>
      </c>
      <c r="C49" s="25"/>
      <c r="D49" s="25" t="s">
        <v>4018</v>
      </c>
      <c r="E49" s="25" t="s">
        <v>4019</v>
      </c>
      <c r="F49" s="20" t="s">
        <v>4020</v>
      </c>
    </row>
    <row r="50" spans="2:6" x14ac:dyDescent="0.3">
      <c r="B50" s="39" t="s">
        <v>4021</v>
      </c>
      <c r="C50" s="25"/>
      <c r="D50" s="25" t="s">
        <v>4022</v>
      </c>
      <c r="E50" s="25" t="s">
        <v>4023</v>
      </c>
      <c r="F50" s="20" t="s">
        <v>1685</v>
      </c>
    </row>
    <row r="51" spans="2:6" x14ac:dyDescent="0.3">
      <c r="B51" s="39" t="s">
        <v>4024</v>
      </c>
      <c r="C51" s="25"/>
      <c r="D51" s="25"/>
      <c r="E51" s="25"/>
      <c r="F51" s="25"/>
    </row>
    <row r="52" spans="2:6" x14ac:dyDescent="0.3">
      <c r="B52" s="39" t="s">
        <v>3843</v>
      </c>
      <c r="C52" s="25"/>
      <c r="D52" s="25" t="s">
        <v>4025</v>
      </c>
      <c r="E52" s="25" t="s">
        <v>4026</v>
      </c>
      <c r="F52" s="20" t="s">
        <v>4027</v>
      </c>
    </row>
    <row r="53" spans="2:6" x14ac:dyDescent="0.3">
      <c r="B53" s="39" t="s">
        <v>4028</v>
      </c>
      <c r="C53" s="25"/>
      <c r="D53" s="25" t="s">
        <v>4029</v>
      </c>
      <c r="E53" s="25" t="s">
        <v>4030</v>
      </c>
      <c r="F53" s="20" t="s">
        <v>4031</v>
      </c>
    </row>
    <row r="54" spans="2:6" x14ac:dyDescent="0.3">
      <c r="B54" s="39" t="s">
        <v>333</v>
      </c>
      <c r="C54" s="25"/>
      <c r="D54" s="25" t="s">
        <v>4032</v>
      </c>
      <c r="E54" s="25" t="s">
        <v>4033</v>
      </c>
      <c r="F54" s="20" t="s">
        <v>4034</v>
      </c>
    </row>
    <row r="55" spans="2:6" x14ac:dyDescent="0.3">
      <c r="B55" s="39" t="s">
        <v>4035</v>
      </c>
      <c r="C55" s="25"/>
      <c r="D55" s="25" t="s">
        <v>4036</v>
      </c>
      <c r="E55" s="25" t="s">
        <v>4037</v>
      </c>
      <c r="F55" s="20" t="s">
        <v>4038</v>
      </c>
    </row>
    <row r="56" spans="2:6" x14ac:dyDescent="0.3">
      <c r="B56" s="39" t="s">
        <v>2014</v>
      </c>
      <c r="C56" s="25"/>
      <c r="D56" s="25" t="s">
        <v>4039</v>
      </c>
      <c r="E56" s="25" t="s">
        <v>4040</v>
      </c>
      <c r="F56" s="20" t="s">
        <v>4041</v>
      </c>
    </row>
    <row r="57" spans="2:6" x14ac:dyDescent="0.3">
      <c r="B57" s="39" t="s">
        <v>4042</v>
      </c>
      <c r="C57" s="25"/>
      <c r="D57" s="25"/>
      <c r="E57" s="25"/>
      <c r="F57" s="25"/>
    </row>
    <row r="58" spans="2:6" x14ac:dyDescent="0.3">
      <c r="B58" s="39" t="s">
        <v>4043</v>
      </c>
      <c r="C58" s="25"/>
      <c r="D58" s="25" t="s">
        <v>1684</v>
      </c>
      <c r="E58" s="25" t="s">
        <v>4044</v>
      </c>
      <c r="F58" s="20" t="s">
        <v>4045</v>
      </c>
    </row>
    <row r="59" spans="2:6" x14ac:dyDescent="0.3">
      <c r="B59" s="39" t="s">
        <v>4046</v>
      </c>
      <c r="C59" s="25"/>
      <c r="D59" s="25" t="s">
        <v>4047</v>
      </c>
      <c r="E59" s="25" t="s">
        <v>4048</v>
      </c>
      <c r="F59" s="20" t="s">
        <v>4049</v>
      </c>
    </row>
    <row r="60" spans="2:6" x14ac:dyDescent="0.3">
      <c r="B60" s="39" t="s">
        <v>116</v>
      </c>
      <c r="C60" s="25"/>
      <c r="D60" s="25" t="s">
        <v>4050</v>
      </c>
      <c r="E60" s="25"/>
      <c r="F60" s="25"/>
    </row>
    <row r="61" spans="2:6" x14ac:dyDescent="0.3">
      <c r="B61" s="39" t="s">
        <v>438</v>
      </c>
      <c r="C61" s="25"/>
      <c r="D61" s="25" t="s">
        <v>4051</v>
      </c>
      <c r="E61" s="25"/>
      <c r="F61" s="20" t="s">
        <v>1686</v>
      </c>
    </row>
    <row r="62" spans="2:6" x14ac:dyDescent="0.3">
      <c r="B62" s="39" t="s">
        <v>3394</v>
      </c>
      <c r="C62" s="25"/>
      <c r="D62" s="25" t="s">
        <v>4052</v>
      </c>
      <c r="E62" s="25" t="s">
        <v>4053</v>
      </c>
      <c r="F62" s="20" t="s">
        <v>4054</v>
      </c>
    </row>
    <row r="63" spans="2:6" x14ac:dyDescent="0.3">
      <c r="B63" s="39" t="s">
        <v>2658</v>
      </c>
      <c r="C63" s="25"/>
      <c r="D63" s="25" t="s">
        <v>4055</v>
      </c>
      <c r="E63" s="25" t="s">
        <v>4056</v>
      </c>
      <c r="F63" s="20" t="s">
        <v>4057</v>
      </c>
    </row>
    <row r="64" spans="2:6" x14ac:dyDescent="0.3">
      <c r="B64" s="39" t="s">
        <v>4058</v>
      </c>
      <c r="C64" s="25"/>
      <c r="D64" s="25" t="s">
        <v>4059</v>
      </c>
      <c r="E64" s="25" t="s">
        <v>4060</v>
      </c>
      <c r="F64" s="20" t="s">
        <v>4061</v>
      </c>
    </row>
    <row r="65" spans="2:6" x14ac:dyDescent="0.3">
      <c r="B65" s="39" t="s">
        <v>4062</v>
      </c>
      <c r="C65" s="25"/>
      <c r="D65" s="25" t="s">
        <v>4063</v>
      </c>
      <c r="E65" s="25" t="s">
        <v>4064</v>
      </c>
      <c r="F65" s="20" t="s">
        <v>4065</v>
      </c>
    </row>
    <row r="66" spans="2:6" x14ac:dyDescent="0.3">
      <c r="B66" s="39" t="s">
        <v>2659</v>
      </c>
      <c r="C66" s="25"/>
      <c r="D66" s="25" t="s">
        <v>4066</v>
      </c>
      <c r="E66" s="25" t="s">
        <v>4067</v>
      </c>
      <c r="F66" s="20" t="s">
        <v>4068</v>
      </c>
    </row>
    <row r="67" spans="2:6" x14ac:dyDescent="0.3">
      <c r="B67" s="39" t="s">
        <v>3851</v>
      </c>
      <c r="C67" s="25"/>
      <c r="D67" s="25" t="s">
        <v>4069</v>
      </c>
      <c r="E67" s="25" t="s">
        <v>4070</v>
      </c>
      <c r="F67" s="20" t="s">
        <v>4071</v>
      </c>
    </row>
    <row r="68" spans="2:6" x14ac:dyDescent="0.3">
      <c r="B68" s="39" t="s">
        <v>4072</v>
      </c>
      <c r="C68" s="25"/>
      <c r="D68" s="25" t="s">
        <v>4073</v>
      </c>
      <c r="E68" s="25" t="s">
        <v>4074</v>
      </c>
      <c r="F68" s="20" t="s">
        <v>4075</v>
      </c>
    </row>
    <row r="69" spans="2:6" x14ac:dyDescent="0.3">
      <c r="B69" s="39" t="s">
        <v>4076</v>
      </c>
      <c r="C69" s="25"/>
      <c r="D69" s="25" t="s">
        <v>4077</v>
      </c>
      <c r="E69" s="25" t="s">
        <v>4078</v>
      </c>
      <c r="F69" s="20" t="s">
        <v>4079</v>
      </c>
    </row>
    <row r="70" spans="2:6" x14ac:dyDescent="0.3">
      <c r="B70" s="39" t="s">
        <v>4080</v>
      </c>
      <c r="C70" s="25"/>
      <c r="D70" s="25" t="s">
        <v>4081</v>
      </c>
      <c r="E70" s="25" t="s">
        <v>4082</v>
      </c>
      <c r="F70" s="20" t="s">
        <v>4083</v>
      </c>
    </row>
  </sheetData>
  <mergeCells count="1">
    <mergeCell ref="B1:F1"/>
  </mergeCells>
  <hyperlinks>
    <hyperlink ref="F64" r:id="rId1" xr:uid="{6FAE9C4E-DFD2-429F-B9E4-66E342E061B5}"/>
    <hyperlink ref="F63" r:id="rId2" xr:uid="{0DD004B0-7ACB-47C4-A057-AE6E87B81157}"/>
    <hyperlink ref="G18" r:id="rId3" display="sara@completebook.com" xr:uid="{94947439-F3AC-4D53-9BFC-3CD7D2ABF0F4}"/>
    <hyperlink ref="F3" r:id="rId4" xr:uid="{01BD7C6F-ECB9-4547-A0FD-85CB2083C4F0}"/>
    <hyperlink ref="F18" r:id="rId5" xr:uid="{C28FCAA3-A1F5-467A-8758-672EFCDA2015}"/>
    <hyperlink ref="F30" r:id="rId6" xr:uid="{A48B03B8-00C3-446C-A6D3-A43539984C0D}"/>
    <hyperlink ref="F34" r:id="rId7" xr:uid="{70288638-9154-47DA-B573-5CD4181ED6EB}"/>
    <hyperlink ref="F37" r:id="rId8" xr:uid="{231A3873-43AE-4CAB-8DFD-27F91A9019EE}"/>
    <hyperlink ref="F39" r:id="rId9" xr:uid="{3BD007A0-65E0-425B-8DBF-B55E1B167B63}"/>
    <hyperlink ref="F42" r:id="rId10" xr:uid="{D839E007-5641-4CAA-A84A-2B94E5F9F80F}"/>
    <hyperlink ref="F47" r:id="rId11" xr:uid="{3BF0304D-904A-4593-99E6-AB08DBE65CB0}"/>
    <hyperlink ref="F59" r:id="rId12" xr:uid="{DD018E18-1357-4440-9C71-562C88A4BF23}"/>
    <hyperlink ref="F54" r:id="rId13" xr:uid="{C37EBDC4-049B-4B70-87CA-506A5CB31944}"/>
    <hyperlink ref="F53" r:id="rId14" xr:uid="{DDF348EA-4902-4155-8D0D-9386E4214951}"/>
    <hyperlink ref="F58" r:id="rId15" xr:uid="{57B114CE-0B55-4BEB-9AE6-E99A887A94E7}"/>
    <hyperlink ref="F61" r:id="rId16" xr:uid="{10C117B7-0355-4A7A-BA75-C7E114EA6A39}"/>
    <hyperlink ref="F62" r:id="rId17" xr:uid="{BBD2C7B2-D00F-4869-ACBE-01601A0A9FDF}"/>
    <hyperlink ref="F66" r:id="rId18" xr:uid="{339F03D1-245A-4AD8-A548-C983A6F8000A}"/>
    <hyperlink ref="F68" r:id="rId19" xr:uid="{3CC46A8F-CED3-4F7E-B307-4AEDEF20EB88}"/>
    <hyperlink ref="F48" r:id="rId20" xr:uid="{2056A015-B5DD-4D73-98DD-811FC9A71BB3}"/>
    <hyperlink ref="F28" r:id="rId21" xr:uid="{9DE4EA78-D68E-4173-8205-2536B202119A}"/>
    <hyperlink ref="F35" r:id="rId22" xr:uid="{7D66AD73-CA50-448E-8954-339E3464CCE4}"/>
    <hyperlink ref="F26" r:id="rId23" xr:uid="{95D98B11-9DB6-46E7-91C7-CD0EE7F0ACE7}"/>
    <hyperlink ref="F4" r:id="rId24" xr:uid="{174C500B-95A8-43A3-A683-34C40D9E835E}"/>
    <hyperlink ref="F7" r:id="rId25" xr:uid="{56EDFCA3-0D4F-4886-A52C-61B91436883C}"/>
    <hyperlink ref="F13" r:id="rId26" xr:uid="{A9D1FD03-4FC1-450D-B803-EEE3E9BB9880}"/>
    <hyperlink ref="F27" r:id="rId27" xr:uid="{4D8B2CA0-7F48-4189-9678-F22754F0DC29}"/>
    <hyperlink ref="F16" r:id="rId28" xr:uid="{DCEC3CF8-C999-4597-B17F-B42132B9C098}"/>
    <hyperlink ref="F17" r:id="rId29" xr:uid="{6E070CFC-CFF4-4491-AC5E-EAF2854081ED}"/>
    <hyperlink ref="F21" r:id="rId30" xr:uid="{8C9CBCED-B030-4CA7-BFE2-E6BE810827A1}"/>
    <hyperlink ref="F15" r:id="rId31" xr:uid="{F1BE6BB7-6A66-4370-8CFD-2DE6F8431F02}"/>
    <hyperlink ref="F70" r:id="rId32" xr:uid="{18719BB2-51D3-4A04-9327-D7F45ADABB32}"/>
    <hyperlink ref="F25" r:id="rId33" xr:uid="{25B65D27-32CD-436E-8C8E-18ABB86263C2}"/>
    <hyperlink ref="F24" r:id="rId34" xr:uid="{82E7E2E3-7E35-4BBE-8185-FCD82C67ECF7}"/>
    <hyperlink ref="F29" r:id="rId35" xr:uid="{AD262F49-50D7-48AA-8735-9DAD229AFCDE}"/>
    <hyperlink ref="F67" r:id="rId36" xr:uid="{51C2397B-9A5E-4F94-A5F8-FB117213401C}"/>
    <hyperlink ref="F5" r:id="rId37" xr:uid="{E229E4B3-3749-4F32-B4D3-3A358C0241FB}"/>
    <hyperlink ref="F6" r:id="rId38" xr:uid="{035EE654-E160-4C53-9C3D-5AE986264B45}"/>
    <hyperlink ref="F9" r:id="rId39" xr:uid="{621DAD9F-AB1C-4CD3-8807-057373A6125D}"/>
    <hyperlink ref="F10" r:id="rId40" xr:uid="{9575B744-7455-493F-B91D-2D44E890C952}"/>
    <hyperlink ref="F52" r:id="rId41" xr:uid="{F2DF251B-3CD9-4ECC-8CA8-E797D2FA64E0}"/>
    <hyperlink ref="F14" r:id="rId42" xr:uid="{97669E3E-C612-4B7A-8439-60DF320501A6}"/>
    <hyperlink ref="F32" r:id="rId43" xr:uid="{0EB4F6A9-C91F-47EC-95C7-73E3775563C4}"/>
    <hyperlink ref="F33" r:id="rId44" xr:uid="{91B32066-F3E1-4272-97C6-86287DFDEC4B}"/>
    <hyperlink ref="F19" r:id="rId45" xr:uid="{55A68DA9-DA46-4C94-BDE1-F1ED5A47C92C}"/>
    <hyperlink ref="F69" r:id="rId46" xr:uid="{28F82C63-207B-4980-846B-7E6FCB188EF8}"/>
    <hyperlink ref="F44" r:id="rId47" xr:uid="{349EFB08-DA72-49FC-97EC-7D2C6A8F3330}"/>
    <hyperlink ref="F49" r:id="rId48" xr:uid="{A304D0EF-F912-48B9-80D3-2D76505C4F7A}"/>
    <hyperlink ref="F65" r:id="rId49" xr:uid="{838DB37D-8718-4D60-A443-B11B0CE25E66}"/>
    <hyperlink ref="F56" r:id="rId50" xr:uid="{45AD2BB3-8D06-48D3-B305-451A7CAB5D7B}"/>
    <hyperlink ref="F22" r:id="rId51" xr:uid="{F7CB1086-6DCF-4114-8B68-548421C995D7}"/>
    <hyperlink ref="F46" r:id="rId52" xr:uid="{716EA996-4073-4EED-8F71-BF39AF0EA2BB}"/>
    <hyperlink ref="F11" r:id="rId53" xr:uid="{E80D18DE-A3F3-49A2-89BE-3FA7D14BA0A0}"/>
    <hyperlink ref="F40" r:id="rId54" xr:uid="{86FB3F43-8F35-4969-9714-EA67B58A7509}"/>
    <hyperlink ref="F55" r:id="rId55" xr:uid="{5F9E0A13-488A-4693-B3B8-7A8CA76F3F50}"/>
    <hyperlink ref="F36" r:id="rId56" xr:uid="{0136E6D8-E326-4C37-B545-7E510B73A75A}"/>
    <hyperlink ref="F41" r:id="rId57" xr:uid="{A5FF9ADF-D1EB-44EB-81C1-95B8B89FC4FB}"/>
    <hyperlink ref="F20" r:id="rId58" xr:uid="{084C15D6-3AD2-45B4-B888-4D366BBDFA7B}"/>
    <hyperlink ref="F45" r:id="rId59" xr:uid="{DA7A61DE-4D78-44C9-9A11-8649243C8758}"/>
    <hyperlink ref="F31" r:id="rId60" xr:uid="{17D09DB4-0D74-47A7-9315-EF5130F3FAAD}"/>
    <hyperlink ref="F43" r:id="rId61" xr:uid="{D0982BFD-C3FE-4186-B527-34445067E5AB}"/>
    <hyperlink ref="F50" r:id="rId62" xr:uid="{B1AB3AA6-E264-4DE3-8846-90DEC018B19B}"/>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FA4A4-E9F0-49D6-BA5D-6203AC10CED8}">
  <dimension ref="A1:F44"/>
  <sheetViews>
    <sheetView workbookViewId="0">
      <selection activeCell="A30" sqref="A30"/>
    </sheetView>
  </sheetViews>
  <sheetFormatPr defaultColWidth="8.88671875" defaultRowHeight="14.4" x14ac:dyDescent="0.3"/>
  <cols>
    <col min="1" max="1" width="39.44140625" style="25" customWidth="1"/>
    <col min="2" max="2" width="27.5546875" style="25" customWidth="1"/>
    <col min="3" max="3" width="43.88671875" style="25" customWidth="1"/>
    <col min="4" max="4" width="19.5546875" style="25" customWidth="1"/>
    <col min="5" max="5" width="13.109375" style="25" customWidth="1"/>
    <col min="6" max="6" width="15.6640625" style="26" customWidth="1"/>
    <col min="7" max="7" width="4.5546875" style="25" customWidth="1"/>
    <col min="8" max="16384" width="8.88671875" style="25"/>
  </cols>
  <sheetData>
    <row r="1" spans="1:6" ht="18" x14ac:dyDescent="0.35">
      <c r="A1" s="378" t="s">
        <v>4628</v>
      </c>
      <c r="B1" s="378"/>
      <c r="C1" s="378"/>
      <c r="D1" s="378"/>
    </row>
    <row r="2" spans="1:6" ht="18" x14ac:dyDescent="0.35">
      <c r="A2" s="231"/>
      <c r="B2" s="231"/>
      <c r="C2" s="231"/>
      <c r="D2" s="231"/>
    </row>
    <row r="3" spans="1:6" ht="38.25" customHeight="1" x14ac:dyDescent="0.35">
      <c r="A3" s="379" t="s">
        <v>4629</v>
      </c>
      <c r="B3" s="380"/>
      <c r="C3" s="380"/>
      <c r="D3" s="380"/>
    </row>
    <row r="4" spans="1:6" ht="18" x14ac:dyDescent="0.35">
      <c r="A4" s="231"/>
      <c r="B4" s="231"/>
      <c r="C4" s="231"/>
      <c r="D4" s="231"/>
    </row>
    <row r="6" spans="1:6" x14ac:dyDescent="0.3">
      <c r="A6" s="24" t="s">
        <v>1666</v>
      </c>
      <c r="B6" s="24" t="s">
        <v>1667</v>
      </c>
      <c r="C6" s="24" t="s">
        <v>1669</v>
      </c>
      <c r="D6" s="24" t="s">
        <v>1668</v>
      </c>
      <c r="E6" s="24" t="s">
        <v>1387</v>
      </c>
      <c r="F6" s="232" t="s">
        <v>1388</v>
      </c>
    </row>
    <row r="7" spans="1:6" x14ac:dyDescent="0.3">
      <c r="A7" s="233" t="s">
        <v>1928</v>
      </c>
      <c r="B7" s="234" t="s">
        <v>4630</v>
      </c>
      <c r="C7" s="235" t="s">
        <v>4631</v>
      </c>
      <c r="D7" s="25" t="s">
        <v>4632</v>
      </c>
      <c r="E7" s="26" t="s">
        <v>1385</v>
      </c>
      <c r="F7" s="26" t="s">
        <v>1533</v>
      </c>
    </row>
    <row r="8" spans="1:6" x14ac:dyDescent="0.3">
      <c r="A8" s="233" t="s">
        <v>4609</v>
      </c>
      <c r="B8" s="234" t="s">
        <v>4633</v>
      </c>
      <c r="C8" s="235" t="s">
        <v>4634</v>
      </c>
      <c r="D8" s="25" t="s">
        <v>4635</v>
      </c>
      <c r="E8" s="26" t="s">
        <v>1385</v>
      </c>
      <c r="F8" s="26" t="s">
        <v>1533</v>
      </c>
    </row>
    <row r="9" spans="1:6" x14ac:dyDescent="0.3">
      <c r="A9" s="233" t="s">
        <v>1401</v>
      </c>
      <c r="B9" s="234" t="s">
        <v>4636</v>
      </c>
      <c r="C9" s="235" t="s">
        <v>4637</v>
      </c>
      <c r="D9" s="25" t="s">
        <v>4638</v>
      </c>
      <c r="E9" s="26" t="s">
        <v>1385</v>
      </c>
      <c r="F9" s="26" t="s">
        <v>1533</v>
      </c>
    </row>
    <row r="10" spans="1:6" x14ac:dyDescent="0.3">
      <c r="A10" s="233" t="s">
        <v>4610</v>
      </c>
      <c r="B10" s="234" t="s">
        <v>4639</v>
      </c>
      <c r="C10" s="235" t="s">
        <v>3903</v>
      </c>
      <c r="D10" s="25" t="s">
        <v>3902</v>
      </c>
      <c r="E10" s="26" t="s">
        <v>1385</v>
      </c>
      <c r="F10" s="26" t="s">
        <v>1533</v>
      </c>
    </row>
    <row r="11" spans="1:6" x14ac:dyDescent="0.3">
      <c r="A11" s="233" t="s">
        <v>2029</v>
      </c>
      <c r="B11" s="234" t="s">
        <v>4640</v>
      </c>
      <c r="C11" s="235" t="s">
        <v>4641</v>
      </c>
      <c r="D11" s="25" t="s">
        <v>4642</v>
      </c>
      <c r="E11" s="26" t="s">
        <v>1385</v>
      </c>
      <c r="F11" s="26" t="s">
        <v>1533</v>
      </c>
    </row>
    <row r="12" spans="1:6" x14ac:dyDescent="0.3">
      <c r="A12" s="233" t="s">
        <v>725</v>
      </c>
      <c r="B12" s="234" t="s">
        <v>4643</v>
      </c>
      <c r="C12" s="235" t="s">
        <v>4644</v>
      </c>
      <c r="D12" s="25" t="s">
        <v>4645</v>
      </c>
      <c r="E12" s="26" t="s">
        <v>1385</v>
      </c>
      <c r="F12" s="26" t="s">
        <v>1533</v>
      </c>
    </row>
    <row r="13" spans="1:6" x14ac:dyDescent="0.3">
      <c r="A13" s="233" t="s">
        <v>4611</v>
      </c>
      <c r="B13" s="234" t="s">
        <v>4646</v>
      </c>
      <c r="C13" s="235" t="s">
        <v>4647</v>
      </c>
      <c r="D13" s="25" t="s">
        <v>4648</v>
      </c>
      <c r="E13" s="26" t="s">
        <v>1385</v>
      </c>
      <c r="F13" s="26" t="s">
        <v>1533</v>
      </c>
    </row>
    <row r="14" spans="1:6" x14ac:dyDescent="0.3">
      <c r="A14" s="233" t="s">
        <v>1970</v>
      </c>
      <c r="B14" s="234" t="s">
        <v>4649</v>
      </c>
      <c r="C14" s="235" t="s">
        <v>4650</v>
      </c>
      <c r="D14" s="25" t="s">
        <v>4651</v>
      </c>
      <c r="E14" s="26" t="s">
        <v>1385</v>
      </c>
      <c r="F14" s="26" t="s">
        <v>1533</v>
      </c>
    </row>
    <row r="15" spans="1:6" x14ac:dyDescent="0.3">
      <c r="A15" s="233" t="s">
        <v>4612</v>
      </c>
      <c r="B15" s="234" t="s">
        <v>4652</v>
      </c>
      <c r="C15" s="235" t="s">
        <v>4653</v>
      </c>
      <c r="D15" s="25" t="s">
        <v>4654</v>
      </c>
      <c r="E15" s="26" t="s">
        <v>1385</v>
      </c>
      <c r="F15" s="26" t="s">
        <v>1533</v>
      </c>
    </row>
    <row r="16" spans="1:6" x14ac:dyDescent="0.3">
      <c r="A16" s="233" t="s">
        <v>4613</v>
      </c>
      <c r="B16" s="234" t="s">
        <v>4655</v>
      </c>
      <c r="C16" s="235" t="s">
        <v>1689</v>
      </c>
      <c r="D16" s="25" t="s">
        <v>1690</v>
      </c>
      <c r="E16" s="26" t="s">
        <v>1385</v>
      </c>
      <c r="F16" s="26" t="s">
        <v>1533</v>
      </c>
    </row>
    <row r="17" spans="1:6" x14ac:dyDescent="0.3">
      <c r="A17" s="233" t="s">
        <v>1417</v>
      </c>
      <c r="B17" s="234" t="s">
        <v>4656</v>
      </c>
      <c r="C17" s="235" t="s">
        <v>4657</v>
      </c>
      <c r="D17" s="25" t="s">
        <v>4658</v>
      </c>
      <c r="E17" s="26" t="s">
        <v>1385</v>
      </c>
      <c r="F17" s="26" t="s">
        <v>1533</v>
      </c>
    </row>
    <row r="18" spans="1:6" x14ac:dyDescent="0.3">
      <c r="A18" s="233" t="s">
        <v>4614</v>
      </c>
      <c r="B18" s="234" t="s">
        <v>4659</v>
      </c>
      <c r="C18" s="235" t="s">
        <v>4660</v>
      </c>
      <c r="D18" s="25" t="s">
        <v>4661</v>
      </c>
      <c r="E18" s="26" t="s">
        <v>1385</v>
      </c>
      <c r="F18" s="26" t="s">
        <v>1533</v>
      </c>
    </row>
    <row r="19" spans="1:6" x14ac:dyDescent="0.3">
      <c r="A19" s="233" t="s">
        <v>1529</v>
      </c>
      <c r="B19" s="234" t="s">
        <v>4662</v>
      </c>
      <c r="C19" s="235" t="s">
        <v>1652</v>
      </c>
      <c r="D19" s="25" t="s">
        <v>1653</v>
      </c>
      <c r="E19" s="26" t="s">
        <v>1385</v>
      </c>
      <c r="F19" s="26" t="s">
        <v>1533</v>
      </c>
    </row>
    <row r="20" spans="1:6" x14ac:dyDescent="0.3">
      <c r="A20" s="233" t="s">
        <v>4615</v>
      </c>
      <c r="B20" s="234" t="s">
        <v>4663</v>
      </c>
      <c r="C20" s="235" t="s">
        <v>4664</v>
      </c>
      <c r="D20" s="25" t="s">
        <v>4665</v>
      </c>
      <c r="E20" s="26" t="s">
        <v>1385</v>
      </c>
      <c r="F20" s="26" t="s">
        <v>1533</v>
      </c>
    </row>
    <row r="21" spans="1:6" x14ac:dyDescent="0.3">
      <c r="A21" s="233" t="s">
        <v>4616</v>
      </c>
      <c r="B21" s="234" t="s">
        <v>4666</v>
      </c>
      <c r="C21" s="235" t="s">
        <v>4667</v>
      </c>
      <c r="D21" s="25" t="s">
        <v>4668</v>
      </c>
      <c r="E21" s="26" t="s">
        <v>1385</v>
      </c>
      <c r="F21" s="26" t="s">
        <v>1533</v>
      </c>
    </row>
    <row r="22" spans="1:6" x14ac:dyDescent="0.3">
      <c r="A22" s="233" t="s">
        <v>1430</v>
      </c>
      <c r="B22" s="234" t="s">
        <v>4669</v>
      </c>
      <c r="C22" s="235" t="s">
        <v>4670</v>
      </c>
      <c r="D22" s="25" t="s">
        <v>4671</v>
      </c>
      <c r="E22" s="26" t="s">
        <v>1385</v>
      </c>
      <c r="F22" s="26" t="s">
        <v>1533</v>
      </c>
    </row>
    <row r="23" spans="1:6" x14ac:dyDescent="0.3">
      <c r="A23" s="233" t="s">
        <v>2957</v>
      </c>
      <c r="B23" s="234" t="s">
        <v>4672</v>
      </c>
      <c r="C23" s="235" t="s">
        <v>3138</v>
      </c>
      <c r="D23" s="25" t="s">
        <v>4673</v>
      </c>
      <c r="E23" s="26" t="s">
        <v>1385</v>
      </c>
      <c r="F23" s="26" t="s">
        <v>1533</v>
      </c>
    </row>
    <row r="24" spans="1:6" x14ac:dyDescent="0.3">
      <c r="A24" s="235" t="s">
        <v>4617</v>
      </c>
      <c r="B24" s="234" t="s">
        <v>4674</v>
      </c>
      <c r="C24" s="235" t="s">
        <v>4675</v>
      </c>
      <c r="D24" s="25" t="s">
        <v>4676</v>
      </c>
      <c r="E24" s="26" t="s">
        <v>1385</v>
      </c>
      <c r="F24" s="26" t="s">
        <v>1533</v>
      </c>
    </row>
    <row r="25" spans="1:6" x14ac:dyDescent="0.3">
      <c r="A25" s="233" t="s">
        <v>4618</v>
      </c>
      <c r="B25" s="234" t="s">
        <v>4677</v>
      </c>
      <c r="C25" s="235" t="s">
        <v>4678</v>
      </c>
      <c r="D25" s="25" t="s">
        <v>4679</v>
      </c>
      <c r="E25" s="26" t="s">
        <v>1385</v>
      </c>
      <c r="F25" s="26" t="s">
        <v>1533</v>
      </c>
    </row>
    <row r="26" spans="1:6" x14ac:dyDescent="0.3">
      <c r="A26" s="233" t="s">
        <v>1211</v>
      </c>
      <c r="B26" s="234" t="s">
        <v>4680</v>
      </c>
      <c r="C26" s="235" t="s">
        <v>4681</v>
      </c>
      <c r="D26" s="25" t="s">
        <v>4682</v>
      </c>
      <c r="E26" s="26" t="s">
        <v>1385</v>
      </c>
      <c r="F26" s="26" t="s">
        <v>1533</v>
      </c>
    </row>
    <row r="27" spans="1:6" x14ac:dyDescent="0.3">
      <c r="A27" s="233" t="s">
        <v>4619</v>
      </c>
      <c r="B27" s="234" t="s">
        <v>4683</v>
      </c>
      <c r="C27" s="235" t="s">
        <v>4684</v>
      </c>
      <c r="D27" s="25" t="s">
        <v>4685</v>
      </c>
      <c r="E27" s="26" t="s">
        <v>1385</v>
      </c>
      <c r="F27" s="26" t="s">
        <v>1533</v>
      </c>
    </row>
    <row r="28" spans="1:6" x14ac:dyDescent="0.3">
      <c r="A28" s="233" t="s">
        <v>4620</v>
      </c>
      <c r="B28" s="234" t="s">
        <v>4686</v>
      </c>
      <c r="C28" s="235" t="s">
        <v>4687</v>
      </c>
      <c r="D28" s="25" t="s">
        <v>4688</v>
      </c>
      <c r="E28" s="26" t="s">
        <v>1385</v>
      </c>
      <c r="F28" s="236" t="s">
        <v>1534</v>
      </c>
    </row>
    <row r="29" spans="1:6" x14ac:dyDescent="0.3">
      <c r="A29" s="233" t="s">
        <v>2043</v>
      </c>
      <c r="B29" s="234" t="s">
        <v>4689</v>
      </c>
      <c r="C29" s="235" t="s">
        <v>4690</v>
      </c>
      <c r="D29" s="25" t="s">
        <v>4691</v>
      </c>
      <c r="E29" s="26" t="s">
        <v>1385</v>
      </c>
      <c r="F29" s="26" t="s">
        <v>1533</v>
      </c>
    </row>
    <row r="30" spans="1:6" x14ac:dyDescent="0.3">
      <c r="A30" s="233" t="s">
        <v>4621</v>
      </c>
      <c r="B30" s="234" t="s">
        <v>4692</v>
      </c>
      <c r="C30" s="235" t="s">
        <v>4693</v>
      </c>
      <c r="D30" s="25" t="s">
        <v>4694</v>
      </c>
      <c r="E30" s="26" t="s">
        <v>1385</v>
      </c>
      <c r="F30" s="26" t="s">
        <v>1533</v>
      </c>
    </row>
    <row r="31" spans="1:6" x14ac:dyDescent="0.3">
      <c r="A31" s="233" t="s">
        <v>3315</v>
      </c>
      <c r="B31" s="234" t="s">
        <v>4695</v>
      </c>
      <c r="C31" s="235" t="s">
        <v>1691</v>
      </c>
      <c r="D31" s="25" t="s">
        <v>4696</v>
      </c>
      <c r="E31" s="26" t="s">
        <v>1385</v>
      </c>
      <c r="F31" s="26" t="s">
        <v>1533</v>
      </c>
    </row>
    <row r="32" spans="1:6" x14ac:dyDescent="0.3">
      <c r="A32" s="233" t="s">
        <v>4622</v>
      </c>
      <c r="B32" s="234" t="s">
        <v>4697</v>
      </c>
      <c r="C32" s="235" t="s">
        <v>4698</v>
      </c>
      <c r="D32" s="25" t="s">
        <v>4699</v>
      </c>
      <c r="E32" s="26" t="s">
        <v>1385</v>
      </c>
      <c r="F32" s="26" t="s">
        <v>1533</v>
      </c>
    </row>
    <row r="33" spans="1:6" x14ac:dyDescent="0.3">
      <c r="A33" s="233" t="s">
        <v>1557</v>
      </c>
      <c r="B33" s="234" t="s">
        <v>4700</v>
      </c>
      <c r="C33" s="235" t="s">
        <v>4701</v>
      </c>
      <c r="D33" s="25" t="s">
        <v>4702</v>
      </c>
      <c r="E33" s="26" t="s">
        <v>1385</v>
      </c>
      <c r="F33" s="26" t="s">
        <v>1533</v>
      </c>
    </row>
    <row r="34" spans="1:6" x14ac:dyDescent="0.3">
      <c r="A34" s="233" t="s">
        <v>2192</v>
      </c>
      <c r="B34" s="234" t="s">
        <v>4703</v>
      </c>
      <c r="C34" s="235" t="s">
        <v>4704</v>
      </c>
      <c r="D34" s="25" t="s">
        <v>4705</v>
      </c>
      <c r="E34" s="26" t="s">
        <v>1385</v>
      </c>
      <c r="F34" s="26" t="s">
        <v>1533</v>
      </c>
    </row>
    <row r="35" spans="1:6" x14ac:dyDescent="0.3">
      <c r="A35" s="233" t="s">
        <v>947</v>
      </c>
      <c r="B35" s="234" t="s">
        <v>4706</v>
      </c>
      <c r="C35" s="235" t="s">
        <v>4707</v>
      </c>
      <c r="D35" s="25" t="s">
        <v>4708</v>
      </c>
      <c r="E35" s="26" t="s">
        <v>1385</v>
      </c>
      <c r="F35" s="26" t="s">
        <v>1533</v>
      </c>
    </row>
    <row r="36" spans="1:6" x14ac:dyDescent="0.3">
      <c r="A36" s="233" t="s">
        <v>4623</v>
      </c>
      <c r="B36" s="234" t="s">
        <v>4709</v>
      </c>
      <c r="C36" s="235" t="s">
        <v>1692</v>
      </c>
      <c r="D36" s="25" t="s">
        <v>1693</v>
      </c>
      <c r="E36" s="26" t="s">
        <v>1385</v>
      </c>
      <c r="F36" s="26" t="s">
        <v>1533</v>
      </c>
    </row>
    <row r="37" spans="1:6" x14ac:dyDescent="0.3">
      <c r="A37" s="233" t="s">
        <v>1465</v>
      </c>
      <c r="B37" s="234" t="s">
        <v>4656</v>
      </c>
      <c r="C37" s="235" t="s">
        <v>4710</v>
      </c>
      <c r="D37" s="25" t="s">
        <v>4711</v>
      </c>
      <c r="E37" s="26" t="s">
        <v>1385</v>
      </c>
      <c r="F37" s="26" t="s">
        <v>1533</v>
      </c>
    </row>
    <row r="38" spans="1:6" x14ac:dyDescent="0.3">
      <c r="A38" s="233" t="s">
        <v>1581</v>
      </c>
      <c r="B38" s="234" t="s">
        <v>4712</v>
      </c>
      <c r="C38" s="235" t="s">
        <v>1694</v>
      </c>
      <c r="D38" s="25" t="s">
        <v>1695</v>
      </c>
      <c r="E38" s="26" t="s">
        <v>1385</v>
      </c>
      <c r="F38" s="26" t="s">
        <v>1533</v>
      </c>
    </row>
    <row r="39" spans="1:6" x14ac:dyDescent="0.3">
      <c r="A39" s="233" t="s">
        <v>1572</v>
      </c>
      <c r="B39" s="234" t="s">
        <v>4713</v>
      </c>
      <c r="C39" s="235" t="s">
        <v>4714</v>
      </c>
      <c r="D39" s="25" t="s">
        <v>4715</v>
      </c>
      <c r="E39" s="26" t="s">
        <v>1385</v>
      </c>
      <c r="F39" s="26" t="s">
        <v>1533</v>
      </c>
    </row>
    <row r="40" spans="1:6" x14ac:dyDescent="0.3">
      <c r="A40" s="233" t="s">
        <v>3164</v>
      </c>
      <c r="B40" s="234" t="s">
        <v>4716</v>
      </c>
      <c r="C40" s="235" t="s">
        <v>4717</v>
      </c>
      <c r="D40" s="25" t="s">
        <v>4718</v>
      </c>
      <c r="E40" s="26" t="s">
        <v>1385</v>
      </c>
      <c r="F40" s="26" t="s">
        <v>1533</v>
      </c>
    </row>
    <row r="41" spans="1:6" x14ac:dyDescent="0.3">
      <c r="A41" s="233" t="s">
        <v>4624</v>
      </c>
      <c r="B41" s="234" t="s">
        <v>4719</v>
      </c>
      <c r="C41" s="235" t="s">
        <v>4720</v>
      </c>
      <c r="D41" s="25" t="s">
        <v>4721</v>
      </c>
      <c r="E41" s="26" t="s">
        <v>1385</v>
      </c>
      <c r="F41" s="26" t="s">
        <v>1533</v>
      </c>
    </row>
    <row r="42" spans="1:6" x14ac:dyDescent="0.3">
      <c r="A42" s="233" t="s">
        <v>554</v>
      </c>
      <c r="B42" s="234" t="s">
        <v>4722</v>
      </c>
      <c r="C42" s="235" t="s">
        <v>2408</v>
      </c>
      <c r="D42" s="25" t="s">
        <v>4723</v>
      </c>
      <c r="E42" s="26" t="s">
        <v>1385</v>
      </c>
      <c r="F42" s="26" t="s">
        <v>1533</v>
      </c>
    </row>
    <row r="43" spans="1:6" x14ac:dyDescent="0.3">
      <c r="A43" s="233" t="s">
        <v>4625</v>
      </c>
      <c r="B43" s="234" t="s">
        <v>4724</v>
      </c>
      <c r="C43" s="235" t="s">
        <v>4725</v>
      </c>
      <c r="D43" s="25" t="s">
        <v>4726</v>
      </c>
      <c r="E43" s="26" t="s">
        <v>1385</v>
      </c>
      <c r="F43" s="26" t="s">
        <v>1533</v>
      </c>
    </row>
    <row r="44" spans="1:6" x14ac:dyDescent="0.3">
      <c r="A44" s="233" t="s">
        <v>1582</v>
      </c>
      <c r="B44" s="234" t="s">
        <v>4727</v>
      </c>
      <c r="C44" s="235" t="s">
        <v>1696</v>
      </c>
      <c r="D44" s="25" t="s">
        <v>1697</v>
      </c>
      <c r="E44" s="26" t="s">
        <v>1385</v>
      </c>
      <c r="F44" s="26" t="s">
        <v>1533</v>
      </c>
    </row>
  </sheetData>
  <mergeCells count="2">
    <mergeCell ref="A1:D1"/>
    <mergeCell ref="A3:D3"/>
  </mergeCells>
  <hyperlinks>
    <hyperlink ref="A24" r:id="rId1" display="https://urldefense.com/v3/__https:/www.branded1st.com__;!!CUSciUoK5FE!dlxz-_r2pevcNlJbb6iWEk1vfV27BFU9L5tCjr7g4RfudTvl-dUxibOG2Ikj2GjOZ5U$" xr:uid="{5E37908A-90D9-4F66-ADC6-17F74AA06F47}"/>
    <hyperlink ref="C39" r:id="rId2" display="mailto:connie.sutton@staples.com" xr:uid="{BB8C0084-4C60-41B1-9AA3-E0336BEA0576}"/>
    <hyperlink ref="C32" r:id="rId3" display="mailto:npsbids@oriental.com" xr:uid="{1E4948BC-46AB-4BAB-B1FD-B863F7BAA5F7}"/>
    <hyperlink ref="C17" r:id="rId4" display="mailto:Bids@customsportswear.net" xr:uid="{9AC5298A-1FFA-41D6-814A-3BD03ED9BFB7}"/>
    <hyperlink ref="C37" r:id="rId5" display="mailto:Bids@schoolteefactory.com" xr:uid="{F9BCEA99-D782-4550-8EB0-A4E07BDDF04A}"/>
    <hyperlink ref="C19" r:id="rId6" display="mailto:kyle@finishlineprints.com" xr:uid="{45BFFB9D-5BA3-48F1-A1FC-5DA965BEA8FB}"/>
    <hyperlink ref="C28" r:id="rId7" display="mailto:service@leapinleos.com" xr:uid="{3F4BFD0C-3364-4F69-A49C-0EC817F19855}"/>
    <hyperlink ref="C29" r:id="rId8" display="mailto:Allen@lendanmktg.com" xr:uid="{7ADC7610-F4CD-43FD-8F19-9B75D7F9E5C9}"/>
    <hyperlink ref="C16" r:id="rId9" display="mailto:covenantrophies@verizon.net" xr:uid="{5CF48DC2-7A78-43DE-B831-393B01845C96}"/>
    <hyperlink ref="C42" r:id="rId10" display="mailto:bids@masterteacher.com" xr:uid="{C515731A-13E2-4030-8171-7BFDC2AE3268}"/>
    <hyperlink ref="C23" r:id="rId11" display="mailto:mchambers@groggydogonline.com" xr:uid="{DC5D8BED-B15A-434A-A946-A413DBB260FA}"/>
    <hyperlink ref="C40" r:id="rId12" display="mailto:angela@tmftoursandtravel.com" xr:uid="{0C778398-2C84-43DD-986A-A9C560C4AB32}"/>
    <hyperlink ref="C34" r:id="rId13" display="mailto:SHERI.MCBRIDE@PROFORMA.COM" xr:uid="{0A24F20F-5E7C-4323-88E2-26C41E7D8C6B}"/>
    <hyperlink ref="C41" r:id="rId14" display="mailto:gareth.hughes@theglitchco.com" xr:uid="{9D44E860-F196-46F8-831A-DB0BD445B71B}"/>
    <hyperlink ref="C15" r:id="rId15" display="mailto:mhk-gtmbids@hanes.com" xr:uid="{068CFD3D-B7FB-4158-9546-49AB101EC933}"/>
    <hyperlink ref="C14" r:id="rId16" display="mailto:rudy@bullmarketpromotions.com" xr:uid="{440CE5A2-AB2D-43AC-9F7A-330CA67EA59D}"/>
    <hyperlink ref="C35" r:id="rId17" display="mailto:stacy.nwpromo@att.net" xr:uid="{726EF279-65F7-4EE8-AC57-8091F1A4A8B4}"/>
    <hyperlink ref="C24" r:id="rId18" display="mailto:derrell@branded1st.com" xr:uid="{8D0DB28B-25AE-4F15-A134-6C6F0D4DB726}"/>
    <hyperlink ref="C22" r:id="rId19" display="mailto:bids@gandyink.com" xr:uid="{A5A70678-4199-4B6B-87B9-34EED746E987}"/>
    <hyperlink ref="C7" r:id="rId20" display="mailto:bids@4imprint.com" xr:uid="{FEA7A312-F747-49AA-8CE3-6D3D1D95E84F}"/>
    <hyperlink ref="C20" r:id="rId21" display="mailto:rgray@advanced-online.com" xr:uid="{A303017E-3728-4C0D-BBAC-4A751CE0A334}"/>
    <hyperlink ref="C21" r:id="rId22" display="mailto:larry@gamechangingimage.com" xr:uid="{1BE8A750-A1F3-4C54-9AD8-1A999BA7170E}"/>
    <hyperlink ref="C11" r:id="rId23" display="mailto:peter@authenticpromotions.com" xr:uid="{0C051E36-9CB4-43EE-B5C0-9052929FB047}"/>
    <hyperlink ref="C10" r:id="rId24" display="mailto:arkdesigns3@att.net" xr:uid="{86BAB943-4149-43F6-8A7F-E4DA67E5C338}"/>
    <hyperlink ref="C43" r:id="rId25" display="mailto:casey@tegroup.biz" xr:uid="{81B2AAB2-63FB-4672-A481-819488664589}"/>
    <hyperlink ref="C27" r:id="rId26" display="mailto:javaughn1973@gmail.com" xr:uid="{E54C5ACF-A45B-41D3-AE93-267D03660474}"/>
    <hyperlink ref="C30" r:id="rId27" display="mailto:lonestarathletic@gmail.com" xr:uid="{E7F0D299-61E2-40DE-B442-CD5AF7B7C50F}"/>
    <hyperlink ref="C9" r:id="rId28" display="mailto:mark@ahitexas.com" xr:uid="{CC6D6D94-47F2-4591-A38B-4F029B2E130E}"/>
    <hyperlink ref="C31" r:id="rId29" display="mailto:mmartin@mtmrecognition.com" xr:uid="{5A497ACF-668E-4939-B88B-F7FAF4F16956}"/>
    <hyperlink ref="C12" r:id="rId30" display="mailto:bids@baypromo.net" xr:uid="{E6CF8995-A109-47D6-B0ED-8AC5D7D16F30}"/>
    <hyperlink ref="C26" r:id="rId31" display="mailto:bids@jostens.com" xr:uid="{F7EB2113-0E7F-45C9-A8F8-1FC1D673AC54}"/>
    <hyperlink ref="C8" r:id="rId32" display="mailto:kathy@aaitrophies.com" xr:uid="{84274AE0-E59D-449F-9DFC-0138B7AE2673}"/>
    <hyperlink ref="C38" r:id="rId33" display="mailto:luis@spiritmonkey.com" xr:uid="{6F230FBA-EAE8-48AA-A0D7-14C3F054C8D9}"/>
    <hyperlink ref="C36" r:id="rId34" display="mailto:juli@schoollife.com" xr:uid="{6606493E-983A-4E35-98E5-19F4E90FB186}"/>
    <hyperlink ref="C44" r:id="rId35" display="mailto:cedric@vestigeinternational.com" xr:uid="{091F9E27-31DB-427D-AC9D-9D41409F85A8}"/>
    <hyperlink ref="C18" r:id="rId36" display="mailto:Bids@fancloth.com" xr:uid="{0E2DABF5-4685-4AA1-B5A7-8E6C7170A72C}"/>
    <hyperlink ref="C13" r:id="rId37" display="mailto:info@blueribbontrophies.com" xr:uid="{A81C5EA5-44A8-487E-B0FB-0AF74ACDF2ED}"/>
    <hyperlink ref="C33" r:id="rId38" display="mailto:bids@positivepromotions.com" xr:uid="{76BB1C95-8854-4EE8-BA64-D570DEBEE79C}"/>
    <hyperlink ref="C25" r:id="rId39" display="mailto:michelle@imagesourceteam.com" xr:uid="{9D58A0A5-2191-438B-AA0C-5874CDB0017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CB57-796E-4C34-AD9C-4C78622792DB}">
  <dimension ref="A1:F160"/>
  <sheetViews>
    <sheetView topLeftCell="A7" workbookViewId="0">
      <selection activeCell="E19" sqref="E19"/>
    </sheetView>
  </sheetViews>
  <sheetFormatPr defaultRowHeight="14.4" x14ac:dyDescent="0.3"/>
  <cols>
    <col min="2" max="2" width="63.5546875" customWidth="1"/>
    <col min="3" max="3" width="21.44140625" customWidth="1"/>
    <col min="4" max="4" width="18.109375" bestFit="1" customWidth="1"/>
    <col min="5" max="5" width="39.33203125" bestFit="1" customWidth="1"/>
    <col min="6" max="6" width="42.33203125" bestFit="1" customWidth="1"/>
  </cols>
  <sheetData>
    <row r="1" spans="1:6" s="22" customFormat="1" ht="42.75" customHeight="1" x14ac:dyDescent="0.35">
      <c r="B1" s="178" t="s">
        <v>7818</v>
      </c>
    </row>
    <row r="2" spans="1:6" s="22" customFormat="1" ht="18" x14ac:dyDescent="0.35">
      <c r="B2" s="383" t="s">
        <v>7819</v>
      </c>
      <c r="C2" s="383"/>
    </row>
    <row r="3" spans="1:6" s="38" customFormat="1" x14ac:dyDescent="0.3">
      <c r="A3" s="38" t="s">
        <v>1644</v>
      </c>
      <c r="B3" s="179" t="s">
        <v>1629</v>
      </c>
      <c r="C3" s="179" t="s">
        <v>7820</v>
      </c>
    </row>
    <row r="4" spans="1:6" s="177" customFormat="1" ht="18" x14ac:dyDescent="0.3">
      <c r="A4" s="180">
        <v>721930</v>
      </c>
      <c r="B4" s="181" t="s">
        <v>7672</v>
      </c>
      <c r="C4" s="25" t="s">
        <v>7821</v>
      </c>
      <c r="D4" s="25" t="s">
        <v>7822</v>
      </c>
      <c r="E4" s="20" t="s">
        <v>7823</v>
      </c>
      <c r="F4" s="182" t="s">
        <v>7824</v>
      </c>
    </row>
    <row r="5" spans="1:6" s="177" customFormat="1" ht="18" x14ac:dyDescent="0.3">
      <c r="A5" s="180">
        <v>618344</v>
      </c>
      <c r="B5" s="181" t="s">
        <v>7675</v>
      </c>
      <c r="C5" s="25" t="s">
        <v>7825</v>
      </c>
      <c r="D5" s="25" t="s">
        <v>7826</v>
      </c>
      <c r="E5" s="20" t="s">
        <v>7827</v>
      </c>
      <c r="F5" s="182" t="s">
        <v>7828</v>
      </c>
    </row>
    <row r="6" spans="1:6" s="177" customFormat="1" ht="18" x14ac:dyDescent="0.3">
      <c r="A6" s="180">
        <v>721931</v>
      </c>
      <c r="B6" s="181" t="s">
        <v>7676</v>
      </c>
      <c r="C6" s="25" t="s">
        <v>7829</v>
      </c>
      <c r="D6" s="25" t="s">
        <v>7830</v>
      </c>
      <c r="E6" s="20" t="s">
        <v>7831</v>
      </c>
      <c r="F6" s="182" t="s">
        <v>7832</v>
      </c>
    </row>
    <row r="7" spans="1:6" s="177" customFormat="1" ht="18" x14ac:dyDescent="0.3">
      <c r="A7" s="180">
        <v>707082</v>
      </c>
      <c r="B7" s="181" t="s">
        <v>107</v>
      </c>
      <c r="C7" s="25" t="s">
        <v>4032</v>
      </c>
      <c r="D7" s="25" t="s">
        <v>7833</v>
      </c>
      <c r="E7" s="20" t="s">
        <v>4034</v>
      </c>
      <c r="F7" s="182" t="s">
        <v>7834</v>
      </c>
    </row>
    <row r="8" spans="1:6" s="177" customFormat="1" ht="18" x14ac:dyDescent="0.3">
      <c r="A8" s="180">
        <v>716088</v>
      </c>
      <c r="B8" s="181" t="s">
        <v>7835</v>
      </c>
      <c r="C8" s="25" t="s">
        <v>7836</v>
      </c>
      <c r="D8" s="25" t="s">
        <v>7837</v>
      </c>
      <c r="E8" s="20" t="s">
        <v>7838</v>
      </c>
      <c r="F8" s="182" t="s">
        <v>7839</v>
      </c>
    </row>
    <row r="9" spans="1:6" s="177" customFormat="1" ht="18" x14ac:dyDescent="0.3">
      <c r="A9" s="180">
        <v>721767</v>
      </c>
      <c r="B9" s="181" t="s">
        <v>7840</v>
      </c>
      <c r="C9" s="25" t="s">
        <v>7841</v>
      </c>
      <c r="D9" s="25" t="s">
        <v>7842</v>
      </c>
      <c r="E9" s="20" t="s">
        <v>7843</v>
      </c>
      <c r="F9" s="182" t="s">
        <v>7844</v>
      </c>
    </row>
    <row r="10" spans="1:6" s="177" customFormat="1" ht="18" x14ac:dyDescent="0.3">
      <c r="A10" s="180">
        <v>606655</v>
      </c>
      <c r="B10" s="181" t="s">
        <v>7</v>
      </c>
      <c r="C10" s="25" t="s">
        <v>7845</v>
      </c>
      <c r="D10" s="25" t="s">
        <v>7846</v>
      </c>
      <c r="E10" s="20" t="s">
        <v>7847</v>
      </c>
      <c r="F10" s="20" t="s">
        <v>7848</v>
      </c>
    </row>
    <row r="11" spans="1:6" s="177" customFormat="1" ht="18" x14ac:dyDescent="0.3">
      <c r="A11" s="180">
        <v>721350</v>
      </c>
      <c r="B11" s="181" t="s">
        <v>9</v>
      </c>
      <c r="C11" s="25" t="s">
        <v>7849</v>
      </c>
      <c r="D11" s="25" t="s">
        <v>7850</v>
      </c>
      <c r="E11" s="20" t="s">
        <v>7851</v>
      </c>
      <c r="F11" s="20" t="s">
        <v>7852</v>
      </c>
    </row>
    <row r="12" spans="1:6" s="177" customFormat="1" ht="18" x14ac:dyDescent="0.3">
      <c r="A12" s="180">
        <v>721932</v>
      </c>
      <c r="B12" s="181" t="s">
        <v>7853</v>
      </c>
      <c r="C12" s="25" t="s">
        <v>7854</v>
      </c>
      <c r="D12" s="25" t="s">
        <v>7855</v>
      </c>
      <c r="E12" s="20" t="s">
        <v>7856</v>
      </c>
      <c r="F12" s="182" t="s">
        <v>7857</v>
      </c>
    </row>
    <row r="13" spans="1:6" s="177" customFormat="1" ht="18" x14ac:dyDescent="0.3">
      <c r="A13" s="180">
        <v>721933</v>
      </c>
      <c r="B13" s="181" t="s">
        <v>7681</v>
      </c>
      <c r="C13" s="25" t="s">
        <v>7858</v>
      </c>
      <c r="D13" s="25" t="s">
        <v>7859</v>
      </c>
      <c r="E13" s="20" t="s">
        <v>7860</v>
      </c>
      <c r="F13" s="182" t="s">
        <v>7861</v>
      </c>
    </row>
    <row r="14" spans="1:6" s="177" customFormat="1" ht="18" x14ac:dyDescent="0.3">
      <c r="A14" s="180">
        <v>721934</v>
      </c>
      <c r="B14" s="181" t="s">
        <v>920</v>
      </c>
      <c r="C14" s="25" t="s">
        <v>7862</v>
      </c>
      <c r="D14" s="25" t="s">
        <v>7863</v>
      </c>
      <c r="E14" s="20" t="s">
        <v>7864</v>
      </c>
      <c r="F14" s="25" t="s">
        <v>7865</v>
      </c>
    </row>
    <row r="15" spans="1:6" s="177" customFormat="1" ht="18" x14ac:dyDescent="0.3">
      <c r="A15" s="180">
        <v>707977</v>
      </c>
      <c r="B15" s="181" t="s">
        <v>7866</v>
      </c>
      <c r="C15" s="25" t="s">
        <v>7867</v>
      </c>
      <c r="D15" s="25" t="s">
        <v>7868</v>
      </c>
      <c r="E15" s="20" t="s">
        <v>7869</v>
      </c>
      <c r="F15" s="182" t="s">
        <v>7870</v>
      </c>
    </row>
    <row r="16" spans="1:6" s="177" customFormat="1" ht="18" x14ac:dyDescent="0.3">
      <c r="A16" s="180">
        <v>605632</v>
      </c>
      <c r="B16" s="181" t="s">
        <v>333</v>
      </c>
      <c r="C16" s="25" t="s">
        <v>4032</v>
      </c>
      <c r="D16" s="25" t="s">
        <v>7833</v>
      </c>
      <c r="E16" s="20" t="s">
        <v>4034</v>
      </c>
      <c r="F16" s="20" t="s">
        <v>7871</v>
      </c>
    </row>
    <row r="17" spans="1:6" s="177" customFormat="1" ht="18" x14ac:dyDescent="0.3">
      <c r="A17" s="180">
        <v>603747</v>
      </c>
      <c r="B17" s="181" t="s">
        <v>487</v>
      </c>
      <c r="C17" s="25" t="s">
        <v>7872</v>
      </c>
      <c r="D17" s="25" t="s">
        <v>2404</v>
      </c>
      <c r="E17" s="20" t="s">
        <v>7873</v>
      </c>
      <c r="F17" s="20" t="s">
        <v>7874</v>
      </c>
    </row>
    <row r="18" spans="1:6" s="177" customFormat="1" ht="18" x14ac:dyDescent="0.3">
      <c r="A18" s="180">
        <v>701164</v>
      </c>
      <c r="B18" s="181" t="s">
        <v>974</v>
      </c>
      <c r="C18" s="25" t="s">
        <v>7875</v>
      </c>
      <c r="D18" s="25" t="s">
        <v>7876</v>
      </c>
      <c r="E18" s="20" t="s">
        <v>7877</v>
      </c>
      <c r="F18" s="20" t="s">
        <v>7878</v>
      </c>
    </row>
    <row r="19" spans="1:6" s="177" customFormat="1" ht="18" x14ac:dyDescent="0.3">
      <c r="A19" s="180">
        <v>609060</v>
      </c>
      <c r="B19" s="181" t="s">
        <v>5202</v>
      </c>
      <c r="C19" s="25" t="s">
        <v>7879</v>
      </c>
      <c r="D19" s="25" t="s">
        <v>7880</v>
      </c>
      <c r="E19" s="20" t="s">
        <v>7881</v>
      </c>
      <c r="F19" s="182" t="s">
        <v>7882</v>
      </c>
    </row>
    <row r="20" spans="1:6" s="177" customFormat="1" ht="18" x14ac:dyDescent="0.3">
      <c r="A20" s="180">
        <v>685032</v>
      </c>
      <c r="B20" s="181" t="s">
        <v>7683</v>
      </c>
      <c r="C20" s="25" t="s">
        <v>7883</v>
      </c>
      <c r="D20" s="25" t="s">
        <v>7884</v>
      </c>
      <c r="E20" s="20" t="s">
        <v>7885</v>
      </c>
      <c r="F20" s="182" t="s">
        <v>7886</v>
      </c>
    </row>
    <row r="21" spans="1:6" s="177" customFormat="1" ht="18" x14ac:dyDescent="0.3">
      <c r="A21" s="180">
        <v>720921</v>
      </c>
      <c r="B21" s="181" t="s">
        <v>7887</v>
      </c>
      <c r="C21" s="25" t="s">
        <v>7888</v>
      </c>
      <c r="D21" s="25" t="s">
        <v>7889</v>
      </c>
      <c r="E21" s="20" t="s">
        <v>7890</v>
      </c>
      <c r="F21" s="182" t="s">
        <v>7891</v>
      </c>
    </row>
    <row r="22" spans="1:6" s="177" customFormat="1" ht="18" x14ac:dyDescent="0.3">
      <c r="A22" s="180">
        <v>604613</v>
      </c>
      <c r="B22" s="181" t="s">
        <v>7892</v>
      </c>
      <c r="C22" s="25" t="s">
        <v>7893</v>
      </c>
      <c r="D22" s="25" t="s">
        <v>7894</v>
      </c>
      <c r="E22" s="20" t="s">
        <v>7895</v>
      </c>
      <c r="F22" s="182" t="s">
        <v>7896</v>
      </c>
    </row>
    <row r="23" spans="1:6" s="177" customFormat="1" ht="18" x14ac:dyDescent="0.3">
      <c r="A23" s="180">
        <v>677400</v>
      </c>
      <c r="B23" s="181" t="s">
        <v>1046</v>
      </c>
      <c r="C23" s="25" t="s">
        <v>7897</v>
      </c>
      <c r="D23" s="25" t="s">
        <v>7898</v>
      </c>
      <c r="E23" s="20" t="s">
        <v>7899</v>
      </c>
      <c r="F23" s="182" t="s">
        <v>7900</v>
      </c>
    </row>
    <row r="24" spans="1:6" s="177" customFormat="1" ht="18" x14ac:dyDescent="0.3">
      <c r="A24" s="180">
        <v>713596</v>
      </c>
      <c r="B24" s="181" t="s">
        <v>7901</v>
      </c>
      <c r="C24" s="25" t="s">
        <v>7902</v>
      </c>
      <c r="D24" s="25" t="s">
        <v>7903</v>
      </c>
      <c r="E24" s="20" t="s">
        <v>7904</v>
      </c>
      <c r="F24" s="20" t="s">
        <v>7905</v>
      </c>
    </row>
    <row r="26" spans="1:6" ht="15.6" x14ac:dyDescent="0.3">
      <c r="A26" s="384" t="s">
        <v>7906</v>
      </c>
      <c r="B26" s="385"/>
      <c r="C26" s="386"/>
      <c r="D26" s="387"/>
    </row>
    <row r="27" spans="1:6" ht="28.8" x14ac:dyDescent="0.3">
      <c r="A27" s="183"/>
      <c r="B27" s="184" t="s">
        <v>7907</v>
      </c>
      <c r="C27" s="185" t="s">
        <v>7908</v>
      </c>
      <c r="D27" s="185" t="s">
        <v>7909</v>
      </c>
    </row>
    <row r="28" spans="1:6" ht="15.6" x14ac:dyDescent="0.3">
      <c r="A28" s="388" t="s">
        <v>3003</v>
      </c>
      <c r="B28" s="389"/>
      <c r="C28" s="390"/>
      <c r="D28" s="391"/>
    </row>
    <row r="29" spans="1:6" ht="18" x14ac:dyDescent="0.3">
      <c r="A29" s="186">
        <v>1</v>
      </c>
      <c r="B29" s="181" t="s">
        <v>7672</v>
      </c>
      <c r="C29" s="187" t="s">
        <v>7910</v>
      </c>
      <c r="D29" s="188">
        <v>150</v>
      </c>
      <c r="E29" t="s">
        <v>7911</v>
      </c>
    </row>
    <row r="30" spans="1:6" ht="18" x14ac:dyDescent="0.3">
      <c r="A30" s="186">
        <v>2</v>
      </c>
      <c r="B30" s="181" t="s">
        <v>7675</v>
      </c>
      <c r="C30" s="189">
        <v>0.41</v>
      </c>
      <c r="D30" s="188">
        <v>40</v>
      </c>
      <c r="E30" s="8" t="s">
        <v>7912</v>
      </c>
    </row>
    <row r="31" spans="1:6" ht="18" x14ac:dyDescent="0.3">
      <c r="A31" s="190">
        <v>3</v>
      </c>
      <c r="B31" s="181" t="s">
        <v>7676</v>
      </c>
      <c r="C31" s="187" t="s">
        <v>7913</v>
      </c>
      <c r="D31" s="188">
        <v>125</v>
      </c>
      <c r="E31" t="s">
        <v>7914</v>
      </c>
    </row>
    <row r="32" spans="1:6" ht="18" x14ac:dyDescent="0.3">
      <c r="A32" s="190">
        <v>4</v>
      </c>
      <c r="B32" s="181" t="s">
        <v>107</v>
      </c>
      <c r="C32" s="189">
        <v>0.03</v>
      </c>
      <c r="D32" s="188">
        <v>0</v>
      </c>
      <c r="E32" t="s">
        <v>7915</v>
      </c>
    </row>
    <row r="33" spans="1:5" ht="18" x14ac:dyDescent="0.3">
      <c r="A33" s="186">
        <v>6</v>
      </c>
      <c r="B33" s="181" t="s">
        <v>7835</v>
      </c>
      <c r="C33" s="187" t="s">
        <v>7916</v>
      </c>
      <c r="D33" s="188">
        <v>37.5</v>
      </c>
      <c r="E33" t="s">
        <v>7917</v>
      </c>
    </row>
    <row r="34" spans="1:5" ht="18" x14ac:dyDescent="0.3">
      <c r="A34" s="186">
        <v>7</v>
      </c>
      <c r="B34" s="181" t="s">
        <v>7853</v>
      </c>
      <c r="C34" s="187" t="s">
        <v>7918</v>
      </c>
      <c r="D34" s="188">
        <v>0</v>
      </c>
      <c r="E34" t="s">
        <v>7919</v>
      </c>
    </row>
    <row r="35" spans="1:5" ht="18" x14ac:dyDescent="0.3">
      <c r="A35" s="186">
        <v>8</v>
      </c>
      <c r="B35" s="181" t="s">
        <v>920</v>
      </c>
      <c r="C35" s="187" t="s">
        <v>7920</v>
      </c>
      <c r="D35" s="188">
        <v>55</v>
      </c>
      <c r="E35" t="s">
        <v>7921</v>
      </c>
    </row>
    <row r="36" spans="1:5" ht="18" x14ac:dyDescent="0.3">
      <c r="A36" s="186">
        <v>9</v>
      </c>
      <c r="B36" s="181" t="s">
        <v>7866</v>
      </c>
      <c r="C36" s="189">
        <v>0.57999999999999996</v>
      </c>
      <c r="D36" s="188">
        <v>55</v>
      </c>
      <c r="E36" t="s">
        <v>7922</v>
      </c>
    </row>
    <row r="37" spans="1:5" ht="18" x14ac:dyDescent="0.3">
      <c r="A37" s="186">
        <v>10</v>
      </c>
      <c r="B37" s="181" t="s">
        <v>333</v>
      </c>
      <c r="C37" s="189">
        <v>0.03</v>
      </c>
      <c r="D37" s="188">
        <v>0</v>
      </c>
      <c r="E37" t="s">
        <v>7923</v>
      </c>
    </row>
    <row r="38" spans="1:5" ht="18" x14ac:dyDescent="0.3">
      <c r="A38" s="186">
        <v>11</v>
      </c>
      <c r="B38" s="181" t="s">
        <v>974</v>
      </c>
      <c r="C38" s="189">
        <v>0.02</v>
      </c>
      <c r="D38" s="188">
        <v>0</v>
      </c>
      <c r="E38" t="s">
        <v>7924</v>
      </c>
    </row>
    <row r="39" spans="1:5" ht="18" x14ac:dyDescent="0.3">
      <c r="A39" s="186">
        <v>12</v>
      </c>
      <c r="B39" s="181" t="s">
        <v>5202</v>
      </c>
      <c r="C39" s="187" t="s">
        <v>7925</v>
      </c>
      <c r="D39" s="188">
        <v>147</v>
      </c>
      <c r="E39" t="s">
        <v>7926</v>
      </c>
    </row>
    <row r="40" spans="1:5" ht="18" x14ac:dyDescent="0.3">
      <c r="A40" s="186">
        <v>13</v>
      </c>
      <c r="B40" s="181" t="s">
        <v>7683</v>
      </c>
      <c r="C40" s="189">
        <v>0.05</v>
      </c>
      <c r="D40" s="188">
        <v>0</v>
      </c>
      <c r="E40" t="s">
        <v>7927</v>
      </c>
    </row>
    <row r="41" spans="1:5" ht="18" x14ac:dyDescent="0.3">
      <c r="A41" s="186">
        <v>14</v>
      </c>
      <c r="B41" s="181" t="s">
        <v>7887</v>
      </c>
      <c r="C41" s="187" t="s">
        <v>7928</v>
      </c>
      <c r="D41" s="188">
        <v>75</v>
      </c>
      <c r="E41" t="s">
        <v>7929</v>
      </c>
    </row>
    <row r="42" spans="1:5" ht="18" x14ac:dyDescent="0.3">
      <c r="A42" s="190">
        <v>15</v>
      </c>
      <c r="B42" s="181" t="s">
        <v>7892</v>
      </c>
      <c r="C42" s="187">
        <v>0.68</v>
      </c>
      <c r="D42" s="188">
        <v>50</v>
      </c>
      <c r="E42" t="s">
        <v>7930</v>
      </c>
    </row>
    <row r="43" spans="1:5" ht="15.6" x14ac:dyDescent="0.3">
      <c r="A43" s="388" t="s">
        <v>1797</v>
      </c>
      <c r="B43" s="392"/>
      <c r="C43" s="392"/>
      <c r="D43" s="393"/>
    </row>
    <row r="44" spans="1:5" ht="18" x14ac:dyDescent="0.3">
      <c r="A44" s="186">
        <v>1</v>
      </c>
      <c r="B44" s="181" t="s">
        <v>7672</v>
      </c>
      <c r="C44" s="187" t="s">
        <v>7910</v>
      </c>
      <c r="D44" s="188">
        <v>150</v>
      </c>
      <c r="E44" t="s">
        <v>7911</v>
      </c>
    </row>
    <row r="45" spans="1:5" ht="18" x14ac:dyDescent="0.3">
      <c r="A45" s="186">
        <v>2</v>
      </c>
      <c r="B45" s="181" t="s">
        <v>7675</v>
      </c>
      <c r="C45" s="189">
        <v>0.41</v>
      </c>
      <c r="D45" s="188">
        <v>40</v>
      </c>
      <c r="E45" t="s">
        <v>7912</v>
      </c>
    </row>
    <row r="46" spans="1:5" ht="18" x14ac:dyDescent="0.3">
      <c r="A46" s="186">
        <v>3</v>
      </c>
      <c r="B46" s="181" t="s">
        <v>7676</v>
      </c>
      <c r="C46" s="187" t="s">
        <v>7913</v>
      </c>
      <c r="D46" s="188">
        <v>125</v>
      </c>
      <c r="E46" t="s">
        <v>7914</v>
      </c>
    </row>
    <row r="47" spans="1:5" ht="18" x14ac:dyDescent="0.3">
      <c r="A47" s="186">
        <v>4</v>
      </c>
      <c r="B47" s="181" t="s">
        <v>107</v>
      </c>
      <c r="C47" s="189">
        <v>0.03</v>
      </c>
      <c r="D47" s="188">
        <v>0</v>
      </c>
      <c r="E47" t="s">
        <v>7915</v>
      </c>
    </row>
    <row r="48" spans="1:5" ht="18" x14ac:dyDescent="0.3">
      <c r="A48" s="186">
        <v>5</v>
      </c>
      <c r="B48" s="181" t="s">
        <v>7835</v>
      </c>
      <c r="C48" s="187" t="s">
        <v>7916</v>
      </c>
      <c r="D48" s="188">
        <v>37.5</v>
      </c>
      <c r="E48" t="s">
        <v>7931</v>
      </c>
    </row>
    <row r="49" spans="1:5" ht="18" x14ac:dyDescent="0.3">
      <c r="A49" s="186">
        <v>6</v>
      </c>
      <c r="B49" s="181" t="s">
        <v>7</v>
      </c>
      <c r="C49" s="189">
        <v>0.15</v>
      </c>
      <c r="D49" s="188">
        <v>0</v>
      </c>
      <c r="E49" t="s">
        <v>7932</v>
      </c>
    </row>
    <row r="50" spans="1:5" ht="18" x14ac:dyDescent="0.3">
      <c r="A50" s="186">
        <v>7</v>
      </c>
      <c r="B50" s="181" t="s">
        <v>9</v>
      </c>
      <c r="C50" s="189">
        <v>0.05</v>
      </c>
      <c r="D50" s="188">
        <v>0</v>
      </c>
      <c r="E50" t="s">
        <v>7933</v>
      </c>
    </row>
    <row r="51" spans="1:5" ht="18" x14ac:dyDescent="0.3">
      <c r="A51" s="186">
        <v>8</v>
      </c>
      <c r="B51" s="181" t="s">
        <v>7853</v>
      </c>
      <c r="C51" s="187" t="s">
        <v>7918</v>
      </c>
      <c r="D51" s="188">
        <v>0</v>
      </c>
      <c r="E51" t="s">
        <v>7919</v>
      </c>
    </row>
    <row r="52" spans="1:5" ht="18" x14ac:dyDescent="0.3">
      <c r="A52" s="186">
        <v>9</v>
      </c>
      <c r="B52" s="181" t="s">
        <v>920</v>
      </c>
      <c r="C52" s="187" t="s">
        <v>7920</v>
      </c>
      <c r="D52" s="188">
        <v>55</v>
      </c>
      <c r="E52" t="s">
        <v>7921</v>
      </c>
    </row>
    <row r="53" spans="1:5" ht="18" x14ac:dyDescent="0.3">
      <c r="A53" s="186">
        <v>10</v>
      </c>
      <c r="B53" s="181" t="s">
        <v>7866</v>
      </c>
      <c r="C53" s="189">
        <v>0.57999999999999996</v>
      </c>
      <c r="D53" s="188">
        <v>55</v>
      </c>
      <c r="E53" t="s">
        <v>7922</v>
      </c>
    </row>
    <row r="54" spans="1:5" ht="18" x14ac:dyDescent="0.3">
      <c r="A54" s="186">
        <v>11</v>
      </c>
      <c r="B54" s="181" t="s">
        <v>333</v>
      </c>
      <c r="C54" s="189">
        <v>0.03</v>
      </c>
      <c r="D54" s="188">
        <v>0</v>
      </c>
      <c r="E54" t="s">
        <v>7923</v>
      </c>
    </row>
    <row r="55" spans="1:5" ht="18" x14ac:dyDescent="0.3">
      <c r="A55" s="186">
        <v>12</v>
      </c>
      <c r="B55" s="181" t="s">
        <v>487</v>
      </c>
      <c r="C55" s="189">
        <v>0.1</v>
      </c>
      <c r="D55" s="188">
        <v>0</v>
      </c>
      <c r="E55" t="s">
        <v>7934</v>
      </c>
    </row>
    <row r="56" spans="1:5" ht="18" x14ac:dyDescent="0.3">
      <c r="A56" s="186">
        <v>13</v>
      </c>
      <c r="B56" s="181" t="s">
        <v>974</v>
      </c>
      <c r="C56" s="189">
        <v>0.02</v>
      </c>
      <c r="D56" s="188">
        <v>0</v>
      </c>
      <c r="E56" t="s">
        <v>7924</v>
      </c>
    </row>
    <row r="57" spans="1:5" ht="18" x14ac:dyDescent="0.3">
      <c r="A57" s="186">
        <v>14</v>
      </c>
      <c r="B57" s="181" t="s">
        <v>5202</v>
      </c>
      <c r="C57" s="187" t="s">
        <v>7925</v>
      </c>
      <c r="D57" s="188">
        <v>147</v>
      </c>
      <c r="E57" t="s">
        <v>7926</v>
      </c>
    </row>
    <row r="58" spans="1:5" ht="18" x14ac:dyDescent="0.3">
      <c r="A58" s="186">
        <v>15</v>
      </c>
      <c r="B58" s="181" t="s">
        <v>7683</v>
      </c>
      <c r="C58" s="189">
        <v>0.05</v>
      </c>
      <c r="D58" s="188">
        <v>0</v>
      </c>
      <c r="E58" t="s">
        <v>7927</v>
      </c>
    </row>
    <row r="59" spans="1:5" ht="18" x14ac:dyDescent="0.3">
      <c r="A59" s="186">
        <v>16</v>
      </c>
      <c r="B59" s="181" t="s">
        <v>7887</v>
      </c>
      <c r="C59" s="187" t="s">
        <v>7928</v>
      </c>
      <c r="D59" s="188">
        <v>75</v>
      </c>
      <c r="E59" t="s">
        <v>7929</v>
      </c>
    </row>
    <row r="60" spans="1:5" ht="18" x14ac:dyDescent="0.3">
      <c r="A60" s="186">
        <v>17</v>
      </c>
      <c r="B60" s="181" t="s">
        <v>7892</v>
      </c>
      <c r="C60" s="187">
        <v>0.68</v>
      </c>
      <c r="D60" s="188">
        <v>50</v>
      </c>
      <c r="E60" t="s">
        <v>7930</v>
      </c>
    </row>
    <row r="61" spans="1:5" ht="18" x14ac:dyDescent="0.3">
      <c r="A61" s="186">
        <v>18</v>
      </c>
      <c r="B61" s="181" t="s">
        <v>1046</v>
      </c>
      <c r="C61" s="187">
        <v>0.05</v>
      </c>
      <c r="D61" s="188">
        <v>0</v>
      </c>
      <c r="E61" t="s">
        <v>7935</v>
      </c>
    </row>
    <row r="62" spans="1:5" ht="18" x14ac:dyDescent="0.3">
      <c r="A62" s="186">
        <v>19</v>
      </c>
      <c r="B62" s="181" t="s">
        <v>7901</v>
      </c>
      <c r="C62" s="187" t="s">
        <v>7936</v>
      </c>
      <c r="D62" s="188">
        <v>40</v>
      </c>
      <c r="E62" t="s">
        <v>7937</v>
      </c>
    </row>
    <row r="63" spans="1:5" ht="15.6" x14ac:dyDescent="0.3">
      <c r="A63" s="388" t="s">
        <v>7938</v>
      </c>
      <c r="B63" s="392"/>
      <c r="C63" s="392"/>
      <c r="D63" s="393"/>
    </row>
    <row r="64" spans="1:5" ht="18" x14ac:dyDescent="0.3">
      <c r="A64" s="186">
        <v>1</v>
      </c>
      <c r="B64" s="181" t="s">
        <v>7672</v>
      </c>
      <c r="C64" s="187" t="s">
        <v>7910</v>
      </c>
      <c r="D64" s="188">
        <v>150</v>
      </c>
      <c r="E64" t="s">
        <v>7911</v>
      </c>
    </row>
    <row r="65" spans="1:5" ht="18" x14ac:dyDescent="0.3">
      <c r="A65" s="186">
        <v>2</v>
      </c>
      <c r="B65" s="181" t="s">
        <v>7675</v>
      </c>
      <c r="C65" s="189">
        <v>0.41</v>
      </c>
      <c r="D65" s="188">
        <v>40</v>
      </c>
      <c r="E65" t="s">
        <v>7912</v>
      </c>
    </row>
    <row r="66" spans="1:5" ht="18" x14ac:dyDescent="0.3">
      <c r="A66" s="186">
        <v>3</v>
      </c>
      <c r="B66" s="181" t="s">
        <v>7676</v>
      </c>
      <c r="C66" s="187" t="s">
        <v>7913</v>
      </c>
      <c r="D66" s="188">
        <v>125</v>
      </c>
      <c r="E66" t="s">
        <v>7914</v>
      </c>
    </row>
    <row r="67" spans="1:5" ht="18" x14ac:dyDescent="0.3">
      <c r="A67" s="186">
        <v>4</v>
      </c>
      <c r="B67" s="181" t="s">
        <v>107</v>
      </c>
      <c r="C67" s="189">
        <v>0.03</v>
      </c>
      <c r="D67" s="188">
        <v>0</v>
      </c>
      <c r="E67" t="s">
        <v>7915</v>
      </c>
    </row>
    <row r="68" spans="1:5" ht="18" x14ac:dyDescent="0.3">
      <c r="A68" s="186">
        <v>5</v>
      </c>
      <c r="B68" s="181" t="s">
        <v>7835</v>
      </c>
      <c r="C68" s="187" t="s">
        <v>7916</v>
      </c>
      <c r="D68" s="188">
        <v>37.5</v>
      </c>
      <c r="E68" t="s">
        <v>7931</v>
      </c>
    </row>
    <row r="69" spans="1:5" ht="18" x14ac:dyDescent="0.3">
      <c r="A69" s="186">
        <v>6</v>
      </c>
      <c r="B69" s="181" t="s">
        <v>9</v>
      </c>
      <c r="C69" s="189">
        <v>0.05</v>
      </c>
      <c r="D69" s="188">
        <v>0</v>
      </c>
      <c r="E69" t="s">
        <v>7933</v>
      </c>
    </row>
    <row r="70" spans="1:5" ht="18" x14ac:dyDescent="0.3">
      <c r="A70" s="186">
        <v>7</v>
      </c>
      <c r="B70" s="181" t="s">
        <v>7853</v>
      </c>
      <c r="C70" s="187" t="s">
        <v>7918</v>
      </c>
      <c r="D70" s="188">
        <v>0</v>
      </c>
      <c r="E70" t="s">
        <v>7919</v>
      </c>
    </row>
    <row r="71" spans="1:5" ht="18" x14ac:dyDescent="0.3">
      <c r="A71" s="186">
        <v>8</v>
      </c>
      <c r="B71" s="181" t="s">
        <v>7681</v>
      </c>
      <c r="C71" s="189">
        <v>0.3</v>
      </c>
      <c r="D71" s="188">
        <v>55</v>
      </c>
      <c r="E71" t="s">
        <v>7939</v>
      </c>
    </row>
    <row r="72" spans="1:5" ht="18" x14ac:dyDescent="0.3">
      <c r="A72" s="186">
        <v>9</v>
      </c>
      <c r="B72" s="181" t="s">
        <v>920</v>
      </c>
      <c r="C72" s="187" t="s">
        <v>7920</v>
      </c>
      <c r="D72" s="188">
        <v>55</v>
      </c>
      <c r="E72" t="s">
        <v>7921</v>
      </c>
    </row>
    <row r="73" spans="1:5" ht="18" x14ac:dyDescent="0.3">
      <c r="A73" s="186">
        <v>10</v>
      </c>
      <c r="B73" s="181" t="s">
        <v>7866</v>
      </c>
      <c r="C73" s="189">
        <v>0.57999999999999996</v>
      </c>
      <c r="D73" s="188">
        <v>55</v>
      </c>
      <c r="E73" t="s">
        <v>7922</v>
      </c>
    </row>
    <row r="74" spans="1:5" ht="18" x14ac:dyDescent="0.3">
      <c r="A74" s="186">
        <v>11</v>
      </c>
      <c r="B74" s="181" t="s">
        <v>333</v>
      </c>
      <c r="C74" s="189">
        <v>0.03</v>
      </c>
      <c r="D74" s="188">
        <v>0</v>
      </c>
      <c r="E74" t="s">
        <v>7923</v>
      </c>
    </row>
    <row r="75" spans="1:5" ht="18" x14ac:dyDescent="0.3">
      <c r="A75" s="186">
        <v>12</v>
      </c>
      <c r="B75" s="181" t="s">
        <v>974</v>
      </c>
      <c r="C75" s="189">
        <v>0.02</v>
      </c>
      <c r="D75" s="188">
        <v>0</v>
      </c>
      <c r="E75" t="s">
        <v>7924</v>
      </c>
    </row>
    <row r="76" spans="1:5" ht="18" x14ac:dyDescent="0.3">
      <c r="A76" s="186">
        <v>13</v>
      </c>
      <c r="B76" s="181" t="s">
        <v>5202</v>
      </c>
      <c r="C76" s="187" t="s">
        <v>7925</v>
      </c>
      <c r="D76" s="188">
        <v>147</v>
      </c>
      <c r="E76" t="s">
        <v>7926</v>
      </c>
    </row>
    <row r="77" spans="1:5" ht="18" x14ac:dyDescent="0.3">
      <c r="A77" s="186">
        <v>14</v>
      </c>
      <c r="B77" s="181" t="s">
        <v>7683</v>
      </c>
      <c r="C77" s="189">
        <v>0.05</v>
      </c>
      <c r="D77" s="188">
        <v>0</v>
      </c>
      <c r="E77" t="s">
        <v>7927</v>
      </c>
    </row>
    <row r="78" spans="1:5" ht="18" x14ac:dyDescent="0.3">
      <c r="A78" s="186">
        <v>15</v>
      </c>
      <c r="B78" s="181" t="s">
        <v>7887</v>
      </c>
      <c r="C78" s="187" t="s">
        <v>7928</v>
      </c>
      <c r="D78" s="188">
        <v>75</v>
      </c>
      <c r="E78" t="s">
        <v>7929</v>
      </c>
    </row>
    <row r="79" spans="1:5" ht="18" x14ac:dyDescent="0.3">
      <c r="A79" s="186">
        <v>16</v>
      </c>
      <c r="B79" s="181" t="s">
        <v>7892</v>
      </c>
      <c r="C79" s="187">
        <v>0.68</v>
      </c>
      <c r="D79" s="188">
        <v>50</v>
      </c>
      <c r="E79" t="s">
        <v>7930</v>
      </c>
    </row>
    <row r="80" spans="1:5" ht="15.6" x14ac:dyDescent="0.3">
      <c r="A80" s="381" t="s">
        <v>7940</v>
      </c>
      <c r="B80" s="381"/>
      <c r="C80" s="382"/>
      <c r="D80" s="382"/>
      <c r="E80" s="177"/>
    </row>
    <row r="81" spans="1:5" ht="18" x14ac:dyDescent="0.3">
      <c r="A81" s="186">
        <v>1</v>
      </c>
      <c r="B81" s="181" t="s">
        <v>7672</v>
      </c>
      <c r="C81" s="187" t="s">
        <v>7910</v>
      </c>
      <c r="D81" s="188">
        <v>150</v>
      </c>
      <c r="E81" t="s">
        <v>7911</v>
      </c>
    </row>
    <row r="82" spans="1:5" ht="18" x14ac:dyDescent="0.3">
      <c r="A82" s="186">
        <v>2</v>
      </c>
      <c r="B82" s="181" t="s">
        <v>7675</v>
      </c>
      <c r="C82" s="189">
        <v>0.41</v>
      </c>
      <c r="D82" s="188">
        <v>40</v>
      </c>
      <c r="E82" t="s">
        <v>7912</v>
      </c>
    </row>
    <row r="83" spans="1:5" ht="18" x14ac:dyDescent="0.3">
      <c r="A83" s="186">
        <v>3</v>
      </c>
      <c r="B83" s="181" t="s">
        <v>7676</v>
      </c>
      <c r="C83" s="187" t="s">
        <v>7913</v>
      </c>
      <c r="D83" s="188">
        <v>125</v>
      </c>
      <c r="E83" t="s">
        <v>7914</v>
      </c>
    </row>
    <row r="84" spans="1:5" ht="18" x14ac:dyDescent="0.3">
      <c r="A84" s="186">
        <v>4</v>
      </c>
      <c r="B84" s="181" t="s">
        <v>107</v>
      </c>
      <c r="C84" s="189">
        <v>0.03</v>
      </c>
      <c r="D84" s="188">
        <v>0</v>
      </c>
      <c r="E84" t="s">
        <v>7915</v>
      </c>
    </row>
    <row r="85" spans="1:5" ht="18" x14ac:dyDescent="0.3">
      <c r="A85" s="186">
        <v>5</v>
      </c>
      <c r="B85" s="181" t="s">
        <v>7835</v>
      </c>
      <c r="C85" s="187" t="s">
        <v>7916</v>
      </c>
      <c r="D85" s="188">
        <v>37.5</v>
      </c>
      <c r="E85" t="s">
        <v>7931</v>
      </c>
    </row>
    <row r="86" spans="1:5" ht="18" x14ac:dyDescent="0.3">
      <c r="A86" s="186">
        <v>6</v>
      </c>
      <c r="B86" s="181" t="s">
        <v>9</v>
      </c>
      <c r="C86" s="189">
        <v>0.05</v>
      </c>
      <c r="D86" s="188">
        <v>0</v>
      </c>
      <c r="E86" t="s">
        <v>7933</v>
      </c>
    </row>
    <row r="87" spans="1:5" ht="18" x14ac:dyDescent="0.3">
      <c r="A87" s="186">
        <v>7</v>
      </c>
      <c r="B87" s="181" t="s">
        <v>7853</v>
      </c>
      <c r="C87" s="187" t="s">
        <v>7918</v>
      </c>
      <c r="D87" s="188">
        <v>0</v>
      </c>
      <c r="E87" t="s">
        <v>7919</v>
      </c>
    </row>
    <row r="88" spans="1:5" ht="18" x14ac:dyDescent="0.3">
      <c r="A88" s="186">
        <v>8</v>
      </c>
      <c r="B88" s="181" t="s">
        <v>920</v>
      </c>
      <c r="C88" s="187" t="s">
        <v>7920</v>
      </c>
      <c r="D88" s="188">
        <v>55</v>
      </c>
      <c r="E88" t="s">
        <v>7921</v>
      </c>
    </row>
    <row r="89" spans="1:5" ht="18" x14ac:dyDescent="0.3">
      <c r="A89" s="186">
        <v>9</v>
      </c>
      <c r="B89" s="181" t="s">
        <v>7866</v>
      </c>
      <c r="C89" s="189">
        <v>0.57999999999999996</v>
      </c>
      <c r="D89" s="188">
        <v>55</v>
      </c>
      <c r="E89" t="s">
        <v>7922</v>
      </c>
    </row>
    <row r="90" spans="1:5" ht="18" x14ac:dyDescent="0.3">
      <c r="A90" s="186">
        <v>10</v>
      </c>
      <c r="B90" s="181" t="s">
        <v>333</v>
      </c>
      <c r="C90" s="189">
        <v>0.03</v>
      </c>
      <c r="D90" s="188">
        <v>0</v>
      </c>
      <c r="E90" t="s">
        <v>7923</v>
      </c>
    </row>
    <row r="91" spans="1:5" ht="18" x14ac:dyDescent="0.3">
      <c r="A91" s="186">
        <v>11</v>
      </c>
      <c r="B91" s="181" t="s">
        <v>974</v>
      </c>
      <c r="C91" s="189">
        <v>0.02</v>
      </c>
      <c r="D91" s="188">
        <v>0</v>
      </c>
      <c r="E91" t="s">
        <v>7924</v>
      </c>
    </row>
    <row r="92" spans="1:5" ht="18" x14ac:dyDescent="0.3">
      <c r="A92" s="186">
        <v>12</v>
      </c>
      <c r="B92" s="181" t="s">
        <v>5202</v>
      </c>
      <c r="C92" s="187" t="s">
        <v>7925</v>
      </c>
      <c r="D92" s="188">
        <v>147</v>
      </c>
      <c r="E92" t="s">
        <v>7926</v>
      </c>
    </row>
    <row r="93" spans="1:5" ht="18" x14ac:dyDescent="0.3">
      <c r="A93" s="186">
        <v>13</v>
      </c>
      <c r="B93" s="181" t="s">
        <v>7683</v>
      </c>
      <c r="C93" s="189">
        <v>0.05</v>
      </c>
      <c r="D93" s="188">
        <v>0</v>
      </c>
      <c r="E93" t="s">
        <v>7927</v>
      </c>
    </row>
    <row r="94" spans="1:5" ht="18" x14ac:dyDescent="0.3">
      <c r="A94" s="186">
        <v>14</v>
      </c>
      <c r="B94" s="181" t="s">
        <v>7887</v>
      </c>
      <c r="C94" s="187" t="s">
        <v>7928</v>
      </c>
      <c r="D94" s="188">
        <v>75</v>
      </c>
      <c r="E94" t="s">
        <v>7929</v>
      </c>
    </row>
    <row r="95" spans="1:5" ht="18" x14ac:dyDescent="0.3">
      <c r="A95" s="186">
        <v>15</v>
      </c>
      <c r="B95" s="181" t="s">
        <v>7892</v>
      </c>
      <c r="C95" s="187">
        <v>0.68</v>
      </c>
      <c r="D95" s="188">
        <v>50</v>
      </c>
      <c r="E95" t="s">
        <v>7930</v>
      </c>
    </row>
    <row r="96" spans="1:5" ht="18" x14ac:dyDescent="0.3">
      <c r="A96" s="186">
        <v>16</v>
      </c>
      <c r="B96" s="181" t="s">
        <v>7901</v>
      </c>
      <c r="C96" s="187" t="s">
        <v>7936</v>
      </c>
      <c r="D96" s="188">
        <v>40</v>
      </c>
      <c r="E96" t="s">
        <v>7937</v>
      </c>
    </row>
    <row r="97" spans="1:5" ht="15.6" x14ac:dyDescent="0.3">
      <c r="A97" s="381" t="s">
        <v>7941</v>
      </c>
      <c r="B97" s="381"/>
      <c r="C97" s="382"/>
      <c r="D97" s="382"/>
      <c r="E97" s="177"/>
    </row>
    <row r="98" spans="1:5" ht="18" x14ac:dyDescent="0.3">
      <c r="A98" s="186">
        <v>1</v>
      </c>
      <c r="B98" s="181" t="s">
        <v>7672</v>
      </c>
      <c r="C98" s="187" t="s">
        <v>7910</v>
      </c>
      <c r="D98" s="188">
        <v>150</v>
      </c>
      <c r="E98" t="s">
        <v>7911</v>
      </c>
    </row>
    <row r="99" spans="1:5" ht="18" x14ac:dyDescent="0.3">
      <c r="A99" s="186">
        <v>2</v>
      </c>
      <c r="B99" s="181" t="s">
        <v>7675</v>
      </c>
      <c r="C99" s="189">
        <v>0.41</v>
      </c>
      <c r="D99" s="188">
        <v>40</v>
      </c>
      <c r="E99" t="s">
        <v>7912</v>
      </c>
    </row>
    <row r="100" spans="1:5" ht="18" x14ac:dyDescent="0.3">
      <c r="A100" s="186">
        <v>3</v>
      </c>
      <c r="B100" s="181" t="s">
        <v>7676</v>
      </c>
      <c r="C100" s="187" t="s">
        <v>7913</v>
      </c>
      <c r="D100" s="188">
        <v>125</v>
      </c>
      <c r="E100" t="s">
        <v>7914</v>
      </c>
    </row>
    <row r="101" spans="1:5" ht="18" x14ac:dyDescent="0.3">
      <c r="A101" s="186">
        <v>4</v>
      </c>
      <c r="B101" s="181" t="s">
        <v>7835</v>
      </c>
      <c r="C101" s="187" t="s">
        <v>7916</v>
      </c>
      <c r="D101" s="188">
        <v>37.5</v>
      </c>
      <c r="E101" t="s">
        <v>7931</v>
      </c>
    </row>
    <row r="102" spans="1:5" ht="18" x14ac:dyDescent="0.3">
      <c r="A102" s="186">
        <v>5</v>
      </c>
      <c r="B102" s="181" t="s">
        <v>9</v>
      </c>
      <c r="C102" s="189">
        <v>0.05</v>
      </c>
      <c r="D102" s="188">
        <v>0</v>
      </c>
      <c r="E102" t="s">
        <v>7933</v>
      </c>
    </row>
    <row r="103" spans="1:5" ht="18" x14ac:dyDescent="0.3">
      <c r="A103" s="186">
        <v>6</v>
      </c>
      <c r="B103" s="181" t="s">
        <v>7853</v>
      </c>
      <c r="C103" s="187" t="s">
        <v>7918</v>
      </c>
      <c r="D103" s="188">
        <v>0</v>
      </c>
      <c r="E103" t="s">
        <v>7919</v>
      </c>
    </row>
    <row r="104" spans="1:5" ht="18" x14ac:dyDescent="0.3">
      <c r="A104" s="186">
        <v>7</v>
      </c>
      <c r="B104" s="181" t="s">
        <v>920</v>
      </c>
      <c r="C104" s="187" t="s">
        <v>7920</v>
      </c>
      <c r="D104" s="188">
        <v>55</v>
      </c>
      <c r="E104" t="s">
        <v>7921</v>
      </c>
    </row>
    <row r="105" spans="1:5" ht="18" x14ac:dyDescent="0.3">
      <c r="A105" s="186">
        <v>8</v>
      </c>
      <c r="B105" s="181" t="s">
        <v>7866</v>
      </c>
      <c r="C105" s="189">
        <v>0.57999999999999996</v>
      </c>
      <c r="D105" s="188">
        <v>55</v>
      </c>
      <c r="E105" t="s">
        <v>7922</v>
      </c>
    </row>
    <row r="106" spans="1:5" ht="18" x14ac:dyDescent="0.3">
      <c r="A106" s="186">
        <v>9</v>
      </c>
      <c r="B106" s="181" t="s">
        <v>974</v>
      </c>
      <c r="C106" s="189">
        <v>0.02</v>
      </c>
      <c r="D106" s="188">
        <v>0</v>
      </c>
      <c r="E106" t="s">
        <v>7924</v>
      </c>
    </row>
    <row r="107" spans="1:5" ht="18" x14ac:dyDescent="0.3">
      <c r="A107" s="186">
        <v>10</v>
      </c>
      <c r="B107" s="181" t="s">
        <v>5202</v>
      </c>
      <c r="C107" s="187" t="s">
        <v>7925</v>
      </c>
      <c r="D107" s="188">
        <v>147</v>
      </c>
      <c r="E107" t="s">
        <v>7926</v>
      </c>
    </row>
    <row r="108" spans="1:5" ht="18" x14ac:dyDescent="0.3">
      <c r="A108" s="186">
        <v>11</v>
      </c>
      <c r="B108" s="181" t="s">
        <v>7683</v>
      </c>
      <c r="C108" s="189">
        <v>0.05</v>
      </c>
      <c r="D108" s="188">
        <v>0</v>
      </c>
      <c r="E108" t="s">
        <v>7927</v>
      </c>
    </row>
    <row r="109" spans="1:5" ht="18" x14ac:dyDescent="0.3">
      <c r="A109" s="186">
        <v>12</v>
      </c>
      <c r="B109" s="181" t="s">
        <v>7887</v>
      </c>
      <c r="C109" s="187" t="s">
        <v>7928</v>
      </c>
      <c r="D109" s="188">
        <v>75</v>
      </c>
      <c r="E109" t="s">
        <v>7929</v>
      </c>
    </row>
    <row r="110" spans="1:5" ht="18" x14ac:dyDescent="0.3">
      <c r="A110" s="186">
        <v>13</v>
      </c>
      <c r="B110" s="181" t="s">
        <v>7892</v>
      </c>
      <c r="C110" s="187">
        <v>0.68</v>
      </c>
      <c r="D110" s="188">
        <v>50</v>
      </c>
      <c r="E110" t="s">
        <v>7930</v>
      </c>
    </row>
    <row r="111" spans="1:5" ht="15.6" x14ac:dyDescent="0.3">
      <c r="A111" s="381" t="s">
        <v>7942</v>
      </c>
      <c r="B111" s="381"/>
      <c r="C111" s="382"/>
      <c r="D111" s="382"/>
      <c r="E111" s="177"/>
    </row>
    <row r="112" spans="1:5" ht="18" x14ac:dyDescent="0.3">
      <c r="A112" s="186">
        <v>1</v>
      </c>
      <c r="B112" s="181" t="s">
        <v>7672</v>
      </c>
      <c r="C112" s="187" t="s">
        <v>7910</v>
      </c>
      <c r="D112" s="188">
        <v>150</v>
      </c>
      <c r="E112" t="s">
        <v>7911</v>
      </c>
    </row>
    <row r="113" spans="1:5" ht="18" x14ac:dyDescent="0.3">
      <c r="A113" s="186">
        <v>2</v>
      </c>
      <c r="B113" s="181" t="s">
        <v>7675</v>
      </c>
      <c r="C113" s="189">
        <v>0.41</v>
      </c>
      <c r="D113" s="188">
        <v>40</v>
      </c>
      <c r="E113" t="s">
        <v>7912</v>
      </c>
    </row>
    <row r="114" spans="1:5" ht="18" x14ac:dyDescent="0.3">
      <c r="A114" s="186">
        <v>3</v>
      </c>
      <c r="B114" s="181" t="s">
        <v>7676</v>
      </c>
      <c r="C114" s="187" t="s">
        <v>7913</v>
      </c>
      <c r="D114" s="188">
        <v>125</v>
      </c>
      <c r="E114" t="s">
        <v>7914</v>
      </c>
    </row>
    <row r="115" spans="1:5" ht="18" x14ac:dyDescent="0.3">
      <c r="A115" s="186">
        <v>4</v>
      </c>
      <c r="B115" s="181" t="s">
        <v>107</v>
      </c>
      <c r="C115" s="189">
        <v>0.03</v>
      </c>
      <c r="D115" s="188">
        <v>0</v>
      </c>
      <c r="E115" t="s">
        <v>7915</v>
      </c>
    </row>
    <row r="116" spans="1:5" ht="18" x14ac:dyDescent="0.3">
      <c r="A116" s="186">
        <v>5</v>
      </c>
      <c r="B116" s="181" t="s">
        <v>7835</v>
      </c>
      <c r="C116" s="187" t="s">
        <v>7916</v>
      </c>
      <c r="D116" s="188">
        <v>37.5</v>
      </c>
      <c r="E116" t="s">
        <v>7931</v>
      </c>
    </row>
    <row r="117" spans="1:5" ht="18" x14ac:dyDescent="0.3">
      <c r="A117" s="186">
        <v>6</v>
      </c>
      <c r="B117" s="181" t="s">
        <v>7853</v>
      </c>
      <c r="C117" s="187" t="s">
        <v>7918</v>
      </c>
      <c r="D117" s="188">
        <v>0</v>
      </c>
      <c r="E117" t="s">
        <v>7919</v>
      </c>
    </row>
    <row r="118" spans="1:5" ht="18" x14ac:dyDescent="0.3">
      <c r="A118" s="186">
        <v>7</v>
      </c>
      <c r="B118" s="181" t="s">
        <v>920</v>
      </c>
      <c r="C118" s="187" t="s">
        <v>7920</v>
      </c>
      <c r="D118" s="188">
        <v>55</v>
      </c>
      <c r="E118" t="s">
        <v>7921</v>
      </c>
    </row>
    <row r="119" spans="1:5" ht="18" x14ac:dyDescent="0.3">
      <c r="A119" s="186">
        <v>8</v>
      </c>
      <c r="B119" s="181" t="s">
        <v>7866</v>
      </c>
      <c r="C119" s="189">
        <v>0.57999999999999996</v>
      </c>
      <c r="D119" s="188">
        <v>55</v>
      </c>
      <c r="E119" t="s">
        <v>7922</v>
      </c>
    </row>
    <row r="120" spans="1:5" ht="18" x14ac:dyDescent="0.3">
      <c r="A120" s="186">
        <v>9</v>
      </c>
      <c r="B120" s="181" t="s">
        <v>333</v>
      </c>
      <c r="C120" s="189">
        <v>0.03</v>
      </c>
      <c r="D120" s="188">
        <v>0</v>
      </c>
      <c r="E120" t="s">
        <v>7923</v>
      </c>
    </row>
    <row r="121" spans="1:5" ht="18" x14ac:dyDescent="0.3">
      <c r="A121" s="186">
        <v>10</v>
      </c>
      <c r="B121" s="181" t="s">
        <v>974</v>
      </c>
      <c r="C121" s="189">
        <v>0.02</v>
      </c>
      <c r="D121" s="188">
        <v>0</v>
      </c>
      <c r="E121" t="s">
        <v>7924</v>
      </c>
    </row>
    <row r="122" spans="1:5" ht="18" x14ac:dyDescent="0.3">
      <c r="A122" s="186">
        <v>11</v>
      </c>
      <c r="B122" s="181" t="s">
        <v>5202</v>
      </c>
      <c r="C122" s="187" t="s">
        <v>7925</v>
      </c>
      <c r="D122" s="188">
        <v>147</v>
      </c>
      <c r="E122" t="s">
        <v>7926</v>
      </c>
    </row>
    <row r="123" spans="1:5" ht="18" x14ac:dyDescent="0.3">
      <c r="A123" s="186">
        <v>12</v>
      </c>
      <c r="B123" s="181" t="s">
        <v>7683</v>
      </c>
      <c r="C123" s="189">
        <v>0.05</v>
      </c>
      <c r="D123" s="188">
        <v>0</v>
      </c>
      <c r="E123" t="s">
        <v>7927</v>
      </c>
    </row>
    <row r="124" spans="1:5" ht="18" x14ac:dyDescent="0.3">
      <c r="A124" s="186">
        <v>13</v>
      </c>
      <c r="B124" s="181" t="s">
        <v>7887</v>
      </c>
      <c r="C124" s="187" t="s">
        <v>7928</v>
      </c>
      <c r="D124" s="188">
        <v>75</v>
      </c>
      <c r="E124" t="s">
        <v>7929</v>
      </c>
    </row>
    <row r="125" spans="1:5" ht="18" x14ac:dyDescent="0.3">
      <c r="A125" s="186">
        <v>14</v>
      </c>
      <c r="B125" s="181" t="s">
        <v>7892</v>
      </c>
      <c r="C125" s="187">
        <v>0.68</v>
      </c>
      <c r="D125" s="188">
        <v>50</v>
      </c>
      <c r="E125" t="s">
        <v>7930</v>
      </c>
    </row>
    <row r="126" spans="1:5" ht="15.6" x14ac:dyDescent="0.3">
      <c r="A126" s="381" t="s">
        <v>7943</v>
      </c>
      <c r="B126" s="381"/>
      <c r="C126" s="382"/>
      <c r="D126" s="382"/>
      <c r="E126" s="177"/>
    </row>
    <row r="127" spans="1:5" ht="18" x14ac:dyDescent="0.3">
      <c r="A127" s="186">
        <v>1</v>
      </c>
      <c r="B127" s="181" t="s">
        <v>7672</v>
      </c>
      <c r="C127" s="187" t="s">
        <v>7910</v>
      </c>
      <c r="D127" s="188">
        <v>150</v>
      </c>
      <c r="E127" t="s">
        <v>7911</v>
      </c>
    </row>
    <row r="128" spans="1:5" ht="18" x14ac:dyDescent="0.3">
      <c r="A128" s="186">
        <v>2</v>
      </c>
      <c r="B128" s="181" t="s">
        <v>7676</v>
      </c>
      <c r="C128" s="187" t="s">
        <v>7913</v>
      </c>
      <c r="D128" s="188">
        <v>125</v>
      </c>
      <c r="E128" t="s">
        <v>7914</v>
      </c>
    </row>
    <row r="129" spans="1:5" ht="18" x14ac:dyDescent="0.3">
      <c r="A129" s="186">
        <v>3</v>
      </c>
      <c r="B129" s="181" t="s">
        <v>7835</v>
      </c>
      <c r="C129" s="187" t="s">
        <v>7916</v>
      </c>
      <c r="D129" s="188">
        <v>37.5</v>
      </c>
      <c r="E129" t="s">
        <v>7931</v>
      </c>
    </row>
    <row r="130" spans="1:5" ht="18" x14ac:dyDescent="0.3">
      <c r="A130" s="186">
        <v>4</v>
      </c>
      <c r="B130" s="181" t="s">
        <v>9</v>
      </c>
      <c r="C130" s="189">
        <v>0.05</v>
      </c>
      <c r="D130" s="188">
        <v>0</v>
      </c>
      <c r="E130" t="s">
        <v>7933</v>
      </c>
    </row>
    <row r="131" spans="1:5" ht="18" x14ac:dyDescent="0.3">
      <c r="A131" s="186">
        <v>5</v>
      </c>
      <c r="B131" s="181" t="s">
        <v>7853</v>
      </c>
      <c r="C131" s="187" t="s">
        <v>7918</v>
      </c>
      <c r="D131" s="188">
        <v>0</v>
      </c>
      <c r="E131" t="s">
        <v>7919</v>
      </c>
    </row>
    <row r="132" spans="1:5" ht="18" x14ac:dyDescent="0.3">
      <c r="A132" s="186">
        <v>6</v>
      </c>
      <c r="B132" s="181" t="s">
        <v>920</v>
      </c>
      <c r="C132" s="187" t="s">
        <v>7920</v>
      </c>
      <c r="D132" s="188">
        <v>55</v>
      </c>
      <c r="E132" t="s">
        <v>7921</v>
      </c>
    </row>
    <row r="133" spans="1:5" ht="18" x14ac:dyDescent="0.3">
      <c r="A133" s="186">
        <v>7</v>
      </c>
      <c r="B133" s="181" t="s">
        <v>7866</v>
      </c>
      <c r="C133" s="189">
        <v>0.57999999999999996</v>
      </c>
      <c r="D133" s="188">
        <v>55</v>
      </c>
      <c r="E133" t="s">
        <v>7922</v>
      </c>
    </row>
    <row r="134" spans="1:5" ht="18" x14ac:dyDescent="0.3">
      <c r="A134" s="186">
        <v>8</v>
      </c>
      <c r="B134" s="181" t="s">
        <v>974</v>
      </c>
      <c r="C134" s="189">
        <v>0.02</v>
      </c>
      <c r="D134" s="188">
        <v>0</v>
      </c>
      <c r="E134" t="s">
        <v>7924</v>
      </c>
    </row>
    <row r="135" spans="1:5" ht="18" x14ac:dyDescent="0.3">
      <c r="A135" s="186">
        <v>9</v>
      </c>
      <c r="B135" s="181" t="s">
        <v>5202</v>
      </c>
      <c r="C135" s="187" t="s">
        <v>7925</v>
      </c>
      <c r="D135" s="188">
        <v>147</v>
      </c>
      <c r="E135" t="s">
        <v>7926</v>
      </c>
    </row>
    <row r="136" spans="1:5" ht="18" x14ac:dyDescent="0.3">
      <c r="A136" s="186">
        <v>10</v>
      </c>
      <c r="B136" s="181" t="s">
        <v>7683</v>
      </c>
      <c r="C136" s="189">
        <v>0.05</v>
      </c>
      <c r="D136" s="188">
        <v>0</v>
      </c>
      <c r="E136" t="s">
        <v>7927</v>
      </c>
    </row>
    <row r="137" spans="1:5" ht="18" x14ac:dyDescent="0.3">
      <c r="A137" s="186">
        <v>11</v>
      </c>
      <c r="B137" s="181" t="s">
        <v>7887</v>
      </c>
      <c r="C137" s="187" t="s">
        <v>7928</v>
      </c>
      <c r="D137" s="188">
        <v>75</v>
      </c>
      <c r="E137" t="s">
        <v>7929</v>
      </c>
    </row>
    <row r="138" spans="1:5" ht="18" x14ac:dyDescent="0.3">
      <c r="A138" s="186">
        <v>12</v>
      </c>
      <c r="B138" s="181" t="s">
        <v>7892</v>
      </c>
      <c r="C138" s="187">
        <v>0.68</v>
      </c>
      <c r="D138" s="188">
        <v>50</v>
      </c>
      <c r="E138" t="s">
        <v>7930</v>
      </c>
    </row>
    <row r="139" spans="1:5" ht="18" x14ac:dyDescent="0.3">
      <c r="A139" s="186">
        <v>13</v>
      </c>
      <c r="B139" s="181" t="s">
        <v>1046</v>
      </c>
      <c r="C139" s="187">
        <v>0.05</v>
      </c>
      <c r="D139" s="188">
        <v>0</v>
      </c>
      <c r="E139" t="s">
        <v>7935</v>
      </c>
    </row>
    <row r="140" spans="1:5" ht="18" x14ac:dyDescent="0.3">
      <c r="A140" s="186">
        <v>14</v>
      </c>
      <c r="B140" s="181" t="s">
        <v>7901</v>
      </c>
      <c r="C140" s="187" t="s">
        <v>7936</v>
      </c>
      <c r="D140" s="188">
        <v>40</v>
      </c>
      <c r="E140" t="s">
        <v>7937</v>
      </c>
    </row>
    <row r="141" spans="1:5" ht="15.6" x14ac:dyDescent="0.3">
      <c r="A141" s="381" t="s">
        <v>7944</v>
      </c>
      <c r="B141" s="381"/>
      <c r="C141" s="382"/>
      <c r="D141" s="382"/>
    </row>
    <row r="142" spans="1:5" ht="18" x14ac:dyDescent="0.3">
      <c r="A142" s="186">
        <v>1</v>
      </c>
      <c r="B142" s="181" t="s">
        <v>7672</v>
      </c>
      <c r="C142" s="187" t="s">
        <v>7910</v>
      </c>
      <c r="D142" s="188">
        <v>150</v>
      </c>
      <c r="E142" t="s">
        <v>7911</v>
      </c>
    </row>
    <row r="143" spans="1:5" ht="18" x14ac:dyDescent="0.3">
      <c r="A143" s="186">
        <v>2</v>
      </c>
      <c r="B143" s="181" t="s">
        <v>7675</v>
      </c>
      <c r="C143" s="189">
        <v>0.41</v>
      </c>
      <c r="D143" s="188">
        <v>40</v>
      </c>
      <c r="E143" t="s">
        <v>7912</v>
      </c>
    </row>
    <row r="144" spans="1:5" ht="18" x14ac:dyDescent="0.3">
      <c r="A144" s="186">
        <v>3</v>
      </c>
      <c r="B144" s="181" t="s">
        <v>7676</v>
      </c>
      <c r="C144" s="187" t="s">
        <v>7913</v>
      </c>
      <c r="D144" s="188">
        <v>125</v>
      </c>
      <c r="E144" t="s">
        <v>7914</v>
      </c>
    </row>
    <row r="145" spans="1:5" ht="18" x14ac:dyDescent="0.3">
      <c r="A145" s="186">
        <v>4</v>
      </c>
      <c r="B145" s="181" t="s">
        <v>107</v>
      </c>
      <c r="C145" s="189">
        <v>0.03</v>
      </c>
      <c r="D145" s="188">
        <v>0</v>
      </c>
      <c r="E145" t="s">
        <v>7915</v>
      </c>
    </row>
    <row r="146" spans="1:5" ht="18" x14ac:dyDescent="0.3">
      <c r="A146" s="186">
        <v>5</v>
      </c>
      <c r="B146" s="181" t="s">
        <v>7835</v>
      </c>
      <c r="C146" s="187" t="s">
        <v>7916</v>
      </c>
      <c r="D146" s="188">
        <v>37.5</v>
      </c>
      <c r="E146" t="s">
        <v>7931</v>
      </c>
    </row>
    <row r="147" spans="1:5" ht="18" x14ac:dyDescent="0.3">
      <c r="A147" s="186">
        <v>6</v>
      </c>
      <c r="B147" s="181" t="s">
        <v>7</v>
      </c>
      <c r="C147" s="189">
        <v>0.15</v>
      </c>
      <c r="D147" s="188">
        <v>0</v>
      </c>
      <c r="E147" t="s">
        <v>7932</v>
      </c>
    </row>
    <row r="148" spans="1:5" ht="18" x14ac:dyDescent="0.3">
      <c r="A148" s="186">
        <v>7</v>
      </c>
      <c r="B148" s="181" t="s">
        <v>9</v>
      </c>
      <c r="C148" s="189">
        <v>0.05</v>
      </c>
      <c r="D148" s="188">
        <v>0</v>
      </c>
      <c r="E148" t="s">
        <v>7933</v>
      </c>
    </row>
    <row r="149" spans="1:5" ht="18" x14ac:dyDescent="0.3">
      <c r="A149" s="186">
        <v>8</v>
      </c>
      <c r="B149" s="181" t="s">
        <v>7853</v>
      </c>
      <c r="C149" s="187" t="s">
        <v>7918</v>
      </c>
      <c r="D149" s="188">
        <v>0</v>
      </c>
      <c r="E149" t="s">
        <v>7919</v>
      </c>
    </row>
    <row r="150" spans="1:5" ht="18" x14ac:dyDescent="0.3">
      <c r="A150" s="186">
        <v>9</v>
      </c>
      <c r="B150" s="181" t="s">
        <v>920</v>
      </c>
      <c r="C150" s="187" t="s">
        <v>7920</v>
      </c>
      <c r="D150" s="188">
        <v>55</v>
      </c>
      <c r="E150" t="s">
        <v>7921</v>
      </c>
    </row>
    <row r="151" spans="1:5" ht="18" x14ac:dyDescent="0.3">
      <c r="A151" s="186">
        <v>10</v>
      </c>
      <c r="B151" s="181" t="s">
        <v>333</v>
      </c>
      <c r="C151" s="189">
        <v>0.03</v>
      </c>
      <c r="D151" s="188">
        <v>0</v>
      </c>
      <c r="E151" t="s">
        <v>7923</v>
      </c>
    </row>
    <row r="152" spans="1:5" ht="18" x14ac:dyDescent="0.3">
      <c r="A152" s="186">
        <v>11</v>
      </c>
      <c r="B152" s="181" t="s">
        <v>487</v>
      </c>
      <c r="C152" s="189">
        <v>0.1</v>
      </c>
      <c r="D152" s="188">
        <v>0</v>
      </c>
      <c r="E152" t="s">
        <v>7934</v>
      </c>
    </row>
    <row r="153" spans="1:5" ht="18" x14ac:dyDescent="0.3">
      <c r="A153" s="186">
        <v>12</v>
      </c>
      <c r="B153" s="181" t="s">
        <v>974</v>
      </c>
      <c r="C153" s="189">
        <v>0.02</v>
      </c>
      <c r="D153" s="188">
        <v>0</v>
      </c>
      <c r="E153" t="s">
        <v>7924</v>
      </c>
    </row>
    <row r="154" spans="1:5" ht="18" x14ac:dyDescent="0.3">
      <c r="A154" s="186">
        <v>13</v>
      </c>
      <c r="B154" s="181" t="s">
        <v>5202</v>
      </c>
      <c r="C154" s="187" t="s">
        <v>7925</v>
      </c>
      <c r="D154" s="188">
        <v>147</v>
      </c>
      <c r="E154" t="s">
        <v>7926</v>
      </c>
    </row>
    <row r="155" spans="1:5" ht="18" x14ac:dyDescent="0.3">
      <c r="A155" s="186">
        <v>14</v>
      </c>
      <c r="B155" s="181" t="s">
        <v>7683</v>
      </c>
      <c r="C155" s="189">
        <v>0.05</v>
      </c>
      <c r="D155" s="188">
        <v>0</v>
      </c>
      <c r="E155" t="s">
        <v>7927</v>
      </c>
    </row>
    <row r="156" spans="1:5" ht="18" x14ac:dyDescent="0.3">
      <c r="A156" s="186">
        <v>15</v>
      </c>
      <c r="B156" s="181" t="s">
        <v>7887</v>
      </c>
      <c r="C156" s="187" t="s">
        <v>7928</v>
      </c>
      <c r="D156" s="188">
        <v>75</v>
      </c>
      <c r="E156" t="s">
        <v>7929</v>
      </c>
    </row>
    <row r="157" spans="1:5" ht="18" x14ac:dyDescent="0.3">
      <c r="A157" s="186">
        <v>16</v>
      </c>
      <c r="B157" s="181" t="s">
        <v>7892</v>
      </c>
      <c r="C157" s="187">
        <v>0.68</v>
      </c>
      <c r="D157" s="188">
        <v>50</v>
      </c>
      <c r="E157" t="s">
        <v>7930</v>
      </c>
    </row>
    <row r="158" spans="1:5" ht="18" x14ac:dyDescent="0.3">
      <c r="A158" s="186">
        <v>17</v>
      </c>
      <c r="B158" s="181" t="s">
        <v>7901</v>
      </c>
      <c r="C158" s="187" t="s">
        <v>7936</v>
      </c>
      <c r="D158" s="188">
        <v>40</v>
      </c>
      <c r="E158" t="s">
        <v>7937</v>
      </c>
    </row>
    <row r="159" spans="1:5" ht="15.6" x14ac:dyDescent="0.3">
      <c r="A159" s="381" t="s">
        <v>7945</v>
      </c>
      <c r="B159" s="381"/>
      <c r="C159" s="382"/>
      <c r="D159" s="382"/>
      <c r="E159" s="177"/>
    </row>
    <row r="160" spans="1:5" ht="18" x14ac:dyDescent="0.3">
      <c r="A160" s="186">
        <v>1</v>
      </c>
      <c r="B160" s="181" t="s">
        <v>7840</v>
      </c>
      <c r="C160" s="189">
        <v>0</v>
      </c>
      <c r="D160" s="188">
        <v>23</v>
      </c>
      <c r="E160" t="s">
        <v>7946</v>
      </c>
    </row>
  </sheetData>
  <mergeCells count="11">
    <mergeCell ref="A80:D80"/>
    <mergeCell ref="B2:C2"/>
    <mergeCell ref="A26:D26"/>
    <mergeCell ref="A28:D28"/>
    <mergeCell ref="A43:D43"/>
    <mergeCell ref="A63:D63"/>
    <mergeCell ref="A97:D97"/>
    <mergeCell ref="A111:D111"/>
    <mergeCell ref="A126:D126"/>
    <mergeCell ref="A141:D141"/>
    <mergeCell ref="A159:D159"/>
  </mergeCells>
  <hyperlinks>
    <hyperlink ref="E24" r:id="rId1" xr:uid="{F5A09E36-FFD7-465E-913B-AD4989C03A7A}"/>
    <hyperlink ref="E8" r:id="rId2" xr:uid="{B3076977-9B04-4EAB-BB2E-8B5CDDFD1BB0}"/>
    <hyperlink ref="E23" r:id="rId3" xr:uid="{D28D6A65-44AA-48ED-903F-04813822EBC9}"/>
    <hyperlink ref="E22" r:id="rId4" xr:uid="{677F403E-8584-4D79-AE63-1EE0141925A7}"/>
    <hyperlink ref="E21" r:id="rId5" xr:uid="{F9593359-120E-4E29-9914-0CE4C1C695FB}"/>
    <hyperlink ref="E20" r:id="rId6" xr:uid="{741CAB00-E845-4EA1-9822-642E578E2948}"/>
    <hyperlink ref="E19" r:id="rId7" xr:uid="{9CB0C9F7-107F-4663-9A40-C1FDD9F48F71}"/>
    <hyperlink ref="E18" r:id="rId8" xr:uid="{6F51BC06-32F0-4863-B7D2-02AEAF6879C5}"/>
    <hyperlink ref="E17" r:id="rId9" xr:uid="{8C2C145D-33F9-4C91-B295-BD466F486BD8}"/>
    <hyperlink ref="E16" r:id="rId10" xr:uid="{172D1A69-32EB-419E-8A8E-C5F68C9D8E2E}"/>
    <hyperlink ref="E15" r:id="rId11" xr:uid="{C56C5A75-00D2-426D-8A0F-E1AC106C0C55}"/>
    <hyperlink ref="E14" r:id="rId12" xr:uid="{22032544-03BE-4663-86E8-6CF0ABBA3711}"/>
    <hyperlink ref="E13" r:id="rId13" xr:uid="{BF8DE981-F544-4155-A5EE-830C6343957D}"/>
    <hyperlink ref="E12" r:id="rId14" xr:uid="{E1BE8A73-41C6-4084-98A8-4CC94E1D13CE}"/>
    <hyperlink ref="E11" r:id="rId15" xr:uid="{0C98F38A-9B9F-475B-B3F5-9068FD5712E6}"/>
    <hyperlink ref="E10" r:id="rId16" xr:uid="{EE570E6D-4D34-499C-8020-A4EBF1964E78}"/>
    <hyperlink ref="E9" r:id="rId17" xr:uid="{EE98801D-B169-4889-88CE-5AA829B32373}"/>
    <hyperlink ref="E7" r:id="rId18" xr:uid="{8D180CFF-9026-403A-B723-34EE0681641D}"/>
    <hyperlink ref="E6" r:id="rId19" xr:uid="{3EF5A8A0-188D-41CD-B0E9-C00935B5517A}"/>
    <hyperlink ref="E5" r:id="rId20" xr:uid="{744DFC83-BD91-4BC2-A660-E19A219ABEB7}"/>
    <hyperlink ref="E4" r:id="rId21" xr:uid="{A168E154-9DFA-45A2-969C-C6DAE0663912}"/>
    <hyperlink ref="F4" r:id="rId22" xr:uid="{65725BEC-23CF-44DF-8EF1-335BA1062051}"/>
    <hyperlink ref="F5" r:id="rId23" xr:uid="{21FBF7F4-0D4B-413D-BC43-C3A628628272}"/>
    <hyperlink ref="F6" r:id="rId24" xr:uid="{74A559E5-719E-4C50-A5C0-26D160B690DE}"/>
    <hyperlink ref="F7" r:id="rId25" xr:uid="{01D4D289-2222-4BD9-ABDA-70DEDCD087A1}"/>
    <hyperlink ref="F8" r:id="rId26" xr:uid="{C5FE689B-1378-4FBA-9AAA-C7FF63C1C1D5}"/>
    <hyperlink ref="F9" r:id="rId27" xr:uid="{0C8FBE96-84C3-436B-B535-EA5173F147BC}"/>
    <hyperlink ref="F10" r:id="rId28" xr:uid="{29DA2B17-832F-4CF5-88DB-1F4C9C7796FF}"/>
    <hyperlink ref="F11" r:id="rId29" xr:uid="{516A2AE8-04E8-43BF-A810-058D244A37D4}"/>
    <hyperlink ref="F12" r:id="rId30" xr:uid="{E35E5C28-CEBC-4EF5-9D6A-FE304E1D6987}"/>
    <hyperlink ref="F13" r:id="rId31" xr:uid="{26CE4A2C-13B4-4909-9504-6061A34EB330}"/>
    <hyperlink ref="F15" r:id="rId32" xr:uid="{87CDAB3E-CBCB-4F93-A7F9-9B8449215245}"/>
    <hyperlink ref="F16" r:id="rId33" xr:uid="{6CC5FECD-76AB-4C77-AB15-4D86EA6D5F09}"/>
    <hyperlink ref="F17" r:id="rId34" xr:uid="{6EAE74F0-3A14-45CC-AFDB-5BA8C07BD8EB}"/>
    <hyperlink ref="F18" r:id="rId35" xr:uid="{BC36A0DD-83F5-4E56-B114-D5579DAF16D1}"/>
    <hyperlink ref="F19" r:id="rId36" xr:uid="{0668A37B-4493-45C3-8AEE-A61501609078}"/>
    <hyperlink ref="F20" r:id="rId37" xr:uid="{C84A2548-20FC-4B2E-A93A-02AE2363156C}"/>
    <hyperlink ref="F21" r:id="rId38" xr:uid="{B32A5DF0-94A3-440B-9CED-A527B8988E04}"/>
    <hyperlink ref="F22" r:id="rId39" xr:uid="{36FC877E-4842-44F8-A39D-CEBC5A73DB13}"/>
    <hyperlink ref="F23" r:id="rId40" xr:uid="{818791B2-7BC8-4E80-9E3B-27E29E3D9E15}"/>
    <hyperlink ref="F24" r:id="rId41" xr:uid="{7F7AA5EA-C107-474D-8218-5A9837A5ABD3}"/>
    <hyperlink ref="E30" r:id="rId42" xr:uid="{9E29E870-001C-417E-8D79-0E6DC540FF3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D3870-CB79-4A2F-B68D-082B09EB30E1}">
  <dimension ref="A1:H60"/>
  <sheetViews>
    <sheetView workbookViewId="0">
      <selection activeCell="A3" sqref="A3:A59"/>
    </sheetView>
  </sheetViews>
  <sheetFormatPr defaultRowHeight="14.4" x14ac:dyDescent="0.3"/>
  <cols>
    <col min="1" max="1" width="57.33203125" bestFit="1" customWidth="1"/>
    <col min="2" max="2" width="43.33203125" bestFit="1" customWidth="1"/>
    <col min="3" max="3" width="12" customWidth="1"/>
    <col min="4" max="4" width="11.88671875" customWidth="1"/>
    <col min="5" max="5" width="9.6640625" bestFit="1" customWidth="1"/>
  </cols>
  <sheetData>
    <row r="1" spans="1:8" x14ac:dyDescent="0.3">
      <c r="A1" s="25" t="s">
        <v>17031</v>
      </c>
      <c r="B1" s="25"/>
      <c r="C1" s="26"/>
      <c r="D1" s="26"/>
      <c r="E1" s="26"/>
      <c r="F1" s="25"/>
      <c r="G1" s="26"/>
      <c r="H1" s="26"/>
    </row>
    <row r="2" spans="1:8" x14ac:dyDescent="0.3">
      <c r="A2" s="25"/>
      <c r="B2" s="25"/>
      <c r="C2" s="26"/>
      <c r="D2" s="26"/>
      <c r="E2" s="26"/>
      <c r="F2" s="25"/>
      <c r="G2" s="26"/>
      <c r="H2" s="26"/>
    </row>
    <row r="3" spans="1:8" x14ac:dyDescent="0.3">
      <c r="A3" s="25" t="s">
        <v>12</v>
      </c>
      <c r="B3" s="25" t="s">
        <v>17032</v>
      </c>
      <c r="C3" s="26" t="s">
        <v>17033</v>
      </c>
      <c r="D3" s="26" t="s">
        <v>1398</v>
      </c>
      <c r="E3" s="37">
        <v>47208</v>
      </c>
      <c r="F3" s="25"/>
      <c r="G3" s="26" t="s">
        <v>1385</v>
      </c>
      <c r="H3" s="26" t="s">
        <v>1385</v>
      </c>
    </row>
    <row r="4" spans="1:8" x14ac:dyDescent="0.3">
      <c r="A4" s="25" t="s">
        <v>17034</v>
      </c>
      <c r="B4" s="25" t="s">
        <v>17032</v>
      </c>
      <c r="C4" s="26" t="s">
        <v>17033</v>
      </c>
      <c r="D4" s="26" t="s">
        <v>1398</v>
      </c>
      <c r="E4" s="37">
        <v>47208</v>
      </c>
      <c r="F4" s="25"/>
      <c r="G4" s="26" t="s">
        <v>1385</v>
      </c>
      <c r="H4" s="26" t="s">
        <v>1385</v>
      </c>
    </row>
    <row r="5" spans="1:8" x14ac:dyDescent="0.3">
      <c r="A5" s="25" t="s">
        <v>17035</v>
      </c>
      <c r="B5" s="25" t="s">
        <v>17032</v>
      </c>
      <c r="C5" s="26" t="s">
        <v>17033</v>
      </c>
      <c r="D5" s="26" t="s">
        <v>1398</v>
      </c>
      <c r="E5" s="37">
        <v>47208</v>
      </c>
      <c r="F5" s="25"/>
      <c r="G5" s="26" t="s">
        <v>1385</v>
      </c>
      <c r="H5" s="26" t="s">
        <v>1385</v>
      </c>
    </row>
    <row r="6" spans="1:8" x14ac:dyDescent="0.3">
      <c r="A6" s="25" t="s">
        <v>17036</v>
      </c>
      <c r="B6" s="25" t="s">
        <v>17032</v>
      </c>
      <c r="C6" s="26" t="s">
        <v>17033</v>
      </c>
      <c r="D6" s="26" t="s">
        <v>1398</v>
      </c>
      <c r="E6" s="37">
        <v>47208</v>
      </c>
      <c r="F6" s="25"/>
      <c r="G6" s="26" t="s">
        <v>1385</v>
      </c>
      <c r="H6" s="26" t="s">
        <v>1385</v>
      </c>
    </row>
    <row r="7" spans="1:8" x14ac:dyDescent="0.3">
      <c r="A7" s="25" t="s">
        <v>17037</v>
      </c>
      <c r="B7" s="25" t="s">
        <v>17032</v>
      </c>
      <c r="C7" s="26" t="s">
        <v>17033</v>
      </c>
      <c r="D7" s="26" t="s">
        <v>1398</v>
      </c>
      <c r="E7" s="37">
        <v>47208</v>
      </c>
      <c r="F7" s="25"/>
      <c r="G7" s="26" t="s">
        <v>1385</v>
      </c>
      <c r="H7" s="26" t="s">
        <v>1385</v>
      </c>
    </row>
    <row r="8" spans="1:8" x14ac:dyDescent="0.3">
      <c r="A8" s="25" t="s">
        <v>17038</v>
      </c>
      <c r="B8" s="25" t="s">
        <v>17032</v>
      </c>
      <c r="C8" s="26" t="s">
        <v>17033</v>
      </c>
      <c r="D8" s="26" t="s">
        <v>1398</v>
      </c>
      <c r="E8" s="37">
        <v>47208</v>
      </c>
      <c r="F8" s="25"/>
      <c r="G8" s="26" t="s">
        <v>1385</v>
      </c>
      <c r="H8" s="26" t="s">
        <v>1385</v>
      </c>
    </row>
    <row r="9" spans="1:8" x14ac:dyDescent="0.3">
      <c r="A9" s="25" t="s">
        <v>17039</v>
      </c>
      <c r="B9" s="25" t="s">
        <v>17032</v>
      </c>
      <c r="C9" s="26" t="s">
        <v>17033</v>
      </c>
      <c r="D9" s="26" t="s">
        <v>1398</v>
      </c>
      <c r="E9" s="37">
        <v>47208</v>
      </c>
      <c r="F9" s="25"/>
      <c r="G9" s="26" t="s">
        <v>1385</v>
      </c>
      <c r="H9" s="26" t="s">
        <v>1385</v>
      </c>
    </row>
    <row r="10" spans="1:8" x14ac:dyDescent="0.3">
      <c r="A10" s="25" t="s">
        <v>17040</v>
      </c>
      <c r="B10" s="25" t="s">
        <v>17032</v>
      </c>
      <c r="C10" s="26" t="s">
        <v>17033</v>
      </c>
      <c r="D10" s="26" t="s">
        <v>1398</v>
      </c>
      <c r="E10" s="37">
        <v>47208</v>
      </c>
      <c r="F10" s="25"/>
      <c r="G10" s="26" t="s">
        <v>1385</v>
      </c>
      <c r="H10" s="26" t="s">
        <v>1385</v>
      </c>
    </row>
    <row r="11" spans="1:8" x14ac:dyDescent="0.3">
      <c r="A11" s="25" t="s">
        <v>17041</v>
      </c>
      <c r="B11" s="25" t="s">
        <v>17032</v>
      </c>
      <c r="C11" s="26" t="s">
        <v>17033</v>
      </c>
      <c r="D11" s="26" t="s">
        <v>1398</v>
      </c>
      <c r="E11" s="37">
        <v>47208</v>
      </c>
      <c r="F11" s="25"/>
      <c r="G11" s="26" t="s">
        <v>1385</v>
      </c>
      <c r="H11" s="26" t="s">
        <v>1385</v>
      </c>
    </row>
    <row r="12" spans="1:8" x14ac:dyDescent="0.3">
      <c r="A12" s="25" t="s">
        <v>17042</v>
      </c>
      <c r="B12" s="25" t="s">
        <v>17032</v>
      </c>
      <c r="C12" s="26" t="s">
        <v>17033</v>
      </c>
      <c r="D12" s="26" t="s">
        <v>1398</v>
      </c>
      <c r="E12" s="37">
        <v>47208</v>
      </c>
      <c r="F12" s="25"/>
      <c r="G12" s="26" t="s">
        <v>1385</v>
      </c>
      <c r="H12" s="26" t="s">
        <v>1385</v>
      </c>
    </row>
    <row r="13" spans="1:8" x14ac:dyDescent="0.3">
      <c r="A13" s="25" t="s">
        <v>17043</v>
      </c>
      <c r="B13" s="25" t="s">
        <v>17032</v>
      </c>
      <c r="C13" s="26" t="s">
        <v>17033</v>
      </c>
      <c r="D13" s="26" t="s">
        <v>1398</v>
      </c>
      <c r="E13" s="37">
        <v>47208</v>
      </c>
      <c r="F13" s="25"/>
      <c r="G13" s="26" t="s">
        <v>1385</v>
      </c>
      <c r="H13" s="26" t="s">
        <v>1385</v>
      </c>
    </row>
    <row r="14" spans="1:8" x14ac:dyDescent="0.3">
      <c r="A14" s="25" t="s">
        <v>3817</v>
      </c>
      <c r="B14" s="25" t="s">
        <v>17032</v>
      </c>
      <c r="C14" s="26" t="s">
        <v>17033</v>
      </c>
      <c r="D14" s="26" t="s">
        <v>1398</v>
      </c>
      <c r="E14" s="37">
        <v>47208</v>
      </c>
      <c r="F14" s="25"/>
      <c r="G14" s="26" t="s">
        <v>1385</v>
      </c>
      <c r="H14" s="26" t="s">
        <v>1385</v>
      </c>
    </row>
    <row r="15" spans="1:8" x14ac:dyDescent="0.3">
      <c r="A15" s="25" t="s">
        <v>10686</v>
      </c>
      <c r="B15" s="25" t="s">
        <v>17032</v>
      </c>
      <c r="C15" s="26" t="s">
        <v>17033</v>
      </c>
      <c r="D15" s="26" t="s">
        <v>1398</v>
      </c>
      <c r="E15" s="37">
        <v>47208</v>
      </c>
      <c r="F15" s="25"/>
      <c r="G15" s="26" t="s">
        <v>1385</v>
      </c>
      <c r="H15" s="26" t="s">
        <v>1385</v>
      </c>
    </row>
    <row r="16" spans="1:8" x14ac:dyDescent="0.3">
      <c r="A16" s="25" t="s">
        <v>17044</v>
      </c>
      <c r="B16" s="25" t="s">
        <v>17032</v>
      </c>
      <c r="C16" s="26" t="s">
        <v>17033</v>
      </c>
      <c r="D16" s="26" t="s">
        <v>1398</v>
      </c>
      <c r="E16" s="37">
        <v>47208</v>
      </c>
      <c r="F16" s="25"/>
      <c r="G16" s="26" t="s">
        <v>1385</v>
      </c>
      <c r="H16" s="26" t="s">
        <v>1385</v>
      </c>
    </row>
    <row r="17" spans="1:8" x14ac:dyDescent="0.3">
      <c r="A17" s="25" t="s">
        <v>17045</v>
      </c>
      <c r="B17" s="25" t="s">
        <v>17032</v>
      </c>
      <c r="C17" s="26" t="s">
        <v>17033</v>
      </c>
      <c r="D17" s="26" t="s">
        <v>1398</v>
      </c>
      <c r="E17" s="37">
        <v>47208</v>
      </c>
      <c r="F17" s="25"/>
      <c r="G17" s="26" t="s">
        <v>1385</v>
      </c>
      <c r="H17" s="26" t="s">
        <v>1385</v>
      </c>
    </row>
    <row r="18" spans="1:8" x14ac:dyDescent="0.3">
      <c r="A18" s="25" t="s">
        <v>130</v>
      </c>
      <c r="B18" s="25" t="s">
        <v>17032</v>
      </c>
      <c r="C18" s="26" t="s">
        <v>17033</v>
      </c>
      <c r="D18" s="26" t="s">
        <v>1398</v>
      </c>
      <c r="E18" s="37">
        <v>47208</v>
      </c>
      <c r="F18" s="25"/>
      <c r="G18" s="26" t="s">
        <v>1385</v>
      </c>
      <c r="H18" s="26" t="s">
        <v>1385</v>
      </c>
    </row>
    <row r="19" spans="1:8" x14ac:dyDescent="0.3">
      <c r="A19" s="25" t="s">
        <v>17017</v>
      </c>
      <c r="B19" s="25" t="s">
        <v>17032</v>
      </c>
      <c r="C19" s="26" t="s">
        <v>17033</v>
      </c>
      <c r="D19" s="26" t="s">
        <v>1398</v>
      </c>
      <c r="E19" s="37">
        <v>47208</v>
      </c>
      <c r="F19" s="25"/>
      <c r="G19" s="26" t="s">
        <v>1385</v>
      </c>
      <c r="H19" s="26" t="s">
        <v>1385</v>
      </c>
    </row>
    <row r="20" spans="1:8" x14ac:dyDescent="0.3">
      <c r="A20" s="25" t="s">
        <v>17046</v>
      </c>
      <c r="B20" s="25" t="s">
        <v>17032</v>
      </c>
      <c r="C20" s="26" t="s">
        <v>17033</v>
      </c>
      <c r="D20" s="26" t="s">
        <v>1398</v>
      </c>
      <c r="E20" s="37">
        <v>47208</v>
      </c>
      <c r="F20" s="25"/>
      <c r="G20" s="26" t="s">
        <v>1385</v>
      </c>
      <c r="H20" s="26" t="s">
        <v>1385</v>
      </c>
    </row>
    <row r="21" spans="1:8" x14ac:dyDescent="0.3">
      <c r="A21" s="25" t="s">
        <v>2049</v>
      </c>
      <c r="B21" s="25" t="s">
        <v>17032</v>
      </c>
      <c r="C21" s="26" t="s">
        <v>17033</v>
      </c>
      <c r="D21" s="26" t="s">
        <v>1398</v>
      </c>
      <c r="E21" s="37">
        <v>47208</v>
      </c>
      <c r="F21" s="25"/>
      <c r="G21" s="26" t="s">
        <v>1385</v>
      </c>
      <c r="H21" s="26" t="s">
        <v>1385</v>
      </c>
    </row>
    <row r="22" spans="1:8" x14ac:dyDescent="0.3">
      <c r="A22" s="25" t="s">
        <v>5152</v>
      </c>
      <c r="B22" s="25" t="s">
        <v>17032</v>
      </c>
      <c r="C22" s="26" t="s">
        <v>17033</v>
      </c>
      <c r="D22" s="26" t="s">
        <v>1398</v>
      </c>
      <c r="E22" s="37">
        <v>47208</v>
      </c>
      <c r="F22" s="25"/>
      <c r="G22" s="26" t="s">
        <v>1385</v>
      </c>
      <c r="H22" s="26" t="s">
        <v>1385</v>
      </c>
    </row>
    <row r="23" spans="1:8" x14ac:dyDescent="0.3">
      <c r="A23" s="25" t="s">
        <v>545</v>
      </c>
      <c r="B23" s="25" t="s">
        <v>17032</v>
      </c>
      <c r="C23" s="26" t="s">
        <v>17033</v>
      </c>
      <c r="D23" s="26" t="s">
        <v>1398</v>
      </c>
      <c r="E23" s="37">
        <v>47208</v>
      </c>
      <c r="F23" s="25"/>
      <c r="G23" s="26" t="s">
        <v>1385</v>
      </c>
      <c r="H23" s="26" t="s">
        <v>1385</v>
      </c>
    </row>
    <row r="24" spans="1:8" x14ac:dyDescent="0.3">
      <c r="A24" s="25" t="s">
        <v>17047</v>
      </c>
      <c r="B24" s="25" t="s">
        <v>17032</v>
      </c>
      <c r="C24" s="26" t="s">
        <v>17033</v>
      </c>
      <c r="D24" s="26" t="s">
        <v>1398</v>
      </c>
      <c r="E24" s="37">
        <v>47208</v>
      </c>
      <c r="F24" s="25"/>
      <c r="G24" s="26" t="s">
        <v>1385</v>
      </c>
      <c r="H24" s="26" t="s">
        <v>1385</v>
      </c>
    </row>
    <row r="25" spans="1:8" x14ac:dyDescent="0.3">
      <c r="A25" s="25" t="s">
        <v>5899</v>
      </c>
      <c r="B25" s="25" t="s">
        <v>17032</v>
      </c>
      <c r="C25" s="26" t="s">
        <v>17033</v>
      </c>
      <c r="D25" s="26" t="s">
        <v>1398</v>
      </c>
      <c r="E25" s="37">
        <v>47208</v>
      </c>
      <c r="F25" s="25"/>
      <c r="G25" s="26" t="s">
        <v>1385</v>
      </c>
      <c r="H25" s="26" t="s">
        <v>1385</v>
      </c>
    </row>
    <row r="26" spans="1:8" x14ac:dyDescent="0.3">
      <c r="A26" s="25" t="s">
        <v>17048</v>
      </c>
      <c r="B26" s="25" t="s">
        <v>17032</v>
      </c>
      <c r="C26" s="26" t="s">
        <v>17033</v>
      </c>
      <c r="D26" s="26" t="s">
        <v>1398</v>
      </c>
      <c r="E26" s="37">
        <v>47208</v>
      </c>
      <c r="F26" s="25"/>
      <c r="G26" s="26" t="s">
        <v>1385</v>
      </c>
      <c r="H26" s="26" t="s">
        <v>1385</v>
      </c>
    </row>
    <row r="27" spans="1:8" x14ac:dyDescent="0.3">
      <c r="A27" s="25" t="s">
        <v>17049</v>
      </c>
      <c r="B27" s="25" t="s">
        <v>17032</v>
      </c>
      <c r="C27" s="26" t="s">
        <v>17033</v>
      </c>
      <c r="D27" s="26" t="s">
        <v>1398</v>
      </c>
      <c r="E27" s="37">
        <v>47208</v>
      </c>
      <c r="F27" s="25"/>
      <c r="G27" s="26" t="s">
        <v>1385</v>
      </c>
      <c r="H27" s="26" t="s">
        <v>1385</v>
      </c>
    </row>
    <row r="28" spans="1:8" x14ac:dyDescent="0.3">
      <c r="A28" s="25" t="s">
        <v>2110</v>
      </c>
      <c r="B28" s="25" t="s">
        <v>17032</v>
      </c>
      <c r="C28" s="26" t="s">
        <v>17033</v>
      </c>
      <c r="D28" s="26" t="s">
        <v>1398</v>
      </c>
      <c r="E28" s="37">
        <v>47208</v>
      </c>
      <c r="F28" s="25"/>
      <c r="G28" s="26" t="s">
        <v>1385</v>
      </c>
      <c r="H28" s="26" t="s">
        <v>1385</v>
      </c>
    </row>
    <row r="29" spans="1:8" x14ac:dyDescent="0.3">
      <c r="A29" s="25" t="s">
        <v>7</v>
      </c>
      <c r="B29" s="25" t="s">
        <v>17032</v>
      </c>
      <c r="C29" s="26" t="s">
        <v>17033</v>
      </c>
      <c r="D29" s="26" t="s">
        <v>1398</v>
      </c>
      <c r="E29" s="37">
        <v>47208</v>
      </c>
      <c r="F29" s="25"/>
      <c r="G29" s="26" t="s">
        <v>1385</v>
      </c>
      <c r="H29" s="26" t="s">
        <v>1385</v>
      </c>
    </row>
    <row r="30" spans="1:8" x14ac:dyDescent="0.3">
      <c r="A30" s="25" t="s">
        <v>17050</v>
      </c>
      <c r="B30" s="25" t="s">
        <v>17032</v>
      </c>
      <c r="C30" s="26" t="s">
        <v>17033</v>
      </c>
      <c r="D30" s="26" t="s">
        <v>1398</v>
      </c>
      <c r="E30" s="37">
        <v>47208</v>
      </c>
      <c r="F30" s="25"/>
      <c r="G30" s="26" t="s">
        <v>1385</v>
      </c>
      <c r="H30" s="26" t="s">
        <v>1385</v>
      </c>
    </row>
    <row r="31" spans="1:8" x14ac:dyDescent="0.3">
      <c r="A31" s="25" t="s">
        <v>9246</v>
      </c>
      <c r="B31" s="25" t="s">
        <v>17032</v>
      </c>
      <c r="C31" s="26" t="s">
        <v>17033</v>
      </c>
      <c r="D31" s="26" t="s">
        <v>1398</v>
      </c>
      <c r="E31" s="37">
        <v>47208</v>
      </c>
      <c r="F31" s="25"/>
      <c r="G31" s="26" t="s">
        <v>1385</v>
      </c>
      <c r="H31" s="26" t="s">
        <v>1385</v>
      </c>
    </row>
    <row r="32" spans="1:8" x14ac:dyDescent="0.3">
      <c r="A32" s="25" t="s">
        <v>3830</v>
      </c>
      <c r="B32" s="25" t="s">
        <v>17032</v>
      </c>
      <c r="C32" s="26" t="s">
        <v>17033</v>
      </c>
      <c r="D32" s="26" t="s">
        <v>1398</v>
      </c>
      <c r="E32" s="37">
        <v>47208</v>
      </c>
      <c r="F32" s="25"/>
      <c r="G32" s="26" t="s">
        <v>1385</v>
      </c>
      <c r="H32" s="26" t="s">
        <v>1385</v>
      </c>
    </row>
    <row r="33" spans="1:8" x14ac:dyDescent="0.3">
      <c r="A33" s="25" t="s">
        <v>3831</v>
      </c>
      <c r="B33" s="25" t="s">
        <v>17032</v>
      </c>
      <c r="C33" s="26" t="s">
        <v>17033</v>
      </c>
      <c r="D33" s="26" t="s">
        <v>1398</v>
      </c>
      <c r="E33" s="37">
        <v>47208</v>
      </c>
      <c r="F33" s="25"/>
      <c r="G33" s="26" t="s">
        <v>1385</v>
      </c>
      <c r="H33" s="26" t="s">
        <v>1385</v>
      </c>
    </row>
    <row r="34" spans="1:8" x14ac:dyDescent="0.3">
      <c r="A34" s="25" t="s">
        <v>1223</v>
      </c>
      <c r="B34" s="25" t="s">
        <v>17032</v>
      </c>
      <c r="C34" s="26" t="s">
        <v>17033</v>
      </c>
      <c r="D34" s="26" t="s">
        <v>1398</v>
      </c>
      <c r="E34" s="37">
        <v>47208</v>
      </c>
      <c r="F34" s="25"/>
      <c r="G34" s="26" t="s">
        <v>1385</v>
      </c>
      <c r="H34" s="26" t="s">
        <v>1385</v>
      </c>
    </row>
    <row r="35" spans="1:8" x14ac:dyDescent="0.3">
      <c r="A35" s="25" t="s">
        <v>17051</v>
      </c>
      <c r="B35" s="25" t="s">
        <v>17032</v>
      </c>
      <c r="C35" s="26" t="s">
        <v>17033</v>
      </c>
      <c r="D35" s="26" t="s">
        <v>1398</v>
      </c>
      <c r="E35" s="37">
        <v>47208</v>
      </c>
      <c r="F35" s="25"/>
      <c r="G35" s="26" t="s">
        <v>1385</v>
      </c>
      <c r="H35" s="26" t="s">
        <v>1385</v>
      </c>
    </row>
    <row r="36" spans="1:8" x14ac:dyDescent="0.3">
      <c r="A36" s="25" t="s">
        <v>3835</v>
      </c>
      <c r="B36" s="25" t="s">
        <v>17032</v>
      </c>
      <c r="C36" s="26" t="s">
        <v>17033</v>
      </c>
      <c r="D36" s="26" t="s">
        <v>1398</v>
      </c>
      <c r="E36" s="37">
        <v>47208</v>
      </c>
      <c r="F36" s="25"/>
      <c r="G36" s="26" t="s">
        <v>1385</v>
      </c>
      <c r="H36" s="26" t="s">
        <v>1385</v>
      </c>
    </row>
    <row r="37" spans="1:8" x14ac:dyDescent="0.3">
      <c r="A37" s="25" t="s">
        <v>17052</v>
      </c>
      <c r="B37" s="25" t="s">
        <v>17032</v>
      </c>
      <c r="C37" s="26" t="s">
        <v>17033</v>
      </c>
      <c r="D37" s="26" t="s">
        <v>1398</v>
      </c>
      <c r="E37" s="37">
        <v>47208</v>
      </c>
      <c r="F37" s="25"/>
      <c r="G37" s="26" t="s">
        <v>1385</v>
      </c>
      <c r="H37" s="26" t="s">
        <v>1385</v>
      </c>
    </row>
    <row r="38" spans="1:8" x14ac:dyDescent="0.3">
      <c r="A38" s="25" t="s">
        <v>3838</v>
      </c>
      <c r="B38" s="25" t="s">
        <v>17032</v>
      </c>
      <c r="C38" s="26" t="s">
        <v>17033</v>
      </c>
      <c r="D38" s="26" t="s">
        <v>1398</v>
      </c>
      <c r="E38" s="37">
        <v>47208</v>
      </c>
      <c r="F38" s="25"/>
      <c r="G38" s="26" t="s">
        <v>1385</v>
      </c>
      <c r="H38" s="26" t="s">
        <v>1385</v>
      </c>
    </row>
    <row r="39" spans="1:8" x14ac:dyDescent="0.3">
      <c r="A39" s="25" t="s">
        <v>2642</v>
      </c>
      <c r="B39" s="25" t="s">
        <v>17032</v>
      </c>
      <c r="C39" s="26" t="s">
        <v>17033</v>
      </c>
      <c r="D39" s="26" t="s">
        <v>1398</v>
      </c>
      <c r="E39" s="37">
        <v>47208</v>
      </c>
      <c r="F39" s="25"/>
      <c r="G39" s="26" t="s">
        <v>1385</v>
      </c>
      <c r="H39" s="26" t="s">
        <v>1385</v>
      </c>
    </row>
    <row r="40" spans="1:8" x14ac:dyDescent="0.3">
      <c r="A40" s="25" t="s">
        <v>17053</v>
      </c>
      <c r="B40" s="25" t="s">
        <v>17032</v>
      </c>
      <c r="C40" s="26" t="s">
        <v>17033</v>
      </c>
      <c r="D40" s="26" t="s">
        <v>1398</v>
      </c>
      <c r="E40" s="37">
        <v>47208</v>
      </c>
      <c r="F40" s="25"/>
      <c r="G40" s="26" t="s">
        <v>1385</v>
      </c>
      <c r="H40" s="26" t="s">
        <v>1385</v>
      </c>
    </row>
    <row r="41" spans="1:8" x14ac:dyDescent="0.3">
      <c r="A41" s="25" t="s">
        <v>17054</v>
      </c>
      <c r="B41" s="25" t="s">
        <v>17032</v>
      </c>
      <c r="C41" s="26" t="s">
        <v>17033</v>
      </c>
      <c r="D41" s="26" t="s">
        <v>1398</v>
      </c>
      <c r="E41" s="37">
        <v>47208</v>
      </c>
      <c r="F41" s="25"/>
      <c r="G41" s="26" t="s">
        <v>1385</v>
      </c>
      <c r="H41" s="26" t="s">
        <v>1385</v>
      </c>
    </row>
    <row r="42" spans="1:8" x14ac:dyDescent="0.3">
      <c r="A42" s="25" t="s">
        <v>17055</v>
      </c>
      <c r="B42" s="25" t="s">
        <v>17032</v>
      </c>
      <c r="C42" s="26" t="s">
        <v>17033</v>
      </c>
      <c r="D42" s="26" t="s">
        <v>1398</v>
      </c>
      <c r="E42" s="37">
        <v>47208</v>
      </c>
      <c r="F42" s="25"/>
      <c r="G42" s="26" t="s">
        <v>1385</v>
      </c>
      <c r="H42" s="26" t="s">
        <v>1385</v>
      </c>
    </row>
    <row r="43" spans="1:8" x14ac:dyDescent="0.3">
      <c r="A43" s="25" t="s">
        <v>3844</v>
      </c>
      <c r="B43" s="25" t="s">
        <v>17032</v>
      </c>
      <c r="C43" s="26" t="s">
        <v>17033</v>
      </c>
      <c r="D43" s="26" t="s">
        <v>1398</v>
      </c>
      <c r="E43" s="37">
        <v>47208</v>
      </c>
      <c r="F43" s="25"/>
      <c r="G43" s="26" t="s">
        <v>1385</v>
      </c>
      <c r="H43" s="26" t="s">
        <v>1385</v>
      </c>
    </row>
    <row r="44" spans="1:8" x14ac:dyDescent="0.3">
      <c r="A44" s="25" t="s">
        <v>17056</v>
      </c>
      <c r="B44" s="25" t="s">
        <v>17032</v>
      </c>
      <c r="C44" s="26" t="s">
        <v>17033</v>
      </c>
      <c r="D44" s="26" t="s">
        <v>1398</v>
      </c>
      <c r="E44" s="37">
        <v>47208</v>
      </c>
      <c r="F44" s="25"/>
      <c r="G44" s="26" t="s">
        <v>1385</v>
      </c>
      <c r="H44" s="26" t="s">
        <v>1385</v>
      </c>
    </row>
    <row r="45" spans="1:8" x14ac:dyDescent="0.3">
      <c r="A45" s="25" t="s">
        <v>17057</v>
      </c>
      <c r="B45" s="25" t="s">
        <v>17032</v>
      </c>
      <c r="C45" s="26" t="s">
        <v>17033</v>
      </c>
      <c r="D45" s="26" t="s">
        <v>1398</v>
      </c>
      <c r="E45" s="37">
        <v>47208</v>
      </c>
      <c r="F45" s="25"/>
      <c r="G45" s="26" t="s">
        <v>1385</v>
      </c>
      <c r="H45" s="26" t="s">
        <v>1385</v>
      </c>
    </row>
    <row r="46" spans="1:8" x14ac:dyDescent="0.3">
      <c r="A46" s="25" t="s">
        <v>4521</v>
      </c>
      <c r="B46" s="25" t="s">
        <v>17032</v>
      </c>
      <c r="C46" s="26" t="s">
        <v>17033</v>
      </c>
      <c r="D46" s="26" t="s">
        <v>1398</v>
      </c>
      <c r="E46" s="37">
        <v>47208</v>
      </c>
      <c r="F46" s="25"/>
      <c r="G46" s="26" t="s">
        <v>1385</v>
      </c>
      <c r="H46" s="26" t="s">
        <v>1385</v>
      </c>
    </row>
    <row r="47" spans="1:8" x14ac:dyDescent="0.3">
      <c r="A47" s="25" t="s">
        <v>488</v>
      </c>
      <c r="B47" s="25" t="s">
        <v>17032</v>
      </c>
      <c r="C47" s="26" t="s">
        <v>17033</v>
      </c>
      <c r="D47" s="26" t="s">
        <v>1398</v>
      </c>
      <c r="E47" s="37">
        <v>47208</v>
      </c>
      <c r="F47" s="25"/>
      <c r="G47" s="26" t="s">
        <v>1385</v>
      </c>
      <c r="H47" s="26" t="s">
        <v>1385</v>
      </c>
    </row>
    <row r="48" spans="1:8" x14ac:dyDescent="0.3">
      <c r="A48" s="25" t="s">
        <v>3846</v>
      </c>
      <c r="B48" s="25" t="s">
        <v>17032</v>
      </c>
      <c r="C48" s="26" t="s">
        <v>17033</v>
      </c>
      <c r="D48" s="26" t="s">
        <v>1398</v>
      </c>
      <c r="E48" s="37">
        <v>47208</v>
      </c>
      <c r="F48" s="25"/>
      <c r="G48" s="26" t="s">
        <v>1385</v>
      </c>
      <c r="H48" s="26" t="s">
        <v>1385</v>
      </c>
    </row>
    <row r="49" spans="1:8" x14ac:dyDescent="0.3">
      <c r="A49" s="25" t="s">
        <v>3847</v>
      </c>
      <c r="B49" s="25" t="s">
        <v>17032</v>
      </c>
      <c r="C49" s="26" t="s">
        <v>17033</v>
      </c>
      <c r="D49" s="26" t="s">
        <v>1398</v>
      </c>
      <c r="E49" s="37">
        <v>47208</v>
      </c>
      <c r="F49" s="25"/>
      <c r="G49" s="26" t="s">
        <v>1385</v>
      </c>
      <c r="H49" s="26" t="s">
        <v>1385</v>
      </c>
    </row>
    <row r="50" spans="1:8" x14ac:dyDescent="0.3">
      <c r="A50" s="25" t="s">
        <v>3654</v>
      </c>
      <c r="B50" s="25" t="s">
        <v>17032</v>
      </c>
      <c r="C50" s="26" t="s">
        <v>17033</v>
      </c>
      <c r="D50" s="26" t="s">
        <v>1398</v>
      </c>
      <c r="E50" s="37">
        <v>47208</v>
      </c>
      <c r="F50" s="25"/>
      <c r="G50" s="26" t="s">
        <v>1385</v>
      </c>
      <c r="H50" s="26" t="s">
        <v>1385</v>
      </c>
    </row>
    <row r="51" spans="1:8" x14ac:dyDescent="0.3">
      <c r="A51" s="25" t="s">
        <v>29</v>
      </c>
      <c r="B51" s="25" t="s">
        <v>17032</v>
      </c>
      <c r="C51" s="26" t="s">
        <v>17033</v>
      </c>
      <c r="D51" s="26" t="s">
        <v>1398</v>
      </c>
      <c r="E51" s="37">
        <v>47208</v>
      </c>
      <c r="F51" s="25"/>
      <c r="G51" s="26" t="s">
        <v>1385</v>
      </c>
      <c r="H51" s="26" t="s">
        <v>1385</v>
      </c>
    </row>
    <row r="52" spans="1:8" x14ac:dyDescent="0.3">
      <c r="A52" s="25" t="s">
        <v>13440</v>
      </c>
      <c r="B52" s="25" t="s">
        <v>17032</v>
      </c>
      <c r="C52" s="26" t="s">
        <v>17033</v>
      </c>
      <c r="D52" s="26" t="s">
        <v>1398</v>
      </c>
      <c r="E52" s="37">
        <v>47208</v>
      </c>
      <c r="F52" s="25"/>
      <c r="G52" s="26" t="s">
        <v>1385</v>
      </c>
      <c r="H52" s="26" t="s">
        <v>1385</v>
      </c>
    </row>
    <row r="53" spans="1:8" x14ac:dyDescent="0.3">
      <c r="A53" s="25" t="s">
        <v>17058</v>
      </c>
      <c r="B53" s="25" t="s">
        <v>17032</v>
      </c>
      <c r="C53" s="26" t="s">
        <v>17033</v>
      </c>
      <c r="D53" s="26" t="s">
        <v>1398</v>
      </c>
      <c r="E53" s="37">
        <v>47208</v>
      </c>
      <c r="F53" s="25"/>
      <c r="G53" s="26" t="s">
        <v>1385</v>
      </c>
      <c r="H53" s="26" t="s">
        <v>1385</v>
      </c>
    </row>
    <row r="54" spans="1:8" x14ac:dyDescent="0.3">
      <c r="A54" s="25" t="s">
        <v>17059</v>
      </c>
      <c r="B54" s="25" t="s">
        <v>17032</v>
      </c>
      <c r="C54" s="26" t="s">
        <v>17033</v>
      </c>
      <c r="D54" s="26" t="s">
        <v>1398</v>
      </c>
      <c r="E54" s="37">
        <v>47208</v>
      </c>
      <c r="F54" s="25"/>
      <c r="G54" s="26" t="s">
        <v>1385</v>
      </c>
      <c r="H54" s="26" t="s">
        <v>1385</v>
      </c>
    </row>
    <row r="55" spans="1:8" x14ac:dyDescent="0.3">
      <c r="A55" s="25" t="s">
        <v>17060</v>
      </c>
      <c r="B55" s="25" t="s">
        <v>17032</v>
      </c>
      <c r="C55" s="26" t="s">
        <v>17033</v>
      </c>
      <c r="D55" s="26" t="s">
        <v>1398</v>
      </c>
      <c r="E55" s="37">
        <v>47208</v>
      </c>
      <c r="F55" s="25"/>
      <c r="G55" s="26" t="s">
        <v>1385</v>
      </c>
      <c r="H55" s="26" t="s">
        <v>1385</v>
      </c>
    </row>
    <row r="56" spans="1:8" x14ac:dyDescent="0.3">
      <c r="A56" s="25" t="s">
        <v>17061</v>
      </c>
      <c r="B56" s="25" t="s">
        <v>17032</v>
      </c>
      <c r="C56" s="26" t="s">
        <v>17033</v>
      </c>
      <c r="D56" s="26" t="s">
        <v>1398</v>
      </c>
      <c r="E56" s="37">
        <v>47208</v>
      </c>
      <c r="F56" s="25"/>
      <c r="G56" s="26" t="s">
        <v>1385</v>
      </c>
      <c r="H56" s="26" t="s">
        <v>1385</v>
      </c>
    </row>
    <row r="57" spans="1:8" x14ac:dyDescent="0.3">
      <c r="A57" s="25" t="s">
        <v>17062</v>
      </c>
      <c r="B57" s="25" t="s">
        <v>17032</v>
      </c>
      <c r="C57" s="26" t="s">
        <v>17033</v>
      </c>
      <c r="D57" s="26" t="s">
        <v>1398</v>
      </c>
      <c r="E57" s="37">
        <v>47208</v>
      </c>
      <c r="F57" s="25"/>
      <c r="G57" s="26" t="s">
        <v>1385</v>
      </c>
      <c r="H57" s="26" t="s">
        <v>1385</v>
      </c>
    </row>
    <row r="58" spans="1:8" x14ac:dyDescent="0.3">
      <c r="A58" s="25" t="s">
        <v>2646</v>
      </c>
      <c r="B58" s="25" t="s">
        <v>17032</v>
      </c>
      <c r="C58" s="26" t="s">
        <v>17033</v>
      </c>
      <c r="D58" s="26" t="s">
        <v>1398</v>
      </c>
      <c r="E58" s="37">
        <v>47208</v>
      </c>
      <c r="F58" s="25"/>
      <c r="G58" s="26" t="s">
        <v>1385</v>
      </c>
      <c r="H58" s="26" t="s">
        <v>1385</v>
      </c>
    </row>
    <row r="59" spans="1:8" x14ac:dyDescent="0.3">
      <c r="A59" s="25" t="s">
        <v>3854</v>
      </c>
      <c r="B59" s="25" t="s">
        <v>17032</v>
      </c>
      <c r="C59" s="26" t="s">
        <v>17033</v>
      </c>
      <c r="D59" s="26" t="s">
        <v>1398</v>
      </c>
      <c r="E59" s="37">
        <v>47208</v>
      </c>
      <c r="F59" s="25"/>
      <c r="G59" s="26" t="s">
        <v>1385</v>
      </c>
      <c r="H59" s="26" t="s">
        <v>1385</v>
      </c>
    </row>
    <row r="60" spans="1:8" x14ac:dyDescent="0.3">
      <c r="A60" s="25"/>
      <c r="B60" s="25"/>
      <c r="C60" s="26"/>
      <c r="D60" s="26"/>
      <c r="E60" s="26"/>
      <c r="F60" s="25"/>
      <c r="G60" s="26"/>
      <c r="H60" s="26"/>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C773-4627-4EDB-B194-2690F8B7572A}">
  <dimension ref="A1:G35"/>
  <sheetViews>
    <sheetView workbookViewId="0">
      <selection activeCell="D39" sqref="D39"/>
    </sheetView>
  </sheetViews>
  <sheetFormatPr defaultRowHeight="14.4" x14ac:dyDescent="0.3"/>
  <cols>
    <col min="1" max="1" width="37.6640625" bestFit="1" customWidth="1"/>
    <col min="2" max="2" width="23" bestFit="1" customWidth="1"/>
    <col min="3" max="3" width="29.6640625" bestFit="1" customWidth="1"/>
    <col min="4" max="4" width="18.33203125" bestFit="1" customWidth="1"/>
    <col min="5" max="5" width="17.33203125" bestFit="1" customWidth="1"/>
    <col min="6" max="6" width="42.33203125" bestFit="1" customWidth="1"/>
    <col min="7" max="7" width="10.6640625" bestFit="1" customWidth="1"/>
  </cols>
  <sheetData>
    <row r="1" spans="1:7" ht="31.2" x14ac:dyDescent="0.6">
      <c r="A1" s="394" t="s">
        <v>7947</v>
      </c>
      <c r="B1" s="394"/>
      <c r="C1" s="394"/>
      <c r="D1" s="394"/>
      <c r="E1" s="394"/>
      <c r="F1" s="394"/>
      <c r="G1" s="394"/>
    </row>
    <row r="2" spans="1:7" ht="15" thickBot="1" x14ac:dyDescent="0.35"/>
    <row r="3" spans="1:7" ht="15.6" x14ac:dyDescent="0.3">
      <c r="A3" s="191" t="s">
        <v>1629</v>
      </c>
      <c r="B3" s="192" t="s">
        <v>1688</v>
      </c>
      <c r="C3" s="192" t="s">
        <v>7948</v>
      </c>
      <c r="D3" s="192" t="s">
        <v>7949</v>
      </c>
      <c r="E3" s="192" t="s">
        <v>7950</v>
      </c>
      <c r="F3" s="192" t="s">
        <v>7951</v>
      </c>
      <c r="G3" s="193" t="s">
        <v>7952</v>
      </c>
    </row>
    <row r="4" spans="1:7" x14ac:dyDescent="0.3">
      <c r="A4" s="26" t="s">
        <v>1104</v>
      </c>
      <c r="B4" s="26" t="s">
        <v>1672</v>
      </c>
      <c r="C4" s="26" t="s">
        <v>3906</v>
      </c>
      <c r="D4" s="26"/>
      <c r="E4" s="26" t="s">
        <v>7953</v>
      </c>
      <c r="F4" s="26" t="s">
        <v>7800</v>
      </c>
      <c r="G4" s="37">
        <v>45610</v>
      </c>
    </row>
    <row r="5" spans="1:7" x14ac:dyDescent="0.3">
      <c r="A5" s="26" t="s">
        <v>7802</v>
      </c>
      <c r="B5" s="26" t="s">
        <v>7954</v>
      </c>
      <c r="C5" s="26" t="s">
        <v>7955</v>
      </c>
      <c r="D5" s="26" t="s">
        <v>7956</v>
      </c>
      <c r="E5" s="26" t="s">
        <v>7953</v>
      </c>
      <c r="F5" s="26" t="s">
        <v>7800</v>
      </c>
      <c r="G5" s="37">
        <v>45610</v>
      </c>
    </row>
    <row r="6" spans="1:7" x14ac:dyDescent="0.3">
      <c r="A6" s="26" t="s">
        <v>7803</v>
      </c>
      <c r="B6" s="26" t="s">
        <v>7957</v>
      </c>
      <c r="C6" s="26" t="s">
        <v>7958</v>
      </c>
      <c r="D6" s="26" t="s">
        <v>7959</v>
      </c>
      <c r="E6" s="26" t="s">
        <v>7953</v>
      </c>
      <c r="F6" s="26" t="s">
        <v>7800</v>
      </c>
      <c r="G6" s="37">
        <v>45610</v>
      </c>
    </row>
    <row r="7" spans="1:7" x14ac:dyDescent="0.3">
      <c r="A7" s="26" t="s">
        <v>7799</v>
      </c>
      <c r="B7" s="26" t="s">
        <v>7960</v>
      </c>
      <c r="C7" s="26" t="s">
        <v>7961</v>
      </c>
      <c r="D7" s="26" t="s">
        <v>7962</v>
      </c>
      <c r="E7" s="26" t="s">
        <v>7953</v>
      </c>
      <c r="F7" s="26" t="s">
        <v>7800</v>
      </c>
      <c r="G7" s="37">
        <v>45610</v>
      </c>
    </row>
    <row r="8" spans="1:7" x14ac:dyDescent="0.3">
      <c r="A8" s="26" t="s">
        <v>7963</v>
      </c>
      <c r="B8" s="26" t="s">
        <v>7964</v>
      </c>
      <c r="C8" s="26" t="s">
        <v>7965</v>
      </c>
      <c r="D8" s="26" t="s">
        <v>7966</v>
      </c>
      <c r="E8" s="26" t="s">
        <v>7953</v>
      </c>
      <c r="F8" s="26" t="s">
        <v>7800</v>
      </c>
      <c r="G8" s="37">
        <v>45610</v>
      </c>
    </row>
    <row r="9" spans="1:7" x14ac:dyDescent="0.3">
      <c r="A9" s="26" t="s">
        <v>1104</v>
      </c>
      <c r="B9" s="26" t="s">
        <v>1672</v>
      </c>
      <c r="C9" s="26" t="s">
        <v>3906</v>
      </c>
      <c r="D9" s="26"/>
      <c r="E9" s="26" t="s">
        <v>7967</v>
      </c>
      <c r="F9" s="26" t="s">
        <v>7778</v>
      </c>
      <c r="G9" s="37">
        <v>45610</v>
      </c>
    </row>
    <row r="10" spans="1:7" x14ac:dyDescent="0.3">
      <c r="A10" s="26" t="s">
        <v>107</v>
      </c>
      <c r="B10" s="26" t="s">
        <v>7968</v>
      </c>
      <c r="C10" s="26" t="s">
        <v>7969</v>
      </c>
      <c r="D10" s="26" t="s">
        <v>7970</v>
      </c>
      <c r="E10" s="26" t="s">
        <v>7967</v>
      </c>
      <c r="F10" s="26" t="s">
        <v>7778</v>
      </c>
      <c r="G10" s="37">
        <v>45610</v>
      </c>
    </row>
    <row r="11" spans="1:7" x14ac:dyDescent="0.3">
      <c r="A11" s="26" t="s">
        <v>4251</v>
      </c>
      <c r="B11" s="26" t="s">
        <v>7971</v>
      </c>
      <c r="C11" s="26" t="s">
        <v>7972</v>
      </c>
      <c r="D11" s="26" t="s">
        <v>7973</v>
      </c>
      <c r="E11" s="26" t="s">
        <v>7967</v>
      </c>
      <c r="F11" s="26" t="s">
        <v>7778</v>
      </c>
      <c r="G11" s="37">
        <v>45610</v>
      </c>
    </row>
    <row r="12" spans="1:7" x14ac:dyDescent="0.3">
      <c r="A12" s="26" t="s">
        <v>9</v>
      </c>
      <c r="B12" s="26" t="s">
        <v>7974</v>
      </c>
      <c r="C12" s="26" t="s">
        <v>7975</v>
      </c>
      <c r="D12" s="26" t="s">
        <v>7976</v>
      </c>
      <c r="E12" s="26" t="s">
        <v>7967</v>
      </c>
      <c r="F12" s="26" t="s">
        <v>7778</v>
      </c>
      <c r="G12" s="37">
        <v>45610</v>
      </c>
    </row>
    <row r="13" spans="1:7" x14ac:dyDescent="0.3">
      <c r="A13" s="26" t="s">
        <v>7780</v>
      </c>
      <c r="B13" s="26" t="s">
        <v>7977</v>
      </c>
      <c r="C13" s="26" t="s">
        <v>7978</v>
      </c>
      <c r="D13" s="26" t="s">
        <v>7979</v>
      </c>
      <c r="E13" s="26" t="s">
        <v>7967</v>
      </c>
      <c r="F13" s="26" t="s">
        <v>7778</v>
      </c>
      <c r="G13" s="37">
        <v>45610</v>
      </c>
    </row>
    <row r="14" spans="1:7" x14ac:dyDescent="0.3">
      <c r="A14" s="26" t="s">
        <v>3384</v>
      </c>
      <c r="B14" s="26" t="s">
        <v>7980</v>
      </c>
      <c r="C14" s="26" t="s">
        <v>7981</v>
      </c>
      <c r="D14" s="26" t="s">
        <v>7982</v>
      </c>
      <c r="E14" s="26" t="s">
        <v>7967</v>
      </c>
      <c r="F14" s="26" t="s">
        <v>7778</v>
      </c>
      <c r="G14" s="37">
        <v>45610</v>
      </c>
    </row>
    <row r="15" spans="1:7" x14ac:dyDescent="0.3">
      <c r="A15" s="26" t="s">
        <v>7781</v>
      </c>
      <c r="B15" s="26" t="s">
        <v>7983</v>
      </c>
      <c r="C15" s="26" t="s">
        <v>7984</v>
      </c>
      <c r="D15" s="26" t="s">
        <v>7985</v>
      </c>
      <c r="E15" s="26" t="s">
        <v>7967</v>
      </c>
      <c r="F15" s="26" t="s">
        <v>7778</v>
      </c>
      <c r="G15" s="37">
        <v>45610</v>
      </c>
    </row>
    <row r="16" spans="1:7" x14ac:dyDescent="0.3">
      <c r="A16" s="26" t="s">
        <v>7782</v>
      </c>
      <c r="B16" s="26" t="s">
        <v>2394</v>
      </c>
      <c r="C16" s="26" t="s">
        <v>2395</v>
      </c>
      <c r="D16" s="26" t="s">
        <v>7986</v>
      </c>
      <c r="E16" s="26" t="s">
        <v>7967</v>
      </c>
      <c r="F16" s="26" t="s">
        <v>7778</v>
      </c>
      <c r="G16" s="37">
        <v>45610</v>
      </c>
    </row>
    <row r="17" spans="1:7" x14ac:dyDescent="0.3">
      <c r="A17" s="26" t="s">
        <v>333</v>
      </c>
      <c r="B17" s="26" t="s">
        <v>7968</v>
      </c>
      <c r="C17" s="26" t="s">
        <v>7987</v>
      </c>
      <c r="D17" s="26" t="s">
        <v>7988</v>
      </c>
      <c r="E17" s="26" t="s">
        <v>7967</v>
      </c>
      <c r="F17" s="26" t="s">
        <v>7778</v>
      </c>
      <c r="G17" s="37">
        <v>45610</v>
      </c>
    </row>
    <row r="18" spans="1:7" x14ac:dyDescent="0.3">
      <c r="A18" s="26" t="s">
        <v>7783</v>
      </c>
      <c r="B18" s="26" t="s">
        <v>7989</v>
      </c>
      <c r="C18" s="26" t="s">
        <v>2423</v>
      </c>
      <c r="D18" s="26" t="s">
        <v>2422</v>
      </c>
      <c r="E18" s="26" t="s">
        <v>7967</v>
      </c>
      <c r="F18" s="26" t="s">
        <v>7778</v>
      </c>
      <c r="G18" s="37">
        <v>45610</v>
      </c>
    </row>
    <row r="19" spans="1:7" x14ac:dyDescent="0.3">
      <c r="A19" s="26" t="s">
        <v>7784</v>
      </c>
      <c r="B19" s="26" t="s">
        <v>7990</v>
      </c>
      <c r="C19" s="26" t="s">
        <v>7991</v>
      </c>
      <c r="D19" s="26" t="s">
        <v>7992</v>
      </c>
      <c r="E19" s="26" t="s">
        <v>7967</v>
      </c>
      <c r="F19" s="26" t="s">
        <v>7778</v>
      </c>
      <c r="G19" s="37">
        <v>45610</v>
      </c>
    </row>
    <row r="20" spans="1:7" x14ac:dyDescent="0.3">
      <c r="A20" s="26" t="s">
        <v>5202</v>
      </c>
      <c r="B20" s="26" t="s">
        <v>7993</v>
      </c>
      <c r="C20" s="26"/>
      <c r="D20" s="26"/>
      <c r="E20" s="26" t="s">
        <v>7967</v>
      </c>
      <c r="F20" s="26" t="s">
        <v>7778</v>
      </c>
      <c r="G20" s="37">
        <v>45610</v>
      </c>
    </row>
    <row r="21" spans="1:7" x14ac:dyDescent="0.3">
      <c r="A21" s="26" t="s">
        <v>7994</v>
      </c>
      <c r="B21" s="26" t="s">
        <v>7995</v>
      </c>
      <c r="C21" s="26"/>
      <c r="D21" s="26"/>
      <c r="E21" s="26" t="s">
        <v>7967</v>
      </c>
      <c r="F21" s="26" t="s">
        <v>7778</v>
      </c>
      <c r="G21" s="37">
        <v>45610</v>
      </c>
    </row>
    <row r="22" spans="1:7" x14ac:dyDescent="0.3">
      <c r="A22" s="26" t="s">
        <v>998</v>
      </c>
      <c r="B22" s="26" t="s">
        <v>7996</v>
      </c>
      <c r="C22" s="26" t="s">
        <v>7997</v>
      </c>
      <c r="D22" s="26" t="s">
        <v>7998</v>
      </c>
      <c r="E22" s="26" t="s">
        <v>7967</v>
      </c>
      <c r="F22" s="26" t="s">
        <v>7778</v>
      </c>
      <c r="G22" s="37">
        <v>45610</v>
      </c>
    </row>
    <row r="23" spans="1:7" x14ac:dyDescent="0.3">
      <c r="A23" s="26" t="s">
        <v>7999</v>
      </c>
      <c r="B23" s="26" t="s">
        <v>8000</v>
      </c>
      <c r="C23" s="26"/>
      <c r="D23" s="26"/>
      <c r="E23" s="26" t="s">
        <v>7967</v>
      </c>
      <c r="F23" s="26" t="s">
        <v>7778</v>
      </c>
      <c r="G23" s="37">
        <v>45610</v>
      </c>
    </row>
    <row r="24" spans="1:7" x14ac:dyDescent="0.3">
      <c r="A24" s="26" t="s">
        <v>6395</v>
      </c>
      <c r="B24" s="26" t="s">
        <v>8001</v>
      </c>
      <c r="C24" s="26" t="s">
        <v>8002</v>
      </c>
      <c r="D24" s="26" t="s">
        <v>8003</v>
      </c>
      <c r="E24" s="26" t="s">
        <v>7967</v>
      </c>
      <c r="F24" s="26" t="s">
        <v>7778</v>
      </c>
      <c r="G24" s="37">
        <v>45610</v>
      </c>
    </row>
    <row r="25" spans="1:7" x14ac:dyDescent="0.3">
      <c r="A25" s="26" t="s">
        <v>8004</v>
      </c>
      <c r="B25" s="26" t="s">
        <v>8005</v>
      </c>
      <c r="C25" s="26" t="s">
        <v>8006</v>
      </c>
      <c r="D25" s="26" t="s">
        <v>8007</v>
      </c>
      <c r="E25" s="26" t="s">
        <v>8008</v>
      </c>
      <c r="F25" s="26" t="s">
        <v>7792</v>
      </c>
      <c r="G25" s="37">
        <v>45610</v>
      </c>
    </row>
    <row r="26" spans="1:7" x14ac:dyDescent="0.3">
      <c r="A26" s="26" t="s">
        <v>7794</v>
      </c>
      <c r="B26" s="26" t="s">
        <v>8009</v>
      </c>
      <c r="C26" s="26" t="s">
        <v>8010</v>
      </c>
      <c r="D26" s="26" t="s">
        <v>8011</v>
      </c>
      <c r="E26" s="26" t="s">
        <v>8008</v>
      </c>
      <c r="F26" s="26" t="s">
        <v>7792</v>
      </c>
      <c r="G26" s="37">
        <v>45610</v>
      </c>
    </row>
    <row r="27" spans="1:7" x14ac:dyDescent="0.3">
      <c r="A27" s="26" t="s">
        <v>7795</v>
      </c>
      <c r="B27" s="26"/>
      <c r="C27" s="26" t="s">
        <v>8012</v>
      </c>
      <c r="D27" s="26" t="s">
        <v>8013</v>
      </c>
      <c r="E27" s="26" t="s">
        <v>8008</v>
      </c>
      <c r="F27" s="26" t="s">
        <v>7792</v>
      </c>
      <c r="G27" s="37">
        <v>45610</v>
      </c>
    </row>
    <row r="28" spans="1:7" x14ac:dyDescent="0.3">
      <c r="A28" s="26" t="s">
        <v>2479</v>
      </c>
      <c r="B28" s="26" t="s">
        <v>8014</v>
      </c>
      <c r="C28" s="26" t="s">
        <v>8015</v>
      </c>
      <c r="D28" s="26" t="s">
        <v>8016</v>
      </c>
      <c r="E28" s="26" t="s">
        <v>8008</v>
      </c>
      <c r="F28" s="26" t="s">
        <v>7792</v>
      </c>
      <c r="G28" s="37">
        <v>45610</v>
      </c>
    </row>
    <row r="29" spans="1:7" x14ac:dyDescent="0.3">
      <c r="A29" s="26" t="s">
        <v>7796</v>
      </c>
      <c r="B29" s="26" t="s">
        <v>7796</v>
      </c>
      <c r="C29" s="26" t="s">
        <v>8017</v>
      </c>
      <c r="D29" s="26">
        <v>8172395548</v>
      </c>
      <c r="E29" s="26" t="s">
        <v>8008</v>
      </c>
      <c r="F29" s="26" t="s">
        <v>7792</v>
      </c>
      <c r="G29" s="37">
        <v>45610</v>
      </c>
    </row>
    <row r="30" spans="1:7" x14ac:dyDescent="0.3">
      <c r="A30" s="26" t="s">
        <v>7780</v>
      </c>
      <c r="B30" s="26" t="s">
        <v>8018</v>
      </c>
      <c r="C30" s="26" t="s">
        <v>8019</v>
      </c>
      <c r="D30" s="26" t="s">
        <v>8020</v>
      </c>
      <c r="E30" s="26" t="s">
        <v>8008</v>
      </c>
      <c r="F30" s="26" t="s">
        <v>7792</v>
      </c>
      <c r="G30" s="37">
        <v>45610</v>
      </c>
    </row>
    <row r="31" spans="1:7" x14ac:dyDescent="0.3">
      <c r="A31" s="26" t="s">
        <v>7797</v>
      </c>
      <c r="B31" s="26" t="s">
        <v>8021</v>
      </c>
      <c r="C31" s="26"/>
      <c r="D31" s="26"/>
      <c r="E31" s="26" t="s">
        <v>8008</v>
      </c>
      <c r="F31" s="26" t="s">
        <v>7792</v>
      </c>
      <c r="G31" s="37">
        <v>45610</v>
      </c>
    </row>
    <row r="32" spans="1:7" x14ac:dyDescent="0.3">
      <c r="A32" s="26" t="s">
        <v>7798</v>
      </c>
      <c r="B32" s="26" t="s">
        <v>8022</v>
      </c>
      <c r="C32" s="26" t="s">
        <v>8023</v>
      </c>
      <c r="D32" s="26" t="s">
        <v>8024</v>
      </c>
      <c r="E32" s="26" t="s">
        <v>8008</v>
      </c>
      <c r="F32" s="26" t="s">
        <v>7792</v>
      </c>
      <c r="G32" s="37">
        <v>45610</v>
      </c>
    </row>
    <row r="33" spans="1:7" x14ac:dyDescent="0.3">
      <c r="A33" s="26" t="s">
        <v>7799</v>
      </c>
      <c r="B33" s="26" t="s">
        <v>7960</v>
      </c>
      <c r="C33" s="26" t="s">
        <v>7961</v>
      </c>
      <c r="D33" s="26" t="s">
        <v>7962</v>
      </c>
      <c r="E33" s="26" t="s">
        <v>8008</v>
      </c>
      <c r="F33" s="26" t="s">
        <v>7792</v>
      </c>
      <c r="G33" s="37">
        <v>45610</v>
      </c>
    </row>
    <row r="34" spans="1:7" x14ac:dyDescent="0.3">
      <c r="A34" s="26" t="s">
        <v>8025</v>
      </c>
      <c r="B34" s="26" t="s">
        <v>8026</v>
      </c>
      <c r="C34" s="26" t="s">
        <v>8027</v>
      </c>
      <c r="D34" s="26" t="s">
        <v>8028</v>
      </c>
      <c r="E34" s="26" t="s">
        <v>8008</v>
      </c>
      <c r="F34" s="26" t="s">
        <v>7792</v>
      </c>
      <c r="G34" s="37">
        <v>45610</v>
      </c>
    </row>
    <row r="35" spans="1:7" x14ac:dyDescent="0.3">
      <c r="A35" s="26" t="s">
        <v>8029</v>
      </c>
      <c r="B35" s="26" t="s">
        <v>8030</v>
      </c>
      <c r="C35" s="26" t="s">
        <v>8031</v>
      </c>
      <c r="D35" s="26" t="s">
        <v>8032</v>
      </c>
      <c r="E35" s="26" t="s">
        <v>8008</v>
      </c>
      <c r="F35" s="26" t="s">
        <v>7792</v>
      </c>
      <c r="G35" s="37">
        <v>45610</v>
      </c>
    </row>
  </sheetData>
  <mergeCells count="1">
    <mergeCell ref="A1:G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649A7-1098-4EFF-B965-911D7F7A2F05}">
  <dimension ref="A1:H57"/>
  <sheetViews>
    <sheetView workbookViewId="0">
      <selection activeCell="E1" sqref="E1"/>
    </sheetView>
  </sheetViews>
  <sheetFormatPr defaultRowHeight="14.4" x14ac:dyDescent="0.3"/>
  <cols>
    <col min="1" max="1" width="26.6640625" style="15" customWidth="1"/>
    <col min="2" max="2" width="19.88671875" customWidth="1"/>
    <col min="3" max="3" width="15.5546875" bestFit="1" customWidth="1"/>
    <col min="4" max="4" width="12.33203125" bestFit="1" customWidth="1"/>
    <col min="5" max="5" width="29.33203125" bestFit="1" customWidth="1"/>
    <col min="6" max="6" width="15.5546875" customWidth="1"/>
    <col min="7" max="7" width="14.33203125" customWidth="1"/>
    <col min="8" max="8" width="18.44140625" customWidth="1"/>
    <col min="9" max="9" width="13.6640625" customWidth="1"/>
  </cols>
  <sheetData>
    <row r="1" spans="1:8" ht="42" customHeight="1" x14ac:dyDescent="0.3">
      <c r="A1" s="395" t="s">
        <v>14262</v>
      </c>
      <c r="B1" s="395"/>
      <c r="C1" s="395"/>
      <c r="D1" s="395"/>
    </row>
    <row r="2" spans="1:8" s="178" customFormat="1" ht="18" x14ac:dyDescent="0.3">
      <c r="A2" s="194" t="s">
        <v>8033</v>
      </c>
      <c r="B2" s="178" t="s">
        <v>7951</v>
      </c>
      <c r="C2" s="178" t="s">
        <v>8034</v>
      </c>
      <c r="D2" s="178" t="s">
        <v>8035</v>
      </c>
      <c r="E2" s="178" t="s">
        <v>8036</v>
      </c>
      <c r="F2" s="178" t="s">
        <v>1630</v>
      </c>
      <c r="G2" s="178" t="s">
        <v>7585</v>
      </c>
      <c r="H2" s="178" t="s">
        <v>8037</v>
      </c>
    </row>
    <row r="3" spans="1:8" ht="41.4" x14ac:dyDescent="0.3">
      <c r="A3" s="299" t="s">
        <v>14069</v>
      </c>
      <c r="B3" s="300" t="s">
        <v>1399</v>
      </c>
      <c r="C3" s="301" t="s">
        <v>14070</v>
      </c>
      <c r="D3" s="302">
        <v>45863</v>
      </c>
      <c r="E3" s="303" t="s">
        <v>14169</v>
      </c>
      <c r="F3" s="304" t="s">
        <v>14170</v>
      </c>
      <c r="G3" s="196" t="s">
        <v>14171</v>
      </c>
      <c r="H3" s="301" t="s">
        <v>14172</v>
      </c>
    </row>
    <row r="4" spans="1:8" s="13" customFormat="1" ht="41.4" x14ac:dyDescent="0.3">
      <c r="A4" s="299" t="s">
        <v>14071</v>
      </c>
      <c r="B4" s="300" t="s">
        <v>1399</v>
      </c>
      <c r="C4" s="301" t="s">
        <v>14070</v>
      </c>
      <c r="D4" s="302">
        <v>45863</v>
      </c>
      <c r="E4" s="303" t="s">
        <v>14173</v>
      </c>
      <c r="F4" s="304" t="s">
        <v>14174</v>
      </c>
      <c r="G4" s="301" t="s">
        <v>14175</v>
      </c>
      <c r="H4" s="301" t="s">
        <v>14176</v>
      </c>
    </row>
    <row r="5" spans="1:8" s="14" customFormat="1" ht="46.8" x14ac:dyDescent="0.3">
      <c r="A5" s="300" t="s">
        <v>7694</v>
      </c>
      <c r="B5" s="300" t="s">
        <v>1399</v>
      </c>
      <c r="C5" s="301" t="s">
        <v>8038</v>
      </c>
      <c r="D5" s="302">
        <v>45863</v>
      </c>
      <c r="E5" s="305" t="s">
        <v>1065</v>
      </c>
      <c r="F5" s="300" t="s">
        <v>8039</v>
      </c>
      <c r="G5" s="306" t="s">
        <v>8040</v>
      </c>
      <c r="H5" s="300" t="s">
        <v>8058</v>
      </c>
    </row>
    <row r="6" spans="1:8" ht="31.2" x14ac:dyDescent="0.3">
      <c r="A6" s="299" t="s">
        <v>14072</v>
      </c>
      <c r="B6" s="300" t="s">
        <v>1399</v>
      </c>
      <c r="C6" s="301" t="s">
        <v>14070</v>
      </c>
      <c r="D6" s="302">
        <v>45863</v>
      </c>
      <c r="E6" s="303" t="s">
        <v>14177</v>
      </c>
      <c r="F6" s="307" t="s">
        <v>14178</v>
      </c>
      <c r="G6" s="195" t="s">
        <v>14179</v>
      </c>
      <c r="H6" s="195" t="s">
        <v>14180</v>
      </c>
    </row>
    <row r="7" spans="1:8" ht="46.8" x14ac:dyDescent="0.3">
      <c r="A7" s="299" t="s">
        <v>14073</v>
      </c>
      <c r="B7" s="300" t="s">
        <v>1399</v>
      </c>
      <c r="C7" s="301" t="s">
        <v>14070</v>
      </c>
      <c r="D7" s="302">
        <v>45863</v>
      </c>
      <c r="E7" s="308" t="s">
        <v>14181</v>
      </c>
      <c r="F7" s="304" t="s">
        <v>14182</v>
      </c>
      <c r="G7" s="301" t="s">
        <v>14183</v>
      </c>
      <c r="H7" s="301" t="s">
        <v>14184</v>
      </c>
    </row>
    <row r="8" spans="1:8" ht="31.2" x14ac:dyDescent="0.3">
      <c r="A8" s="300" t="s">
        <v>7696</v>
      </c>
      <c r="B8" s="300" t="s">
        <v>1399</v>
      </c>
      <c r="C8" s="301" t="s">
        <v>8038</v>
      </c>
      <c r="D8" s="302">
        <v>45863</v>
      </c>
      <c r="E8" s="305" t="s">
        <v>8041</v>
      </c>
      <c r="F8" s="300" t="s">
        <v>8042</v>
      </c>
      <c r="G8" s="306" t="s">
        <v>8043</v>
      </c>
      <c r="H8" s="301" t="s">
        <v>1632</v>
      </c>
    </row>
    <row r="9" spans="1:8" ht="31.2" x14ac:dyDescent="0.3">
      <c r="A9" s="300" t="s">
        <v>7697</v>
      </c>
      <c r="B9" s="300" t="s">
        <v>1399</v>
      </c>
      <c r="C9" s="301" t="s">
        <v>8038</v>
      </c>
      <c r="D9" s="302">
        <v>45863</v>
      </c>
      <c r="E9" s="305" t="s">
        <v>8044</v>
      </c>
      <c r="F9" s="300" t="s">
        <v>8045</v>
      </c>
      <c r="G9" s="306" t="s">
        <v>8046</v>
      </c>
      <c r="H9" s="301" t="s">
        <v>8065</v>
      </c>
    </row>
    <row r="10" spans="1:8" ht="31.2" x14ac:dyDescent="0.3">
      <c r="A10" s="309" t="s">
        <v>9732</v>
      </c>
      <c r="B10" s="300" t="s">
        <v>1399</v>
      </c>
      <c r="C10" s="301" t="s">
        <v>14185</v>
      </c>
      <c r="D10" s="302">
        <v>45863</v>
      </c>
      <c r="E10" s="305" t="s">
        <v>1065</v>
      </c>
      <c r="F10" s="300" t="s">
        <v>14186</v>
      </c>
      <c r="G10" s="306" t="s">
        <v>14187</v>
      </c>
      <c r="H10" s="301" t="s">
        <v>14188</v>
      </c>
    </row>
    <row r="11" spans="1:8" ht="31.2" x14ac:dyDescent="0.3">
      <c r="A11" s="309" t="s">
        <v>9733</v>
      </c>
      <c r="B11" s="300" t="s">
        <v>1399</v>
      </c>
      <c r="C11" s="301" t="s">
        <v>14185</v>
      </c>
      <c r="D11" s="302">
        <v>45863</v>
      </c>
      <c r="E11" s="305" t="s">
        <v>14189</v>
      </c>
      <c r="F11" s="300" t="s">
        <v>14190</v>
      </c>
      <c r="G11" s="306" t="s">
        <v>14191</v>
      </c>
      <c r="H11" s="301" t="s">
        <v>14192</v>
      </c>
    </row>
    <row r="12" spans="1:8" ht="31.2" x14ac:dyDescent="0.3">
      <c r="A12" s="299" t="s">
        <v>14074</v>
      </c>
      <c r="B12" s="300" t="s">
        <v>1399</v>
      </c>
      <c r="C12" s="301" t="s">
        <v>14070</v>
      </c>
      <c r="D12" s="302">
        <v>45863</v>
      </c>
      <c r="E12" s="308" t="s">
        <v>14193</v>
      </c>
      <c r="F12" s="304" t="s">
        <v>14194</v>
      </c>
      <c r="G12" s="196" t="s">
        <v>14195</v>
      </c>
      <c r="H12" s="301" t="s">
        <v>14196</v>
      </c>
    </row>
    <row r="13" spans="1:8" ht="96.6" x14ac:dyDescent="0.3">
      <c r="A13" s="299" t="s">
        <v>14075</v>
      </c>
      <c r="B13" s="300" t="s">
        <v>1399</v>
      </c>
      <c r="C13" s="301" t="s">
        <v>14070</v>
      </c>
      <c r="D13" s="302">
        <v>45863</v>
      </c>
      <c r="E13" s="303" t="s">
        <v>14197</v>
      </c>
      <c r="F13" s="304" t="s">
        <v>14198</v>
      </c>
      <c r="G13" s="301" t="s">
        <v>14199</v>
      </c>
      <c r="H13" s="301" t="s">
        <v>14200</v>
      </c>
    </row>
    <row r="14" spans="1:8" ht="41.4" x14ac:dyDescent="0.3">
      <c r="A14" s="300" t="s">
        <v>7701</v>
      </c>
      <c r="B14" s="300" t="s">
        <v>1399</v>
      </c>
      <c r="C14" s="301" t="s">
        <v>8038</v>
      </c>
      <c r="D14" s="302">
        <v>45863</v>
      </c>
      <c r="E14" s="305" t="s">
        <v>8047</v>
      </c>
      <c r="F14" s="300" t="s">
        <v>8048</v>
      </c>
      <c r="G14" s="306" t="s">
        <v>8049</v>
      </c>
      <c r="H14" s="301" t="s">
        <v>8068</v>
      </c>
    </row>
    <row r="15" spans="1:8" ht="31.2" x14ac:dyDescent="0.3">
      <c r="A15" s="299" t="s">
        <v>8264</v>
      </c>
      <c r="B15" s="300" t="s">
        <v>1399</v>
      </c>
      <c r="C15" s="301" t="s">
        <v>14070</v>
      </c>
      <c r="D15" s="302">
        <v>45863</v>
      </c>
      <c r="E15" s="308" t="s">
        <v>14201</v>
      </c>
      <c r="F15" s="310" t="s">
        <v>14202</v>
      </c>
      <c r="G15" s="301" t="s">
        <v>14203</v>
      </c>
      <c r="H15" s="301" t="s">
        <v>14204</v>
      </c>
    </row>
    <row r="16" spans="1:8" ht="31.2" x14ac:dyDescent="0.3">
      <c r="A16" s="300" t="s">
        <v>7702</v>
      </c>
      <c r="B16" s="300" t="s">
        <v>1399</v>
      </c>
      <c r="C16" s="301" t="s">
        <v>8038</v>
      </c>
      <c r="D16" s="302">
        <v>45863</v>
      </c>
      <c r="E16" s="305" t="s">
        <v>8050</v>
      </c>
      <c r="F16" s="300" t="s">
        <v>8051</v>
      </c>
      <c r="G16" s="306" t="s">
        <v>8052</v>
      </c>
      <c r="H16" s="301" t="s">
        <v>1634</v>
      </c>
    </row>
    <row r="17" spans="1:8" ht="96.6" x14ac:dyDescent="0.3">
      <c r="A17" s="299" t="s">
        <v>8560</v>
      </c>
      <c r="B17" s="300" t="s">
        <v>1399</v>
      </c>
      <c r="C17" s="301" t="s">
        <v>14070</v>
      </c>
      <c r="D17" s="302">
        <v>45863</v>
      </c>
      <c r="E17" s="303" t="s">
        <v>14205</v>
      </c>
      <c r="F17" s="304" t="s">
        <v>14206</v>
      </c>
      <c r="G17" s="301" t="s">
        <v>14207</v>
      </c>
      <c r="H17" s="301" t="s">
        <v>14208</v>
      </c>
    </row>
    <row r="18" spans="1:8" ht="41.4" x14ac:dyDescent="0.3">
      <c r="A18" s="300" t="s">
        <v>7703</v>
      </c>
      <c r="B18" s="300" t="s">
        <v>1399</v>
      </c>
      <c r="C18" s="301" t="s">
        <v>8038</v>
      </c>
      <c r="D18" s="302">
        <v>45863</v>
      </c>
      <c r="E18" s="305" t="s">
        <v>14209</v>
      </c>
      <c r="F18" s="300" t="s">
        <v>8053</v>
      </c>
      <c r="G18" s="196" t="s">
        <v>8054</v>
      </c>
      <c r="H18" s="301" t="s">
        <v>8073</v>
      </c>
    </row>
    <row r="19" spans="1:8" ht="46.8" x14ac:dyDescent="0.3">
      <c r="A19" s="300" t="s">
        <v>7705</v>
      </c>
      <c r="B19" s="300" t="s">
        <v>1399</v>
      </c>
      <c r="C19" s="301" t="s">
        <v>8038</v>
      </c>
      <c r="D19" s="302">
        <v>45863</v>
      </c>
      <c r="E19" s="305" t="s">
        <v>8055</v>
      </c>
      <c r="F19" s="300" t="s">
        <v>8056</v>
      </c>
      <c r="G19" s="306" t="s">
        <v>8057</v>
      </c>
      <c r="H19" s="301" t="s">
        <v>8075</v>
      </c>
    </row>
    <row r="20" spans="1:8" ht="31.2" x14ac:dyDescent="0.3">
      <c r="A20" s="300" t="s">
        <v>7706</v>
      </c>
      <c r="B20" s="300" t="s">
        <v>1399</v>
      </c>
      <c r="C20" s="301" t="s">
        <v>8038</v>
      </c>
      <c r="D20" s="302">
        <v>45863</v>
      </c>
      <c r="E20" s="305" t="s">
        <v>8059</v>
      </c>
      <c r="F20" s="300" t="s">
        <v>8060</v>
      </c>
      <c r="G20" s="301" t="s">
        <v>8061</v>
      </c>
      <c r="H20" s="301" t="s">
        <v>1636</v>
      </c>
    </row>
    <row r="21" spans="1:8" ht="41.4" x14ac:dyDescent="0.3">
      <c r="A21" s="309" t="s">
        <v>3402</v>
      </c>
      <c r="B21" s="300" t="s">
        <v>1399</v>
      </c>
      <c r="C21" s="301" t="s">
        <v>8038</v>
      </c>
      <c r="D21" s="302">
        <v>45863</v>
      </c>
      <c r="E21" s="305" t="s">
        <v>14210</v>
      </c>
      <c r="F21" s="300" t="s">
        <v>14211</v>
      </c>
      <c r="G21" s="306" t="s">
        <v>14212</v>
      </c>
      <c r="H21" s="301" t="s">
        <v>14213</v>
      </c>
    </row>
    <row r="22" spans="1:8" ht="41.4" x14ac:dyDescent="0.3">
      <c r="A22" s="300" t="s">
        <v>7707</v>
      </c>
      <c r="B22" s="300" t="s">
        <v>1399</v>
      </c>
      <c r="C22" s="301" t="s">
        <v>8038</v>
      </c>
      <c r="D22" s="302">
        <v>45863</v>
      </c>
      <c r="E22" s="305" t="s">
        <v>8062</v>
      </c>
      <c r="F22" s="300" t="s">
        <v>8063</v>
      </c>
      <c r="G22" s="196" t="s">
        <v>8064</v>
      </c>
      <c r="H22" s="301" t="s">
        <v>8082</v>
      </c>
    </row>
    <row r="23" spans="1:8" ht="31.2" x14ac:dyDescent="0.3">
      <c r="A23" s="300" t="s">
        <v>7708</v>
      </c>
      <c r="B23" s="300" t="s">
        <v>1399</v>
      </c>
      <c r="C23" s="301" t="s">
        <v>8038</v>
      </c>
      <c r="D23" s="302">
        <v>45863</v>
      </c>
      <c r="E23" s="305" t="s">
        <v>8066</v>
      </c>
      <c r="F23" s="300" t="s">
        <v>8067</v>
      </c>
      <c r="G23" s="301"/>
      <c r="H23" s="301" t="s">
        <v>8086</v>
      </c>
    </row>
    <row r="24" spans="1:8" ht="31.2" x14ac:dyDescent="0.3">
      <c r="A24" s="299" t="s">
        <v>14076</v>
      </c>
      <c r="B24" s="300" t="s">
        <v>1399</v>
      </c>
      <c r="C24" s="301" t="s">
        <v>14070</v>
      </c>
      <c r="D24" s="302">
        <v>45863</v>
      </c>
      <c r="E24" s="308" t="s">
        <v>14214</v>
      </c>
      <c r="F24" s="304" t="s">
        <v>14215</v>
      </c>
      <c r="G24" s="196" t="s">
        <v>14216</v>
      </c>
      <c r="H24" s="301" t="s">
        <v>14217</v>
      </c>
    </row>
    <row r="25" spans="1:8" ht="31.2" x14ac:dyDescent="0.3">
      <c r="A25" s="300" t="s">
        <v>783</v>
      </c>
      <c r="B25" s="300" t="s">
        <v>1399</v>
      </c>
      <c r="C25" s="301" t="s">
        <v>8038</v>
      </c>
      <c r="D25" s="302">
        <v>45863</v>
      </c>
      <c r="E25" s="305" t="s">
        <v>8069</v>
      </c>
      <c r="F25" s="300" t="s">
        <v>1633</v>
      </c>
      <c r="G25" s="306" t="s">
        <v>1635</v>
      </c>
      <c r="H25" s="301" t="s">
        <v>1637</v>
      </c>
    </row>
    <row r="26" spans="1:8" ht="31.2" x14ac:dyDescent="0.3">
      <c r="A26" s="300" t="s">
        <v>7709</v>
      </c>
      <c r="B26" s="300" t="s">
        <v>1399</v>
      </c>
      <c r="C26" s="301" t="s">
        <v>8038</v>
      </c>
      <c r="D26" s="302">
        <v>45863</v>
      </c>
      <c r="E26" s="305" t="s">
        <v>8070</v>
      </c>
      <c r="F26" s="300" t="s">
        <v>8071</v>
      </c>
      <c r="G26" s="306" t="s">
        <v>8072</v>
      </c>
      <c r="H26" s="301" t="s">
        <v>8093</v>
      </c>
    </row>
    <row r="27" spans="1:8" ht="41.4" x14ac:dyDescent="0.3">
      <c r="A27" s="300" t="s">
        <v>7711</v>
      </c>
      <c r="B27" s="300" t="s">
        <v>1399</v>
      </c>
      <c r="C27" s="301" t="s">
        <v>8038</v>
      </c>
      <c r="D27" s="302">
        <v>45863</v>
      </c>
      <c r="E27" s="305" t="s">
        <v>8074</v>
      </c>
      <c r="F27" s="300" t="s">
        <v>7841</v>
      </c>
      <c r="G27" s="306" t="s">
        <v>7843</v>
      </c>
      <c r="H27" s="301" t="s">
        <v>8133</v>
      </c>
    </row>
    <row r="28" spans="1:8" ht="31.2" x14ac:dyDescent="0.3">
      <c r="A28" s="300" t="s">
        <v>7712</v>
      </c>
      <c r="B28" s="300" t="s">
        <v>1399</v>
      </c>
      <c r="C28" s="301" t="s">
        <v>8038</v>
      </c>
      <c r="D28" s="302">
        <v>45863</v>
      </c>
      <c r="E28" s="305" t="s">
        <v>8076</v>
      </c>
      <c r="F28" s="300" t="s">
        <v>8077</v>
      </c>
      <c r="G28" s="306" t="s">
        <v>8078</v>
      </c>
      <c r="H28" s="301" t="s">
        <v>8097</v>
      </c>
    </row>
    <row r="29" spans="1:8" ht="31.2" x14ac:dyDescent="0.3">
      <c r="A29" s="299" t="s">
        <v>14077</v>
      </c>
      <c r="B29" s="300" t="s">
        <v>1399</v>
      </c>
      <c r="C29" s="301" t="s">
        <v>14070</v>
      </c>
      <c r="D29" s="302">
        <v>45863</v>
      </c>
      <c r="E29" s="308" t="s">
        <v>14218</v>
      </c>
      <c r="F29" s="310" t="s">
        <v>14219</v>
      </c>
      <c r="G29" s="301" t="s">
        <v>14220</v>
      </c>
      <c r="H29" s="301" t="s">
        <v>14221</v>
      </c>
    </row>
    <row r="30" spans="1:8" ht="124.2" x14ac:dyDescent="0.3">
      <c r="A30" s="299" t="s">
        <v>14078</v>
      </c>
      <c r="B30" s="300" t="s">
        <v>1399</v>
      </c>
      <c r="C30" s="301" t="s">
        <v>14070</v>
      </c>
      <c r="D30" s="302">
        <v>45863</v>
      </c>
      <c r="E30" s="303" t="s">
        <v>14222</v>
      </c>
      <c r="F30" s="304" t="s">
        <v>14223</v>
      </c>
      <c r="G30" s="301" t="s">
        <v>14224</v>
      </c>
      <c r="H30" s="301" t="s">
        <v>14225</v>
      </c>
    </row>
    <row r="31" spans="1:8" ht="31.2" x14ac:dyDescent="0.3">
      <c r="A31" s="300" t="s">
        <v>7713</v>
      </c>
      <c r="B31" s="300" t="s">
        <v>1399</v>
      </c>
      <c r="C31" s="301" t="s">
        <v>8038</v>
      </c>
      <c r="D31" s="302">
        <v>45863</v>
      </c>
      <c r="E31" s="305" t="s">
        <v>8079</v>
      </c>
      <c r="F31" s="300" t="s">
        <v>8080</v>
      </c>
      <c r="G31" s="306" t="s">
        <v>8081</v>
      </c>
      <c r="H31" s="301" t="s">
        <v>1639</v>
      </c>
    </row>
    <row r="32" spans="1:8" ht="41.4" x14ac:dyDescent="0.3">
      <c r="A32" s="300" t="s">
        <v>7646</v>
      </c>
      <c r="B32" s="300" t="s">
        <v>1399</v>
      </c>
      <c r="C32" s="301" t="s">
        <v>8038</v>
      </c>
      <c r="D32" s="302">
        <v>45863</v>
      </c>
      <c r="E32" s="305" t="s">
        <v>8083</v>
      </c>
      <c r="F32" s="300" t="s">
        <v>8084</v>
      </c>
      <c r="G32" s="306" t="s">
        <v>8085</v>
      </c>
      <c r="H32" s="301" t="s">
        <v>8101</v>
      </c>
    </row>
    <row r="33" spans="1:8" ht="31.2" x14ac:dyDescent="0.3">
      <c r="A33" s="300" t="s">
        <v>7714</v>
      </c>
      <c r="B33" s="300" t="s">
        <v>1399</v>
      </c>
      <c r="C33" s="301" t="s">
        <v>8038</v>
      </c>
      <c r="D33" s="302">
        <v>45863</v>
      </c>
      <c r="E33" s="305" t="s">
        <v>8087</v>
      </c>
      <c r="F33" s="300" t="s">
        <v>8088</v>
      </c>
      <c r="G33" s="306" t="s">
        <v>8089</v>
      </c>
      <c r="H33" s="301" t="s">
        <v>8104</v>
      </c>
    </row>
    <row r="34" spans="1:8" ht="31.2" x14ac:dyDescent="0.3">
      <c r="A34" s="300" t="s">
        <v>7716</v>
      </c>
      <c r="B34" s="300" t="s">
        <v>1399</v>
      </c>
      <c r="C34" s="301" t="s">
        <v>8038</v>
      </c>
      <c r="D34" s="302">
        <v>45863</v>
      </c>
      <c r="E34" s="305" t="s">
        <v>8090</v>
      </c>
      <c r="F34" s="300" t="s">
        <v>8091</v>
      </c>
      <c r="G34" s="306" t="s">
        <v>8092</v>
      </c>
      <c r="H34" s="301" t="s">
        <v>8108</v>
      </c>
    </row>
    <row r="35" spans="1:8" ht="31.2" x14ac:dyDescent="0.3">
      <c r="A35" s="299" t="s">
        <v>14079</v>
      </c>
      <c r="B35" s="300" t="s">
        <v>1399</v>
      </c>
      <c r="C35" s="301" t="s">
        <v>14070</v>
      </c>
      <c r="D35" s="302">
        <v>45863</v>
      </c>
      <c r="E35" s="308" t="s">
        <v>14226</v>
      </c>
      <c r="F35" s="310" t="s">
        <v>14227</v>
      </c>
      <c r="G35" s="196" t="s">
        <v>14228</v>
      </c>
      <c r="H35" s="301" t="s">
        <v>14229</v>
      </c>
    </row>
    <row r="36" spans="1:8" ht="31.2" x14ac:dyDescent="0.3">
      <c r="A36" s="299" t="s">
        <v>14080</v>
      </c>
      <c r="B36" s="300" t="s">
        <v>1399</v>
      </c>
      <c r="C36" s="301" t="s">
        <v>14070</v>
      </c>
      <c r="D36" s="302">
        <v>45863</v>
      </c>
      <c r="E36" s="308" t="s">
        <v>14230</v>
      </c>
      <c r="F36" s="304" t="s">
        <v>14231</v>
      </c>
      <c r="G36" s="301" t="s">
        <v>14232</v>
      </c>
      <c r="H36" s="301" t="s">
        <v>14233</v>
      </c>
    </row>
    <row r="37" spans="1:8" ht="46.8" x14ac:dyDescent="0.3">
      <c r="A37" s="300" t="s">
        <v>14234</v>
      </c>
      <c r="B37" s="300" t="s">
        <v>1399</v>
      </c>
      <c r="C37" s="301" t="s">
        <v>8038</v>
      </c>
      <c r="D37" s="302">
        <v>45863</v>
      </c>
      <c r="E37" s="305" t="s">
        <v>8130</v>
      </c>
      <c r="F37" s="300" t="s">
        <v>8131</v>
      </c>
      <c r="G37" s="306" t="s">
        <v>8132</v>
      </c>
      <c r="H37" s="301" t="s">
        <v>8112</v>
      </c>
    </row>
    <row r="38" spans="1:8" ht="31.2" x14ac:dyDescent="0.3">
      <c r="A38" s="300" t="s">
        <v>7717</v>
      </c>
      <c r="B38" s="300" t="s">
        <v>1399</v>
      </c>
      <c r="C38" s="301" t="s">
        <v>8038</v>
      </c>
      <c r="D38" s="302">
        <v>45863</v>
      </c>
      <c r="E38" s="305" t="s">
        <v>8094</v>
      </c>
      <c r="F38" s="300" t="s">
        <v>8095</v>
      </c>
      <c r="G38" s="306" t="s">
        <v>8096</v>
      </c>
      <c r="H38" s="301" t="s">
        <v>8116</v>
      </c>
    </row>
    <row r="39" spans="1:8" ht="31.2" x14ac:dyDescent="0.3">
      <c r="A39" s="300" t="s">
        <v>7719</v>
      </c>
      <c r="B39" s="300" t="s">
        <v>1399</v>
      </c>
      <c r="C39" s="301" t="s">
        <v>8038</v>
      </c>
      <c r="D39" s="302">
        <v>45863</v>
      </c>
      <c r="E39" s="305" t="s">
        <v>8098</v>
      </c>
      <c r="F39" s="300" t="s">
        <v>1638</v>
      </c>
      <c r="G39" s="306" t="s">
        <v>1640</v>
      </c>
      <c r="H39" s="301"/>
    </row>
    <row r="40" spans="1:8" ht="69" x14ac:dyDescent="0.3">
      <c r="A40" s="299" t="s">
        <v>14081</v>
      </c>
      <c r="B40" s="300" t="s">
        <v>1399</v>
      </c>
      <c r="C40" s="301" t="s">
        <v>14070</v>
      </c>
      <c r="D40" s="302">
        <v>45863</v>
      </c>
      <c r="E40" s="303" t="s">
        <v>14235</v>
      </c>
      <c r="F40" s="310" t="s">
        <v>14236</v>
      </c>
      <c r="G40" s="306" t="s">
        <v>14237</v>
      </c>
      <c r="H40" s="301" t="s">
        <v>14238</v>
      </c>
    </row>
    <row r="41" spans="1:8" ht="41.4" x14ac:dyDescent="0.3">
      <c r="A41" s="299" t="s">
        <v>14082</v>
      </c>
      <c r="B41" s="300" t="s">
        <v>1399</v>
      </c>
      <c r="C41" s="301" t="s">
        <v>14070</v>
      </c>
      <c r="D41" s="302">
        <v>45863</v>
      </c>
      <c r="E41" s="303" t="s">
        <v>14239</v>
      </c>
      <c r="F41" s="311" t="s">
        <v>14240</v>
      </c>
      <c r="G41" s="196" t="s">
        <v>14241</v>
      </c>
      <c r="H41" s="301" t="s">
        <v>14242</v>
      </c>
    </row>
    <row r="42" spans="1:8" ht="31.2" x14ac:dyDescent="0.3">
      <c r="A42" s="300" t="s">
        <v>7720</v>
      </c>
      <c r="B42" s="300" t="s">
        <v>1399</v>
      </c>
      <c r="C42" s="301" t="s">
        <v>8038</v>
      </c>
      <c r="D42" s="302">
        <v>45863</v>
      </c>
      <c r="E42" s="305" t="s">
        <v>8059</v>
      </c>
      <c r="F42" s="300" t="s">
        <v>8099</v>
      </c>
      <c r="G42" s="306" t="s">
        <v>8100</v>
      </c>
      <c r="H42" s="301"/>
    </row>
    <row r="43" spans="1:8" ht="31.2" x14ac:dyDescent="0.3">
      <c r="A43" s="300" t="s">
        <v>7721</v>
      </c>
      <c r="B43" s="300" t="s">
        <v>1399</v>
      </c>
      <c r="C43" s="301" t="s">
        <v>8038</v>
      </c>
      <c r="D43" s="302">
        <v>45863</v>
      </c>
      <c r="E43" s="305" t="s">
        <v>8055</v>
      </c>
      <c r="F43" s="300" t="s">
        <v>8102</v>
      </c>
      <c r="G43" s="306" t="s">
        <v>8103</v>
      </c>
      <c r="H43" s="301" t="s">
        <v>8122</v>
      </c>
    </row>
    <row r="44" spans="1:8" ht="31.2" x14ac:dyDescent="0.3">
      <c r="A44" s="300" t="s">
        <v>7723</v>
      </c>
      <c r="B44" s="300" t="s">
        <v>1399</v>
      </c>
      <c r="C44" s="301" t="s">
        <v>8038</v>
      </c>
      <c r="D44" s="302">
        <v>45863</v>
      </c>
      <c r="E44" s="305" t="s">
        <v>8105</v>
      </c>
      <c r="F44" s="300" t="s">
        <v>8106</v>
      </c>
      <c r="G44" s="306" t="s">
        <v>8107</v>
      </c>
      <c r="H44" s="301" t="s">
        <v>1642</v>
      </c>
    </row>
    <row r="45" spans="1:8" ht="41.4" x14ac:dyDescent="0.3">
      <c r="A45" s="300" t="s">
        <v>7724</v>
      </c>
      <c r="B45" s="300" t="s">
        <v>1399</v>
      </c>
      <c r="C45" s="301" t="s">
        <v>8038</v>
      </c>
      <c r="D45" s="302">
        <v>45863</v>
      </c>
      <c r="E45" s="305" t="s">
        <v>8109</v>
      </c>
      <c r="F45" s="300" t="s">
        <v>8110</v>
      </c>
      <c r="G45" s="306" t="s">
        <v>8111</v>
      </c>
      <c r="H45" s="301" t="s">
        <v>8129</v>
      </c>
    </row>
    <row r="46" spans="1:8" ht="31.2" x14ac:dyDescent="0.3">
      <c r="A46" s="300" t="s">
        <v>7725</v>
      </c>
      <c r="B46" s="300" t="s">
        <v>1399</v>
      </c>
      <c r="C46" s="301" t="s">
        <v>8038</v>
      </c>
      <c r="D46" s="302">
        <v>45863</v>
      </c>
      <c r="E46" s="305" t="s">
        <v>8113</v>
      </c>
      <c r="F46" s="300" t="s">
        <v>8114</v>
      </c>
      <c r="G46" s="306" t="s">
        <v>8115</v>
      </c>
      <c r="H46" s="301" t="s">
        <v>8138</v>
      </c>
    </row>
    <row r="47" spans="1:8" ht="31.2" x14ac:dyDescent="0.3">
      <c r="A47" s="300" t="s">
        <v>14243</v>
      </c>
      <c r="B47" s="300" t="s">
        <v>1399</v>
      </c>
      <c r="C47" s="301" t="s">
        <v>8038</v>
      </c>
      <c r="D47" s="302">
        <v>45863</v>
      </c>
      <c r="E47" s="305" t="s">
        <v>8117</v>
      </c>
      <c r="F47" s="300" t="s">
        <v>1641</v>
      </c>
      <c r="G47" s="306" t="s">
        <v>8118</v>
      </c>
      <c r="H47" s="301" t="s">
        <v>8142</v>
      </c>
    </row>
    <row r="48" spans="1:8" ht="31.2" x14ac:dyDescent="0.3">
      <c r="A48" s="300" t="s">
        <v>7727</v>
      </c>
      <c r="B48" s="300" t="s">
        <v>1399</v>
      </c>
      <c r="C48" s="301" t="s">
        <v>8038</v>
      </c>
      <c r="D48" s="302">
        <v>45863</v>
      </c>
      <c r="E48" s="305" t="s">
        <v>8117</v>
      </c>
      <c r="F48" s="300"/>
      <c r="G48" s="301"/>
      <c r="H48" s="301" t="s">
        <v>14244</v>
      </c>
    </row>
    <row r="49" spans="1:8" ht="31.2" x14ac:dyDescent="0.3">
      <c r="A49" s="300" t="s">
        <v>7729</v>
      </c>
      <c r="B49" s="300" t="s">
        <v>1399</v>
      </c>
      <c r="C49" s="301" t="s">
        <v>8038</v>
      </c>
      <c r="D49" s="302">
        <v>45863</v>
      </c>
      <c r="E49" s="305" t="s">
        <v>8119</v>
      </c>
      <c r="F49" s="300" t="s">
        <v>8120</v>
      </c>
      <c r="G49" s="306" t="s">
        <v>8121</v>
      </c>
      <c r="H49" s="301" t="s">
        <v>14245</v>
      </c>
    </row>
    <row r="50" spans="1:8" ht="31.2" x14ac:dyDescent="0.3">
      <c r="A50" s="300" t="s">
        <v>7730</v>
      </c>
      <c r="B50" s="300" t="s">
        <v>1399</v>
      </c>
      <c r="C50" s="301" t="s">
        <v>8038</v>
      </c>
      <c r="D50" s="302">
        <v>45863</v>
      </c>
      <c r="E50" s="305" t="s">
        <v>8123</v>
      </c>
      <c r="F50" s="300" t="s">
        <v>8124</v>
      </c>
      <c r="G50" s="306" t="s">
        <v>8125</v>
      </c>
      <c r="H50" s="301" t="s">
        <v>14246</v>
      </c>
    </row>
    <row r="51" spans="1:8" ht="31.2" x14ac:dyDescent="0.3">
      <c r="A51" s="300" t="s">
        <v>8126</v>
      </c>
      <c r="B51" s="300" t="s">
        <v>1399</v>
      </c>
      <c r="C51" s="301" t="s">
        <v>8038</v>
      </c>
      <c r="D51" s="302">
        <v>45863</v>
      </c>
      <c r="E51" s="305" t="s">
        <v>8094</v>
      </c>
      <c r="F51" s="300" t="s">
        <v>8127</v>
      </c>
      <c r="G51" s="306" t="s">
        <v>8128</v>
      </c>
      <c r="H51" s="301" t="s">
        <v>14247</v>
      </c>
    </row>
    <row r="52" spans="1:8" ht="31.2" x14ac:dyDescent="0.3">
      <c r="A52" s="300" t="s">
        <v>8134</v>
      </c>
      <c r="B52" s="300" t="s">
        <v>1399</v>
      </c>
      <c r="C52" s="301" t="s">
        <v>8038</v>
      </c>
      <c r="D52" s="302">
        <v>45863</v>
      </c>
      <c r="E52" s="305" t="s">
        <v>8135</v>
      </c>
      <c r="F52" s="300" t="s">
        <v>8136</v>
      </c>
      <c r="G52" s="306" t="s">
        <v>8137</v>
      </c>
      <c r="H52" s="301" t="s">
        <v>14248</v>
      </c>
    </row>
    <row r="53" spans="1:8" ht="62.4" x14ac:dyDescent="0.3">
      <c r="A53" s="300" t="s">
        <v>14249</v>
      </c>
      <c r="B53" s="300" t="s">
        <v>1399</v>
      </c>
      <c r="C53" s="301" t="s">
        <v>14070</v>
      </c>
      <c r="D53" s="302">
        <v>45863</v>
      </c>
      <c r="E53" s="303" t="s">
        <v>14250</v>
      </c>
      <c r="F53" s="304" t="s">
        <v>14251</v>
      </c>
      <c r="G53" s="301" t="s">
        <v>8132</v>
      </c>
      <c r="H53" s="301" t="s">
        <v>14252</v>
      </c>
    </row>
    <row r="54" spans="1:8" ht="62.4" x14ac:dyDescent="0.3">
      <c r="A54" s="300" t="s">
        <v>14249</v>
      </c>
      <c r="B54" s="300" t="s">
        <v>1399</v>
      </c>
      <c r="C54" s="301" t="s">
        <v>14185</v>
      </c>
      <c r="D54" s="302">
        <v>45863</v>
      </c>
      <c r="E54" s="305"/>
      <c r="F54" s="300" t="s">
        <v>8131</v>
      </c>
      <c r="G54" s="306" t="s">
        <v>8132</v>
      </c>
      <c r="H54" s="301" t="s">
        <v>14253</v>
      </c>
    </row>
    <row r="55" spans="1:8" ht="55.2" x14ac:dyDescent="0.3">
      <c r="A55" s="299" t="s">
        <v>14083</v>
      </c>
      <c r="B55" s="300" t="s">
        <v>1399</v>
      </c>
      <c r="C55" s="301" t="s">
        <v>14070</v>
      </c>
      <c r="D55" s="302">
        <v>45863</v>
      </c>
      <c r="E55" s="308" t="s">
        <v>14254</v>
      </c>
      <c r="F55" s="304" t="s">
        <v>14255</v>
      </c>
      <c r="G55" s="301" t="s">
        <v>14256</v>
      </c>
      <c r="H55" s="301" t="s">
        <v>14257</v>
      </c>
    </row>
    <row r="56" spans="1:8" ht="31.2" x14ac:dyDescent="0.3">
      <c r="A56" s="300" t="s">
        <v>1397</v>
      </c>
      <c r="B56" s="300" t="s">
        <v>1399</v>
      </c>
      <c r="C56" s="301" t="s">
        <v>8038</v>
      </c>
      <c r="D56" s="302">
        <v>45863</v>
      </c>
      <c r="E56" s="305" t="s">
        <v>8139</v>
      </c>
      <c r="F56" s="300" t="s">
        <v>8140</v>
      </c>
      <c r="G56" s="306" t="s">
        <v>8141</v>
      </c>
      <c r="H56" s="301" t="s">
        <v>14147</v>
      </c>
    </row>
    <row r="57" spans="1:8" ht="31.2" x14ac:dyDescent="0.3">
      <c r="A57" s="309" t="s">
        <v>14258</v>
      </c>
      <c r="B57" s="300" t="s">
        <v>1399</v>
      </c>
      <c r="C57" s="301" t="s">
        <v>14185</v>
      </c>
      <c r="D57" s="302">
        <v>45863</v>
      </c>
      <c r="E57" s="305" t="s">
        <v>14259</v>
      </c>
      <c r="F57" s="300" t="s">
        <v>14260</v>
      </c>
      <c r="G57" s="306" t="s">
        <v>14261</v>
      </c>
      <c r="H57" s="301"/>
    </row>
  </sheetData>
  <mergeCells count="1">
    <mergeCell ref="A1:D1"/>
  </mergeCells>
  <hyperlinks>
    <hyperlink ref="G33" r:id="rId1" xr:uid="{F9CC9849-0F83-4E2D-A857-FECD577A819E}"/>
    <hyperlink ref="G45" r:id="rId2" xr:uid="{A254BEDF-0CA3-47A1-8012-83C591745E99}"/>
    <hyperlink ref="G39" r:id="rId3" xr:uid="{6687BBB1-E1B8-479E-9718-1A4F5C455BA7}"/>
    <hyperlink ref="G27" r:id="rId4" xr:uid="{614AC40E-D20D-4AA3-94F8-05C2569D7FFB}"/>
    <hyperlink ref="G25" r:id="rId5" xr:uid="{D74F51D2-E9DA-44E1-A8DB-B9E62A7E4442}"/>
    <hyperlink ref="G5" r:id="rId6" xr:uid="{8182419A-E0E5-4600-B4C9-62B7C5CD6746}"/>
    <hyperlink ref="G8" r:id="rId7" xr:uid="{3308707F-E5E2-4B9B-90BC-3064EF5D01D1}"/>
    <hyperlink ref="G44" r:id="rId8" xr:uid="{DCAC4CE6-18E5-4F09-816D-88430E124FB4}"/>
    <hyperlink ref="G51" r:id="rId9" xr:uid="{E29302E8-98CD-4031-83DB-290FA7F309D5}"/>
    <hyperlink ref="G38" r:id="rId10" xr:uid="{36EF83A0-42E5-4146-9D71-946FBC9DBFCC}"/>
    <hyperlink ref="G26" r:id="rId11" xr:uid="{F00D25A5-FD94-48C9-8FF6-D168E0F4D8BD}"/>
    <hyperlink ref="G28" r:id="rId12" xr:uid="{2362264B-1A6C-47D8-B9DC-A637244005CB}"/>
    <hyperlink ref="G31" r:id="rId13" xr:uid="{B2807405-FC4D-4BE6-AB80-DC781CC64239}"/>
    <hyperlink ref="G50" r:id="rId14" xr:uid="{03B853AD-FA5F-4833-BA5A-80D4F751581D}"/>
    <hyperlink ref="G9" r:id="rId15" xr:uid="{02E68918-2842-4358-827F-A0E14F1131FA}"/>
    <hyperlink ref="G46" r:id="rId16" xr:uid="{98710D2D-83BE-4F7E-BAC4-BF5C10D60370}"/>
    <hyperlink ref="G49" r:id="rId17" xr:uid="{37328691-4DBF-4F2C-9C10-BAD77F21926E}"/>
    <hyperlink ref="G34" r:id="rId18" xr:uid="{F0CCBAB3-E1B9-47ED-A230-6F12836928DE}"/>
    <hyperlink ref="G16" r:id="rId19" xr:uid="{B57EFD19-6FA6-4279-88A2-FBAF5FAC1A2E}"/>
    <hyperlink ref="G56" r:id="rId20" xr:uid="{E9BEAB5B-5D6C-4ABE-A037-E9AEE5754210}"/>
    <hyperlink ref="G47" r:id="rId21" xr:uid="{D8EA242D-E724-49B6-B9C0-EBCDDFAB4DEA}"/>
    <hyperlink ref="G14" r:id="rId22" xr:uid="{198A4F44-EF5D-49F6-9564-B38F07A21734}"/>
    <hyperlink ref="G52" r:id="rId23" xr:uid="{3897F7DD-6D87-4904-A205-3C25C8795DF5}"/>
    <hyperlink ref="G42" r:id="rId24" xr:uid="{92CB2686-BD9F-48E3-A94A-5466791CA233}"/>
    <hyperlink ref="G19" r:id="rId25" xr:uid="{CAEFA5C6-52AD-483A-B2D9-3ACF5B692F5D}"/>
    <hyperlink ref="G22" r:id="rId26" xr:uid="{46476FC9-45D8-44E8-87FB-33B7E3E2156F}"/>
    <hyperlink ref="G43" r:id="rId27" xr:uid="{D339624E-3664-4B06-992D-6AFDF0D12296}"/>
    <hyperlink ref="G37" r:id="rId28" xr:uid="{EC63D5C8-D553-4B8D-8F4B-3BD528D709EF}"/>
    <hyperlink ref="G32" r:id="rId29" xr:uid="{9404D82D-0C52-40FC-8736-AB895DFACCEB}"/>
    <hyperlink ref="G18" r:id="rId30" xr:uid="{84488F38-9F9E-49CD-A2D9-40E8492315CC}"/>
    <hyperlink ref="G54" r:id="rId31" xr:uid="{CF9FCAE7-218D-4C81-8097-7AFD8E3BCC07}"/>
    <hyperlink ref="G10" r:id="rId32" xr:uid="{74402CDC-6A8B-426A-A991-1187B00CC818}"/>
    <hyperlink ref="G21" r:id="rId33" xr:uid="{33A2A9B4-0B32-4766-B2F1-C29798976C86}"/>
    <hyperlink ref="G57" r:id="rId34" xr:uid="{1351DEA3-48BC-448F-B563-9DBF7054D3A7}"/>
    <hyperlink ref="G11" r:id="rId35" xr:uid="{FA8DC7F8-3E41-4E74-BEE5-1087764915E3}"/>
    <hyperlink ref="G41" r:id="rId36" xr:uid="{24337373-EA28-4279-A8E7-FB20B28443C3}"/>
    <hyperlink ref="G3" r:id="rId37" xr:uid="{081331F8-112D-4BFA-976F-98515A057086}"/>
    <hyperlink ref="G35" r:id="rId38" xr:uid="{144C06CD-3883-4E79-AC1C-52551AE29E99}"/>
    <hyperlink ref="G12" r:id="rId39" xr:uid="{738A7F34-5BF2-4297-AA13-383AC345AEA5}"/>
    <hyperlink ref="G24" r:id="rId40" xr:uid="{80B60186-1FEE-490E-8C2B-8615E611FAB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B2B53-0803-4678-B44B-18EA08BBE00B}">
  <dimension ref="A1:A3"/>
  <sheetViews>
    <sheetView workbookViewId="0">
      <selection activeCell="B42" sqref="B42"/>
    </sheetView>
  </sheetViews>
  <sheetFormatPr defaultRowHeight="14.4" x14ac:dyDescent="0.3"/>
  <cols>
    <col min="1" max="1" width="89.6640625" bestFit="1" customWidth="1"/>
  </cols>
  <sheetData>
    <row r="1" spans="1:1" x14ac:dyDescent="0.3">
      <c r="A1" t="s">
        <v>1687</v>
      </c>
    </row>
    <row r="3" spans="1:1" x14ac:dyDescent="0.3">
      <c r="A3" s="8" t="s">
        <v>4988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DDDCB-A17C-49ED-B2DA-DB5DD902AB33}">
  <dimension ref="A1:AD46"/>
  <sheetViews>
    <sheetView workbookViewId="0">
      <selection activeCell="H31" sqref="H31"/>
    </sheetView>
  </sheetViews>
  <sheetFormatPr defaultRowHeight="14.4" x14ac:dyDescent="0.3"/>
  <cols>
    <col min="1" max="1" width="49.109375" style="23" bestFit="1" customWidth="1"/>
    <col min="2" max="2" width="14.44140625" bestFit="1" customWidth="1"/>
    <col min="3" max="3" width="13.6640625" style="221" bestFit="1" customWidth="1"/>
    <col min="4" max="4" width="25.88671875" bestFit="1" customWidth="1"/>
    <col min="5" max="5" width="16.6640625" bestFit="1" customWidth="1"/>
    <col min="6" max="6" width="5.5546875" bestFit="1" customWidth="1"/>
  </cols>
  <sheetData>
    <row r="1" spans="1:30" ht="16.2" thickBot="1" x14ac:dyDescent="0.35">
      <c r="A1" s="197" t="s">
        <v>2381</v>
      </c>
      <c r="B1" s="198" t="s">
        <v>8033</v>
      </c>
      <c r="C1" s="199" t="s">
        <v>8037</v>
      </c>
      <c r="D1" s="198" t="s">
        <v>1631</v>
      </c>
      <c r="E1" s="198" t="s">
        <v>1646</v>
      </c>
      <c r="F1" s="200" t="s">
        <v>1647</v>
      </c>
      <c r="G1" s="27"/>
      <c r="H1" s="27"/>
      <c r="I1" s="27"/>
      <c r="J1" s="27"/>
      <c r="K1" s="27"/>
      <c r="L1" s="27"/>
      <c r="M1" s="27"/>
      <c r="N1" s="27"/>
      <c r="O1" s="27"/>
      <c r="P1" s="27"/>
      <c r="Q1" s="27"/>
      <c r="R1" s="27"/>
      <c r="S1" s="27"/>
      <c r="T1" s="27"/>
      <c r="U1" s="27"/>
      <c r="V1" s="27"/>
      <c r="W1" s="27"/>
      <c r="X1" s="27"/>
      <c r="Y1" s="27"/>
      <c r="Z1" s="27"/>
      <c r="AA1" s="27"/>
      <c r="AB1" s="27"/>
      <c r="AC1" s="27"/>
      <c r="AD1" s="27"/>
    </row>
    <row r="2" spans="1:30" s="27" customFormat="1" x14ac:dyDescent="0.3">
      <c r="A2" s="201" t="s">
        <v>7770</v>
      </c>
      <c r="B2" s="202" t="s">
        <v>8143</v>
      </c>
      <c r="C2" s="203">
        <v>832423955</v>
      </c>
      <c r="D2" s="202" t="s">
        <v>8144</v>
      </c>
      <c r="E2" s="202" t="s">
        <v>2390</v>
      </c>
      <c r="F2" s="204" t="s">
        <v>1651</v>
      </c>
    </row>
    <row r="3" spans="1:30" x14ac:dyDescent="0.3">
      <c r="A3" s="205" t="s">
        <v>7748</v>
      </c>
      <c r="B3" s="206" t="s">
        <v>8145</v>
      </c>
      <c r="C3" s="207">
        <v>3609077529</v>
      </c>
      <c r="D3" s="208" t="s">
        <v>8146</v>
      </c>
      <c r="E3" s="208" t="s">
        <v>2420</v>
      </c>
      <c r="F3" s="209" t="s">
        <v>2421</v>
      </c>
      <c r="G3" s="27"/>
      <c r="H3" s="27"/>
      <c r="I3" s="27"/>
      <c r="J3" s="27"/>
      <c r="K3" s="27"/>
      <c r="L3" s="27"/>
      <c r="M3" s="27"/>
      <c r="N3" s="27"/>
      <c r="O3" s="27"/>
      <c r="P3" s="27"/>
      <c r="Q3" s="27"/>
      <c r="R3" s="27"/>
      <c r="S3" s="27"/>
      <c r="T3" s="27"/>
      <c r="U3" s="27"/>
      <c r="V3" s="27"/>
      <c r="W3" s="27"/>
      <c r="X3" s="27"/>
      <c r="Y3" s="27"/>
      <c r="Z3" s="27"/>
      <c r="AA3" s="27"/>
      <c r="AB3" s="27"/>
      <c r="AC3" s="27"/>
      <c r="AD3" s="27"/>
    </row>
    <row r="4" spans="1:30" s="27" customFormat="1" x14ac:dyDescent="0.3">
      <c r="A4" s="210" t="s">
        <v>7756</v>
      </c>
      <c r="B4" s="211" t="s">
        <v>8147</v>
      </c>
      <c r="C4" s="212">
        <v>7578974559</v>
      </c>
      <c r="D4" s="39" t="s">
        <v>8148</v>
      </c>
      <c r="E4" s="39" t="s">
        <v>8149</v>
      </c>
      <c r="F4" s="213" t="s">
        <v>8150</v>
      </c>
    </row>
    <row r="5" spans="1:30" x14ac:dyDescent="0.3">
      <c r="A5" s="214" t="s">
        <v>619</v>
      </c>
      <c r="B5" s="208" t="s">
        <v>2418</v>
      </c>
      <c r="C5" s="207">
        <v>8888085120</v>
      </c>
      <c r="D5" s="208" t="s">
        <v>8151</v>
      </c>
      <c r="E5" s="208" t="s">
        <v>8152</v>
      </c>
      <c r="F5" s="209" t="s">
        <v>2392</v>
      </c>
      <c r="G5" s="27"/>
      <c r="H5" s="27"/>
      <c r="I5" s="27"/>
      <c r="J5" s="27"/>
      <c r="K5" s="27"/>
      <c r="L5" s="27"/>
      <c r="M5" s="27"/>
      <c r="N5" s="27"/>
      <c r="O5" s="27"/>
      <c r="P5" s="27"/>
      <c r="Q5" s="27"/>
      <c r="R5" s="27"/>
      <c r="S5" s="27"/>
      <c r="T5" s="27"/>
      <c r="U5" s="27"/>
      <c r="V5" s="27"/>
      <c r="W5" s="27"/>
      <c r="X5" s="27"/>
      <c r="Y5" s="27"/>
      <c r="Z5" s="27"/>
      <c r="AA5" s="27"/>
      <c r="AB5" s="27"/>
      <c r="AC5" s="27"/>
      <c r="AD5" s="27"/>
    </row>
    <row r="6" spans="1:30" s="27" customFormat="1" x14ac:dyDescent="0.3">
      <c r="A6" s="215" t="s">
        <v>7772</v>
      </c>
      <c r="B6" s="39" t="s">
        <v>8153</v>
      </c>
      <c r="C6" s="212">
        <v>3129054501</v>
      </c>
      <c r="D6" s="39" t="s">
        <v>8154</v>
      </c>
      <c r="E6" s="39" t="s">
        <v>2414</v>
      </c>
      <c r="F6" s="213" t="s">
        <v>2382</v>
      </c>
    </row>
    <row r="7" spans="1:30" x14ac:dyDescent="0.3">
      <c r="A7" s="214" t="s">
        <v>7744</v>
      </c>
      <c r="B7" s="208" t="s">
        <v>8155</v>
      </c>
      <c r="C7" s="207"/>
      <c r="D7" s="208" t="s">
        <v>8156</v>
      </c>
      <c r="E7" s="208" t="s">
        <v>2398</v>
      </c>
      <c r="F7" s="209" t="s">
        <v>2382</v>
      </c>
      <c r="G7" s="27"/>
      <c r="H7" s="27"/>
      <c r="I7" s="27"/>
      <c r="J7" s="27"/>
      <c r="K7" s="27"/>
      <c r="L7" s="27"/>
      <c r="M7" s="27"/>
      <c r="N7" s="27"/>
      <c r="O7" s="27"/>
      <c r="P7" s="27"/>
      <c r="Q7" s="27"/>
      <c r="R7" s="27"/>
      <c r="S7" s="27"/>
      <c r="T7" s="27"/>
      <c r="U7" s="27"/>
      <c r="V7" s="27"/>
      <c r="W7" s="27"/>
      <c r="X7" s="27"/>
      <c r="Y7" s="27"/>
      <c r="Z7" s="27"/>
      <c r="AA7" s="27"/>
      <c r="AB7" s="27"/>
      <c r="AC7" s="27"/>
      <c r="AD7" s="27"/>
    </row>
    <row r="8" spans="1:30" s="27" customFormat="1" x14ac:dyDescent="0.3">
      <c r="A8" s="215" t="s">
        <v>7749</v>
      </c>
      <c r="B8" s="39" t="s">
        <v>8157</v>
      </c>
      <c r="C8" s="216">
        <v>7145765761</v>
      </c>
      <c r="D8" s="39" t="s">
        <v>8158</v>
      </c>
      <c r="E8" s="39" t="s">
        <v>8159</v>
      </c>
      <c r="F8" s="213" t="s">
        <v>2382</v>
      </c>
    </row>
    <row r="9" spans="1:30" x14ac:dyDescent="0.3">
      <c r="A9" s="214" t="s">
        <v>7745</v>
      </c>
      <c r="B9" s="208" t="s">
        <v>8160</v>
      </c>
      <c r="C9" s="207">
        <v>9034526768</v>
      </c>
      <c r="D9" s="208" t="s">
        <v>8161</v>
      </c>
      <c r="E9" s="208" t="s">
        <v>2407</v>
      </c>
      <c r="F9" s="209" t="s">
        <v>1651</v>
      </c>
      <c r="G9" s="27"/>
      <c r="H9" s="27"/>
      <c r="I9" s="27"/>
      <c r="J9" s="27"/>
      <c r="K9" s="27"/>
      <c r="L9" s="27"/>
      <c r="M9" s="27"/>
      <c r="N9" s="27"/>
      <c r="O9" s="27"/>
      <c r="P9" s="27"/>
      <c r="Q9" s="27"/>
      <c r="R9" s="27"/>
      <c r="S9" s="27"/>
      <c r="T9" s="27"/>
      <c r="U9" s="27"/>
      <c r="V9" s="27"/>
      <c r="W9" s="27"/>
      <c r="X9" s="27"/>
      <c r="Y9" s="27"/>
      <c r="Z9" s="27"/>
      <c r="AA9" s="27"/>
      <c r="AB9" s="27"/>
      <c r="AC9" s="27"/>
      <c r="AD9" s="27"/>
    </row>
    <row r="10" spans="1:30" s="27" customFormat="1" x14ac:dyDescent="0.3">
      <c r="A10" s="215" t="s">
        <v>539</v>
      </c>
      <c r="B10" s="39" t="s">
        <v>2400</v>
      </c>
      <c r="C10" s="212">
        <v>8003232841</v>
      </c>
      <c r="D10" s="39" t="s">
        <v>8162</v>
      </c>
      <c r="E10" s="39" t="s">
        <v>2411</v>
      </c>
      <c r="F10" s="213" t="s">
        <v>2389</v>
      </c>
    </row>
    <row r="11" spans="1:30" x14ac:dyDescent="0.3">
      <c r="A11" s="214" t="s">
        <v>7755</v>
      </c>
      <c r="B11" s="208" t="s">
        <v>8163</v>
      </c>
      <c r="C11" s="207">
        <v>8457826800</v>
      </c>
      <c r="D11" s="208" t="s">
        <v>8164</v>
      </c>
      <c r="E11" s="208" t="s">
        <v>8165</v>
      </c>
      <c r="F11" s="209" t="s">
        <v>2383</v>
      </c>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1:30" s="27" customFormat="1" x14ac:dyDescent="0.3">
      <c r="A12" s="215" t="s">
        <v>7751</v>
      </c>
      <c r="B12" s="39" t="s">
        <v>8166</v>
      </c>
      <c r="C12" s="212">
        <v>9018276313</v>
      </c>
      <c r="D12" s="39" t="s">
        <v>8167</v>
      </c>
      <c r="E12" s="39" t="s">
        <v>8168</v>
      </c>
      <c r="F12" s="213" t="s">
        <v>1651</v>
      </c>
    </row>
    <row r="13" spans="1:30" x14ac:dyDescent="0.3">
      <c r="A13" s="214" t="s">
        <v>7767</v>
      </c>
      <c r="B13" s="208" t="s">
        <v>8169</v>
      </c>
      <c r="C13" s="207">
        <v>8003333777</v>
      </c>
      <c r="D13" s="208" t="s">
        <v>8170</v>
      </c>
      <c r="E13" s="208" t="s">
        <v>8171</v>
      </c>
      <c r="F13" s="209" t="s">
        <v>2417</v>
      </c>
      <c r="G13" s="27"/>
      <c r="H13" s="27"/>
      <c r="I13" s="27"/>
      <c r="J13" s="27"/>
      <c r="K13" s="27"/>
      <c r="L13" s="27"/>
      <c r="M13" s="27"/>
      <c r="N13" s="27"/>
      <c r="O13" s="27"/>
      <c r="P13" s="27"/>
      <c r="Q13" s="27"/>
      <c r="R13" s="27"/>
      <c r="S13" s="27"/>
      <c r="T13" s="27"/>
      <c r="U13" s="27"/>
      <c r="V13" s="27"/>
      <c r="W13" s="27"/>
      <c r="X13" s="27"/>
      <c r="Y13" s="27"/>
      <c r="Z13" s="27"/>
      <c r="AA13" s="27"/>
      <c r="AB13" s="27"/>
      <c r="AC13" s="27"/>
      <c r="AD13" s="27"/>
    </row>
    <row r="14" spans="1:30" s="27" customFormat="1" x14ac:dyDescent="0.3">
      <c r="A14" s="215" t="s">
        <v>7746</v>
      </c>
      <c r="B14" s="39" t="s">
        <v>8172</v>
      </c>
      <c r="C14" s="212">
        <v>8003853592</v>
      </c>
      <c r="D14" s="39" t="s">
        <v>8173</v>
      </c>
      <c r="E14" s="39" t="s">
        <v>8174</v>
      </c>
      <c r="F14" s="213" t="s">
        <v>2412</v>
      </c>
    </row>
    <row r="15" spans="1:30" x14ac:dyDescent="0.3">
      <c r="A15" s="214" t="s">
        <v>6396</v>
      </c>
      <c r="B15" s="208" t="s">
        <v>8175</v>
      </c>
      <c r="C15" s="207">
        <v>8773011181</v>
      </c>
      <c r="D15" s="208" t="s">
        <v>8176</v>
      </c>
      <c r="E15" s="208" t="s">
        <v>8177</v>
      </c>
      <c r="F15" s="209" t="s">
        <v>1651</v>
      </c>
      <c r="G15" s="27"/>
      <c r="H15" s="27"/>
      <c r="I15" s="27"/>
      <c r="J15" s="27"/>
      <c r="K15" s="27"/>
      <c r="L15" s="27"/>
      <c r="M15" s="27"/>
      <c r="N15" s="27"/>
      <c r="O15" s="27"/>
      <c r="P15" s="27"/>
      <c r="Q15" s="27"/>
      <c r="R15" s="27"/>
      <c r="S15" s="27"/>
      <c r="T15" s="27"/>
      <c r="U15" s="27"/>
      <c r="V15" s="27"/>
      <c r="W15" s="27"/>
      <c r="X15" s="27"/>
      <c r="Y15" s="27"/>
      <c r="Z15" s="27"/>
      <c r="AA15" s="27"/>
      <c r="AB15" s="27"/>
      <c r="AC15" s="27"/>
      <c r="AD15" s="27"/>
    </row>
    <row r="16" spans="1:30" s="27" customFormat="1" x14ac:dyDescent="0.3">
      <c r="A16" s="215" t="s">
        <v>2632</v>
      </c>
      <c r="B16" s="39" t="s">
        <v>2394</v>
      </c>
      <c r="C16" s="212">
        <v>8665636812</v>
      </c>
      <c r="D16" s="39" t="s">
        <v>8178</v>
      </c>
      <c r="E16" s="39" t="s">
        <v>2396</v>
      </c>
      <c r="F16" s="213" t="s">
        <v>2403</v>
      </c>
    </row>
    <row r="17" spans="1:30" x14ac:dyDescent="0.3">
      <c r="A17" s="214" t="s">
        <v>7757</v>
      </c>
      <c r="B17" s="208" t="s">
        <v>8179</v>
      </c>
      <c r="C17" s="207">
        <v>6512313414</v>
      </c>
      <c r="D17" s="208" t="s">
        <v>8180</v>
      </c>
      <c r="E17" s="208" t="s">
        <v>8181</v>
      </c>
      <c r="F17" s="209" t="s">
        <v>2401</v>
      </c>
      <c r="G17" s="27"/>
      <c r="H17" s="27"/>
      <c r="I17" s="27"/>
      <c r="J17" s="27"/>
      <c r="K17" s="27"/>
      <c r="L17" s="27"/>
      <c r="M17" s="27"/>
      <c r="N17" s="27"/>
      <c r="O17" s="27"/>
      <c r="P17" s="27"/>
      <c r="Q17" s="27"/>
      <c r="R17" s="27"/>
      <c r="S17" s="27"/>
      <c r="T17" s="27"/>
      <c r="U17" s="27"/>
      <c r="V17" s="27"/>
      <c r="W17" s="27"/>
      <c r="X17" s="27"/>
      <c r="Y17" s="27"/>
      <c r="Z17" s="27"/>
      <c r="AA17" s="27"/>
      <c r="AB17" s="27"/>
      <c r="AC17" s="27"/>
      <c r="AD17" s="27"/>
    </row>
    <row r="18" spans="1:30" s="27" customFormat="1" x14ac:dyDescent="0.3">
      <c r="A18" s="215" t="s">
        <v>3501</v>
      </c>
      <c r="B18" s="39" t="s">
        <v>8182</v>
      </c>
      <c r="C18" s="212">
        <v>7074009177</v>
      </c>
      <c r="D18" s="39" t="s">
        <v>8183</v>
      </c>
      <c r="E18" s="39" t="s">
        <v>8184</v>
      </c>
      <c r="F18" s="213" t="s">
        <v>2392</v>
      </c>
    </row>
    <row r="19" spans="1:30" x14ac:dyDescent="0.3">
      <c r="A19" s="214" t="s">
        <v>7764</v>
      </c>
      <c r="B19" s="208" t="s">
        <v>8185</v>
      </c>
      <c r="C19" s="207">
        <v>9152419190</v>
      </c>
      <c r="D19" s="208" t="s">
        <v>8186</v>
      </c>
      <c r="E19" s="208" t="s">
        <v>2387</v>
      </c>
      <c r="F19" s="209" t="s">
        <v>1651</v>
      </c>
      <c r="G19" s="27"/>
      <c r="H19" s="27"/>
      <c r="I19" s="27"/>
      <c r="J19" s="27"/>
      <c r="K19" s="27"/>
      <c r="L19" s="27"/>
      <c r="M19" s="27"/>
      <c r="N19" s="27"/>
      <c r="O19" s="27"/>
      <c r="P19" s="27"/>
      <c r="Q19" s="27"/>
      <c r="R19" s="27"/>
      <c r="S19" s="27"/>
      <c r="T19" s="27"/>
      <c r="U19" s="27"/>
      <c r="V19" s="27"/>
      <c r="W19" s="27"/>
      <c r="X19" s="27"/>
      <c r="Y19" s="27"/>
      <c r="Z19" s="27"/>
      <c r="AA19" s="27"/>
      <c r="AB19" s="27"/>
      <c r="AC19" s="27"/>
      <c r="AD19" s="27"/>
    </row>
    <row r="20" spans="1:30" s="27" customFormat="1" x14ac:dyDescent="0.3">
      <c r="A20" s="215" t="s">
        <v>7754</v>
      </c>
      <c r="B20" s="39" t="s">
        <v>8187</v>
      </c>
      <c r="C20" s="212">
        <v>9099061597</v>
      </c>
      <c r="D20" s="39" t="s">
        <v>8188</v>
      </c>
      <c r="E20" s="39" t="s">
        <v>8189</v>
      </c>
      <c r="F20" s="213" t="s">
        <v>2382</v>
      </c>
    </row>
    <row r="21" spans="1:30" x14ac:dyDescent="0.3">
      <c r="A21" s="214" t="s">
        <v>626</v>
      </c>
      <c r="B21" s="208" t="s">
        <v>8190</v>
      </c>
      <c r="C21" s="207">
        <v>8472308366</v>
      </c>
      <c r="D21" s="208" t="s">
        <v>8191</v>
      </c>
      <c r="E21" s="208" t="s">
        <v>2419</v>
      </c>
      <c r="F21" s="209" t="s">
        <v>2389</v>
      </c>
      <c r="G21" s="27"/>
      <c r="H21" s="27"/>
      <c r="I21" s="27"/>
      <c r="J21" s="27"/>
      <c r="K21" s="27"/>
      <c r="L21" s="27"/>
      <c r="M21" s="27"/>
      <c r="N21" s="27"/>
      <c r="O21" s="27"/>
      <c r="P21" s="27"/>
      <c r="Q21" s="27"/>
      <c r="R21" s="27"/>
      <c r="S21" s="27"/>
      <c r="T21" s="27"/>
      <c r="U21" s="27"/>
      <c r="V21" s="27"/>
      <c r="W21" s="27"/>
      <c r="X21" s="27"/>
      <c r="Y21" s="27"/>
      <c r="Z21" s="27"/>
      <c r="AA21" s="27"/>
      <c r="AB21" s="27"/>
      <c r="AC21" s="27"/>
      <c r="AD21" s="27"/>
    </row>
    <row r="22" spans="1:30" s="27" customFormat="1" x14ac:dyDescent="0.3">
      <c r="A22" s="215" t="s">
        <v>7758</v>
      </c>
      <c r="B22" s="39" t="s">
        <v>8192</v>
      </c>
      <c r="C22" s="216">
        <v>3312336077</v>
      </c>
      <c r="D22" s="39" t="s">
        <v>8193</v>
      </c>
      <c r="E22" s="39" t="s">
        <v>2397</v>
      </c>
      <c r="F22" s="213" t="s">
        <v>2389</v>
      </c>
    </row>
    <row r="23" spans="1:30" x14ac:dyDescent="0.3">
      <c r="A23" s="214" t="s">
        <v>7760</v>
      </c>
      <c r="B23" s="208" t="s">
        <v>8194</v>
      </c>
      <c r="C23" s="207">
        <v>4143392980</v>
      </c>
      <c r="D23" s="208" t="s">
        <v>8195</v>
      </c>
      <c r="E23" s="208" t="s">
        <v>8196</v>
      </c>
      <c r="F23" s="209" t="s">
        <v>2386</v>
      </c>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s="27" customFormat="1" x14ac:dyDescent="0.3">
      <c r="A24" s="215" t="s">
        <v>7740</v>
      </c>
      <c r="B24" s="39" t="s">
        <v>8197</v>
      </c>
      <c r="C24" s="212">
        <v>9722304300</v>
      </c>
      <c r="D24" s="39" t="s">
        <v>8198</v>
      </c>
      <c r="E24" s="39" t="s">
        <v>8199</v>
      </c>
      <c r="F24" s="213" t="s">
        <v>1651</v>
      </c>
    </row>
    <row r="25" spans="1:30" x14ac:dyDescent="0.3">
      <c r="A25" s="214" t="s">
        <v>3582</v>
      </c>
      <c r="B25" s="208" t="s">
        <v>8200</v>
      </c>
      <c r="C25" s="207">
        <v>3864733785</v>
      </c>
      <c r="D25" s="208" t="s">
        <v>8201</v>
      </c>
      <c r="E25" s="208" t="s">
        <v>2424</v>
      </c>
      <c r="F25" s="209" t="s">
        <v>2402</v>
      </c>
      <c r="G25" s="27"/>
      <c r="H25" s="27"/>
      <c r="I25" s="27"/>
      <c r="J25" s="27"/>
      <c r="K25" s="27"/>
      <c r="L25" s="27"/>
      <c r="M25" s="27"/>
      <c r="N25" s="27"/>
      <c r="O25" s="27"/>
      <c r="P25" s="27"/>
      <c r="Q25" s="27"/>
      <c r="R25" s="27"/>
      <c r="S25" s="27"/>
      <c r="T25" s="27"/>
      <c r="U25" s="27"/>
      <c r="V25" s="27"/>
      <c r="W25" s="27"/>
      <c r="X25" s="27"/>
      <c r="Y25" s="27"/>
      <c r="Z25" s="27"/>
      <c r="AA25" s="27"/>
      <c r="AB25" s="27"/>
      <c r="AC25" s="27"/>
      <c r="AD25" s="27"/>
    </row>
    <row r="26" spans="1:30" s="27" customFormat="1" x14ac:dyDescent="0.3">
      <c r="A26" s="215" t="s">
        <v>7765</v>
      </c>
      <c r="B26" s="39" t="s">
        <v>8202</v>
      </c>
      <c r="C26" s="212">
        <v>8016185244</v>
      </c>
      <c r="D26" s="39" t="s">
        <v>8203</v>
      </c>
      <c r="E26" s="39" t="s">
        <v>8204</v>
      </c>
      <c r="F26" s="213" t="s">
        <v>2412</v>
      </c>
    </row>
    <row r="27" spans="1:30" x14ac:dyDescent="0.3">
      <c r="A27" s="214" t="s">
        <v>7747</v>
      </c>
      <c r="B27" s="208" t="s">
        <v>8205</v>
      </c>
      <c r="C27" s="207">
        <v>9739693828</v>
      </c>
      <c r="D27" s="208" t="s">
        <v>8206</v>
      </c>
      <c r="E27" s="208" t="s">
        <v>8207</v>
      </c>
      <c r="F27" s="209" t="s">
        <v>2392</v>
      </c>
      <c r="G27" s="27"/>
      <c r="H27" s="27"/>
      <c r="I27" s="27"/>
      <c r="J27" s="27"/>
      <c r="K27" s="27"/>
      <c r="L27" s="27"/>
      <c r="M27" s="27"/>
      <c r="N27" s="27"/>
      <c r="O27" s="27"/>
      <c r="P27" s="27"/>
      <c r="Q27" s="27"/>
      <c r="R27" s="27"/>
      <c r="S27" s="27"/>
      <c r="T27" s="27"/>
      <c r="U27" s="27"/>
      <c r="V27" s="27"/>
      <c r="W27" s="27"/>
      <c r="X27" s="27"/>
      <c r="Y27" s="27"/>
      <c r="Z27" s="27"/>
      <c r="AA27" s="27"/>
      <c r="AB27" s="27"/>
      <c r="AC27" s="27"/>
      <c r="AD27" s="27"/>
    </row>
    <row r="28" spans="1:30" s="27" customFormat="1" x14ac:dyDescent="0.3">
      <c r="A28" s="215" t="s">
        <v>7771</v>
      </c>
      <c r="B28" s="39" t="s">
        <v>8208</v>
      </c>
      <c r="C28" s="212">
        <v>8177034144</v>
      </c>
      <c r="D28" s="39" t="s">
        <v>8209</v>
      </c>
      <c r="E28" s="39" t="s">
        <v>8210</v>
      </c>
      <c r="F28" s="213" t="s">
        <v>1651</v>
      </c>
    </row>
    <row r="29" spans="1:30" x14ac:dyDescent="0.3">
      <c r="A29" s="214" t="s">
        <v>7769</v>
      </c>
      <c r="B29" s="208" t="s">
        <v>8211</v>
      </c>
      <c r="C29" s="207">
        <v>9562208369</v>
      </c>
      <c r="D29" s="208" t="s">
        <v>8212</v>
      </c>
      <c r="E29" s="208" t="s">
        <v>2388</v>
      </c>
      <c r="F29" s="209" t="s">
        <v>1651</v>
      </c>
      <c r="G29" s="27"/>
      <c r="H29" s="27"/>
      <c r="I29" s="27"/>
      <c r="J29" s="27"/>
      <c r="K29" s="27"/>
      <c r="L29" s="27"/>
      <c r="M29" s="27"/>
      <c r="N29" s="27"/>
      <c r="O29" s="27"/>
      <c r="P29" s="27"/>
      <c r="Q29" s="27"/>
      <c r="R29" s="27"/>
      <c r="S29" s="27"/>
      <c r="T29" s="27"/>
      <c r="U29" s="27"/>
      <c r="V29" s="27"/>
      <c r="W29" s="27"/>
      <c r="X29" s="27"/>
      <c r="Y29" s="27"/>
      <c r="Z29" s="27"/>
      <c r="AA29" s="27"/>
      <c r="AB29" s="27"/>
      <c r="AC29" s="27"/>
      <c r="AD29" s="27"/>
    </row>
    <row r="30" spans="1:30" s="27" customFormat="1" x14ac:dyDescent="0.3">
      <c r="A30" s="215" t="s">
        <v>116</v>
      </c>
      <c r="B30" s="39" t="s">
        <v>8213</v>
      </c>
      <c r="C30" s="212">
        <v>8663235465</v>
      </c>
      <c r="D30" s="39" t="s">
        <v>8214</v>
      </c>
      <c r="E30" s="39" t="s">
        <v>2406</v>
      </c>
      <c r="F30" s="213" t="s">
        <v>2389</v>
      </c>
    </row>
    <row r="31" spans="1:30" x14ac:dyDescent="0.3">
      <c r="A31" s="214" t="s">
        <v>7750</v>
      </c>
      <c r="B31" s="208" t="s">
        <v>8215</v>
      </c>
      <c r="C31" s="207">
        <v>4072966689</v>
      </c>
      <c r="D31" s="208" t="s">
        <v>8216</v>
      </c>
      <c r="E31" s="208" t="s">
        <v>2413</v>
      </c>
      <c r="F31" s="209" t="s">
        <v>2385</v>
      </c>
      <c r="G31" s="27"/>
      <c r="H31" s="27"/>
      <c r="I31" s="27"/>
      <c r="J31" s="27"/>
      <c r="K31" s="27"/>
      <c r="L31" s="27"/>
      <c r="M31" s="27"/>
      <c r="N31" s="27"/>
      <c r="O31" s="27"/>
      <c r="P31" s="27"/>
      <c r="Q31" s="27"/>
      <c r="R31" s="27"/>
      <c r="S31" s="27"/>
      <c r="T31" s="27"/>
      <c r="U31" s="27"/>
      <c r="V31" s="27"/>
      <c r="W31" s="27"/>
      <c r="X31" s="27"/>
      <c r="Y31" s="27"/>
      <c r="Z31" s="27"/>
      <c r="AA31" s="27"/>
      <c r="AB31" s="27"/>
      <c r="AC31" s="27"/>
      <c r="AD31" s="27"/>
    </row>
    <row r="32" spans="1:30" s="27" customFormat="1" x14ac:dyDescent="0.3">
      <c r="A32" s="215" t="s">
        <v>7753</v>
      </c>
      <c r="B32" s="39" t="s">
        <v>8217</v>
      </c>
      <c r="C32" s="212">
        <v>2142313631</v>
      </c>
      <c r="D32" s="39" t="s">
        <v>8218</v>
      </c>
      <c r="E32" s="39" t="s">
        <v>2391</v>
      </c>
      <c r="F32" s="213" t="s">
        <v>1651</v>
      </c>
    </row>
    <row r="33" spans="1:30" x14ac:dyDescent="0.3">
      <c r="A33" s="214" t="s">
        <v>7768</v>
      </c>
      <c r="B33" s="208" t="s">
        <v>8219</v>
      </c>
      <c r="C33" s="207">
        <v>9722352161</v>
      </c>
      <c r="D33" s="208" t="s">
        <v>8220</v>
      </c>
      <c r="E33" s="208" t="s">
        <v>8221</v>
      </c>
      <c r="F33" s="209" t="s">
        <v>1651</v>
      </c>
      <c r="G33" s="27"/>
      <c r="H33" s="27"/>
      <c r="I33" s="27"/>
      <c r="J33" s="27"/>
      <c r="K33" s="27"/>
      <c r="L33" s="27"/>
      <c r="M33" s="27"/>
      <c r="N33" s="27"/>
      <c r="O33" s="27"/>
      <c r="P33" s="27"/>
      <c r="Q33" s="27"/>
      <c r="R33" s="27"/>
      <c r="S33" s="27"/>
      <c r="T33" s="27"/>
      <c r="U33" s="27"/>
      <c r="V33" s="27"/>
      <c r="W33" s="27"/>
      <c r="X33" s="27"/>
      <c r="Y33" s="27"/>
      <c r="Z33" s="27"/>
      <c r="AA33" s="27"/>
      <c r="AB33" s="27"/>
      <c r="AC33" s="27"/>
      <c r="AD33" s="27"/>
    </row>
    <row r="34" spans="1:30" s="27" customFormat="1" x14ac:dyDescent="0.3">
      <c r="A34" s="215" t="s">
        <v>725</v>
      </c>
      <c r="B34" s="39" t="s">
        <v>8222</v>
      </c>
      <c r="C34" s="212">
        <v>8664259330</v>
      </c>
      <c r="D34" s="39" t="s">
        <v>4644</v>
      </c>
      <c r="E34" s="39" t="s">
        <v>8223</v>
      </c>
      <c r="F34" s="213" t="s">
        <v>2385</v>
      </c>
    </row>
    <row r="35" spans="1:30" x14ac:dyDescent="0.3">
      <c r="A35" s="214" t="s">
        <v>7752</v>
      </c>
      <c r="B35" s="208" t="s">
        <v>8224</v>
      </c>
      <c r="C35" s="207">
        <v>7862000274</v>
      </c>
      <c r="D35" s="208" t="s">
        <v>8225</v>
      </c>
      <c r="E35" s="208" t="s">
        <v>8226</v>
      </c>
      <c r="F35" s="209" t="s">
        <v>2385</v>
      </c>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s="27" customFormat="1" x14ac:dyDescent="0.3">
      <c r="A36" s="215" t="s">
        <v>7759</v>
      </c>
      <c r="B36" s="39" t="s">
        <v>8227</v>
      </c>
      <c r="C36" s="212">
        <v>7137893282</v>
      </c>
      <c r="D36" s="39" t="s">
        <v>8228</v>
      </c>
      <c r="E36" s="39" t="s">
        <v>2390</v>
      </c>
      <c r="F36" s="213" t="s">
        <v>1651</v>
      </c>
    </row>
    <row r="37" spans="1:30" x14ac:dyDescent="0.3">
      <c r="A37" s="214" t="s">
        <v>6281</v>
      </c>
      <c r="B37" s="208" t="s">
        <v>8229</v>
      </c>
      <c r="C37" s="207">
        <v>6193506980</v>
      </c>
      <c r="D37" s="208" t="s">
        <v>8230</v>
      </c>
      <c r="E37" s="208" t="s">
        <v>8231</v>
      </c>
      <c r="F37" s="209" t="s">
        <v>2382</v>
      </c>
      <c r="G37" s="27"/>
      <c r="H37" s="27"/>
      <c r="I37" s="27"/>
      <c r="J37" s="27"/>
      <c r="K37" s="27"/>
      <c r="L37" s="27"/>
      <c r="M37" s="27"/>
      <c r="N37" s="27"/>
      <c r="O37" s="27"/>
      <c r="P37" s="27"/>
      <c r="Q37" s="27"/>
      <c r="R37" s="27"/>
      <c r="S37" s="27"/>
      <c r="T37" s="27"/>
      <c r="U37" s="27"/>
      <c r="V37" s="27"/>
      <c r="W37" s="27"/>
      <c r="X37" s="27"/>
      <c r="Y37" s="27"/>
      <c r="Z37" s="27"/>
      <c r="AA37" s="27"/>
      <c r="AB37" s="27"/>
      <c r="AC37" s="27"/>
      <c r="AD37" s="27"/>
    </row>
    <row r="38" spans="1:30" s="27" customFormat="1" x14ac:dyDescent="0.3">
      <c r="A38" s="215" t="s">
        <v>3990</v>
      </c>
      <c r="B38" s="39" t="s">
        <v>3991</v>
      </c>
      <c r="C38" s="212">
        <v>8005563326</v>
      </c>
      <c r="D38" s="39" t="s">
        <v>8232</v>
      </c>
      <c r="E38" s="39" t="s">
        <v>2410</v>
      </c>
      <c r="F38" s="213" t="s">
        <v>2383</v>
      </c>
    </row>
    <row r="39" spans="1:30" x14ac:dyDescent="0.3">
      <c r="A39" s="214" t="s">
        <v>3780</v>
      </c>
      <c r="B39" s="208" t="s">
        <v>8233</v>
      </c>
      <c r="C39" s="207">
        <v>6502838515</v>
      </c>
      <c r="D39" s="208" t="s">
        <v>8234</v>
      </c>
      <c r="E39" s="208" t="s">
        <v>8235</v>
      </c>
      <c r="F39" s="209" t="s">
        <v>2382</v>
      </c>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1:30" s="27" customFormat="1" x14ac:dyDescent="0.3">
      <c r="A40" s="215" t="s">
        <v>7766</v>
      </c>
      <c r="B40" s="39" t="s">
        <v>8236</v>
      </c>
      <c r="C40" s="212">
        <v>8007922644</v>
      </c>
      <c r="D40" s="39" t="s">
        <v>8237</v>
      </c>
      <c r="E40" s="39" t="s">
        <v>2384</v>
      </c>
      <c r="F40" s="213" t="s">
        <v>2385</v>
      </c>
    </row>
    <row r="41" spans="1:30" x14ac:dyDescent="0.3">
      <c r="A41" s="214" t="s">
        <v>7773</v>
      </c>
      <c r="B41" s="208" t="s">
        <v>8238</v>
      </c>
      <c r="C41" s="207">
        <v>9722722293</v>
      </c>
      <c r="D41" s="208" t="s">
        <v>8239</v>
      </c>
      <c r="E41" s="208" t="s">
        <v>2405</v>
      </c>
      <c r="F41" s="209" t="s">
        <v>1651</v>
      </c>
      <c r="G41" s="27"/>
      <c r="H41" s="27"/>
      <c r="I41" s="27"/>
      <c r="J41" s="27"/>
      <c r="K41" s="27"/>
      <c r="L41" s="27"/>
      <c r="M41" s="27"/>
      <c r="N41" s="27"/>
      <c r="O41" s="27"/>
      <c r="P41" s="27"/>
      <c r="Q41" s="27"/>
      <c r="R41" s="27"/>
      <c r="S41" s="27"/>
      <c r="T41" s="27"/>
      <c r="U41" s="27"/>
      <c r="V41" s="27"/>
      <c r="W41" s="27"/>
      <c r="X41" s="27"/>
      <c r="Y41" s="27"/>
      <c r="Z41" s="27"/>
      <c r="AA41" s="27"/>
      <c r="AB41" s="27"/>
      <c r="AC41" s="27"/>
      <c r="AD41" s="27"/>
    </row>
    <row r="42" spans="1:30" s="27" customFormat="1" x14ac:dyDescent="0.3">
      <c r="A42" s="215" t="s">
        <v>7762</v>
      </c>
      <c r="B42" s="39" t="s">
        <v>8240</v>
      </c>
      <c r="C42" s="212">
        <v>9499332155</v>
      </c>
      <c r="D42" s="39" t="s">
        <v>8241</v>
      </c>
      <c r="E42" s="39" t="s">
        <v>8242</v>
      </c>
      <c r="F42" s="213" t="s">
        <v>2382</v>
      </c>
    </row>
    <row r="43" spans="1:30" x14ac:dyDescent="0.3">
      <c r="A43" s="214" t="s">
        <v>2691</v>
      </c>
      <c r="B43" s="208" t="s">
        <v>8243</v>
      </c>
      <c r="C43" s="207">
        <v>2148083950</v>
      </c>
      <c r="D43" s="208" t="s">
        <v>8244</v>
      </c>
      <c r="E43" s="208" t="s">
        <v>2391</v>
      </c>
      <c r="F43" s="209" t="s">
        <v>1651</v>
      </c>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s="27" customFormat="1" x14ac:dyDescent="0.3">
      <c r="A44" s="215" t="s">
        <v>7763</v>
      </c>
      <c r="B44" s="39" t="s">
        <v>8245</v>
      </c>
      <c r="C44" s="212">
        <v>5127670449</v>
      </c>
      <c r="D44" s="39" t="s">
        <v>8246</v>
      </c>
      <c r="E44" s="39" t="s">
        <v>2391</v>
      </c>
      <c r="F44" s="213" t="s">
        <v>1651</v>
      </c>
    </row>
    <row r="45" spans="1:30" x14ac:dyDescent="0.3">
      <c r="A45" s="214" t="s">
        <v>7761</v>
      </c>
      <c r="B45" s="208" t="s">
        <v>8247</v>
      </c>
      <c r="C45" s="207">
        <v>2124989732</v>
      </c>
      <c r="D45" s="208" t="s">
        <v>8248</v>
      </c>
      <c r="E45" s="208" t="s">
        <v>2393</v>
      </c>
      <c r="F45" s="209" t="s">
        <v>2383</v>
      </c>
      <c r="G45" s="27"/>
      <c r="H45" s="27"/>
      <c r="I45" s="27"/>
      <c r="J45" s="27"/>
      <c r="K45" s="27"/>
      <c r="L45" s="27"/>
      <c r="M45" s="27"/>
      <c r="N45" s="27"/>
      <c r="O45" s="27"/>
      <c r="P45" s="27"/>
      <c r="Q45" s="27"/>
      <c r="R45" s="27"/>
      <c r="S45" s="27"/>
      <c r="T45" s="27"/>
      <c r="U45" s="27"/>
      <c r="V45" s="27"/>
      <c r="W45" s="27"/>
      <c r="X45" s="27"/>
      <c r="Y45" s="27"/>
      <c r="Z45" s="27"/>
      <c r="AA45" s="27"/>
      <c r="AB45" s="27"/>
      <c r="AC45" s="27"/>
      <c r="AD45" s="27"/>
    </row>
    <row r="46" spans="1:30" ht="15" thickBot="1" x14ac:dyDescent="0.35">
      <c r="A46" s="217" t="s">
        <v>7743</v>
      </c>
      <c r="B46" s="218" t="s">
        <v>8249</v>
      </c>
      <c r="C46" s="219">
        <v>9722925052</v>
      </c>
      <c r="D46" s="218" t="s">
        <v>8250</v>
      </c>
      <c r="E46" s="218" t="s">
        <v>8251</v>
      </c>
      <c r="F46" s="220" t="s">
        <v>1651</v>
      </c>
      <c r="G46" s="27"/>
      <c r="H46" s="27"/>
      <c r="I46" s="27"/>
      <c r="J46" s="27"/>
      <c r="K46" s="27"/>
      <c r="L46" s="27"/>
      <c r="M46" s="27"/>
      <c r="N46" s="27"/>
      <c r="O46" s="27"/>
      <c r="P46" s="27"/>
      <c r="Q46" s="27"/>
      <c r="R46" s="27"/>
      <c r="S46" s="27"/>
      <c r="T46" s="27"/>
      <c r="U46" s="27"/>
      <c r="V46" s="27"/>
      <c r="W46" s="27"/>
      <c r="X46" s="27"/>
      <c r="Y46" s="27"/>
      <c r="Z46" s="27"/>
      <c r="AA46" s="27"/>
      <c r="AB46" s="27"/>
      <c r="AC46" s="27"/>
      <c r="AD46" s="2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2E1A4-ABA7-49D4-A68C-84D45C866743}">
  <dimension ref="A1:H41"/>
  <sheetViews>
    <sheetView workbookViewId="0">
      <selection activeCell="L2" sqref="L2"/>
    </sheetView>
  </sheetViews>
  <sheetFormatPr defaultRowHeight="14.4" x14ac:dyDescent="0.3"/>
  <cols>
    <col min="1" max="1" width="48.109375" bestFit="1" customWidth="1"/>
  </cols>
  <sheetData>
    <row r="1" spans="1:8" ht="39.6" customHeight="1" x14ac:dyDescent="0.3">
      <c r="A1" s="2"/>
      <c r="B1" s="397"/>
      <c r="C1" s="397"/>
      <c r="D1" s="397"/>
      <c r="E1" s="397"/>
      <c r="F1" s="397"/>
      <c r="G1" s="397"/>
    </row>
    <row r="2" spans="1:8" ht="141" customHeight="1" x14ac:dyDescent="0.3">
      <c r="A2" s="398" t="s">
        <v>1619</v>
      </c>
      <c r="B2" s="399"/>
      <c r="C2" s="399"/>
      <c r="D2" s="399"/>
      <c r="E2" s="399"/>
      <c r="F2" s="399"/>
      <c r="G2" s="399"/>
    </row>
    <row r="3" spans="1:8" ht="15" thickBot="1" x14ac:dyDescent="0.35"/>
    <row r="4" spans="1:8" ht="15.6" x14ac:dyDescent="0.3">
      <c r="A4" s="3" t="s">
        <v>14304</v>
      </c>
      <c r="B4" s="326" t="s">
        <v>14305</v>
      </c>
      <c r="C4" s="4"/>
      <c r="D4" s="4"/>
      <c r="E4" s="4"/>
      <c r="F4" s="4"/>
      <c r="G4" s="4"/>
      <c r="H4" s="5"/>
    </row>
    <row r="5" spans="1:8" x14ac:dyDescent="0.3">
      <c r="A5" s="400"/>
      <c r="B5" s="401"/>
      <c r="C5" s="401"/>
      <c r="H5" s="6"/>
    </row>
    <row r="6" spans="1:8" x14ac:dyDescent="0.3">
      <c r="A6" s="7" t="s">
        <v>4992</v>
      </c>
      <c r="G6" t="s">
        <v>1620</v>
      </c>
      <c r="H6" s="6"/>
    </row>
    <row r="7" spans="1:8" x14ac:dyDescent="0.3">
      <c r="A7" s="7" t="s">
        <v>1389</v>
      </c>
      <c r="B7" s="61" t="s">
        <v>1621</v>
      </c>
      <c r="G7" t="s">
        <v>1624</v>
      </c>
      <c r="H7" s="6"/>
    </row>
    <row r="8" spans="1:8" x14ac:dyDescent="0.3">
      <c r="A8" s="7" t="s">
        <v>8273</v>
      </c>
      <c r="B8" s="61"/>
      <c r="H8" s="6"/>
    </row>
    <row r="9" spans="1:8" x14ac:dyDescent="0.3">
      <c r="A9" s="7" t="s">
        <v>4993</v>
      </c>
      <c r="H9" s="6"/>
    </row>
    <row r="10" spans="1:8" x14ac:dyDescent="0.3">
      <c r="A10" s="9" t="s">
        <v>1390</v>
      </c>
      <c r="B10" s="61" t="s">
        <v>1623</v>
      </c>
      <c r="H10" s="6"/>
    </row>
    <row r="11" spans="1:8" ht="15" thickBot="1" x14ac:dyDescent="0.35">
      <c r="A11" s="10" t="s">
        <v>4994</v>
      </c>
      <c r="B11" s="11"/>
      <c r="C11" s="11"/>
      <c r="D11" s="11"/>
      <c r="E11" s="11"/>
      <c r="F11" s="11"/>
      <c r="G11" s="11"/>
      <c r="H11" s="12"/>
    </row>
    <row r="13" spans="1:8" ht="15.6" x14ac:dyDescent="0.3">
      <c r="A13" s="320" t="s">
        <v>8270</v>
      </c>
      <c r="B13" s="321" t="s">
        <v>14303</v>
      </c>
      <c r="C13" s="322"/>
      <c r="D13" s="322"/>
      <c r="E13" s="322"/>
      <c r="F13" s="322"/>
      <c r="G13" s="322"/>
      <c r="H13" s="323"/>
    </row>
    <row r="14" spans="1:8" ht="15.6" x14ac:dyDescent="0.3">
      <c r="A14" s="324"/>
      <c r="B14" s="316"/>
      <c r="H14" s="325"/>
    </row>
    <row r="15" spans="1:8" x14ac:dyDescent="0.3">
      <c r="A15" s="25" t="s">
        <v>11549</v>
      </c>
      <c r="B15" s="396" t="s">
        <v>11550</v>
      </c>
      <c r="C15" s="396"/>
      <c r="D15" s="396"/>
      <c r="E15" s="396"/>
      <c r="F15" s="25"/>
      <c r="G15" s="25" t="s">
        <v>14302</v>
      </c>
      <c r="H15" s="25"/>
    </row>
    <row r="16" spans="1:8" x14ac:dyDescent="0.3">
      <c r="A16" s="25" t="s">
        <v>11551</v>
      </c>
      <c r="B16" s="396" t="s">
        <v>14293</v>
      </c>
      <c r="C16" s="396"/>
      <c r="D16" s="396"/>
      <c r="E16" s="396"/>
      <c r="F16" s="25"/>
      <c r="G16" s="25" t="s">
        <v>14294</v>
      </c>
      <c r="H16" s="25"/>
    </row>
    <row r="17" spans="1:8" x14ac:dyDescent="0.3">
      <c r="A17" s="25" t="s">
        <v>1389</v>
      </c>
      <c r="B17" s="396" t="s">
        <v>1621</v>
      </c>
      <c r="C17" s="396"/>
      <c r="D17" s="396"/>
      <c r="E17" s="396"/>
      <c r="F17" s="25"/>
      <c r="G17" s="25" t="s">
        <v>1622</v>
      </c>
      <c r="H17" s="25"/>
    </row>
    <row r="18" spans="1:8" x14ac:dyDescent="0.3">
      <c r="A18" s="318" t="s">
        <v>8276</v>
      </c>
      <c r="B18" s="402" t="s">
        <v>14286</v>
      </c>
      <c r="C18" s="402"/>
      <c r="D18" s="402"/>
      <c r="E18" s="402"/>
      <c r="F18" s="25"/>
      <c r="G18" s="25" t="s">
        <v>14287</v>
      </c>
      <c r="H18" s="25"/>
    </row>
    <row r="19" spans="1:8" x14ac:dyDescent="0.3">
      <c r="A19" s="25" t="s">
        <v>8271</v>
      </c>
      <c r="B19" s="396" t="s">
        <v>14291</v>
      </c>
      <c r="C19" s="396"/>
      <c r="D19" s="396"/>
      <c r="E19" s="396"/>
      <c r="F19" s="25"/>
      <c r="G19" s="25" t="s">
        <v>14292</v>
      </c>
      <c r="H19" s="25"/>
    </row>
    <row r="20" spans="1:8" x14ac:dyDescent="0.3">
      <c r="A20" s="25" t="s">
        <v>8274</v>
      </c>
      <c r="B20" s="396" t="s">
        <v>14300</v>
      </c>
      <c r="C20" s="396"/>
      <c r="D20" s="396"/>
      <c r="E20" s="396"/>
      <c r="F20" s="25"/>
      <c r="G20" s="25" t="s">
        <v>14301</v>
      </c>
      <c r="H20" s="25"/>
    </row>
    <row r="21" spans="1:8" x14ac:dyDescent="0.3">
      <c r="A21" s="25" t="s">
        <v>14288</v>
      </c>
      <c r="B21" s="396" t="s">
        <v>14289</v>
      </c>
      <c r="C21" s="396"/>
      <c r="D21" s="396"/>
      <c r="E21" s="396"/>
      <c r="F21" s="25"/>
      <c r="G21" s="25" t="s">
        <v>14290</v>
      </c>
      <c r="H21" s="25"/>
    </row>
    <row r="22" spans="1:8" x14ac:dyDescent="0.3">
      <c r="A22" s="318" t="s">
        <v>8272</v>
      </c>
      <c r="B22" s="317" t="s">
        <v>14298</v>
      </c>
      <c r="C22" s="319"/>
      <c r="D22" s="319"/>
      <c r="E22" s="319"/>
      <c r="F22" s="25"/>
      <c r="G22" s="25" t="s">
        <v>14299</v>
      </c>
      <c r="H22" s="25"/>
    </row>
    <row r="23" spans="1:8" x14ac:dyDescent="0.3">
      <c r="A23" s="318" t="s">
        <v>14295</v>
      </c>
      <c r="B23" s="396" t="s">
        <v>14296</v>
      </c>
      <c r="C23" s="396"/>
      <c r="D23" s="396"/>
      <c r="E23" s="396"/>
      <c r="F23" s="25"/>
      <c r="G23" s="25" t="s">
        <v>14297</v>
      </c>
      <c r="H23" s="25"/>
    </row>
    <row r="24" spans="1:8" x14ac:dyDescent="0.3">
      <c r="A24" s="25" t="s">
        <v>1392</v>
      </c>
      <c r="B24" s="396" t="s">
        <v>1625</v>
      </c>
      <c r="C24" s="396"/>
      <c r="D24" s="396"/>
      <c r="E24" s="396"/>
      <c r="F24" s="25"/>
      <c r="G24" s="25" t="s">
        <v>1626</v>
      </c>
      <c r="H24" s="25"/>
    </row>
    <row r="25" spans="1:8" x14ac:dyDescent="0.3">
      <c r="A25" s="25" t="s">
        <v>1393</v>
      </c>
      <c r="B25" s="396" t="s">
        <v>1627</v>
      </c>
      <c r="C25" s="396"/>
      <c r="D25" s="396"/>
      <c r="E25" s="396"/>
      <c r="F25" s="25"/>
      <c r="G25" s="25" t="s">
        <v>1628</v>
      </c>
      <c r="H25" s="25"/>
    </row>
    <row r="41" spans="3:3" x14ac:dyDescent="0.3">
      <c r="C41" t="s">
        <v>2042</v>
      </c>
    </row>
  </sheetData>
  <sortState xmlns:xlrd2="http://schemas.microsoft.com/office/spreadsheetml/2017/richdata2" ref="A17:H25">
    <sortCondition ref="A17:A25"/>
  </sortState>
  <mergeCells count="13">
    <mergeCell ref="B23:E23"/>
    <mergeCell ref="B24:E24"/>
    <mergeCell ref="B25:E25"/>
    <mergeCell ref="B1:G1"/>
    <mergeCell ref="A2:G2"/>
    <mergeCell ref="A5:C5"/>
    <mergeCell ref="B15:E15"/>
    <mergeCell ref="B16:E16"/>
    <mergeCell ref="B17:E17"/>
    <mergeCell ref="B18:E18"/>
    <mergeCell ref="B19:E19"/>
    <mergeCell ref="B20:E20"/>
    <mergeCell ref="B21:E21"/>
  </mergeCells>
  <hyperlinks>
    <hyperlink ref="B17" r:id="rId1" xr:uid="{22C1BEB0-D166-4C86-8415-CA241E294E78}"/>
    <hyperlink ref="B7" r:id="rId2" xr:uid="{A92A02D4-4BFE-4404-9A14-124DEE8DEEE7}"/>
    <hyperlink ref="B10" r:id="rId3" xr:uid="{80C85D1C-E72F-4DEE-A584-068472AB48AA}"/>
    <hyperlink ref="B15" r:id="rId4" xr:uid="{9C13999F-187F-4E01-895A-17EAFC9CC3EF}"/>
    <hyperlink ref="B25" r:id="rId5" xr:uid="{0B08EC80-22CE-45F4-9045-C7F673403330}"/>
    <hyperlink ref="B24" r:id="rId6" xr:uid="{78AC62EE-8C0B-47D0-AB88-AA09C00F1C55}"/>
  </hyperlinks>
  <pageMargins left="0.7" right="0.7" top="0.75" bottom="0.75" header="0.3" footer="0.3"/>
  <pageSetup orientation="portrait"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922C2-FD57-49A3-9D68-31BF98D66CB9}">
  <dimension ref="A1:K2124"/>
  <sheetViews>
    <sheetView topLeftCell="A2103" workbookViewId="0">
      <selection activeCell="B2126" sqref="B2126"/>
    </sheetView>
  </sheetViews>
  <sheetFormatPr defaultRowHeight="14.4" x14ac:dyDescent="0.3"/>
  <cols>
    <col min="1" max="1" width="65.77734375" bestFit="1" customWidth="1"/>
    <col min="2" max="2" width="99.44140625" bestFit="1" customWidth="1"/>
    <col min="3" max="3" width="12.77734375" bestFit="1" customWidth="1"/>
    <col min="4" max="4" width="19.44140625" bestFit="1" customWidth="1"/>
    <col min="5" max="5" width="15.21875" bestFit="1" customWidth="1"/>
    <col min="6" max="6" width="3.44140625" bestFit="1" customWidth="1"/>
    <col min="7" max="8" width="3.5546875" bestFit="1" customWidth="1"/>
  </cols>
  <sheetData>
    <row r="1" spans="1:8" s="28" customFormat="1" ht="13.8" x14ac:dyDescent="0.3">
      <c r="A1" s="34" t="s">
        <v>1629</v>
      </c>
      <c r="B1" s="35" t="s">
        <v>195</v>
      </c>
      <c r="C1" s="34" t="s">
        <v>196</v>
      </c>
      <c r="D1" s="34" t="s">
        <v>197</v>
      </c>
      <c r="E1" s="35" t="s">
        <v>198</v>
      </c>
      <c r="F1" s="34" t="s">
        <v>1386</v>
      </c>
      <c r="G1" s="34" t="s">
        <v>1387</v>
      </c>
      <c r="H1" s="34" t="s">
        <v>1388</v>
      </c>
    </row>
    <row r="2" spans="1:8" s="29" customFormat="1" ht="13.8" x14ac:dyDescent="0.3">
      <c r="A2" s="99" t="s">
        <v>2101</v>
      </c>
      <c r="B2" s="92" t="s">
        <v>2104</v>
      </c>
      <c r="C2" s="93" t="s">
        <v>2105</v>
      </c>
      <c r="D2" s="93" t="s">
        <v>1925</v>
      </c>
      <c r="E2" s="107">
        <v>44834</v>
      </c>
      <c r="F2" s="93"/>
      <c r="G2" s="93"/>
      <c r="H2" s="93" t="s">
        <v>1533</v>
      </c>
    </row>
    <row r="3" spans="1:8" s="29" customFormat="1" ht="13.8" x14ac:dyDescent="0.25">
      <c r="A3" s="44" t="s">
        <v>3785</v>
      </c>
      <c r="B3" s="44" t="s">
        <v>1489</v>
      </c>
      <c r="C3" s="45" t="s">
        <v>1988</v>
      </c>
      <c r="D3" s="93" t="s">
        <v>1994</v>
      </c>
      <c r="E3" s="69">
        <v>44561</v>
      </c>
      <c r="F3" s="45"/>
      <c r="G3" s="93"/>
      <c r="H3" s="93"/>
    </row>
    <row r="4" spans="1:8" s="29" customFormat="1" ht="13.8" hidden="1" x14ac:dyDescent="0.25">
      <c r="A4" s="44" t="s">
        <v>5856</v>
      </c>
      <c r="B4" s="44" t="s">
        <v>5931</v>
      </c>
      <c r="C4" s="45" t="s">
        <v>5943</v>
      </c>
      <c r="D4" s="93" t="s">
        <v>5966</v>
      </c>
      <c r="E4" s="70" t="s">
        <v>1528</v>
      </c>
      <c r="F4" s="93"/>
      <c r="G4" s="93"/>
      <c r="H4" s="93"/>
    </row>
    <row r="5" spans="1:8" s="29" customFormat="1" ht="13.8" hidden="1" x14ac:dyDescent="0.25">
      <c r="A5" s="71" t="s">
        <v>5856</v>
      </c>
      <c r="B5" s="89" t="s">
        <v>1612</v>
      </c>
      <c r="C5" s="36" t="s">
        <v>7735</v>
      </c>
      <c r="D5" s="36" t="s">
        <v>1398</v>
      </c>
      <c r="E5" s="42">
        <v>46166</v>
      </c>
      <c r="F5" s="32"/>
      <c r="G5" s="32"/>
      <c r="H5" s="32"/>
    </row>
    <row r="6" spans="1:8" s="29" customFormat="1" ht="13.8" hidden="1" x14ac:dyDescent="0.3">
      <c r="A6" s="57" t="s">
        <v>5012</v>
      </c>
      <c r="B6" s="57" t="s">
        <v>176</v>
      </c>
      <c r="C6" s="62">
        <v>2203</v>
      </c>
      <c r="D6" s="93" t="s">
        <v>5966</v>
      </c>
      <c r="E6" s="60">
        <v>45230</v>
      </c>
      <c r="F6" s="93"/>
      <c r="G6" s="93"/>
      <c r="H6" s="93"/>
    </row>
    <row r="7" spans="1:8" s="29" customFormat="1" ht="13.8" hidden="1" x14ac:dyDescent="0.3">
      <c r="A7" s="57" t="s">
        <v>1401</v>
      </c>
      <c r="B7" s="57" t="s">
        <v>1488</v>
      </c>
      <c r="C7" s="62">
        <v>21027</v>
      </c>
      <c r="D7" s="93" t="s">
        <v>5966</v>
      </c>
      <c r="E7" s="60">
        <v>45777</v>
      </c>
      <c r="F7" s="93"/>
      <c r="G7" s="93"/>
      <c r="H7" s="93"/>
    </row>
    <row r="8" spans="1:8" s="29" customFormat="1" ht="13.8" hidden="1" x14ac:dyDescent="0.25">
      <c r="A8" s="92" t="s">
        <v>1401</v>
      </c>
      <c r="B8" s="92" t="s">
        <v>1583</v>
      </c>
      <c r="C8" s="93" t="s">
        <v>4627</v>
      </c>
      <c r="D8" s="93" t="s">
        <v>1398</v>
      </c>
      <c r="E8" s="94">
        <v>45155</v>
      </c>
      <c r="F8" s="93"/>
      <c r="G8" s="93" t="s">
        <v>1385</v>
      </c>
      <c r="H8" s="44" t="s">
        <v>1533</v>
      </c>
    </row>
    <row r="9" spans="1:8" s="29" customFormat="1" ht="13.8" hidden="1" x14ac:dyDescent="0.25">
      <c r="A9" s="44" t="s">
        <v>5857</v>
      </c>
      <c r="B9" s="44" t="s">
        <v>1492</v>
      </c>
      <c r="C9" s="45" t="s">
        <v>5944</v>
      </c>
      <c r="D9" s="93" t="s">
        <v>5966</v>
      </c>
      <c r="E9" s="70" t="s">
        <v>1528</v>
      </c>
      <c r="F9" s="93"/>
      <c r="G9" s="93"/>
      <c r="H9" s="93"/>
    </row>
    <row r="10" spans="1:8" s="29" customFormat="1" ht="13.8" hidden="1" x14ac:dyDescent="0.25">
      <c r="A10" s="44" t="s">
        <v>5858</v>
      </c>
      <c r="B10" s="44" t="s">
        <v>5932</v>
      </c>
      <c r="C10" s="45" t="s">
        <v>5945</v>
      </c>
      <c r="D10" s="93" t="s">
        <v>5966</v>
      </c>
      <c r="E10" s="70" t="s">
        <v>1528</v>
      </c>
      <c r="F10" s="93"/>
      <c r="G10" s="93"/>
      <c r="H10" s="93"/>
    </row>
    <row r="11" spans="1:8" s="29" customFormat="1" ht="13.8" hidden="1" x14ac:dyDescent="0.3">
      <c r="A11" s="73" t="s">
        <v>7694</v>
      </c>
      <c r="B11" s="89" t="s">
        <v>1399</v>
      </c>
      <c r="C11" s="36" t="s">
        <v>7695</v>
      </c>
      <c r="D11" s="36" t="s">
        <v>1398</v>
      </c>
      <c r="E11" s="42">
        <v>45132</v>
      </c>
      <c r="F11" s="32"/>
      <c r="G11" s="32"/>
      <c r="H11" s="32"/>
    </row>
    <row r="12" spans="1:8" s="29" customFormat="1" ht="13.8" hidden="1" x14ac:dyDescent="0.25">
      <c r="A12" s="63" t="s">
        <v>4985</v>
      </c>
      <c r="B12" s="57" t="s">
        <v>4983</v>
      </c>
      <c r="C12" s="62" t="s">
        <v>4984</v>
      </c>
      <c r="D12" s="93" t="s">
        <v>1398</v>
      </c>
      <c r="E12" s="46">
        <v>45220</v>
      </c>
      <c r="F12" s="93"/>
      <c r="G12" s="93"/>
      <c r="H12" s="93"/>
    </row>
    <row r="13" spans="1:8" s="29" customFormat="1" ht="13.8" hidden="1" x14ac:dyDescent="0.3">
      <c r="A13" s="99" t="s">
        <v>1537</v>
      </c>
      <c r="B13" s="92" t="s">
        <v>7637</v>
      </c>
      <c r="C13" s="93" t="s">
        <v>7638</v>
      </c>
      <c r="D13" s="93" t="s">
        <v>1398</v>
      </c>
      <c r="E13" s="94">
        <v>46961</v>
      </c>
      <c r="F13" s="32"/>
      <c r="G13" s="32"/>
      <c r="H13" s="32"/>
    </row>
    <row r="14" spans="1:8" s="29" customFormat="1" ht="13.8" hidden="1" x14ac:dyDescent="0.25">
      <c r="A14" s="108" t="s">
        <v>4581</v>
      </c>
      <c r="B14" s="67" t="s">
        <v>2237</v>
      </c>
      <c r="C14" s="106" t="s">
        <v>1584</v>
      </c>
      <c r="D14" s="93" t="s">
        <v>1593</v>
      </c>
      <c r="E14" s="109">
        <v>45565</v>
      </c>
      <c r="F14" s="93"/>
      <c r="G14" s="93"/>
      <c r="H14" s="93"/>
    </row>
    <row r="15" spans="1:8" s="29" customFormat="1" ht="13.8" hidden="1" x14ac:dyDescent="0.3">
      <c r="A15" s="57" t="s">
        <v>5859</v>
      </c>
      <c r="B15" s="57" t="s">
        <v>1488</v>
      </c>
      <c r="C15" s="62">
        <v>21027</v>
      </c>
      <c r="D15" s="93" t="s">
        <v>5966</v>
      </c>
      <c r="E15" s="60">
        <v>45777</v>
      </c>
      <c r="F15" s="93"/>
      <c r="G15" s="93"/>
      <c r="H15" s="93"/>
    </row>
    <row r="16" spans="1:8" s="29" customFormat="1" ht="13.8" hidden="1" x14ac:dyDescent="0.25">
      <c r="A16" s="110" t="s">
        <v>204</v>
      </c>
      <c r="B16" s="87" t="s">
        <v>177</v>
      </c>
      <c r="C16" s="95" t="s">
        <v>359</v>
      </c>
      <c r="D16" s="96" t="s">
        <v>436</v>
      </c>
      <c r="E16" s="65">
        <v>45230</v>
      </c>
      <c r="F16" s="96"/>
      <c r="G16" s="96"/>
      <c r="H16" s="96"/>
    </row>
    <row r="17" spans="1:8" s="29" customFormat="1" ht="13.8" hidden="1" x14ac:dyDescent="0.3">
      <c r="A17" s="58" t="s">
        <v>5860</v>
      </c>
      <c r="B17" s="58" t="s">
        <v>4914</v>
      </c>
      <c r="C17" s="62" t="s">
        <v>5941</v>
      </c>
      <c r="D17" s="93" t="s">
        <v>5966</v>
      </c>
      <c r="E17" s="60">
        <v>45535</v>
      </c>
      <c r="F17" s="93"/>
      <c r="G17" s="93"/>
      <c r="H17" s="93"/>
    </row>
    <row r="18" spans="1:8" s="29" customFormat="1" ht="13.8" hidden="1" x14ac:dyDescent="0.3">
      <c r="A18" s="57" t="s">
        <v>465</v>
      </c>
      <c r="B18" s="57" t="s">
        <v>1488</v>
      </c>
      <c r="C18" s="62">
        <v>21027</v>
      </c>
      <c r="D18" s="93" t="s">
        <v>5966</v>
      </c>
      <c r="E18" s="60">
        <v>45777</v>
      </c>
      <c r="F18" s="93"/>
      <c r="G18" s="93"/>
      <c r="H18" s="93"/>
    </row>
    <row r="19" spans="1:8" s="29" customFormat="1" ht="13.8" hidden="1" x14ac:dyDescent="0.3">
      <c r="A19" s="57" t="s">
        <v>1402</v>
      </c>
      <c r="B19" s="57" t="s">
        <v>1488</v>
      </c>
      <c r="C19" s="62">
        <v>21027</v>
      </c>
      <c r="D19" s="93" t="s">
        <v>5966</v>
      </c>
      <c r="E19" s="60">
        <v>45777</v>
      </c>
      <c r="F19" s="93"/>
      <c r="G19" s="93"/>
      <c r="H19" s="93"/>
    </row>
    <row r="20" spans="1:8" s="29" customFormat="1" ht="13.8" hidden="1" x14ac:dyDescent="0.25">
      <c r="A20" s="99" t="s">
        <v>1402</v>
      </c>
      <c r="B20" s="111" t="s">
        <v>1363</v>
      </c>
      <c r="C20" s="45" t="s">
        <v>3258</v>
      </c>
      <c r="D20" s="93" t="s">
        <v>2528</v>
      </c>
      <c r="E20" s="46">
        <v>45227</v>
      </c>
      <c r="F20" s="93"/>
      <c r="G20" s="93"/>
      <c r="H20" s="93"/>
    </row>
    <row r="21" spans="1:8" s="29" customFormat="1" ht="13.8" hidden="1" x14ac:dyDescent="0.3">
      <c r="A21" s="57" t="s">
        <v>625</v>
      </c>
      <c r="B21" s="57" t="s">
        <v>1488</v>
      </c>
      <c r="C21" s="62">
        <v>21027</v>
      </c>
      <c r="D21" s="93" t="s">
        <v>5966</v>
      </c>
      <c r="E21" s="60">
        <v>45777</v>
      </c>
      <c r="F21" s="93"/>
      <c r="G21" s="93"/>
      <c r="H21" s="93"/>
    </row>
    <row r="22" spans="1:8" s="29" customFormat="1" ht="13.8" hidden="1" x14ac:dyDescent="0.25">
      <c r="A22" s="100" t="s">
        <v>4126</v>
      </c>
      <c r="B22" s="92" t="s">
        <v>4153</v>
      </c>
      <c r="C22" s="93" t="s">
        <v>4154</v>
      </c>
      <c r="D22" s="93" t="s">
        <v>1398</v>
      </c>
      <c r="E22" s="94">
        <v>45401</v>
      </c>
      <c r="F22" s="93"/>
      <c r="G22" s="93"/>
      <c r="H22" s="93"/>
    </row>
    <row r="23" spans="1:8" s="29" customFormat="1" ht="13.8" hidden="1" x14ac:dyDescent="0.25">
      <c r="A23" s="98" t="s">
        <v>3356</v>
      </c>
      <c r="B23" s="92" t="s">
        <v>3148</v>
      </c>
      <c r="C23" s="93" t="s">
        <v>3329</v>
      </c>
      <c r="D23" s="93" t="s">
        <v>3328</v>
      </c>
      <c r="E23" s="94">
        <v>45169</v>
      </c>
      <c r="F23" s="93"/>
      <c r="G23" s="93"/>
      <c r="H23" s="93"/>
    </row>
    <row r="24" spans="1:8" s="29" customFormat="1" ht="13.8" hidden="1" x14ac:dyDescent="0.25">
      <c r="A24" s="87" t="s">
        <v>205</v>
      </c>
      <c r="B24" s="87" t="s">
        <v>206</v>
      </c>
      <c r="C24" s="95" t="s">
        <v>360</v>
      </c>
      <c r="D24" s="96" t="s">
        <v>436</v>
      </c>
      <c r="E24" s="65">
        <v>45382</v>
      </c>
      <c r="F24" s="96"/>
      <c r="G24" s="96"/>
      <c r="H24" s="96"/>
    </row>
    <row r="25" spans="1:8" s="29" customFormat="1" ht="13.8" hidden="1" x14ac:dyDescent="0.25">
      <c r="A25" s="87" t="s">
        <v>5543</v>
      </c>
      <c r="B25" s="87" t="s">
        <v>5544</v>
      </c>
      <c r="C25" s="95" t="s">
        <v>5545</v>
      </c>
      <c r="D25" s="96" t="s">
        <v>436</v>
      </c>
      <c r="E25" s="65">
        <v>45291</v>
      </c>
      <c r="F25" s="96"/>
      <c r="G25" s="96"/>
      <c r="H25" s="96"/>
    </row>
    <row r="26" spans="1:8" s="29" customFormat="1" ht="13.8" hidden="1" x14ac:dyDescent="0.25">
      <c r="A26" s="98" t="s">
        <v>3357</v>
      </c>
      <c r="B26" s="92" t="s">
        <v>3148</v>
      </c>
      <c r="C26" s="93" t="s">
        <v>3329</v>
      </c>
      <c r="D26" s="93" t="s">
        <v>3328</v>
      </c>
      <c r="E26" s="94">
        <v>45169</v>
      </c>
      <c r="F26" s="93"/>
      <c r="G26" s="93"/>
      <c r="H26" s="93"/>
    </row>
    <row r="27" spans="1:8" s="29" customFormat="1" ht="13.8" hidden="1" x14ac:dyDescent="0.25">
      <c r="A27" s="102" t="s">
        <v>3357</v>
      </c>
      <c r="B27" s="92" t="s">
        <v>4085</v>
      </c>
      <c r="C27" s="93" t="s">
        <v>4084</v>
      </c>
      <c r="D27" s="93" t="s">
        <v>1398</v>
      </c>
      <c r="E27" s="94">
        <v>45429</v>
      </c>
      <c r="F27" s="93"/>
      <c r="G27" s="93" t="s">
        <v>1385</v>
      </c>
      <c r="H27" s="93" t="s">
        <v>1385</v>
      </c>
    </row>
    <row r="28" spans="1:8" s="29" customFormat="1" ht="13.8" hidden="1" x14ac:dyDescent="0.3">
      <c r="A28" s="99" t="s">
        <v>3357</v>
      </c>
      <c r="B28" s="92" t="s">
        <v>7637</v>
      </c>
      <c r="C28" s="93" t="s">
        <v>7638</v>
      </c>
      <c r="D28" s="93" t="s">
        <v>1398</v>
      </c>
      <c r="E28" s="94">
        <v>46961</v>
      </c>
      <c r="F28" s="32"/>
      <c r="G28" s="32"/>
      <c r="H28" s="32"/>
    </row>
    <row r="29" spans="1:8" s="29" customFormat="1" ht="13.8" hidden="1" x14ac:dyDescent="0.3">
      <c r="A29" s="57" t="s">
        <v>3212</v>
      </c>
      <c r="B29" s="58" t="s">
        <v>4914</v>
      </c>
      <c r="C29" s="59">
        <v>20022</v>
      </c>
      <c r="D29" s="93" t="s">
        <v>5966</v>
      </c>
      <c r="E29" s="60">
        <v>45535</v>
      </c>
      <c r="F29" s="93"/>
      <c r="G29" s="93"/>
      <c r="H29" s="93"/>
    </row>
    <row r="30" spans="1:8" s="29" customFormat="1" ht="13.8" hidden="1" x14ac:dyDescent="0.3">
      <c r="A30" s="99" t="s">
        <v>1944</v>
      </c>
      <c r="B30" s="92" t="s">
        <v>1951</v>
      </c>
      <c r="C30" s="93" t="s">
        <v>4856</v>
      </c>
      <c r="D30" s="93" t="s">
        <v>1925</v>
      </c>
      <c r="E30" s="112">
        <v>45900</v>
      </c>
      <c r="F30" s="93"/>
      <c r="G30" s="93"/>
      <c r="H30" s="93" t="s">
        <v>1385</v>
      </c>
    </row>
    <row r="31" spans="1:8" s="29" customFormat="1" ht="13.8" hidden="1" x14ac:dyDescent="0.25">
      <c r="A31" s="100" t="s">
        <v>4125</v>
      </c>
      <c r="B31" s="92" t="s">
        <v>4153</v>
      </c>
      <c r="C31" s="93" t="s">
        <v>4154</v>
      </c>
      <c r="D31" s="93" t="s">
        <v>1398</v>
      </c>
      <c r="E31" s="94">
        <v>45401</v>
      </c>
      <c r="F31" s="93"/>
      <c r="G31" s="93"/>
      <c r="H31" s="93"/>
    </row>
    <row r="32" spans="1:8" s="29" customFormat="1" ht="13.8" hidden="1" x14ac:dyDescent="0.25">
      <c r="A32" s="44" t="s">
        <v>4175</v>
      </c>
      <c r="B32" s="113" t="s">
        <v>2051</v>
      </c>
      <c r="C32" s="45" t="s">
        <v>2052</v>
      </c>
      <c r="D32" s="45" t="s">
        <v>1980</v>
      </c>
      <c r="E32" s="46">
        <v>45138</v>
      </c>
      <c r="F32" s="93"/>
      <c r="G32" s="93" t="s">
        <v>1533</v>
      </c>
      <c r="H32" s="93" t="s">
        <v>1533</v>
      </c>
    </row>
    <row r="33" spans="1:8" s="29" customFormat="1" ht="13.8" hidden="1" x14ac:dyDescent="0.25">
      <c r="A33" s="100" t="s">
        <v>207</v>
      </c>
      <c r="B33" s="87" t="s">
        <v>177</v>
      </c>
      <c r="C33" s="95" t="s">
        <v>361</v>
      </c>
      <c r="D33" s="96" t="s">
        <v>436</v>
      </c>
      <c r="E33" s="65">
        <v>45230</v>
      </c>
      <c r="F33" s="96"/>
      <c r="G33" s="96"/>
      <c r="H33" s="96"/>
    </row>
    <row r="34" spans="1:8" s="29" customFormat="1" ht="13.8" hidden="1" x14ac:dyDescent="0.25">
      <c r="A34" s="87" t="s">
        <v>5546</v>
      </c>
      <c r="B34" s="87" t="s">
        <v>5547</v>
      </c>
      <c r="C34" s="95" t="s">
        <v>5548</v>
      </c>
      <c r="D34" s="96" t="s">
        <v>436</v>
      </c>
      <c r="E34" s="65">
        <v>45657</v>
      </c>
      <c r="F34" s="96"/>
      <c r="G34" s="96"/>
      <c r="H34" s="96"/>
    </row>
    <row r="35" spans="1:8" s="29" customFormat="1" ht="13.8" hidden="1" x14ac:dyDescent="0.3">
      <c r="A35" s="99" t="s">
        <v>2902</v>
      </c>
      <c r="B35" s="92" t="s">
        <v>2903</v>
      </c>
      <c r="C35" s="93" t="s">
        <v>2904</v>
      </c>
      <c r="D35" s="93" t="s">
        <v>1980</v>
      </c>
      <c r="E35" s="94">
        <v>45138</v>
      </c>
      <c r="F35" s="93"/>
      <c r="G35" s="93"/>
      <c r="H35" s="93"/>
    </row>
    <row r="36" spans="1:8" s="29" customFormat="1" ht="13.8" x14ac:dyDescent="0.3">
      <c r="A36" s="99" t="s">
        <v>2902</v>
      </c>
      <c r="B36" s="92" t="s">
        <v>2905</v>
      </c>
      <c r="C36" s="93" t="s">
        <v>4970</v>
      </c>
      <c r="D36" s="93" t="s">
        <v>2002</v>
      </c>
      <c r="E36" s="107">
        <v>44742</v>
      </c>
      <c r="F36" s="93"/>
      <c r="G36" s="93"/>
      <c r="H36" s="93"/>
    </row>
    <row r="37" spans="1:8" s="29" customFormat="1" ht="13.8" hidden="1" x14ac:dyDescent="0.25">
      <c r="A37" s="114" t="s">
        <v>2268</v>
      </c>
      <c r="B37" s="114" t="s">
        <v>2238</v>
      </c>
      <c r="C37" s="106" t="s">
        <v>1585</v>
      </c>
      <c r="D37" s="93" t="s">
        <v>1593</v>
      </c>
      <c r="E37" s="115">
        <v>46568</v>
      </c>
      <c r="F37" s="93"/>
      <c r="G37" s="93"/>
      <c r="H37" s="93"/>
    </row>
    <row r="38" spans="1:8" s="29" customFormat="1" ht="13.8" x14ac:dyDescent="0.3">
      <c r="A38" s="103" t="s">
        <v>3224</v>
      </c>
      <c r="B38" s="103" t="s">
        <v>3689</v>
      </c>
      <c r="C38" s="104" t="s">
        <v>3690</v>
      </c>
      <c r="D38" s="104" t="s">
        <v>1980</v>
      </c>
      <c r="E38" s="116">
        <v>44865</v>
      </c>
      <c r="F38" s="104"/>
      <c r="G38" s="104"/>
      <c r="H38" s="93"/>
    </row>
    <row r="39" spans="1:8" s="29" customFormat="1" ht="13.8" hidden="1" x14ac:dyDescent="0.25">
      <c r="A39" s="41" t="s">
        <v>7746</v>
      </c>
      <c r="B39" s="89" t="s">
        <v>7741</v>
      </c>
      <c r="C39" s="36" t="s">
        <v>7742</v>
      </c>
      <c r="D39" s="36" t="s">
        <v>1398</v>
      </c>
      <c r="E39" s="42">
        <v>45372</v>
      </c>
      <c r="F39" s="32"/>
      <c r="G39" s="32"/>
      <c r="H39" s="32"/>
    </row>
    <row r="40" spans="1:8" s="29" customFormat="1" ht="13.8" hidden="1" x14ac:dyDescent="0.25">
      <c r="A40" s="41" t="s">
        <v>7746</v>
      </c>
      <c r="B40" s="89" t="s">
        <v>7741</v>
      </c>
      <c r="C40" s="36" t="s">
        <v>7815</v>
      </c>
      <c r="D40" s="36" t="s">
        <v>1398</v>
      </c>
      <c r="E40" s="42">
        <v>45169</v>
      </c>
      <c r="F40" s="32"/>
      <c r="G40" s="32"/>
      <c r="H40" s="32"/>
    </row>
    <row r="41" spans="1:8" s="29" customFormat="1" ht="13.8" hidden="1" x14ac:dyDescent="0.3">
      <c r="A41" s="57" t="s">
        <v>5861</v>
      </c>
      <c r="B41" s="58" t="s">
        <v>4914</v>
      </c>
      <c r="C41" s="59">
        <v>20022</v>
      </c>
      <c r="D41" s="93" t="s">
        <v>5966</v>
      </c>
      <c r="E41" s="60">
        <v>45535</v>
      </c>
      <c r="F41" s="93"/>
      <c r="G41" s="93"/>
      <c r="H41" s="93"/>
    </row>
    <row r="42" spans="1:8" s="29" customFormat="1" ht="13.8" hidden="1" x14ac:dyDescent="0.25">
      <c r="A42" s="44" t="s">
        <v>1706</v>
      </c>
      <c r="B42" s="44" t="s">
        <v>1766</v>
      </c>
      <c r="C42" s="45" t="s">
        <v>2536</v>
      </c>
      <c r="D42" s="45" t="s">
        <v>1800</v>
      </c>
      <c r="E42" s="46">
        <v>45410</v>
      </c>
      <c r="F42" s="93"/>
      <c r="G42" s="93"/>
      <c r="H42" s="93"/>
    </row>
    <row r="43" spans="1:8" s="29" customFormat="1" ht="13.8" hidden="1" x14ac:dyDescent="0.25">
      <c r="A43" s="87" t="s">
        <v>5549</v>
      </c>
      <c r="B43" s="87" t="s">
        <v>5550</v>
      </c>
      <c r="C43" s="95" t="s">
        <v>5551</v>
      </c>
      <c r="D43" s="96" t="s">
        <v>436</v>
      </c>
      <c r="E43" s="65">
        <v>45291</v>
      </c>
      <c r="F43" s="96"/>
      <c r="G43" s="96"/>
      <c r="H43" s="96"/>
    </row>
    <row r="44" spans="1:8" s="29" customFormat="1" ht="13.8" hidden="1" x14ac:dyDescent="0.25">
      <c r="A44" s="100" t="s">
        <v>1094</v>
      </c>
      <c r="B44" s="92" t="s">
        <v>4153</v>
      </c>
      <c r="C44" s="93" t="s">
        <v>4154</v>
      </c>
      <c r="D44" s="93" t="s">
        <v>1398</v>
      </c>
      <c r="E44" s="94">
        <v>45401</v>
      </c>
      <c r="F44" s="93"/>
      <c r="G44" s="93"/>
      <c r="H44" s="93"/>
    </row>
    <row r="45" spans="1:8" s="29" customFormat="1" ht="13.8" hidden="1" x14ac:dyDescent="0.3">
      <c r="A45" s="117" t="s">
        <v>2232</v>
      </c>
      <c r="B45" s="117" t="s">
        <v>2198</v>
      </c>
      <c r="C45" s="118" t="s">
        <v>3858</v>
      </c>
      <c r="D45" s="93" t="s">
        <v>1593</v>
      </c>
      <c r="E45" s="119">
        <v>46053</v>
      </c>
      <c r="F45" s="93"/>
      <c r="G45" s="93"/>
      <c r="H45" s="93"/>
    </row>
    <row r="46" spans="1:8" s="29" customFormat="1" ht="13.8" hidden="1" x14ac:dyDescent="0.3">
      <c r="A46" s="57" t="s">
        <v>5862</v>
      </c>
      <c r="B46" s="57" t="s">
        <v>1488</v>
      </c>
      <c r="C46" s="62">
        <v>21027</v>
      </c>
      <c r="D46" s="93" t="s">
        <v>5966</v>
      </c>
      <c r="E46" s="60">
        <v>45777</v>
      </c>
      <c r="F46" s="93"/>
      <c r="G46" s="93"/>
      <c r="H46" s="93"/>
    </row>
    <row r="47" spans="1:8" s="29" customFormat="1" ht="13.8" hidden="1" x14ac:dyDescent="0.3">
      <c r="A47" s="57" t="s">
        <v>1546</v>
      </c>
      <c r="B47" s="92" t="s">
        <v>4550</v>
      </c>
      <c r="C47" s="93" t="s">
        <v>4548</v>
      </c>
      <c r="D47" s="93" t="s">
        <v>4549</v>
      </c>
      <c r="E47" s="94">
        <v>46203</v>
      </c>
      <c r="F47" s="93"/>
      <c r="G47" s="93"/>
      <c r="H47" s="93"/>
    </row>
    <row r="48" spans="1:8" s="29" customFormat="1" ht="13.8" hidden="1" x14ac:dyDescent="0.3">
      <c r="A48" s="117" t="s">
        <v>2269</v>
      </c>
      <c r="B48" s="117" t="s">
        <v>2240</v>
      </c>
      <c r="C48" s="106" t="s">
        <v>3766</v>
      </c>
      <c r="D48" s="93" t="s">
        <v>1593</v>
      </c>
      <c r="E48" s="119">
        <v>46053</v>
      </c>
      <c r="F48" s="93"/>
      <c r="G48" s="93"/>
      <c r="H48" s="93"/>
    </row>
    <row r="49" spans="1:8" s="29" customFormat="1" ht="13.8" hidden="1" x14ac:dyDescent="0.25">
      <c r="A49" s="120" t="s">
        <v>1586</v>
      </c>
      <c r="B49" s="114" t="s">
        <v>2239</v>
      </c>
      <c r="C49" s="106" t="s">
        <v>1587</v>
      </c>
      <c r="D49" s="93" t="s">
        <v>1593</v>
      </c>
      <c r="E49" s="115">
        <v>45443</v>
      </c>
      <c r="F49" s="93"/>
      <c r="G49" s="93"/>
      <c r="H49" s="93"/>
    </row>
    <row r="50" spans="1:8" s="29" customFormat="1" ht="13.8" hidden="1" x14ac:dyDescent="0.25">
      <c r="A50" s="120" t="s">
        <v>4579</v>
      </c>
      <c r="B50" s="114" t="s">
        <v>4566</v>
      </c>
      <c r="C50" s="106" t="s">
        <v>4580</v>
      </c>
      <c r="D50" s="93" t="s">
        <v>1971</v>
      </c>
      <c r="E50" s="115">
        <v>45077</v>
      </c>
      <c r="F50" s="93"/>
      <c r="G50" s="93"/>
      <c r="H50" s="93"/>
    </row>
    <row r="51" spans="1:8" s="29" customFormat="1" ht="13.8" x14ac:dyDescent="0.3">
      <c r="A51" s="99" t="s">
        <v>1965</v>
      </c>
      <c r="B51" s="92" t="s">
        <v>1966</v>
      </c>
      <c r="C51" s="93" t="s">
        <v>3741</v>
      </c>
      <c r="D51" s="93" t="s">
        <v>1964</v>
      </c>
      <c r="E51" s="107">
        <v>44582</v>
      </c>
      <c r="F51" s="93"/>
      <c r="G51" s="93"/>
      <c r="H51" s="93" t="s">
        <v>1385</v>
      </c>
    </row>
    <row r="52" spans="1:8" s="29" customFormat="1" ht="13.8" hidden="1" x14ac:dyDescent="0.3">
      <c r="A52" s="99" t="s">
        <v>3658</v>
      </c>
      <c r="B52" s="92" t="s">
        <v>3657</v>
      </c>
      <c r="C52" s="93" t="s">
        <v>3686</v>
      </c>
      <c r="D52" s="93" t="s">
        <v>1814</v>
      </c>
      <c r="E52" s="94">
        <v>45291</v>
      </c>
      <c r="F52" s="93"/>
      <c r="G52" s="93"/>
      <c r="H52" s="93"/>
    </row>
    <row r="53" spans="1:8" s="29" customFormat="1" ht="13.8" hidden="1" x14ac:dyDescent="0.3">
      <c r="A53" s="57" t="s">
        <v>25</v>
      </c>
      <c r="B53" s="92" t="s">
        <v>4550</v>
      </c>
      <c r="C53" s="93" t="s">
        <v>4548</v>
      </c>
      <c r="D53" s="93" t="s">
        <v>4549</v>
      </c>
      <c r="E53" s="94">
        <v>46203</v>
      </c>
      <c r="F53" s="93"/>
      <c r="G53" s="93"/>
      <c r="H53" s="93"/>
    </row>
    <row r="54" spans="1:8" s="29" customFormat="1" ht="13.8" hidden="1" x14ac:dyDescent="0.3">
      <c r="A54" s="171" t="s">
        <v>1095</v>
      </c>
      <c r="B54" s="31" t="s">
        <v>7651</v>
      </c>
      <c r="C54" s="32" t="s">
        <v>7652</v>
      </c>
      <c r="D54" s="33" t="s">
        <v>1398</v>
      </c>
      <c r="E54" s="33">
        <v>45246</v>
      </c>
      <c r="F54" s="32"/>
      <c r="G54" s="32"/>
      <c r="H54" s="32"/>
    </row>
    <row r="55" spans="1:8" s="29" customFormat="1" ht="13.8" hidden="1" x14ac:dyDescent="0.3">
      <c r="A55" s="73" t="s">
        <v>1095</v>
      </c>
      <c r="B55" s="89" t="s">
        <v>7684</v>
      </c>
      <c r="C55" s="36" t="s">
        <v>7685</v>
      </c>
      <c r="D55" s="36" t="s">
        <v>1398</v>
      </c>
      <c r="E55" s="42">
        <v>45139</v>
      </c>
      <c r="F55" s="32"/>
      <c r="G55" s="32"/>
      <c r="H55" s="32"/>
    </row>
    <row r="56" spans="1:8" s="29" customFormat="1" ht="13.8" hidden="1" x14ac:dyDescent="0.25">
      <c r="A56" s="87" t="s">
        <v>5552</v>
      </c>
      <c r="B56" s="87" t="s">
        <v>5553</v>
      </c>
      <c r="C56" s="95" t="s">
        <v>5554</v>
      </c>
      <c r="D56" s="96" t="s">
        <v>436</v>
      </c>
      <c r="E56" s="65">
        <v>45169</v>
      </c>
      <c r="F56" s="96"/>
      <c r="G56" s="96"/>
      <c r="H56" s="96"/>
    </row>
    <row r="57" spans="1:8" s="29" customFormat="1" ht="13.8" hidden="1" x14ac:dyDescent="0.25">
      <c r="A57" s="87" t="s">
        <v>5555</v>
      </c>
      <c r="B57" s="87" t="s">
        <v>5556</v>
      </c>
      <c r="C57" s="95" t="s">
        <v>5557</v>
      </c>
      <c r="D57" s="96" t="s">
        <v>436</v>
      </c>
      <c r="E57" s="65">
        <v>45504</v>
      </c>
      <c r="F57" s="96"/>
      <c r="G57" s="96"/>
      <c r="H57" s="96"/>
    </row>
    <row r="58" spans="1:8" s="29" customFormat="1" ht="13.8" hidden="1" x14ac:dyDescent="0.3">
      <c r="A58" s="73" t="s">
        <v>7696</v>
      </c>
      <c r="B58" s="89" t="s">
        <v>1399</v>
      </c>
      <c r="C58" s="36" t="s">
        <v>7695</v>
      </c>
      <c r="D58" s="36" t="s">
        <v>1398</v>
      </c>
      <c r="E58" s="42">
        <v>45132</v>
      </c>
      <c r="F58" s="32"/>
      <c r="G58" s="32"/>
      <c r="H58" s="32"/>
    </row>
    <row r="59" spans="1:8" s="29" customFormat="1" ht="13.8" hidden="1" x14ac:dyDescent="0.3">
      <c r="A59" s="57" t="s">
        <v>1547</v>
      </c>
      <c r="B59" s="92" t="s">
        <v>4550</v>
      </c>
      <c r="C59" s="93" t="s">
        <v>4548</v>
      </c>
      <c r="D59" s="93" t="s">
        <v>4549</v>
      </c>
      <c r="E59" s="94">
        <v>46203</v>
      </c>
      <c r="F59" s="93"/>
      <c r="G59" s="93"/>
      <c r="H59" s="93"/>
    </row>
    <row r="60" spans="1:8" s="29" customFormat="1" ht="13.8" x14ac:dyDescent="0.3">
      <c r="A60" s="57" t="s">
        <v>4858</v>
      </c>
      <c r="B60" s="92" t="s">
        <v>4859</v>
      </c>
      <c r="C60" s="93" t="s">
        <v>4860</v>
      </c>
      <c r="D60" s="93" t="s">
        <v>2468</v>
      </c>
      <c r="E60" s="107">
        <v>44804</v>
      </c>
      <c r="F60" s="93"/>
      <c r="G60" s="93"/>
      <c r="H60" s="93"/>
    </row>
    <row r="61" spans="1:8" s="29" customFormat="1" ht="13.8" hidden="1" x14ac:dyDescent="0.3">
      <c r="A61" s="99" t="s">
        <v>2900</v>
      </c>
      <c r="B61" s="92" t="s">
        <v>1545</v>
      </c>
      <c r="C61" s="93" t="s">
        <v>2901</v>
      </c>
      <c r="D61" s="93" t="s">
        <v>1814</v>
      </c>
      <c r="E61" s="94">
        <v>45107</v>
      </c>
      <c r="F61" s="93"/>
      <c r="G61" s="93"/>
      <c r="H61" s="93"/>
    </row>
    <row r="62" spans="1:8" s="29" customFormat="1" ht="13.8" hidden="1" x14ac:dyDescent="0.25">
      <c r="A62" s="98" t="s">
        <v>3358</v>
      </c>
      <c r="B62" s="92" t="s">
        <v>3148</v>
      </c>
      <c r="C62" s="93" t="s">
        <v>3329</v>
      </c>
      <c r="D62" s="93" t="s">
        <v>3328</v>
      </c>
      <c r="E62" s="94">
        <v>45169</v>
      </c>
      <c r="F62" s="93"/>
      <c r="G62" s="93"/>
      <c r="H62" s="93"/>
    </row>
    <row r="63" spans="1:8" s="29" customFormat="1" ht="13.8" hidden="1" x14ac:dyDescent="0.25">
      <c r="A63" s="91" t="s">
        <v>2593</v>
      </c>
      <c r="B63" s="68" t="s">
        <v>2595</v>
      </c>
      <c r="C63" s="45" t="s">
        <v>2594</v>
      </c>
      <c r="D63" s="45" t="s">
        <v>2008</v>
      </c>
      <c r="E63" s="46">
        <v>45354</v>
      </c>
      <c r="F63" s="93"/>
      <c r="G63" s="93"/>
      <c r="H63" s="93"/>
    </row>
    <row r="64" spans="1:8" s="29" customFormat="1" ht="13.8" hidden="1" x14ac:dyDescent="0.25">
      <c r="A64" s="110" t="s">
        <v>208</v>
      </c>
      <c r="B64" s="87" t="s">
        <v>177</v>
      </c>
      <c r="C64" s="95" t="s">
        <v>362</v>
      </c>
      <c r="D64" s="96" t="s">
        <v>436</v>
      </c>
      <c r="E64" s="65">
        <v>45230</v>
      </c>
      <c r="F64" s="96"/>
      <c r="G64" s="96"/>
      <c r="H64" s="96"/>
    </row>
    <row r="65" spans="1:8" s="29" customFormat="1" ht="13.8" hidden="1" x14ac:dyDescent="0.3">
      <c r="A65" s="57" t="s">
        <v>4447</v>
      </c>
      <c r="B65" s="92" t="s">
        <v>4550</v>
      </c>
      <c r="C65" s="93" t="s">
        <v>4548</v>
      </c>
      <c r="D65" s="93" t="s">
        <v>4549</v>
      </c>
      <c r="E65" s="94">
        <v>46203</v>
      </c>
      <c r="F65" s="93"/>
      <c r="G65" s="93"/>
      <c r="H65" s="93"/>
    </row>
    <row r="66" spans="1:8" s="29" customFormat="1" ht="13.8" hidden="1" x14ac:dyDescent="0.25">
      <c r="A66" s="98" t="s">
        <v>3359</v>
      </c>
      <c r="B66" s="92" t="s">
        <v>3148</v>
      </c>
      <c r="C66" s="93" t="s">
        <v>3329</v>
      </c>
      <c r="D66" s="93" t="s">
        <v>3328</v>
      </c>
      <c r="E66" s="94">
        <v>45169</v>
      </c>
      <c r="F66" s="93"/>
      <c r="G66" s="93"/>
      <c r="H66" s="93"/>
    </row>
    <row r="67" spans="1:8" s="29" customFormat="1" ht="13.8" hidden="1" x14ac:dyDescent="0.25">
      <c r="A67" s="91" t="s">
        <v>3332</v>
      </c>
      <c r="B67" s="92" t="s">
        <v>3354</v>
      </c>
      <c r="C67" s="93" t="s">
        <v>3152</v>
      </c>
      <c r="D67" s="93" t="s">
        <v>3328</v>
      </c>
      <c r="E67" s="94">
        <v>45169</v>
      </c>
      <c r="F67" s="93"/>
      <c r="G67" s="93"/>
      <c r="H67" s="93"/>
    </row>
    <row r="68" spans="1:8" s="29" customFormat="1" ht="13.8" hidden="1" x14ac:dyDescent="0.25">
      <c r="A68" s="98" t="s">
        <v>3360</v>
      </c>
      <c r="B68" s="92" t="s">
        <v>3148</v>
      </c>
      <c r="C68" s="93" t="s">
        <v>3329</v>
      </c>
      <c r="D68" s="93" t="s">
        <v>3328</v>
      </c>
      <c r="E68" s="94">
        <v>45169</v>
      </c>
      <c r="F68" s="93"/>
      <c r="G68" s="93"/>
      <c r="H68" s="93"/>
    </row>
    <row r="69" spans="1:8" s="29" customFormat="1" ht="13.8" hidden="1" x14ac:dyDescent="0.25">
      <c r="A69" s="91" t="s">
        <v>3333</v>
      </c>
      <c r="B69" s="92" t="s">
        <v>3354</v>
      </c>
      <c r="C69" s="93" t="s">
        <v>3152</v>
      </c>
      <c r="D69" s="93" t="s">
        <v>3328</v>
      </c>
      <c r="E69" s="94">
        <v>45169</v>
      </c>
      <c r="F69" s="93"/>
      <c r="G69" s="93"/>
      <c r="H69" s="93"/>
    </row>
    <row r="70" spans="1:8" s="29" customFormat="1" ht="13.8" x14ac:dyDescent="0.3">
      <c r="A70" s="99" t="s">
        <v>2377</v>
      </c>
      <c r="B70" s="92" t="s">
        <v>5080</v>
      </c>
      <c r="C70" s="93" t="s">
        <v>2098</v>
      </c>
      <c r="D70" s="93" t="s">
        <v>2099</v>
      </c>
      <c r="E70" s="107">
        <v>44625</v>
      </c>
      <c r="F70" s="93"/>
      <c r="G70" s="93" t="s">
        <v>1385</v>
      </c>
      <c r="H70" s="93" t="s">
        <v>1385</v>
      </c>
    </row>
    <row r="71" spans="1:8" s="29" customFormat="1" ht="13.8" hidden="1" x14ac:dyDescent="0.3">
      <c r="A71" s="99" t="s">
        <v>2377</v>
      </c>
      <c r="B71" s="92" t="s">
        <v>1489</v>
      </c>
      <c r="C71" s="93" t="s">
        <v>1989</v>
      </c>
      <c r="D71" s="93" t="s">
        <v>2468</v>
      </c>
      <c r="E71" s="94">
        <v>45091</v>
      </c>
      <c r="F71" s="93"/>
      <c r="G71" s="93"/>
      <c r="H71" s="93"/>
    </row>
    <row r="72" spans="1:8" s="29" customFormat="1" ht="13.8" hidden="1" x14ac:dyDescent="0.3">
      <c r="A72" s="99" t="s">
        <v>1977</v>
      </c>
      <c r="B72" s="92" t="s">
        <v>1940</v>
      </c>
      <c r="C72" s="93" t="s">
        <v>2052</v>
      </c>
      <c r="D72" s="93" t="s">
        <v>1980</v>
      </c>
      <c r="E72" s="94">
        <v>45504</v>
      </c>
      <c r="F72" s="93"/>
      <c r="G72" s="93" t="s">
        <v>1385</v>
      </c>
      <c r="H72" s="93" t="s">
        <v>1385</v>
      </c>
    </row>
    <row r="73" spans="1:8" s="29" customFormat="1" ht="13.8" hidden="1" x14ac:dyDescent="0.3">
      <c r="A73" s="57" t="s">
        <v>5863</v>
      </c>
      <c r="B73" s="57" t="s">
        <v>1488</v>
      </c>
      <c r="C73" s="62">
        <v>21027</v>
      </c>
      <c r="D73" s="93" t="s">
        <v>5966</v>
      </c>
      <c r="E73" s="60">
        <v>45777</v>
      </c>
      <c r="F73" s="93"/>
      <c r="G73" s="93"/>
      <c r="H73" s="93"/>
    </row>
    <row r="74" spans="1:8" s="29" customFormat="1" ht="13.8" hidden="1" x14ac:dyDescent="0.25">
      <c r="A74" s="67" t="s">
        <v>4989</v>
      </c>
      <c r="B74" s="44" t="s">
        <v>2102</v>
      </c>
      <c r="C74" s="45" t="s">
        <v>2894</v>
      </c>
      <c r="D74" s="45" t="s">
        <v>1699</v>
      </c>
      <c r="E74" s="46">
        <v>45535</v>
      </c>
      <c r="F74" s="93"/>
      <c r="G74" s="93"/>
      <c r="H74" s="93" t="s">
        <v>1533</v>
      </c>
    </row>
    <row r="75" spans="1:8" s="29" customFormat="1" ht="13.8" hidden="1" x14ac:dyDescent="0.3">
      <c r="A75" s="108" t="s">
        <v>2270</v>
      </c>
      <c r="B75" s="108" t="s">
        <v>2241</v>
      </c>
      <c r="C75" s="106" t="s">
        <v>2242</v>
      </c>
      <c r="D75" s="93" t="s">
        <v>1593</v>
      </c>
      <c r="E75" s="109">
        <v>46418</v>
      </c>
      <c r="F75" s="93"/>
      <c r="G75" s="93"/>
      <c r="H75" s="93"/>
    </row>
    <row r="76" spans="1:8" s="29" customFormat="1" ht="13.8" hidden="1" x14ac:dyDescent="0.25">
      <c r="A76" s="87" t="s">
        <v>5558</v>
      </c>
      <c r="B76" s="87" t="s">
        <v>5559</v>
      </c>
      <c r="C76" s="95" t="s">
        <v>5560</v>
      </c>
      <c r="D76" s="96" t="s">
        <v>436</v>
      </c>
      <c r="E76" s="65">
        <v>45657</v>
      </c>
      <c r="F76" s="96"/>
      <c r="G76" s="96"/>
      <c r="H76" s="96"/>
    </row>
    <row r="77" spans="1:8" s="29" customFormat="1" ht="13.8" hidden="1" x14ac:dyDescent="0.25">
      <c r="A77" s="87" t="s">
        <v>209</v>
      </c>
      <c r="B77" s="87" t="s">
        <v>210</v>
      </c>
      <c r="C77" s="95" t="s">
        <v>363</v>
      </c>
      <c r="D77" s="96" t="s">
        <v>436</v>
      </c>
      <c r="E77" s="65">
        <v>45807</v>
      </c>
      <c r="F77" s="96"/>
      <c r="G77" s="96"/>
      <c r="H77" s="96"/>
    </row>
    <row r="78" spans="1:8" s="29" customFormat="1" ht="13.8" hidden="1" x14ac:dyDescent="0.25">
      <c r="A78" s="87" t="s">
        <v>5561</v>
      </c>
      <c r="B78" s="87" t="s">
        <v>5562</v>
      </c>
      <c r="C78" s="95" t="s">
        <v>5563</v>
      </c>
      <c r="D78" s="96" t="s">
        <v>436</v>
      </c>
      <c r="E78" s="65">
        <v>45412</v>
      </c>
      <c r="F78" s="96"/>
      <c r="G78" s="96"/>
      <c r="H78" s="96"/>
    </row>
    <row r="79" spans="1:8" s="29" customFormat="1" ht="13.8" hidden="1" x14ac:dyDescent="0.25">
      <c r="A79" s="102" t="s">
        <v>3899</v>
      </c>
      <c r="B79" s="92" t="s">
        <v>4085</v>
      </c>
      <c r="C79" s="93" t="s">
        <v>4084</v>
      </c>
      <c r="D79" s="93" t="s">
        <v>1398</v>
      </c>
      <c r="E79" s="94">
        <v>45429</v>
      </c>
      <c r="F79" s="93"/>
      <c r="G79" s="93" t="s">
        <v>1385</v>
      </c>
      <c r="H79" s="93" t="s">
        <v>1385</v>
      </c>
    </row>
    <row r="80" spans="1:8" s="29" customFormat="1" ht="13.8" hidden="1" x14ac:dyDescent="0.3">
      <c r="A80" s="57" t="s">
        <v>3479</v>
      </c>
      <c r="B80" s="92" t="s">
        <v>4550</v>
      </c>
      <c r="C80" s="93" t="s">
        <v>4548</v>
      </c>
      <c r="D80" s="93" t="s">
        <v>4549</v>
      </c>
      <c r="E80" s="94">
        <v>46203</v>
      </c>
      <c r="F80" s="93"/>
      <c r="G80" s="93"/>
      <c r="H80" s="93"/>
    </row>
    <row r="81" spans="1:8" s="29" customFormat="1" ht="13.8" hidden="1" x14ac:dyDescent="0.3">
      <c r="A81" s="57" t="s">
        <v>5864</v>
      </c>
      <c r="B81" s="57" t="s">
        <v>1488</v>
      </c>
      <c r="C81" s="62">
        <v>21027</v>
      </c>
      <c r="D81" s="93" t="s">
        <v>5966</v>
      </c>
      <c r="E81" s="60">
        <v>45777</v>
      </c>
      <c r="F81" s="93"/>
      <c r="G81" s="93"/>
      <c r="H81" s="93"/>
    </row>
    <row r="82" spans="1:8" s="29" customFormat="1" ht="13.8" hidden="1" x14ac:dyDescent="0.25">
      <c r="A82" s="121" t="s">
        <v>1802</v>
      </c>
      <c r="B82" s="122" t="s">
        <v>1806</v>
      </c>
      <c r="C82" s="93">
        <v>1580</v>
      </c>
      <c r="D82" s="93" t="s">
        <v>4549</v>
      </c>
      <c r="E82" s="94">
        <v>45269</v>
      </c>
      <c r="F82" s="93"/>
      <c r="G82" s="93"/>
      <c r="H82" s="93"/>
    </row>
    <row r="83" spans="1:8" s="29" customFormat="1" ht="13.8" hidden="1" x14ac:dyDescent="0.3">
      <c r="A83" s="73" t="s">
        <v>7653</v>
      </c>
      <c r="B83" s="73" t="s">
        <v>7649</v>
      </c>
      <c r="C83" s="36" t="s">
        <v>7650</v>
      </c>
      <c r="D83" s="36" t="s">
        <v>1398</v>
      </c>
      <c r="E83" s="42">
        <v>45554</v>
      </c>
      <c r="F83" s="32"/>
      <c r="G83" s="32"/>
      <c r="H83" s="32"/>
    </row>
    <row r="84" spans="1:8" s="29" customFormat="1" ht="13.8" hidden="1" x14ac:dyDescent="0.25">
      <c r="A84" s="100" t="s">
        <v>211</v>
      </c>
      <c r="B84" s="87" t="s">
        <v>177</v>
      </c>
      <c r="C84" s="95" t="s">
        <v>364</v>
      </c>
      <c r="D84" s="96" t="s">
        <v>436</v>
      </c>
      <c r="E84" s="65">
        <v>45230</v>
      </c>
      <c r="F84" s="96"/>
      <c r="G84" s="96"/>
      <c r="H84" s="96"/>
    </row>
    <row r="85" spans="1:8" s="29" customFormat="1" ht="13.8" hidden="1" x14ac:dyDescent="0.3">
      <c r="A85" s="99" t="s">
        <v>1541</v>
      </c>
      <c r="B85" s="92" t="s">
        <v>3878</v>
      </c>
      <c r="C85" s="93" t="s">
        <v>3879</v>
      </c>
      <c r="D85" s="93" t="s">
        <v>1395</v>
      </c>
      <c r="E85" s="94">
        <v>45351</v>
      </c>
      <c r="F85" s="93"/>
      <c r="G85" s="93" t="s">
        <v>1533</v>
      </c>
      <c r="H85" s="93"/>
    </row>
    <row r="86" spans="1:8" s="29" customFormat="1" ht="13.8" hidden="1" x14ac:dyDescent="0.3">
      <c r="A86" s="99" t="s">
        <v>1541</v>
      </c>
      <c r="B86" s="92" t="s">
        <v>3880</v>
      </c>
      <c r="C86" s="93" t="s">
        <v>3881</v>
      </c>
      <c r="D86" s="93" t="s">
        <v>1395</v>
      </c>
      <c r="E86" s="94">
        <v>44993</v>
      </c>
      <c r="F86" s="93"/>
      <c r="G86" s="93" t="s">
        <v>1533</v>
      </c>
      <c r="H86" s="93"/>
    </row>
    <row r="87" spans="1:8" s="29" customFormat="1" ht="13.8" hidden="1" x14ac:dyDescent="0.25">
      <c r="A87" s="87" t="s">
        <v>5564</v>
      </c>
      <c r="B87" s="87" t="s">
        <v>5565</v>
      </c>
      <c r="C87" s="95" t="s">
        <v>5566</v>
      </c>
      <c r="D87" s="96" t="s">
        <v>436</v>
      </c>
      <c r="E87" s="65">
        <v>45138</v>
      </c>
      <c r="F87" s="96"/>
      <c r="G87" s="96"/>
      <c r="H87" s="96"/>
    </row>
    <row r="88" spans="1:8" s="29" customFormat="1" ht="13.8" hidden="1" x14ac:dyDescent="0.25">
      <c r="A88" s="57" t="s">
        <v>3463</v>
      </c>
      <c r="B88" s="44" t="s">
        <v>3464</v>
      </c>
      <c r="C88" s="45" t="s">
        <v>3465</v>
      </c>
      <c r="D88" s="45" t="s">
        <v>1593</v>
      </c>
      <c r="E88" s="46">
        <v>45961</v>
      </c>
      <c r="F88" s="93"/>
      <c r="G88" s="93"/>
      <c r="H88" s="93"/>
    </row>
    <row r="89" spans="1:8" s="29" customFormat="1" ht="13.8" hidden="1" x14ac:dyDescent="0.25">
      <c r="A89" s="91" t="s">
        <v>1698</v>
      </c>
      <c r="B89" s="68" t="s">
        <v>8269</v>
      </c>
      <c r="C89" s="45" t="s">
        <v>4980</v>
      </c>
      <c r="D89" s="45" t="s">
        <v>1699</v>
      </c>
      <c r="E89" s="64">
        <v>45108</v>
      </c>
      <c r="F89" s="93"/>
      <c r="G89" s="93"/>
      <c r="H89" s="93" t="s">
        <v>1385</v>
      </c>
    </row>
    <row r="90" spans="1:8" s="29" customFormat="1" ht="13.8" hidden="1" x14ac:dyDescent="0.25">
      <c r="A90" s="91" t="s">
        <v>1698</v>
      </c>
      <c r="B90" s="68" t="s">
        <v>1532</v>
      </c>
      <c r="C90" s="45" t="s">
        <v>8268</v>
      </c>
      <c r="D90" s="45" t="s">
        <v>1699</v>
      </c>
      <c r="E90" s="64">
        <v>45047</v>
      </c>
      <c r="F90" s="93"/>
      <c r="G90" s="93"/>
      <c r="H90" s="93"/>
    </row>
    <row r="91" spans="1:8" s="29" customFormat="1" ht="13.8" hidden="1" x14ac:dyDescent="0.25">
      <c r="A91" s="92" t="s">
        <v>4610</v>
      </c>
      <c r="B91" s="92" t="s">
        <v>1583</v>
      </c>
      <c r="C91" s="93" t="s">
        <v>4627</v>
      </c>
      <c r="D91" s="93" t="s">
        <v>1398</v>
      </c>
      <c r="E91" s="94">
        <v>45155</v>
      </c>
      <c r="F91" s="93"/>
      <c r="G91" s="93" t="s">
        <v>1385</v>
      </c>
      <c r="H91" s="44" t="s">
        <v>1533</v>
      </c>
    </row>
    <row r="92" spans="1:8" s="29" customFormat="1" ht="13.8" hidden="1" x14ac:dyDescent="0.25">
      <c r="A92" s="102" t="s">
        <v>3900</v>
      </c>
      <c r="B92" s="92" t="s">
        <v>4085</v>
      </c>
      <c r="C92" s="93" t="s">
        <v>4084</v>
      </c>
      <c r="D92" s="93" t="s">
        <v>1398</v>
      </c>
      <c r="E92" s="94">
        <v>45429</v>
      </c>
      <c r="F92" s="93"/>
      <c r="G92" s="93" t="s">
        <v>1385</v>
      </c>
      <c r="H92" s="93" t="s">
        <v>1385</v>
      </c>
    </row>
    <row r="93" spans="1:8" s="29" customFormat="1" ht="13.8" hidden="1" x14ac:dyDescent="0.25">
      <c r="A93" s="100" t="s">
        <v>3900</v>
      </c>
      <c r="B93" s="92" t="s">
        <v>4153</v>
      </c>
      <c r="C93" s="93" t="s">
        <v>4154</v>
      </c>
      <c r="D93" s="93" t="s">
        <v>1398</v>
      </c>
      <c r="E93" s="94">
        <v>45401</v>
      </c>
      <c r="F93" s="93"/>
      <c r="G93" s="93"/>
      <c r="H93" s="93"/>
    </row>
    <row r="94" spans="1:8" s="29" customFormat="1" ht="13.8" hidden="1" x14ac:dyDescent="0.25">
      <c r="A94" s="44" t="s">
        <v>5865</v>
      </c>
      <c r="B94" s="44" t="s">
        <v>1493</v>
      </c>
      <c r="C94" s="45" t="s">
        <v>1520</v>
      </c>
      <c r="D94" s="93" t="s">
        <v>5966</v>
      </c>
      <c r="E94" s="70" t="s">
        <v>1528</v>
      </c>
      <c r="F94" s="93"/>
      <c r="G94" s="93"/>
      <c r="H94" s="93"/>
    </row>
    <row r="95" spans="1:8" s="29" customFormat="1" ht="13.8" hidden="1" x14ac:dyDescent="0.25">
      <c r="A95" s="100" t="s">
        <v>5567</v>
      </c>
      <c r="B95" s="87" t="s">
        <v>177</v>
      </c>
      <c r="C95" s="95" t="s">
        <v>5568</v>
      </c>
      <c r="D95" s="96" t="s">
        <v>436</v>
      </c>
      <c r="E95" s="65">
        <v>45230</v>
      </c>
      <c r="F95" s="96"/>
      <c r="G95" s="96"/>
      <c r="H95" s="96"/>
    </row>
    <row r="96" spans="1:8" s="29" customFormat="1" ht="13.8" hidden="1" x14ac:dyDescent="0.25">
      <c r="A96" s="102" t="s">
        <v>1101</v>
      </c>
      <c r="B96" s="92" t="s">
        <v>4085</v>
      </c>
      <c r="C96" s="93" t="s">
        <v>4084</v>
      </c>
      <c r="D96" s="93" t="s">
        <v>1398</v>
      </c>
      <c r="E96" s="94">
        <v>45429</v>
      </c>
      <c r="F96" s="93"/>
      <c r="G96" s="93" t="s">
        <v>1385</v>
      </c>
      <c r="H96" s="93" t="s">
        <v>1385</v>
      </c>
    </row>
    <row r="97" spans="1:8" s="29" customFormat="1" ht="13.8" hidden="1" x14ac:dyDescent="0.25">
      <c r="A97" s="87" t="s">
        <v>5569</v>
      </c>
      <c r="B97" s="87" t="s">
        <v>5570</v>
      </c>
      <c r="C97" s="95" t="s">
        <v>5571</v>
      </c>
      <c r="D97" s="96" t="s">
        <v>436</v>
      </c>
      <c r="E97" s="65">
        <v>45260</v>
      </c>
      <c r="F97" s="96"/>
      <c r="G97" s="96"/>
      <c r="H97" s="96"/>
    </row>
    <row r="98" spans="1:8" s="29" customFormat="1" ht="13.8" hidden="1" x14ac:dyDescent="0.3">
      <c r="A98" s="99" t="s">
        <v>1594</v>
      </c>
      <c r="B98" s="92" t="s">
        <v>1595</v>
      </c>
      <c r="C98" s="93" t="s">
        <v>8298</v>
      </c>
      <c r="D98" s="93" t="s">
        <v>1398</v>
      </c>
      <c r="E98" s="94">
        <v>46488</v>
      </c>
      <c r="F98" s="93"/>
      <c r="G98" s="93"/>
      <c r="H98" s="93" t="s">
        <v>1385</v>
      </c>
    </row>
    <row r="99" spans="1:8" s="29" customFormat="1" ht="13.8" hidden="1" x14ac:dyDescent="0.25">
      <c r="A99" s="87" t="s">
        <v>5572</v>
      </c>
      <c r="B99" s="87" t="s">
        <v>201</v>
      </c>
      <c r="C99" s="95" t="s">
        <v>5573</v>
      </c>
      <c r="D99" s="96" t="s">
        <v>436</v>
      </c>
      <c r="E99" s="65">
        <v>45412</v>
      </c>
      <c r="F99" s="96"/>
      <c r="G99" s="96"/>
      <c r="H99" s="96"/>
    </row>
    <row r="100" spans="1:8" s="29" customFormat="1" ht="13.8" hidden="1" x14ac:dyDescent="0.3">
      <c r="A100" s="99" t="s">
        <v>7522</v>
      </c>
      <c r="B100" s="92" t="s">
        <v>7523</v>
      </c>
      <c r="C100" s="93" t="s">
        <v>7524</v>
      </c>
      <c r="D100" s="93" t="s">
        <v>4874</v>
      </c>
      <c r="E100" s="94">
        <v>45107</v>
      </c>
      <c r="F100" s="93"/>
      <c r="G100" s="93"/>
      <c r="H100" s="93"/>
    </row>
    <row r="101" spans="1:8" s="29" customFormat="1" ht="13.8" hidden="1" x14ac:dyDescent="0.25">
      <c r="A101" s="41" t="s">
        <v>7791</v>
      </c>
      <c r="B101" s="41" t="s">
        <v>7792</v>
      </c>
      <c r="C101" s="88" t="s">
        <v>7793</v>
      </c>
      <c r="D101" s="36" t="s">
        <v>1398</v>
      </c>
      <c r="E101" s="43">
        <v>45610</v>
      </c>
      <c r="F101" s="32"/>
      <c r="G101" s="32"/>
      <c r="H101" s="32"/>
    </row>
    <row r="102" spans="1:8" s="29" customFormat="1" ht="13.8" hidden="1" x14ac:dyDescent="0.3">
      <c r="A102" s="73" t="s">
        <v>7697</v>
      </c>
      <c r="B102" s="89" t="s">
        <v>1399</v>
      </c>
      <c r="C102" s="36" t="s">
        <v>7695</v>
      </c>
      <c r="D102" s="36" t="s">
        <v>1398</v>
      </c>
      <c r="E102" s="42">
        <v>45132</v>
      </c>
      <c r="F102" s="32"/>
      <c r="G102" s="32"/>
      <c r="H102" s="32"/>
    </row>
    <row r="103" spans="1:8" s="29" customFormat="1" ht="13.8" hidden="1" x14ac:dyDescent="0.3">
      <c r="A103" s="73" t="s">
        <v>7698</v>
      </c>
      <c r="B103" s="89" t="s">
        <v>7692</v>
      </c>
      <c r="C103" s="36" t="s">
        <v>7693</v>
      </c>
      <c r="D103" s="36" t="s">
        <v>1398</v>
      </c>
      <c r="E103" s="42">
        <v>45132</v>
      </c>
      <c r="F103" s="32"/>
      <c r="G103" s="32"/>
      <c r="H103" s="32"/>
    </row>
    <row r="104" spans="1:8" s="29" customFormat="1" ht="13.8" hidden="1" x14ac:dyDescent="0.3">
      <c r="A104" s="73" t="s">
        <v>3177</v>
      </c>
      <c r="B104" s="89" t="s">
        <v>7692</v>
      </c>
      <c r="C104" s="36" t="s">
        <v>7693</v>
      </c>
      <c r="D104" s="36" t="s">
        <v>1398</v>
      </c>
      <c r="E104" s="42">
        <v>45132</v>
      </c>
      <c r="F104" s="32"/>
      <c r="G104" s="32"/>
      <c r="H104" s="32"/>
    </row>
    <row r="105" spans="1:8" s="29" customFormat="1" ht="13.8" hidden="1" x14ac:dyDescent="0.3">
      <c r="A105" s="57" t="s">
        <v>5866</v>
      </c>
      <c r="B105" s="57" t="s">
        <v>2495</v>
      </c>
      <c r="C105" s="62">
        <v>21030</v>
      </c>
      <c r="D105" s="93" t="s">
        <v>5966</v>
      </c>
      <c r="E105" s="60">
        <v>45961</v>
      </c>
      <c r="F105" s="93"/>
      <c r="G105" s="93"/>
      <c r="H105" s="93"/>
    </row>
    <row r="106" spans="1:8" s="29" customFormat="1" ht="13.8" hidden="1" x14ac:dyDescent="0.25">
      <c r="A106" s="91" t="s">
        <v>3334</v>
      </c>
      <c r="B106" s="92" t="s">
        <v>3354</v>
      </c>
      <c r="C106" s="93" t="s">
        <v>3152</v>
      </c>
      <c r="D106" s="93" t="s">
        <v>3328</v>
      </c>
      <c r="E106" s="94">
        <v>45169</v>
      </c>
      <c r="F106" s="93"/>
      <c r="G106" s="93"/>
      <c r="H106" s="93"/>
    </row>
    <row r="107" spans="1:8" s="29" customFormat="1" ht="13.8" hidden="1" x14ac:dyDescent="0.3">
      <c r="A107" s="57" t="s">
        <v>712</v>
      </c>
      <c r="B107" s="57" t="s">
        <v>2495</v>
      </c>
      <c r="C107" s="62">
        <v>21030</v>
      </c>
      <c r="D107" s="93" t="s">
        <v>5966</v>
      </c>
      <c r="E107" s="60">
        <v>45961</v>
      </c>
      <c r="F107" s="93"/>
      <c r="G107" s="93"/>
      <c r="H107" s="93"/>
    </row>
    <row r="108" spans="1:8" s="29" customFormat="1" ht="13.8" hidden="1" x14ac:dyDescent="0.3">
      <c r="A108" s="73" t="s">
        <v>7699</v>
      </c>
      <c r="B108" s="89" t="s">
        <v>7692</v>
      </c>
      <c r="C108" s="36" t="s">
        <v>7693</v>
      </c>
      <c r="D108" s="36" t="s">
        <v>1398</v>
      </c>
      <c r="E108" s="42">
        <v>45132</v>
      </c>
      <c r="F108" s="32"/>
      <c r="G108" s="32"/>
      <c r="H108" s="32"/>
    </row>
    <row r="109" spans="1:8" s="29" customFormat="1" ht="13.8" hidden="1" x14ac:dyDescent="0.25">
      <c r="A109" s="100" t="s">
        <v>4121</v>
      </c>
      <c r="B109" s="92" t="s">
        <v>4153</v>
      </c>
      <c r="C109" s="93" t="s">
        <v>4154</v>
      </c>
      <c r="D109" s="93" t="s">
        <v>1398</v>
      </c>
      <c r="E109" s="94">
        <v>45401</v>
      </c>
      <c r="F109" s="93"/>
      <c r="G109" s="93"/>
      <c r="H109" s="93" t="s">
        <v>1385</v>
      </c>
    </row>
    <row r="110" spans="1:8" s="29" customFormat="1" ht="13.8" hidden="1" x14ac:dyDescent="0.25">
      <c r="A110" s="102" t="s">
        <v>1104</v>
      </c>
      <c r="B110" s="92" t="s">
        <v>4085</v>
      </c>
      <c r="C110" s="93" t="s">
        <v>4084</v>
      </c>
      <c r="D110" s="93" t="s">
        <v>1398</v>
      </c>
      <c r="E110" s="94">
        <v>45429</v>
      </c>
      <c r="F110" s="93"/>
      <c r="G110" s="93" t="s">
        <v>1385</v>
      </c>
      <c r="H110" s="93" t="s">
        <v>1385</v>
      </c>
    </row>
    <row r="111" spans="1:8" s="29" customFormat="1" ht="13.8" hidden="1" x14ac:dyDescent="0.25">
      <c r="A111" s="41" t="s">
        <v>1104</v>
      </c>
      <c r="B111" s="41" t="s">
        <v>7778</v>
      </c>
      <c r="C111" s="88" t="s">
        <v>7779</v>
      </c>
      <c r="D111" s="36" t="s">
        <v>1398</v>
      </c>
      <c r="E111" s="43">
        <v>45610</v>
      </c>
      <c r="F111" s="32"/>
      <c r="G111" s="32"/>
      <c r="H111" s="32"/>
    </row>
    <row r="112" spans="1:8" s="29" customFormat="1" ht="13.8" hidden="1" x14ac:dyDescent="0.25">
      <c r="A112" s="41" t="s">
        <v>1104</v>
      </c>
      <c r="B112" s="41" t="s">
        <v>7800</v>
      </c>
      <c r="C112" s="88" t="s">
        <v>7801</v>
      </c>
      <c r="D112" s="36" t="s">
        <v>1398</v>
      </c>
      <c r="E112" s="43">
        <v>45610</v>
      </c>
      <c r="F112" s="32"/>
      <c r="G112" s="32"/>
      <c r="H112" s="32"/>
    </row>
    <row r="113" spans="1:8" s="29" customFormat="1" ht="13.8" hidden="1" x14ac:dyDescent="0.3">
      <c r="A113" s="57" t="s">
        <v>659</v>
      </c>
      <c r="B113" s="57" t="s">
        <v>2495</v>
      </c>
      <c r="C113" s="62">
        <v>21030</v>
      </c>
      <c r="D113" s="93" t="s">
        <v>5966</v>
      </c>
      <c r="E113" s="60">
        <v>45961</v>
      </c>
      <c r="F113" s="93"/>
      <c r="G113" s="93"/>
      <c r="H113" s="93"/>
    </row>
    <row r="114" spans="1:8" s="29" customFormat="1" ht="13.8" hidden="1" x14ac:dyDescent="0.3">
      <c r="A114" s="58" t="s">
        <v>5867</v>
      </c>
      <c r="B114" s="58" t="s">
        <v>4914</v>
      </c>
      <c r="C114" s="62" t="s">
        <v>5941</v>
      </c>
      <c r="D114" s="93" t="s">
        <v>5966</v>
      </c>
      <c r="E114" s="60">
        <v>45535</v>
      </c>
      <c r="F114" s="93"/>
      <c r="G114" s="93"/>
      <c r="H114" s="93"/>
    </row>
    <row r="115" spans="1:8" s="29" customFormat="1" ht="13.8" hidden="1" x14ac:dyDescent="0.25">
      <c r="A115" s="98" t="s">
        <v>3361</v>
      </c>
      <c r="B115" s="92" t="s">
        <v>3148</v>
      </c>
      <c r="C115" s="93" t="s">
        <v>3329</v>
      </c>
      <c r="D115" s="93" t="s">
        <v>3328</v>
      </c>
      <c r="E115" s="94">
        <v>45169</v>
      </c>
      <c r="F115" s="93"/>
      <c r="G115" s="93"/>
      <c r="H115" s="93"/>
    </row>
    <row r="116" spans="1:8" s="29" customFormat="1" ht="13.8" hidden="1" x14ac:dyDescent="0.25">
      <c r="A116" s="98" t="s">
        <v>1105</v>
      </c>
      <c r="B116" s="92" t="s">
        <v>3148</v>
      </c>
      <c r="C116" s="93" t="s">
        <v>3329</v>
      </c>
      <c r="D116" s="93" t="s">
        <v>3328</v>
      </c>
      <c r="E116" s="94">
        <v>45169</v>
      </c>
      <c r="F116" s="93"/>
      <c r="G116" s="93"/>
      <c r="H116" s="93"/>
    </row>
    <row r="117" spans="1:8" s="29" customFormat="1" ht="13.8" hidden="1" x14ac:dyDescent="0.25">
      <c r="A117" s="92" t="s">
        <v>2029</v>
      </c>
      <c r="B117" s="92" t="s">
        <v>1583</v>
      </c>
      <c r="C117" s="93" t="s">
        <v>4627</v>
      </c>
      <c r="D117" s="93" t="s">
        <v>1398</v>
      </c>
      <c r="E117" s="94">
        <v>45155</v>
      </c>
      <c r="F117" s="93"/>
      <c r="G117" s="93" t="s">
        <v>1385</v>
      </c>
      <c r="H117" s="44" t="s">
        <v>1533</v>
      </c>
    </row>
    <row r="118" spans="1:8" s="29" customFormat="1" ht="13.8" hidden="1" x14ac:dyDescent="0.25">
      <c r="A118" s="44" t="s">
        <v>9002</v>
      </c>
      <c r="B118" s="44" t="s">
        <v>8995</v>
      </c>
      <c r="C118" s="45" t="s">
        <v>9003</v>
      </c>
      <c r="D118" s="45" t="s">
        <v>436</v>
      </c>
      <c r="E118" s="46">
        <v>45930</v>
      </c>
      <c r="F118" s="93"/>
      <c r="G118" s="93"/>
      <c r="H118" s="93"/>
    </row>
    <row r="119" spans="1:8" s="29" customFormat="1" ht="13.8" hidden="1" x14ac:dyDescent="0.25">
      <c r="A119" s="87" t="s">
        <v>5574</v>
      </c>
      <c r="B119" s="87" t="s">
        <v>5575</v>
      </c>
      <c r="C119" s="95" t="s">
        <v>5576</v>
      </c>
      <c r="D119" s="96" t="s">
        <v>436</v>
      </c>
      <c r="E119" s="65">
        <v>45291</v>
      </c>
      <c r="F119" s="96"/>
      <c r="G119" s="96"/>
      <c r="H119" s="96"/>
    </row>
    <row r="120" spans="1:8" s="29" customFormat="1" ht="13.8" x14ac:dyDescent="0.25">
      <c r="A120" s="44" t="s">
        <v>4882</v>
      </c>
      <c r="B120" s="44" t="s">
        <v>2089</v>
      </c>
      <c r="C120" s="45" t="s">
        <v>1988</v>
      </c>
      <c r="D120" s="93" t="s">
        <v>1994</v>
      </c>
      <c r="E120" s="69">
        <v>44561</v>
      </c>
      <c r="F120" s="93"/>
      <c r="G120" s="93"/>
      <c r="H120" s="93"/>
    </row>
    <row r="121" spans="1:8" s="29" customFormat="1" ht="13.8" hidden="1" x14ac:dyDescent="0.25">
      <c r="A121" s="98" t="s">
        <v>3362</v>
      </c>
      <c r="B121" s="92" t="s">
        <v>3148</v>
      </c>
      <c r="C121" s="93" t="s">
        <v>3329</v>
      </c>
      <c r="D121" s="93" t="s">
        <v>3328</v>
      </c>
      <c r="E121" s="94">
        <v>45169</v>
      </c>
      <c r="F121" s="93"/>
      <c r="G121" s="93"/>
      <c r="H121" s="93"/>
    </row>
    <row r="122" spans="1:8" s="29" customFormat="1" ht="13.8" hidden="1" x14ac:dyDescent="0.25">
      <c r="A122" s="87" t="s">
        <v>5577</v>
      </c>
      <c r="B122" s="87" t="s">
        <v>5544</v>
      </c>
      <c r="C122" s="95" t="s">
        <v>5578</v>
      </c>
      <c r="D122" s="96" t="s">
        <v>436</v>
      </c>
      <c r="E122" s="65">
        <v>45291</v>
      </c>
      <c r="F122" s="96"/>
      <c r="G122" s="96"/>
      <c r="H122" s="96"/>
    </row>
    <row r="123" spans="1:8" s="29" customFormat="1" ht="13.8" hidden="1" x14ac:dyDescent="0.25">
      <c r="A123" s="99" t="s">
        <v>3259</v>
      </c>
      <c r="B123" s="111" t="s">
        <v>1363</v>
      </c>
      <c r="C123" s="45" t="s">
        <v>3258</v>
      </c>
      <c r="D123" s="93" t="s">
        <v>2528</v>
      </c>
      <c r="E123" s="46">
        <v>45227</v>
      </c>
      <c r="F123" s="93"/>
      <c r="G123" s="93"/>
      <c r="H123" s="93"/>
    </row>
    <row r="124" spans="1:8" s="29" customFormat="1" ht="13.8" hidden="1" x14ac:dyDescent="0.3">
      <c r="A124" s="123" t="s">
        <v>1613</v>
      </c>
      <c r="B124" s="124" t="s">
        <v>1614</v>
      </c>
      <c r="C124" s="125" t="s">
        <v>1615</v>
      </c>
      <c r="D124" s="93" t="s">
        <v>1616</v>
      </c>
      <c r="E124" s="126">
        <v>45169</v>
      </c>
      <c r="F124" s="125"/>
      <c r="G124" s="125" t="s">
        <v>1385</v>
      </c>
      <c r="H124" s="93" t="s">
        <v>1385</v>
      </c>
    </row>
    <row r="125" spans="1:8" s="29" customFormat="1" ht="13.8" hidden="1" x14ac:dyDescent="0.3">
      <c r="A125" s="73" t="s">
        <v>7665</v>
      </c>
      <c r="B125" s="89" t="s">
        <v>7666</v>
      </c>
      <c r="C125" s="36" t="s">
        <v>7667</v>
      </c>
      <c r="D125" s="36" t="s">
        <v>1398</v>
      </c>
      <c r="E125" s="42">
        <v>45245</v>
      </c>
      <c r="F125" s="32"/>
      <c r="G125" s="32"/>
      <c r="H125" s="32"/>
    </row>
    <row r="126" spans="1:8" s="29" customFormat="1" ht="13.8" hidden="1" x14ac:dyDescent="0.3">
      <c r="A126" s="58" t="s">
        <v>5868</v>
      </c>
      <c r="B126" s="58" t="s">
        <v>4914</v>
      </c>
      <c r="C126" s="62" t="s">
        <v>5941</v>
      </c>
      <c r="D126" s="93" t="s">
        <v>5966</v>
      </c>
      <c r="E126" s="60">
        <v>45535</v>
      </c>
      <c r="F126" s="93"/>
      <c r="G126" s="93"/>
      <c r="H126" s="93"/>
    </row>
    <row r="127" spans="1:8" s="29" customFormat="1" ht="13.8" hidden="1" x14ac:dyDescent="0.25">
      <c r="A127" s="91" t="s">
        <v>3294</v>
      </c>
      <c r="B127" s="92" t="s">
        <v>2039</v>
      </c>
      <c r="C127" s="93" t="s">
        <v>3145</v>
      </c>
      <c r="D127" s="93" t="s">
        <v>3328</v>
      </c>
      <c r="E127" s="94">
        <v>45169</v>
      </c>
      <c r="F127" s="93"/>
      <c r="G127" s="93"/>
      <c r="H127" s="93"/>
    </row>
    <row r="128" spans="1:8" s="29" customFormat="1" ht="13.8" hidden="1" x14ac:dyDescent="0.25">
      <c r="A128" s="91" t="s">
        <v>3294</v>
      </c>
      <c r="B128" s="92" t="s">
        <v>3354</v>
      </c>
      <c r="C128" s="93" t="s">
        <v>3152</v>
      </c>
      <c r="D128" s="93" t="s">
        <v>3328</v>
      </c>
      <c r="E128" s="94">
        <v>45169</v>
      </c>
      <c r="F128" s="93"/>
      <c r="G128" s="93"/>
      <c r="H128" s="93"/>
    </row>
    <row r="129" spans="1:8" s="29" customFormat="1" ht="13.8" hidden="1" x14ac:dyDescent="0.25">
      <c r="A129" s="57" t="s">
        <v>1403</v>
      </c>
      <c r="B129" s="114" t="s">
        <v>2244</v>
      </c>
      <c r="C129" s="106" t="s">
        <v>2245</v>
      </c>
      <c r="D129" s="93" t="s">
        <v>1593</v>
      </c>
      <c r="E129" s="119">
        <v>45138</v>
      </c>
      <c r="F129" s="93"/>
      <c r="G129" s="93"/>
      <c r="H129" s="93"/>
    </row>
    <row r="130" spans="1:8" s="29" customFormat="1" ht="13.8" hidden="1" x14ac:dyDescent="0.25">
      <c r="A130" s="102" t="s">
        <v>3907</v>
      </c>
      <c r="B130" s="92" t="s">
        <v>4085</v>
      </c>
      <c r="C130" s="93" t="s">
        <v>4084</v>
      </c>
      <c r="D130" s="93" t="s">
        <v>1398</v>
      </c>
      <c r="E130" s="94">
        <v>45429</v>
      </c>
      <c r="F130" s="93"/>
      <c r="G130" s="93" t="s">
        <v>1385</v>
      </c>
      <c r="H130" s="93" t="s">
        <v>1385</v>
      </c>
    </row>
    <row r="131" spans="1:8" s="29" customFormat="1" ht="13.8" hidden="1" x14ac:dyDescent="0.3">
      <c r="A131" s="63" t="s">
        <v>1106</v>
      </c>
      <c r="B131" s="57" t="s">
        <v>2495</v>
      </c>
      <c r="C131" s="62">
        <v>21030</v>
      </c>
      <c r="D131" s="93" t="s">
        <v>5966</v>
      </c>
      <c r="E131" s="60">
        <v>45961</v>
      </c>
      <c r="F131" s="93"/>
      <c r="G131" s="93"/>
      <c r="H131" s="93"/>
    </row>
    <row r="132" spans="1:8" s="29" customFormat="1" ht="13.8" hidden="1" x14ac:dyDescent="0.3">
      <c r="A132" s="57" t="s">
        <v>1106</v>
      </c>
      <c r="B132" s="92" t="s">
        <v>4550</v>
      </c>
      <c r="C132" s="93" t="s">
        <v>4548</v>
      </c>
      <c r="D132" s="93" t="s">
        <v>4549</v>
      </c>
      <c r="E132" s="94">
        <v>46203</v>
      </c>
      <c r="F132" s="93"/>
      <c r="G132" s="93"/>
      <c r="H132" s="93"/>
    </row>
    <row r="133" spans="1:8" s="29" customFormat="1" ht="13.8" hidden="1" x14ac:dyDescent="0.25">
      <c r="A133" s="100" t="s">
        <v>4127</v>
      </c>
      <c r="B133" s="92" t="s">
        <v>4153</v>
      </c>
      <c r="C133" s="93" t="s">
        <v>4154</v>
      </c>
      <c r="D133" s="93" t="s">
        <v>1398</v>
      </c>
      <c r="E133" s="94">
        <v>45401</v>
      </c>
      <c r="F133" s="93"/>
      <c r="G133" s="93"/>
      <c r="H133" s="93"/>
    </row>
    <row r="134" spans="1:8" s="29" customFormat="1" ht="13.8" hidden="1" x14ac:dyDescent="0.25">
      <c r="A134" s="67" t="s">
        <v>3651</v>
      </c>
      <c r="B134" s="67" t="s">
        <v>1071</v>
      </c>
      <c r="C134" s="77" t="s">
        <v>2004</v>
      </c>
      <c r="D134" s="77" t="s">
        <v>2000</v>
      </c>
      <c r="E134" s="55">
        <v>45349</v>
      </c>
      <c r="F134" s="93"/>
      <c r="G134" s="93"/>
      <c r="H134" s="93"/>
    </row>
    <row r="135" spans="1:8" s="29" customFormat="1" ht="13.8" hidden="1" x14ac:dyDescent="0.3">
      <c r="A135" s="57" t="s">
        <v>4448</v>
      </c>
      <c r="B135" s="92" t="s">
        <v>4550</v>
      </c>
      <c r="C135" s="93" t="s">
        <v>4548</v>
      </c>
      <c r="D135" s="93" t="s">
        <v>4549</v>
      </c>
      <c r="E135" s="94">
        <v>46203</v>
      </c>
      <c r="F135" s="93"/>
      <c r="G135" s="93"/>
      <c r="H135" s="93"/>
    </row>
    <row r="136" spans="1:8" s="29" customFormat="1" ht="13.8" hidden="1" x14ac:dyDescent="0.25">
      <c r="A136" s="91" t="s">
        <v>3295</v>
      </c>
      <c r="B136" s="92" t="s">
        <v>2039</v>
      </c>
      <c r="C136" s="93" t="s">
        <v>3145</v>
      </c>
      <c r="D136" s="93" t="s">
        <v>3328</v>
      </c>
      <c r="E136" s="94">
        <v>45169</v>
      </c>
      <c r="F136" s="93"/>
      <c r="G136" s="93"/>
      <c r="H136" s="93"/>
    </row>
    <row r="137" spans="1:8" s="29" customFormat="1" ht="13.8" hidden="1" x14ac:dyDescent="0.25">
      <c r="A137" s="100" t="s">
        <v>4106</v>
      </c>
      <c r="B137" s="92" t="s">
        <v>4153</v>
      </c>
      <c r="C137" s="93" t="s">
        <v>4154</v>
      </c>
      <c r="D137" s="93" t="s">
        <v>1398</v>
      </c>
      <c r="E137" s="94">
        <v>45401</v>
      </c>
      <c r="F137" s="93"/>
      <c r="G137" s="93"/>
      <c r="H137" s="93"/>
    </row>
    <row r="138" spans="1:8" s="29" customFormat="1" ht="13.8" hidden="1" x14ac:dyDescent="0.25">
      <c r="A138" s="127" t="s">
        <v>7530</v>
      </c>
      <c r="B138" s="44" t="s">
        <v>2897</v>
      </c>
      <c r="C138" s="45" t="s">
        <v>7531</v>
      </c>
      <c r="D138" s="93" t="s">
        <v>1971</v>
      </c>
      <c r="E138" s="46">
        <v>45078</v>
      </c>
      <c r="F138" s="45"/>
      <c r="G138" s="45"/>
      <c r="H138" s="45"/>
    </row>
    <row r="139" spans="1:8" s="29" customFormat="1" ht="13.8" hidden="1" x14ac:dyDescent="0.25">
      <c r="A139" s="91" t="s">
        <v>3335</v>
      </c>
      <c r="B139" s="92" t="s">
        <v>3354</v>
      </c>
      <c r="C139" s="93" t="s">
        <v>3152</v>
      </c>
      <c r="D139" s="93" t="s">
        <v>3328</v>
      </c>
      <c r="E139" s="94">
        <v>45169</v>
      </c>
      <c r="F139" s="93"/>
      <c r="G139" s="93"/>
      <c r="H139" s="93"/>
    </row>
    <row r="140" spans="1:8" s="29" customFormat="1" ht="13.8" hidden="1" x14ac:dyDescent="0.3">
      <c r="A140" s="57" t="s">
        <v>1109</v>
      </c>
      <c r="B140" s="57" t="s">
        <v>2495</v>
      </c>
      <c r="C140" s="62">
        <v>21030</v>
      </c>
      <c r="D140" s="93" t="s">
        <v>5966</v>
      </c>
      <c r="E140" s="60">
        <v>45961</v>
      </c>
      <c r="F140" s="93"/>
      <c r="G140" s="93"/>
      <c r="H140" s="93"/>
    </row>
    <row r="141" spans="1:8" s="29" customFormat="1" ht="13.8" hidden="1" x14ac:dyDescent="0.3">
      <c r="A141" s="57" t="s">
        <v>1109</v>
      </c>
      <c r="B141" s="92" t="s">
        <v>4550</v>
      </c>
      <c r="C141" s="93" t="s">
        <v>4548</v>
      </c>
      <c r="D141" s="93" t="s">
        <v>4549</v>
      </c>
      <c r="E141" s="94">
        <v>46203</v>
      </c>
      <c r="F141" s="93"/>
      <c r="G141" s="93"/>
      <c r="H141" s="93"/>
    </row>
    <row r="142" spans="1:8" s="29" customFormat="1" ht="13.8" hidden="1" x14ac:dyDescent="0.3">
      <c r="A142" s="99" t="s">
        <v>7606</v>
      </c>
      <c r="B142" s="92" t="s">
        <v>7637</v>
      </c>
      <c r="C142" s="93" t="s">
        <v>7638</v>
      </c>
      <c r="D142" s="93" t="s">
        <v>1398</v>
      </c>
      <c r="E142" s="94">
        <v>46961</v>
      </c>
      <c r="F142" s="32"/>
      <c r="G142" s="32"/>
      <c r="H142" s="32"/>
    </row>
    <row r="143" spans="1:8" s="29" customFormat="1" ht="13.8" hidden="1" x14ac:dyDescent="0.3">
      <c r="A143" s="99" t="s">
        <v>1945</v>
      </c>
      <c r="B143" s="92" t="s">
        <v>3657</v>
      </c>
      <c r="C143" s="93" t="s">
        <v>3686</v>
      </c>
      <c r="D143" s="93" t="s">
        <v>1814</v>
      </c>
      <c r="E143" s="94">
        <v>45291</v>
      </c>
      <c r="F143" s="93"/>
      <c r="G143" s="93"/>
      <c r="H143" s="93"/>
    </row>
    <row r="144" spans="1:8" s="29" customFormat="1" ht="13.8" hidden="1" x14ac:dyDescent="0.3">
      <c r="A144" s="73" t="s">
        <v>7641</v>
      </c>
      <c r="B144" s="73" t="s">
        <v>7639</v>
      </c>
      <c r="C144" s="36" t="s">
        <v>7640</v>
      </c>
      <c r="D144" s="36" t="s">
        <v>1398</v>
      </c>
      <c r="E144" s="42">
        <v>45504</v>
      </c>
      <c r="F144" s="32"/>
      <c r="G144" s="32"/>
      <c r="H144" s="32"/>
    </row>
    <row r="145" spans="1:8" s="29" customFormat="1" ht="13.8" hidden="1" x14ac:dyDescent="0.3">
      <c r="A145" s="73" t="s">
        <v>7641</v>
      </c>
      <c r="B145" s="89" t="s">
        <v>7692</v>
      </c>
      <c r="C145" s="36" t="s">
        <v>7693</v>
      </c>
      <c r="D145" s="36" t="s">
        <v>1398</v>
      </c>
      <c r="E145" s="42">
        <v>45132</v>
      </c>
      <c r="F145" s="32"/>
      <c r="G145" s="32"/>
      <c r="H145" s="32"/>
    </row>
    <row r="146" spans="1:8" s="29" customFormat="1" ht="13.8" hidden="1" x14ac:dyDescent="0.3">
      <c r="A146" s="99" t="s">
        <v>2734</v>
      </c>
      <c r="B146" s="92" t="s">
        <v>3179</v>
      </c>
      <c r="C146" s="93" t="s">
        <v>3180</v>
      </c>
      <c r="D146" s="93" t="s">
        <v>1398</v>
      </c>
      <c r="E146" s="94">
        <v>45504</v>
      </c>
      <c r="F146" s="93"/>
      <c r="G146" s="93"/>
      <c r="H146" s="93" t="s">
        <v>2055</v>
      </c>
    </row>
    <row r="147" spans="1:8" s="29" customFormat="1" ht="13.8" hidden="1" x14ac:dyDescent="0.25">
      <c r="A147" s="44" t="s">
        <v>32</v>
      </c>
      <c r="B147" s="44" t="s">
        <v>236</v>
      </c>
      <c r="C147" s="45" t="s">
        <v>2499</v>
      </c>
      <c r="D147" s="93" t="s">
        <v>5966</v>
      </c>
      <c r="E147" s="70" t="s">
        <v>1528</v>
      </c>
      <c r="F147" s="93"/>
      <c r="G147" s="93"/>
      <c r="H147" s="93"/>
    </row>
    <row r="148" spans="1:8" s="29" customFormat="1" ht="13.8" hidden="1" x14ac:dyDescent="0.3">
      <c r="A148" s="58" t="s">
        <v>1404</v>
      </c>
      <c r="B148" s="58" t="s">
        <v>4914</v>
      </c>
      <c r="C148" s="59">
        <v>20022</v>
      </c>
      <c r="D148" s="93" t="s">
        <v>5966</v>
      </c>
      <c r="E148" s="60">
        <v>45535</v>
      </c>
      <c r="F148" s="93"/>
      <c r="G148" s="93"/>
      <c r="H148" s="93"/>
    </row>
    <row r="149" spans="1:8" s="29" customFormat="1" ht="13.8" hidden="1" x14ac:dyDescent="0.25">
      <c r="A149" s="98" t="s">
        <v>1404</v>
      </c>
      <c r="B149" s="92" t="s">
        <v>3148</v>
      </c>
      <c r="C149" s="93" t="s">
        <v>3329</v>
      </c>
      <c r="D149" s="93" t="s">
        <v>3328</v>
      </c>
      <c r="E149" s="94">
        <v>45169</v>
      </c>
      <c r="F149" s="93"/>
      <c r="G149" s="93"/>
      <c r="H149" s="93"/>
    </row>
    <row r="150" spans="1:8" s="29" customFormat="1" ht="13.8" hidden="1" x14ac:dyDescent="0.25">
      <c r="A150" s="128" t="s">
        <v>2673</v>
      </c>
      <c r="B150" s="129" t="s">
        <v>3466</v>
      </c>
      <c r="C150" s="51" t="s">
        <v>3467</v>
      </c>
      <c r="D150" s="93" t="s">
        <v>1593</v>
      </c>
      <c r="E150" s="52">
        <v>45128</v>
      </c>
      <c r="F150" s="93"/>
      <c r="G150" s="93"/>
      <c r="H150" s="93"/>
    </row>
    <row r="151" spans="1:8" s="29" customFormat="1" ht="13.8" hidden="1" x14ac:dyDescent="0.3">
      <c r="A151" s="99" t="s">
        <v>2673</v>
      </c>
      <c r="B151" s="92" t="s">
        <v>3657</v>
      </c>
      <c r="C151" s="93" t="s">
        <v>3686</v>
      </c>
      <c r="D151" s="93" t="s">
        <v>1814</v>
      </c>
      <c r="E151" s="94">
        <v>45291</v>
      </c>
      <c r="F151" s="93"/>
      <c r="G151" s="93"/>
      <c r="H151" s="93"/>
    </row>
    <row r="152" spans="1:8" s="29" customFormat="1" ht="13.8" hidden="1" x14ac:dyDescent="0.25">
      <c r="A152" s="92" t="s">
        <v>725</v>
      </c>
      <c r="B152" s="92" t="s">
        <v>1583</v>
      </c>
      <c r="C152" s="93" t="s">
        <v>4627</v>
      </c>
      <c r="D152" s="93" t="s">
        <v>1398</v>
      </c>
      <c r="E152" s="94">
        <v>45155</v>
      </c>
      <c r="F152" s="93"/>
      <c r="G152" s="93" t="s">
        <v>1385</v>
      </c>
      <c r="H152" s="44" t="s">
        <v>1533</v>
      </c>
    </row>
    <row r="153" spans="1:8" s="29" customFormat="1" ht="13.8" hidden="1" x14ac:dyDescent="0.25">
      <c r="A153" s="41" t="s">
        <v>725</v>
      </c>
      <c r="B153" s="89" t="s">
        <v>7741</v>
      </c>
      <c r="C153" s="36" t="s">
        <v>7742</v>
      </c>
      <c r="D153" s="36" t="s">
        <v>1398</v>
      </c>
      <c r="E153" s="42">
        <v>45372</v>
      </c>
      <c r="F153" s="32"/>
      <c r="G153" s="32"/>
      <c r="H153" s="32"/>
    </row>
    <row r="154" spans="1:8" s="29" customFormat="1" ht="13.8" hidden="1" x14ac:dyDescent="0.25">
      <c r="A154" s="41" t="s">
        <v>725</v>
      </c>
      <c r="B154" s="89" t="s">
        <v>7741</v>
      </c>
      <c r="C154" s="36" t="s">
        <v>7815</v>
      </c>
      <c r="D154" s="36" t="s">
        <v>1398</v>
      </c>
      <c r="E154" s="42">
        <v>45169</v>
      </c>
      <c r="F154" s="32"/>
      <c r="G154" s="32"/>
      <c r="H154" s="32"/>
    </row>
    <row r="155" spans="1:8" s="29" customFormat="1" ht="13.8" hidden="1" x14ac:dyDescent="0.25">
      <c r="A155" s="44" t="s">
        <v>1405</v>
      </c>
      <c r="B155" s="44" t="s">
        <v>1494</v>
      </c>
      <c r="C155" s="45" t="s">
        <v>5946</v>
      </c>
      <c r="D155" s="93" t="s">
        <v>5966</v>
      </c>
      <c r="E155" s="70" t="s">
        <v>1528</v>
      </c>
      <c r="F155" s="93"/>
      <c r="G155" s="93"/>
      <c r="H155" s="93"/>
    </row>
    <row r="156" spans="1:8" s="29" customFormat="1" ht="13.8" hidden="1" x14ac:dyDescent="0.25">
      <c r="A156" s="44" t="s">
        <v>3794</v>
      </c>
      <c r="B156" s="44" t="s">
        <v>3795</v>
      </c>
      <c r="C156" s="45" t="s">
        <v>3796</v>
      </c>
      <c r="D156" s="45" t="s">
        <v>1398</v>
      </c>
      <c r="E156" s="46">
        <v>45382</v>
      </c>
      <c r="F156" s="45"/>
      <c r="G156" s="45" t="s">
        <v>1385</v>
      </c>
      <c r="H156" s="45" t="s">
        <v>1385</v>
      </c>
    </row>
    <row r="157" spans="1:8" s="29" customFormat="1" ht="13.8" hidden="1" x14ac:dyDescent="0.25">
      <c r="A157" s="127" t="s">
        <v>3811</v>
      </c>
      <c r="B157" s="44" t="s">
        <v>3809</v>
      </c>
      <c r="C157" s="45" t="s">
        <v>3810</v>
      </c>
      <c r="D157" s="45" t="s">
        <v>1398</v>
      </c>
      <c r="E157" s="46">
        <v>45382</v>
      </c>
      <c r="F157" s="45"/>
      <c r="G157" s="45" t="s">
        <v>1385</v>
      </c>
      <c r="H157" s="45" t="s">
        <v>1385</v>
      </c>
    </row>
    <row r="158" spans="1:8" s="29" customFormat="1" ht="13.8" hidden="1" x14ac:dyDescent="0.3">
      <c r="A158" s="57" t="s">
        <v>5869</v>
      </c>
      <c r="B158" s="57" t="s">
        <v>2495</v>
      </c>
      <c r="C158" s="62">
        <v>21030</v>
      </c>
      <c r="D158" s="93" t="s">
        <v>5966</v>
      </c>
      <c r="E158" s="60">
        <v>45961</v>
      </c>
      <c r="F158" s="93"/>
      <c r="G158" s="93"/>
      <c r="H158" s="93"/>
    </row>
    <row r="159" spans="1:8" s="29" customFormat="1" ht="13.8" hidden="1" x14ac:dyDescent="0.3">
      <c r="A159" s="99" t="s">
        <v>5003</v>
      </c>
      <c r="B159" s="92" t="s">
        <v>5001</v>
      </c>
      <c r="C159" s="93" t="s">
        <v>5000</v>
      </c>
      <c r="D159" s="93" t="s">
        <v>1398</v>
      </c>
      <c r="E159" s="94">
        <v>45245</v>
      </c>
      <c r="F159" s="93"/>
      <c r="G159" s="93"/>
      <c r="H159" s="93" t="s">
        <v>1385</v>
      </c>
    </row>
    <row r="160" spans="1:8" s="29" customFormat="1" ht="13.8" hidden="1" x14ac:dyDescent="0.3">
      <c r="A160" s="57" t="s">
        <v>2767</v>
      </c>
      <c r="B160" s="92" t="s">
        <v>4550</v>
      </c>
      <c r="C160" s="93" t="s">
        <v>4548</v>
      </c>
      <c r="D160" s="93" t="s">
        <v>4549</v>
      </c>
      <c r="E160" s="94">
        <v>46203</v>
      </c>
      <c r="F160" s="93"/>
      <c r="G160" s="93"/>
      <c r="H160" s="93"/>
    </row>
    <row r="161" spans="1:8" s="29" customFormat="1" ht="13.8" hidden="1" x14ac:dyDescent="0.25">
      <c r="A161" s="76" t="s">
        <v>7553</v>
      </c>
      <c r="B161" s="76" t="s">
        <v>3657</v>
      </c>
      <c r="C161" s="97" t="s">
        <v>4856</v>
      </c>
      <c r="D161" s="93" t="s">
        <v>1925</v>
      </c>
      <c r="E161" s="64">
        <v>45169</v>
      </c>
      <c r="F161" s="93"/>
      <c r="G161" s="93"/>
      <c r="H161" s="93"/>
    </row>
    <row r="162" spans="1:8" s="29" customFormat="1" ht="13.8" hidden="1" x14ac:dyDescent="0.25">
      <c r="A162" s="110" t="s">
        <v>214</v>
      </c>
      <c r="B162" s="87" t="s">
        <v>177</v>
      </c>
      <c r="C162" s="95" t="s">
        <v>365</v>
      </c>
      <c r="D162" s="96" t="s">
        <v>436</v>
      </c>
      <c r="E162" s="65">
        <v>45230</v>
      </c>
      <c r="F162" s="96"/>
      <c r="G162" s="96"/>
      <c r="H162" s="96"/>
    </row>
    <row r="163" spans="1:8" s="29" customFormat="1" ht="13.8" hidden="1" x14ac:dyDescent="0.3">
      <c r="A163" s="73" t="s">
        <v>7700</v>
      </c>
      <c r="B163" s="89" t="s">
        <v>7692</v>
      </c>
      <c r="C163" s="36" t="s">
        <v>7693</v>
      </c>
      <c r="D163" s="36" t="s">
        <v>1398</v>
      </c>
      <c r="E163" s="42">
        <v>45132</v>
      </c>
      <c r="F163" s="32"/>
      <c r="G163" s="32"/>
      <c r="H163" s="32"/>
    </row>
    <row r="164" spans="1:8" s="29" customFormat="1" ht="13.8" hidden="1" x14ac:dyDescent="0.25">
      <c r="A164" s="44" t="s">
        <v>9022</v>
      </c>
      <c r="B164" s="44" t="s">
        <v>9023</v>
      </c>
      <c r="C164" s="45" t="s">
        <v>9024</v>
      </c>
      <c r="D164" s="93" t="s">
        <v>436</v>
      </c>
      <c r="E164" s="46">
        <v>45991</v>
      </c>
      <c r="F164" s="45"/>
      <c r="G164" s="45"/>
      <c r="H164" s="93"/>
    </row>
    <row r="165" spans="1:8" s="29" customFormat="1" ht="13.8" hidden="1" x14ac:dyDescent="0.25">
      <c r="A165" s="87" t="s">
        <v>5579</v>
      </c>
      <c r="B165" s="87" t="s">
        <v>5575</v>
      </c>
      <c r="C165" s="95" t="s">
        <v>5580</v>
      </c>
      <c r="D165" s="96" t="s">
        <v>436</v>
      </c>
      <c r="E165" s="65">
        <v>45291</v>
      </c>
      <c r="F165" s="96"/>
      <c r="G165" s="96"/>
      <c r="H165" s="96"/>
    </row>
    <row r="166" spans="1:8" s="29" customFormat="1" ht="13.8" hidden="1" x14ac:dyDescent="0.25">
      <c r="A166" s="87" t="s">
        <v>215</v>
      </c>
      <c r="B166" s="87" t="s">
        <v>216</v>
      </c>
      <c r="C166" s="95" t="s">
        <v>366</v>
      </c>
      <c r="D166" s="96" t="s">
        <v>436</v>
      </c>
      <c r="E166" s="65">
        <v>45230</v>
      </c>
      <c r="F166" s="96"/>
      <c r="G166" s="96"/>
      <c r="H166" s="96"/>
    </row>
    <row r="167" spans="1:8" s="29" customFormat="1" ht="13.8" hidden="1" x14ac:dyDescent="0.25">
      <c r="A167" s="44" t="s">
        <v>5132</v>
      </c>
      <c r="B167" s="44" t="s">
        <v>5131</v>
      </c>
      <c r="C167" s="45" t="s">
        <v>1989</v>
      </c>
      <c r="D167" s="93" t="s">
        <v>2468</v>
      </c>
      <c r="E167" s="46">
        <v>45091</v>
      </c>
      <c r="F167" s="93"/>
      <c r="G167" s="45" t="s">
        <v>1533</v>
      </c>
      <c r="H167" s="93"/>
    </row>
    <row r="168" spans="1:8" s="29" customFormat="1" ht="13.8" hidden="1" x14ac:dyDescent="0.3">
      <c r="A168" s="57" t="s">
        <v>4449</v>
      </c>
      <c r="B168" s="92" t="s">
        <v>4550</v>
      </c>
      <c r="C168" s="93" t="s">
        <v>4548</v>
      </c>
      <c r="D168" s="93" t="s">
        <v>4549</v>
      </c>
      <c r="E168" s="94">
        <v>46203</v>
      </c>
      <c r="F168" s="93"/>
      <c r="G168" s="93"/>
      <c r="H168" s="93"/>
    </row>
    <row r="169" spans="1:8" s="29" customFormat="1" ht="13.8" hidden="1" x14ac:dyDescent="0.3">
      <c r="A169" s="57" t="s">
        <v>5013</v>
      </c>
      <c r="B169" s="57" t="s">
        <v>1488</v>
      </c>
      <c r="C169" s="62">
        <v>21027</v>
      </c>
      <c r="D169" s="93" t="s">
        <v>5966</v>
      </c>
      <c r="E169" s="60">
        <v>45777</v>
      </c>
      <c r="F169" s="93"/>
      <c r="G169" s="93"/>
      <c r="H169" s="93"/>
    </row>
    <row r="170" spans="1:8" s="29" customFormat="1" ht="13.8" hidden="1" x14ac:dyDescent="0.3">
      <c r="A170" s="57" t="s">
        <v>4450</v>
      </c>
      <c r="B170" s="92" t="s">
        <v>4550</v>
      </c>
      <c r="C170" s="93" t="s">
        <v>4548</v>
      </c>
      <c r="D170" s="93" t="s">
        <v>4549</v>
      </c>
      <c r="E170" s="94">
        <v>46203</v>
      </c>
      <c r="F170" s="93"/>
      <c r="G170" s="93"/>
      <c r="H170" s="93"/>
    </row>
    <row r="171" spans="1:8" s="29" customFormat="1" ht="13.8" hidden="1" x14ac:dyDescent="0.3">
      <c r="A171" s="99" t="s">
        <v>1538</v>
      </c>
      <c r="B171" s="92" t="s">
        <v>7637</v>
      </c>
      <c r="C171" s="93" t="s">
        <v>7638</v>
      </c>
      <c r="D171" s="93" t="s">
        <v>1398</v>
      </c>
      <c r="E171" s="94">
        <v>46961</v>
      </c>
      <c r="F171" s="32"/>
      <c r="G171" s="32"/>
      <c r="H171" s="32"/>
    </row>
    <row r="172" spans="1:8" s="29" customFormat="1" ht="13.8" hidden="1" x14ac:dyDescent="0.25">
      <c r="A172" s="100" t="s">
        <v>4128</v>
      </c>
      <c r="B172" s="92" t="s">
        <v>4153</v>
      </c>
      <c r="C172" s="93" t="s">
        <v>4154</v>
      </c>
      <c r="D172" s="93" t="s">
        <v>1398</v>
      </c>
      <c r="E172" s="94">
        <v>45401</v>
      </c>
      <c r="F172" s="93"/>
      <c r="G172" s="93"/>
      <c r="H172" s="93"/>
    </row>
    <row r="173" spans="1:8" s="29" customFormat="1" ht="13.8" x14ac:dyDescent="0.25">
      <c r="A173" s="99" t="s">
        <v>1967</v>
      </c>
      <c r="B173" s="92" t="s">
        <v>1968</v>
      </c>
      <c r="C173" s="93" t="s">
        <v>1969</v>
      </c>
      <c r="D173" s="45" t="s">
        <v>1699</v>
      </c>
      <c r="E173" s="107">
        <v>44377</v>
      </c>
      <c r="F173" s="93"/>
      <c r="G173" s="93" t="s">
        <v>1385</v>
      </c>
      <c r="H173" s="93" t="s">
        <v>1385</v>
      </c>
    </row>
    <row r="174" spans="1:8" s="29" customFormat="1" ht="13.8" hidden="1" x14ac:dyDescent="0.25">
      <c r="A174" s="44" t="s">
        <v>8291</v>
      </c>
      <c r="B174" s="44" t="s">
        <v>6182</v>
      </c>
      <c r="C174" s="45" t="s">
        <v>8292</v>
      </c>
      <c r="D174" s="93" t="s">
        <v>1964</v>
      </c>
      <c r="E174" s="69">
        <v>45108</v>
      </c>
      <c r="F174" s="45"/>
      <c r="G174" s="45"/>
      <c r="H174" s="93"/>
    </row>
    <row r="175" spans="1:8" s="29" customFormat="1" ht="13.8" hidden="1" x14ac:dyDescent="0.25">
      <c r="A175" s="44" t="s">
        <v>1709</v>
      </c>
      <c r="B175" s="44" t="s">
        <v>1769</v>
      </c>
      <c r="C175" s="45" t="s">
        <v>2541</v>
      </c>
      <c r="D175" s="45" t="s">
        <v>1800</v>
      </c>
      <c r="E175" s="45" t="s">
        <v>2974</v>
      </c>
      <c r="F175" s="93"/>
      <c r="G175" s="93"/>
      <c r="H175" s="93"/>
    </row>
    <row r="176" spans="1:8" s="29" customFormat="1" ht="13.8" hidden="1" x14ac:dyDescent="0.25">
      <c r="A176" s="44" t="s">
        <v>3174</v>
      </c>
      <c r="B176" s="44" t="s">
        <v>3176</v>
      </c>
      <c r="C176" s="45" t="s">
        <v>3175</v>
      </c>
      <c r="D176" s="45" t="s">
        <v>2099</v>
      </c>
      <c r="E176" s="46">
        <v>45060</v>
      </c>
      <c r="F176" s="93"/>
      <c r="G176" s="93" t="s">
        <v>1533</v>
      </c>
      <c r="H176" s="93" t="s">
        <v>1385</v>
      </c>
    </row>
    <row r="177" spans="1:8" s="29" customFormat="1" ht="13.8" hidden="1" x14ac:dyDescent="0.25">
      <c r="A177" s="76" t="s">
        <v>7561</v>
      </c>
      <c r="B177" s="76" t="s">
        <v>7562</v>
      </c>
      <c r="C177" s="97" t="s">
        <v>7563</v>
      </c>
      <c r="D177" s="97" t="s">
        <v>2099</v>
      </c>
      <c r="E177" s="64">
        <v>46537</v>
      </c>
      <c r="F177" s="93"/>
      <c r="G177" s="93"/>
      <c r="H177" s="93"/>
    </row>
    <row r="178" spans="1:8" s="29" customFormat="1" ht="13.8" hidden="1" x14ac:dyDescent="0.3">
      <c r="A178" s="57" t="s">
        <v>1406</v>
      </c>
      <c r="B178" s="57" t="s">
        <v>1488</v>
      </c>
      <c r="C178" s="62">
        <v>21027</v>
      </c>
      <c r="D178" s="93" t="s">
        <v>5966</v>
      </c>
      <c r="E178" s="60">
        <v>45777</v>
      </c>
      <c r="F178" s="93"/>
      <c r="G178" s="93"/>
      <c r="H178" s="93"/>
    </row>
    <row r="179" spans="1:8" s="29" customFormat="1" ht="13.8" hidden="1" x14ac:dyDescent="0.3">
      <c r="A179" s="57" t="s">
        <v>729</v>
      </c>
      <c r="B179" s="92" t="s">
        <v>4550</v>
      </c>
      <c r="C179" s="93" t="s">
        <v>4548</v>
      </c>
      <c r="D179" s="93" t="s">
        <v>4549</v>
      </c>
      <c r="E179" s="94">
        <v>46203</v>
      </c>
      <c r="F179" s="93"/>
      <c r="G179" s="93"/>
      <c r="H179" s="93"/>
    </row>
    <row r="180" spans="1:8" s="29" customFormat="1" ht="13.8" hidden="1" x14ac:dyDescent="0.25">
      <c r="A180" s="135" t="s">
        <v>730</v>
      </c>
      <c r="B180" s="135" t="s">
        <v>8283</v>
      </c>
      <c r="C180" s="97" t="s">
        <v>8288</v>
      </c>
      <c r="D180" s="32" t="s">
        <v>1398</v>
      </c>
      <c r="E180" s="33">
        <v>46447</v>
      </c>
      <c r="F180" s="32"/>
      <c r="G180" s="32"/>
      <c r="H180" s="32"/>
    </row>
    <row r="181" spans="1:8" s="29" customFormat="1" ht="13.8" hidden="1" x14ac:dyDescent="0.3">
      <c r="A181" s="73" t="s">
        <v>3117</v>
      </c>
      <c r="B181" s="89" t="s">
        <v>7666</v>
      </c>
      <c r="C181" s="36" t="s">
        <v>7667</v>
      </c>
      <c r="D181" s="36" t="s">
        <v>1398</v>
      </c>
      <c r="E181" s="42">
        <v>45245</v>
      </c>
      <c r="F181" s="32"/>
      <c r="G181" s="32"/>
      <c r="H181" s="32"/>
    </row>
    <row r="182" spans="1:8" s="29" customFormat="1" ht="13.8" hidden="1" x14ac:dyDescent="0.3">
      <c r="A182" s="57" t="s">
        <v>1113</v>
      </c>
      <c r="B182" s="92" t="s">
        <v>4550</v>
      </c>
      <c r="C182" s="93" t="s">
        <v>4548</v>
      </c>
      <c r="D182" s="93" t="s">
        <v>4549</v>
      </c>
      <c r="E182" s="94">
        <v>46203</v>
      </c>
      <c r="F182" s="93"/>
      <c r="G182" s="93"/>
      <c r="H182" s="93"/>
    </row>
    <row r="183" spans="1:8" s="29" customFormat="1" ht="13.8" x14ac:dyDescent="0.3">
      <c r="A183" s="99" t="s">
        <v>1929</v>
      </c>
      <c r="B183" s="92" t="s">
        <v>1544</v>
      </c>
      <c r="C183" s="93" t="s">
        <v>2594</v>
      </c>
      <c r="D183" s="93" t="s">
        <v>2008</v>
      </c>
      <c r="E183" s="107">
        <v>44651</v>
      </c>
      <c r="F183" s="93"/>
      <c r="G183" s="93"/>
      <c r="H183" s="93"/>
    </row>
    <row r="184" spans="1:8" s="29" customFormat="1" ht="13.8" hidden="1" x14ac:dyDescent="0.25">
      <c r="A184" s="44" t="s">
        <v>730</v>
      </c>
      <c r="B184" s="44" t="s">
        <v>8974</v>
      </c>
      <c r="C184" s="45" t="s">
        <v>8975</v>
      </c>
      <c r="D184" s="93" t="s">
        <v>436</v>
      </c>
      <c r="E184" s="46">
        <v>45777</v>
      </c>
      <c r="F184" s="45"/>
      <c r="G184" s="45"/>
      <c r="H184" s="93"/>
    </row>
    <row r="185" spans="1:8" s="29" customFormat="1" ht="13.8" hidden="1" x14ac:dyDescent="0.25">
      <c r="A185" s="87" t="s">
        <v>217</v>
      </c>
      <c r="B185" s="87" t="s">
        <v>206</v>
      </c>
      <c r="C185" s="95" t="s">
        <v>367</v>
      </c>
      <c r="D185" s="96" t="s">
        <v>436</v>
      </c>
      <c r="E185" s="65">
        <v>45382</v>
      </c>
      <c r="F185" s="96"/>
      <c r="G185" s="96"/>
      <c r="H185" s="96"/>
    </row>
    <row r="186" spans="1:8" s="29" customFormat="1" ht="13.8" hidden="1" x14ac:dyDescent="0.3">
      <c r="A186" s="73" t="s">
        <v>7654</v>
      </c>
      <c r="B186" s="73" t="s">
        <v>7655</v>
      </c>
      <c r="C186" s="36" t="s">
        <v>7656</v>
      </c>
      <c r="D186" s="33" t="s">
        <v>1398</v>
      </c>
      <c r="E186" s="42">
        <v>46559</v>
      </c>
      <c r="F186" s="32"/>
      <c r="G186" s="32"/>
      <c r="H186" s="32"/>
    </row>
    <row r="187" spans="1:8" s="29" customFormat="1" ht="13.8" hidden="1" x14ac:dyDescent="0.3">
      <c r="A187" s="57" t="s">
        <v>1407</v>
      </c>
      <c r="B187" s="92" t="s">
        <v>4550</v>
      </c>
      <c r="C187" s="93" t="s">
        <v>4548</v>
      </c>
      <c r="D187" s="93" t="s">
        <v>4549</v>
      </c>
      <c r="E187" s="94">
        <v>46203</v>
      </c>
      <c r="F187" s="93"/>
      <c r="G187" s="93"/>
      <c r="H187" s="93"/>
    </row>
    <row r="188" spans="1:8" s="29" customFormat="1" ht="13.8" hidden="1" x14ac:dyDescent="0.3">
      <c r="A188" s="99" t="s">
        <v>7607</v>
      </c>
      <c r="B188" s="92" t="s">
        <v>7637</v>
      </c>
      <c r="C188" s="93" t="s">
        <v>7638</v>
      </c>
      <c r="D188" s="93" t="s">
        <v>1398</v>
      </c>
      <c r="E188" s="94">
        <v>46961</v>
      </c>
      <c r="F188" s="32"/>
      <c r="G188" s="32"/>
      <c r="H188" s="32"/>
    </row>
    <row r="189" spans="1:8" s="29" customFormat="1" ht="13.8" hidden="1" x14ac:dyDescent="0.3">
      <c r="A189" s="73" t="s">
        <v>7672</v>
      </c>
      <c r="B189" s="89" t="s">
        <v>7673</v>
      </c>
      <c r="C189" s="36" t="s">
        <v>7674</v>
      </c>
      <c r="D189" s="36" t="s">
        <v>1398</v>
      </c>
      <c r="E189" s="42">
        <v>45245</v>
      </c>
      <c r="F189" s="32"/>
      <c r="G189" s="32"/>
      <c r="H189" s="32"/>
    </row>
    <row r="190" spans="1:8" s="29" customFormat="1" ht="13.8" hidden="1" x14ac:dyDescent="0.25">
      <c r="A190" s="92" t="s">
        <v>4611</v>
      </c>
      <c r="B190" s="92" t="s">
        <v>1583</v>
      </c>
      <c r="C190" s="93" t="s">
        <v>4627</v>
      </c>
      <c r="D190" s="93" t="s">
        <v>1398</v>
      </c>
      <c r="E190" s="94">
        <v>45155</v>
      </c>
      <c r="F190" s="93"/>
      <c r="G190" s="93" t="s">
        <v>1385</v>
      </c>
      <c r="H190" s="44" t="s">
        <v>1533</v>
      </c>
    </row>
    <row r="191" spans="1:8" s="29" customFormat="1" ht="13.8" hidden="1" x14ac:dyDescent="0.25">
      <c r="A191" s="99" t="s">
        <v>3260</v>
      </c>
      <c r="B191" s="111" t="s">
        <v>1363</v>
      </c>
      <c r="C191" s="45" t="s">
        <v>3258</v>
      </c>
      <c r="D191" s="93" t="s">
        <v>2528</v>
      </c>
      <c r="E191" s="46">
        <v>45227</v>
      </c>
      <c r="F191" s="93"/>
      <c r="G191" s="93"/>
      <c r="H191" s="93"/>
    </row>
    <row r="192" spans="1:8" s="29" customFormat="1" ht="13.8" hidden="1" x14ac:dyDescent="0.25">
      <c r="A192" s="44" t="s">
        <v>8979</v>
      </c>
      <c r="B192" s="44" t="s">
        <v>284</v>
      </c>
      <c r="C192" s="45" t="s">
        <v>8980</v>
      </c>
      <c r="D192" s="93" t="s">
        <v>436</v>
      </c>
      <c r="E192" s="46">
        <v>45777</v>
      </c>
      <c r="F192" s="45"/>
      <c r="G192" s="45"/>
      <c r="H192" s="93"/>
    </row>
    <row r="193" spans="1:8" s="29" customFormat="1" ht="13.8" hidden="1" x14ac:dyDescent="0.25">
      <c r="A193" s="87" t="s">
        <v>218</v>
      </c>
      <c r="B193" s="87" t="s">
        <v>5581</v>
      </c>
      <c r="C193" s="95" t="s">
        <v>3862</v>
      </c>
      <c r="D193" s="96" t="s">
        <v>436</v>
      </c>
      <c r="E193" s="65">
        <v>45657</v>
      </c>
      <c r="F193" s="96"/>
      <c r="G193" s="96"/>
      <c r="H193" s="96"/>
    </row>
    <row r="194" spans="1:8" s="29" customFormat="1" ht="13.8" hidden="1" x14ac:dyDescent="0.3">
      <c r="A194" s="57" t="s">
        <v>4451</v>
      </c>
      <c r="B194" s="92" t="s">
        <v>4550</v>
      </c>
      <c r="C194" s="93" t="s">
        <v>4548</v>
      </c>
      <c r="D194" s="93" t="s">
        <v>4549</v>
      </c>
      <c r="E194" s="94">
        <v>46203</v>
      </c>
      <c r="F194" s="93"/>
      <c r="G194" s="93"/>
      <c r="H194" s="93"/>
    </row>
    <row r="195" spans="1:8" s="29" customFormat="1" ht="13.8" hidden="1" x14ac:dyDescent="0.3">
      <c r="A195" s="57" t="s">
        <v>2477</v>
      </c>
      <c r="B195" s="57" t="s">
        <v>2495</v>
      </c>
      <c r="C195" s="62">
        <v>21030</v>
      </c>
      <c r="D195" s="93" t="s">
        <v>5966</v>
      </c>
      <c r="E195" s="60">
        <v>45961</v>
      </c>
      <c r="F195" s="93"/>
      <c r="G195" s="93"/>
      <c r="H195" s="93"/>
    </row>
    <row r="196" spans="1:8" s="29" customFormat="1" ht="13.8" hidden="1" x14ac:dyDescent="0.3">
      <c r="A196" s="57" t="s">
        <v>4452</v>
      </c>
      <c r="B196" s="92" t="s">
        <v>4550</v>
      </c>
      <c r="C196" s="93" t="s">
        <v>4548</v>
      </c>
      <c r="D196" s="93" t="s">
        <v>4549</v>
      </c>
      <c r="E196" s="94">
        <v>46203</v>
      </c>
      <c r="F196" s="93"/>
      <c r="G196" s="93"/>
      <c r="H196" s="93"/>
    </row>
    <row r="197" spans="1:8" s="29" customFormat="1" ht="13.8" hidden="1" x14ac:dyDescent="0.25">
      <c r="A197" s="87" t="s">
        <v>220</v>
      </c>
      <c r="B197" s="87" t="s">
        <v>221</v>
      </c>
      <c r="C197" s="95" t="s">
        <v>4972</v>
      </c>
      <c r="D197" s="96" t="s">
        <v>436</v>
      </c>
      <c r="E197" s="65">
        <v>45412</v>
      </c>
      <c r="F197" s="96"/>
      <c r="G197" s="96"/>
      <c r="H197" s="96"/>
    </row>
    <row r="198" spans="1:8" s="29" customFormat="1" ht="13.8" x14ac:dyDescent="0.25">
      <c r="A198" s="44" t="s">
        <v>2945</v>
      </c>
      <c r="B198" s="44" t="s">
        <v>2946</v>
      </c>
      <c r="C198" s="45" t="s">
        <v>2052</v>
      </c>
      <c r="D198" s="45" t="s">
        <v>1980</v>
      </c>
      <c r="E198" s="69">
        <v>44773</v>
      </c>
      <c r="F198" s="93"/>
      <c r="G198" s="93"/>
      <c r="H198" s="93"/>
    </row>
    <row r="199" spans="1:8" s="29" customFormat="1" ht="13.8" hidden="1" x14ac:dyDescent="0.25">
      <c r="A199" s="47" t="s">
        <v>2945</v>
      </c>
      <c r="B199" s="92" t="s">
        <v>1583</v>
      </c>
      <c r="C199" s="93" t="s">
        <v>4627</v>
      </c>
      <c r="D199" s="93" t="s">
        <v>1398</v>
      </c>
      <c r="E199" s="94">
        <v>45155</v>
      </c>
      <c r="F199" s="93"/>
      <c r="G199" s="93" t="s">
        <v>1385</v>
      </c>
      <c r="H199" s="44" t="s">
        <v>1533</v>
      </c>
    </row>
    <row r="200" spans="1:8" s="29" customFormat="1" ht="13.8" hidden="1" x14ac:dyDescent="0.25">
      <c r="A200" s="91" t="s">
        <v>3296</v>
      </c>
      <c r="B200" s="92" t="s">
        <v>2039</v>
      </c>
      <c r="C200" s="93" t="s">
        <v>3145</v>
      </c>
      <c r="D200" s="93" t="s">
        <v>3328</v>
      </c>
      <c r="E200" s="94">
        <v>45169</v>
      </c>
      <c r="F200" s="93"/>
      <c r="G200" s="93"/>
      <c r="H200" s="93"/>
    </row>
    <row r="201" spans="1:8" s="29" customFormat="1" ht="13.8" hidden="1" x14ac:dyDescent="0.25">
      <c r="A201" s="91" t="s">
        <v>3296</v>
      </c>
      <c r="B201" s="92" t="s">
        <v>3354</v>
      </c>
      <c r="C201" s="93" t="s">
        <v>3152</v>
      </c>
      <c r="D201" s="93" t="s">
        <v>3328</v>
      </c>
      <c r="E201" s="94">
        <v>45169</v>
      </c>
      <c r="F201" s="93"/>
      <c r="G201" s="93"/>
      <c r="H201" s="93"/>
    </row>
    <row r="202" spans="1:8" s="29" customFormat="1" ht="13.8" hidden="1" x14ac:dyDescent="0.25">
      <c r="A202" s="98" t="s">
        <v>3296</v>
      </c>
      <c r="B202" s="92" t="s">
        <v>3148</v>
      </c>
      <c r="C202" s="93" t="s">
        <v>3329</v>
      </c>
      <c r="D202" s="93" t="s">
        <v>3328</v>
      </c>
      <c r="E202" s="94">
        <v>45169</v>
      </c>
      <c r="F202" s="93"/>
      <c r="G202" s="93"/>
      <c r="H202" s="93"/>
    </row>
    <row r="203" spans="1:8" s="29" customFormat="1" ht="13.8" hidden="1" x14ac:dyDescent="0.3">
      <c r="A203" s="57" t="s">
        <v>5014</v>
      </c>
      <c r="B203" s="57" t="s">
        <v>1488</v>
      </c>
      <c r="C203" s="62">
        <v>21027</v>
      </c>
      <c r="D203" s="93" t="s">
        <v>5966</v>
      </c>
      <c r="E203" s="60">
        <v>45777</v>
      </c>
      <c r="F203" s="93"/>
      <c r="G203" s="93"/>
      <c r="H203" s="93"/>
    </row>
    <row r="204" spans="1:8" s="29" customFormat="1" ht="13.8" hidden="1" x14ac:dyDescent="0.3">
      <c r="A204" s="57" t="s">
        <v>4211</v>
      </c>
      <c r="B204" s="92" t="s">
        <v>4550</v>
      </c>
      <c r="C204" s="93" t="s">
        <v>4548</v>
      </c>
      <c r="D204" s="93" t="s">
        <v>4549</v>
      </c>
      <c r="E204" s="94">
        <v>46203</v>
      </c>
      <c r="F204" s="93"/>
      <c r="G204" s="93"/>
      <c r="H204" s="93"/>
    </row>
    <row r="205" spans="1:8" s="29" customFormat="1" ht="13.8" hidden="1" x14ac:dyDescent="0.25">
      <c r="A205" s="127" t="s">
        <v>3812</v>
      </c>
      <c r="B205" s="44" t="s">
        <v>3809</v>
      </c>
      <c r="C205" s="45" t="s">
        <v>3810</v>
      </c>
      <c r="D205" s="45" t="s">
        <v>1398</v>
      </c>
      <c r="E205" s="46">
        <v>45382</v>
      </c>
      <c r="F205" s="45"/>
      <c r="G205" s="45" t="s">
        <v>1385</v>
      </c>
      <c r="H205" s="45" t="s">
        <v>1385</v>
      </c>
    </row>
    <row r="206" spans="1:8" s="29" customFormat="1" ht="13.8" hidden="1" x14ac:dyDescent="0.3">
      <c r="A206" s="99" t="s">
        <v>3222</v>
      </c>
      <c r="B206" s="92" t="s">
        <v>3142</v>
      </c>
      <c r="C206" s="93" t="s">
        <v>4177</v>
      </c>
      <c r="D206" s="93" t="s">
        <v>1971</v>
      </c>
      <c r="E206" s="94">
        <v>45098</v>
      </c>
      <c r="F206" s="93"/>
      <c r="G206" s="93" t="s">
        <v>1609</v>
      </c>
      <c r="H206" s="93" t="s">
        <v>3223</v>
      </c>
    </row>
    <row r="207" spans="1:8" s="29" customFormat="1" ht="13.8" hidden="1" x14ac:dyDescent="0.25">
      <c r="A207" s="110" t="s">
        <v>222</v>
      </c>
      <c r="B207" s="87" t="s">
        <v>177</v>
      </c>
      <c r="C207" s="95" t="s">
        <v>368</v>
      </c>
      <c r="D207" s="96" t="s">
        <v>436</v>
      </c>
      <c r="E207" s="65">
        <v>45230</v>
      </c>
      <c r="F207" s="96"/>
      <c r="G207" s="96"/>
      <c r="H207" s="96"/>
    </row>
    <row r="208" spans="1:8" s="29" customFormat="1" ht="13.8" hidden="1" x14ac:dyDescent="0.3">
      <c r="A208" s="57" t="s">
        <v>5870</v>
      </c>
      <c r="B208" s="57" t="s">
        <v>2495</v>
      </c>
      <c r="C208" s="62">
        <v>21030</v>
      </c>
      <c r="D208" s="93" t="s">
        <v>5966</v>
      </c>
      <c r="E208" s="60">
        <v>45961</v>
      </c>
      <c r="F208" s="93"/>
      <c r="G208" s="93"/>
      <c r="H208" s="93"/>
    </row>
    <row r="209" spans="1:8" s="29" customFormat="1" ht="13.8" hidden="1" x14ac:dyDescent="0.25">
      <c r="A209" s="87" t="s">
        <v>5582</v>
      </c>
      <c r="B209" s="87" t="s">
        <v>5583</v>
      </c>
      <c r="C209" s="95" t="s">
        <v>5584</v>
      </c>
      <c r="D209" s="96" t="s">
        <v>436</v>
      </c>
      <c r="E209" s="65">
        <v>45291</v>
      </c>
      <c r="F209" s="96"/>
      <c r="G209" s="96"/>
      <c r="H209" s="96"/>
    </row>
    <row r="210" spans="1:8" s="29" customFormat="1" ht="13.8" hidden="1" x14ac:dyDescent="0.3">
      <c r="A210" s="57" t="s">
        <v>3216</v>
      </c>
      <c r="B210" s="57" t="s">
        <v>2471</v>
      </c>
      <c r="C210" s="62" t="s">
        <v>4969</v>
      </c>
      <c r="D210" s="93" t="s">
        <v>1616</v>
      </c>
      <c r="E210" s="60">
        <v>45535</v>
      </c>
      <c r="F210" s="93"/>
      <c r="G210" s="93"/>
      <c r="H210" s="93"/>
    </row>
    <row r="211" spans="1:8" s="29" customFormat="1" ht="13.8" hidden="1" x14ac:dyDescent="0.25">
      <c r="A211" s="41" t="s">
        <v>7747</v>
      </c>
      <c r="B211" s="89" t="s">
        <v>7741</v>
      </c>
      <c r="C211" s="36" t="s">
        <v>7742</v>
      </c>
      <c r="D211" s="36" t="s">
        <v>1398</v>
      </c>
      <c r="E211" s="42">
        <v>45372</v>
      </c>
      <c r="F211" s="32"/>
      <c r="G211" s="32"/>
      <c r="H211" s="32"/>
    </row>
    <row r="212" spans="1:8" s="29" customFormat="1" ht="13.8" hidden="1" x14ac:dyDescent="0.25">
      <c r="A212" s="41" t="s">
        <v>7747</v>
      </c>
      <c r="B212" s="89" t="s">
        <v>7741</v>
      </c>
      <c r="C212" s="36" t="s">
        <v>7815</v>
      </c>
      <c r="D212" s="36" t="s">
        <v>1398</v>
      </c>
      <c r="E212" s="42">
        <v>45169</v>
      </c>
      <c r="F212" s="32"/>
      <c r="G212" s="32"/>
      <c r="H212" s="32"/>
    </row>
    <row r="213" spans="1:8" s="29" customFormat="1" ht="13.8" hidden="1" x14ac:dyDescent="0.25">
      <c r="A213" s="44" t="s">
        <v>5871</v>
      </c>
      <c r="B213" s="44" t="s">
        <v>5933</v>
      </c>
      <c r="C213" s="45" t="s">
        <v>5947</v>
      </c>
      <c r="D213" s="93" t="s">
        <v>5966</v>
      </c>
      <c r="E213" s="70" t="s">
        <v>1528</v>
      </c>
      <c r="F213" s="93"/>
      <c r="G213" s="93"/>
      <c r="H213" s="93"/>
    </row>
    <row r="214" spans="1:8" s="29" customFormat="1" ht="13.8" hidden="1" x14ac:dyDescent="0.25">
      <c r="A214" s="76" t="s">
        <v>7568</v>
      </c>
      <c r="B214" s="76" t="s">
        <v>7277</v>
      </c>
      <c r="C214" s="97" t="s">
        <v>2193</v>
      </c>
      <c r="D214" s="97" t="s">
        <v>2468</v>
      </c>
      <c r="E214" s="64">
        <v>45090</v>
      </c>
      <c r="F214" s="93"/>
      <c r="G214" s="93"/>
      <c r="H214" s="93"/>
    </row>
    <row r="215" spans="1:8" s="29" customFormat="1" ht="13.8" hidden="1" x14ac:dyDescent="0.3">
      <c r="A215" s="57" t="s">
        <v>19</v>
      </c>
      <c r="B215" s="57" t="s">
        <v>2495</v>
      </c>
      <c r="C215" s="62">
        <v>21030</v>
      </c>
      <c r="D215" s="93" t="s">
        <v>5966</v>
      </c>
      <c r="E215" s="60">
        <v>45961</v>
      </c>
      <c r="F215" s="93"/>
      <c r="G215" s="93"/>
      <c r="H215" s="93"/>
    </row>
    <row r="216" spans="1:8" s="29" customFormat="1" ht="13.8" hidden="1" x14ac:dyDescent="0.3">
      <c r="A216" s="57" t="s">
        <v>19</v>
      </c>
      <c r="B216" s="57" t="s">
        <v>5934</v>
      </c>
      <c r="C216" s="62">
        <v>2209</v>
      </c>
      <c r="D216" s="93" t="s">
        <v>5966</v>
      </c>
      <c r="E216" s="60">
        <v>45276</v>
      </c>
      <c r="F216" s="93"/>
      <c r="G216" s="93"/>
      <c r="H216" s="93"/>
    </row>
    <row r="217" spans="1:8" s="29" customFormat="1" ht="13.8" hidden="1" x14ac:dyDescent="0.25">
      <c r="A217" s="44" t="s">
        <v>19</v>
      </c>
      <c r="B217" s="44" t="s">
        <v>4983</v>
      </c>
      <c r="C217" s="45" t="s">
        <v>4984</v>
      </c>
      <c r="D217" s="93" t="s">
        <v>1398</v>
      </c>
      <c r="E217" s="46">
        <v>45220</v>
      </c>
      <c r="F217" s="93"/>
      <c r="G217" s="93"/>
      <c r="H217" s="93" t="s">
        <v>1533</v>
      </c>
    </row>
    <row r="218" spans="1:8" s="29" customFormat="1" ht="13.8" hidden="1" x14ac:dyDescent="0.3">
      <c r="A218" s="57" t="s">
        <v>1119</v>
      </c>
      <c r="B218" s="57" t="s">
        <v>1488</v>
      </c>
      <c r="C218" s="62">
        <v>21027</v>
      </c>
      <c r="D218" s="93" t="s">
        <v>5966</v>
      </c>
      <c r="E218" s="60">
        <v>45777</v>
      </c>
      <c r="F218" s="93"/>
      <c r="G218" s="93"/>
      <c r="H218" s="93"/>
    </row>
    <row r="219" spans="1:8" s="29" customFormat="1" ht="13.8" hidden="1" x14ac:dyDescent="0.25">
      <c r="A219" s="100" t="s">
        <v>4130</v>
      </c>
      <c r="B219" s="92" t="s">
        <v>4153</v>
      </c>
      <c r="C219" s="93" t="s">
        <v>4154</v>
      </c>
      <c r="D219" s="93" t="s">
        <v>1398</v>
      </c>
      <c r="E219" s="94">
        <v>45401</v>
      </c>
      <c r="F219" s="93"/>
      <c r="G219" s="93"/>
      <c r="H219" s="93"/>
    </row>
    <row r="220" spans="1:8" s="29" customFormat="1" ht="13.8" hidden="1" x14ac:dyDescent="0.25">
      <c r="A220" s="100" t="s">
        <v>4129</v>
      </c>
      <c r="B220" s="92" t="s">
        <v>4153</v>
      </c>
      <c r="C220" s="93" t="s">
        <v>4154</v>
      </c>
      <c r="D220" s="93" t="s">
        <v>1398</v>
      </c>
      <c r="E220" s="94">
        <v>45401</v>
      </c>
      <c r="F220" s="93"/>
      <c r="G220" s="93"/>
      <c r="H220" s="93"/>
    </row>
    <row r="221" spans="1:8" s="29" customFormat="1" ht="13.8" hidden="1" x14ac:dyDescent="0.25">
      <c r="A221" s="41" t="s">
        <v>7748</v>
      </c>
      <c r="B221" s="89" t="s">
        <v>7741</v>
      </c>
      <c r="C221" s="36" t="s">
        <v>7742</v>
      </c>
      <c r="D221" s="36" t="s">
        <v>1398</v>
      </c>
      <c r="E221" s="42">
        <v>45372</v>
      </c>
      <c r="F221" s="32"/>
      <c r="G221" s="32"/>
      <c r="H221" s="32"/>
    </row>
    <row r="222" spans="1:8" s="29" customFormat="1" ht="13.8" hidden="1" x14ac:dyDescent="0.25">
      <c r="A222" s="175" t="s">
        <v>7748</v>
      </c>
      <c r="B222" s="89" t="s">
        <v>7741</v>
      </c>
      <c r="C222" s="36" t="s">
        <v>7815</v>
      </c>
      <c r="D222" s="36" t="s">
        <v>1398</v>
      </c>
      <c r="E222" s="42">
        <v>45169</v>
      </c>
      <c r="F222" s="32"/>
      <c r="G222" s="32"/>
      <c r="H222" s="32"/>
    </row>
    <row r="223" spans="1:8" s="29" customFormat="1" ht="13.8" hidden="1" x14ac:dyDescent="0.3">
      <c r="A223" s="73" t="s">
        <v>7804</v>
      </c>
      <c r="B223" s="89" t="s">
        <v>7805</v>
      </c>
      <c r="C223" s="36" t="s">
        <v>7806</v>
      </c>
      <c r="D223" s="36" t="s">
        <v>1398</v>
      </c>
      <c r="E223" s="42">
        <v>45139</v>
      </c>
      <c r="F223" s="32"/>
      <c r="G223" s="32"/>
      <c r="H223" s="32"/>
    </row>
    <row r="224" spans="1:8" s="29" customFormat="1" ht="13.8" hidden="1" x14ac:dyDescent="0.3">
      <c r="A224" s="171" t="s">
        <v>3411</v>
      </c>
      <c r="B224" s="31" t="s">
        <v>7651</v>
      </c>
      <c r="C224" s="32" t="s">
        <v>7652</v>
      </c>
      <c r="D224" s="33" t="s">
        <v>1398</v>
      </c>
      <c r="E224" s="33">
        <v>45246</v>
      </c>
      <c r="F224" s="32"/>
      <c r="G224" s="32"/>
      <c r="H224" s="32"/>
    </row>
    <row r="225" spans="1:8" s="29" customFormat="1" ht="13.8" hidden="1" x14ac:dyDescent="0.3">
      <c r="A225" s="73" t="s">
        <v>3411</v>
      </c>
      <c r="B225" s="89" t="s">
        <v>7684</v>
      </c>
      <c r="C225" s="36" t="s">
        <v>7685</v>
      </c>
      <c r="D225" s="36" t="s">
        <v>1398</v>
      </c>
      <c r="E225" s="42">
        <v>45139</v>
      </c>
      <c r="F225" s="32"/>
      <c r="G225" s="32"/>
      <c r="H225" s="32"/>
    </row>
    <row r="226" spans="1:8" s="29" customFormat="1" ht="13.8" hidden="1" x14ac:dyDescent="0.3">
      <c r="A226" s="99" t="s">
        <v>1999</v>
      </c>
      <c r="B226" s="92" t="s">
        <v>2003</v>
      </c>
      <c r="C226" s="93" t="s">
        <v>2004</v>
      </c>
      <c r="D226" s="93" t="s">
        <v>2000</v>
      </c>
      <c r="E226" s="94">
        <v>45280</v>
      </c>
      <c r="F226" s="93"/>
      <c r="G226" s="93"/>
      <c r="H226" s="93"/>
    </row>
    <row r="227" spans="1:8" s="29" customFormat="1" ht="13.8" hidden="1" x14ac:dyDescent="0.25">
      <c r="A227" s="87" t="s">
        <v>5585</v>
      </c>
      <c r="B227" s="87" t="s">
        <v>5562</v>
      </c>
      <c r="C227" s="95" t="s">
        <v>5586</v>
      </c>
      <c r="D227" s="96" t="s">
        <v>436</v>
      </c>
      <c r="E227" s="65">
        <v>45412</v>
      </c>
      <c r="F227" s="96"/>
      <c r="G227" s="96"/>
      <c r="H227" s="96"/>
    </row>
    <row r="228" spans="1:8" s="29" customFormat="1" ht="13.8" hidden="1" x14ac:dyDescent="0.25">
      <c r="A228" s="100" t="s">
        <v>1970</v>
      </c>
      <c r="B228" s="92" t="s">
        <v>4153</v>
      </c>
      <c r="C228" s="93" t="s">
        <v>4154</v>
      </c>
      <c r="D228" s="93" t="s">
        <v>1398</v>
      </c>
      <c r="E228" s="94">
        <v>45401</v>
      </c>
      <c r="F228" s="93"/>
      <c r="G228" s="93"/>
      <c r="H228" s="93"/>
    </row>
    <row r="229" spans="1:8" s="29" customFormat="1" ht="13.8" hidden="1" x14ac:dyDescent="0.25">
      <c r="A229" s="92" t="s">
        <v>1970</v>
      </c>
      <c r="B229" s="92" t="s">
        <v>1583</v>
      </c>
      <c r="C229" s="93" t="s">
        <v>4627</v>
      </c>
      <c r="D229" s="93" t="s">
        <v>1398</v>
      </c>
      <c r="E229" s="94">
        <v>45155</v>
      </c>
      <c r="F229" s="93"/>
      <c r="G229" s="93" t="s">
        <v>1385</v>
      </c>
      <c r="H229" s="44" t="s">
        <v>1533</v>
      </c>
    </row>
    <row r="230" spans="1:8" s="29" customFormat="1" ht="13.8" hidden="1" x14ac:dyDescent="0.25">
      <c r="A230" s="71" t="s">
        <v>1970</v>
      </c>
      <c r="B230" s="89" t="s">
        <v>1612</v>
      </c>
      <c r="C230" s="36" t="s">
        <v>7735</v>
      </c>
      <c r="D230" s="36" t="s">
        <v>1398</v>
      </c>
      <c r="E230" s="42">
        <v>46166</v>
      </c>
      <c r="F230" s="32"/>
      <c r="G230" s="32"/>
      <c r="H230" s="32"/>
    </row>
    <row r="231" spans="1:8" s="29" customFormat="1" ht="13.8" hidden="1" x14ac:dyDescent="0.3">
      <c r="A231" s="57" t="s">
        <v>4909</v>
      </c>
      <c r="B231" s="58" t="s">
        <v>4914</v>
      </c>
      <c r="C231" s="59">
        <v>20022</v>
      </c>
      <c r="D231" s="93" t="s">
        <v>5966</v>
      </c>
      <c r="E231" s="60">
        <v>45535</v>
      </c>
      <c r="F231" s="93"/>
      <c r="G231" s="93"/>
      <c r="H231" s="93"/>
    </row>
    <row r="232" spans="1:8" s="29" customFormat="1" ht="13.8" hidden="1" x14ac:dyDescent="0.25">
      <c r="A232" s="87" t="s">
        <v>5587</v>
      </c>
      <c r="B232" s="87" t="s">
        <v>5588</v>
      </c>
      <c r="C232" s="95" t="s">
        <v>5589</v>
      </c>
      <c r="D232" s="96" t="s">
        <v>436</v>
      </c>
      <c r="E232" s="65">
        <v>45291</v>
      </c>
      <c r="F232" s="96"/>
      <c r="G232" s="96"/>
      <c r="H232" s="96"/>
    </row>
    <row r="233" spans="1:8" s="29" customFormat="1" ht="13.8" hidden="1" x14ac:dyDescent="0.3">
      <c r="A233" s="57" t="s">
        <v>1408</v>
      </c>
      <c r="B233" s="57" t="s">
        <v>1488</v>
      </c>
      <c r="C233" s="62">
        <v>21027</v>
      </c>
      <c r="D233" s="93" t="s">
        <v>5966</v>
      </c>
      <c r="E233" s="60">
        <v>45777</v>
      </c>
      <c r="F233" s="93"/>
      <c r="G233" s="93"/>
      <c r="H233" s="93"/>
    </row>
    <row r="234" spans="1:8" s="29" customFormat="1" ht="13.8" hidden="1" x14ac:dyDescent="0.3">
      <c r="A234" s="73" t="s">
        <v>7675</v>
      </c>
      <c r="B234" s="89" t="s">
        <v>7673</v>
      </c>
      <c r="C234" s="36" t="s">
        <v>7674</v>
      </c>
      <c r="D234" s="36" t="s">
        <v>1398</v>
      </c>
      <c r="E234" s="42">
        <v>45245</v>
      </c>
      <c r="F234" s="32"/>
      <c r="G234" s="32"/>
      <c r="H234" s="32"/>
    </row>
    <row r="235" spans="1:8" s="29" customFormat="1" ht="13.8" hidden="1" x14ac:dyDescent="0.25">
      <c r="A235" s="41" t="s">
        <v>7749</v>
      </c>
      <c r="B235" s="89" t="s">
        <v>7741</v>
      </c>
      <c r="C235" s="36" t="s">
        <v>7742</v>
      </c>
      <c r="D235" s="36" t="s">
        <v>1398</v>
      </c>
      <c r="E235" s="42">
        <v>45372</v>
      </c>
      <c r="F235" s="32"/>
      <c r="G235" s="32"/>
      <c r="H235" s="32"/>
    </row>
    <row r="236" spans="1:8" s="29" customFormat="1" ht="13.8" hidden="1" x14ac:dyDescent="0.25">
      <c r="A236" s="41" t="s">
        <v>7749</v>
      </c>
      <c r="B236" s="89" t="s">
        <v>7741</v>
      </c>
      <c r="C236" s="36" t="s">
        <v>7815</v>
      </c>
      <c r="D236" s="36" t="s">
        <v>1398</v>
      </c>
      <c r="E236" s="42">
        <v>45169</v>
      </c>
      <c r="F236" s="32"/>
      <c r="G236" s="32"/>
      <c r="H236" s="32"/>
    </row>
    <row r="237" spans="1:8" s="29" customFormat="1" ht="13.8" hidden="1" x14ac:dyDescent="0.3">
      <c r="A237" s="99" t="s">
        <v>1953</v>
      </c>
      <c r="B237" s="92" t="s">
        <v>3793</v>
      </c>
      <c r="C237" s="96" t="s">
        <v>3604</v>
      </c>
      <c r="D237" s="93" t="s">
        <v>4549</v>
      </c>
      <c r="E237" s="94">
        <v>45998</v>
      </c>
      <c r="F237" s="93"/>
      <c r="G237" s="93"/>
      <c r="H237" s="93"/>
    </row>
    <row r="238" spans="1:8" s="29" customFormat="1" ht="13.8" hidden="1" x14ac:dyDescent="0.3">
      <c r="A238" s="99" t="s">
        <v>2068</v>
      </c>
      <c r="B238" s="92" t="s">
        <v>2069</v>
      </c>
      <c r="C238" s="93" t="s">
        <v>2070</v>
      </c>
      <c r="D238" s="93" t="s">
        <v>1398</v>
      </c>
      <c r="E238" s="94">
        <v>45544</v>
      </c>
      <c r="F238" s="93"/>
      <c r="G238" s="93"/>
      <c r="H238" s="93"/>
    </row>
    <row r="239" spans="1:8" s="29" customFormat="1" ht="13.8" hidden="1" x14ac:dyDescent="0.25">
      <c r="A239" s="130" t="s">
        <v>3813</v>
      </c>
      <c r="B239" s="44" t="s">
        <v>3809</v>
      </c>
      <c r="C239" s="45" t="s">
        <v>3810</v>
      </c>
      <c r="D239" s="45" t="s">
        <v>1398</v>
      </c>
      <c r="E239" s="46">
        <v>45382</v>
      </c>
      <c r="F239" s="45"/>
      <c r="G239" s="45" t="s">
        <v>1385</v>
      </c>
      <c r="H239" s="45" t="s">
        <v>1385</v>
      </c>
    </row>
    <row r="240" spans="1:8" s="29" customFormat="1" ht="13.8" hidden="1" x14ac:dyDescent="0.25">
      <c r="A240" s="87" t="s">
        <v>5590</v>
      </c>
      <c r="B240" s="87" t="s">
        <v>5591</v>
      </c>
      <c r="C240" s="95" t="s">
        <v>5592</v>
      </c>
      <c r="D240" s="96" t="s">
        <v>436</v>
      </c>
      <c r="E240" s="65">
        <v>45291</v>
      </c>
      <c r="F240" s="96"/>
      <c r="G240" s="96"/>
      <c r="H240" s="96"/>
    </row>
    <row r="241" spans="1:8" s="29" customFormat="1" ht="13.8" hidden="1" x14ac:dyDescent="0.25">
      <c r="A241" s="130" t="s">
        <v>3814</v>
      </c>
      <c r="B241" s="44" t="s">
        <v>3809</v>
      </c>
      <c r="C241" s="45" t="s">
        <v>3810</v>
      </c>
      <c r="D241" s="45" t="s">
        <v>1398</v>
      </c>
      <c r="E241" s="46">
        <v>45382</v>
      </c>
      <c r="F241" s="45"/>
      <c r="G241" s="45" t="s">
        <v>1385</v>
      </c>
      <c r="H241" s="45" t="s">
        <v>1385</v>
      </c>
    </row>
    <row r="242" spans="1:8" s="29" customFormat="1" ht="13.8" x14ac:dyDescent="0.3">
      <c r="A242" s="99" t="s">
        <v>1978</v>
      </c>
      <c r="B242" s="92" t="s">
        <v>1979</v>
      </c>
      <c r="C242" s="93" t="s">
        <v>3086</v>
      </c>
      <c r="D242" s="93" t="s">
        <v>1980</v>
      </c>
      <c r="E242" s="107">
        <v>44651</v>
      </c>
      <c r="F242" s="93"/>
      <c r="G242" s="93" t="s">
        <v>1385</v>
      </c>
      <c r="H242" s="93" t="s">
        <v>1385</v>
      </c>
    </row>
    <row r="243" spans="1:8" s="29" customFormat="1" ht="13.8" hidden="1" x14ac:dyDescent="0.3">
      <c r="A243" s="99" t="s">
        <v>3659</v>
      </c>
      <c r="B243" s="92" t="s">
        <v>3657</v>
      </c>
      <c r="C243" s="93" t="s">
        <v>3686</v>
      </c>
      <c r="D243" s="93" t="s">
        <v>1814</v>
      </c>
      <c r="E243" s="94">
        <v>45291</v>
      </c>
      <c r="F243" s="93"/>
      <c r="G243" s="93"/>
      <c r="H243" s="93"/>
    </row>
    <row r="244" spans="1:8" s="29" customFormat="1" ht="13.8" hidden="1" x14ac:dyDescent="0.25">
      <c r="A244" s="44" t="s">
        <v>9004</v>
      </c>
      <c r="B244" s="44" t="s">
        <v>9005</v>
      </c>
      <c r="C244" s="228">
        <v>45042</v>
      </c>
      <c r="D244" s="93" t="s">
        <v>436</v>
      </c>
      <c r="E244" s="46">
        <v>45930</v>
      </c>
      <c r="F244" s="45"/>
      <c r="G244" s="45"/>
      <c r="H244" s="93"/>
    </row>
    <row r="245" spans="1:8" s="29" customFormat="1" ht="13.8" hidden="1" x14ac:dyDescent="0.25">
      <c r="A245" s="87" t="s">
        <v>223</v>
      </c>
      <c r="B245" s="87" t="s">
        <v>213</v>
      </c>
      <c r="C245" s="95" t="s">
        <v>369</v>
      </c>
      <c r="D245" s="96" t="s">
        <v>436</v>
      </c>
      <c r="E245" s="65">
        <v>45169</v>
      </c>
      <c r="F245" s="96"/>
      <c r="G245" s="96"/>
      <c r="H245" s="96"/>
    </row>
    <row r="246" spans="1:8" s="29" customFormat="1" ht="13.8" hidden="1" x14ac:dyDescent="0.3">
      <c r="A246" s="73" t="s">
        <v>3488</v>
      </c>
      <c r="B246" s="89" t="s">
        <v>7684</v>
      </c>
      <c r="C246" s="36" t="s">
        <v>7685</v>
      </c>
      <c r="D246" s="36" t="s">
        <v>1398</v>
      </c>
      <c r="E246" s="42">
        <v>45139</v>
      </c>
      <c r="F246" s="32"/>
      <c r="G246" s="32"/>
      <c r="H246" s="32"/>
    </row>
    <row r="247" spans="1:8" s="29" customFormat="1" ht="13.8" hidden="1" x14ac:dyDescent="0.25">
      <c r="A247" s="80" t="s">
        <v>8360</v>
      </c>
      <c r="B247" s="80" t="s">
        <v>8361</v>
      </c>
      <c r="C247" s="81" t="s">
        <v>8362</v>
      </c>
      <c r="D247" s="81" t="s">
        <v>1395</v>
      </c>
      <c r="E247" s="82">
        <v>45894</v>
      </c>
      <c r="F247" s="93"/>
      <c r="G247" s="93"/>
      <c r="H247" s="93"/>
    </row>
    <row r="248" spans="1:8" s="29" customFormat="1" ht="13.8" hidden="1" x14ac:dyDescent="0.3">
      <c r="A248" s="57" t="s">
        <v>480</v>
      </c>
      <c r="B248" s="57" t="s">
        <v>2495</v>
      </c>
      <c r="C248" s="62">
        <v>21030</v>
      </c>
      <c r="D248" s="93" t="s">
        <v>5966</v>
      </c>
      <c r="E248" s="60">
        <v>45961</v>
      </c>
      <c r="F248" s="93"/>
      <c r="G248" s="93"/>
      <c r="H248" s="93"/>
    </row>
    <row r="249" spans="1:8" s="29" customFormat="1" ht="13.8" hidden="1" x14ac:dyDescent="0.25">
      <c r="A249" s="127" t="s">
        <v>3815</v>
      </c>
      <c r="B249" s="44" t="s">
        <v>3809</v>
      </c>
      <c r="C249" s="45" t="s">
        <v>3810</v>
      </c>
      <c r="D249" s="45" t="s">
        <v>1398</v>
      </c>
      <c r="E249" s="46">
        <v>45382</v>
      </c>
      <c r="F249" s="45"/>
      <c r="G249" s="45" t="s">
        <v>1385</v>
      </c>
      <c r="H249" s="45" t="s">
        <v>1385</v>
      </c>
    </row>
    <row r="250" spans="1:8" s="29" customFormat="1" ht="13.8" hidden="1" x14ac:dyDescent="0.25">
      <c r="A250" s="87" t="s">
        <v>224</v>
      </c>
      <c r="B250" s="87" t="s">
        <v>225</v>
      </c>
      <c r="C250" s="95" t="s">
        <v>370</v>
      </c>
      <c r="D250" s="96" t="s">
        <v>436</v>
      </c>
      <c r="E250" s="65">
        <v>45260</v>
      </c>
      <c r="F250" s="96"/>
      <c r="G250" s="96"/>
      <c r="H250" s="96"/>
    </row>
    <row r="251" spans="1:8" s="29" customFormat="1" ht="13.8" hidden="1" x14ac:dyDescent="0.3">
      <c r="A251" s="99" t="s">
        <v>7609</v>
      </c>
      <c r="B251" s="92" t="s">
        <v>7637</v>
      </c>
      <c r="C251" s="93" t="s">
        <v>7638</v>
      </c>
      <c r="D251" s="93" t="s">
        <v>1398</v>
      </c>
      <c r="E251" s="94">
        <v>46961</v>
      </c>
      <c r="F251" s="32"/>
      <c r="G251" s="32"/>
      <c r="H251" s="32"/>
    </row>
    <row r="252" spans="1:8" s="29" customFormat="1" ht="13.8" hidden="1" x14ac:dyDescent="0.3">
      <c r="A252" s="57" t="s">
        <v>4453</v>
      </c>
      <c r="B252" s="92" t="s">
        <v>4550</v>
      </c>
      <c r="C252" s="93" t="s">
        <v>4548</v>
      </c>
      <c r="D252" s="93" t="s">
        <v>4549</v>
      </c>
      <c r="E252" s="94">
        <v>46203</v>
      </c>
      <c r="F252" s="93"/>
      <c r="G252" s="93"/>
      <c r="H252" s="93"/>
    </row>
    <row r="253" spans="1:8" s="29" customFormat="1" ht="13.8" hidden="1" x14ac:dyDescent="0.25">
      <c r="A253" s="102" t="s">
        <v>3909</v>
      </c>
      <c r="B253" s="92" t="s">
        <v>4085</v>
      </c>
      <c r="C253" s="93" t="s">
        <v>4084</v>
      </c>
      <c r="D253" s="93" t="s">
        <v>1398</v>
      </c>
      <c r="E253" s="94">
        <v>45429</v>
      </c>
      <c r="F253" s="93"/>
      <c r="G253" s="93" t="s">
        <v>1385</v>
      </c>
      <c r="H253" s="93" t="s">
        <v>1385</v>
      </c>
    </row>
    <row r="254" spans="1:8" s="29" customFormat="1" ht="13.8" hidden="1" x14ac:dyDescent="0.3">
      <c r="A254" s="57" t="s">
        <v>44</v>
      </c>
      <c r="B254" s="57" t="s">
        <v>2495</v>
      </c>
      <c r="C254" s="62">
        <v>21030</v>
      </c>
      <c r="D254" s="93" t="s">
        <v>5966</v>
      </c>
      <c r="E254" s="60">
        <v>45961</v>
      </c>
      <c r="F254" s="93"/>
      <c r="G254" s="93"/>
      <c r="H254" s="93"/>
    </row>
    <row r="255" spans="1:8" s="29" customFormat="1" ht="13.8" hidden="1" x14ac:dyDescent="0.3">
      <c r="A255" s="57" t="s">
        <v>44</v>
      </c>
      <c r="B255" s="92" t="s">
        <v>4550</v>
      </c>
      <c r="C255" s="93" t="s">
        <v>4548</v>
      </c>
      <c r="D255" s="93" t="s">
        <v>4549</v>
      </c>
      <c r="E255" s="94">
        <v>46203</v>
      </c>
      <c r="F255" s="93"/>
      <c r="G255" s="93"/>
      <c r="H255" s="93"/>
    </row>
    <row r="256" spans="1:8" s="29" customFormat="1" ht="13.8" hidden="1" x14ac:dyDescent="0.25">
      <c r="A256" s="99" t="s">
        <v>3261</v>
      </c>
      <c r="B256" s="111" t="s">
        <v>1363</v>
      </c>
      <c r="C256" s="45" t="s">
        <v>3258</v>
      </c>
      <c r="D256" s="93" t="s">
        <v>2528</v>
      </c>
      <c r="E256" s="46">
        <v>45227</v>
      </c>
      <c r="F256" s="93"/>
      <c r="G256" s="93"/>
      <c r="H256" s="93"/>
    </row>
    <row r="257" spans="1:8" s="29" customFormat="1" ht="13.8" hidden="1" x14ac:dyDescent="0.25">
      <c r="A257" s="91" t="s">
        <v>3297</v>
      </c>
      <c r="B257" s="92" t="s">
        <v>2039</v>
      </c>
      <c r="C257" s="93" t="s">
        <v>3145</v>
      </c>
      <c r="D257" s="93" t="s">
        <v>3328</v>
      </c>
      <c r="E257" s="94">
        <v>45169</v>
      </c>
      <c r="F257" s="93"/>
      <c r="G257" s="93"/>
      <c r="H257" s="93"/>
    </row>
    <row r="258" spans="1:8" s="29" customFormat="1" ht="13.8" hidden="1" x14ac:dyDescent="0.25">
      <c r="A258" s="98" t="s">
        <v>3297</v>
      </c>
      <c r="B258" s="92" t="s">
        <v>3148</v>
      </c>
      <c r="C258" s="93" t="s">
        <v>3329</v>
      </c>
      <c r="D258" s="93" t="s">
        <v>3328</v>
      </c>
      <c r="E258" s="94">
        <v>45169</v>
      </c>
      <c r="F258" s="93"/>
      <c r="G258" s="93"/>
      <c r="H258" s="93"/>
    </row>
    <row r="259" spans="1:8" s="29" customFormat="1" ht="13.8" hidden="1" x14ac:dyDescent="0.25">
      <c r="A259" s="87" t="s">
        <v>5593</v>
      </c>
      <c r="B259" s="87" t="s">
        <v>5535</v>
      </c>
      <c r="C259" s="95" t="s">
        <v>5594</v>
      </c>
      <c r="D259" s="96" t="s">
        <v>436</v>
      </c>
      <c r="E259" s="65">
        <v>46022</v>
      </c>
      <c r="F259" s="96"/>
      <c r="G259" s="96"/>
      <c r="H259" s="96"/>
    </row>
    <row r="260" spans="1:8" s="29" customFormat="1" ht="13.8" hidden="1" x14ac:dyDescent="0.3">
      <c r="A260" s="117" t="s">
        <v>1127</v>
      </c>
      <c r="B260" s="117" t="s">
        <v>2199</v>
      </c>
      <c r="C260" s="118" t="s">
        <v>2200</v>
      </c>
      <c r="D260" s="93" t="s">
        <v>1593</v>
      </c>
      <c r="E260" s="119">
        <v>45107</v>
      </c>
      <c r="F260" s="93"/>
      <c r="G260" s="93"/>
      <c r="H260" s="93"/>
    </row>
    <row r="261" spans="1:8" s="29" customFormat="1" ht="13.8" hidden="1" x14ac:dyDescent="0.3">
      <c r="A261" s="117" t="s">
        <v>2233</v>
      </c>
      <c r="B261" s="117" t="s">
        <v>2199</v>
      </c>
      <c r="C261" s="118" t="s">
        <v>2201</v>
      </c>
      <c r="D261" s="93" t="s">
        <v>1593</v>
      </c>
      <c r="E261" s="119">
        <v>45107</v>
      </c>
      <c r="F261" s="93"/>
      <c r="G261" s="93"/>
      <c r="H261" s="93"/>
    </row>
    <row r="262" spans="1:8" s="29" customFormat="1" ht="13.8" hidden="1" x14ac:dyDescent="0.25">
      <c r="A262" s="87" t="s">
        <v>5595</v>
      </c>
      <c r="B262" s="87" t="s">
        <v>5596</v>
      </c>
      <c r="C262" s="95" t="s">
        <v>5597</v>
      </c>
      <c r="D262" s="96" t="s">
        <v>436</v>
      </c>
      <c r="E262" s="65">
        <v>45657</v>
      </c>
      <c r="F262" s="96"/>
      <c r="G262" s="96"/>
      <c r="H262" s="96"/>
    </row>
    <row r="263" spans="1:8" s="29" customFormat="1" ht="13.8" hidden="1" x14ac:dyDescent="0.25">
      <c r="A263" s="41" t="s">
        <v>7750</v>
      </c>
      <c r="B263" s="89" t="s">
        <v>7741</v>
      </c>
      <c r="C263" s="36" t="s">
        <v>7742</v>
      </c>
      <c r="D263" s="36" t="s">
        <v>1398</v>
      </c>
      <c r="E263" s="42">
        <v>45372</v>
      </c>
      <c r="F263" s="32"/>
      <c r="G263" s="32"/>
      <c r="H263" s="32"/>
    </row>
    <row r="264" spans="1:8" s="29" customFormat="1" ht="13.8" hidden="1" x14ac:dyDescent="0.25">
      <c r="A264" s="41" t="s">
        <v>7750</v>
      </c>
      <c r="B264" s="89" t="s">
        <v>7741</v>
      </c>
      <c r="C264" s="36" t="s">
        <v>7815</v>
      </c>
      <c r="D264" s="36" t="s">
        <v>1398</v>
      </c>
      <c r="E264" s="42">
        <v>45169</v>
      </c>
      <c r="F264" s="32"/>
      <c r="G264" s="32"/>
      <c r="H264" s="32"/>
    </row>
    <row r="265" spans="1:8" s="29" customFormat="1" ht="13.8" hidden="1" x14ac:dyDescent="0.3">
      <c r="A265" s="57" t="s">
        <v>743</v>
      </c>
      <c r="B265" s="57" t="s">
        <v>1488</v>
      </c>
      <c r="C265" s="62">
        <v>21027</v>
      </c>
      <c r="D265" s="93" t="s">
        <v>5966</v>
      </c>
      <c r="E265" s="60">
        <v>45777</v>
      </c>
      <c r="F265" s="93"/>
      <c r="G265" s="93"/>
      <c r="H265" s="93"/>
    </row>
    <row r="266" spans="1:8" s="29" customFormat="1" ht="13.8" hidden="1" x14ac:dyDescent="0.3">
      <c r="A266" s="57" t="s">
        <v>743</v>
      </c>
      <c r="B266" s="57" t="s">
        <v>1495</v>
      </c>
      <c r="C266" s="62">
        <v>2202</v>
      </c>
      <c r="D266" s="93" t="s">
        <v>5966</v>
      </c>
      <c r="E266" s="60">
        <v>45230</v>
      </c>
      <c r="F266" s="93"/>
      <c r="G266" s="93"/>
      <c r="H266" s="93"/>
    </row>
    <row r="267" spans="1:8" s="29" customFormat="1" ht="13.8" hidden="1" x14ac:dyDescent="0.25">
      <c r="A267" s="44" t="s">
        <v>5872</v>
      </c>
      <c r="B267" s="44" t="s">
        <v>2496</v>
      </c>
      <c r="C267" s="45" t="s">
        <v>5948</v>
      </c>
      <c r="D267" s="93" t="s">
        <v>5966</v>
      </c>
      <c r="E267" s="70" t="s">
        <v>1528</v>
      </c>
      <c r="F267" s="93"/>
      <c r="G267" s="93"/>
      <c r="H267" s="93"/>
    </row>
    <row r="268" spans="1:8" s="29" customFormat="1" ht="13.8" hidden="1" x14ac:dyDescent="0.25">
      <c r="A268" s="44" t="s">
        <v>1409</v>
      </c>
      <c r="B268" s="44" t="s">
        <v>1496</v>
      </c>
      <c r="C268" s="45" t="s">
        <v>5949</v>
      </c>
      <c r="D268" s="93" t="s">
        <v>5966</v>
      </c>
      <c r="E268" s="70" t="s">
        <v>1528</v>
      </c>
      <c r="F268" s="93"/>
      <c r="G268" s="93"/>
      <c r="H268" s="93"/>
    </row>
    <row r="269" spans="1:8" s="29" customFormat="1" ht="13.8" hidden="1" x14ac:dyDescent="0.25">
      <c r="A269" s="91" t="s">
        <v>3298</v>
      </c>
      <c r="B269" s="92" t="s">
        <v>2039</v>
      </c>
      <c r="C269" s="93" t="s">
        <v>3145</v>
      </c>
      <c r="D269" s="93" t="s">
        <v>3328</v>
      </c>
      <c r="E269" s="94">
        <v>45169</v>
      </c>
      <c r="F269" s="93"/>
      <c r="G269" s="93"/>
      <c r="H269" s="93"/>
    </row>
    <row r="270" spans="1:8" s="29" customFormat="1" ht="13.8" hidden="1" x14ac:dyDescent="0.25">
      <c r="A270" s="87" t="s">
        <v>5598</v>
      </c>
      <c r="B270" s="87" t="s">
        <v>5596</v>
      </c>
      <c r="C270" s="95" t="s">
        <v>5599</v>
      </c>
      <c r="D270" s="96" t="s">
        <v>436</v>
      </c>
      <c r="E270" s="65">
        <v>45657</v>
      </c>
      <c r="F270" s="96"/>
      <c r="G270" s="96"/>
      <c r="H270" s="96"/>
    </row>
    <row r="271" spans="1:8" s="29" customFormat="1" ht="13.8" hidden="1" x14ac:dyDescent="0.25">
      <c r="A271" s="41" t="s">
        <v>7794</v>
      </c>
      <c r="B271" s="41" t="s">
        <v>7792</v>
      </c>
      <c r="C271" s="88" t="s">
        <v>7793</v>
      </c>
      <c r="D271" s="36" t="s">
        <v>1398</v>
      </c>
      <c r="E271" s="43">
        <v>45610</v>
      </c>
      <c r="F271" s="32"/>
      <c r="G271" s="32"/>
      <c r="H271" s="32"/>
    </row>
    <row r="272" spans="1:8" s="29" customFormat="1" ht="13.8" hidden="1" x14ac:dyDescent="0.25">
      <c r="A272" s="87" t="s">
        <v>226</v>
      </c>
      <c r="B272" s="87" t="s">
        <v>5600</v>
      </c>
      <c r="C272" s="95" t="s">
        <v>4975</v>
      </c>
      <c r="D272" s="96" t="s">
        <v>436</v>
      </c>
      <c r="E272" s="65">
        <v>45138</v>
      </c>
      <c r="F272" s="96"/>
      <c r="G272" s="96"/>
      <c r="H272" s="96"/>
    </row>
    <row r="273" spans="1:8" s="29" customFormat="1" ht="13.8" hidden="1" x14ac:dyDescent="0.3">
      <c r="A273" s="73" t="s">
        <v>7701</v>
      </c>
      <c r="B273" s="89" t="s">
        <v>1399</v>
      </c>
      <c r="C273" s="36" t="s">
        <v>7695</v>
      </c>
      <c r="D273" s="36" t="s">
        <v>1398</v>
      </c>
      <c r="E273" s="42">
        <v>45132</v>
      </c>
      <c r="F273" s="32"/>
      <c r="G273" s="32"/>
      <c r="H273" s="32"/>
    </row>
    <row r="274" spans="1:8" s="29" customFormat="1" ht="13.8" hidden="1" x14ac:dyDescent="0.25">
      <c r="A274" s="87" t="s">
        <v>5601</v>
      </c>
      <c r="B274" s="87" t="s">
        <v>5602</v>
      </c>
      <c r="C274" s="95" t="s">
        <v>5603</v>
      </c>
      <c r="D274" s="96" t="s">
        <v>436</v>
      </c>
      <c r="E274" s="65">
        <v>45504</v>
      </c>
      <c r="F274" s="96"/>
      <c r="G274" s="96"/>
      <c r="H274" s="96"/>
    </row>
    <row r="275" spans="1:8" s="29" customFormat="1" ht="13.8" hidden="1" x14ac:dyDescent="0.25">
      <c r="A275" s="87" t="s">
        <v>227</v>
      </c>
      <c r="B275" s="87" t="s">
        <v>216</v>
      </c>
      <c r="C275" s="95" t="s">
        <v>371</v>
      </c>
      <c r="D275" s="96" t="s">
        <v>436</v>
      </c>
      <c r="E275" s="65">
        <v>45230</v>
      </c>
      <c r="F275" s="96"/>
      <c r="G275" s="96"/>
      <c r="H275" s="96"/>
    </row>
    <row r="276" spans="1:8" s="29" customFormat="1" ht="13.8" hidden="1" x14ac:dyDescent="0.25">
      <c r="A276" s="44" t="s">
        <v>745</v>
      </c>
      <c r="B276" s="44" t="s">
        <v>5935</v>
      </c>
      <c r="C276" s="45" t="s">
        <v>5950</v>
      </c>
      <c r="D276" s="93" t="s">
        <v>5966</v>
      </c>
      <c r="E276" s="70" t="s">
        <v>1528</v>
      </c>
      <c r="F276" s="93"/>
      <c r="G276" s="93"/>
      <c r="H276" s="93"/>
    </row>
    <row r="277" spans="1:8" s="29" customFormat="1" ht="13.8" hidden="1" x14ac:dyDescent="0.25">
      <c r="A277" s="114" t="s">
        <v>745</v>
      </c>
      <c r="B277" s="114" t="s">
        <v>2246</v>
      </c>
      <c r="C277" s="106" t="s">
        <v>4575</v>
      </c>
      <c r="D277" s="93" t="s">
        <v>1593</v>
      </c>
      <c r="E277" s="115">
        <v>45838</v>
      </c>
      <c r="F277" s="93"/>
      <c r="G277" s="93"/>
      <c r="H277" s="93"/>
    </row>
    <row r="278" spans="1:8" s="29" customFormat="1" ht="13.8" hidden="1" x14ac:dyDescent="0.25">
      <c r="A278" s="102" t="s">
        <v>745</v>
      </c>
      <c r="B278" s="92" t="s">
        <v>4085</v>
      </c>
      <c r="C278" s="93" t="s">
        <v>4084</v>
      </c>
      <c r="D278" s="93" t="s">
        <v>1398</v>
      </c>
      <c r="E278" s="94">
        <v>45429</v>
      </c>
      <c r="F278" s="93"/>
      <c r="G278" s="93" t="s">
        <v>1385</v>
      </c>
      <c r="H278" s="93" t="s">
        <v>1385</v>
      </c>
    </row>
    <row r="279" spans="1:8" s="29" customFormat="1" ht="13.8" hidden="1" x14ac:dyDescent="0.25">
      <c r="A279" s="114" t="s">
        <v>2271</v>
      </c>
      <c r="B279" s="114" t="s">
        <v>2205</v>
      </c>
      <c r="C279" s="106" t="s">
        <v>2247</v>
      </c>
      <c r="D279" s="93" t="s">
        <v>1593</v>
      </c>
      <c r="E279" s="115" t="s">
        <v>6219</v>
      </c>
      <c r="F279" s="93"/>
      <c r="G279" s="93"/>
      <c r="H279" s="93"/>
    </row>
    <row r="280" spans="1:8" s="29" customFormat="1" ht="13.8" hidden="1" x14ac:dyDescent="0.3">
      <c r="A280" s="99" t="s">
        <v>8264</v>
      </c>
      <c r="B280" s="99" t="s">
        <v>8259</v>
      </c>
      <c r="C280" s="93" t="s">
        <v>8267</v>
      </c>
      <c r="D280" s="32" t="s">
        <v>1398</v>
      </c>
      <c r="E280" s="33">
        <v>45343</v>
      </c>
      <c r="F280" s="32"/>
      <c r="G280" s="32"/>
      <c r="H280" s="32" t="s">
        <v>2055</v>
      </c>
    </row>
    <row r="281" spans="1:8" s="29" customFormat="1" ht="13.8" hidden="1" x14ac:dyDescent="0.3">
      <c r="A281" s="57" t="s">
        <v>4454</v>
      </c>
      <c r="B281" s="92" t="s">
        <v>4550</v>
      </c>
      <c r="C281" s="93" t="s">
        <v>4548</v>
      </c>
      <c r="D281" s="93" t="s">
        <v>4549</v>
      </c>
      <c r="E281" s="94">
        <v>46203</v>
      </c>
      <c r="F281" s="93"/>
      <c r="G281" s="93"/>
      <c r="H281" s="93"/>
    </row>
    <row r="282" spans="1:8" s="29" customFormat="1" ht="13.8" hidden="1" x14ac:dyDescent="0.3">
      <c r="A282" s="57" t="s">
        <v>1130</v>
      </c>
      <c r="B282" s="92" t="s">
        <v>4550</v>
      </c>
      <c r="C282" s="93" t="s">
        <v>4548</v>
      </c>
      <c r="D282" s="93" t="s">
        <v>4549</v>
      </c>
      <c r="E282" s="94">
        <v>46203</v>
      </c>
      <c r="F282" s="93"/>
      <c r="G282" s="93"/>
      <c r="H282" s="93"/>
    </row>
    <row r="283" spans="1:8" s="29" customFormat="1" ht="13.8" hidden="1" x14ac:dyDescent="0.25">
      <c r="A283" s="102" t="s">
        <v>1130</v>
      </c>
      <c r="B283" s="92" t="s">
        <v>4085</v>
      </c>
      <c r="C283" s="93" t="s">
        <v>4084</v>
      </c>
      <c r="D283" s="93" t="s">
        <v>1398</v>
      </c>
      <c r="E283" s="94">
        <v>45429</v>
      </c>
      <c r="F283" s="93"/>
      <c r="G283" s="93" t="s">
        <v>1385</v>
      </c>
      <c r="H283" s="93" t="s">
        <v>1385</v>
      </c>
    </row>
    <row r="284" spans="1:8" s="29" customFormat="1" ht="13.8" hidden="1" x14ac:dyDescent="0.3">
      <c r="A284" s="57" t="s">
        <v>467</v>
      </c>
      <c r="B284" s="92" t="s">
        <v>4550</v>
      </c>
      <c r="C284" s="93" t="s">
        <v>4548</v>
      </c>
      <c r="D284" s="93" t="s">
        <v>4549</v>
      </c>
      <c r="E284" s="94">
        <v>46203</v>
      </c>
      <c r="F284" s="93"/>
      <c r="G284" s="93"/>
      <c r="H284" s="93"/>
    </row>
    <row r="285" spans="1:8" s="29" customFormat="1" ht="13.8" hidden="1" x14ac:dyDescent="0.3">
      <c r="A285" s="99" t="s">
        <v>3660</v>
      </c>
      <c r="B285" s="92" t="s">
        <v>3657</v>
      </c>
      <c r="C285" s="93" t="s">
        <v>3686</v>
      </c>
      <c r="D285" s="93" t="s">
        <v>1814</v>
      </c>
      <c r="E285" s="94">
        <v>45291</v>
      </c>
      <c r="F285" s="93"/>
      <c r="G285" s="93"/>
      <c r="H285" s="93"/>
    </row>
    <row r="286" spans="1:8" s="29" customFormat="1" ht="13.8" hidden="1" x14ac:dyDescent="0.3">
      <c r="A286" s="57" t="s">
        <v>2015</v>
      </c>
      <c r="B286" s="92" t="s">
        <v>4550</v>
      </c>
      <c r="C286" s="93" t="s">
        <v>4548</v>
      </c>
      <c r="D286" s="93" t="s">
        <v>4549</v>
      </c>
      <c r="E286" s="94">
        <v>46203</v>
      </c>
      <c r="F286" s="93"/>
      <c r="G286" s="93"/>
      <c r="H286" s="93"/>
    </row>
    <row r="287" spans="1:8" s="29" customFormat="1" ht="13.8" hidden="1" x14ac:dyDescent="0.3">
      <c r="A287" s="57" t="s">
        <v>5873</v>
      </c>
      <c r="B287" s="57" t="s">
        <v>2495</v>
      </c>
      <c r="C287" s="62">
        <v>21030</v>
      </c>
      <c r="D287" s="93" t="s">
        <v>5966</v>
      </c>
      <c r="E287" s="60">
        <v>45961</v>
      </c>
      <c r="F287" s="93"/>
      <c r="G287" s="93"/>
      <c r="H287" s="93"/>
    </row>
    <row r="288" spans="1:8" s="29" customFormat="1" ht="13.8" hidden="1" x14ac:dyDescent="0.25">
      <c r="A288" s="44" t="s">
        <v>2078</v>
      </c>
      <c r="B288" s="113" t="s">
        <v>2079</v>
      </c>
      <c r="C288" s="45" t="s">
        <v>3604</v>
      </c>
      <c r="D288" s="93" t="s">
        <v>4549</v>
      </c>
      <c r="E288" s="46">
        <v>45998</v>
      </c>
      <c r="F288" s="93"/>
      <c r="G288" s="93"/>
      <c r="H288" s="93"/>
    </row>
    <row r="289" spans="1:8" s="29" customFormat="1" ht="13.8" hidden="1" x14ac:dyDescent="0.25">
      <c r="A289" s="71" t="s">
        <v>7809</v>
      </c>
      <c r="B289" s="71" t="s">
        <v>7810</v>
      </c>
      <c r="C289" s="88" t="s">
        <v>7811</v>
      </c>
      <c r="D289" s="36" t="s">
        <v>1398</v>
      </c>
      <c r="E289" s="42">
        <v>46075</v>
      </c>
      <c r="F289" s="32"/>
      <c r="G289" s="32"/>
      <c r="H289" s="32"/>
    </row>
    <row r="290" spans="1:8" s="29" customFormat="1" ht="13.8" hidden="1" x14ac:dyDescent="0.3">
      <c r="A290" s="73" t="s">
        <v>7702</v>
      </c>
      <c r="B290" s="89" t="s">
        <v>1399</v>
      </c>
      <c r="C290" s="36" t="s">
        <v>7695</v>
      </c>
      <c r="D290" s="36" t="s">
        <v>1398</v>
      </c>
      <c r="E290" s="42">
        <v>45132</v>
      </c>
      <c r="F290" s="32"/>
      <c r="G290" s="32"/>
      <c r="H290" s="32"/>
    </row>
    <row r="291" spans="1:8" s="29" customFormat="1" ht="13.8" hidden="1" x14ac:dyDescent="0.3">
      <c r="A291" s="73" t="s">
        <v>7702</v>
      </c>
      <c r="B291" s="89" t="s">
        <v>7692</v>
      </c>
      <c r="C291" s="36" t="s">
        <v>7693</v>
      </c>
      <c r="D291" s="36" t="s">
        <v>1398</v>
      </c>
      <c r="E291" s="42">
        <v>45132</v>
      </c>
      <c r="F291" s="32"/>
      <c r="G291" s="32"/>
      <c r="H291" s="32"/>
    </row>
    <row r="292" spans="1:8" s="29" customFormat="1" ht="13.8" hidden="1" x14ac:dyDescent="0.3">
      <c r="A292" s="99" t="s">
        <v>7702</v>
      </c>
      <c r="B292" s="99" t="s">
        <v>8259</v>
      </c>
      <c r="C292" s="93" t="s">
        <v>8267</v>
      </c>
      <c r="D292" s="32" t="s">
        <v>1398</v>
      </c>
      <c r="E292" s="33">
        <v>45343</v>
      </c>
      <c r="F292" s="32"/>
      <c r="G292" s="32"/>
      <c r="H292" s="32" t="s">
        <v>2055</v>
      </c>
    </row>
    <row r="293" spans="1:8" s="29" customFormat="1" ht="13.8" hidden="1" x14ac:dyDescent="0.25">
      <c r="A293" s="44" t="s">
        <v>4901</v>
      </c>
      <c r="B293" s="44" t="s">
        <v>4902</v>
      </c>
      <c r="C293" s="45" t="s">
        <v>4903</v>
      </c>
      <c r="D293" s="45" t="s">
        <v>1699</v>
      </c>
      <c r="E293" s="46">
        <v>46173</v>
      </c>
      <c r="F293" s="93"/>
      <c r="G293" s="93"/>
      <c r="H293" s="93"/>
    </row>
    <row r="294" spans="1:8" s="29" customFormat="1" ht="13.8" hidden="1" x14ac:dyDescent="0.25">
      <c r="A294" s="98" t="s">
        <v>3363</v>
      </c>
      <c r="B294" s="92" t="s">
        <v>3148</v>
      </c>
      <c r="C294" s="93" t="s">
        <v>3329</v>
      </c>
      <c r="D294" s="93" t="s">
        <v>3328</v>
      </c>
      <c r="E294" s="94">
        <v>45169</v>
      </c>
      <c r="F294" s="93"/>
      <c r="G294" s="93"/>
      <c r="H294" s="93"/>
    </row>
    <row r="295" spans="1:8" s="29" customFormat="1" ht="13.8" hidden="1" x14ac:dyDescent="0.3">
      <c r="A295" s="57" t="s">
        <v>468</v>
      </c>
      <c r="B295" s="92" t="s">
        <v>4550</v>
      </c>
      <c r="C295" s="93" t="s">
        <v>4548</v>
      </c>
      <c r="D295" s="93" t="s">
        <v>4549</v>
      </c>
      <c r="E295" s="94">
        <v>46203</v>
      </c>
      <c r="F295" s="93"/>
      <c r="G295" s="93"/>
      <c r="H295" s="93"/>
    </row>
    <row r="296" spans="1:8" s="29" customFormat="1" ht="13.8" hidden="1" x14ac:dyDescent="0.25">
      <c r="A296" s="102" t="s">
        <v>468</v>
      </c>
      <c r="B296" s="92" t="s">
        <v>4085</v>
      </c>
      <c r="C296" s="93" t="s">
        <v>4084</v>
      </c>
      <c r="D296" s="93" t="s">
        <v>1398</v>
      </c>
      <c r="E296" s="94">
        <v>45429</v>
      </c>
      <c r="F296" s="93"/>
      <c r="G296" s="93" t="s">
        <v>1385</v>
      </c>
      <c r="H296" s="93" t="s">
        <v>1385</v>
      </c>
    </row>
    <row r="297" spans="1:8" s="29" customFormat="1" ht="13.8" hidden="1" x14ac:dyDescent="0.3">
      <c r="A297" s="57" t="s">
        <v>1131</v>
      </c>
      <c r="B297" s="57" t="s">
        <v>1488</v>
      </c>
      <c r="C297" s="62">
        <v>21027</v>
      </c>
      <c r="D297" s="93" t="s">
        <v>5966</v>
      </c>
      <c r="E297" s="60">
        <v>45777</v>
      </c>
      <c r="F297" s="93"/>
      <c r="G297" s="93"/>
      <c r="H297" s="93"/>
    </row>
    <row r="298" spans="1:8" s="29" customFormat="1" ht="13.8" hidden="1" x14ac:dyDescent="0.25">
      <c r="A298" s="102" t="s">
        <v>4</v>
      </c>
      <c r="B298" s="92" t="s">
        <v>4085</v>
      </c>
      <c r="C298" s="93" t="s">
        <v>4084</v>
      </c>
      <c r="D298" s="93" t="s">
        <v>1398</v>
      </c>
      <c r="E298" s="94">
        <v>45429</v>
      </c>
      <c r="F298" s="93"/>
      <c r="G298" s="93" t="s">
        <v>1385</v>
      </c>
      <c r="H298" s="93" t="s">
        <v>1385</v>
      </c>
    </row>
    <row r="299" spans="1:8" s="29" customFormat="1" ht="13.8" hidden="1" x14ac:dyDescent="0.25">
      <c r="A299" s="92" t="s">
        <v>4612</v>
      </c>
      <c r="B299" s="92" t="s">
        <v>1583</v>
      </c>
      <c r="C299" s="93" t="s">
        <v>4627</v>
      </c>
      <c r="D299" s="93" t="s">
        <v>1398</v>
      </c>
      <c r="E299" s="94">
        <v>45155</v>
      </c>
      <c r="F299" s="93"/>
      <c r="G299" s="93" t="s">
        <v>1385</v>
      </c>
      <c r="H299" s="44" t="s">
        <v>1533</v>
      </c>
    </row>
    <row r="300" spans="1:8" s="29" customFormat="1" ht="13.8" hidden="1" x14ac:dyDescent="0.25">
      <c r="A300" s="91" t="s">
        <v>3299</v>
      </c>
      <c r="B300" s="92" t="s">
        <v>2039</v>
      </c>
      <c r="C300" s="93" t="s">
        <v>3145</v>
      </c>
      <c r="D300" s="93" t="s">
        <v>3328</v>
      </c>
      <c r="E300" s="94">
        <v>45169</v>
      </c>
      <c r="F300" s="93"/>
      <c r="G300" s="93"/>
      <c r="H300" s="93"/>
    </row>
    <row r="301" spans="1:8" s="29" customFormat="1" ht="13.8" hidden="1" x14ac:dyDescent="0.25">
      <c r="A301" s="91" t="s">
        <v>3299</v>
      </c>
      <c r="B301" s="92" t="s">
        <v>3354</v>
      </c>
      <c r="C301" s="93" t="s">
        <v>3152</v>
      </c>
      <c r="D301" s="93" t="s">
        <v>3328</v>
      </c>
      <c r="E301" s="94">
        <v>45169</v>
      </c>
      <c r="F301" s="93"/>
      <c r="G301" s="93"/>
      <c r="H301" s="93"/>
    </row>
    <row r="302" spans="1:8" s="29" customFormat="1" ht="13.8" hidden="1" x14ac:dyDescent="0.25">
      <c r="A302" s="100" t="s">
        <v>4131</v>
      </c>
      <c r="B302" s="92" t="s">
        <v>4153</v>
      </c>
      <c r="C302" s="93" t="s">
        <v>4154</v>
      </c>
      <c r="D302" s="93" t="s">
        <v>1398</v>
      </c>
      <c r="E302" s="94">
        <v>45401</v>
      </c>
      <c r="F302" s="93"/>
      <c r="G302" s="93"/>
      <c r="H302" s="93"/>
    </row>
    <row r="303" spans="1:8" s="29" customFormat="1" ht="13.8" hidden="1" x14ac:dyDescent="0.25">
      <c r="A303" s="100" t="s">
        <v>4132</v>
      </c>
      <c r="B303" s="92" t="s">
        <v>4153</v>
      </c>
      <c r="C303" s="93" t="s">
        <v>4154</v>
      </c>
      <c r="D303" s="93" t="s">
        <v>1398</v>
      </c>
      <c r="E303" s="94">
        <v>45401</v>
      </c>
      <c r="F303" s="93"/>
      <c r="G303" s="93"/>
      <c r="H303" s="93"/>
    </row>
    <row r="304" spans="1:8" s="29" customFormat="1" ht="13.8" hidden="1" x14ac:dyDescent="0.25">
      <c r="A304" s="100" t="s">
        <v>7554</v>
      </c>
      <c r="B304" s="131" t="s">
        <v>3148</v>
      </c>
      <c r="C304" s="96" t="s">
        <v>7555</v>
      </c>
      <c r="D304" s="93" t="s">
        <v>1925</v>
      </c>
      <c r="E304" s="112">
        <v>45688</v>
      </c>
      <c r="F304" s="93"/>
      <c r="G304" s="93"/>
      <c r="H304" s="93"/>
    </row>
    <row r="305" spans="1:8" s="29" customFormat="1" ht="13.8" hidden="1" x14ac:dyDescent="0.3">
      <c r="A305" s="99" t="s">
        <v>3661</v>
      </c>
      <c r="B305" s="92" t="s">
        <v>3657</v>
      </c>
      <c r="C305" s="93" t="s">
        <v>3686</v>
      </c>
      <c r="D305" s="93" t="s">
        <v>1814</v>
      </c>
      <c r="E305" s="94">
        <v>45291</v>
      </c>
      <c r="F305" s="93"/>
      <c r="G305" s="93"/>
      <c r="H305" s="93"/>
    </row>
    <row r="306" spans="1:8" s="29" customFormat="1" ht="13.8" hidden="1" x14ac:dyDescent="0.25">
      <c r="A306" s="91" t="s">
        <v>3336</v>
      </c>
      <c r="B306" s="92" t="s">
        <v>3354</v>
      </c>
      <c r="C306" s="93" t="s">
        <v>3152</v>
      </c>
      <c r="D306" s="93" t="s">
        <v>3328</v>
      </c>
      <c r="E306" s="94">
        <v>45169</v>
      </c>
      <c r="F306" s="93"/>
      <c r="G306" s="93"/>
      <c r="H306" s="93"/>
    </row>
    <row r="307" spans="1:8" s="29" customFormat="1" ht="13.8" hidden="1" x14ac:dyDescent="0.3">
      <c r="A307" s="132" t="s">
        <v>4133</v>
      </c>
      <c r="B307" s="92" t="s">
        <v>4153</v>
      </c>
      <c r="C307" s="93" t="s">
        <v>4154</v>
      </c>
      <c r="D307" s="93" t="s">
        <v>1398</v>
      </c>
      <c r="E307" s="94">
        <v>45401</v>
      </c>
      <c r="F307" s="93"/>
      <c r="G307" s="93"/>
      <c r="H307" s="93"/>
    </row>
    <row r="308" spans="1:8" s="29" customFormat="1" ht="13.8" hidden="1" x14ac:dyDescent="0.25">
      <c r="A308" s="102" t="s">
        <v>2094</v>
      </c>
      <c r="B308" s="100" t="s">
        <v>2095</v>
      </c>
      <c r="C308" s="97" t="s">
        <v>7546</v>
      </c>
      <c r="D308" s="97" t="s">
        <v>1395</v>
      </c>
      <c r="E308" s="64">
        <v>45296</v>
      </c>
      <c r="F308" s="93"/>
      <c r="G308" s="93"/>
      <c r="H308" s="93"/>
    </row>
    <row r="309" spans="1:8" s="29" customFormat="1" ht="13.8" hidden="1" x14ac:dyDescent="0.25">
      <c r="A309" s="130" t="s">
        <v>3816</v>
      </c>
      <c r="B309" s="44" t="s">
        <v>3809</v>
      </c>
      <c r="C309" s="45" t="s">
        <v>3810</v>
      </c>
      <c r="D309" s="45" t="s">
        <v>1398</v>
      </c>
      <c r="E309" s="46">
        <v>45382</v>
      </c>
      <c r="F309" s="45"/>
      <c r="G309" s="45" t="s">
        <v>1385</v>
      </c>
      <c r="H309" s="45" t="s">
        <v>1385</v>
      </c>
    </row>
    <row r="310" spans="1:8" s="29" customFormat="1" ht="13.8" hidden="1" x14ac:dyDescent="0.3">
      <c r="A310" s="57" t="s">
        <v>1133</v>
      </c>
      <c r="B310" s="57" t="s">
        <v>2495</v>
      </c>
      <c r="C310" s="62">
        <v>21030</v>
      </c>
      <c r="D310" s="93" t="s">
        <v>5966</v>
      </c>
      <c r="E310" s="60">
        <v>45961</v>
      </c>
      <c r="F310" s="93"/>
      <c r="G310" s="93"/>
      <c r="H310" s="93"/>
    </row>
    <row r="311" spans="1:8" s="29" customFormat="1" ht="13.8" hidden="1" x14ac:dyDescent="0.25">
      <c r="A311" s="44" t="s">
        <v>1133</v>
      </c>
      <c r="B311" s="44" t="s">
        <v>1504</v>
      </c>
      <c r="C311" s="45" t="s">
        <v>1521</v>
      </c>
      <c r="D311" s="93" t="s">
        <v>5966</v>
      </c>
      <c r="E311" s="70" t="s">
        <v>1528</v>
      </c>
      <c r="F311" s="93"/>
      <c r="G311" s="93"/>
      <c r="H311" s="93"/>
    </row>
    <row r="312" spans="1:8" s="29" customFormat="1" ht="13.8" hidden="1" x14ac:dyDescent="0.3">
      <c r="A312" s="57" t="s">
        <v>1133</v>
      </c>
      <c r="B312" s="92" t="s">
        <v>4550</v>
      </c>
      <c r="C312" s="93" t="s">
        <v>4548</v>
      </c>
      <c r="D312" s="93" t="s">
        <v>4549</v>
      </c>
      <c r="E312" s="94">
        <v>46203</v>
      </c>
      <c r="F312" s="93"/>
      <c r="G312" s="93"/>
      <c r="H312" s="93"/>
    </row>
    <row r="313" spans="1:8" s="29" customFormat="1" ht="13.8" hidden="1" x14ac:dyDescent="0.3">
      <c r="A313" s="57" t="s">
        <v>4455</v>
      </c>
      <c r="B313" s="92" t="s">
        <v>4550</v>
      </c>
      <c r="C313" s="93" t="s">
        <v>4548</v>
      </c>
      <c r="D313" s="93" t="s">
        <v>4549</v>
      </c>
      <c r="E313" s="94">
        <v>46203</v>
      </c>
      <c r="F313" s="93"/>
      <c r="G313" s="93"/>
      <c r="H313" s="93"/>
    </row>
    <row r="314" spans="1:8" s="29" customFormat="1" ht="13.8" hidden="1" x14ac:dyDescent="0.25">
      <c r="A314" s="87" t="s">
        <v>5604</v>
      </c>
      <c r="B314" s="87" t="s">
        <v>5550</v>
      </c>
      <c r="C314" s="95" t="s">
        <v>5605</v>
      </c>
      <c r="D314" s="96" t="s">
        <v>436</v>
      </c>
      <c r="E314" s="65">
        <v>45291</v>
      </c>
      <c r="F314" s="96"/>
      <c r="G314" s="96"/>
      <c r="H314" s="96"/>
    </row>
    <row r="315" spans="1:8" s="29" customFormat="1" ht="13.8" hidden="1" x14ac:dyDescent="0.3">
      <c r="A315" s="99" t="s">
        <v>4875</v>
      </c>
      <c r="B315" s="92" t="s">
        <v>4877</v>
      </c>
      <c r="C315" s="93" t="s">
        <v>4878</v>
      </c>
      <c r="D315" s="93" t="s">
        <v>1398</v>
      </c>
      <c r="E315" s="94">
        <v>45190</v>
      </c>
      <c r="F315" s="93"/>
      <c r="G315" s="93"/>
      <c r="H315" s="93" t="s">
        <v>1385</v>
      </c>
    </row>
    <row r="316" spans="1:8" s="29" customFormat="1" ht="13.8" hidden="1" x14ac:dyDescent="0.25">
      <c r="A316" s="44" t="s">
        <v>5874</v>
      </c>
      <c r="B316" s="44" t="s">
        <v>5933</v>
      </c>
      <c r="C316" s="45" t="s">
        <v>5947</v>
      </c>
      <c r="D316" s="93" t="s">
        <v>5966</v>
      </c>
      <c r="E316" s="70" t="s">
        <v>1528</v>
      </c>
      <c r="F316" s="93"/>
      <c r="G316" s="93"/>
      <c r="H316" s="93"/>
    </row>
    <row r="317" spans="1:8" s="29" customFormat="1" ht="13.8" hidden="1" x14ac:dyDescent="0.25">
      <c r="A317" s="172" t="s">
        <v>747</v>
      </c>
      <c r="B317" s="173" t="s">
        <v>2066</v>
      </c>
      <c r="C317" s="36" t="s">
        <v>7732</v>
      </c>
      <c r="D317" s="36" t="s">
        <v>1398</v>
      </c>
      <c r="E317" s="42">
        <v>45063</v>
      </c>
      <c r="F317" s="32"/>
      <c r="G317" s="32"/>
      <c r="H317" s="32"/>
    </row>
    <row r="318" spans="1:8" s="29" customFormat="1" ht="13.8" hidden="1" x14ac:dyDescent="0.25">
      <c r="A318" s="87" t="s">
        <v>5606</v>
      </c>
      <c r="B318" s="87" t="s">
        <v>5575</v>
      </c>
      <c r="C318" s="95" t="s">
        <v>5607</v>
      </c>
      <c r="D318" s="96" t="s">
        <v>436</v>
      </c>
      <c r="E318" s="65">
        <v>45291</v>
      </c>
      <c r="F318" s="96"/>
      <c r="G318" s="96"/>
      <c r="H318" s="96"/>
    </row>
    <row r="319" spans="1:8" s="29" customFormat="1" ht="13.8" hidden="1" x14ac:dyDescent="0.3">
      <c r="A319" s="73" t="s">
        <v>3745</v>
      </c>
      <c r="B319" s="73" t="s">
        <v>7649</v>
      </c>
      <c r="C319" s="36" t="s">
        <v>7650</v>
      </c>
      <c r="D319" s="36" t="s">
        <v>1398</v>
      </c>
      <c r="E319" s="42">
        <v>45554</v>
      </c>
      <c r="F319" s="32"/>
      <c r="G319" s="32"/>
      <c r="H319" s="32"/>
    </row>
    <row r="320" spans="1:8" s="29" customFormat="1" ht="13.8" hidden="1" x14ac:dyDescent="0.25">
      <c r="A320" s="44" t="s">
        <v>1762</v>
      </c>
      <c r="B320" s="44" t="s">
        <v>1798</v>
      </c>
      <c r="C320" s="45" t="s">
        <v>2023</v>
      </c>
      <c r="D320" s="45" t="s">
        <v>1800</v>
      </c>
      <c r="E320" s="45" t="s">
        <v>2974</v>
      </c>
      <c r="F320" s="93"/>
      <c r="G320" s="93"/>
      <c r="H320" s="93"/>
    </row>
    <row r="321" spans="1:8" s="29" customFormat="1" ht="13.8" hidden="1" x14ac:dyDescent="0.25">
      <c r="A321" s="71" t="s">
        <v>7812</v>
      </c>
      <c r="B321" s="71" t="s">
        <v>7810</v>
      </c>
      <c r="C321" s="88" t="s">
        <v>7811</v>
      </c>
      <c r="D321" s="36" t="s">
        <v>1398</v>
      </c>
      <c r="E321" s="42">
        <v>46075</v>
      </c>
      <c r="F321" s="32"/>
      <c r="G321" s="32"/>
      <c r="H321" s="32"/>
    </row>
    <row r="322" spans="1:8" s="29" customFormat="1" ht="13.8" hidden="1" x14ac:dyDescent="0.25">
      <c r="A322" s="98" t="s">
        <v>3364</v>
      </c>
      <c r="B322" s="92" t="s">
        <v>3148</v>
      </c>
      <c r="C322" s="93" t="s">
        <v>3329</v>
      </c>
      <c r="D322" s="93" t="s">
        <v>3328</v>
      </c>
      <c r="E322" s="94">
        <v>45169</v>
      </c>
      <c r="F322" s="93"/>
      <c r="G322" s="93"/>
      <c r="H322" s="93"/>
    </row>
    <row r="323" spans="1:8" s="29" customFormat="1" ht="13.8" hidden="1" x14ac:dyDescent="0.25">
      <c r="A323" s="41" t="s">
        <v>7751</v>
      </c>
      <c r="B323" s="89" t="s">
        <v>7741</v>
      </c>
      <c r="C323" s="36" t="s">
        <v>7742</v>
      </c>
      <c r="D323" s="36" t="s">
        <v>1398</v>
      </c>
      <c r="E323" s="42">
        <v>45372</v>
      </c>
      <c r="F323" s="32"/>
      <c r="G323" s="32"/>
      <c r="H323" s="32"/>
    </row>
    <row r="324" spans="1:8" s="29" customFormat="1" ht="13.8" hidden="1" x14ac:dyDescent="0.25">
      <c r="A324" s="41" t="s">
        <v>7751</v>
      </c>
      <c r="B324" s="89" t="s">
        <v>7741</v>
      </c>
      <c r="C324" s="36" t="s">
        <v>7815</v>
      </c>
      <c r="D324" s="36" t="s">
        <v>1398</v>
      </c>
      <c r="E324" s="42">
        <v>45169</v>
      </c>
      <c r="F324" s="32"/>
      <c r="G324" s="32"/>
      <c r="H324" s="32"/>
    </row>
    <row r="325" spans="1:8" s="29" customFormat="1" ht="13.8" hidden="1" x14ac:dyDescent="0.3">
      <c r="A325" s="99" t="s">
        <v>2676</v>
      </c>
      <c r="B325" s="92" t="s">
        <v>3657</v>
      </c>
      <c r="C325" s="93" t="s">
        <v>3686</v>
      </c>
      <c r="D325" s="93" t="s">
        <v>1814</v>
      </c>
      <c r="E325" s="94">
        <v>45291</v>
      </c>
      <c r="F325" s="93"/>
      <c r="G325" s="93"/>
      <c r="H325" s="93"/>
    </row>
    <row r="326" spans="1:8" s="29" customFormat="1" ht="13.8" hidden="1" x14ac:dyDescent="0.25">
      <c r="A326" s="87" t="s">
        <v>5608</v>
      </c>
      <c r="B326" s="87" t="s">
        <v>5609</v>
      </c>
      <c r="C326" s="95" t="s">
        <v>5610</v>
      </c>
      <c r="D326" s="96" t="s">
        <v>436</v>
      </c>
      <c r="E326" s="65">
        <v>45504</v>
      </c>
      <c r="F326" s="96"/>
      <c r="G326" s="96"/>
      <c r="H326" s="96"/>
    </row>
    <row r="327" spans="1:8" s="29" customFormat="1" ht="13.8" hidden="1" x14ac:dyDescent="0.3">
      <c r="A327" s="57" t="s">
        <v>2617</v>
      </c>
      <c r="B327" s="57" t="s">
        <v>1488</v>
      </c>
      <c r="C327" s="62">
        <v>21027</v>
      </c>
      <c r="D327" s="93" t="s">
        <v>5966</v>
      </c>
      <c r="E327" s="60">
        <v>45777</v>
      </c>
      <c r="F327" s="93"/>
      <c r="G327" s="93"/>
      <c r="H327" s="93"/>
    </row>
    <row r="328" spans="1:8" s="29" customFormat="1" ht="13.8" hidden="1" x14ac:dyDescent="0.25">
      <c r="A328" s="87" t="s">
        <v>5611</v>
      </c>
      <c r="B328" s="87" t="s">
        <v>5612</v>
      </c>
      <c r="C328" s="95" t="s">
        <v>5613</v>
      </c>
      <c r="D328" s="96" t="s">
        <v>436</v>
      </c>
      <c r="E328" s="65">
        <v>45657</v>
      </c>
      <c r="F328" s="96"/>
      <c r="G328" s="96"/>
      <c r="H328" s="96"/>
    </row>
    <row r="329" spans="1:8" s="29" customFormat="1" ht="13.8" hidden="1" x14ac:dyDescent="0.25">
      <c r="A329" s="44" t="s">
        <v>2469</v>
      </c>
      <c r="B329" s="44" t="s">
        <v>2467</v>
      </c>
      <c r="C329" s="45" t="s">
        <v>1989</v>
      </c>
      <c r="D329" s="93" t="s">
        <v>2468</v>
      </c>
      <c r="E329" s="46">
        <v>45091</v>
      </c>
      <c r="F329" s="45"/>
      <c r="G329" s="93" t="s">
        <v>1533</v>
      </c>
      <c r="H329" s="93" t="s">
        <v>1385</v>
      </c>
    </row>
    <row r="330" spans="1:8" s="29" customFormat="1" ht="13.8" hidden="1" x14ac:dyDescent="0.25">
      <c r="A330" s="120" t="s">
        <v>2272</v>
      </c>
      <c r="B330" s="114" t="s">
        <v>2248</v>
      </c>
      <c r="C330" s="106" t="s">
        <v>9082</v>
      </c>
      <c r="D330" s="93" t="s">
        <v>1593</v>
      </c>
      <c r="E330" s="115">
        <v>46674</v>
      </c>
      <c r="F330" s="93"/>
      <c r="G330" s="93"/>
      <c r="H330" s="93"/>
    </row>
    <row r="331" spans="1:8" s="29" customFormat="1" ht="13.8" hidden="1" x14ac:dyDescent="0.25">
      <c r="A331" s="100" t="s">
        <v>228</v>
      </c>
      <c r="B331" s="87" t="s">
        <v>177</v>
      </c>
      <c r="C331" s="95" t="s">
        <v>372</v>
      </c>
      <c r="D331" s="96" t="s">
        <v>436</v>
      </c>
      <c r="E331" s="65">
        <v>45230</v>
      </c>
      <c r="F331" s="96"/>
      <c r="G331" s="96"/>
      <c r="H331" s="96"/>
    </row>
    <row r="332" spans="1:8" s="29" customFormat="1" ht="13.8" hidden="1" x14ac:dyDescent="0.3">
      <c r="A332" s="99" t="s">
        <v>7611</v>
      </c>
      <c r="B332" s="92" t="s">
        <v>7637</v>
      </c>
      <c r="C332" s="93" t="s">
        <v>7638</v>
      </c>
      <c r="D332" s="93" t="s">
        <v>1398</v>
      </c>
      <c r="E332" s="94">
        <v>46961</v>
      </c>
      <c r="F332" s="32"/>
      <c r="G332" s="32"/>
      <c r="H332" s="32"/>
    </row>
    <row r="333" spans="1:8" s="29" customFormat="1" ht="13.8" x14ac:dyDescent="0.25">
      <c r="A333" s="44" t="s">
        <v>3277</v>
      </c>
      <c r="B333" s="44" t="s">
        <v>3278</v>
      </c>
      <c r="C333" s="45" t="s">
        <v>2105</v>
      </c>
      <c r="D333" s="93" t="s">
        <v>1925</v>
      </c>
      <c r="E333" s="69">
        <v>44835</v>
      </c>
      <c r="F333" s="93"/>
      <c r="G333" s="93"/>
      <c r="H333" s="93"/>
    </row>
    <row r="334" spans="1:8" s="29" customFormat="1" ht="13.8" hidden="1" x14ac:dyDescent="0.3">
      <c r="A334" s="57" t="s">
        <v>5875</v>
      </c>
      <c r="B334" s="57" t="s">
        <v>1498</v>
      </c>
      <c r="C334" s="62">
        <v>2201</v>
      </c>
      <c r="D334" s="93" t="s">
        <v>5966</v>
      </c>
      <c r="E334" s="60">
        <v>45260</v>
      </c>
      <c r="F334" s="93"/>
      <c r="G334" s="93"/>
      <c r="H334" s="93"/>
    </row>
    <row r="335" spans="1:8" s="29" customFormat="1" ht="13.8" hidden="1" x14ac:dyDescent="0.3">
      <c r="A335" s="57" t="s">
        <v>1410</v>
      </c>
      <c r="B335" s="57" t="s">
        <v>1497</v>
      </c>
      <c r="C335" s="62">
        <v>2211</v>
      </c>
      <c r="D335" s="93" t="s">
        <v>5966</v>
      </c>
      <c r="E335" s="60">
        <v>45230</v>
      </c>
      <c r="F335" s="93"/>
      <c r="G335" s="93"/>
      <c r="H335" s="93"/>
    </row>
    <row r="336" spans="1:8" s="29" customFormat="1" ht="13.8" hidden="1" x14ac:dyDescent="0.3">
      <c r="A336" s="57" t="s">
        <v>5876</v>
      </c>
      <c r="B336" s="57" t="s">
        <v>1488</v>
      </c>
      <c r="C336" s="62">
        <v>21027</v>
      </c>
      <c r="D336" s="93" t="s">
        <v>5966</v>
      </c>
      <c r="E336" s="60">
        <v>45777</v>
      </c>
      <c r="F336" s="93"/>
      <c r="G336" s="93"/>
      <c r="H336" s="93"/>
    </row>
    <row r="337" spans="1:8" s="29" customFormat="1" ht="13.8" hidden="1" x14ac:dyDescent="0.25">
      <c r="A337" s="44" t="s">
        <v>1411</v>
      </c>
      <c r="B337" s="44" t="s">
        <v>1499</v>
      </c>
      <c r="C337" s="45" t="s">
        <v>5951</v>
      </c>
      <c r="D337" s="93" t="s">
        <v>5966</v>
      </c>
      <c r="E337" s="70" t="s">
        <v>1528</v>
      </c>
      <c r="F337" s="93"/>
      <c r="G337" s="93"/>
      <c r="H337" s="93"/>
    </row>
    <row r="338" spans="1:8" s="29" customFormat="1" ht="13.8" hidden="1" x14ac:dyDescent="0.3">
      <c r="A338" s="92" t="s">
        <v>2918</v>
      </c>
      <c r="B338" s="92" t="s">
        <v>1532</v>
      </c>
      <c r="C338" s="93" t="s">
        <v>2956</v>
      </c>
      <c r="D338" s="93" t="s">
        <v>1398</v>
      </c>
      <c r="E338" s="94">
        <v>45134</v>
      </c>
      <c r="F338" s="93" t="s">
        <v>1534</v>
      </c>
      <c r="G338" s="93"/>
      <c r="H338" s="93" t="s">
        <v>1533</v>
      </c>
    </row>
    <row r="339" spans="1:8" s="29" customFormat="1" ht="13.8" hidden="1" x14ac:dyDescent="0.25">
      <c r="A339" s="100" t="s">
        <v>4107</v>
      </c>
      <c r="B339" s="92" t="s">
        <v>4153</v>
      </c>
      <c r="C339" s="93" t="s">
        <v>4154</v>
      </c>
      <c r="D339" s="93" t="s">
        <v>1398</v>
      </c>
      <c r="E339" s="94">
        <v>45401</v>
      </c>
      <c r="F339" s="93"/>
      <c r="G339" s="93"/>
      <c r="H339" s="93"/>
    </row>
    <row r="340" spans="1:8" s="29" customFormat="1" ht="13.8" hidden="1" x14ac:dyDescent="0.3">
      <c r="A340" s="99" t="s">
        <v>3662</v>
      </c>
      <c r="B340" s="92" t="s">
        <v>3657</v>
      </c>
      <c r="C340" s="93" t="s">
        <v>3686</v>
      </c>
      <c r="D340" s="93" t="s">
        <v>1814</v>
      </c>
      <c r="E340" s="94">
        <v>45291</v>
      </c>
      <c r="F340" s="93"/>
      <c r="G340" s="93"/>
      <c r="H340" s="93"/>
    </row>
    <row r="341" spans="1:8" s="29" customFormat="1" ht="13.8" hidden="1" x14ac:dyDescent="0.25">
      <c r="A341" s="87" t="s">
        <v>3662</v>
      </c>
      <c r="B341" s="87" t="s">
        <v>5213</v>
      </c>
      <c r="C341" s="95" t="s">
        <v>5614</v>
      </c>
      <c r="D341" s="96" t="s">
        <v>436</v>
      </c>
      <c r="E341" s="65">
        <v>45535</v>
      </c>
      <c r="F341" s="96"/>
      <c r="G341" s="96"/>
      <c r="H341" s="96"/>
    </row>
    <row r="342" spans="1:8" s="29" customFormat="1" ht="13.8" hidden="1" x14ac:dyDescent="0.25">
      <c r="A342" s="87" t="s">
        <v>5615</v>
      </c>
      <c r="B342" s="87" t="s">
        <v>5559</v>
      </c>
      <c r="C342" s="95" t="s">
        <v>5616</v>
      </c>
      <c r="D342" s="96" t="s">
        <v>436</v>
      </c>
      <c r="E342" s="65">
        <v>45657</v>
      </c>
      <c r="F342" s="96"/>
      <c r="G342" s="96"/>
      <c r="H342" s="96"/>
    </row>
    <row r="343" spans="1:8" s="29" customFormat="1" ht="13.8" hidden="1" x14ac:dyDescent="0.25">
      <c r="A343" s="87" t="s">
        <v>5617</v>
      </c>
      <c r="B343" s="87" t="s">
        <v>5559</v>
      </c>
      <c r="C343" s="95" t="s">
        <v>5618</v>
      </c>
      <c r="D343" s="96" t="s">
        <v>436</v>
      </c>
      <c r="E343" s="65">
        <v>45657</v>
      </c>
      <c r="F343" s="96"/>
      <c r="G343" s="96"/>
      <c r="H343" s="96"/>
    </row>
    <row r="344" spans="1:8" s="29" customFormat="1" ht="13.8" hidden="1" x14ac:dyDescent="0.25">
      <c r="A344" s="44" t="s">
        <v>3758</v>
      </c>
      <c r="B344" s="44" t="s">
        <v>3759</v>
      </c>
      <c r="C344" s="45" t="s">
        <v>3760</v>
      </c>
      <c r="D344" s="45" t="s">
        <v>2099</v>
      </c>
      <c r="E344" s="46">
        <v>45626</v>
      </c>
      <c r="F344" s="45"/>
      <c r="G344" s="93"/>
      <c r="H344" s="93"/>
    </row>
    <row r="345" spans="1:8" s="29" customFormat="1" ht="13.8" hidden="1" x14ac:dyDescent="0.3">
      <c r="A345" s="73" t="s">
        <v>7642</v>
      </c>
      <c r="B345" s="73" t="s">
        <v>7639</v>
      </c>
      <c r="C345" s="36" t="s">
        <v>7640</v>
      </c>
      <c r="D345" s="36" t="s">
        <v>1398</v>
      </c>
      <c r="E345" s="42">
        <v>45504</v>
      </c>
      <c r="F345" s="32"/>
      <c r="G345" s="32"/>
      <c r="H345" s="32"/>
    </row>
    <row r="346" spans="1:8" s="29" customFormat="1" ht="13.8" hidden="1" x14ac:dyDescent="0.3">
      <c r="A346" s="73" t="s">
        <v>7703</v>
      </c>
      <c r="B346" s="89" t="s">
        <v>1399</v>
      </c>
      <c r="C346" s="36" t="s">
        <v>7695</v>
      </c>
      <c r="D346" s="36" t="s">
        <v>1398</v>
      </c>
      <c r="E346" s="42">
        <v>45132</v>
      </c>
      <c r="F346" s="32"/>
      <c r="G346" s="32"/>
      <c r="H346" s="32"/>
    </row>
    <row r="347" spans="1:8" s="29" customFormat="1" ht="13.8" hidden="1" x14ac:dyDescent="0.3">
      <c r="A347" s="99" t="s">
        <v>3178</v>
      </c>
      <c r="B347" s="92" t="s">
        <v>3179</v>
      </c>
      <c r="C347" s="93" t="s">
        <v>3180</v>
      </c>
      <c r="D347" s="93" t="s">
        <v>1398</v>
      </c>
      <c r="E347" s="94">
        <v>45504</v>
      </c>
      <c r="F347" s="93"/>
      <c r="G347" s="93"/>
      <c r="H347" s="93" t="s">
        <v>2055</v>
      </c>
    </row>
    <row r="348" spans="1:8" s="29" customFormat="1" ht="13.8" hidden="1" x14ac:dyDescent="0.3">
      <c r="A348" s="73" t="s">
        <v>7704</v>
      </c>
      <c r="B348" s="89" t="s">
        <v>7692</v>
      </c>
      <c r="C348" s="36" t="s">
        <v>7693</v>
      </c>
      <c r="D348" s="36" t="s">
        <v>1398</v>
      </c>
      <c r="E348" s="42">
        <v>45132</v>
      </c>
      <c r="F348" s="32"/>
      <c r="G348" s="32"/>
      <c r="H348" s="32"/>
    </row>
    <row r="349" spans="1:8" s="29" customFormat="1" ht="13.8" hidden="1" x14ac:dyDescent="0.3">
      <c r="A349" s="57" t="s">
        <v>1139</v>
      </c>
      <c r="B349" s="57" t="s">
        <v>1488</v>
      </c>
      <c r="C349" s="62">
        <v>21027</v>
      </c>
      <c r="D349" s="93" t="s">
        <v>5966</v>
      </c>
      <c r="E349" s="60">
        <v>45777</v>
      </c>
      <c r="F349" s="93"/>
      <c r="G349" s="93"/>
      <c r="H349" s="93"/>
    </row>
    <row r="350" spans="1:8" s="29" customFormat="1" ht="13.8" hidden="1" x14ac:dyDescent="0.3">
      <c r="A350" s="57" t="s">
        <v>567</v>
      </c>
      <c r="B350" s="57" t="s">
        <v>1488</v>
      </c>
      <c r="C350" s="62">
        <v>21027</v>
      </c>
      <c r="D350" s="93" t="s">
        <v>5966</v>
      </c>
      <c r="E350" s="60">
        <v>45777</v>
      </c>
      <c r="F350" s="93"/>
      <c r="G350" s="93"/>
      <c r="H350" s="93"/>
    </row>
    <row r="351" spans="1:8" s="29" customFormat="1" ht="13.8" hidden="1" x14ac:dyDescent="0.3">
      <c r="A351" s="57" t="s">
        <v>1141</v>
      </c>
      <c r="B351" s="57" t="s">
        <v>1488</v>
      </c>
      <c r="C351" s="62">
        <v>21027</v>
      </c>
      <c r="D351" s="93" t="s">
        <v>5966</v>
      </c>
      <c r="E351" s="60">
        <v>45777</v>
      </c>
      <c r="F351" s="93"/>
      <c r="G351" s="93"/>
      <c r="H351" s="93"/>
    </row>
    <row r="352" spans="1:8" s="29" customFormat="1" ht="13.8" hidden="1" x14ac:dyDescent="0.25">
      <c r="A352" s="91" t="s">
        <v>3337</v>
      </c>
      <c r="B352" s="92" t="s">
        <v>3354</v>
      </c>
      <c r="C352" s="93" t="s">
        <v>3152</v>
      </c>
      <c r="D352" s="93" t="s">
        <v>3328</v>
      </c>
      <c r="E352" s="94">
        <v>45169</v>
      </c>
      <c r="F352" s="93"/>
      <c r="G352" s="93"/>
      <c r="H352" s="93"/>
    </row>
    <row r="353" spans="1:8" s="29" customFormat="1" ht="13.8" hidden="1" x14ac:dyDescent="0.25">
      <c r="A353" s="98" t="s">
        <v>3365</v>
      </c>
      <c r="B353" s="92" t="s">
        <v>3148</v>
      </c>
      <c r="C353" s="93" t="s">
        <v>3329</v>
      </c>
      <c r="D353" s="93" t="s">
        <v>3328</v>
      </c>
      <c r="E353" s="94">
        <v>45169</v>
      </c>
      <c r="F353" s="93"/>
      <c r="G353" s="93"/>
      <c r="H353" s="93"/>
    </row>
    <row r="354" spans="1:8" s="29" customFormat="1" ht="13.8" hidden="1" x14ac:dyDescent="0.25">
      <c r="A354" s="44" t="s">
        <v>8976</v>
      </c>
      <c r="B354" s="44" t="s">
        <v>8977</v>
      </c>
      <c r="C354" s="45" t="s">
        <v>8978</v>
      </c>
      <c r="D354" s="45" t="s">
        <v>436</v>
      </c>
      <c r="E354" s="46">
        <v>45777</v>
      </c>
      <c r="F354" s="93"/>
      <c r="G354" s="93"/>
      <c r="H354" s="93"/>
    </row>
    <row r="355" spans="1:8" s="29" customFormat="1" ht="13.8" hidden="1" x14ac:dyDescent="0.25">
      <c r="A355" s="133" t="s">
        <v>5619</v>
      </c>
      <c r="B355" s="87" t="s">
        <v>5532</v>
      </c>
      <c r="C355" s="95" t="s">
        <v>5620</v>
      </c>
      <c r="D355" s="96" t="s">
        <v>436</v>
      </c>
      <c r="E355" s="65">
        <v>45138</v>
      </c>
      <c r="F355" s="96"/>
      <c r="G355" s="96"/>
      <c r="H355" s="96"/>
    </row>
    <row r="356" spans="1:8" s="29" customFormat="1" ht="13.8" hidden="1" x14ac:dyDescent="0.3">
      <c r="A356" s="73" t="s">
        <v>7705</v>
      </c>
      <c r="B356" s="89" t="s">
        <v>1399</v>
      </c>
      <c r="C356" s="36" t="s">
        <v>7695</v>
      </c>
      <c r="D356" s="36" t="s">
        <v>1398</v>
      </c>
      <c r="E356" s="42">
        <v>45132</v>
      </c>
      <c r="F356" s="32"/>
      <c r="G356" s="32"/>
      <c r="H356" s="32"/>
    </row>
    <row r="357" spans="1:8" s="29" customFormat="1" ht="13.8" hidden="1" x14ac:dyDescent="0.25">
      <c r="A357" s="87" t="s">
        <v>5621</v>
      </c>
      <c r="B357" s="87" t="s">
        <v>5575</v>
      </c>
      <c r="C357" s="95" t="s">
        <v>5622</v>
      </c>
      <c r="D357" s="96" t="s">
        <v>436</v>
      </c>
      <c r="E357" s="65">
        <v>45291</v>
      </c>
      <c r="F357" s="96"/>
      <c r="G357" s="96"/>
      <c r="H357" s="96"/>
    </row>
    <row r="358" spans="1:8" s="29" customFormat="1" ht="13.8" hidden="1" x14ac:dyDescent="0.25">
      <c r="A358" s="101" t="s">
        <v>3817</v>
      </c>
      <c r="B358" s="44" t="s">
        <v>3809</v>
      </c>
      <c r="C358" s="45" t="s">
        <v>3810</v>
      </c>
      <c r="D358" s="45" t="s">
        <v>1398</v>
      </c>
      <c r="E358" s="46">
        <v>45382</v>
      </c>
      <c r="F358" s="45"/>
      <c r="G358" s="45" t="s">
        <v>1385</v>
      </c>
      <c r="H358" s="45" t="s">
        <v>1385</v>
      </c>
    </row>
    <row r="359" spans="1:8" s="29" customFormat="1" ht="13.8" hidden="1" x14ac:dyDescent="0.25">
      <c r="A359" s="98" t="s">
        <v>3366</v>
      </c>
      <c r="B359" s="92" t="s">
        <v>3148</v>
      </c>
      <c r="C359" s="93" t="s">
        <v>3329</v>
      </c>
      <c r="D359" s="93" t="s">
        <v>3328</v>
      </c>
      <c r="E359" s="94">
        <v>45169</v>
      </c>
      <c r="F359" s="93"/>
      <c r="G359" s="93"/>
      <c r="H359" s="93"/>
    </row>
    <row r="360" spans="1:8" s="29" customFormat="1" ht="13.8" x14ac:dyDescent="0.25">
      <c r="A360" s="44" t="s">
        <v>2472</v>
      </c>
      <c r="B360" s="44" t="s">
        <v>2473</v>
      </c>
      <c r="C360" s="45" t="s">
        <v>2474</v>
      </c>
      <c r="D360" s="93" t="s">
        <v>1702</v>
      </c>
      <c r="E360" s="69">
        <v>44865</v>
      </c>
      <c r="F360" s="93"/>
      <c r="G360" s="93"/>
      <c r="H360" s="93" t="s">
        <v>1533</v>
      </c>
    </row>
    <row r="361" spans="1:8" s="29" customFormat="1" ht="13.8" hidden="1" x14ac:dyDescent="0.3">
      <c r="A361" s="117" t="s">
        <v>2202</v>
      </c>
      <c r="B361" s="117" t="s">
        <v>2203</v>
      </c>
      <c r="C361" s="106" t="s">
        <v>2204</v>
      </c>
      <c r="D361" s="93" t="s">
        <v>1593</v>
      </c>
      <c r="E361" s="109">
        <v>45259</v>
      </c>
      <c r="F361" s="93"/>
      <c r="G361" s="93"/>
      <c r="H361" s="93"/>
    </row>
    <row r="362" spans="1:8" s="29" customFormat="1" ht="13.8" hidden="1" x14ac:dyDescent="0.3">
      <c r="A362" s="108" t="s">
        <v>2202</v>
      </c>
      <c r="B362" s="117" t="s">
        <v>2203</v>
      </c>
      <c r="C362" s="106" t="s">
        <v>2204</v>
      </c>
      <c r="D362" s="93" t="s">
        <v>1593</v>
      </c>
      <c r="E362" s="109">
        <v>45259</v>
      </c>
      <c r="F362" s="93"/>
      <c r="G362" s="93"/>
      <c r="H362" s="93"/>
    </row>
    <row r="363" spans="1:8" s="29" customFormat="1" ht="13.8" hidden="1" x14ac:dyDescent="0.25">
      <c r="A363" s="44" t="s">
        <v>9027</v>
      </c>
      <c r="B363" s="44" t="s">
        <v>229</v>
      </c>
      <c r="C363" s="226" t="s">
        <v>9028</v>
      </c>
      <c r="D363" s="93" t="s">
        <v>436</v>
      </c>
      <c r="E363" s="46">
        <v>45169</v>
      </c>
      <c r="F363" s="45"/>
      <c r="G363" s="45"/>
      <c r="H363" s="93"/>
    </row>
    <row r="364" spans="1:8" s="29" customFormat="1" ht="13.8" hidden="1" x14ac:dyDescent="0.25">
      <c r="A364" s="87" t="s">
        <v>5623</v>
      </c>
      <c r="B364" s="87" t="s">
        <v>5624</v>
      </c>
      <c r="C364" s="95" t="s">
        <v>5625</v>
      </c>
      <c r="D364" s="96" t="s">
        <v>436</v>
      </c>
      <c r="E364" s="65">
        <v>45138</v>
      </c>
      <c r="F364" s="96"/>
      <c r="G364" s="96"/>
      <c r="H364" s="96"/>
    </row>
    <row r="365" spans="1:8" s="29" customFormat="1" ht="13.8" hidden="1" x14ac:dyDescent="0.25">
      <c r="A365" s="87" t="s">
        <v>6376</v>
      </c>
      <c r="B365" s="87" t="s">
        <v>230</v>
      </c>
      <c r="C365" s="95" t="s">
        <v>2591</v>
      </c>
      <c r="D365" s="96" t="s">
        <v>436</v>
      </c>
      <c r="E365" s="65">
        <v>45138</v>
      </c>
      <c r="F365" s="96"/>
      <c r="G365" s="96"/>
      <c r="H365" s="96"/>
    </row>
    <row r="366" spans="1:8" s="29" customFormat="1" ht="13.8" hidden="1" x14ac:dyDescent="0.25">
      <c r="A366" s="71" t="s">
        <v>7785</v>
      </c>
      <c r="B366" s="71" t="s">
        <v>7786</v>
      </c>
      <c r="C366" s="88" t="s">
        <v>7787</v>
      </c>
      <c r="D366" s="36" t="s">
        <v>1398</v>
      </c>
      <c r="E366" s="42">
        <v>46075</v>
      </c>
      <c r="F366" s="32"/>
      <c r="G366" s="32"/>
      <c r="H366" s="32"/>
    </row>
    <row r="367" spans="1:8" s="29" customFormat="1" ht="13.8" hidden="1" x14ac:dyDescent="0.25">
      <c r="A367" s="87" t="s">
        <v>5626</v>
      </c>
      <c r="B367" s="87" t="s">
        <v>5535</v>
      </c>
      <c r="C367" s="95" t="s">
        <v>5627</v>
      </c>
      <c r="D367" s="96" t="s">
        <v>436</v>
      </c>
      <c r="E367" s="65">
        <v>46022</v>
      </c>
      <c r="F367" s="96"/>
      <c r="G367" s="96"/>
      <c r="H367" s="96"/>
    </row>
    <row r="368" spans="1:8" s="29" customFormat="1" ht="13.8" hidden="1" x14ac:dyDescent="0.3">
      <c r="A368" s="92" t="s">
        <v>3253</v>
      </c>
      <c r="B368" s="92" t="s">
        <v>2471</v>
      </c>
      <c r="C368" s="93" t="s">
        <v>2594</v>
      </c>
      <c r="D368" s="93" t="s">
        <v>2008</v>
      </c>
      <c r="E368" s="94">
        <v>45352</v>
      </c>
      <c r="F368" s="93"/>
      <c r="G368" s="93" t="s">
        <v>1385</v>
      </c>
      <c r="H368" s="93" t="s">
        <v>1533</v>
      </c>
    </row>
    <row r="369" spans="1:8" s="29" customFormat="1" ht="13.8" hidden="1" x14ac:dyDescent="0.3">
      <c r="A369" s="57" t="s">
        <v>3253</v>
      </c>
      <c r="B369" s="92" t="s">
        <v>4550</v>
      </c>
      <c r="C369" s="93" t="s">
        <v>4548</v>
      </c>
      <c r="D369" s="93" t="s">
        <v>4549</v>
      </c>
      <c r="E369" s="94">
        <v>46203</v>
      </c>
      <c r="F369" s="93"/>
      <c r="G369" s="93"/>
      <c r="H369" s="93"/>
    </row>
    <row r="370" spans="1:8" s="29" customFormat="1" ht="13.8" hidden="1" x14ac:dyDescent="0.3">
      <c r="A370" s="99" t="s">
        <v>3663</v>
      </c>
      <c r="B370" s="92" t="s">
        <v>3657</v>
      </c>
      <c r="C370" s="93" t="s">
        <v>3686</v>
      </c>
      <c r="D370" s="93" t="s">
        <v>1814</v>
      </c>
      <c r="E370" s="94">
        <v>45291</v>
      </c>
      <c r="F370" s="93"/>
      <c r="G370" s="93"/>
      <c r="H370" s="93"/>
    </row>
    <row r="371" spans="1:8" s="29" customFormat="1" ht="13.8" hidden="1" x14ac:dyDescent="0.25">
      <c r="A371" s="76" t="s">
        <v>7525</v>
      </c>
      <c r="B371" s="76" t="s">
        <v>7526</v>
      </c>
      <c r="C371" s="97" t="s">
        <v>7527</v>
      </c>
      <c r="D371" s="104" t="s">
        <v>2915</v>
      </c>
      <c r="E371" s="64">
        <v>45107</v>
      </c>
      <c r="F371" s="93"/>
      <c r="G371" s="93"/>
      <c r="H371" s="93"/>
    </row>
    <row r="372" spans="1:8" s="29" customFormat="1" ht="13.8" hidden="1" x14ac:dyDescent="0.25">
      <c r="A372" s="41" t="s">
        <v>7752</v>
      </c>
      <c r="B372" s="89" t="s">
        <v>7741</v>
      </c>
      <c r="C372" s="36" t="s">
        <v>7742</v>
      </c>
      <c r="D372" s="36" t="s">
        <v>1398</v>
      </c>
      <c r="E372" s="42">
        <v>45372</v>
      </c>
      <c r="F372" s="32"/>
      <c r="G372" s="32"/>
      <c r="H372" s="32"/>
    </row>
    <row r="373" spans="1:8" s="29" customFormat="1" ht="13.8" hidden="1" x14ac:dyDescent="0.25">
      <c r="A373" s="41" t="s">
        <v>7752</v>
      </c>
      <c r="B373" s="89" t="s">
        <v>7741</v>
      </c>
      <c r="C373" s="36" t="s">
        <v>7815</v>
      </c>
      <c r="D373" s="36" t="s">
        <v>1398</v>
      </c>
      <c r="E373" s="42">
        <v>45169</v>
      </c>
      <c r="F373" s="32"/>
      <c r="G373" s="32"/>
      <c r="H373" s="32"/>
    </row>
    <row r="374" spans="1:8" s="29" customFormat="1" ht="13.8" hidden="1" x14ac:dyDescent="0.25">
      <c r="A374" s="114" t="s">
        <v>2273</v>
      </c>
      <c r="B374" s="114" t="s">
        <v>2251</v>
      </c>
      <c r="C374" s="106" t="s">
        <v>2252</v>
      </c>
      <c r="D374" s="93" t="s">
        <v>1593</v>
      </c>
      <c r="E374" s="115">
        <v>46326</v>
      </c>
      <c r="F374" s="93"/>
      <c r="G374" s="93"/>
      <c r="H374" s="93"/>
    </row>
    <row r="375" spans="1:8" s="29" customFormat="1" ht="13.8" hidden="1" x14ac:dyDescent="0.25">
      <c r="A375" s="114" t="s">
        <v>2274</v>
      </c>
      <c r="B375" s="117" t="s">
        <v>2249</v>
      </c>
      <c r="C375" s="106" t="s">
        <v>2250</v>
      </c>
      <c r="D375" s="93" t="s">
        <v>1593</v>
      </c>
      <c r="E375" s="115">
        <v>46326</v>
      </c>
      <c r="F375" s="93"/>
      <c r="G375" s="93"/>
      <c r="H375" s="93"/>
    </row>
    <row r="376" spans="1:8" s="29" customFormat="1" ht="13.8" hidden="1" x14ac:dyDescent="0.3">
      <c r="A376" s="171" t="s">
        <v>2627</v>
      </c>
      <c r="B376" s="31" t="s">
        <v>7651</v>
      </c>
      <c r="C376" s="32" t="s">
        <v>7652</v>
      </c>
      <c r="D376" s="33" t="s">
        <v>1398</v>
      </c>
      <c r="E376" s="33">
        <v>45246</v>
      </c>
      <c r="F376" s="32"/>
      <c r="G376" s="32"/>
      <c r="H376" s="32"/>
    </row>
    <row r="377" spans="1:8" s="29" customFormat="1" ht="13.8" hidden="1" x14ac:dyDescent="0.3">
      <c r="A377" s="99" t="s">
        <v>2627</v>
      </c>
      <c r="B377" s="99" t="s">
        <v>8259</v>
      </c>
      <c r="C377" s="93" t="s">
        <v>8267</v>
      </c>
      <c r="D377" s="32" t="s">
        <v>1398</v>
      </c>
      <c r="E377" s="33">
        <v>45343</v>
      </c>
      <c r="F377" s="32"/>
      <c r="G377" s="32"/>
      <c r="H377" s="32" t="s">
        <v>2055</v>
      </c>
    </row>
    <row r="378" spans="1:8" s="29" customFormat="1" ht="13.8" hidden="1" x14ac:dyDescent="0.25">
      <c r="A378" s="44" t="s">
        <v>1412</v>
      </c>
      <c r="B378" s="44" t="s">
        <v>1500</v>
      </c>
      <c r="C378" s="45" t="s">
        <v>1521</v>
      </c>
      <c r="D378" s="93" t="s">
        <v>5966</v>
      </c>
      <c r="E378" s="70" t="s">
        <v>1528</v>
      </c>
      <c r="F378" s="93"/>
      <c r="G378" s="93"/>
      <c r="H378" s="93"/>
    </row>
    <row r="379" spans="1:8" s="29" customFormat="1" ht="13.8" hidden="1" x14ac:dyDescent="0.3">
      <c r="A379" s="57" t="s">
        <v>4456</v>
      </c>
      <c r="B379" s="92" t="s">
        <v>4550</v>
      </c>
      <c r="C379" s="93" t="s">
        <v>4548</v>
      </c>
      <c r="D379" s="93" t="s">
        <v>4549</v>
      </c>
      <c r="E379" s="94">
        <v>46203</v>
      </c>
      <c r="F379" s="93"/>
      <c r="G379" s="93"/>
      <c r="H379" s="93"/>
    </row>
    <row r="380" spans="1:8" s="29" customFormat="1" ht="13.8" hidden="1" x14ac:dyDescent="0.3">
      <c r="A380" s="117" t="s">
        <v>2275</v>
      </c>
      <c r="B380" s="117" t="s">
        <v>2253</v>
      </c>
      <c r="C380" s="106" t="s">
        <v>4576</v>
      </c>
      <c r="D380" s="93" t="s">
        <v>1593</v>
      </c>
      <c r="E380" s="119">
        <v>46142</v>
      </c>
      <c r="F380" s="93"/>
      <c r="G380" s="93"/>
      <c r="H380" s="93"/>
    </row>
    <row r="381" spans="1:8" s="29" customFormat="1" ht="13.8" hidden="1" x14ac:dyDescent="0.25">
      <c r="A381" s="102" t="s">
        <v>1548</v>
      </c>
      <c r="B381" s="92" t="s">
        <v>4085</v>
      </c>
      <c r="C381" s="93" t="s">
        <v>4084</v>
      </c>
      <c r="D381" s="93" t="s">
        <v>1398</v>
      </c>
      <c r="E381" s="94">
        <v>45429</v>
      </c>
      <c r="F381" s="93"/>
      <c r="G381" s="93" t="s">
        <v>1385</v>
      </c>
      <c r="H381" s="93" t="s">
        <v>1385</v>
      </c>
    </row>
    <row r="382" spans="1:8" s="29" customFormat="1" ht="13.8" hidden="1" x14ac:dyDescent="0.25">
      <c r="A382" s="71" t="s">
        <v>7788</v>
      </c>
      <c r="B382" s="71" t="s">
        <v>7786</v>
      </c>
      <c r="C382" s="88" t="s">
        <v>7787</v>
      </c>
      <c r="D382" s="36" t="s">
        <v>1398</v>
      </c>
      <c r="E382" s="42">
        <v>46075</v>
      </c>
      <c r="F382" s="32"/>
      <c r="G382" s="32"/>
      <c r="H382" s="32"/>
    </row>
    <row r="383" spans="1:8" s="29" customFormat="1" ht="13.8" hidden="1" x14ac:dyDescent="0.25">
      <c r="A383" s="41" t="s">
        <v>7753</v>
      </c>
      <c r="B383" s="89" t="s">
        <v>7741</v>
      </c>
      <c r="C383" s="36" t="s">
        <v>7742</v>
      </c>
      <c r="D383" s="36" t="s">
        <v>1398</v>
      </c>
      <c r="E383" s="42">
        <v>45372</v>
      </c>
      <c r="F383" s="32"/>
      <c r="G383" s="32"/>
      <c r="H383" s="32"/>
    </row>
    <row r="384" spans="1:8" s="29" customFormat="1" ht="13.8" hidden="1" x14ac:dyDescent="0.25">
      <c r="A384" s="41" t="s">
        <v>7753</v>
      </c>
      <c r="B384" s="89" t="s">
        <v>7741</v>
      </c>
      <c r="C384" s="36" t="s">
        <v>7815</v>
      </c>
      <c r="D384" s="36" t="s">
        <v>1398</v>
      </c>
      <c r="E384" s="42">
        <v>45169</v>
      </c>
      <c r="F384" s="32"/>
      <c r="G384" s="32"/>
      <c r="H384" s="32"/>
    </row>
    <row r="385" spans="1:8" s="29" customFormat="1" ht="13.8" hidden="1" x14ac:dyDescent="0.25">
      <c r="A385" s="87" t="s">
        <v>232</v>
      </c>
      <c r="B385" s="87" t="s">
        <v>203</v>
      </c>
      <c r="C385" s="95" t="s">
        <v>4973</v>
      </c>
      <c r="D385" s="96" t="s">
        <v>436</v>
      </c>
      <c r="E385" s="65">
        <v>45291</v>
      </c>
      <c r="F385" s="96"/>
      <c r="G385" s="96"/>
      <c r="H385" s="96"/>
    </row>
    <row r="386" spans="1:8" s="29" customFormat="1" ht="13.8" hidden="1" x14ac:dyDescent="0.3">
      <c r="A386" s="57" t="s">
        <v>1413</v>
      </c>
      <c r="B386" s="58" t="s">
        <v>4914</v>
      </c>
      <c r="C386" s="59">
        <v>20022</v>
      </c>
      <c r="D386" s="93" t="s">
        <v>5966</v>
      </c>
      <c r="E386" s="60">
        <v>45535</v>
      </c>
      <c r="F386" s="93"/>
      <c r="G386" s="93"/>
      <c r="H386" s="93"/>
    </row>
    <row r="387" spans="1:8" s="29" customFormat="1" ht="13.8" hidden="1" x14ac:dyDescent="0.3">
      <c r="A387" s="57" t="s">
        <v>1413</v>
      </c>
      <c r="B387" s="57" t="s">
        <v>1488</v>
      </c>
      <c r="C387" s="62">
        <v>21027</v>
      </c>
      <c r="D387" s="93" t="s">
        <v>5966</v>
      </c>
      <c r="E387" s="60">
        <v>45777</v>
      </c>
      <c r="F387" s="93"/>
      <c r="G387" s="93"/>
      <c r="H387" s="93"/>
    </row>
    <row r="388" spans="1:8" s="29" customFormat="1" ht="13.8" hidden="1" x14ac:dyDescent="0.25">
      <c r="A388" s="98" t="s">
        <v>3367</v>
      </c>
      <c r="B388" s="92" t="s">
        <v>3148</v>
      </c>
      <c r="C388" s="93" t="s">
        <v>3329</v>
      </c>
      <c r="D388" s="93" t="s">
        <v>3328</v>
      </c>
      <c r="E388" s="94">
        <v>45169</v>
      </c>
      <c r="F388" s="93"/>
      <c r="G388" s="93"/>
      <c r="H388" s="93"/>
    </row>
    <row r="389" spans="1:8" s="29" customFormat="1" ht="13.8" hidden="1" x14ac:dyDescent="0.25">
      <c r="A389" s="87" t="s">
        <v>233</v>
      </c>
      <c r="B389" s="87" t="s">
        <v>216</v>
      </c>
      <c r="C389" s="95" t="s">
        <v>373</v>
      </c>
      <c r="D389" s="96" t="s">
        <v>436</v>
      </c>
      <c r="E389" s="65">
        <v>45230</v>
      </c>
      <c r="F389" s="96"/>
      <c r="G389" s="96"/>
      <c r="H389" s="96"/>
    </row>
    <row r="390" spans="1:8" s="29" customFormat="1" ht="13.8" hidden="1" x14ac:dyDescent="0.3">
      <c r="A390" s="57" t="s">
        <v>4457</v>
      </c>
      <c r="B390" s="92" t="s">
        <v>4550</v>
      </c>
      <c r="C390" s="93" t="s">
        <v>4548</v>
      </c>
      <c r="D390" s="93" t="s">
        <v>4549</v>
      </c>
      <c r="E390" s="94">
        <v>46203</v>
      </c>
      <c r="F390" s="93"/>
      <c r="G390" s="93"/>
      <c r="H390" s="93"/>
    </row>
    <row r="391" spans="1:8" s="29" customFormat="1" ht="13.8" x14ac:dyDescent="0.3">
      <c r="A391" s="99" t="s">
        <v>1960</v>
      </c>
      <c r="B391" s="92" t="s">
        <v>1958</v>
      </c>
      <c r="C391" s="93" t="s">
        <v>1959</v>
      </c>
      <c r="D391" s="93" t="s">
        <v>1925</v>
      </c>
      <c r="E391" s="107">
        <v>44773</v>
      </c>
      <c r="F391" s="93"/>
      <c r="G391" s="93"/>
      <c r="H391" s="93" t="s">
        <v>1385</v>
      </c>
    </row>
    <row r="392" spans="1:8" s="29" customFormat="1" ht="13.8" hidden="1" x14ac:dyDescent="0.3">
      <c r="A392" s="99" t="s">
        <v>3664</v>
      </c>
      <c r="B392" s="92" t="s">
        <v>3657</v>
      </c>
      <c r="C392" s="93" t="s">
        <v>3686</v>
      </c>
      <c r="D392" s="93" t="s">
        <v>1814</v>
      </c>
      <c r="E392" s="94">
        <v>45291</v>
      </c>
      <c r="F392" s="93"/>
      <c r="G392" s="93"/>
      <c r="H392" s="93"/>
    </row>
    <row r="393" spans="1:8" s="29" customFormat="1" ht="13.8" hidden="1" x14ac:dyDescent="0.25">
      <c r="A393" s="121" t="s">
        <v>1803</v>
      </c>
      <c r="B393" s="122" t="s">
        <v>1801</v>
      </c>
      <c r="C393" s="93">
        <v>1573</v>
      </c>
      <c r="D393" s="93" t="s">
        <v>4549</v>
      </c>
      <c r="E393" s="94">
        <v>45207</v>
      </c>
      <c r="F393" s="93"/>
      <c r="G393" s="93"/>
      <c r="H393" s="93"/>
    </row>
    <row r="394" spans="1:8" s="29" customFormat="1" ht="13.8" hidden="1" x14ac:dyDescent="0.25">
      <c r="A394" s="44" t="s">
        <v>3154</v>
      </c>
      <c r="B394" s="44" t="s">
        <v>2027</v>
      </c>
      <c r="C394" s="45" t="s">
        <v>3155</v>
      </c>
      <c r="D394" s="45" t="s">
        <v>3156</v>
      </c>
      <c r="E394" s="46">
        <v>45459</v>
      </c>
      <c r="F394" s="93"/>
      <c r="G394" s="93"/>
      <c r="H394" s="93"/>
    </row>
    <row r="395" spans="1:8" s="29" customFormat="1" ht="13.8" hidden="1" x14ac:dyDescent="0.3">
      <c r="A395" s="73" t="s">
        <v>7676</v>
      </c>
      <c r="B395" s="89" t="s">
        <v>7673</v>
      </c>
      <c r="C395" s="36" t="s">
        <v>7674</v>
      </c>
      <c r="D395" s="36" t="s">
        <v>1398</v>
      </c>
      <c r="E395" s="42">
        <v>45245</v>
      </c>
      <c r="F395" s="32"/>
      <c r="G395" s="32"/>
      <c r="H395" s="32"/>
    </row>
    <row r="396" spans="1:8" s="29" customFormat="1" ht="13.8" hidden="1" x14ac:dyDescent="0.25">
      <c r="A396" s="87" t="s">
        <v>5628</v>
      </c>
      <c r="B396" s="87" t="s">
        <v>202</v>
      </c>
      <c r="C396" s="95" t="s">
        <v>5031</v>
      </c>
      <c r="D396" s="96" t="s">
        <v>436</v>
      </c>
      <c r="E396" s="65">
        <v>45291</v>
      </c>
      <c r="F396" s="96"/>
      <c r="G396" s="96"/>
      <c r="H396" s="96"/>
    </row>
    <row r="397" spans="1:8" s="29" customFormat="1" ht="13.8" hidden="1" x14ac:dyDescent="0.25">
      <c r="A397" s="130" t="s">
        <v>7582</v>
      </c>
      <c r="B397" s="131" t="s">
        <v>7583</v>
      </c>
      <c r="C397" s="96" t="s">
        <v>4603</v>
      </c>
      <c r="D397" s="96" t="s">
        <v>2057</v>
      </c>
      <c r="E397" s="112">
        <v>45108</v>
      </c>
      <c r="F397" s="93"/>
      <c r="G397" s="93"/>
      <c r="H397" s="93"/>
    </row>
    <row r="398" spans="1:8" s="29" customFormat="1" ht="13.8" hidden="1" x14ac:dyDescent="0.25">
      <c r="A398" s="98" t="s">
        <v>3368</v>
      </c>
      <c r="B398" s="92" t="s">
        <v>3148</v>
      </c>
      <c r="C398" s="93" t="s">
        <v>3329</v>
      </c>
      <c r="D398" s="93" t="s">
        <v>3328</v>
      </c>
      <c r="E398" s="94">
        <v>45169</v>
      </c>
      <c r="F398" s="93"/>
      <c r="G398" s="93"/>
      <c r="H398" s="93"/>
    </row>
    <row r="399" spans="1:8" s="29" customFormat="1" ht="13.8" hidden="1" x14ac:dyDescent="0.25">
      <c r="A399" s="44" t="s">
        <v>1414</v>
      </c>
      <c r="B399" s="44" t="s">
        <v>1501</v>
      </c>
      <c r="C399" s="45" t="s">
        <v>1522</v>
      </c>
      <c r="D399" s="93" t="s">
        <v>5966</v>
      </c>
      <c r="E399" s="70" t="s">
        <v>1528</v>
      </c>
      <c r="F399" s="93"/>
      <c r="G399" s="93"/>
      <c r="H399" s="93"/>
    </row>
    <row r="400" spans="1:8" s="29" customFormat="1" ht="13.8" hidden="1" x14ac:dyDescent="0.25">
      <c r="A400" s="87" t="s">
        <v>5629</v>
      </c>
      <c r="B400" s="87" t="s">
        <v>5213</v>
      </c>
      <c r="C400" s="95" t="s">
        <v>5630</v>
      </c>
      <c r="D400" s="96" t="s">
        <v>436</v>
      </c>
      <c r="E400" s="65">
        <v>45535</v>
      </c>
      <c r="F400" s="96"/>
      <c r="G400" s="96"/>
      <c r="H400" s="96"/>
    </row>
    <row r="401" spans="1:8" s="29" customFormat="1" ht="13.8" hidden="1" x14ac:dyDescent="0.3">
      <c r="A401" s="117" t="s">
        <v>2206</v>
      </c>
      <c r="B401" s="117" t="s">
        <v>2207</v>
      </c>
      <c r="C401" s="106" t="s">
        <v>2208</v>
      </c>
      <c r="D401" s="93" t="s">
        <v>1593</v>
      </c>
      <c r="E401" s="109">
        <v>45169</v>
      </c>
      <c r="F401" s="93"/>
      <c r="G401" s="93"/>
      <c r="H401" s="93"/>
    </row>
    <row r="402" spans="1:8" s="29" customFormat="1" ht="13.8" hidden="1" x14ac:dyDescent="0.25">
      <c r="A402" s="114" t="s">
        <v>2206</v>
      </c>
      <c r="B402" s="114" t="s">
        <v>2207</v>
      </c>
      <c r="C402" s="106" t="s">
        <v>2254</v>
      </c>
      <c r="D402" s="93" t="s">
        <v>1593</v>
      </c>
      <c r="E402" s="115">
        <v>45169</v>
      </c>
      <c r="F402" s="93"/>
      <c r="G402" s="93"/>
      <c r="H402" s="93"/>
    </row>
    <row r="403" spans="1:8" s="29" customFormat="1" ht="13.8" hidden="1" x14ac:dyDescent="0.25">
      <c r="A403" s="87" t="s">
        <v>235</v>
      </c>
      <c r="B403" s="87" t="s">
        <v>5631</v>
      </c>
      <c r="C403" s="95" t="s">
        <v>5632</v>
      </c>
      <c r="D403" s="96" t="s">
        <v>436</v>
      </c>
      <c r="E403" s="65">
        <v>45138</v>
      </c>
      <c r="F403" s="96"/>
      <c r="G403" s="96"/>
      <c r="H403" s="96"/>
    </row>
    <row r="404" spans="1:8" s="29" customFormat="1" ht="13.8" hidden="1" x14ac:dyDescent="0.25">
      <c r="A404" s="87" t="s">
        <v>235</v>
      </c>
      <c r="B404" s="87" t="s">
        <v>236</v>
      </c>
      <c r="C404" s="95" t="s">
        <v>374</v>
      </c>
      <c r="D404" s="96" t="s">
        <v>436</v>
      </c>
      <c r="E404" s="65">
        <v>45260</v>
      </c>
      <c r="F404" s="96"/>
      <c r="G404" s="96"/>
      <c r="H404" s="96"/>
    </row>
    <row r="405" spans="1:8" s="29" customFormat="1" ht="13.8" x14ac:dyDescent="0.25">
      <c r="A405" s="44" t="s">
        <v>3256</v>
      </c>
      <c r="B405" s="44" t="s">
        <v>3257</v>
      </c>
      <c r="C405" s="45" t="s">
        <v>3086</v>
      </c>
      <c r="D405" s="45" t="s">
        <v>1980</v>
      </c>
      <c r="E405" s="69">
        <v>44651</v>
      </c>
      <c r="F405" s="93"/>
      <c r="G405" s="93"/>
      <c r="H405" s="93"/>
    </row>
    <row r="406" spans="1:8" s="29" customFormat="1" ht="13.8" hidden="1" x14ac:dyDescent="0.3">
      <c r="A406" s="117" t="s">
        <v>2209</v>
      </c>
      <c r="B406" s="117" t="s">
        <v>2210</v>
      </c>
      <c r="C406" s="106" t="s">
        <v>2211</v>
      </c>
      <c r="D406" s="93" t="s">
        <v>1593</v>
      </c>
      <c r="E406" s="109">
        <v>45322</v>
      </c>
      <c r="F406" s="93"/>
      <c r="G406" s="93"/>
      <c r="H406" s="93"/>
    </row>
    <row r="407" spans="1:8" s="29" customFormat="1" ht="13.8" hidden="1" x14ac:dyDescent="0.3">
      <c r="A407" s="117" t="s">
        <v>2212</v>
      </c>
      <c r="B407" s="117" t="s">
        <v>1796</v>
      </c>
      <c r="C407" s="106" t="s">
        <v>2213</v>
      </c>
      <c r="D407" s="93" t="s">
        <v>1593</v>
      </c>
      <c r="E407" s="109">
        <v>46053</v>
      </c>
      <c r="F407" s="93"/>
      <c r="G407" s="93"/>
      <c r="H407" s="93"/>
    </row>
    <row r="408" spans="1:8" s="29" customFormat="1" ht="13.8" hidden="1" x14ac:dyDescent="0.25">
      <c r="A408" s="44" t="s">
        <v>3797</v>
      </c>
      <c r="B408" s="44" t="s">
        <v>3795</v>
      </c>
      <c r="C408" s="45" t="s">
        <v>3796</v>
      </c>
      <c r="D408" s="45" t="s">
        <v>1398</v>
      </c>
      <c r="E408" s="46">
        <v>45382</v>
      </c>
      <c r="F408" s="45"/>
      <c r="G408" s="45" t="s">
        <v>1385</v>
      </c>
      <c r="H408" s="45" t="s">
        <v>1385</v>
      </c>
    </row>
    <row r="409" spans="1:8" s="29" customFormat="1" ht="13.8" hidden="1" x14ac:dyDescent="0.25">
      <c r="A409" s="127" t="s">
        <v>3797</v>
      </c>
      <c r="B409" s="44" t="s">
        <v>3809</v>
      </c>
      <c r="C409" s="45" t="s">
        <v>3810</v>
      </c>
      <c r="D409" s="45" t="s">
        <v>1398</v>
      </c>
      <c r="E409" s="46">
        <v>45382</v>
      </c>
      <c r="F409" s="45"/>
      <c r="G409" s="45" t="s">
        <v>1385</v>
      </c>
      <c r="H409" s="45" t="s">
        <v>1385</v>
      </c>
    </row>
    <row r="410" spans="1:8" s="29" customFormat="1" ht="13.8" hidden="1" x14ac:dyDescent="0.3">
      <c r="A410" s="57" t="s">
        <v>1148</v>
      </c>
      <c r="B410" s="92" t="s">
        <v>4550</v>
      </c>
      <c r="C410" s="93" t="s">
        <v>4548</v>
      </c>
      <c r="D410" s="93" t="s">
        <v>4549</v>
      </c>
      <c r="E410" s="94">
        <v>46203</v>
      </c>
      <c r="F410" s="93"/>
      <c r="G410" s="93"/>
      <c r="H410" s="93"/>
    </row>
    <row r="411" spans="1:8" s="29" customFormat="1" ht="13.8" hidden="1" x14ac:dyDescent="0.3">
      <c r="A411" s="57" t="s">
        <v>4458</v>
      </c>
      <c r="B411" s="92" t="s">
        <v>4550</v>
      </c>
      <c r="C411" s="93" t="s">
        <v>4548</v>
      </c>
      <c r="D411" s="93" t="s">
        <v>4549</v>
      </c>
      <c r="E411" s="94">
        <v>46203</v>
      </c>
      <c r="F411" s="93"/>
      <c r="G411" s="93"/>
      <c r="H411" s="93"/>
    </row>
    <row r="412" spans="1:8" s="29" customFormat="1" ht="13.8" hidden="1" x14ac:dyDescent="0.3">
      <c r="A412" s="99" t="s">
        <v>7612</v>
      </c>
      <c r="B412" s="92" t="s">
        <v>7637</v>
      </c>
      <c r="C412" s="93" t="s">
        <v>7638</v>
      </c>
      <c r="D412" s="93" t="s">
        <v>1398</v>
      </c>
      <c r="E412" s="94">
        <v>46961</v>
      </c>
      <c r="F412" s="32"/>
      <c r="G412" s="32"/>
      <c r="H412" s="32"/>
    </row>
    <row r="413" spans="1:8" s="29" customFormat="1" ht="13.8" hidden="1" x14ac:dyDescent="0.25">
      <c r="A413" s="92" t="s">
        <v>4613</v>
      </c>
      <c r="B413" s="92" t="s">
        <v>1583</v>
      </c>
      <c r="C413" s="93" t="s">
        <v>4627</v>
      </c>
      <c r="D413" s="93" t="s">
        <v>1398</v>
      </c>
      <c r="E413" s="94">
        <v>45155</v>
      </c>
      <c r="F413" s="93"/>
      <c r="G413" s="93" t="s">
        <v>1385</v>
      </c>
      <c r="H413" s="44" t="s">
        <v>1533</v>
      </c>
    </row>
    <row r="414" spans="1:8" s="29" customFormat="1" ht="13.8" hidden="1" x14ac:dyDescent="0.3">
      <c r="A414" s="99" t="s">
        <v>1389</v>
      </c>
      <c r="B414" s="92" t="s">
        <v>1391</v>
      </c>
      <c r="C414" s="93" t="s">
        <v>8275</v>
      </c>
      <c r="D414" s="93" t="s">
        <v>1395</v>
      </c>
      <c r="E414" s="112">
        <v>45957</v>
      </c>
      <c r="F414" s="93"/>
      <c r="G414" s="93"/>
      <c r="H414" s="93" t="s">
        <v>1385</v>
      </c>
    </row>
    <row r="415" spans="1:8" s="29" customFormat="1" ht="13.8" hidden="1" x14ac:dyDescent="0.25">
      <c r="A415" s="87" t="s">
        <v>2044</v>
      </c>
      <c r="B415" s="76" t="s">
        <v>2045</v>
      </c>
      <c r="C415" s="97" t="s">
        <v>3086</v>
      </c>
      <c r="D415" s="96" t="s">
        <v>1980</v>
      </c>
      <c r="E415" s="112">
        <v>45017</v>
      </c>
      <c r="F415" s="93"/>
      <c r="G415" s="93"/>
      <c r="H415" s="93"/>
    </row>
    <row r="416" spans="1:8" s="29" customFormat="1" ht="13.8" x14ac:dyDescent="0.25">
      <c r="A416" s="44" t="s">
        <v>3165</v>
      </c>
      <c r="B416" s="44" t="s">
        <v>2051</v>
      </c>
      <c r="C416" s="45" t="s">
        <v>2052</v>
      </c>
      <c r="D416" s="93" t="s">
        <v>1980</v>
      </c>
      <c r="E416" s="69">
        <v>44408</v>
      </c>
      <c r="F416" s="93"/>
      <c r="G416" s="93"/>
      <c r="H416" s="93"/>
    </row>
    <row r="417" spans="1:8" s="29" customFormat="1" ht="13.8" hidden="1" x14ac:dyDescent="0.3">
      <c r="A417" s="73" t="s">
        <v>2120</v>
      </c>
      <c r="B417" s="89" t="s">
        <v>7684</v>
      </c>
      <c r="C417" s="36" t="s">
        <v>7685</v>
      </c>
      <c r="D417" s="36" t="s">
        <v>1398</v>
      </c>
      <c r="E417" s="42">
        <v>45139</v>
      </c>
      <c r="F417" s="32"/>
      <c r="G417" s="32"/>
      <c r="H417" s="32"/>
    </row>
    <row r="418" spans="1:8" s="29" customFormat="1" ht="13.8" hidden="1" x14ac:dyDescent="0.3">
      <c r="A418" s="73" t="s">
        <v>2120</v>
      </c>
      <c r="B418" s="89" t="s">
        <v>7805</v>
      </c>
      <c r="C418" s="36" t="s">
        <v>7806</v>
      </c>
      <c r="D418" s="36" t="s">
        <v>1398</v>
      </c>
      <c r="E418" s="42">
        <v>45139</v>
      </c>
      <c r="F418" s="32"/>
      <c r="G418" s="32"/>
      <c r="H418" s="32"/>
    </row>
    <row r="419" spans="1:8" s="29" customFormat="1" ht="13.8" hidden="1" x14ac:dyDescent="0.25">
      <c r="A419" s="91" t="s">
        <v>3300</v>
      </c>
      <c r="B419" s="92" t="s">
        <v>2039</v>
      </c>
      <c r="C419" s="93" t="s">
        <v>3145</v>
      </c>
      <c r="D419" s="93" t="s">
        <v>3328</v>
      </c>
      <c r="E419" s="94">
        <v>45169</v>
      </c>
      <c r="F419" s="93"/>
      <c r="G419" s="93"/>
      <c r="H419" s="93"/>
    </row>
    <row r="420" spans="1:8" s="29" customFormat="1" ht="13.8" hidden="1" x14ac:dyDescent="0.25">
      <c r="A420" s="91" t="s">
        <v>3300</v>
      </c>
      <c r="B420" s="92" t="s">
        <v>3354</v>
      </c>
      <c r="C420" s="93" t="s">
        <v>3152</v>
      </c>
      <c r="D420" s="93" t="s">
        <v>3328</v>
      </c>
      <c r="E420" s="94">
        <v>45169</v>
      </c>
      <c r="F420" s="93"/>
      <c r="G420" s="93"/>
      <c r="H420" s="93"/>
    </row>
    <row r="421" spans="1:8" s="29" customFormat="1" ht="13.8" hidden="1" x14ac:dyDescent="0.3">
      <c r="A421" s="57" t="s">
        <v>1930</v>
      </c>
      <c r="B421" s="92" t="s">
        <v>4550</v>
      </c>
      <c r="C421" s="93" t="s">
        <v>4548</v>
      </c>
      <c r="D421" s="93" t="s">
        <v>4549</v>
      </c>
      <c r="E421" s="94">
        <v>46203</v>
      </c>
      <c r="F421" s="93"/>
      <c r="G421" s="93"/>
      <c r="H421" s="93"/>
    </row>
    <row r="422" spans="1:8" s="29" customFormat="1" ht="13.8" hidden="1" x14ac:dyDescent="0.25">
      <c r="A422" s="41" t="s">
        <v>7795</v>
      </c>
      <c r="B422" s="41" t="s">
        <v>7792</v>
      </c>
      <c r="C422" s="88" t="s">
        <v>7793</v>
      </c>
      <c r="D422" s="36" t="s">
        <v>1398</v>
      </c>
      <c r="E422" s="43">
        <v>45610</v>
      </c>
      <c r="F422" s="32"/>
      <c r="G422" s="32"/>
      <c r="H422" s="32"/>
    </row>
    <row r="423" spans="1:8" s="29" customFormat="1" ht="13.8" hidden="1" x14ac:dyDescent="0.25">
      <c r="A423" s="44" t="s">
        <v>4905</v>
      </c>
      <c r="B423" s="44" t="s">
        <v>1583</v>
      </c>
      <c r="C423" s="45" t="s">
        <v>8368</v>
      </c>
      <c r="D423" s="93" t="s">
        <v>2528</v>
      </c>
      <c r="E423" s="64">
        <v>46053</v>
      </c>
      <c r="F423" s="93"/>
      <c r="G423" s="93"/>
      <c r="H423" s="93"/>
    </row>
    <row r="424" spans="1:8" s="29" customFormat="1" ht="13.8" hidden="1" x14ac:dyDescent="0.25">
      <c r="A424" s="87" t="s">
        <v>237</v>
      </c>
      <c r="B424" s="87" t="s">
        <v>5535</v>
      </c>
      <c r="C424" s="95" t="s">
        <v>5633</v>
      </c>
      <c r="D424" s="96" t="s">
        <v>436</v>
      </c>
      <c r="E424" s="65">
        <v>45657</v>
      </c>
      <c r="F424" s="96"/>
      <c r="G424" s="96"/>
      <c r="H424" s="96"/>
    </row>
    <row r="425" spans="1:8" s="29" customFormat="1" ht="13.8" hidden="1" x14ac:dyDescent="0.25">
      <c r="A425" s="100" t="s">
        <v>4123</v>
      </c>
      <c r="B425" s="92" t="s">
        <v>4153</v>
      </c>
      <c r="C425" s="93" t="s">
        <v>4154</v>
      </c>
      <c r="D425" s="93" t="s">
        <v>1398</v>
      </c>
      <c r="E425" s="94">
        <v>45401</v>
      </c>
      <c r="F425" s="93"/>
      <c r="G425" s="93"/>
      <c r="H425" s="93"/>
    </row>
    <row r="426" spans="1:8" s="29" customFormat="1" ht="13.8" hidden="1" x14ac:dyDescent="0.25">
      <c r="A426" s="44" t="s">
        <v>9014</v>
      </c>
      <c r="B426" s="44" t="s">
        <v>9015</v>
      </c>
      <c r="C426" s="228" t="s">
        <v>9016</v>
      </c>
      <c r="D426" s="93" t="s">
        <v>436</v>
      </c>
      <c r="E426" s="46">
        <v>45777</v>
      </c>
      <c r="F426" s="45"/>
      <c r="G426" s="45"/>
      <c r="H426" s="93"/>
    </row>
    <row r="427" spans="1:8" s="29" customFormat="1" ht="13.8" hidden="1" x14ac:dyDescent="0.25">
      <c r="A427" s="87" t="s">
        <v>5634</v>
      </c>
      <c r="B427" s="87" t="s">
        <v>5213</v>
      </c>
      <c r="C427" s="95" t="s">
        <v>5635</v>
      </c>
      <c r="D427" s="96" t="s">
        <v>436</v>
      </c>
      <c r="E427" s="65">
        <v>45535</v>
      </c>
      <c r="F427" s="96"/>
      <c r="G427" s="96"/>
      <c r="H427" s="96"/>
    </row>
    <row r="428" spans="1:8" s="29" customFormat="1" ht="13.8" hidden="1" x14ac:dyDescent="0.25">
      <c r="A428" s="101" t="s">
        <v>3818</v>
      </c>
      <c r="B428" s="44" t="s">
        <v>3809</v>
      </c>
      <c r="C428" s="45" t="s">
        <v>3810</v>
      </c>
      <c r="D428" s="45" t="s">
        <v>1398</v>
      </c>
      <c r="E428" s="46">
        <v>45382</v>
      </c>
      <c r="F428" s="45"/>
      <c r="G428" s="45" t="s">
        <v>1385</v>
      </c>
      <c r="H428" s="45" t="s">
        <v>1385</v>
      </c>
    </row>
    <row r="429" spans="1:8" s="29" customFormat="1" ht="13.8" hidden="1" x14ac:dyDescent="0.25">
      <c r="A429" s="44" t="s">
        <v>3798</v>
      </c>
      <c r="B429" s="44" t="s">
        <v>3795</v>
      </c>
      <c r="C429" s="45" t="s">
        <v>3796</v>
      </c>
      <c r="D429" s="45" t="s">
        <v>1398</v>
      </c>
      <c r="E429" s="46">
        <v>45382</v>
      </c>
      <c r="F429" s="45"/>
      <c r="G429" s="45" t="s">
        <v>1385</v>
      </c>
      <c r="H429" s="45" t="s">
        <v>1385</v>
      </c>
    </row>
    <row r="430" spans="1:8" s="29" customFormat="1" ht="13.8" hidden="1" x14ac:dyDescent="0.25">
      <c r="A430" s="127" t="s">
        <v>3798</v>
      </c>
      <c r="B430" s="44" t="s">
        <v>3809</v>
      </c>
      <c r="C430" s="45" t="s">
        <v>3810</v>
      </c>
      <c r="D430" s="45" t="s">
        <v>1398</v>
      </c>
      <c r="E430" s="46">
        <v>45382</v>
      </c>
      <c r="F430" s="45"/>
      <c r="G430" s="45" t="s">
        <v>1385</v>
      </c>
      <c r="H430" s="45" t="s">
        <v>1385</v>
      </c>
    </row>
    <row r="431" spans="1:8" s="29" customFormat="1" ht="13.8" hidden="1" x14ac:dyDescent="0.3">
      <c r="A431" s="73" t="s">
        <v>7686</v>
      </c>
      <c r="B431" s="89" t="s">
        <v>7684</v>
      </c>
      <c r="C431" s="36" t="s">
        <v>7685</v>
      </c>
      <c r="D431" s="36" t="s">
        <v>1398</v>
      </c>
      <c r="E431" s="42">
        <v>45139</v>
      </c>
      <c r="F431" s="32"/>
      <c r="G431" s="32"/>
      <c r="H431" s="32"/>
    </row>
    <row r="432" spans="1:8" s="29" customFormat="1" ht="13.8" hidden="1" x14ac:dyDescent="0.3">
      <c r="A432" s="57" t="s">
        <v>1150</v>
      </c>
      <c r="B432" s="92" t="s">
        <v>4550</v>
      </c>
      <c r="C432" s="93" t="s">
        <v>4548</v>
      </c>
      <c r="D432" s="93" t="s">
        <v>4549</v>
      </c>
      <c r="E432" s="94">
        <v>46203</v>
      </c>
      <c r="F432" s="93"/>
      <c r="G432" s="93"/>
      <c r="H432" s="93"/>
    </row>
    <row r="433" spans="1:8" s="29" customFormat="1" ht="13.8" hidden="1" x14ac:dyDescent="0.3">
      <c r="A433" s="57" t="s">
        <v>4459</v>
      </c>
      <c r="B433" s="92" t="s">
        <v>4550</v>
      </c>
      <c r="C433" s="93" t="s">
        <v>4548</v>
      </c>
      <c r="D433" s="93" t="s">
        <v>4549</v>
      </c>
      <c r="E433" s="94">
        <v>46203</v>
      </c>
      <c r="F433" s="93"/>
      <c r="G433" s="93"/>
      <c r="H433" s="93"/>
    </row>
    <row r="434" spans="1:8" s="29" customFormat="1" ht="13.8" hidden="1" x14ac:dyDescent="0.3">
      <c r="A434" s="57" t="s">
        <v>1415</v>
      </c>
      <c r="B434" s="57" t="s">
        <v>1488</v>
      </c>
      <c r="C434" s="62">
        <v>21027</v>
      </c>
      <c r="D434" s="93" t="s">
        <v>5966</v>
      </c>
      <c r="E434" s="60">
        <v>45777</v>
      </c>
      <c r="F434" s="93"/>
      <c r="G434" s="93"/>
      <c r="H434" s="93"/>
    </row>
    <row r="435" spans="1:8" s="29" customFormat="1" ht="13.8" hidden="1" x14ac:dyDescent="0.25">
      <c r="A435" s="91" t="s">
        <v>3338</v>
      </c>
      <c r="B435" s="92" t="s">
        <v>3354</v>
      </c>
      <c r="C435" s="93" t="s">
        <v>3152</v>
      </c>
      <c r="D435" s="93" t="s">
        <v>3328</v>
      </c>
      <c r="E435" s="94">
        <v>45169</v>
      </c>
      <c r="F435" s="93"/>
      <c r="G435" s="93"/>
      <c r="H435" s="93"/>
    </row>
    <row r="436" spans="1:8" s="29" customFormat="1" ht="13.8" hidden="1" x14ac:dyDescent="0.3">
      <c r="A436" s="57" t="s">
        <v>1416</v>
      </c>
      <c r="B436" s="57" t="s">
        <v>1488</v>
      </c>
      <c r="C436" s="62">
        <v>21027</v>
      </c>
      <c r="D436" s="93" t="s">
        <v>5966</v>
      </c>
      <c r="E436" s="60">
        <v>45777</v>
      </c>
      <c r="F436" s="93"/>
      <c r="G436" s="93"/>
      <c r="H436" s="93"/>
    </row>
    <row r="437" spans="1:8" s="29" customFormat="1" ht="13.8" hidden="1" x14ac:dyDescent="0.25">
      <c r="A437" s="100" t="s">
        <v>4108</v>
      </c>
      <c r="B437" s="92" t="s">
        <v>4153</v>
      </c>
      <c r="C437" s="93" t="s">
        <v>4154</v>
      </c>
      <c r="D437" s="93" t="s">
        <v>1398</v>
      </c>
      <c r="E437" s="94">
        <v>45401</v>
      </c>
      <c r="F437" s="93"/>
      <c r="G437" s="93"/>
      <c r="H437" s="93"/>
    </row>
    <row r="438" spans="1:8" s="29" customFormat="1" ht="13.8" hidden="1" x14ac:dyDescent="0.3">
      <c r="A438" s="57" t="s">
        <v>1417</v>
      </c>
      <c r="B438" s="57" t="s">
        <v>1488</v>
      </c>
      <c r="C438" s="62">
        <v>21027</v>
      </c>
      <c r="D438" s="93" t="s">
        <v>5966</v>
      </c>
      <c r="E438" s="60">
        <v>45777</v>
      </c>
      <c r="F438" s="93"/>
      <c r="G438" s="93"/>
      <c r="H438" s="93"/>
    </row>
    <row r="439" spans="1:8" s="29" customFormat="1" ht="13.8" hidden="1" x14ac:dyDescent="0.25">
      <c r="A439" s="92" t="s">
        <v>1417</v>
      </c>
      <c r="B439" s="92" t="s">
        <v>1583</v>
      </c>
      <c r="C439" s="93" t="s">
        <v>4627</v>
      </c>
      <c r="D439" s="93" t="s">
        <v>1398</v>
      </c>
      <c r="E439" s="94">
        <v>45155</v>
      </c>
      <c r="F439" s="93"/>
      <c r="G439" s="93" t="s">
        <v>1385</v>
      </c>
      <c r="H439" s="44" t="s">
        <v>1533</v>
      </c>
    </row>
    <row r="440" spans="1:8" s="29" customFormat="1" ht="13.8" hidden="1" x14ac:dyDescent="0.25">
      <c r="A440" s="108" t="s">
        <v>2214</v>
      </c>
      <c r="B440" s="114" t="s">
        <v>2215</v>
      </c>
      <c r="C440" s="106" t="s">
        <v>2216</v>
      </c>
      <c r="D440" s="93" t="s">
        <v>1593</v>
      </c>
      <c r="E440" s="109">
        <v>45138</v>
      </c>
      <c r="F440" s="93"/>
      <c r="G440" s="93"/>
      <c r="H440" s="93"/>
    </row>
    <row r="441" spans="1:8" s="29" customFormat="1" ht="13.8" hidden="1" x14ac:dyDescent="0.25">
      <c r="A441" s="44" t="s">
        <v>5877</v>
      </c>
      <c r="B441" s="44" t="s">
        <v>1502</v>
      </c>
      <c r="C441" s="45" t="s">
        <v>5952</v>
      </c>
      <c r="D441" s="93" t="s">
        <v>5966</v>
      </c>
      <c r="E441" s="70" t="s">
        <v>1528</v>
      </c>
      <c r="F441" s="93"/>
      <c r="G441" s="93"/>
      <c r="H441" s="93"/>
    </row>
    <row r="442" spans="1:8" s="29" customFormat="1" ht="13.8" hidden="1" x14ac:dyDescent="0.3">
      <c r="A442" s="99" t="s">
        <v>1599</v>
      </c>
      <c r="B442" s="92" t="s">
        <v>1600</v>
      </c>
      <c r="C442" s="93" t="s">
        <v>1601</v>
      </c>
      <c r="D442" s="93" t="s">
        <v>1398</v>
      </c>
      <c r="E442" s="94">
        <v>45588</v>
      </c>
      <c r="F442" s="93"/>
      <c r="G442" s="93"/>
      <c r="H442" s="93" t="s">
        <v>1533</v>
      </c>
    </row>
    <row r="443" spans="1:8" s="29" customFormat="1" ht="13.8" hidden="1" x14ac:dyDescent="0.25">
      <c r="A443" s="98" t="s">
        <v>1862</v>
      </c>
      <c r="B443" s="92" t="s">
        <v>3148</v>
      </c>
      <c r="C443" s="93" t="s">
        <v>3329</v>
      </c>
      <c r="D443" s="93" t="s">
        <v>3328</v>
      </c>
      <c r="E443" s="94">
        <v>45169</v>
      </c>
      <c r="F443" s="93"/>
      <c r="G443" s="93"/>
      <c r="H443" s="93"/>
    </row>
    <row r="444" spans="1:8" s="29" customFormat="1" ht="13.8" hidden="1" x14ac:dyDescent="0.3">
      <c r="A444" s="57" t="s">
        <v>1418</v>
      </c>
      <c r="B444" s="58" t="s">
        <v>4914</v>
      </c>
      <c r="C444" s="59">
        <v>20022</v>
      </c>
      <c r="D444" s="93" t="s">
        <v>5966</v>
      </c>
      <c r="E444" s="60">
        <v>45535</v>
      </c>
      <c r="F444" s="93"/>
      <c r="G444" s="93"/>
      <c r="H444" s="93"/>
    </row>
    <row r="445" spans="1:8" s="29" customFormat="1" ht="13.8" hidden="1" x14ac:dyDescent="0.25">
      <c r="A445" s="44" t="s">
        <v>1718</v>
      </c>
      <c r="B445" s="44" t="s">
        <v>5929</v>
      </c>
      <c r="C445" s="45" t="s">
        <v>5940</v>
      </c>
      <c r="D445" s="93" t="s">
        <v>5966</v>
      </c>
      <c r="E445" s="70" t="s">
        <v>1528</v>
      </c>
      <c r="F445" s="93"/>
      <c r="G445" s="93"/>
      <c r="H445" s="93"/>
    </row>
    <row r="446" spans="1:8" s="29" customFormat="1" ht="13.8" hidden="1" x14ac:dyDescent="0.25">
      <c r="A446" s="91" t="s">
        <v>3301</v>
      </c>
      <c r="B446" s="92" t="s">
        <v>2039</v>
      </c>
      <c r="C446" s="93" t="s">
        <v>3145</v>
      </c>
      <c r="D446" s="93" t="s">
        <v>3328</v>
      </c>
      <c r="E446" s="94">
        <v>45169</v>
      </c>
      <c r="F446" s="93"/>
      <c r="G446" s="93"/>
      <c r="H446" s="93"/>
    </row>
    <row r="447" spans="1:8" s="29" customFormat="1" ht="13.8" hidden="1" x14ac:dyDescent="0.25">
      <c r="A447" s="44" t="s">
        <v>2917</v>
      </c>
      <c r="B447" s="44" t="s">
        <v>1363</v>
      </c>
      <c r="C447" s="45" t="s">
        <v>3258</v>
      </c>
      <c r="D447" s="45" t="s">
        <v>2528</v>
      </c>
      <c r="E447" s="46">
        <v>45227</v>
      </c>
      <c r="F447" s="93"/>
      <c r="G447" s="93"/>
      <c r="H447" s="93"/>
    </row>
    <row r="448" spans="1:8" s="29" customFormat="1" ht="13.8" hidden="1" x14ac:dyDescent="0.3">
      <c r="A448" s="99" t="s">
        <v>3665</v>
      </c>
      <c r="B448" s="92" t="s">
        <v>3657</v>
      </c>
      <c r="C448" s="93" t="s">
        <v>3686</v>
      </c>
      <c r="D448" s="93" t="s">
        <v>1814</v>
      </c>
      <c r="E448" s="94">
        <v>45291</v>
      </c>
      <c r="F448" s="93"/>
      <c r="G448" s="93"/>
      <c r="H448" s="93"/>
    </row>
    <row r="449" spans="1:8" s="29" customFormat="1" ht="13.8" hidden="1" x14ac:dyDescent="0.3">
      <c r="A449" s="73" t="s">
        <v>1396</v>
      </c>
      <c r="B449" s="73" t="s">
        <v>7655</v>
      </c>
      <c r="C449" s="36" t="s">
        <v>7656</v>
      </c>
      <c r="D449" s="33" t="s">
        <v>1398</v>
      </c>
      <c r="E449" s="42">
        <v>46559</v>
      </c>
      <c r="F449" s="32"/>
      <c r="G449" s="32"/>
      <c r="H449" s="32"/>
    </row>
    <row r="450" spans="1:8" s="29" customFormat="1" ht="13.8" hidden="1" x14ac:dyDescent="0.25">
      <c r="A450" s="100" t="s">
        <v>4109</v>
      </c>
      <c r="B450" s="92" t="s">
        <v>4153</v>
      </c>
      <c r="C450" s="93" t="s">
        <v>4154</v>
      </c>
      <c r="D450" s="93" t="s">
        <v>1398</v>
      </c>
      <c r="E450" s="94">
        <v>45401</v>
      </c>
      <c r="F450" s="93"/>
      <c r="G450" s="93"/>
      <c r="H450" s="93"/>
    </row>
    <row r="451" spans="1:8" s="29" customFormat="1" ht="13.8" hidden="1" x14ac:dyDescent="0.25">
      <c r="A451" s="127" t="s">
        <v>3819</v>
      </c>
      <c r="B451" s="44" t="s">
        <v>3809</v>
      </c>
      <c r="C451" s="45" t="s">
        <v>3810</v>
      </c>
      <c r="D451" s="45" t="s">
        <v>1398</v>
      </c>
      <c r="E451" s="46">
        <v>45382</v>
      </c>
      <c r="F451" s="45"/>
      <c r="G451" s="45" t="s">
        <v>1385</v>
      </c>
      <c r="H451" s="45" t="s">
        <v>1385</v>
      </c>
    </row>
    <row r="452" spans="1:8" s="29" customFormat="1" ht="13.8" hidden="1" x14ac:dyDescent="0.25">
      <c r="A452" s="91" t="s">
        <v>3339</v>
      </c>
      <c r="B452" s="92" t="s">
        <v>3354</v>
      </c>
      <c r="C452" s="93" t="s">
        <v>3152</v>
      </c>
      <c r="D452" s="93" t="s">
        <v>3328</v>
      </c>
      <c r="E452" s="94">
        <v>45169</v>
      </c>
      <c r="F452" s="93"/>
      <c r="G452" s="93"/>
      <c r="H452" s="93"/>
    </row>
    <row r="453" spans="1:8" s="29" customFormat="1" ht="13.8" hidden="1" x14ac:dyDescent="0.25">
      <c r="A453" s="87" t="s">
        <v>238</v>
      </c>
      <c r="B453" s="87" t="s">
        <v>239</v>
      </c>
      <c r="C453" s="95" t="s">
        <v>375</v>
      </c>
      <c r="D453" s="96" t="s">
        <v>436</v>
      </c>
      <c r="E453" s="65">
        <v>45382</v>
      </c>
      <c r="F453" s="96"/>
      <c r="G453" s="96"/>
      <c r="H453" s="96"/>
    </row>
    <row r="454" spans="1:8" s="29" customFormat="1" ht="13.8" hidden="1" x14ac:dyDescent="0.3">
      <c r="A454" s="57" t="s">
        <v>2478</v>
      </c>
      <c r="B454" s="57" t="s">
        <v>1488</v>
      </c>
      <c r="C454" s="62">
        <v>21027</v>
      </c>
      <c r="D454" s="93" t="s">
        <v>5966</v>
      </c>
      <c r="E454" s="60">
        <v>45777</v>
      </c>
      <c r="F454" s="93"/>
      <c r="G454" s="93"/>
      <c r="H454" s="93"/>
    </row>
    <row r="455" spans="1:8" s="29" customFormat="1" ht="13.8" hidden="1" x14ac:dyDescent="0.25">
      <c r="A455" s="100" t="s">
        <v>4134</v>
      </c>
      <c r="B455" s="92" t="s">
        <v>4153</v>
      </c>
      <c r="C455" s="93" t="s">
        <v>4154</v>
      </c>
      <c r="D455" s="93" t="s">
        <v>1398</v>
      </c>
      <c r="E455" s="94">
        <v>45401</v>
      </c>
      <c r="F455" s="93"/>
      <c r="G455" s="93"/>
      <c r="H455" s="93"/>
    </row>
    <row r="456" spans="1:8" s="29" customFormat="1" ht="13.8" hidden="1" x14ac:dyDescent="0.25">
      <c r="A456" s="100" t="s">
        <v>240</v>
      </c>
      <c r="B456" s="87" t="s">
        <v>177</v>
      </c>
      <c r="C456" s="95" t="s">
        <v>376</v>
      </c>
      <c r="D456" s="96" t="s">
        <v>436</v>
      </c>
      <c r="E456" s="65">
        <v>45230</v>
      </c>
      <c r="F456" s="96"/>
      <c r="G456" s="96"/>
      <c r="H456" s="96"/>
    </row>
    <row r="457" spans="1:8" s="29" customFormat="1" ht="13.8" hidden="1" x14ac:dyDescent="0.25">
      <c r="A457" s="98" t="s">
        <v>3369</v>
      </c>
      <c r="B457" s="92" t="s">
        <v>3148</v>
      </c>
      <c r="C457" s="93" t="s">
        <v>3329</v>
      </c>
      <c r="D457" s="93" t="s">
        <v>3328</v>
      </c>
      <c r="E457" s="94">
        <v>45169</v>
      </c>
      <c r="F457" s="93"/>
      <c r="G457" s="93"/>
      <c r="H457" s="93"/>
    </row>
    <row r="458" spans="1:8" s="29" customFormat="1" ht="13.8" hidden="1" x14ac:dyDescent="0.3">
      <c r="A458" s="57" t="s">
        <v>4910</v>
      </c>
      <c r="B458" s="58" t="s">
        <v>4914</v>
      </c>
      <c r="C458" s="59">
        <v>20022</v>
      </c>
      <c r="D458" s="93" t="s">
        <v>5966</v>
      </c>
      <c r="E458" s="60">
        <v>45535</v>
      </c>
      <c r="F458" s="93"/>
      <c r="G458" s="93"/>
      <c r="H458" s="93"/>
    </row>
    <row r="459" spans="1:8" s="29" customFormat="1" ht="13.8" hidden="1" x14ac:dyDescent="0.25">
      <c r="A459" s="98" t="s">
        <v>3370</v>
      </c>
      <c r="B459" s="92" t="s">
        <v>3148</v>
      </c>
      <c r="C459" s="93" t="s">
        <v>3329</v>
      </c>
      <c r="D459" s="93" t="s">
        <v>3328</v>
      </c>
      <c r="E459" s="94">
        <v>45169</v>
      </c>
      <c r="F459" s="93"/>
      <c r="G459" s="93"/>
      <c r="H459" s="93"/>
    </row>
    <row r="460" spans="1:8" s="29" customFormat="1" ht="13.8" hidden="1" x14ac:dyDescent="0.25">
      <c r="A460" s="44" t="s">
        <v>1153</v>
      </c>
      <c r="B460" s="44" t="s">
        <v>2497</v>
      </c>
      <c r="C460" s="45" t="s">
        <v>5953</v>
      </c>
      <c r="D460" s="93" t="s">
        <v>5966</v>
      </c>
      <c r="E460" s="70" t="s">
        <v>1528</v>
      </c>
      <c r="F460" s="93"/>
      <c r="G460" s="93"/>
      <c r="H460" s="93"/>
    </row>
    <row r="461" spans="1:8" s="29" customFormat="1" ht="13.8" hidden="1" x14ac:dyDescent="0.25">
      <c r="A461" s="87" t="s">
        <v>5636</v>
      </c>
      <c r="B461" s="87" t="s">
        <v>241</v>
      </c>
      <c r="C461" s="95" t="s">
        <v>6377</v>
      </c>
      <c r="D461" s="96" t="s">
        <v>436</v>
      </c>
      <c r="E461" s="65">
        <v>45930</v>
      </c>
      <c r="F461" s="96"/>
      <c r="G461" s="96"/>
      <c r="H461" s="96"/>
    </row>
    <row r="462" spans="1:8" s="29" customFormat="1" ht="13.8" hidden="1" x14ac:dyDescent="0.25">
      <c r="A462" s="99" t="s">
        <v>3192</v>
      </c>
      <c r="B462" s="111" t="s">
        <v>1363</v>
      </c>
      <c r="C462" s="45" t="s">
        <v>3258</v>
      </c>
      <c r="D462" s="93" t="s">
        <v>2528</v>
      </c>
      <c r="E462" s="46">
        <v>45227</v>
      </c>
      <c r="F462" s="93"/>
      <c r="G462" s="93"/>
      <c r="H462" s="93"/>
    </row>
    <row r="463" spans="1:8" s="29" customFormat="1" ht="13.8" hidden="1" x14ac:dyDescent="0.25">
      <c r="A463" s="87" t="s">
        <v>242</v>
      </c>
      <c r="B463" s="87" t="s">
        <v>241</v>
      </c>
      <c r="C463" s="95" t="s">
        <v>6378</v>
      </c>
      <c r="D463" s="96" t="s">
        <v>436</v>
      </c>
      <c r="E463" s="65">
        <v>45930</v>
      </c>
      <c r="F463" s="96"/>
      <c r="G463" s="96"/>
      <c r="H463" s="96"/>
    </row>
    <row r="464" spans="1:8" s="29" customFormat="1" ht="13.8" hidden="1" x14ac:dyDescent="0.3">
      <c r="A464" s="73" t="s">
        <v>7706</v>
      </c>
      <c r="B464" s="89" t="s">
        <v>1399</v>
      </c>
      <c r="C464" s="36" t="s">
        <v>7695</v>
      </c>
      <c r="D464" s="36" t="s">
        <v>1398</v>
      </c>
      <c r="E464" s="42">
        <v>45132</v>
      </c>
      <c r="F464" s="32"/>
      <c r="G464" s="32"/>
      <c r="H464" s="32"/>
    </row>
    <row r="465" spans="1:8" s="29" customFormat="1" ht="13.8" hidden="1" x14ac:dyDescent="0.3">
      <c r="A465" s="57" t="s">
        <v>4460</v>
      </c>
      <c r="B465" s="92" t="s">
        <v>4550</v>
      </c>
      <c r="C465" s="93" t="s">
        <v>4548</v>
      </c>
      <c r="D465" s="93" t="s">
        <v>4549</v>
      </c>
      <c r="E465" s="94">
        <v>46203</v>
      </c>
      <c r="F465" s="93"/>
      <c r="G465" s="93"/>
      <c r="H465" s="93"/>
    </row>
    <row r="466" spans="1:8" s="29" customFormat="1" ht="13.8" hidden="1" x14ac:dyDescent="0.25">
      <c r="A466" s="121" t="s">
        <v>1155</v>
      </c>
      <c r="B466" s="122" t="s">
        <v>1806</v>
      </c>
      <c r="C466" s="93">
        <v>1580</v>
      </c>
      <c r="D466" s="93" t="s">
        <v>4549</v>
      </c>
      <c r="E466" s="94">
        <v>45269</v>
      </c>
      <c r="F466" s="93"/>
      <c r="G466" s="93"/>
      <c r="H466" s="93"/>
    </row>
    <row r="467" spans="1:8" s="29" customFormat="1" ht="13.8" hidden="1" x14ac:dyDescent="0.3">
      <c r="A467" s="103" t="s">
        <v>3402</v>
      </c>
      <c r="B467" s="103" t="s">
        <v>3151</v>
      </c>
      <c r="C467" s="104">
        <v>205261</v>
      </c>
      <c r="D467" s="104" t="s">
        <v>1395</v>
      </c>
      <c r="E467" s="94">
        <v>45107</v>
      </c>
      <c r="F467" s="104"/>
      <c r="G467" s="104"/>
      <c r="H467" s="93"/>
    </row>
    <row r="468" spans="1:8" s="29" customFormat="1" ht="13.8" hidden="1" x14ac:dyDescent="0.3">
      <c r="A468" s="73" t="s">
        <v>3402</v>
      </c>
      <c r="B468" s="89" t="s">
        <v>7805</v>
      </c>
      <c r="C468" s="36" t="s">
        <v>7806</v>
      </c>
      <c r="D468" s="36" t="s">
        <v>1398</v>
      </c>
      <c r="E468" s="42">
        <v>45139</v>
      </c>
      <c r="F468" s="32"/>
      <c r="G468" s="32"/>
      <c r="H468" s="32"/>
    </row>
    <row r="469" spans="1:8" s="29" customFormat="1" ht="13.8" x14ac:dyDescent="0.3">
      <c r="A469" s="103" t="s">
        <v>3181</v>
      </c>
      <c r="B469" s="103" t="s">
        <v>3184</v>
      </c>
      <c r="C469" s="104" t="s">
        <v>3182</v>
      </c>
      <c r="D469" s="134" t="s">
        <v>3183</v>
      </c>
      <c r="E469" s="116">
        <v>44440</v>
      </c>
      <c r="F469" s="93"/>
      <c r="G469" s="93"/>
      <c r="H469" s="93"/>
    </row>
    <row r="470" spans="1:8" s="29" customFormat="1" ht="13.8" hidden="1" x14ac:dyDescent="0.3">
      <c r="A470" s="99" t="s">
        <v>3666</v>
      </c>
      <c r="B470" s="92" t="s">
        <v>3657</v>
      </c>
      <c r="C470" s="93" t="s">
        <v>3686</v>
      </c>
      <c r="D470" s="93" t="s">
        <v>1814</v>
      </c>
      <c r="E470" s="94">
        <v>45291</v>
      </c>
      <c r="F470" s="93"/>
      <c r="G470" s="93"/>
      <c r="H470" s="93"/>
    </row>
    <row r="471" spans="1:8" s="29" customFormat="1" ht="13.8" hidden="1" x14ac:dyDescent="0.25">
      <c r="A471" s="44" t="s">
        <v>770</v>
      </c>
      <c r="B471" s="44" t="s">
        <v>1503</v>
      </c>
      <c r="C471" s="45" t="s">
        <v>1524</v>
      </c>
      <c r="D471" s="93" t="s">
        <v>5966</v>
      </c>
      <c r="E471" s="70" t="s">
        <v>1528</v>
      </c>
      <c r="F471" s="93"/>
      <c r="G471" s="93"/>
      <c r="H471" s="93"/>
    </row>
    <row r="472" spans="1:8" s="29" customFormat="1" ht="13.8" hidden="1" x14ac:dyDescent="0.25">
      <c r="A472" s="87" t="s">
        <v>5637</v>
      </c>
      <c r="B472" s="87" t="s">
        <v>5638</v>
      </c>
      <c r="C472" s="95" t="s">
        <v>5639</v>
      </c>
      <c r="D472" s="96" t="s">
        <v>436</v>
      </c>
      <c r="E472" s="65">
        <v>45504</v>
      </c>
      <c r="F472" s="96"/>
      <c r="G472" s="96"/>
      <c r="H472" s="96"/>
    </row>
    <row r="473" spans="1:8" s="29" customFormat="1" ht="13.8" hidden="1" x14ac:dyDescent="0.25">
      <c r="A473" s="41" t="s">
        <v>3501</v>
      </c>
      <c r="B473" s="89" t="s">
        <v>7741</v>
      </c>
      <c r="C473" s="36" t="s">
        <v>7742</v>
      </c>
      <c r="D473" s="36" t="s">
        <v>1398</v>
      </c>
      <c r="E473" s="42">
        <v>45372</v>
      </c>
      <c r="F473" s="32"/>
      <c r="G473" s="32"/>
      <c r="H473" s="32"/>
    </row>
    <row r="474" spans="1:8" s="29" customFormat="1" ht="13.8" hidden="1" x14ac:dyDescent="0.25">
      <c r="A474" s="41" t="s">
        <v>3501</v>
      </c>
      <c r="B474" s="89" t="s">
        <v>7741</v>
      </c>
      <c r="C474" s="36" t="s">
        <v>7815</v>
      </c>
      <c r="D474" s="36" t="s">
        <v>1398</v>
      </c>
      <c r="E474" s="42">
        <v>45169</v>
      </c>
      <c r="F474" s="32"/>
      <c r="G474" s="32"/>
      <c r="H474" s="32"/>
    </row>
    <row r="475" spans="1:8" s="29" customFormat="1" ht="13.8" hidden="1" x14ac:dyDescent="0.3">
      <c r="A475" s="57" t="s">
        <v>3502</v>
      </c>
      <c r="B475" s="92" t="s">
        <v>4550</v>
      </c>
      <c r="C475" s="93" t="s">
        <v>4548</v>
      </c>
      <c r="D475" s="93" t="s">
        <v>4549</v>
      </c>
      <c r="E475" s="94">
        <v>46203</v>
      </c>
      <c r="F475" s="93"/>
      <c r="G475" s="93"/>
      <c r="H475" s="93"/>
    </row>
    <row r="476" spans="1:8" s="29" customFormat="1" ht="13.8" hidden="1" x14ac:dyDescent="0.25">
      <c r="A476" s="44" t="s">
        <v>1419</v>
      </c>
      <c r="B476" s="44" t="s">
        <v>1504</v>
      </c>
      <c r="C476" s="45" t="s">
        <v>1521</v>
      </c>
      <c r="D476" s="93" t="s">
        <v>5966</v>
      </c>
      <c r="E476" s="70" t="s">
        <v>1528</v>
      </c>
      <c r="F476" s="93"/>
      <c r="G476" s="93"/>
      <c r="H476" s="93"/>
    </row>
    <row r="477" spans="1:8" s="29" customFormat="1" ht="13.8" hidden="1" x14ac:dyDescent="0.3">
      <c r="A477" s="57" t="s">
        <v>772</v>
      </c>
      <c r="B477" s="57" t="s">
        <v>2495</v>
      </c>
      <c r="C477" s="62">
        <v>21030</v>
      </c>
      <c r="D477" s="93" t="s">
        <v>5966</v>
      </c>
      <c r="E477" s="60">
        <v>45961</v>
      </c>
      <c r="F477" s="93"/>
      <c r="G477" s="93"/>
      <c r="H477" s="93"/>
    </row>
    <row r="478" spans="1:8" s="29" customFormat="1" ht="13.8" hidden="1" x14ac:dyDescent="0.3">
      <c r="A478" s="57" t="s">
        <v>772</v>
      </c>
      <c r="B478" s="92" t="s">
        <v>4550</v>
      </c>
      <c r="C478" s="93" t="s">
        <v>4548</v>
      </c>
      <c r="D478" s="93" t="s">
        <v>4549</v>
      </c>
      <c r="E478" s="94">
        <v>46203</v>
      </c>
      <c r="F478" s="93"/>
      <c r="G478" s="93"/>
      <c r="H478" s="93"/>
    </row>
    <row r="479" spans="1:8" s="29" customFormat="1" ht="13.8" hidden="1" x14ac:dyDescent="0.25">
      <c r="A479" s="102" t="s">
        <v>773</v>
      </c>
      <c r="B479" s="92" t="s">
        <v>4085</v>
      </c>
      <c r="C479" s="93" t="s">
        <v>4084</v>
      </c>
      <c r="D479" s="93" t="s">
        <v>1398</v>
      </c>
      <c r="E479" s="94">
        <v>45429</v>
      </c>
      <c r="F479" s="93"/>
      <c r="G479" s="93" t="s">
        <v>1385</v>
      </c>
      <c r="H479" s="93" t="s">
        <v>1385</v>
      </c>
    </row>
    <row r="480" spans="1:8" s="29" customFormat="1" ht="13.8" hidden="1" x14ac:dyDescent="0.3">
      <c r="A480" s="73" t="s">
        <v>773</v>
      </c>
      <c r="B480" s="89" t="s">
        <v>7666</v>
      </c>
      <c r="C480" s="36" t="s">
        <v>7667</v>
      </c>
      <c r="D480" s="36" t="s">
        <v>1398</v>
      </c>
      <c r="E480" s="42">
        <v>45245</v>
      </c>
      <c r="F480" s="32"/>
      <c r="G480" s="32"/>
      <c r="H480" s="32"/>
    </row>
    <row r="481" spans="1:8" s="29" customFormat="1" ht="13.8" hidden="1" x14ac:dyDescent="0.25">
      <c r="A481" s="99" t="s">
        <v>3262</v>
      </c>
      <c r="B481" s="111" t="s">
        <v>1363</v>
      </c>
      <c r="C481" s="45" t="s">
        <v>3258</v>
      </c>
      <c r="D481" s="93" t="s">
        <v>2528</v>
      </c>
      <c r="E481" s="46">
        <v>45227</v>
      </c>
      <c r="F481" s="93"/>
      <c r="G481" s="93"/>
      <c r="H481" s="93"/>
    </row>
    <row r="482" spans="1:8" s="29" customFormat="1" ht="13.8" hidden="1" x14ac:dyDescent="0.3">
      <c r="A482" s="57" t="s">
        <v>4461</v>
      </c>
      <c r="B482" s="92" t="s">
        <v>4550</v>
      </c>
      <c r="C482" s="93" t="s">
        <v>4548</v>
      </c>
      <c r="D482" s="93" t="s">
        <v>4549</v>
      </c>
      <c r="E482" s="94">
        <v>46203</v>
      </c>
      <c r="F482" s="93"/>
      <c r="G482" s="93"/>
      <c r="H482" s="93"/>
    </row>
    <row r="483" spans="1:8" s="29" customFormat="1" ht="13.8" hidden="1" x14ac:dyDescent="0.25">
      <c r="A483" s="87" t="s">
        <v>243</v>
      </c>
      <c r="B483" s="87" t="s">
        <v>216</v>
      </c>
      <c r="C483" s="95" t="s">
        <v>377</v>
      </c>
      <c r="D483" s="96" t="s">
        <v>436</v>
      </c>
      <c r="E483" s="65">
        <v>45230</v>
      </c>
      <c r="F483" s="96"/>
      <c r="G483" s="96"/>
      <c r="H483" s="96"/>
    </row>
    <row r="484" spans="1:8" s="29" customFormat="1" ht="13.8" hidden="1" x14ac:dyDescent="0.25">
      <c r="A484" s="100" t="s">
        <v>244</v>
      </c>
      <c r="B484" s="87" t="s">
        <v>177</v>
      </c>
      <c r="C484" s="95" t="s">
        <v>378</v>
      </c>
      <c r="D484" s="96" t="s">
        <v>436</v>
      </c>
      <c r="E484" s="65">
        <v>45230</v>
      </c>
      <c r="F484" s="96"/>
      <c r="G484" s="96"/>
      <c r="H484" s="96"/>
    </row>
    <row r="485" spans="1:8" s="29" customFormat="1" ht="13.8" hidden="1" x14ac:dyDescent="0.3">
      <c r="A485" s="108" t="s">
        <v>2276</v>
      </c>
      <c r="B485" s="108" t="s">
        <v>6216</v>
      </c>
      <c r="C485" s="106" t="s">
        <v>6215</v>
      </c>
      <c r="D485" s="93" t="s">
        <v>1593</v>
      </c>
      <c r="E485" s="109">
        <v>46674</v>
      </c>
      <c r="F485" s="93"/>
      <c r="G485" s="93"/>
      <c r="H485" s="93"/>
    </row>
    <row r="486" spans="1:8" s="29" customFormat="1" ht="13.8" hidden="1" x14ac:dyDescent="0.3">
      <c r="A486" s="57" t="s">
        <v>1157</v>
      </c>
      <c r="B486" s="92" t="s">
        <v>2768</v>
      </c>
      <c r="C486" s="93" t="s">
        <v>4548</v>
      </c>
      <c r="D486" s="93" t="s">
        <v>4549</v>
      </c>
      <c r="E486" s="94">
        <v>46203</v>
      </c>
      <c r="F486" s="93"/>
      <c r="G486" s="93"/>
      <c r="H486" s="93"/>
    </row>
    <row r="487" spans="1:8" s="29" customFormat="1" ht="13.8" hidden="1" x14ac:dyDescent="0.25">
      <c r="A487" s="91" t="s">
        <v>3340</v>
      </c>
      <c r="B487" s="92" t="s">
        <v>3354</v>
      </c>
      <c r="C487" s="93" t="s">
        <v>3152</v>
      </c>
      <c r="D487" s="93" t="s">
        <v>3328</v>
      </c>
      <c r="E487" s="94">
        <v>45169</v>
      </c>
      <c r="F487" s="93"/>
      <c r="G487" s="93"/>
      <c r="H487" s="93"/>
    </row>
    <row r="488" spans="1:8" s="29" customFormat="1" ht="13.8" hidden="1" x14ac:dyDescent="0.3">
      <c r="A488" s="73" t="s">
        <v>7707</v>
      </c>
      <c r="B488" s="89" t="s">
        <v>1399</v>
      </c>
      <c r="C488" s="36" t="s">
        <v>7695</v>
      </c>
      <c r="D488" s="36" t="s">
        <v>1398</v>
      </c>
      <c r="E488" s="42">
        <v>45132</v>
      </c>
      <c r="F488" s="32"/>
      <c r="G488" s="32"/>
      <c r="H488" s="32"/>
    </row>
    <row r="489" spans="1:8" s="29" customFormat="1" ht="13.8" hidden="1" x14ac:dyDescent="0.3">
      <c r="A489" s="73" t="s">
        <v>7707</v>
      </c>
      <c r="B489" s="89" t="s">
        <v>7692</v>
      </c>
      <c r="C489" s="36" t="s">
        <v>7693</v>
      </c>
      <c r="D489" s="36" t="s">
        <v>1398</v>
      </c>
      <c r="E489" s="42">
        <v>45132</v>
      </c>
      <c r="F489" s="32"/>
      <c r="G489" s="32"/>
      <c r="H489" s="32"/>
    </row>
    <row r="490" spans="1:8" s="29" customFormat="1" ht="13.8" hidden="1" x14ac:dyDescent="0.3">
      <c r="A490" s="99" t="s">
        <v>7707</v>
      </c>
      <c r="B490" s="99" t="s">
        <v>8259</v>
      </c>
      <c r="C490" s="93" t="s">
        <v>8267</v>
      </c>
      <c r="D490" s="32" t="s">
        <v>1398</v>
      </c>
      <c r="E490" s="33">
        <v>45343</v>
      </c>
      <c r="F490" s="32"/>
      <c r="G490" s="32"/>
      <c r="H490" s="32" t="s">
        <v>2055</v>
      </c>
    </row>
    <row r="491" spans="1:8" s="29" customFormat="1" ht="13.8" hidden="1" x14ac:dyDescent="0.25">
      <c r="A491" s="99" t="s">
        <v>3263</v>
      </c>
      <c r="B491" s="111" t="s">
        <v>1363</v>
      </c>
      <c r="C491" s="45" t="s">
        <v>3258</v>
      </c>
      <c r="D491" s="93" t="s">
        <v>2528</v>
      </c>
      <c r="E491" s="46">
        <v>45227</v>
      </c>
      <c r="F491" s="93"/>
      <c r="G491" s="93"/>
      <c r="H491" s="93"/>
    </row>
    <row r="492" spans="1:8" s="29" customFormat="1" ht="13.8" hidden="1" x14ac:dyDescent="0.25">
      <c r="A492" s="87" t="s">
        <v>5640</v>
      </c>
      <c r="B492" s="87" t="s">
        <v>259</v>
      </c>
      <c r="C492" s="95" t="s">
        <v>5641</v>
      </c>
      <c r="D492" s="96" t="s">
        <v>436</v>
      </c>
      <c r="E492" s="65">
        <v>45504</v>
      </c>
      <c r="F492" s="96"/>
      <c r="G492" s="96"/>
      <c r="H492" s="96"/>
    </row>
    <row r="493" spans="1:8" s="29" customFormat="1" ht="13.8" hidden="1" x14ac:dyDescent="0.25">
      <c r="A493" s="100" t="s">
        <v>2919</v>
      </c>
      <c r="B493" s="92" t="s">
        <v>4153</v>
      </c>
      <c r="C493" s="93" t="s">
        <v>4154</v>
      </c>
      <c r="D493" s="93" t="s">
        <v>1398</v>
      </c>
      <c r="E493" s="94">
        <v>45401</v>
      </c>
      <c r="F493" s="93"/>
      <c r="G493" s="93"/>
      <c r="H493" s="93"/>
    </row>
    <row r="494" spans="1:8" s="29" customFormat="1" ht="13.8" hidden="1" x14ac:dyDescent="0.3">
      <c r="A494" s="99" t="s">
        <v>2958</v>
      </c>
      <c r="B494" s="92" t="s">
        <v>1532</v>
      </c>
      <c r="C494" s="93" t="s">
        <v>2956</v>
      </c>
      <c r="D494" s="93" t="s">
        <v>1398</v>
      </c>
      <c r="E494" s="94">
        <v>45134</v>
      </c>
      <c r="F494" s="93" t="s">
        <v>1534</v>
      </c>
      <c r="G494" s="93"/>
      <c r="H494" s="93" t="s">
        <v>1533</v>
      </c>
    </row>
    <row r="495" spans="1:8" s="29" customFormat="1" ht="13.8" hidden="1" x14ac:dyDescent="0.3">
      <c r="A495" s="135" t="s">
        <v>7569</v>
      </c>
      <c r="B495" s="131" t="s">
        <v>7570</v>
      </c>
      <c r="C495" s="96" t="s">
        <v>7571</v>
      </c>
      <c r="D495" s="96" t="s">
        <v>2468</v>
      </c>
      <c r="E495" s="112">
        <v>45084</v>
      </c>
      <c r="F495" s="93"/>
      <c r="G495" s="93"/>
      <c r="H495" s="93"/>
    </row>
    <row r="496" spans="1:8" s="29" customFormat="1" ht="13.8" hidden="1" x14ac:dyDescent="0.3">
      <c r="A496" s="99" t="s">
        <v>7586</v>
      </c>
      <c r="B496" s="92" t="s">
        <v>7637</v>
      </c>
      <c r="C496" s="93" t="s">
        <v>7638</v>
      </c>
      <c r="D496" s="93" t="s">
        <v>1398</v>
      </c>
      <c r="E496" s="94">
        <v>46961</v>
      </c>
      <c r="F496" s="93"/>
      <c r="G496" s="93"/>
      <c r="H496" s="93"/>
    </row>
    <row r="497" spans="1:8" s="29" customFormat="1" ht="13.8" hidden="1" x14ac:dyDescent="0.3">
      <c r="A497" s="57" t="s">
        <v>1420</v>
      </c>
      <c r="B497" s="57" t="s">
        <v>1488</v>
      </c>
      <c r="C497" s="62">
        <v>21027</v>
      </c>
      <c r="D497" s="93" t="s">
        <v>5966</v>
      </c>
      <c r="E497" s="60">
        <v>45777</v>
      </c>
      <c r="F497" s="93"/>
      <c r="G497" s="93"/>
      <c r="H497" s="93"/>
    </row>
    <row r="498" spans="1:8" s="29" customFormat="1" ht="13.8" hidden="1" x14ac:dyDescent="0.25">
      <c r="A498" s="100" t="s">
        <v>4135</v>
      </c>
      <c r="B498" s="92" t="s">
        <v>4153</v>
      </c>
      <c r="C498" s="93" t="s">
        <v>4154</v>
      </c>
      <c r="D498" s="93" t="s">
        <v>1398</v>
      </c>
      <c r="E498" s="94">
        <v>45401</v>
      </c>
      <c r="F498" s="93"/>
      <c r="G498" s="93"/>
      <c r="H498" s="93"/>
    </row>
    <row r="499" spans="1:8" s="29" customFormat="1" ht="13.8" hidden="1" x14ac:dyDescent="0.3">
      <c r="A499" s="57" t="s">
        <v>4462</v>
      </c>
      <c r="B499" s="92" t="s">
        <v>4550</v>
      </c>
      <c r="C499" s="93" t="s">
        <v>4548</v>
      </c>
      <c r="D499" s="93" t="s">
        <v>4549</v>
      </c>
      <c r="E499" s="94">
        <v>46203</v>
      </c>
      <c r="F499" s="93"/>
      <c r="G499" s="93"/>
      <c r="H499" s="93"/>
    </row>
    <row r="500" spans="1:8" s="29" customFormat="1" ht="13.8" hidden="1" x14ac:dyDescent="0.25">
      <c r="A500" s="102" t="s">
        <v>3931</v>
      </c>
      <c r="B500" s="92" t="s">
        <v>4085</v>
      </c>
      <c r="C500" s="93" t="s">
        <v>4084</v>
      </c>
      <c r="D500" s="93" t="s">
        <v>1398</v>
      </c>
      <c r="E500" s="94">
        <v>45429</v>
      </c>
      <c r="F500" s="93"/>
      <c r="G500" s="93" t="s">
        <v>1385</v>
      </c>
      <c r="H500" s="93" t="s">
        <v>1385</v>
      </c>
    </row>
    <row r="501" spans="1:8" s="29" customFormat="1" ht="13.8" hidden="1" x14ac:dyDescent="0.3">
      <c r="A501" s="73" t="s">
        <v>3931</v>
      </c>
      <c r="B501" s="89" t="s">
        <v>7666</v>
      </c>
      <c r="C501" s="36" t="s">
        <v>7667</v>
      </c>
      <c r="D501" s="36" t="s">
        <v>1398</v>
      </c>
      <c r="E501" s="42">
        <v>45245</v>
      </c>
      <c r="F501" s="32"/>
      <c r="G501" s="32"/>
      <c r="H501" s="32"/>
    </row>
    <row r="502" spans="1:8" s="29" customFormat="1" ht="13.8" hidden="1" x14ac:dyDescent="0.3">
      <c r="A502" s="73" t="s">
        <v>7708</v>
      </c>
      <c r="B502" s="89" t="s">
        <v>1399</v>
      </c>
      <c r="C502" s="36" t="s">
        <v>7695</v>
      </c>
      <c r="D502" s="36" t="s">
        <v>1398</v>
      </c>
      <c r="E502" s="42">
        <v>45132</v>
      </c>
      <c r="F502" s="32"/>
      <c r="G502" s="32"/>
      <c r="H502" s="32"/>
    </row>
    <row r="503" spans="1:8" s="29" customFormat="1" ht="13.8" hidden="1" x14ac:dyDescent="0.25">
      <c r="A503" s="44" t="s">
        <v>107</v>
      </c>
      <c r="B503" s="44" t="s">
        <v>1511</v>
      </c>
      <c r="C503" s="45" t="s">
        <v>5954</v>
      </c>
      <c r="D503" s="93" t="s">
        <v>5966</v>
      </c>
      <c r="E503" s="70" t="s">
        <v>1528</v>
      </c>
      <c r="F503" s="93"/>
      <c r="G503" s="93"/>
      <c r="H503" s="93"/>
    </row>
    <row r="504" spans="1:8" s="29" customFormat="1" ht="13.8" hidden="1" x14ac:dyDescent="0.3">
      <c r="A504" s="73" t="s">
        <v>107</v>
      </c>
      <c r="B504" s="89" t="s">
        <v>7673</v>
      </c>
      <c r="C504" s="36" t="s">
        <v>7674</v>
      </c>
      <c r="D504" s="36" t="s">
        <v>1398</v>
      </c>
      <c r="E504" s="42">
        <v>45245</v>
      </c>
      <c r="F504" s="32"/>
      <c r="G504" s="32"/>
      <c r="H504" s="32"/>
    </row>
    <row r="505" spans="1:8" s="29" customFormat="1" ht="13.8" hidden="1" x14ac:dyDescent="0.25">
      <c r="A505" s="41" t="s">
        <v>107</v>
      </c>
      <c r="B505" s="41" t="s">
        <v>7778</v>
      </c>
      <c r="C505" s="88" t="s">
        <v>7779</v>
      </c>
      <c r="D505" s="36" t="s">
        <v>1398</v>
      </c>
      <c r="E505" s="43">
        <v>45610</v>
      </c>
      <c r="F505" s="32"/>
      <c r="G505" s="32"/>
      <c r="H505" s="32"/>
    </row>
    <row r="506" spans="1:8" s="29" customFormat="1" ht="13.8" hidden="1" x14ac:dyDescent="0.25">
      <c r="A506" s="87" t="s">
        <v>107</v>
      </c>
      <c r="B506" s="87" t="s">
        <v>229</v>
      </c>
      <c r="C506" s="95" t="s">
        <v>379</v>
      </c>
      <c r="D506" s="96" t="s">
        <v>436</v>
      </c>
      <c r="E506" s="65">
        <v>45169</v>
      </c>
      <c r="F506" s="96"/>
      <c r="G506" s="96"/>
      <c r="H506" s="96"/>
    </row>
    <row r="507" spans="1:8" s="29" customFormat="1" ht="13.8" hidden="1" x14ac:dyDescent="0.25">
      <c r="A507" s="102" t="s">
        <v>3935</v>
      </c>
      <c r="B507" s="92" t="s">
        <v>4085</v>
      </c>
      <c r="C507" s="93" t="s">
        <v>4084</v>
      </c>
      <c r="D507" s="93" t="s">
        <v>1398</v>
      </c>
      <c r="E507" s="94">
        <v>45429</v>
      </c>
      <c r="F507" s="93"/>
      <c r="G507" s="93" t="s">
        <v>1385</v>
      </c>
      <c r="H507" s="93" t="s">
        <v>1385</v>
      </c>
    </row>
    <row r="508" spans="1:8" s="29" customFormat="1" ht="13.8" hidden="1" x14ac:dyDescent="0.25">
      <c r="A508" s="87" t="s">
        <v>5642</v>
      </c>
      <c r="B508" s="87" t="s">
        <v>5643</v>
      </c>
      <c r="C508" s="95" t="s">
        <v>5644</v>
      </c>
      <c r="D508" s="96" t="s">
        <v>436</v>
      </c>
      <c r="E508" s="65">
        <v>45657</v>
      </c>
      <c r="F508" s="96"/>
      <c r="G508" s="96"/>
      <c r="H508" s="96"/>
    </row>
    <row r="509" spans="1:8" s="29" customFormat="1" ht="13.8" hidden="1" x14ac:dyDescent="0.3">
      <c r="A509" s="99" t="s">
        <v>7613</v>
      </c>
      <c r="B509" s="92" t="s">
        <v>7637</v>
      </c>
      <c r="C509" s="93" t="s">
        <v>7638</v>
      </c>
      <c r="D509" s="93" t="s">
        <v>1398</v>
      </c>
      <c r="E509" s="94">
        <v>46961</v>
      </c>
      <c r="F509" s="32"/>
      <c r="G509" s="32"/>
      <c r="H509" s="32"/>
    </row>
    <row r="510" spans="1:8" s="29" customFormat="1" ht="13.8" hidden="1" x14ac:dyDescent="0.25">
      <c r="A510" s="100" t="s">
        <v>4136</v>
      </c>
      <c r="B510" s="92" t="s">
        <v>4153</v>
      </c>
      <c r="C510" s="93" t="s">
        <v>4154</v>
      </c>
      <c r="D510" s="93" t="s">
        <v>1398</v>
      </c>
      <c r="E510" s="94">
        <v>45401</v>
      </c>
      <c r="F510" s="93"/>
      <c r="G510" s="93"/>
      <c r="H510" s="93"/>
    </row>
    <row r="511" spans="1:8" s="29" customFormat="1" ht="13.8" hidden="1" x14ac:dyDescent="0.25">
      <c r="A511" s="87" t="s">
        <v>245</v>
      </c>
      <c r="B511" s="87" t="s">
        <v>246</v>
      </c>
      <c r="C511" s="95" t="s">
        <v>6379</v>
      </c>
      <c r="D511" s="96" t="s">
        <v>436</v>
      </c>
      <c r="E511" s="65">
        <v>45930</v>
      </c>
      <c r="F511" s="96"/>
      <c r="G511" s="96"/>
      <c r="H511" s="96"/>
    </row>
    <row r="512" spans="1:8" s="29" customFormat="1" ht="13.8" hidden="1" x14ac:dyDescent="0.25">
      <c r="A512" s="87" t="s">
        <v>245</v>
      </c>
      <c r="B512" s="87" t="s">
        <v>247</v>
      </c>
      <c r="C512" s="95" t="s">
        <v>380</v>
      </c>
      <c r="D512" s="96" t="s">
        <v>436</v>
      </c>
      <c r="E512" s="65">
        <v>45260</v>
      </c>
      <c r="F512" s="96"/>
      <c r="G512" s="96"/>
      <c r="H512" s="96"/>
    </row>
    <row r="513" spans="1:8" s="29" customFormat="1" ht="13.8" hidden="1" x14ac:dyDescent="0.25">
      <c r="A513" s="87" t="s">
        <v>245</v>
      </c>
      <c r="B513" s="87" t="s">
        <v>225</v>
      </c>
      <c r="C513" s="95" t="s">
        <v>381</v>
      </c>
      <c r="D513" s="96" t="s">
        <v>436</v>
      </c>
      <c r="E513" s="65">
        <v>45260</v>
      </c>
      <c r="F513" s="96"/>
      <c r="G513" s="96"/>
      <c r="H513" s="96"/>
    </row>
    <row r="514" spans="1:8" s="29" customFormat="1" ht="13.8" hidden="1" x14ac:dyDescent="0.25">
      <c r="A514" s="44" t="s">
        <v>2985</v>
      </c>
      <c r="B514" s="44" t="s">
        <v>1773</v>
      </c>
      <c r="C514" s="45" t="s">
        <v>2538</v>
      </c>
      <c r="D514" s="45" t="s">
        <v>1800</v>
      </c>
      <c r="E514" s="46">
        <v>45046</v>
      </c>
      <c r="F514" s="93"/>
      <c r="G514" s="93"/>
      <c r="H514" s="93"/>
    </row>
    <row r="515" spans="1:8" s="29" customFormat="1" ht="13.8" hidden="1" x14ac:dyDescent="0.25">
      <c r="A515" s="44" t="s">
        <v>2986</v>
      </c>
      <c r="B515" s="44" t="s">
        <v>1799</v>
      </c>
      <c r="C515" s="45" t="s">
        <v>2987</v>
      </c>
      <c r="D515" s="45" t="s">
        <v>1800</v>
      </c>
      <c r="E515" s="45" t="s">
        <v>2988</v>
      </c>
      <c r="F515" s="93"/>
      <c r="G515" s="93"/>
      <c r="H515" s="93"/>
    </row>
    <row r="516" spans="1:8" s="29" customFormat="1" ht="13.8" hidden="1" x14ac:dyDescent="0.3">
      <c r="A516" s="57" t="s">
        <v>5878</v>
      </c>
      <c r="B516" s="57" t="s">
        <v>1488</v>
      </c>
      <c r="C516" s="62">
        <v>21027</v>
      </c>
      <c r="D516" s="93" t="s">
        <v>5966</v>
      </c>
      <c r="E516" s="60">
        <v>45777</v>
      </c>
      <c r="F516" s="93"/>
      <c r="G516" s="93"/>
      <c r="H516" s="93"/>
    </row>
    <row r="517" spans="1:8" s="29" customFormat="1" ht="13.8" hidden="1" x14ac:dyDescent="0.3">
      <c r="A517" s="57" t="s">
        <v>4463</v>
      </c>
      <c r="B517" s="92" t="s">
        <v>4550</v>
      </c>
      <c r="C517" s="93" t="s">
        <v>4548</v>
      </c>
      <c r="D517" s="93" t="s">
        <v>4549</v>
      </c>
      <c r="E517" s="94">
        <v>46203</v>
      </c>
      <c r="F517" s="93"/>
      <c r="G517" s="93"/>
      <c r="H517" s="93"/>
    </row>
    <row r="518" spans="1:8" s="29" customFormat="1" ht="13.8" hidden="1" x14ac:dyDescent="0.3">
      <c r="A518" s="99" t="s">
        <v>2378</v>
      </c>
      <c r="B518" s="92" t="s">
        <v>1348</v>
      </c>
      <c r="C518" s="93" t="s">
        <v>2379</v>
      </c>
      <c r="D518" s="93" t="s">
        <v>2005</v>
      </c>
      <c r="E518" s="94">
        <v>44985</v>
      </c>
      <c r="F518" s="93"/>
      <c r="G518" s="93" t="s">
        <v>1385</v>
      </c>
      <c r="H518" s="93" t="s">
        <v>1385</v>
      </c>
    </row>
    <row r="519" spans="1:8" s="29" customFormat="1" ht="13.8" hidden="1" x14ac:dyDescent="0.25">
      <c r="A519" s="76" t="s">
        <v>7547</v>
      </c>
      <c r="B519" s="76" t="s">
        <v>5080</v>
      </c>
      <c r="C519" s="97" t="s">
        <v>4605</v>
      </c>
      <c r="D519" s="97" t="s">
        <v>1980</v>
      </c>
      <c r="E519" s="64">
        <v>45016</v>
      </c>
      <c r="F519" s="93"/>
      <c r="G519" s="93"/>
      <c r="H519" s="93"/>
    </row>
    <row r="520" spans="1:8" s="29" customFormat="1" ht="13.8" hidden="1" x14ac:dyDescent="0.25">
      <c r="A520" s="44" t="s">
        <v>1421</v>
      </c>
      <c r="B520" s="44" t="s">
        <v>1505</v>
      </c>
      <c r="C520" s="45" t="s">
        <v>5955</v>
      </c>
      <c r="D520" s="93" t="s">
        <v>5966</v>
      </c>
      <c r="E520" s="70" t="s">
        <v>1528</v>
      </c>
      <c r="F520" s="93"/>
      <c r="G520" s="93"/>
      <c r="H520" s="93"/>
    </row>
    <row r="521" spans="1:8" s="29" customFormat="1" ht="13.8" hidden="1" x14ac:dyDescent="0.25">
      <c r="A521" s="91" t="s">
        <v>3341</v>
      </c>
      <c r="B521" s="92" t="s">
        <v>3354</v>
      </c>
      <c r="C521" s="93" t="s">
        <v>3152</v>
      </c>
      <c r="D521" s="93" t="s">
        <v>3328</v>
      </c>
      <c r="E521" s="94">
        <v>45169</v>
      </c>
      <c r="F521" s="93"/>
      <c r="G521" s="93"/>
      <c r="H521" s="93"/>
    </row>
    <row r="522" spans="1:8" s="29" customFormat="1" ht="13.8" hidden="1" x14ac:dyDescent="0.3">
      <c r="A522" s="57" t="s">
        <v>639</v>
      </c>
      <c r="B522" s="57" t="s">
        <v>1488</v>
      </c>
      <c r="C522" s="62">
        <v>21027</v>
      </c>
      <c r="D522" s="93" t="s">
        <v>5966</v>
      </c>
      <c r="E522" s="60">
        <v>45777</v>
      </c>
      <c r="F522" s="93"/>
      <c r="G522" s="93"/>
      <c r="H522" s="93"/>
    </row>
    <row r="523" spans="1:8" s="29" customFormat="1" ht="13.8" hidden="1" x14ac:dyDescent="0.25">
      <c r="A523" s="98" t="s">
        <v>639</v>
      </c>
      <c r="B523" s="92" t="s">
        <v>3148</v>
      </c>
      <c r="C523" s="93" t="s">
        <v>3329</v>
      </c>
      <c r="D523" s="93" t="s">
        <v>3328</v>
      </c>
      <c r="E523" s="94">
        <v>45169</v>
      </c>
      <c r="F523" s="93"/>
      <c r="G523" s="93"/>
      <c r="H523" s="93"/>
    </row>
    <row r="524" spans="1:8" s="29" customFormat="1" ht="13.8" hidden="1" x14ac:dyDescent="0.3">
      <c r="A524" s="57" t="s">
        <v>4911</v>
      </c>
      <c r="B524" s="58" t="s">
        <v>4914</v>
      </c>
      <c r="C524" s="59">
        <v>20022</v>
      </c>
      <c r="D524" s="93" t="s">
        <v>5966</v>
      </c>
      <c r="E524" s="60">
        <v>45535</v>
      </c>
      <c r="F524" s="93"/>
      <c r="G524" s="93"/>
      <c r="H524" s="93"/>
    </row>
    <row r="525" spans="1:8" s="29" customFormat="1" ht="13.8" hidden="1" x14ac:dyDescent="0.3">
      <c r="A525" s="57" t="s">
        <v>5879</v>
      </c>
      <c r="B525" s="57" t="s">
        <v>2495</v>
      </c>
      <c r="C525" s="62">
        <v>21030</v>
      </c>
      <c r="D525" s="93" t="s">
        <v>5966</v>
      </c>
      <c r="E525" s="60">
        <v>45961</v>
      </c>
      <c r="F525" s="93"/>
      <c r="G525" s="93"/>
      <c r="H525" s="93"/>
    </row>
    <row r="526" spans="1:8" s="29" customFormat="1" ht="13.8" hidden="1" x14ac:dyDescent="0.3">
      <c r="A526" s="57" t="s">
        <v>4464</v>
      </c>
      <c r="B526" s="92" t="s">
        <v>4550</v>
      </c>
      <c r="C526" s="93" t="s">
        <v>4548</v>
      </c>
      <c r="D526" s="93" t="s">
        <v>4549</v>
      </c>
      <c r="E526" s="94">
        <v>46203</v>
      </c>
      <c r="F526" s="93"/>
      <c r="G526" s="93"/>
      <c r="H526" s="93"/>
    </row>
    <row r="527" spans="1:8" s="29" customFormat="1" ht="13.8" x14ac:dyDescent="0.25">
      <c r="A527" s="44" t="s">
        <v>2025</v>
      </c>
      <c r="B527" s="113" t="s">
        <v>1940</v>
      </c>
      <c r="C527" s="45" t="s">
        <v>2026</v>
      </c>
      <c r="D527" s="93" t="s">
        <v>1971</v>
      </c>
      <c r="E527" s="69">
        <v>44427</v>
      </c>
      <c r="F527" s="93"/>
      <c r="G527" s="93" t="s">
        <v>1385</v>
      </c>
      <c r="H527" s="93" t="s">
        <v>1385</v>
      </c>
    </row>
    <row r="528" spans="1:8" s="29" customFormat="1" ht="13.8" hidden="1" x14ac:dyDescent="0.3">
      <c r="A528" s="99" t="s">
        <v>8273</v>
      </c>
      <c r="B528" s="92" t="s">
        <v>1391</v>
      </c>
      <c r="C528" s="93" t="s">
        <v>8275</v>
      </c>
      <c r="D528" s="93" t="s">
        <v>1395</v>
      </c>
      <c r="E528" s="112">
        <v>45957</v>
      </c>
      <c r="F528" s="93"/>
      <c r="G528" s="93"/>
      <c r="H528" s="93" t="s">
        <v>1385</v>
      </c>
    </row>
    <row r="529" spans="1:8" s="29" customFormat="1" ht="13.8" hidden="1" x14ac:dyDescent="0.3">
      <c r="A529" s="99" t="s">
        <v>8265</v>
      </c>
      <c r="B529" s="99" t="s">
        <v>8259</v>
      </c>
      <c r="C529" s="93" t="s">
        <v>8267</v>
      </c>
      <c r="D529" s="32" t="s">
        <v>1398</v>
      </c>
      <c r="E529" s="33">
        <v>45343</v>
      </c>
      <c r="F529" s="32"/>
      <c r="G529" s="32"/>
      <c r="H529" s="32" t="s">
        <v>2055</v>
      </c>
    </row>
    <row r="530" spans="1:8" s="29" customFormat="1" ht="13.8" hidden="1" x14ac:dyDescent="0.3">
      <c r="A530" s="57" t="s">
        <v>4465</v>
      </c>
      <c r="B530" s="92" t="s">
        <v>4550</v>
      </c>
      <c r="C530" s="93" t="s">
        <v>4548</v>
      </c>
      <c r="D530" s="93" t="s">
        <v>4549</v>
      </c>
      <c r="E530" s="94">
        <v>46203</v>
      </c>
      <c r="F530" s="93"/>
      <c r="G530" s="93"/>
      <c r="H530" s="93"/>
    </row>
    <row r="531" spans="1:8" s="29" customFormat="1" ht="13.8" hidden="1" x14ac:dyDescent="0.3">
      <c r="A531" s="73" t="s">
        <v>783</v>
      </c>
      <c r="B531" s="89" t="s">
        <v>1399</v>
      </c>
      <c r="C531" s="36" t="s">
        <v>7695</v>
      </c>
      <c r="D531" s="36" t="s">
        <v>1398</v>
      </c>
      <c r="E531" s="42">
        <v>45132</v>
      </c>
      <c r="F531" s="32"/>
      <c r="G531" s="32"/>
      <c r="H531" s="32"/>
    </row>
    <row r="532" spans="1:8" s="29" customFormat="1" ht="13.8" hidden="1" x14ac:dyDescent="0.3">
      <c r="A532" s="73" t="s">
        <v>7668</v>
      </c>
      <c r="B532" s="89" t="s">
        <v>7666</v>
      </c>
      <c r="C532" s="36" t="s">
        <v>7667</v>
      </c>
      <c r="D532" s="36" t="s">
        <v>1398</v>
      </c>
      <c r="E532" s="42">
        <v>45245</v>
      </c>
      <c r="F532" s="32"/>
      <c r="G532" s="32"/>
      <c r="H532" s="32"/>
    </row>
    <row r="533" spans="1:8" s="29" customFormat="1" ht="13.8" hidden="1" x14ac:dyDescent="0.3">
      <c r="A533" s="57" t="s">
        <v>129</v>
      </c>
      <c r="B533" s="92" t="s">
        <v>4550</v>
      </c>
      <c r="C533" s="93" t="s">
        <v>4548</v>
      </c>
      <c r="D533" s="93" t="s">
        <v>4549</v>
      </c>
      <c r="E533" s="94">
        <v>46203</v>
      </c>
      <c r="F533" s="93"/>
      <c r="G533" s="93"/>
      <c r="H533" s="93"/>
    </row>
    <row r="534" spans="1:8" s="29" customFormat="1" ht="13.8" hidden="1" x14ac:dyDescent="0.3">
      <c r="A534" s="57" t="s">
        <v>4466</v>
      </c>
      <c r="B534" s="92" t="s">
        <v>4550</v>
      </c>
      <c r="C534" s="93" t="s">
        <v>4548</v>
      </c>
      <c r="D534" s="93" t="s">
        <v>4549</v>
      </c>
      <c r="E534" s="94">
        <v>46203</v>
      </c>
      <c r="F534" s="93"/>
      <c r="G534" s="93"/>
      <c r="H534" s="93"/>
    </row>
    <row r="535" spans="1:8" s="29" customFormat="1" ht="13.8" hidden="1" x14ac:dyDescent="0.3">
      <c r="A535" s="57" t="s">
        <v>2618</v>
      </c>
      <c r="B535" s="57" t="s">
        <v>2495</v>
      </c>
      <c r="C535" s="62">
        <v>21030</v>
      </c>
      <c r="D535" s="93" t="s">
        <v>5966</v>
      </c>
      <c r="E535" s="60">
        <v>45961</v>
      </c>
      <c r="F535" s="93"/>
      <c r="G535" s="93"/>
      <c r="H535" s="93"/>
    </row>
    <row r="536" spans="1:8" s="29" customFormat="1" ht="13.8" hidden="1" x14ac:dyDescent="0.3">
      <c r="A536" s="57" t="s">
        <v>4847</v>
      </c>
      <c r="B536" s="57" t="s">
        <v>4848</v>
      </c>
      <c r="C536" s="62" t="s">
        <v>4849</v>
      </c>
      <c r="D536" s="93" t="s">
        <v>1814</v>
      </c>
      <c r="E536" s="60">
        <v>45107</v>
      </c>
      <c r="F536" s="93"/>
      <c r="G536" s="93"/>
      <c r="H536" s="93"/>
    </row>
    <row r="537" spans="1:8" s="29" customFormat="1" ht="13.8" hidden="1" x14ac:dyDescent="0.25">
      <c r="A537" s="87" t="s">
        <v>248</v>
      </c>
      <c r="B537" s="87" t="s">
        <v>246</v>
      </c>
      <c r="C537" s="95" t="s">
        <v>6380</v>
      </c>
      <c r="D537" s="96" t="s">
        <v>436</v>
      </c>
      <c r="E537" s="65">
        <v>45930</v>
      </c>
      <c r="F537" s="96"/>
      <c r="G537" s="96"/>
      <c r="H537" s="96"/>
    </row>
    <row r="538" spans="1:8" s="29" customFormat="1" ht="13.8" hidden="1" x14ac:dyDescent="0.25">
      <c r="A538" s="87" t="s">
        <v>248</v>
      </c>
      <c r="B538" s="87" t="s">
        <v>246</v>
      </c>
      <c r="C538" s="95" t="s">
        <v>6380</v>
      </c>
      <c r="D538" s="96" t="s">
        <v>436</v>
      </c>
      <c r="E538" s="65">
        <v>45777</v>
      </c>
      <c r="F538" s="96"/>
      <c r="G538" s="96"/>
      <c r="H538" s="96"/>
    </row>
    <row r="539" spans="1:8" s="29" customFormat="1" ht="13.8" hidden="1" x14ac:dyDescent="0.25">
      <c r="A539" s="44" t="s">
        <v>5095</v>
      </c>
      <c r="B539" s="44" t="s">
        <v>1496</v>
      </c>
      <c r="C539" s="45" t="s">
        <v>5949</v>
      </c>
      <c r="D539" s="93" t="s">
        <v>5966</v>
      </c>
      <c r="E539" s="70" t="s">
        <v>1528</v>
      </c>
      <c r="F539" s="93"/>
      <c r="G539" s="93"/>
      <c r="H539" s="93"/>
    </row>
    <row r="540" spans="1:8" s="29" customFormat="1" ht="13.8" hidden="1" x14ac:dyDescent="0.25">
      <c r="A540" s="91" t="s">
        <v>3302</v>
      </c>
      <c r="B540" s="92" t="s">
        <v>2039</v>
      </c>
      <c r="C540" s="93" t="s">
        <v>3145</v>
      </c>
      <c r="D540" s="93" t="s">
        <v>3328</v>
      </c>
      <c r="E540" s="94">
        <v>45169</v>
      </c>
      <c r="F540" s="93"/>
      <c r="G540" s="93"/>
      <c r="H540" s="93"/>
    </row>
    <row r="541" spans="1:8" s="29" customFormat="1" ht="13.8" hidden="1" x14ac:dyDescent="0.25">
      <c r="A541" s="91" t="s">
        <v>3302</v>
      </c>
      <c r="B541" s="92" t="s">
        <v>3354</v>
      </c>
      <c r="C541" s="93" t="s">
        <v>3152</v>
      </c>
      <c r="D541" s="93" t="s">
        <v>3328</v>
      </c>
      <c r="E541" s="94">
        <v>45169</v>
      </c>
      <c r="F541" s="93"/>
      <c r="G541" s="93"/>
      <c r="H541" s="93"/>
    </row>
    <row r="542" spans="1:8" s="29" customFormat="1" ht="13.8" hidden="1" x14ac:dyDescent="0.3">
      <c r="A542" s="57" t="s">
        <v>5015</v>
      </c>
      <c r="B542" s="57" t="s">
        <v>1497</v>
      </c>
      <c r="C542" s="62">
        <v>2211</v>
      </c>
      <c r="D542" s="93" t="s">
        <v>5966</v>
      </c>
      <c r="E542" s="60">
        <v>45230</v>
      </c>
      <c r="F542" s="93"/>
      <c r="G542" s="93"/>
      <c r="H542" s="93"/>
    </row>
    <row r="543" spans="1:8" s="29" customFormat="1" ht="13.8" hidden="1" x14ac:dyDescent="0.25">
      <c r="A543" s="87" t="s">
        <v>249</v>
      </c>
      <c r="B543" s="87" t="s">
        <v>250</v>
      </c>
      <c r="C543" s="95" t="s">
        <v>382</v>
      </c>
      <c r="D543" s="96" t="s">
        <v>436</v>
      </c>
      <c r="E543" s="65">
        <v>45382</v>
      </c>
      <c r="F543" s="96"/>
      <c r="G543" s="96"/>
      <c r="H543" s="96"/>
    </row>
    <row r="544" spans="1:8" s="29" customFormat="1" ht="13.8" hidden="1" x14ac:dyDescent="0.3">
      <c r="A544" s="99" t="s">
        <v>8258</v>
      </c>
      <c r="B544" s="99" t="s">
        <v>8259</v>
      </c>
      <c r="C544" s="93" t="s">
        <v>8267</v>
      </c>
      <c r="D544" s="32" t="s">
        <v>1398</v>
      </c>
      <c r="E544" s="33">
        <v>45343</v>
      </c>
      <c r="F544" s="32"/>
      <c r="G544" s="32"/>
      <c r="H544" s="32" t="s">
        <v>2055</v>
      </c>
    </row>
    <row r="545" spans="1:8" s="29" customFormat="1" ht="13.8" hidden="1" x14ac:dyDescent="0.25">
      <c r="A545" s="87" t="s">
        <v>5645</v>
      </c>
      <c r="B545" s="87" t="s">
        <v>350</v>
      </c>
      <c r="C545" s="95" t="s">
        <v>5646</v>
      </c>
      <c r="D545" s="96" t="s">
        <v>436</v>
      </c>
      <c r="E545" s="65">
        <v>45291</v>
      </c>
      <c r="F545" s="96"/>
      <c r="G545" s="96"/>
      <c r="H545" s="96"/>
    </row>
    <row r="546" spans="1:8" s="29" customFormat="1" ht="13.8" hidden="1" x14ac:dyDescent="0.3">
      <c r="A546" s="57" t="s">
        <v>2479</v>
      </c>
      <c r="B546" s="92" t="s">
        <v>4550</v>
      </c>
      <c r="C546" s="93" t="s">
        <v>4548</v>
      </c>
      <c r="D546" s="93" t="s">
        <v>4549</v>
      </c>
      <c r="E546" s="94">
        <v>46203</v>
      </c>
      <c r="F546" s="93"/>
      <c r="G546" s="93"/>
      <c r="H546" s="93"/>
    </row>
    <row r="547" spans="1:8" s="29" customFormat="1" ht="13.8" hidden="1" x14ac:dyDescent="0.25">
      <c r="A547" s="41" t="s">
        <v>2479</v>
      </c>
      <c r="B547" s="41" t="s">
        <v>7792</v>
      </c>
      <c r="C547" s="88" t="s">
        <v>7793</v>
      </c>
      <c r="D547" s="36" t="s">
        <v>1398</v>
      </c>
      <c r="E547" s="43">
        <v>45610</v>
      </c>
      <c r="F547" s="32"/>
      <c r="G547" s="32"/>
      <c r="H547" s="32"/>
    </row>
    <row r="548" spans="1:8" s="29" customFormat="1" ht="13.8" hidden="1" x14ac:dyDescent="0.25">
      <c r="A548" s="87" t="s">
        <v>5647</v>
      </c>
      <c r="B548" s="87" t="s">
        <v>5648</v>
      </c>
      <c r="C548" s="95" t="s">
        <v>5649</v>
      </c>
      <c r="D548" s="96" t="s">
        <v>436</v>
      </c>
      <c r="E548" s="65">
        <v>45138</v>
      </c>
      <c r="F548" s="96"/>
      <c r="G548" s="96"/>
      <c r="H548" s="96"/>
    </row>
    <row r="549" spans="1:8" s="29" customFormat="1" ht="13.8" hidden="1" x14ac:dyDescent="0.3">
      <c r="A549" s="73" t="s">
        <v>7709</v>
      </c>
      <c r="B549" s="89" t="s">
        <v>1399</v>
      </c>
      <c r="C549" s="36" t="s">
        <v>7695</v>
      </c>
      <c r="D549" s="36" t="s">
        <v>1398</v>
      </c>
      <c r="E549" s="42">
        <v>45132</v>
      </c>
      <c r="F549" s="32"/>
      <c r="G549" s="32"/>
      <c r="H549" s="32"/>
    </row>
    <row r="550" spans="1:8" s="29" customFormat="1" ht="13.8" hidden="1" x14ac:dyDescent="0.25">
      <c r="A550" s="76" t="s">
        <v>7540</v>
      </c>
      <c r="B550" s="76" t="s">
        <v>7541</v>
      </c>
      <c r="C550" s="97">
        <v>1202</v>
      </c>
      <c r="D550" s="97" t="s">
        <v>1976</v>
      </c>
      <c r="E550" s="64">
        <v>45046</v>
      </c>
      <c r="F550" s="93"/>
      <c r="G550" s="93"/>
      <c r="H550" s="93"/>
    </row>
    <row r="551" spans="1:8" s="29" customFormat="1" ht="13.8" hidden="1" x14ac:dyDescent="0.3">
      <c r="A551" s="57" t="s">
        <v>4467</v>
      </c>
      <c r="B551" s="92" t="s">
        <v>4550</v>
      </c>
      <c r="C551" s="93" t="s">
        <v>4548</v>
      </c>
      <c r="D551" s="93" t="s">
        <v>4549</v>
      </c>
      <c r="E551" s="94">
        <v>46203</v>
      </c>
      <c r="F551" s="93"/>
      <c r="G551" s="93"/>
      <c r="H551" s="93"/>
    </row>
    <row r="552" spans="1:8" s="29" customFormat="1" ht="13.8" hidden="1" x14ac:dyDescent="0.3">
      <c r="A552" s="57" t="s">
        <v>1422</v>
      </c>
      <c r="B552" s="57" t="s">
        <v>1488</v>
      </c>
      <c r="C552" s="62">
        <v>21027</v>
      </c>
      <c r="D552" s="93" t="s">
        <v>5966</v>
      </c>
      <c r="E552" s="60">
        <v>45777</v>
      </c>
      <c r="F552" s="93"/>
      <c r="G552" s="93"/>
      <c r="H552" s="93"/>
    </row>
    <row r="553" spans="1:8" s="29" customFormat="1" ht="13.8" hidden="1" x14ac:dyDescent="0.3">
      <c r="A553" s="57" t="s">
        <v>5880</v>
      </c>
      <c r="B553" s="58" t="s">
        <v>4914</v>
      </c>
      <c r="C553" s="62" t="s">
        <v>5941</v>
      </c>
      <c r="D553" s="93" t="s">
        <v>5966</v>
      </c>
      <c r="E553" s="60">
        <v>45535</v>
      </c>
      <c r="F553" s="93"/>
      <c r="G553" s="93"/>
      <c r="H553" s="93"/>
    </row>
    <row r="554" spans="1:8" s="29" customFormat="1" ht="13.8" hidden="1" x14ac:dyDescent="0.3">
      <c r="A554" s="57" t="s">
        <v>70</v>
      </c>
      <c r="B554" s="92" t="s">
        <v>4550</v>
      </c>
      <c r="C554" s="93" t="s">
        <v>4548</v>
      </c>
      <c r="D554" s="93" t="s">
        <v>4549</v>
      </c>
      <c r="E554" s="94">
        <v>46203</v>
      </c>
      <c r="F554" s="93"/>
      <c r="G554" s="93"/>
      <c r="H554" s="93"/>
    </row>
    <row r="555" spans="1:8" s="29" customFormat="1" ht="13.8" hidden="1" x14ac:dyDescent="0.25">
      <c r="A555" s="67" t="s">
        <v>3153</v>
      </c>
      <c r="B555" s="67" t="s">
        <v>1489</v>
      </c>
      <c r="C555" s="96" t="s">
        <v>7532</v>
      </c>
      <c r="D555" s="96" t="s">
        <v>1971</v>
      </c>
      <c r="E555" s="112">
        <v>45098</v>
      </c>
      <c r="F555" s="93"/>
      <c r="G555" s="93"/>
      <c r="H555" s="93"/>
    </row>
    <row r="556" spans="1:8" s="29" customFormat="1" ht="13.8" hidden="1" x14ac:dyDescent="0.3">
      <c r="A556" s="57" t="s">
        <v>4468</v>
      </c>
      <c r="B556" s="92" t="s">
        <v>4550</v>
      </c>
      <c r="C556" s="93" t="s">
        <v>4548</v>
      </c>
      <c r="D556" s="93" t="s">
        <v>4549</v>
      </c>
      <c r="E556" s="94">
        <v>46203</v>
      </c>
      <c r="F556" s="93"/>
      <c r="G556" s="93"/>
      <c r="H556" s="93"/>
    </row>
    <row r="557" spans="1:8" s="29" customFormat="1" ht="13.8" hidden="1" x14ac:dyDescent="0.3">
      <c r="A557" s="57" t="s">
        <v>481</v>
      </c>
      <c r="B557" s="92" t="s">
        <v>4550</v>
      </c>
      <c r="C557" s="93" t="s">
        <v>4548</v>
      </c>
      <c r="D557" s="93" t="s">
        <v>4549</v>
      </c>
      <c r="E557" s="94">
        <v>46203</v>
      </c>
      <c r="F557" s="93"/>
      <c r="G557" s="93"/>
      <c r="H557" s="93"/>
    </row>
    <row r="558" spans="1:8" s="29" customFormat="1" ht="13.8" hidden="1" x14ac:dyDescent="0.25">
      <c r="A558" s="91" t="s">
        <v>1163</v>
      </c>
      <c r="B558" s="92" t="s">
        <v>2039</v>
      </c>
      <c r="C558" s="93" t="s">
        <v>3145</v>
      </c>
      <c r="D558" s="93" t="s">
        <v>3328</v>
      </c>
      <c r="E558" s="94">
        <v>45169</v>
      </c>
      <c r="F558" s="93"/>
      <c r="G558" s="93"/>
      <c r="H558" s="93"/>
    </row>
    <row r="559" spans="1:8" s="29" customFormat="1" ht="13.8" hidden="1" x14ac:dyDescent="0.25">
      <c r="A559" s="91" t="s">
        <v>1163</v>
      </c>
      <c r="B559" s="92" t="s">
        <v>3354</v>
      </c>
      <c r="C559" s="93" t="s">
        <v>3152</v>
      </c>
      <c r="D559" s="93" t="s">
        <v>3328</v>
      </c>
      <c r="E559" s="94">
        <v>45169</v>
      </c>
      <c r="F559" s="93"/>
      <c r="G559" s="93"/>
      <c r="H559" s="93"/>
    </row>
    <row r="560" spans="1:8" s="29" customFormat="1" ht="13.8" hidden="1" x14ac:dyDescent="0.3">
      <c r="A560" s="73" t="s">
        <v>7677</v>
      </c>
      <c r="B560" s="89" t="s">
        <v>7673</v>
      </c>
      <c r="C560" s="36" t="s">
        <v>7674</v>
      </c>
      <c r="D560" s="36" t="s">
        <v>1398</v>
      </c>
      <c r="E560" s="42">
        <v>45245</v>
      </c>
      <c r="F560" s="32"/>
      <c r="G560" s="32"/>
      <c r="H560" s="32"/>
    </row>
    <row r="561" spans="1:8" s="29" customFormat="1" ht="13.8" hidden="1" x14ac:dyDescent="0.3">
      <c r="A561" s="99" t="s">
        <v>8300</v>
      </c>
      <c r="B561" s="92" t="s">
        <v>1595</v>
      </c>
      <c r="C561" s="93" t="s">
        <v>8298</v>
      </c>
      <c r="D561" s="93" t="s">
        <v>1398</v>
      </c>
      <c r="E561" s="94">
        <v>46488</v>
      </c>
      <c r="F561" s="93"/>
      <c r="G561" s="93"/>
      <c r="H561" s="93" t="s">
        <v>1385</v>
      </c>
    </row>
    <row r="562" spans="1:8" s="29" customFormat="1" ht="13.8" hidden="1" x14ac:dyDescent="0.3">
      <c r="A562" s="57" t="s">
        <v>4469</v>
      </c>
      <c r="B562" s="92" t="s">
        <v>4550</v>
      </c>
      <c r="C562" s="93" t="s">
        <v>4548</v>
      </c>
      <c r="D562" s="93" t="s">
        <v>4549</v>
      </c>
      <c r="E562" s="94">
        <v>46203</v>
      </c>
      <c r="F562" s="93"/>
      <c r="G562" s="93"/>
      <c r="H562" s="93"/>
    </row>
    <row r="563" spans="1:8" s="29" customFormat="1" ht="13.8" hidden="1" x14ac:dyDescent="0.25">
      <c r="A563" s="98" t="s">
        <v>1164</v>
      </c>
      <c r="B563" s="92" t="s">
        <v>3148</v>
      </c>
      <c r="C563" s="93" t="s">
        <v>3329</v>
      </c>
      <c r="D563" s="93" t="s">
        <v>3328</v>
      </c>
      <c r="E563" s="94">
        <v>45169</v>
      </c>
      <c r="F563" s="93"/>
      <c r="G563" s="93"/>
      <c r="H563" s="93"/>
    </row>
    <row r="564" spans="1:8" s="29" customFormat="1" ht="13.8" hidden="1" x14ac:dyDescent="0.25">
      <c r="A564" s="102" t="s">
        <v>1164</v>
      </c>
      <c r="B564" s="92" t="s">
        <v>4085</v>
      </c>
      <c r="C564" s="93" t="s">
        <v>4084</v>
      </c>
      <c r="D564" s="93" t="s">
        <v>1398</v>
      </c>
      <c r="E564" s="94">
        <v>45429</v>
      </c>
      <c r="F564" s="93"/>
      <c r="G564" s="93" t="s">
        <v>1385</v>
      </c>
      <c r="H564" s="93" t="s">
        <v>1385</v>
      </c>
    </row>
    <row r="565" spans="1:8" s="29" customFormat="1" ht="13.8" hidden="1" x14ac:dyDescent="0.3">
      <c r="A565" s="57" t="s">
        <v>3941</v>
      </c>
      <c r="B565" s="92" t="s">
        <v>4550</v>
      </c>
      <c r="C565" s="93" t="s">
        <v>4548</v>
      </c>
      <c r="D565" s="93" t="s">
        <v>4549</v>
      </c>
      <c r="E565" s="94">
        <v>46203</v>
      </c>
      <c r="F565" s="93"/>
      <c r="G565" s="93"/>
      <c r="H565" s="93"/>
    </row>
    <row r="566" spans="1:8" s="29" customFormat="1" ht="13.8" hidden="1" x14ac:dyDescent="0.25">
      <c r="A566" s="102" t="s">
        <v>3941</v>
      </c>
      <c r="B566" s="92" t="s">
        <v>4085</v>
      </c>
      <c r="C566" s="93" t="s">
        <v>4084</v>
      </c>
      <c r="D566" s="93" t="s">
        <v>1398</v>
      </c>
      <c r="E566" s="94">
        <v>45429</v>
      </c>
      <c r="F566" s="93"/>
      <c r="G566" s="93" t="s">
        <v>1385</v>
      </c>
      <c r="H566" s="93" t="s">
        <v>1385</v>
      </c>
    </row>
    <row r="567" spans="1:8" s="29" customFormat="1" ht="13.8" hidden="1" x14ac:dyDescent="0.25">
      <c r="A567" s="100" t="s">
        <v>251</v>
      </c>
      <c r="B567" s="87" t="s">
        <v>177</v>
      </c>
      <c r="C567" s="95" t="s">
        <v>383</v>
      </c>
      <c r="D567" s="96" t="s">
        <v>436</v>
      </c>
      <c r="E567" s="65">
        <v>45230</v>
      </c>
      <c r="F567" s="96"/>
      <c r="G567" s="96"/>
      <c r="H567" s="96"/>
    </row>
    <row r="568" spans="1:8" s="29" customFormat="1" ht="13.8" x14ac:dyDescent="0.3">
      <c r="A568" s="99" t="s">
        <v>1991</v>
      </c>
      <c r="B568" s="92" t="s">
        <v>1985</v>
      </c>
      <c r="C568" s="93" t="s">
        <v>1988</v>
      </c>
      <c r="D568" s="93" t="s">
        <v>1994</v>
      </c>
      <c r="E568" s="107">
        <v>44561</v>
      </c>
      <c r="F568" s="93"/>
      <c r="G568" s="93" t="s">
        <v>1533</v>
      </c>
      <c r="H568" s="93" t="s">
        <v>1533</v>
      </c>
    </row>
    <row r="569" spans="1:8" s="29" customFormat="1" ht="13.8" hidden="1" x14ac:dyDescent="0.3">
      <c r="A569" s="136" t="s">
        <v>5128</v>
      </c>
      <c r="B569" s="137" t="s">
        <v>5129</v>
      </c>
      <c r="C569" s="138" t="s">
        <v>5130</v>
      </c>
      <c r="D569" s="93" t="s">
        <v>2099</v>
      </c>
      <c r="E569" s="139">
        <v>45838</v>
      </c>
      <c r="F569" s="93"/>
      <c r="G569" s="93"/>
      <c r="H569" s="93"/>
    </row>
    <row r="570" spans="1:8" s="29" customFormat="1" ht="13.8" hidden="1" x14ac:dyDescent="0.25">
      <c r="A570" s="44" t="s">
        <v>5007</v>
      </c>
      <c r="B570" s="44" t="s">
        <v>1348</v>
      </c>
      <c r="C570" s="45" t="s">
        <v>5008</v>
      </c>
      <c r="D570" s="45" t="s">
        <v>2099</v>
      </c>
      <c r="E570" s="46">
        <v>46266</v>
      </c>
      <c r="F570" s="45"/>
      <c r="G570" s="45"/>
      <c r="H570" s="93"/>
    </row>
    <row r="571" spans="1:8" s="29" customFormat="1" ht="13.8" hidden="1" x14ac:dyDescent="0.25">
      <c r="A571" s="91" t="s">
        <v>3303</v>
      </c>
      <c r="B571" s="92" t="s">
        <v>2039</v>
      </c>
      <c r="C571" s="93" t="s">
        <v>3145</v>
      </c>
      <c r="D571" s="93" t="s">
        <v>3328</v>
      </c>
      <c r="E571" s="94">
        <v>45169</v>
      </c>
      <c r="F571" s="93"/>
      <c r="G571" s="93"/>
      <c r="H571" s="93"/>
    </row>
    <row r="572" spans="1:8" s="29" customFormat="1" ht="13.8" hidden="1" x14ac:dyDescent="0.25">
      <c r="A572" s="91" t="s">
        <v>3303</v>
      </c>
      <c r="B572" s="92" t="s">
        <v>3354</v>
      </c>
      <c r="C572" s="93" t="s">
        <v>3152</v>
      </c>
      <c r="D572" s="93" t="s">
        <v>3328</v>
      </c>
      <c r="E572" s="94">
        <v>45169</v>
      </c>
      <c r="F572" s="93"/>
      <c r="G572" s="93"/>
      <c r="H572" s="93"/>
    </row>
    <row r="573" spans="1:8" s="29" customFormat="1" ht="13.8" hidden="1" x14ac:dyDescent="0.3">
      <c r="A573" s="57" t="s">
        <v>1423</v>
      </c>
      <c r="B573" s="57" t="s">
        <v>1488</v>
      </c>
      <c r="C573" s="62">
        <v>21027</v>
      </c>
      <c r="D573" s="93" t="s">
        <v>5966</v>
      </c>
      <c r="E573" s="60">
        <v>45777</v>
      </c>
      <c r="F573" s="93"/>
      <c r="G573" s="93"/>
      <c r="H573" s="93"/>
    </row>
    <row r="574" spans="1:8" s="29" customFormat="1" ht="13.8" hidden="1" x14ac:dyDescent="0.25">
      <c r="A574" s="102" t="s">
        <v>3942</v>
      </c>
      <c r="B574" s="92" t="s">
        <v>4085</v>
      </c>
      <c r="C574" s="93" t="s">
        <v>4084</v>
      </c>
      <c r="D574" s="93" t="s">
        <v>1398</v>
      </c>
      <c r="E574" s="94">
        <v>45429</v>
      </c>
      <c r="F574" s="93"/>
      <c r="G574" s="93" t="s">
        <v>1385</v>
      </c>
      <c r="H574" s="93" t="s">
        <v>1385</v>
      </c>
    </row>
    <row r="575" spans="1:8" s="29" customFormat="1" ht="13.8" hidden="1" x14ac:dyDescent="0.25">
      <c r="A575" s="91" t="s">
        <v>3342</v>
      </c>
      <c r="B575" s="92" t="s">
        <v>3354</v>
      </c>
      <c r="C575" s="93" t="s">
        <v>3152</v>
      </c>
      <c r="D575" s="93" t="s">
        <v>3328</v>
      </c>
      <c r="E575" s="94">
        <v>45169</v>
      </c>
      <c r="F575" s="93"/>
      <c r="G575" s="93"/>
      <c r="H575" s="93"/>
    </row>
    <row r="576" spans="1:8" s="29" customFormat="1" ht="13.8" hidden="1" x14ac:dyDescent="0.3">
      <c r="A576" s="57" t="s">
        <v>4470</v>
      </c>
      <c r="B576" s="92" t="s">
        <v>4550</v>
      </c>
      <c r="C576" s="93" t="s">
        <v>4548</v>
      </c>
      <c r="D576" s="93" t="s">
        <v>4549</v>
      </c>
      <c r="E576" s="94">
        <v>46203</v>
      </c>
      <c r="F576" s="93"/>
      <c r="G576" s="93"/>
      <c r="H576" s="93"/>
    </row>
    <row r="577" spans="1:8" s="29" customFormat="1" ht="13.8" hidden="1" x14ac:dyDescent="0.25">
      <c r="A577" s="140" t="s">
        <v>1809</v>
      </c>
      <c r="B577" s="141" t="s">
        <v>1811</v>
      </c>
      <c r="C577" s="93" t="s">
        <v>4551</v>
      </c>
      <c r="D577" s="93" t="s">
        <v>4549</v>
      </c>
      <c r="E577" s="94">
        <v>45051</v>
      </c>
      <c r="F577" s="93"/>
      <c r="G577" s="93"/>
      <c r="H577" s="93"/>
    </row>
    <row r="578" spans="1:8" s="29" customFormat="1" ht="13.8" hidden="1" x14ac:dyDescent="0.3">
      <c r="A578" s="57" t="s">
        <v>3280</v>
      </c>
      <c r="B578" s="57" t="s">
        <v>2495</v>
      </c>
      <c r="C578" s="62">
        <v>21030</v>
      </c>
      <c r="D578" s="93" t="s">
        <v>5966</v>
      </c>
      <c r="E578" s="60">
        <v>45961</v>
      </c>
      <c r="F578" s="93"/>
      <c r="G578" s="93"/>
      <c r="H578" s="93"/>
    </row>
    <row r="579" spans="1:8" s="29" customFormat="1" ht="13.8" hidden="1" x14ac:dyDescent="0.3">
      <c r="A579" s="57" t="s">
        <v>4471</v>
      </c>
      <c r="B579" s="92" t="s">
        <v>4550</v>
      </c>
      <c r="C579" s="93" t="s">
        <v>4548</v>
      </c>
      <c r="D579" s="93" t="s">
        <v>4549</v>
      </c>
      <c r="E579" s="94">
        <v>46203</v>
      </c>
      <c r="F579" s="93"/>
      <c r="G579" s="93"/>
      <c r="H579" s="93"/>
    </row>
    <row r="580" spans="1:8" s="29" customFormat="1" ht="13.8" hidden="1" x14ac:dyDescent="0.25">
      <c r="A580" s="102" t="s">
        <v>470</v>
      </c>
      <c r="B580" s="92" t="s">
        <v>4085</v>
      </c>
      <c r="C580" s="93" t="s">
        <v>4084</v>
      </c>
      <c r="D580" s="93" t="s">
        <v>1398</v>
      </c>
      <c r="E580" s="94">
        <v>45429</v>
      </c>
      <c r="F580" s="93"/>
      <c r="G580" s="93" t="s">
        <v>1385</v>
      </c>
      <c r="H580" s="93" t="s">
        <v>1385</v>
      </c>
    </row>
    <row r="581" spans="1:8" s="29" customFormat="1" ht="13.8" hidden="1" x14ac:dyDescent="0.3">
      <c r="A581" s="111" t="s">
        <v>2088</v>
      </c>
      <c r="B581" s="111" t="s">
        <v>2089</v>
      </c>
      <c r="C581" s="142" t="s">
        <v>2090</v>
      </c>
      <c r="D581" s="93" t="s">
        <v>2468</v>
      </c>
      <c r="E581" s="143">
        <v>45089</v>
      </c>
      <c r="F581" s="142"/>
      <c r="G581" s="142"/>
      <c r="H581" s="93" t="s">
        <v>1385</v>
      </c>
    </row>
    <row r="582" spans="1:8" s="29" customFormat="1" ht="13.8" hidden="1" x14ac:dyDescent="0.25">
      <c r="A582" s="87" t="s">
        <v>252</v>
      </c>
      <c r="B582" s="87" t="s">
        <v>296</v>
      </c>
      <c r="C582" s="95" t="s">
        <v>3231</v>
      </c>
      <c r="D582" s="96" t="s">
        <v>436</v>
      </c>
      <c r="E582" s="65">
        <v>45169</v>
      </c>
      <c r="F582" s="96"/>
      <c r="G582" s="96"/>
      <c r="H582" s="96"/>
    </row>
    <row r="583" spans="1:8" s="29" customFormat="1" ht="13.8" hidden="1" x14ac:dyDescent="0.25">
      <c r="A583" s="99" t="s">
        <v>3264</v>
      </c>
      <c r="B583" s="111" t="s">
        <v>1363</v>
      </c>
      <c r="C583" s="45" t="s">
        <v>3258</v>
      </c>
      <c r="D583" s="93" t="s">
        <v>2528</v>
      </c>
      <c r="E583" s="46">
        <v>45227</v>
      </c>
      <c r="F583" s="93"/>
      <c r="G583" s="93"/>
      <c r="H583" s="93"/>
    </row>
    <row r="584" spans="1:8" s="29" customFormat="1" ht="13.8" hidden="1" x14ac:dyDescent="0.25">
      <c r="A584" s="44" t="s">
        <v>2080</v>
      </c>
      <c r="B584" s="113" t="s">
        <v>2081</v>
      </c>
      <c r="C584" s="45" t="s">
        <v>2082</v>
      </c>
      <c r="D584" s="93" t="s">
        <v>1972</v>
      </c>
      <c r="E584" s="46">
        <v>45626</v>
      </c>
      <c r="F584" s="93"/>
      <c r="G584" s="93"/>
      <c r="H584" s="93"/>
    </row>
    <row r="585" spans="1:8" s="29" customFormat="1" ht="13.8" hidden="1" x14ac:dyDescent="0.25">
      <c r="A585" s="87" t="s">
        <v>253</v>
      </c>
      <c r="B585" s="87" t="s">
        <v>219</v>
      </c>
      <c r="C585" s="95" t="s">
        <v>384</v>
      </c>
      <c r="D585" s="96" t="s">
        <v>436</v>
      </c>
      <c r="E585" s="65">
        <v>45169</v>
      </c>
      <c r="F585" s="96"/>
      <c r="G585" s="96"/>
      <c r="H585" s="96"/>
    </row>
    <row r="586" spans="1:8" s="29" customFormat="1" ht="13.8" hidden="1" x14ac:dyDescent="0.3">
      <c r="A586" s="144" t="s">
        <v>3761</v>
      </c>
      <c r="B586" s="137" t="s">
        <v>2467</v>
      </c>
      <c r="C586" s="138" t="s">
        <v>1989</v>
      </c>
      <c r="D586" s="93" t="s">
        <v>2468</v>
      </c>
      <c r="E586" s="139">
        <v>45091</v>
      </c>
      <c r="F586" s="93"/>
      <c r="G586" s="93"/>
      <c r="H586" s="93"/>
    </row>
    <row r="587" spans="1:8" s="29" customFormat="1" ht="13.8" hidden="1" x14ac:dyDescent="0.25">
      <c r="A587" s="44" t="s">
        <v>8279</v>
      </c>
      <c r="B587" s="113" t="s">
        <v>8280</v>
      </c>
      <c r="C587" s="45" t="s">
        <v>8281</v>
      </c>
      <c r="D587" s="93" t="s">
        <v>2000</v>
      </c>
      <c r="E587" s="46">
        <v>46624</v>
      </c>
      <c r="F587" s="93"/>
      <c r="G587" s="93"/>
      <c r="H587" s="93"/>
    </row>
    <row r="588" spans="1:8" s="29" customFormat="1" ht="13.8" hidden="1" x14ac:dyDescent="0.3">
      <c r="A588" s="99" t="s">
        <v>3667</v>
      </c>
      <c r="B588" s="92" t="s">
        <v>3657</v>
      </c>
      <c r="C588" s="93" t="s">
        <v>3686</v>
      </c>
      <c r="D588" s="93" t="s">
        <v>1814</v>
      </c>
      <c r="E588" s="94">
        <v>45291</v>
      </c>
      <c r="F588" s="93"/>
      <c r="G588" s="93"/>
      <c r="H588" s="93"/>
    </row>
    <row r="589" spans="1:8" s="29" customFormat="1" ht="13.8" x14ac:dyDescent="0.3">
      <c r="A589" s="99" t="s">
        <v>1981</v>
      </c>
      <c r="B589" s="92" t="s">
        <v>1985</v>
      </c>
      <c r="C589" s="93" t="s">
        <v>1987</v>
      </c>
      <c r="D589" s="93" t="s">
        <v>2468</v>
      </c>
      <c r="E589" s="107">
        <v>44804</v>
      </c>
      <c r="F589" s="93"/>
      <c r="G589" s="93" t="s">
        <v>1533</v>
      </c>
      <c r="H589" s="93" t="s">
        <v>1533</v>
      </c>
    </row>
    <row r="590" spans="1:8" s="29" customFormat="1" ht="13.8" hidden="1" x14ac:dyDescent="0.25">
      <c r="A590" s="87" t="s">
        <v>5650</v>
      </c>
      <c r="B590" s="87" t="s">
        <v>5651</v>
      </c>
      <c r="C590" s="95" t="s">
        <v>5652</v>
      </c>
      <c r="D590" s="96" t="s">
        <v>436</v>
      </c>
      <c r="E590" s="65">
        <v>45291</v>
      </c>
      <c r="F590" s="96"/>
      <c r="G590" s="96"/>
      <c r="H590" s="96"/>
    </row>
    <row r="591" spans="1:8" s="29" customFormat="1" ht="13.8" hidden="1" x14ac:dyDescent="0.3">
      <c r="A591" s="108" t="s">
        <v>796</v>
      </c>
      <c r="B591" s="108" t="s">
        <v>2256</v>
      </c>
      <c r="C591" s="106" t="s">
        <v>2602</v>
      </c>
      <c r="D591" s="93" t="s">
        <v>1593</v>
      </c>
      <c r="E591" s="109">
        <v>46387</v>
      </c>
      <c r="F591" s="93"/>
      <c r="G591" s="93"/>
      <c r="H591" s="93"/>
    </row>
    <row r="592" spans="1:8" s="29" customFormat="1" ht="13.8" hidden="1" x14ac:dyDescent="0.25">
      <c r="A592" s="108" t="s">
        <v>2277</v>
      </c>
      <c r="B592" s="114" t="s">
        <v>2255</v>
      </c>
      <c r="C592" s="106" t="s">
        <v>2602</v>
      </c>
      <c r="D592" s="93" t="s">
        <v>1593</v>
      </c>
      <c r="E592" s="109">
        <v>46387</v>
      </c>
      <c r="F592" s="93"/>
      <c r="G592" s="93"/>
      <c r="H592" s="93"/>
    </row>
    <row r="593" spans="1:8" s="29" customFormat="1" ht="13.8" x14ac:dyDescent="0.3">
      <c r="A593" s="99" t="s">
        <v>2047</v>
      </c>
      <c r="B593" s="92" t="s">
        <v>2045</v>
      </c>
      <c r="C593" s="93" t="s">
        <v>2046</v>
      </c>
      <c r="D593" s="93" t="s">
        <v>2002</v>
      </c>
      <c r="E593" s="107">
        <v>44773</v>
      </c>
      <c r="F593" s="93"/>
      <c r="G593" s="93"/>
      <c r="H593" s="93"/>
    </row>
    <row r="594" spans="1:8" s="29" customFormat="1" ht="13.8" hidden="1" x14ac:dyDescent="0.25">
      <c r="A594" s="135" t="s">
        <v>8284</v>
      </c>
      <c r="B594" s="135" t="s">
        <v>8283</v>
      </c>
      <c r="C594" s="97" t="s">
        <v>8288</v>
      </c>
      <c r="D594" s="32" t="s">
        <v>1398</v>
      </c>
      <c r="E594" s="33">
        <v>46447</v>
      </c>
      <c r="F594" s="32"/>
      <c r="G594" s="32"/>
      <c r="H594" s="32"/>
    </row>
    <row r="595" spans="1:8" s="29" customFormat="1" ht="13.8" hidden="1" x14ac:dyDescent="0.25">
      <c r="A595" s="121" t="s">
        <v>1804</v>
      </c>
      <c r="B595" s="122" t="s">
        <v>1807</v>
      </c>
      <c r="C595" s="93">
        <v>1580</v>
      </c>
      <c r="D595" s="93" t="s">
        <v>4549</v>
      </c>
      <c r="E595" s="94">
        <v>45269</v>
      </c>
      <c r="F595" s="93"/>
      <c r="G595" s="93"/>
      <c r="H595" s="93"/>
    </row>
    <row r="596" spans="1:8" s="29" customFormat="1" ht="13.8" hidden="1" x14ac:dyDescent="0.3">
      <c r="A596" s="57" t="s">
        <v>5881</v>
      </c>
      <c r="B596" s="57" t="s">
        <v>2495</v>
      </c>
      <c r="C596" s="62">
        <v>21030</v>
      </c>
      <c r="D596" s="93" t="s">
        <v>5966</v>
      </c>
      <c r="E596" s="60">
        <v>45961</v>
      </c>
      <c r="F596" s="93"/>
      <c r="G596" s="93"/>
      <c r="H596" s="93"/>
    </row>
    <row r="597" spans="1:8" s="29" customFormat="1" ht="13.8" hidden="1" x14ac:dyDescent="0.25">
      <c r="A597" s="145" t="s">
        <v>254</v>
      </c>
      <c r="B597" s="87" t="s">
        <v>177</v>
      </c>
      <c r="C597" s="95" t="s">
        <v>385</v>
      </c>
      <c r="D597" s="96" t="s">
        <v>436</v>
      </c>
      <c r="E597" s="65">
        <v>45230</v>
      </c>
      <c r="F597" s="96"/>
      <c r="G597" s="96"/>
      <c r="H597" s="96"/>
    </row>
    <row r="598" spans="1:8" s="29" customFormat="1" ht="13.8" hidden="1" x14ac:dyDescent="0.25">
      <c r="A598" s="100" t="s">
        <v>4110</v>
      </c>
      <c r="B598" s="92" t="s">
        <v>4153</v>
      </c>
      <c r="C598" s="93" t="s">
        <v>4154</v>
      </c>
      <c r="D598" s="93" t="s">
        <v>1398</v>
      </c>
      <c r="E598" s="94">
        <v>45401</v>
      </c>
      <c r="F598" s="93"/>
      <c r="G598" s="93"/>
      <c r="H598" s="93"/>
    </row>
    <row r="599" spans="1:8" s="29" customFormat="1" ht="13.8" hidden="1" x14ac:dyDescent="0.25">
      <c r="A599" s="44" t="s">
        <v>5882</v>
      </c>
      <c r="B599" s="44" t="s">
        <v>5931</v>
      </c>
      <c r="C599" s="45" t="s">
        <v>5943</v>
      </c>
      <c r="D599" s="93" t="s">
        <v>5966</v>
      </c>
      <c r="E599" s="70" t="s">
        <v>1528</v>
      </c>
      <c r="F599" s="93"/>
      <c r="G599" s="93"/>
      <c r="H599" s="93"/>
    </row>
    <row r="600" spans="1:8" s="29" customFormat="1" ht="13.8" x14ac:dyDescent="0.25">
      <c r="A600" s="44" t="s">
        <v>3403</v>
      </c>
      <c r="B600" s="44" t="s">
        <v>1348</v>
      </c>
      <c r="C600" s="45" t="s">
        <v>3404</v>
      </c>
      <c r="D600" s="45" t="s">
        <v>1699</v>
      </c>
      <c r="E600" s="69">
        <v>44804</v>
      </c>
      <c r="F600" s="93"/>
      <c r="G600" s="93"/>
      <c r="H600" s="93"/>
    </row>
    <row r="601" spans="1:8" s="29" customFormat="1" ht="13.8" hidden="1" x14ac:dyDescent="0.3">
      <c r="A601" s="57" t="s">
        <v>4472</v>
      </c>
      <c r="B601" s="92" t="s">
        <v>4550</v>
      </c>
      <c r="C601" s="93" t="s">
        <v>4548</v>
      </c>
      <c r="D601" s="93" t="s">
        <v>4549</v>
      </c>
      <c r="E601" s="94">
        <v>46203</v>
      </c>
      <c r="F601" s="93"/>
      <c r="G601" s="93"/>
      <c r="H601" s="93"/>
    </row>
    <row r="602" spans="1:8" s="29" customFormat="1" ht="13.8" hidden="1" x14ac:dyDescent="0.3">
      <c r="A602" s="99" t="s">
        <v>1596</v>
      </c>
      <c r="B602" s="92" t="s">
        <v>1595</v>
      </c>
      <c r="C602" s="93" t="s">
        <v>8298</v>
      </c>
      <c r="D602" s="93" t="s">
        <v>1398</v>
      </c>
      <c r="E602" s="94">
        <v>46488</v>
      </c>
      <c r="F602" s="93"/>
      <c r="G602" s="93"/>
      <c r="H602" s="93" t="s">
        <v>1385</v>
      </c>
    </row>
    <row r="603" spans="1:8" s="29" customFormat="1" ht="13.8" hidden="1" x14ac:dyDescent="0.25">
      <c r="A603" s="87" t="s">
        <v>5653</v>
      </c>
      <c r="B603" s="87" t="s">
        <v>5539</v>
      </c>
      <c r="C603" s="95" t="s">
        <v>5654</v>
      </c>
      <c r="D603" s="96" t="s">
        <v>436</v>
      </c>
      <c r="E603" s="65">
        <v>45657</v>
      </c>
      <c r="F603" s="96"/>
      <c r="G603" s="96"/>
      <c r="H603" s="96"/>
    </row>
    <row r="604" spans="1:8" s="29" customFormat="1" ht="13.8" hidden="1" x14ac:dyDescent="0.3">
      <c r="A604" s="99" t="s">
        <v>8276</v>
      </c>
      <c r="B604" s="92" t="s">
        <v>1391</v>
      </c>
      <c r="C604" s="93" t="s">
        <v>8275</v>
      </c>
      <c r="D604" s="93" t="s">
        <v>1395</v>
      </c>
      <c r="E604" s="112">
        <v>45957</v>
      </c>
      <c r="F604" s="93"/>
      <c r="G604" s="93"/>
      <c r="H604" s="93" t="s">
        <v>1385</v>
      </c>
    </row>
    <row r="605" spans="1:8" s="29" customFormat="1" ht="13.8" hidden="1" x14ac:dyDescent="0.25">
      <c r="A605" s="44" t="s">
        <v>3799</v>
      </c>
      <c r="B605" s="44" t="s">
        <v>3795</v>
      </c>
      <c r="C605" s="45" t="s">
        <v>3796</v>
      </c>
      <c r="D605" s="45" t="s">
        <v>1398</v>
      </c>
      <c r="E605" s="46">
        <v>45382</v>
      </c>
      <c r="F605" s="45"/>
      <c r="G605" s="45" t="s">
        <v>1385</v>
      </c>
      <c r="H605" s="45" t="s">
        <v>1385</v>
      </c>
    </row>
    <row r="606" spans="1:8" s="29" customFormat="1" ht="13.8" hidden="1" x14ac:dyDescent="0.3">
      <c r="A606" s="73" t="s">
        <v>7710</v>
      </c>
      <c r="B606" s="89" t="s">
        <v>7692</v>
      </c>
      <c r="C606" s="36" t="s">
        <v>7693</v>
      </c>
      <c r="D606" s="36" t="s">
        <v>1398</v>
      </c>
      <c r="E606" s="42">
        <v>45132</v>
      </c>
      <c r="F606" s="32"/>
      <c r="G606" s="32"/>
      <c r="H606" s="32"/>
    </row>
    <row r="607" spans="1:8" s="29" customFormat="1" ht="13.8" hidden="1" x14ac:dyDescent="0.3">
      <c r="A607" s="99" t="s">
        <v>7710</v>
      </c>
      <c r="B607" s="99" t="s">
        <v>8259</v>
      </c>
      <c r="C607" s="93" t="s">
        <v>8267</v>
      </c>
      <c r="D607" s="32" t="s">
        <v>1398</v>
      </c>
      <c r="E607" s="33">
        <v>45343</v>
      </c>
      <c r="F607" s="32"/>
      <c r="G607" s="32"/>
      <c r="H607" s="32" t="s">
        <v>2055</v>
      </c>
    </row>
    <row r="608" spans="1:8" s="29" customFormat="1" ht="13.8" hidden="1" x14ac:dyDescent="0.25">
      <c r="A608" s="87" t="s">
        <v>5655</v>
      </c>
      <c r="B608" s="87" t="s">
        <v>5656</v>
      </c>
      <c r="C608" s="95" t="s">
        <v>5657</v>
      </c>
      <c r="D608" s="96" t="s">
        <v>436</v>
      </c>
      <c r="E608" s="65">
        <v>45169</v>
      </c>
      <c r="F608" s="96"/>
      <c r="G608" s="96"/>
      <c r="H608" s="96"/>
    </row>
    <row r="609" spans="1:8" s="29" customFormat="1" ht="13.8" hidden="1" x14ac:dyDescent="0.3">
      <c r="A609" s="99" t="s">
        <v>3668</v>
      </c>
      <c r="B609" s="92" t="s">
        <v>3657</v>
      </c>
      <c r="C609" s="93" t="s">
        <v>3686</v>
      </c>
      <c r="D609" s="93" t="s">
        <v>1814</v>
      </c>
      <c r="E609" s="94">
        <v>45291</v>
      </c>
      <c r="F609" s="93"/>
      <c r="G609" s="93"/>
      <c r="H609" s="93"/>
    </row>
    <row r="610" spans="1:8" s="29" customFormat="1" ht="13.8" hidden="1" x14ac:dyDescent="0.25">
      <c r="A610" s="98" t="s">
        <v>3371</v>
      </c>
      <c r="B610" s="92" t="s">
        <v>3148</v>
      </c>
      <c r="C610" s="93" t="s">
        <v>3329</v>
      </c>
      <c r="D610" s="93" t="s">
        <v>3328</v>
      </c>
      <c r="E610" s="94">
        <v>45169</v>
      </c>
      <c r="F610" s="93"/>
      <c r="G610" s="93"/>
      <c r="H610" s="93"/>
    </row>
    <row r="611" spans="1:8" s="29" customFormat="1" ht="13.8" hidden="1" x14ac:dyDescent="0.3">
      <c r="A611" s="57" t="s">
        <v>4473</v>
      </c>
      <c r="B611" s="92" t="s">
        <v>4550</v>
      </c>
      <c r="C611" s="93" t="s">
        <v>4548</v>
      </c>
      <c r="D611" s="93" t="s">
        <v>4549</v>
      </c>
      <c r="E611" s="94">
        <v>46203</v>
      </c>
      <c r="F611" s="93"/>
      <c r="G611" s="93"/>
      <c r="H611" s="93"/>
    </row>
    <row r="612" spans="1:8" s="29" customFormat="1" ht="13.8" hidden="1" x14ac:dyDescent="0.25">
      <c r="A612" s="44" t="s">
        <v>3800</v>
      </c>
      <c r="B612" s="44" t="s">
        <v>3795</v>
      </c>
      <c r="C612" s="45" t="s">
        <v>3796</v>
      </c>
      <c r="D612" s="45" t="s">
        <v>1398</v>
      </c>
      <c r="E612" s="46">
        <v>45382</v>
      </c>
      <c r="F612" s="45"/>
      <c r="G612" s="45" t="s">
        <v>1385</v>
      </c>
      <c r="H612" s="45" t="s">
        <v>1385</v>
      </c>
    </row>
    <row r="613" spans="1:8" s="29" customFormat="1" ht="13.8" hidden="1" x14ac:dyDescent="0.25">
      <c r="A613" s="127" t="s">
        <v>3800</v>
      </c>
      <c r="B613" s="44" t="s">
        <v>3809</v>
      </c>
      <c r="C613" s="45" t="s">
        <v>3810</v>
      </c>
      <c r="D613" s="45" t="s">
        <v>1398</v>
      </c>
      <c r="E613" s="46">
        <v>45382</v>
      </c>
      <c r="F613" s="45"/>
      <c r="G613" s="45" t="s">
        <v>1385</v>
      </c>
      <c r="H613" s="45" t="s">
        <v>1385</v>
      </c>
    </row>
    <row r="614" spans="1:8" s="29" customFormat="1" ht="13.8" hidden="1" x14ac:dyDescent="0.25">
      <c r="A614" s="98" t="s">
        <v>3372</v>
      </c>
      <c r="B614" s="92" t="s">
        <v>3148</v>
      </c>
      <c r="C614" s="93" t="s">
        <v>3329</v>
      </c>
      <c r="D614" s="93" t="s">
        <v>3328</v>
      </c>
      <c r="E614" s="94">
        <v>45169</v>
      </c>
      <c r="F614" s="93"/>
      <c r="G614" s="93"/>
      <c r="H614" s="93"/>
    </row>
    <row r="615" spans="1:8" s="29" customFormat="1" ht="13.8" hidden="1" x14ac:dyDescent="0.3">
      <c r="A615" s="57" t="s">
        <v>4474</v>
      </c>
      <c r="B615" s="92" t="s">
        <v>4550</v>
      </c>
      <c r="C615" s="93" t="s">
        <v>4548</v>
      </c>
      <c r="D615" s="93" t="s">
        <v>4549</v>
      </c>
      <c r="E615" s="94">
        <v>46203</v>
      </c>
      <c r="F615" s="93"/>
      <c r="G615" s="93"/>
      <c r="H615" s="93"/>
    </row>
    <row r="616" spans="1:8" s="29" customFormat="1" ht="13.8" hidden="1" x14ac:dyDescent="0.25">
      <c r="A616" s="44" t="s">
        <v>3801</v>
      </c>
      <c r="B616" s="44" t="s">
        <v>3795</v>
      </c>
      <c r="C616" s="45" t="s">
        <v>3796</v>
      </c>
      <c r="D616" s="45" t="s">
        <v>1398</v>
      </c>
      <c r="E616" s="46">
        <v>45382</v>
      </c>
      <c r="F616" s="45"/>
      <c r="G616" s="45" t="s">
        <v>1385</v>
      </c>
      <c r="H616" s="45" t="s">
        <v>1385</v>
      </c>
    </row>
    <row r="617" spans="1:8" s="29" customFormat="1" ht="13.8" hidden="1" x14ac:dyDescent="0.25">
      <c r="A617" s="102" t="s">
        <v>3948</v>
      </c>
      <c r="B617" s="92" t="s">
        <v>4085</v>
      </c>
      <c r="C617" s="93" t="s">
        <v>4084</v>
      </c>
      <c r="D617" s="93" t="s">
        <v>1398</v>
      </c>
      <c r="E617" s="94">
        <v>45429</v>
      </c>
      <c r="F617" s="93"/>
      <c r="G617" s="93" t="s">
        <v>1385</v>
      </c>
      <c r="H617" s="93" t="s">
        <v>1385</v>
      </c>
    </row>
    <row r="618" spans="1:8" s="29" customFormat="1" ht="13.8" hidden="1" x14ac:dyDescent="0.3">
      <c r="A618" s="57" t="s">
        <v>2480</v>
      </c>
      <c r="B618" s="57" t="s">
        <v>2495</v>
      </c>
      <c r="C618" s="62">
        <v>21030</v>
      </c>
      <c r="D618" s="93" t="s">
        <v>5966</v>
      </c>
      <c r="E618" s="60">
        <v>45961</v>
      </c>
      <c r="F618" s="93"/>
      <c r="G618" s="93"/>
      <c r="H618" s="93"/>
    </row>
    <row r="619" spans="1:8" s="29" customFormat="1" ht="13.8" hidden="1" x14ac:dyDescent="0.3">
      <c r="A619" s="57" t="s">
        <v>27</v>
      </c>
      <c r="B619" s="57" t="s">
        <v>2495</v>
      </c>
      <c r="C619" s="62">
        <v>21030</v>
      </c>
      <c r="D619" s="93" t="s">
        <v>5966</v>
      </c>
      <c r="E619" s="60">
        <v>45961</v>
      </c>
      <c r="F619" s="93"/>
      <c r="G619" s="93"/>
      <c r="H619" s="93"/>
    </row>
    <row r="620" spans="1:8" s="29" customFormat="1" ht="13.8" hidden="1" x14ac:dyDescent="0.3">
      <c r="A620" s="57" t="s">
        <v>27</v>
      </c>
      <c r="B620" s="92" t="s">
        <v>4550</v>
      </c>
      <c r="C620" s="93" t="s">
        <v>4548</v>
      </c>
      <c r="D620" s="93" t="s">
        <v>4549</v>
      </c>
      <c r="E620" s="94">
        <v>46203</v>
      </c>
      <c r="F620" s="93"/>
      <c r="G620" s="93"/>
      <c r="H620" s="93"/>
    </row>
    <row r="621" spans="1:8" s="29" customFormat="1" ht="13.8" hidden="1" x14ac:dyDescent="0.25">
      <c r="A621" s="98" t="s">
        <v>27</v>
      </c>
      <c r="B621" s="92" t="s">
        <v>3148</v>
      </c>
      <c r="C621" s="93" t="s">
        <v>3329</v>
      </c>
      <c r="D621" s="93" t="s">
        <v>3328</v>
      </c>
      <c r="E621" s="94">
        <v>45169</v>
      </c>
      <c r="F621" s="93"/>
      <c r="G621" s="93"/>
      <c r="H621" s="93"/>
    </row>
    <row r="622" spans="1:8" s="29" customFormat="1" ht="13.8" hidden="1" x14ac:dyDescent="0.25">
      <c r="A622" s="102" t="s">
        <v>3952</v>
      </c>
      <c r="B622" s="92" t="s">
        <v>4085</v>
      </c>
      <c r="C622" s="93" t="s">
        <v>4084</v>
      </c>
      <c r="D622" s="93" t="s">
        <v>1398</v>
      </c>
      <c r="E622" s="94">
        <v>45429</v>
      </c>
      <c r="F622" s="93"/>
      <c r="G622" s="93" t="s">
        <v>1385</v>
      </c>
      <c r="H622" s="93" t="s">
        <v>1385</v>
      </c>
    </row>
    <row r="623" spans="1:8" s="29" customFormat="1" ht="13.8" hidden="1" x14ac:dyDescent="0.25">
      <c r="A623" s="100" t="s">
        <v>4111</v>
      </c>
      <c r="B623" s="92" t="s">
        <v>4153</v>
      </c>
      <c r="C623" s="93" t="s">
        <v>4154</v>
      </c>
      <c r="D623" s="93" t="s">
        <v>1398</v>
      </c>
      <c r="E623" s="94">
        <v>45401</v>
      </c>
      <c r="F623" s="93"/>
      <c r="G623" s="93"/>
      <c r="H623" s="93"/>
    </row>
    <row r="624" spans="1:8" s="29" customFormat="1" ht="13.8" hidden="1" x14ac:dyDescent="0.3">
      <c r="A624" s="73" t="s">
        <v>7678</v>
      </c>
      <c r="B624" s="89" t="s">
        <v>7673</v>
      </c>
      <c r="C624" s="36" t="s">
        <v>7674</v>
      </c>
      <c r="D624" s="36" t="s">
        <v>1398</v>
      </c>
      <c r="E624" s="42">
        <v>45245</v>
      </c>
      <c r="F624" s="32"/>
      <c r="G624" s="32"/>
      <c r="H624" s="32"/>
    </row>
    <row r="625" spans="1:8" s="29" customFormat="1" ht="13.8" hidden="1" x14ac:dyDescent="0.3">
      <c r="A625" s="73" t="s">
        <v>7711</v>
      </c>
      <c r="B625" s="89" t="s">
        <v>1399</v>
      </c>
      <c r="C625" s="36" t="s">
        <v>7695</v>
      </c>
      <c r="D625" s="36" t="s">
        <v>1398</v>
      </c>
      <c r="E625" s="42">
        <v>45132</v>
      </c>
      <c r="F625" s="32"/>
      <c r="G625" s="32"/>
      <c r="H625" s="32"/>
    </row>
    <row r="626" spans="1:8" s="29" customFormat="1" ht="13.8" hidden="1" x14ac:dyDescent="0.25">
      <c r="A626" s="87" t="s">
        <v>5658</v>
      </c>
      <c r="B626" s="87" t="s">
        <v>5591</v>
      </c>
      <c r="C626" s="95" t="s">
        <v>5659</v>
      </c>
      <c r="D626" s="96" t="s">
        <v>436</v>
      </c>
      <c r="E626" s="65">
        <v>45291</v>
      </c>
      <c r="F626" s="96"/>
      <c r="G626" s="96"/>
      <c r="H626" s="96"/>
    </row>
    <row r="627" spans="1:8" s="29" customFormat="1" ht="13.8" hidden="1" x14ac:dyDescent="0.25">
      <c r="A627" s="87" t="s">
        <v>5660</v>
      </c>
      <c r="B627" s="87" t="s">
        <v>5575</v>
      </c>
      <c r="C627" s="95" t="s">
        <v>5661</v>
      </c>
      <c r="D627" s="96" t="s">
        <v>436</v>
      </c>
      <c r="E627" s="65">
        <v>45291</v>
      </c>
      <c r="F627" s="96"/>
      <c r="G627" s="96"/>
      <c r="H627" s="96"/>
    </row>
    <row r="628" spans="1:8" s="29" customFormat="1" ht="13.8" hidden="1" x14ac:dyDescent="0.3">
      <c r="A628" s="73" t="s">
        <v>7712</v>
      </c>
      <c r="B628" s="89" t="s">
        <v>1399</v>
      </c>
      <c r="C628" s="36" t="s">
        <v>7695</v>
      </c>
      <c r="D628" s="36" t="s">
        <v>1398</v>
      </c>
      <c r="E628" s="42">
        <v>45132</v>
      </c>
      <c r="F628" s="32"/>
      <c r="G628" s="32"/>
      <c r="H628" s="32"/>
    </row>
    <row r="629" spans="1:8" s="29" customFormat="1" ht="13.8" hidden="1" x14ac:dyDescent="0.3">
      <c r="A629" s="103" t="s">
        <v>2898</v>
      </c>
      <c r="B629" s="103" t="s">
        <v>1936</v>
      </c>
      <c r="C629" s="104" t="s">
        <v>2899</v>
      </c>
      <c r="D629" s="134" t="s">
        <v>2000</v>
      </c>
      <c r="E629" s="105">
        <v>45406</v>
      </c>
      <c r="F629" s="93"/>
      <c r="G629" s="93"/>
      <c r="H629" s="93"/>
    </row>
    <row r="630" spans="1:8" s="29" customFormat="1" ht="13.8" hidden="1" x14ac:dyDescent="0.25">
      <c r="A630" s="44" t="s">
        <v>1424</v>
      </c>
      <c r="B630" s="44" t="s">
        <v>1506</v>
      </c>
      <c r="C630" s="45" t="s">
        <v>1522</v>
      </c>
      <c r="D630" s="93" t="s">
        <v>5966</v>
      </c>
      <c r="E630" s="70" t="s">
        <v>1528</v>
      </c>
      <c r="F630" s="93"/>
      <c r="G630" s="93"/>
      <c r="H630" s="93"/>
    </row>
    <row r="631" spans="1:8" s="29" customFormat="1" ht="13.8" hidden="1" x14ac:dyDescent="0.25">
      <c r="A631" s="87" t="s">
        <v>255</v>
      </c>
      <c r="B631" s="87" t="s">
        <v>236</v>
      </c>
      <c r="C631" s="95" t="s">
        <v>8952</v>
      </c>
      <c r="D631" s="96" t="s">
        <v>436</v>
      </c>
      <c r="E631" s="65">
        <v>45260</v>
      </c>
      <c r="F631" s="96"/>
      <c r="G631" s="96"/>
      <c r="H631" s="96"/>
    </row>
    <row r="632" spans="1:8" s="29" customFormat="1" ht="13.8" hidden="1" x14ac:dyDescent="0.25">
      <c r="A632" s="92" t="s">
        <v>4614</v>
      </c>
      <c r="B632" s="92" t="s">
        <v>1583</v>
      </c>
      <c r="C632" s="93" t="s">
        <v>4627</v>
      </c>
      <c r="D632" s="93" t="s">
        <v>1398</v>
      </c>
      <c r="E632" s="94">
        <v>45155</v>
      </c>
      <c r="F632" s="93"/>
      <c r="G632" s="93" t="s">
        <v>1385</v>
      </c>
      <c r="H632" s="44" t="s">
        <v>1533</v>
      </c>
    </row>
    <row r="633" spans="1:8" s="29" customFormat="1" ht="13.8" hidden="1" x14ac:dyDescent="0.3">
      <c r="A633" s="57" t="s">
        <v>5883</v>
      </c>
      <c r="B633" s="57" t="s">
        <v>5934</v>
      </c>
      <c r="C633" s="62">
        <v>2209</v>
      </c>
      <c r="D633" s="93" t="s">
        <v>5966</v>
      </c>
      <c r="E633" s="60">
        <v>45276</v>
      </c>
      <c r="F633" s="93"/>
      <c r="G633" s="93"/>
      <c r="H633" s="93"/>
    </row>
    <row r="634" spans="1:8" s="29" customFormat="1" ht="13.8" x14ac:dyDescent="0.3">
      <c r="A634" s="99" t="s">
        <v>3213</v>
      </c>
      <c r="B634" s="92" t="s">
        <v>3215</v>
      </c>
      <c r="C634" s="93" t="s">
        <v>3214</v>
      </c>
      <c r="D634" s="93" t="s">
        <v>2468</v>
      </c>
      <c r="E634" s="107">
        <v>44719</v>
      </c>
      <c r="F634" s="93"/>
      <c r="G634" s="93" t="s">
        <v>1385</v>
      </c>
      <c r="H634" s="93" t="s">
        <v>1385</v>
      </c>
    </row>
    <row r="635" spans="1:8" s="29" customFormat="1" ht="13.8" hidden="1" x14ac:dyDescent="0.3">
      <c r="A635" s="99" t="s">
        <v>4094</v>
      </c>
      <c r="B635" s="92" t="s">
        <v>4095</v>
      </c>
      <c r="C635" s="146" t="s">
        <v>4096</v>
      </c>
      <c r="D635" s="93" t="s">
        <v>1702</v>
      </c>
      <c r="E635" s="107"/>
      <c r="F635" s="93"/>
      <c r="G635" s="93"/>
      <c r="H635" s="93"/>
    </row>
    <row r="636" spans="1:8" s="29" customFormat="1" ht="13.8" hidden="1" x14ac:dyDescent="0.3">
      <c r="A636" s="99" t="s">
        <v>3695</v>
      </c>
      <c r="B636" s="92" t="s">
        <v>3657</v>
      </c>
      <c r="C636" s="93" t="s">
        <v>3686</v>
      </c>
      <c r="D636" s="93" t="s">
        <v>1814</v>
      </c>
      <c r="E636" s="94">
        <v>45291</v>
      </c>
      <c r="F636" s="93"/>
      <c r="G636" s="93"/>
      <c r="H636" s="93"/>
    </row>
    <row r="637" spans="1:8" s="29" customFormat="1" ht="13.8" hidden="1" x14ac:dyDescent="0.3">
      <c r="A637" s="57" t="s">
        <v>4475</v>
      </c>
      <c r="B637" s="92" t="s">
        <v>4550</v>
      </c>
      <c r="C637" s="93" t="s">
        <v>4548</v>
      </c>
      <c r="D637" s="93" t="s">
        <v>4549</v>
      </c>
      <c r="E637" s="94">
        <v>46203</v>
      </c>
      <c r="F637" s="93"/>
      <c r="G637" s="93"/>
      <c r="H637" s="93"/>
    </row>
    <row r="638" spans="1:8" s="29" customFormat="1" ht="13.8" hidden="1" x14ac:dyDescent="0.3">
      <c r="A638" s="99" t="s">
        <v>3669</v>
      </c>
      <c r="B638" s="92" t="s">
        <v>3657</v>
      </c>
      <c r="C638" s="93" t="s">
        <v>3686</v>
      </c>
      <c r="D638" s="93" t="s">
        <v>1814</v>
      </c>
      <c r="E638" s="94">
        <v>45291</v>
      </c>
      <c r="F638" s="93"/>
      <c r="G638" s="93"/>
      <c r="H638" s="93"/>
    </row>
    <row r="639" spans="1:8" s="29" customFormat="1" ht="13.8" hidden="1" x14ac:dyDescent="0.3">
      <c r="A639" s="99" t="s">
        <v>6217</v>
      </c>
      <c r="B639" s="92" t="s">
        <v>6218</v>
      </c>
      <c r="C639" s="93" t="s">
        <v>2606</v>
      </c>
      <c r="D639" s="93" t="s">
        <v>1398</v>
      </c>
      <c r="E639" s="94">
        <v>45614</v>
      </c>
      <c r="F639" s="93"/>
      <c r="G639" s="93"/>
      <c r="H639" s="93"/>
    </row>
    <row r="640" spans="1:8" s="29" customFormat="1" ht="13.8" hidden="1" x14ac:dyDescent="0.25">
      <c r="A640" s="44" t="s">
        <v>3802</v>
      </c>
      <c r="B640" s="44" t="s">
        <v>3795</v>
      </c>
      <c r="C640" s="45" t="s">
        <v>3796</v>
      </c>
      <c r="D640" s="45" t="s">
        <v>1398</v>
      </c>
      <c r="E640" s="46">
        <v>45382</v>
      </c>
      <c r="F640" s="45"/>
      <c r="G640" s="45" t="s">
        <v>1385</v>
      </c>
      <c r="H640" s="45" t="s">
        <v>1385</v>
      </c>
    </row>
    <row r="641" spans="1:8" s="29" customFormat="1" ht="13.8" hidden="1" x14ac:dyDescent="0.25">
      <c r="A641" s="44" t="s">
        <v>1425</v>
      </c>
      <c r="B641" s="44" t="s">
        <v>1507</v>
      </c>
      <c r="C641" s="45" t="s">
        <v>5956</v>
      </c>
      <c r="D641" s="93" t="s">
        <v>5966</v>
      </c>
      <c r="E641" s="70" t="s">
        <v>1528</v>
      </c>
      <c r="F641" s="93"/>
      <c r="G641" s="93"/>
      <c r="H641" s="93"/>
    </row>
    <row r="642" spans="1:8" s="29" customFormat="1" ht="13.8" hidden="1" x14ac:dyDescent="0.25">
      <c r="A642" s="44" t="s">
        <v>4898</v>
      </c>
      <c r="B642" s="44" t="s">
        <v>4894</v>
      </c>
      <c r="C642" s="45" t="s">
        <v>4895</v>
      </c>
      <c r="D642" s="93" t="s">
        <v>1702</v>
      </c>
      <c r="E642" s="56"/>
      <c r="F642" s="45"/>
      <c r="G642" s="45"/>
      <c r="H642" s="93"/>
    </row>
    <row r="643" spans="1:8" s="29" customFormat="1" ht="13.8" hidden="1" x14ac:dyDescent="0.3">
      <c r="A643" s="117" t="s">
        <v>2278</v>
      </c>
      <c r="B643" s="117" t="s">
        <v>2257</v>
      </c>
      <c r="C643" s="106" t="s">
        <v>1588</v>
      </c>
      <c r="D643" s="93" t="s">
        <v>1593</v>
      </c>
      <c r="E643" s="119">
        <v>45230</v>
      </c>
      <c r="F643" s="93"/>
      <c r="G643" s="93"/>
      <c r="H643" s="93"/>
    </row>
    <row r="644" spans="1:8" s="29" customFormat="1" ht="13.8" hidden="1" x14ac:dyDescent="0.3">
      <c r="A644" s="57" t="s">
        <v>5016</v>
      </c>
      <c r="B644" s="57" t="s">
        <v>1497</v>
      </c>
      <c r="C644" s="62">
        <v>2211</v>
      </c>
      <c r="D644" s="93" t="s">
        <v>5966</v>
      </c>
      <c r="E644" s="60">
        <v>45230</v>
      </c>
      <c r="F644" s="93"/>
      <c r="G644" s="93"/>
      <c r="H644" s="93"/>
    </row>
    <row r="645" spans="1:8" s="29" customFormat="1" ht="13.8" hidden="1" x14ac:dyDescent="0.25">
      <c r="A645" s="87" t="s">
        <v>1169</v>
      </c>
      <c r="B645" s="87" t="s">
        <v>5662</v>
      </c>
      <c r="C645" s="95" t="s">
        <v>5663</v>
      </c>
      <c r="D645" s="96" t="s">
        <v>436</v>
      </c>
      <c r="E645" s="65">
        <v>45657</v>
      </c>
      <c r="F645" s="96"/>
      <c r="G645" s="96"/>
      <c r="H645" s="96"/>
    </row>
    <row r="646" spans="1:8" s="29" customFormat="1" ht="13.8" hidden="1" x14ac:dyDescent="0.25">
      <c r="A646" s="44" t="s">
        <v>2895</v>
      </c>
      <c r="B646" s="44" t="s">
        <v>2897</v>
      </c>
      <c r="C646" s="45" t="s">
        <v>2896</v>
      </c>
      <c r="D646" s="45" t="s">
        <v>2000</v>
      </c>
      <c r="E646" s="46">
        <v>45925</v>
      </c>
      <c r="F646" s="93"/>
      <c r="G646" s="93"/>
      <c r="H646" s="93"/>
    </row>
    <row r="647" spans="1:8" s="29" customFormat="1" ht="13.8" hidden="1" x14ac:dyDescent="0.25">
      <c r="A647" s="44" t="s">
        <v>9009</v>
      </c>
      <c r="B647" s="44" t="s">
        <v>9010</v>
      </c>
      <c r="C647" s="45" t="s">
        <v>9011</v>
      </c>
      <c r="D647" s="45" t="s">
        <v>436</v>
      </c>
      <c r="E647" s="46">
        <v>45777</v>
      </c>
      <c r="F647" s="93"/>
      <c r="G647" s="93"/>
      <c r="H647" s="93"/>
    </row>
    <row r="648" spans="1:8" s="29" customFormat="1" ht="13.8" hidden="1" x14ac:dyDescent="0.25">
      <c r="A648" s="87" t="s">
        <v>5664</v>
      </c>
      <c r="B648" s="87" t="s">
        <v>5665</v>
      </c>
      <c r="C648" s="95" t="s">
        <v>5666</v>
      </c>
      <c r="D648" s="96" t="s">
        <v>436</v>
      </c>
      <c r="E648" s="65">
        <v>45657</v>
      </c>
      <c r="F648" s="96"/>
      <c r="G648" s="96"/>
      <c r="H648" s="96"/>
    </row>
    <row r="649" spans="1:8" s="29" customFormat="1" ht="13.8" x14ac:dyDescent="0.3">
      <c r="A649" s="111" t="s">
        <v>2050</v>
      </c>
      <c r="B649" s="111" t="s">
        <v>2191</v>
      </c>
      <c r="C649" s="93" t="s">
        <v>4970</v>
      </c>
      <c r="D649" s="93" t="s">
        <v>2002</v>
      </c>
      <c r="E649" s="107">
        <v>44742</v>
      </c>
      <c r="F649" s="142"/>
      <c r="G649" s="142"/>
      <c r="H649" s="93" t="s">
        <v>1385</v>
      </c>
    </row>
    <row r="650" spans="1:8" s="29" customFormat="1" ht="13.8" hidden="1" x14ac:dyDescent="0.3">
      <c r="A650" s="99" t="s">
        <v>1606</v>
      </c>
      <c r="B650" s="92" t="s">
        <v>3179</v>
      </c>
      <c r="C650" s="93" t="s">
        <v>3180</v>
      </c>
      <c r="D650" s="93" t="s">
        <v>1398</v>
      </c>
      <c r="E650" s="94">
        <v>45504</v>
      </c>
      <c r="F650" s="93"/>
      <c r="G650" s="93"/>
      <c r="H650" s="93" t="s">
        <v>2055</v>
      </c>
    </row>
    <row r="651" spans="1:8" s="29" customFormat="1" ht="13.8" hidden="1" x14ac:dyDescent="0.3">
      <c r="A651" s="73" t="s">
        <v>1606</v>
      </c>
      <c r="B651" s="73" t="s">
        <v>7639</v>
      </c>
      <c r="C651" s="36" t="s">
        <v>7640</v>
      </c>
      <c r="D651" s="36" t="s">
        <v>1398</v>
      </c>
      <c r="E651" s="42">
        <v>45504</v>
      </c>
      <c r="F651" s="32"/>
      <c r="G651" s="32"/>
      <c r="H651" s="32"/>
    </row>
    <row r="652" spans="1:8" s="29" customFormat="1" ht="13.8" hidden="1" x14ac:dyDescent="0.25">
      <c r="A652" s="120" t="s">
        <v>2234</v>
      </c>
      <c r="B652" s="114" t="s">
        <v>2217</v>
      </c>
      <c r="C652" s="106" t="s">
        <v>2218</v>
      </c>
      <c r="D652" s="93" t="s">
        <v>1593</v>
      </c>
      <c r="E652" s="115">
        <v>45107</v>
      </c>
      <c r="F652" s="93"/>
      <c r="G652" s="93"/>
      <c r="H652" s="93"/>
    </row>
    <row r="653" spans="1:8" s="29" customFormat="1" ht="13.8" hidden="1" x14ac:dyDescent="0.3">
      <c r="A653" s="99" t="s">
        <v>1529</v>
      </c>
      <c r="B653" s="92" t="s">
        <v>1532</v>
      </c>
      <c r="C653" s="93" t="s">
        <v>2956</v>
      </c>
      <c r="D653" s="93" t="s">
        <v>1398</v>
      </c>
      <c r="E653" s="94">
        <v>45134</v>
      </c>
      <c r="F653" s="93" t="s">
        <v>1534</v>
      </c>
      <c r="G653" s="93"/>
      <c r="H653" s="93" t="s">
        <v>1533</v>
      </c>
    </row>
    <row r="654" spans="1:8" s="29" customFormat="1" ht="13.8" hidden="1" x14ac:dyDescent="0.25">
      <c r="A654" s="92" t="s">
        <v>1529</v>
      </c>
      <c r="B654" s="92" t="s">
        <v>1583</v>
      </c>
      <c r="C654" s="93" t="s">
        <v>4627</v>
      </c>
      <c r="D654" s="93" t="s">
        <v>1398</v>
      </c>
      <c r="E654" s="94">
        <v>45155</v>
      </c>
      <c r="F654" s="93"/>
      <c r="G654" s="93" t="s">
        <v>1385</v>
      </c>
      <c r="H654" s="44" t="s">
        <v>1533</v>
      </c>
    </row>
    <row r="655" spans="1:8" s="29" customFormat="1" ht="13.8" hidden="1" x14ac:dyDescent="0.25">
      <c r="A655" s="87" t="s">
        <v>257</v>
      </c>
      <c r="B655" s="87" t="s">
        <v>216</v>
      </c>
      <c r="C655" s="95" t="s">
        <v>386</v>
      </c>
      <c r="D655" s="96" t="s">
        <v>436</v>
      </c>
      <c r="E655" s="65">
        <v>45230</v>
      </c>
      <c r="F655" s="96"/>
      <c r="G655" s="96"/>
      <c r="H655" s="96"/>
    </row>
    <row r="656" spans="1:8" s="29" customFormat="1" ht="13.8" hidden="1" x14ac:dyDescent="0.3">
      <c r="A656" s="99" t="s">
        <v>1973</v>
      </c>
      <c r="B656" s="92" t="s">
        <v>1975</v>
      </c>
      <c r="C656" s="93">
        <v>2202</v>
      </c>
      <c r="D656" s="93" t="s">
        <v>1976</v>
      </c>
      <c r="E656" s="112">
        <v>45535</v>
      </c>
      <c r="F656" s="93"/>
      <c r="G656" s="93"/>
      <c r="H656" s="93" t="s">
        <v>1385</v>
      </c>
    </row>
    <row r="657" spans="1:8" s="29" customFormat="1" ht="13.8" hidden="1" x14ac:dyDescent="0.3">
      <c r="A657" s="57" t="s">
        <v>4476</v>
      </c>
      <c r="B657" s="92" t="s">
        <v>4550</v>
      </c>
      <c r="C657" s="93" t="s">
        <v>4548</v>
      </c>
      <c r="D657" s="93" t="s">
        <v>4549</v>
      </c>
      <c r="E657" s="94">
        <v>46203</v>
      </c>
      <c r="F657" s="93"/>
      <c r="G657" s="93"/>
      <c r="H657" s="93"/>
    </row>
    <row r="658" spans="1:8" s="29" customFormat="1" ht="13.8" hidden="1" x14ac:dyDescent="0.25">
      <c r="A658" s="87" t="s">
        <v>5667</v>
      </c>
      <c r="B658" s="87" t="s">
        <v>5553</v>
      </c>
      <c r="C658" s="95" t="s">
        <v>5668</v>
      </c>
      <c r="D658" s="96" t="s">
        <v>436</v>
      </c>
      <c r="E658" s="65">
        <v>45169</v>
      </c>
      <c r="F658" s="96"/>
      <c r="G658" s="96"/>
      <c r="H658" s="96"/>
    </row>
    <row r="659" spans="1:8" s="29" customFormat="1" ht="13.8" hidden="1" x14ac:dyDescent="0.25">
      <c r="A659" s="87" t="s">
        <v>5667</v>
      </c>
      <c r="B659" s="87" t="s">
        <v>5669</v>
      </c>
      <c r="C659" s="95" t="s">
        <v>5670</v>
      </c>
      <c r="D659" s="96" t="s">
        <v>436</v>
      </c>
      <c r="E659" s="65">
        <v>45291</v>
      </c>
      <c r="F659" s="96"/>
      <c r="G659" s="96"/>
      <c r="H659" s="96"/>
    </row>
    <row r="660" spans="1:8" s="29" customFormat="1" ht="13.8" hidden="1" x14ac:dyDescent="0.3">
      <c r="A660" s="57" t="s">
        <v>5884</v>
      </c>
      <c r="B660" s="57" t="s">
        <v>2495</v>
      </c>
      <c r="C660" s="62">
        <v>21030</v>
      </c>
      <c r="D660" s="93" t="s">
        <v>5966</v>
      </c>
      <c r="E660" s="60">
        <v>45961</v>
      </c>
      <c r="F660" s="93"/>
      <c r="G660" s="93"/>
      <c r="H660" s="93"/>
    </row>
    <row r="661" spans="1:8" s="29" customFormat="1" ht="13.8" hidden="1" x14ac:dyDescent="0.3">
      <c r="A661" s="57" t="s">
        <v>1426</v>
      </c>
      <c r="B661" s="57" t="s">
        <v>1488</v>
      </c>
      <c r="C661" s="62">
        <v>21027</v>
      </c>
      <c r="D661" s="93" t="s">
        <v>5966</v>
      </c>
      <c r="E661" s="60">
        <v>45777</v>
      </c>
      <c r="F661" s="93"/>
      <c r="G661" s="93"/>
      <c r="H661" s="93"/>
    </row>
    <row r="662" spans="1:8" s="29" customFormat="1" ht="13.8" hidden="1" x14ac:dyDescent="0.3">
      <c r="A662" s="57" t="s">
        <v>4477</v>
      </c>
      <c r="B662" s="92" t="s">
        <v>4550</v>
      </c>
      <c r="C662" s="93" t="s">
        <v>4548</v>
      </c>
      <c r="D662" s="93" t="s">
        <v>4549</v>
      </c>
      <c r="E662" s="94">
        <v>46203</v>
      </c>
      <c r="F662" s="93"/>
      <c r="G662" s="93"/>
      <c r="H662" s="93"/>
    </row>
    <row r="663" spans="1:8" s="29" customFormat="1" ht="13.8" hidden="1" x14ac:dyDescent="0.3">
      <c r="A663" s="57" t="s">
        <v>5885</v>
      </c>
      <c r="B663" s="57" t="s">
        <v>1488</v>
      </c>
      <c r="C663" s="62">
        <v>21027</v>
      </c>
      <c r="D663" s="93" t="s">
        <v>5966</v>
      </c>
      <c r="E663" s="60">
        <v>45777</v>
      </c>
      <c r="F663" s="93"/>
      <c r="G663" s="93"/>
      <c r="H663" s="93"/>
    </row>
    <row r="664" spans="1:8" s="29" customFormat="1" ht="13.8" hidden="1" x14ac:dyDescent="0.25">
      <c r="A664" s="91" t="s">
        <v>810</v>
      </c>
      <c r="B664" s="92" t="s">
        <v>2039</v>
      </c>
      <c r="C664" s="93" t="s">
        <v>3145</v>
      </c>
      <c r="D664" s="93" t="s">
        <v>3328</v>
      </c>
      <c r="E664" s="94">
        <v>45169</v>
      </c>
      <c r="F664" s="93"/>
      <c r="G664" s="93"/>
      <c r="H664" s="93"/>
    </row>
    <row r="665" spans="1:8" s="29" customFormat="1" ht="13.8" hidden="1" x14ac:dyDescent="0.3">
      <c r="A665" s="57" t="s">
        <v>1427</v>
      </c>
      <c r="B665" s="57" t="s">
        <v>1488</v>
      </c>
      <c r="C665" s="62">
        <v>21027</v>
      </c>
      <c r="D665" s="93" t="s">
        <v>5966</v>
      </c>
      <c r="E665" s="60">
        <v>45777</v>
      </c>
      <c r="F665" s="93"/>
      <c r="G665" s="93"/>
      <c r="H665" s="93"/>
    </row>
    <row r="666" spans="1:8" s="29" customFormat="1" ht="13.8" hidden="1" x14ac:dyDescent="0.3">
      <c r="A666" s="171" t="s">
        <v>7657</v>
      </c>
      <c r="B666" s="31" t="s">
        <v>7651</v>
      </c>
      <c r="C666" s="32" t="s">
        <v>7652</v>
      </c>
      <c r="D666" s="33" t="s">
        <v>1398</v>
      </c>
      <c r="E666" s="33">
        <v>45246</v>
      </c>
      <c r="F666" s="32"/>
      <c r="G666" s="32"/>
      <c r="H666" s="32"/>
    </row>
    <row r="667" spans="1:8" s="29" customFormat="1" ht="13.8" hidden="1" x14ac:dyDescent="0.25">
      <c r="A667" s="91" t="s">
        <v>3304</v>
      </c>
      <c r="B667" s="92" t="s">
        <v>2039</v>
      </c>
      <c r="C667" s="93" t="s">
        <v>3145</v>
      </c>
      <c r="D667" s="93" t="s">
        <v>3328</v>
      </c>
      <c r="E667" s="94">
        <v>45169</v>
      </c>
      <c r="F667" s="93"/>
      <c r="G667" s="93"/>
      <c r="H667" s="93"/>
    </row>
    <row r="668" spans="1:8" s="29" customFormat="1" ht="13.8" hidden="1" x14ac:dyDescent="0.25">
      <c r="A668" s="87" t="s">
        <v>5671</v>
      </c>
      <c r="B668" s="87" t="s">
        <v>337</v>
      </c>
      <c r="C668" s="95" t="s">
        <v>5672</v>
      </c>
      <c r="D668" s="96" t="s">
        <v>436</v>
      </c>
      <c r="E668" s="65">
        <v>45138</v>
      </c>
      <c r="F668" s="96"/>
      <c r="G668" s="96"/>
      <c r="H668" s="96"/>
    </row>
    <row r="669" spans="1:8" s="29" customFormat="1" ht="13.8" hidden="1" x14ac:dyDescent="0.25">
      <c r="A669" s="99" t="s">
        <v>3265</v>
      </c>
      <c r="B669" s="111" t="s">
        <v>1363</v>
      </c>
      <c r="C669" s="45" t="s">
        <v>3258</v>
      </c>
      <c r="D669" s="93" t="s">
        <v>2528</v>
      </c>
      <c r="E669" s="46">
        <v>45227</v>
      </c>
      <c r="F669" s="93"/>
      <c r="G669" s="93"/>
      <c r="H669" s="93"/>
    </row>
    <row r="670" spans="1:8" s="29" customFormat="1" ht="13.8" hidden="1" x14ac:dyDescent="0.25">
      <c r="A670" s="87" t="s">
        <v>258</v>
      </c>
      <c r="B670" s="87" t="s">
        <v>259</v>
      </c>
      <c r="C670" s="95" t="s">
        <v>4974</v>
      </c>
      <c r="D670" s="96" t="s">
        <v>436</v>
      </c>
      <c r="E670" s="65">
        <v>45504</v>
      </c>
      <c r="F670" s="96"/>
      <c r="G670" s="96"/>
      <c r="H670" s="96"/>
    </row>
    <row r="671" spans="1:8" s="29" customFormat="1" ht="13.8" hidden="1" x14ac:dyDescent="0.25">
      <c r="A671" s="100" t="s">
        <v>260</v>
      </c>
      <c r="B671" s="87" t="s">
        <v>177</v>
      </c>
      <c r="C671" s="95" t="s">
        <v>387</v>
      </c>
      <c r="D671" s="96" t="s">
        <v>436</v>
      </c>
      <c r="E671" s="65">
        <v>45230</v>
      </c>
      <c r="F671" s="96"/>
      <c r="G671" s="96"/>
      <c r="H671" s="96"/>
    </row>
    <row r="672" spans="1:8" s="29" customFormat="1" ht="13.8" hidden="1" x14ac:dyDescent="0.3">
      <c r="A672" s="57" t="s">
        <v>1428</v>
      </c>
      <c r="B672" s="58" t="s">
        <v>4914</v>
      </c>
      <c r="C672" s="59">
        <v>20022</v>
      </c>
      <c r="D672" s="93" t="s">
        <v>5966</v>
      </c>
      <c r="E672" s="60">
        <v>45535</v>
      </c>
      <c r="F672" s="93"/>
      <c r="G672" s="93"/>
      <c r="H672" s="93"/>
    </row>
    <row r="673" spans="1:8" s="29" customFormat="1" ht="13.8" hidden="1" x14ac:dyDescent="0.25">
      <c r="A673" s="102" t="s">
        <v>3954</v>
      </c>
      <c r="B673" s="92" t="s">
        <v>4085</v>
      </c>
      <c r="C673" s="93" t="s">
        <v>4084</v>
      </c>
      <c r="D673" s="93" t="s">
        <v>1398</v>
      </c>
      <c r="E673" s="94">
        <v>45429</v>
      </c>
      <c r="F673" s="93"/>
      <c r="G673" s="93" t="s">
        <v>1385</v>
      </c>
      <c r="H673" s="93" t="s">
        <v>1385</v>
      </c>
    </row>
    <row r="674" spans="1:8" s="29" customFormat="1" ht="13.8" hidden="1" x14ac:dyDescent="0.3">
      <c r="A674" s="57" t="s">
        <v>45</v>
      </c>
      <c r="B674" s="57" t="s">
        <v>2495</v>
      </c>
      <c r="C674" s="62">
        <v>21030</v>
      </c>
      <c r="D674" s="93" t="s">
        <v>5966</v>
      </c>
      <c r="E674" s="60">
        <v>45961</v>
      </c>
      <c r="F674" s="93"/>
      <c r="G674" s="93"/>
      <c r="H674" s="93"/>
    </row>
    <row r="675" spans="1:8" s="29" customFormat="1" ht="13.8" hidden="1" x14ac:dyDescent="0.3">
      <c r="A675" s="57" t="s">
        <v>1173</v>
      </c>
      <c r="B675" s="92" t="s">
        <v>4550</v>
      </c>
      <c r="C675" s="93" t="s">
        <v>4548</v>
      </c>
      <c r="D675" s="93" t="s">
        <v>4549</v>
      </c>
      <c r="E675" s="94">
        <v>46203</v>
      </c>
      <c r="F675" s="93"/>
      <c r="G675" s="93"/>
      <c r="H675" s="93"/>
    </row>
    <row r="676" spans="1:8" s="29" customFormat="1" ht="13.8" x14ac:dyDescent="0.3">
      <c r="A676" s="99" t="s">
        <v>1974</v>
      </c>
      <c r="B676" s="92" t="s">
        <v>1975</v>
      </c>
      <c r="C676" s="93">
        <v>2022</v>
      </c>
      <c r="D676" s="93" t="s">
        <v>1976</v>
      </c>
      <c r="E676" s="107">
        <v>44804</v>
      </c>
      <c r="F676" s="93"/>
      <c r="G676" s="93"/>
      <c r="H676" s="93" t="s">
        <v>1385</v>
      </c>
    </row>
    <row r="677" spans="1:8" s="29" customFormat="1" ht="13.8" hidden="1" x14ac:dyDescent="0.25">
      <c r="A677" s="91" t="s">
        <v>3343</v>
      </c>
      <c r="B677" s="92" t="s">
        <v>3354</v>
      </c>
      <c r="C677" s="93" t="s">
        <v>3152</v>
      </c>
      <c r="D677" s="93" t="s">
        <v>3328</v>
      </c>
      <c r="E677" s="94">
        <v>45169</v>
      </c>
      <c r="F677" s="93"/>
      <c r="G677" s="93"/>
      <c r="H677" s="93"/>
    </row>
    <row r="678" spans="1:8" s="29" customFormat="1" ht="13.8" hidden="1" x14ac:dyDescent="0.25">
      <c r="A678" s="87" t="s">
        <v>261</v>
      </c>
      <c r="B678" s="87" t="s">
        <v>241</v>
      </c>
      <c r="C678" s="95" t="s">
        <v>6381</v>
      </c>
      <c r="D678" s="96" t="s">
        <v>436</v>
      </c>
      <c r="E678" s="65">
        <v>45930</v>
      </c>
      <c r="F678" s="96"/>
      <c r="G678" s="96"/>
      <c r="H678" s="96"/>
    </row>
    <row r="679" spans="1:8" s="29" customFormat="1" ht="13.8" hidden="1" x14ac:dyDescent="0.25">
      <c r="A679" s="44" t="s">
        <v>1429</v>
      </c>
      <c r="B679" s="44" t="s">
        <v>1500</v>
      </c>
      <c r="C679" s="45" t="s">
        <v>1521</v>
      </c>
      <c r="D679" s="93" t="s">
        <v>5966</v>
      </c>
      <c r="E679" s="70" t="s">
        <v>1528</v>
      </c>
      <c r="F679" s="93"/>
      <c r="G679" s="93"/>
      <c r="H679" s="93"/>
    </row>
    <row r="680" spans="1:8" s="29" customFormat="1" ht="13.8" hidden="1" x14ac:dyDescent="0.3">
      <c r="A680" s="57" t="s">
        <v>5886</v>
      </c>
      <c r="B680" s="57" t="s">
        <v>2495</v>
      </c>
      <c r="C680" s="62">
        <v>21030</v>
      </c>
      <c r="D680" s="93" t="s">
        <v>5966</v>
      </c>
      <c r="E680" s="60">
        <v>45961</v>
      </c>
      <c r="F680" s="93"/>
      <c r="G680" s="93"/>
      <c r="H680" s="93"/>
    </row>
    <row r="681" spans="1:8" s="29" customFormat="1" ht="13.8" hidden="1" x14ac:dyDescent="0.25">
      <c r="A681" s="76" t="s">
        <v>7572</v>
      </c>
      <c r="B681" s="76" t="s">
        <v>1489</v>
      </c>
      <c r="C681" s="97" t="s">
        <v>1989</v>
      </c>
      <c r="D681" s="97" t="s">
        <v>2468</v>
      </c>
      <c r="E681" s="46">
        <v>45091</v>
      </c>
      <c r="F681" s="93"/>
      <c r="G681" s="93"/>
      <c r="H681" s="93"/>
    </row>
    <row r="682" spans="1:8" s="29" customFormat="1" ht="13.8" hidden="1" x14ac:dyDescent="0.25">
      <c r="A682" s="92" t="s">
        <v>4615</v>
      </c>
      <c r="B682" s="92" t="s">
        <v>1583</v>
      </c>
      <c r="C682" s="93" t="s">
        <v>4627</v>
      </c>
      <c r="D682" s="93" t="s">
        <v>1398</v>
      </c>
      <c r="E682" s="94">
        <v>45155</v>
      </c>
      <c r="F682" s="93"/>
      <c r="G682" s="93" t="s">
        <v>1385</v>
      </c>
      <c r="H682" s="44" t="s">
        <v>1533</v>
      </c>
    </row>
    <row r="683" spans="1:8" s="29" customFormat="1" ht="13.8" hidden="1" x14ac:dyDescent="0.3">
      <c r="A683" s="57" t="s">
        <v>558</v>
      </c>
      <c r="B683" s="92" t="s">
        <v>4550</v>
      </c>
      <c r="C683" s="93" t="s">
        <v>4548</v>
      </c>
      <c r="D683" s="93" t="s">
        <v>4549</v>
      </c>
      <c r="E683" s="94">
        <v>46203</v>
      </c>
      <c r="F683" s="93"/>
      <c r="G683" s="93"/>
      <c r="H683" s="93"/>
    </row>
    <row r="684" spans="1:8" s="29" customFormat="1" ht="13.8" hidden="1" x14ac:dyDescent="0.25">
      <c r="A684" s="87" t="s">
        <v>262</v>
      </c>
      <c r="B684" s="87" t="s">
        <v>203</v>
      </c>
      <c r="C684" s="95" t="s">
        <v>3863</v>
      </c>
      <c r="D684" s="96" t="s">
        <v>436</v>
      </c>
      <c r="E684" s="65">
        <v>45291</v>
      </c>
      <c r="F684" s="96"/>
      <c r="G684" s="96"/>
      <c r="H684" s="96"/>
    </row>
    <row r="685" spans="1:8" s="29" customFormat="1" ht="13.8" hidden="1" x14ac:dyDescent="0.3">
      <c r="A685" s="57" t="s">
        <v>559</v>
      </c>
      <c r="B685" s="57" t="s">
        <v>2495</v>
      </c>
      <c r="C685" s="62">
        <v>21030</v>
      </c>
      <c r="D685" s="93" t="s">
        <v>5966</v>
      </c>
      <c r="E685" s="60">
        <v>45961</v>
      </c>
      <c r="F685" s="93"/>
      <c r="G685" s="93"/>
      <c r="H685" s="93"/>
    </row>
    <row r="686" spans="1:8" s="29" customFormat="1" ht="13.8" hidden="1" x14ac:dyDescent="0.3">
      <c r="A686" s="57" t="s">
        <v>559</v>
      </c>
      <c r="B686" s="92" t="s">
        <v>4550</v>
      </c>
      <c r="C686" s="93" t="s">
        <v>4548</v>
      </c>
      <c r="D686" s="93" t="s">
        <v>4549</v>
      </c>
      <c r="E686" s="94">
        <v>46203</v>
      </c>
      <c r="F686" s="93"/>
      <c r="G686" s="93"/>
      <c r="H686" s="93"/>
    </row>
    <row r="687" spans="1:8" s="29" customFormat="1" ht="13.8" hidden="1" x14ac:dyDescent="0.25">
      <c r="A687" s="44" t="s">
        <v>3229</v>
      </c>
      <c r="B687" s="44" t="s">
        <v>2897</v>
      </c>
      <c r="C687" s="45" t="s">
        <v>3230</v>
      </c>
      <c r="D687" s="45" t="s">
        <v>2000</v>
      </c>
      <c r="E687" s="46">
        <v>45925</v>
      </c>
      <c r="F687" s="93"/>
      <c r="G687" s="93"/>
      <c r="H687" s="93" t="s">
        <v>1533</v>
      </c>
    </row>
    <row r="688" spans="1:8" s="29" customFormat="1" ht="13.8" hidden="1" x14ac:dyDescent="0.25">
      <c r="A688" s="87" t="s">
        <v>5673</v>
      </c>
      <c r="B688" s="87" t="s">
        <v>203</v>
      </c>
      <c r="C688" s="95" t="s">
        <v>5674</v>
      </c>
      <c r="D688" s="96" t="s">
        <v>436</v>
      </c>
      <c r="E688" s="65">
        <v>45291</v>
      </c>
      <c r="F688" s="96"/>
      <c r="G688" s="96"/>
      <c r="H688" s="96"/>
    </row>
    <row r="689" spans="1:8" s="29" customFormat="1" ht="13.8" hidden="1" x14ac:dyDescent="0.25">
      <c r="A689" s="87" t="s">
        <v>263</v>
      </c>
      <c r="B689" s="87" t="s">
        <v>264</v>
      </c>
      <c r="C689" s="95" t="s">
        <v>8953</v>
      </c>
      <c r="D689" s="96" t="s">
        <v>436</v>
      </c>
      <c r="E689" s="65">
        <v>45991</v>
      </c>
      <c r="F689" s="96"/>
      <c r="G689" s="96"/>
      <c r="H689" s="96"/>
    </row>
    <row r="690" spans="1:8" s="29" customFormat="1" ht="13.8" hidden="1" x14ac:dyDescent="0.25">
      <c r="A690" s="91" t="s">
        <v>3305</v>
      </c>
      <c r="B690" s="92" t="s">
        <v>2039</v>
      </c>
      <c r="C690" s="93" t="s">
        <v>3145</v>
      </c>
      <c r="D690" s="93" t="s">
        <v>3328</v>
      </c>
      <c r="E690" s="94">
        <v>45169</v>
      </c>
      <c r="F690" s="93"/>
      <c r="G690" s="93"/>
      <c r="H690" s="93"/>
    </row>
    <row r="691" spans="1:8" s="29" customFormat="1" ht="13.8" hidden="1" x14ac:dyDescent="0.25">
      <c r="A691" s="91" t="s">
        <v>3306</v>
      </c>
      <c r="B691" s="92" t="s">
        <v>2039</v>
      </c>
      <c r="C691" s="93" t="s">
        <v>3145</v>
      </c>
      <c r="D691" s="93" t="s">
        <v>3328</v>
      </c>
      <c r="E691" s="94">
        <v>45169</v>
      </c>
      <c r="F691" s="93"/>
      <c r="G691" s="93"/>
      <c r="H691" s="93"/>
    </row>
    <row r="692" spans="1:8" s="29" customFormat="1" ht="13.8" hidden="1" x14ac:dyDescent="0.25">
      <c r="A692" s="100" t="s">
        <v>265</v>
      </c>
      <c r="B692" s="87" t="s">
        <v>177</v>
      </c>
      <c r="C692" s="95" t="s">
        <v>388</v>
      </c>
      <c r="D692" s="96" t="s">
        <v>436</v>
      </c>
      <c r="E692" s="65">
        <v>45230</v>
      </c>
      <c r="F692" s="96"/>
      <c r="G692" s="96"/>
      <c r="H692" s="96"/>
    </row>
    <row r="693" spans="1:8" s="29" customFormat="1" ht="13.8" hidden="1" x14ac:dyDescent="0.25">
      <c r="A693" s="91" t="s">
        <v>3344</v>
      </c>
      <c r="B693" s="92" t="s">
        <v>3354</v>
      </c>
      <c r="C693" s="93" t="s">
        <v>3152</v>
      </c>
      <c r="D693" s="93" t="s">
        <v>3328</v>
      </c>
      <c r="E693" s="94">
        <v>45169</v>
      </c>
      <c r="F693" s="93"/>
      <c r="G693" s="93"/>
      <c r="H693" s="93"/>
    </row>
    <row r="694" spans="1:8" s="29" customFormat="1" ht="13.8" hidden="1" x14ac:dyDescent="0.3">
      <c r="A694" s="57" t="s">
        <v>4478</v>
      </c>
      <c r="B694" s="92" t="s">
        <v>4550</v>
      </c>
      <c r="C694" s="93" t="s">
        <v>4548</v>
      </c>
      <c r="D694" s="93" t="s">
        <v>4549</v>
      </c>
      <c r="E694" s="94">
        <v>46203</v>
      </c>
      <c r="F694" s="93"/>
      <c r="G694" s="93"/>
      <c r="H694" s="93"/>
    </row>
    <row r="695" spans="1:8" s="29" customFormat="1" ht="13.8" hidden="1" x14ac:dyDescent="0.3">
      <c r="A695" s="57" t="s">
        <v>1177</v>
      </c>
      <c r="B695" s="92" t="s">
        <v>4550</v>
      </c>
      <c r="C695" s="93" t="s">
        <v>4548</v>
      </c>
      <c r="D695" s="93" t="s">
        <v>4549</v>
      </c>
      <c r="E695" s="94">
        <v>46203</v>
      </c>
      <c r="F695" s="93"/>
      <c r="G695" s="93"/>
      <c r="H695" s="93"/>
    </row>
    <row r="696" spans="1:8" s="29" customFormat="1" ht="13.8" hidden="1" x14ac:dyDescent="0.25">
      <c r="A696" s="101" t="s">
        <v>130</v>
      </c>
      <c r="B696" s="44" t="s">
        <v>3809</v>
      </c>
      <c r="C696" s="45" t="s">
        <v>3810</v>
      </c>
      <c r="D696" s="45" t="s">
        <v>1398</v>
      </c>
      <c r="E696" s="46">
        <v>45382</v>
      </c>
      <c r="F696" s="45"/>
      <c r="G696" s="45" t="s">
        <v>1385</v>
      </c>
      <c r="H696" s="45" t="s">
        <v>1385</v>
      </c>
    </row>
    <row r="697" spans="1:8" s="29" customFormat="1" ht="13.8" hidden="1" x14ac:dyDescent="0.3">
      <c r="A697" s="57" t="s">
        <v>816</v>
      </c>
      <c r="B697" s="92" t="s">
        <v>4550</v>
      </c>
      <c r="C697" s="93" t="s">
        <v>4548</v>
      </c>
      <c r="D697" s="93" t="s">
        <v>4549</v>
      </c>
      <c r="E697" s="94">
        <v>46203</v>
      </c>
      <c r="F697" s="93"/>
      <c r="G697" s="93"/>
      <c r="H697" s="93"/>
    </row>
    <row r="698" spans="1:8" s="29" customFormat="1" ht="13.8" hidden="1" x14ac:dyDescent="0.3">
      <c r="A698" s="103" t="s">
        <v>4102</v>
      </c>
      <c r="B698" s="103" t="s">
        <v>2495</v>
      </c>
      <c r="C698" s="147" t="s">
        <v>4101</v>
      </c>
      <c r="D698" s="93" t="s">
        <v>1702</v>
      </c>
      <c r="E698" s="116"/>
      <c r="F698" s="104"/>
      <c r="G698" s="104"/>
      <c r="H698" s="93"/>
    </row>
    <row r="699" spans="1:8" s="29" customFormat="1" ht="13.8" hidden="1" x14ac:dyDescent="0.25">
      <c r="A699" s="87" t="s">
        <v>5134</v>
      </c>
      <c r="B699" s="87" t="s">
        <v>5570</v>
      </c>
      <c r="C699" s="95" t="s">
        <v>5675</v>
      </c>
      <c r="D699" s="96" t="s">
        <v>436</v>
      </c>
      <c r="E699" s="65">
        <v>45260</v>
      </c>
      <c r="F699" s="96"/>
      <c r="G699" s="96"/>
      <c r="H699" s="96"/>
    </row>
    <row r="700" spans="1:8" s="29" customFormat="1" ht="13.8" hidden="1" x14ac:dyDescent="0.3">
      <c r="A700" s="73" t="s">
        <v>7713</v>
      </c>
      <c r="B700" s="89" t="s">
        <v>1399</v>
      </c>
      <c r="C700" s="36" t="s">
        <v>7695</v>
      </c>
      <c r="D700" s="36" t="s">
        <v>1398</v>
      </c>
      <c r="E700" s="42">
        <v>45132</v>
      </c>
      <c r="F700" s="32"/>
      <c r="G700" s="32"/>
      <c r="H700" s="32"/>
    </row>
    <row r="701" spans="1:8" s="29" customFormat="1" ht="13.8" hidden="1" x14ac:dyDescent="0.25">
      <c r="A701" s="102" t="s">
        <v>3958</v>
      </c>
      <c r="B701" s="92" t="s">
        <v>4085</v>
      </c>
      <c r="C701" s="93" t="s">
        <v>4084</v>
      </c>
      <c r="D701" s="93" t="s">
        <v>1398</v>
      </c>
      <c r="E701" s="94">
        <v>45429</v>
      </c>
      <c r="F701" s="93"/>
      <c r="G701" s="93" t="s">
        <v>1385</v>
      </c>
      <c r="H701" s="93" t="s">
        <v>1385</v>
      </c>
    </row>
    <row r="702" spans="1:8" s="29" customFormat="1" ht="13.8" hidden="1" x14ac:dyDescent="0.25">
      <c r="A702" s="44" t="s">
        <v>5887</v>
      </c>
      <c r="B702" s="44" t="s">
        <v>1511</v>
      </c>
      <c r="C702" s="45" t="s">
        <v>5954</v>
      </c>
      <c r="D702" s="93" t="s">
        <v>5966</v>
      </c>
      <c r="E702" s="70" t="s">
        <v>1528</v>
      </c>
      <c r="F702" s="93"/>
      <c r="G702" s="93"/>
      <c r="H702" s="93"/>
    </row>
    <row r="703" spans="1:8" s="29" customFormat="1" ht="13.8" hidden="1" x14ac:dyDescent="0.25">
      <c r="A703" s="87" t="s">
        <v>5676</v>
      </c>
      <c r="B703" s="87" t="s">
        <v>5550</v>
      </c>
      <c r="C703" s="95" t="s">
        <v>5677</v>
      </c>
      <c r="D703" s="96" t="s">
        <v>436</v>
      </c>
      <c r="E703" s="65">
        <v>45291</v>
      </c>
      <c r="F703" s="96"/>
      <c r="G703" s="96"/>
      <c r="H703" s="96"/>
    </row>
    <row r="704" spans="1:8" s="29" customFormat="1" ht="13.8" hidden="1" x14ac:dyDescent="0.25">
      <c r="A704" s="91" t="s">
        <v>3345</v>
      </c>
      <c r="B704" s="92" t="s">
        <v>3354</v>
      </c>
      <c r="C704" s="93" t="s">
        <v>3152</v>
      </c>
      <c r="D704" s="93" t="s">
        <v>3328</v>
      </c>
      <c r="E704" s="94">
        <v>45169</v>
      </c>
      <c r="F704" s="93"/>
      <c r="G704" s="93"/>
      <c r="H704" s="93"/>
    </row>
    <row r="705" spans="1:8" s="29" customFormat="1" ht="13.8" hidden="1" x14ac:dyDescent="0.25">
      <c r="A705" s="44" t="s">
        <v>5098</v>
      </c>
      <c r="B705" s="44" t="s">
        <v>236</v>
      </c>
      <c r="C705" s="45" t="s">
        <v>5957</v>
      </c>
      <c r="D705" s="93" t="s">
        <v>5966</v>
      </c>
      <c r="E705" s="70" t="s">
        <v>1528</v>
      </c>
      <c r="F705" s="93"/>
      <c r="G705" s="93"/>
      <c r="H705" s="93"/>
    </row>
    <row r="706" spans="1:8" s="29" customFormat="1" ht="13.8" hidden="1" x14ac:dyDescent="0.25">
      <c r="A706" s="91" t="s">
        <v>3346</v>
      </c>
      <c r="B706" s="92" t="s">
        <v>3354</v>
      </c>
      <c r="C706" s="93" t="s">
        <v>3152</v>
      </c>
      <c r="D706" s="93" t="s">
        <v>3328</v>
      </c>
      <c r="E706" s="94">
        <v>45169</v>
      </c>
      <c r="F706" s="93"/>
      <c r="G706" s="93"/>
      <c r="H706" s="93"/>
    </row>
    <row r="707" spans="1:8" s="29" customFormat="1" ht="13.8" hidden="1" x14ac:dyDescent="0.25">
      <c r="A707" s="87" t="s">
        <v>266</v>
      </c>
      <c r="B707" s="87" t="s">
        <v>267</v>
      </c>
      <c r="C707" s="95" t="s">
        <v>5030</v>
      </c>
      <c r="D707" s="96" t="s">
        <v>436</v>
      </c>
      <c r="E707" s="65">
        <v>45504</v>
      </c>
      <c r="F707" s="96"/>
      <c r="G707" s="96"/>
      <c r="H707" s="96"/>
    </row>
    <row r="708" spans="1:8" s="29" customFormat="1" ht="13.8" hidden="1" x14ac:dyDescent="0.3">
      <c r="A708" s="58" t="s">
        <v>4912</v>
      </c>
      <c r="B708" s="58" t="s">
        <v>4914</v>
      </c>
      <c r="C708" s="59">
        <v>20022</v>
      </c>
      <c r="D708" s="93" t="s">
        <v>5966</v>
      </c>
      <c r="E708" s="60">
        <v>45535</v>
      </c>
      <c r="F708" s="93"/>
      <c r="G708" s="93"/>
      <c r="H708" s="93"/>
    </row>
    <row r="709" spans="1:8" s="29" customFormat="1" ht="13.8" hidden="1" x14ac:dyDescent="0.25">
      <c r="A709" s="87" t="s">
        <v>5678</v>
      </c>
      <c r="B709" s="87" t="s">
        <v>5679</v>
      </c>
      <c r="C709" s="95" t="s">
        <v>5680</v>
      </c>
      <c r="D709" s="96" t="s">
        <v>436</v>
      </c>
      <c r="E709" s="65">
        <v>45412</v>
      </c>
      <c r="F709" s="96"/>
      <c r="G709" s="96"/>
      <c r="H709" s="96"/>
    </row>
    <row r="710" spans="1:8" s="29" customFormat="1" ht="13.8" hidden="1" x14ac:dyDescent="0.25">
      <c r="A710" s="92" t="s">
        <v>4616</v>
      </c>
      <c r="B710" s="92" t="s">
        <v>1583</v>
      </c>
      <c r="C710" s="93" t="s">
        <v>4627</v>
      </c>
      <c r="D710" s="93" t="s">
        <v>1398</v>
      </c>
      <c r="E710" s="94">
        <v>45155</v>
      </c>
      <c r="F710" s="93"/>
      <c r="G710" s="93" t="s">
        <v>1385</v>
      </c>
      <c r="H710" s="44" t="s">
        <v>1533</v>
      </c>
    </row>
    <row r="711" spans="1:8" s="29" customFormat="1" ht="13.8" hidden="1" x14ac:dyDescent="0.25">
      <c r="A711" s="92" t="s">
        <v>4616</v>
      </c>
      <c r="B711" s="92" t="s">
        <v>4986</v>
      </c>
      <c r="C711" s="93" t="s">
        <v>4984</v>
      </c>
      <c r="D711" s="93" t="s">
        <v>1398</v>
      </c>
      <c r="E711" s="46">
        <v>45220</v>
      </c>
      <c r="F711" s="93"/>
      <c r="G711" s="93"/>
      <c r="H711" s="44" t="s">
        <v>1385</v>
      </c>
    </row>
    <row r="712" spans="1:8" s="29" customFormat="1" ht="13.8" hidden="1" x14ac:dyDescent="0.25">
      <c r="A712" s="87" t="s">
        <v>5681</v>
      </c>
      <c r="B712" s="87" t="s">
        <v>5665</v>
      </c>
      <c r="C712" s="95" t="s">
        <v>5682</v>
      </c>
      <c r="D712" s="96" t="s">
        <v>436</v>
      </c>
      <c r="E712" s="65">
        <v>45291</v>
      </c>
      <c r="F712" s="96"/>
      <c r="G712" s="96"/>
      <c r="H712" s="96"/>
    </row>
    <row r="713" spans="1:8" s="29" customFormat="1" ht="13.8" hidden="1" x14ac:dyDescent="0.3">
      <c r="A713" s="31" t="s">
        <v>8278</v>
      </c>
      <c r="B713" s="92" t="s">
        <v>1391</v>
      </c>
      <c r="C713" s="93" t="s">
        <v>8275</v>
      </c>
      <c r="D713" s="93" t="s">
        <v>1395</v>
      </c>
      <c r="E713" s="112">
        <v>45957</v>
      </c>
      <c r="F713" s="32"/>
      <c r="G713" s="32"/>
      <c r="H713" s="32"/>
    </row>
    <row r="714" spans="1:8" s="29" customFormat="1" ht="13.8" hidden="1" x14ac:dyDescent="0.3">
      <c r="A714" s="57" t="s">
        <v>1430</v>
      </c>
      <c r="B714" s="57" t="s">
        <v>1488</v>
      </c>
      <c r="C714" s="62">
        <v>21027</v>
      </c>
      <c r="D714" s="93" t="s">
        <v>5966</v>
      </c>
      <c r="E714" s="60">
        <v>45777</v>
      </c>
      <c r="F714" s="93"/>
      <c r="G714" s="93"/>
      <c r="H714" s="93"/>
    </row>
    <row r="715" spans="1:8" s="29" customFormat="1" ht="13.8" hidden="1" x14ac:dyDescent="0.3">
      <c r="A715" s="99" t="s">
        <v>1430</v>
      </c>
      <c r="B715" s="92" t="s">
        <v>1532</v>
      </c>
      <c r="C715" s="93" t="s">
        <v>2956</v>
      </c>
      <c r="D715" s="93" t="s">
        <v>1398</v>
      </c>
      <c r="E715" s="94">
        <v>45134</v>
      </c>
      <c r="F715" s="93" t="s">
        <v>1534</v>
      </c>
      <c r="G715" s="93"/>
      <c r="H715" s="93" t="s">
        <v>1533</v>
      </c>
    </row>
    <row r="716" spans="1:8" s="29" customFormat="1" ht="13.8" hidden="1" x14ac:dyDescent="0.25">
      <c r="A716" s="100" t="s">
        <v>1430</v>
      </c>
      <c r="B716" s="92" t="s">
        <v>4153</v>
      </c>
      <c r="C716" s="93" t="s">
        <v>4154</v>
      </c>
      <c r="D716" s="93" t="s">
        <v>1398</v>
      </c>
      <c r="E716" s="94">
        <v>45401</v>
      </c>
      <c r="F716" s="93"/>
      <c r="G716" s="93"/>
      <c r="H716" s="93"/>
    </row>
    <row r="717" spans="1:8" s="29" customFormat="1" ht="13.8" hidden="1" x14ac:dyDescent="0.25">
      <c r="A717" s="92" t="s">
        <v>1430</v>
      </c>
      <c r="B717" s="92" t="s">
        <v>1583</v>
      </c>
      <c r="C717" s="93" t="s">
        <v>4627</v>
      </c>
      <c r="D717" s="93" t="s">
        <v>1398</v>
      </c>
      <c r="E717" s="94">
        <v>45155</v>
      </c>
      <c r="F717" s="93"/>
      <c r="G717" s="93" t="s">
        <v>1385</v>
      </c>
      <c r="H717" s="44" t="s">
        <v>1533</v>
      </c>
    </row>
    <row r="718" spans="1:8" s="29" customFormat="1" ht="13.8" hidden="1" x14ac:dyDescent="0.25">
      <c r="A718" s="71" t="s">
        <v>1430</v>
      </c>
      <c r="B718" s="89" t="s">
        <v>1612</v>
      </c>
      <c r="C718" s="36" t="s">
        <v>7735</v>
      </c>
      <c r="D718" s="36" t="s">
        <v>1398</v>
      </c>
      <c r="E718" s="42">
        <v>46166</v>
      </c>
      <c r="F718" s="32"/>
      <c r="G718" s="32"/>
      <c r="H718" s="32"/>
    </row>
    <row r="719" spans="1:8" s="29" customFormat="1" ht="13.8" hidden="1" x14ac:dyDescent="0.25">
      <c r="A719" s="91" t="s">
        <v>3347</v>
      </c>
      <c r="B719" s="92" t="s">
        <v>3354</v>
      </c>
      <c r="C719" s="93" t="s">
        <v>3152</v>
      </c>
      <c r="D719" s="93" t="s">
        <v>3328</v>
      </c>
      <c r="E719" s="94">
        <v>45169</v>
      </c>
      <c r="F719" s="93"/>
      <c r="G719" s="93"/>
      <c r="H719" s="93"/>
    </row>
    <row r="720" spans="1:8" s="29" customFormat="1" ht="13.8" hidden="1" x14ac:dyDescent="0.3">
      <c r="A720" s="57" t="s">
        <v>818</v>
      </c>
      <c r="B720" s="57" t="s">
        <v>2495</v>
      </c>
      <c r="C720" s="62">
        <v>21030</v>
      </c>
      <c r="D720" s="93" t="s">
        <v>5966</v>
      </c>
      <c r="E720" s="60">
        <v>45961</v>
      </c>
      <c r="F720" s="93"/>
      <c r="G720" s="93"/>
      <c r="H720" s="93"/>
    </row>
    <row r="721" spans="1:8" s="29" customFormat="1" ht="13.8" hidden="1" x14ac:dyDescent="0.3">
      <c r="A721" s="103" t="s">
        <v>2690</v>
      </c>
      <c r="B721" s="103" t="s">
        <v>3087</v>
      </c>
      <c r="C721" s="104" t="s">
        <v>3088</v>
      </c>
      <c r="D721" s="104" t="s">
        <v>1398</v>
      </c>
      <c r="E721" s="105">
        <v>45467</v>
      </c>
      <c r="F721" s="93"/>
      <c r="G721" s="93"/>
      <c r="H721" s="93"/>
    </row>
    <row r="722" spans="1:8" s="29" customFormat="1" ht="13.8" hidden="1" x14ac:dyDescent="0.25">
      <c r="A722" s="102" t="s">
        <v>3962</v>
      </c>
      <c r="B722" s="92" t="s">
        <v>4085</v>
      </c>
      <c r="C722" s="93" t="s">
        <v>4084</v>
      </c>
      <c r="D722" s="93" t="s">
        <v>1398</v>
      </c>
      <c r="E722" s="94">
        <v>45429</v>
      </c>
      <c r="F722" s="93"/>
      <c r="G722" s="93" t="s">
        <v>1385</v>
      </c>
      <c r="H722" s="93" t="s">
        <v>1385</v>
      </c>
    </row>
    <row r="723" spans="1:8" s="29" customFormat="1" ht="13.8" hidden="1" x14ac:dyDescent="0.3">
      <c r="A723" s="57" t="s">
        <v>1180</v>
      </c>
      <c r="B723" s="57" t="s">
        <v>1488</v>
      </c>
      <c r="C723" s="62">
        <v>21027</v>
      </c>
      <c r="D723" s="93" t="s">
        <v>5966</v>
      </c>
      <c r="E723" s="60">
        <v>45777</v>
      </c>
      <c r="F723" s="93"/>
      <c r="G723" s="93"/>
      <c r="H723" s="93"/>
    </row>
    <row r="724" spans="1:8" s="29" customFormat="1" ht="13.8" hidden="1" x14ac:dyDescent="0.3">
      <c r="A724" s="57" t="s">
        <v>1180</v>
      </c>
      <c r="B724" s="57" t="s">
        <v>2495</v>
      </c>
      <c r="C724" s="62">
        <v>21030</v>
      </c>
      <c r="D724" s="93" t="s">
        <v>5966</v>
      </c>
      <c r="E724" s="60">
        <v>45961</v>
      </c>
      <c r="F724" s="93"/>
      <c r="G724" s="93"/>
      <c r="H724" s="93"/>
    </row>
    <row r="725" spans="1:8" s="29" customFormat="1" ht="13.8" hidden="1" x14ac:dyDescent="0.3">
      <c r="A725" s="57" t="s">
        <v>5888</v>
      </c>
      <c r="B725" s="57" t="s">
        <v>2495</v>
      </c>
      <c r="C725" s="62">
        <v>21030</v>
      </c>
      <c r="D725" s="93" t="s">
        <v>5966</v>
      </c>
      <c r="E725" s="60">
        <v>45961</v>
      </c>
      <c r="F725" s="93"/>
      <c r="G725" s="93"/>
      <c r="H725" s="93"/>
    </row>
    <row r="726" spans="1:8" s="29" customFormat="1" ht="13.8" hidden="1" x14ac:dyDescent="0.3">
      <c r="A726" s="57" t="s">
        <v>1431</v>
      </c>
      <c r="B726" s="57" t="s">
        <v>1488</v>
      </c>
      <c r="C726" s="62">
        <v>21027</v>
      </c>
      <c r="D726" s="93" t="s">
        <v>5966</v>
      </c>
      <c r="E726" s="60">
        <v>45777</v>
      </c>
      <c r="F726" s="93"/>
      <c r="G726" s="93"/>
      <c r="H726" s="93"/>
    </row>
    <row r="727" spans="1:8" s="29" customFormat="1" ht="13.8" hidden="1" x14ac:dyDescent="0.25">
      <c r="A727" s="48" t="s">
        <v>4893</v>
      </c>
      <c r="B727" s="48" t="s">
        <v>4894</v>
      </c>
      <c r="C727" s="53" t="s">
        <v>4895</v>
      </c>
      <c r="D727" s="93" t="s">
        <v>1702</v>
      </c>
      <c r="E727" s="65">
        <v>45504</v>
      </c>
      <c r="F727" s="93"/>
      <c r="G727" s="93"/>
      <c r="H727" s="93"/>
    </row>
    <row r="728" spans="1:8" s="29" customFormat="1" ht="13.8" hidden="1" x14ac:dyDescent="0.3">
      <c r="A728" s="57" t="s">
        <v>4479</v>
      </c>
      <c r="B728" s="92" t="s">
        <v>4550</v>
      </c>
      <c r="C728" s="93" t="s">
        <v>4548</v>
      </c>
      <c r="D728" s="93" t="s">
        <v>4549</v>
      </c>
      <c r="E728" s="94">
        <v>46203</v>
      </c>
      <c r="F728" s="93"/>
      <c r="G728" s="93"/>
      <c r="H728" s="93"/>
    </row>
    <row r="729" spans="1:8" s="29" customFormat="1" ht="13.8" hidden="1" x14ac:dyDescent="0.3">
      <c r="A729" s="120" t="s">
        <v>2235</v>
      </c>
      <c r="B729" s="108" t="s">
        <v>2222</v>
      </c>
      <c r="C729" s="106" t="s">
        <v>2223</v>
      </c>
      <c r="D729" s="93" t="s">
        <v>1593</v>
      </c>
      <c r="E729" s="109">
        <v>45291</v>
      </c>
      <c r="F729" s="93"/>
      <c r="G729" s="93"/>
      <c r="H729" s="93"/>
    </row>
    <row r="730" spans="1:8" s="29" customFormat="1" ht="13.8" hidden="1" x14ac:dyDescent="0.3">
      <c r="A730" s="57" t="s">
        <v>822</v>
      </c>
      <c r="B730" s="57" t="s">
        <v>1488</v>
      </c>
      <c r="C730" s="62">
        <v>21027</v>
      </c>
      <c r="D730" s="93" t="s">
        <v>5966</v>
      </c>
      <c r="E730" s="60">
        <v>45777</v>
      </c>
      <c r="F730" s="93"/>
      <c r="G730" s="93"/>
      <c r="H730" s="93"/>
    </row>
    <row r="731" spans="1:8" s="29" customFormat="1" ht="13.8" hidden="1" x14ac:dyDescent="0.25">
      <c r="A731" s="100" t="s">
        <v>2060</v>
      </c>
      <c r="B731" s="92" t="s">
        <v>4153</v>
      </c>
      <c r="C731" s="93" t="s">
        <v>4154</v>
      </c>
      <c r="D731" s="93" t="s">
        <v>1398</v>
      </c>
      <c r="E731" s="94">
        <v>45401</v>
      </c>
      <c r="F731" s="93"/>
      <c r="G731" s="93"/>
      <c r="H731" s="93"/>
    </row>
    <row r="732" spans="1:8" s="29" customFormat="1" ht="13.8" hidden="1" x14ac:dyDescent="0.3">
      <c r="A732" s="57" t="s">
        <v>823</v>
      </c>
      <c r="B732" s="57" t="s">
        <v>2495</v>
      </c>
      <c r="C732" s="62">
        <v>21030</v>
      </c>
      <c r="D732" s="93" t="s">
        <v>5966</v>
      </c>
      <c r="E732" s="60">
        <v>45961</v>
      </c>
      <c r="F732" s="93"/>
      <c r="G732" s="93"/>
      <c r="H732" s="93"/>
    </row>
    <row r="733" spans="1:8" s="29" customFormat="1" ht="13.8" hidden="1" x14ac:dyDescent="0.3">
      <c r="A733" s="57" t="s">
        <v>4480</v>
      </c>
      <c r="B733" s="92" t="s">
        <v>4550</v>
      </c>
      <c r="C733" s="93" t="s">
        <v>4548</v>
      </c>
      <c r="D733" s="93" t="s">
        <v>4549</v>
      </c>
      <c r="E733" s="94">
        <v>46203</v>
      </c>
      <c r="F733" s="93"/>
      <c r="G733" s="93"/>
      <c r="H733" s="93"/>
    </row>
    <row r="734" spans="1:8" s="29" customFormat="1" ht="13.8" hidden="1" x14ac:dyDescent="0.25">
      <c r="A734" s="41" t="s">
        <v>4251</v>
      </c>
      <c r="B734" s="41" t="s">
        <v>7778</v>
      </c>
      <c r="C734" s="88" t="s">
        <v>7779</v>
      </c>
      <c r="D734" s="36" t="s">
        <v>1398</v>
      </c>
      <c r="E734" s="43">
        <v>45610</v>
      </c>
      <c r="F734" s="32"/>
      <c r="G734" s="32"/>
      <c r="H734" s="32"/>
    </row>
    <row r="735" spans="1:8" s="29" customFormat="1" ht="13.8" hidden="1" x14ac:dyDescent="0.3">
      <c r="A735" s="108" t="s">
        <v>2279</v>
      </c>
      <c r="B735" s="108" t="s">
        <v>2258</v>
      </c>
      <c r="C735" s="106" t="s">
        <v>2259</v>
      </c>
      <c r="D735" s="93" t="s">
        <v>1593</v>
      </c>
      <c r="E735" s="109">
        <v>46265</v>
      </c>
      <c r="F735" s="93"/>
      <c r="G735" s="93"/>
      <c r="H735" s="93"/>
    </row>
    <row r="736" spans="1:8" s="29" customFormat="1" ht="13.8" hidden="1" x14ac:dyDescent="0.3">
      <c r="A736" s="120" t="s">
        <v>2219</v>
      </c>
      <c r="B736" s="108" t="s">
        <v>2220</v>
      </c>
      <c r="C736" s="106" t="s">
        <v>2221</v>
      </c>
      <c r="D736" s="93" t="s">
        <v>1593</v>
      </c>
      <c r="E736" s="109">
        <v>45230</v>
      </c>
      <c r="F736" s="93"/>
      <c r="G736" s="93"/>
      <c r="H736" s="93"/>
    </row>
    <row r="737" spans="1:8" s="29" customFormat="1" ht="13.8" hidden="1" x14ac:dyDescent="0.25">
      <c r="A737" s="87" t="s">
        <v>5683</v>
      </c>
      <c r="B737" s="87" t="s">
        <v>5656</v>
      </c>
      <c r="C737" s="95" t="s">
        <v>5684</v>
      </c>
      <c r="D737" s="96" t="s">
        <v>436</v>
      </c>
      <c r="E737" s="65">
        <v>45169</v>
      </c>
      <c r="F737" s="96"/>
      <c r="G737" s="96"/>
      <c r="H737" s="96"/>
    </row>
    <row r="738" spans="1:8" s="29" customFormat="1" ht="13.8" hidden="1" x14ac:dyDescent="0.25">
      <c r="A738" s="41" t="s">
        <v>2691</v>
      </c>
      <c r="B738" s="89" t="s">
        <v>7741</v>
      </c>
      <c r="C738" s="36" t="s">
        <v>7742</v>
      </c>
      <c r="D738" s="36" t="s">
        <v>1398</v>
      </c>
      <c r="E738" s="42">
        <v>45372</v>
      </c>
      <c r="F738" s="32"/>
      <c r="G738" s="32"/>
      <c r="H738" s="32"/>
    </row>
    <row r="739" spans="1:8" s="29" customFormat="1" ht="13.8" hidden="1" x14ac:dyDescent="0.25">
      <c r="A739" s="41" t="s">
        <v>2691</v>
      </c>
      <c r="B739" s="89" t="s">
        <v>7741</v>
      </c>
      <c r="C739" s="36" t="s">
        <v>7815</v>
      </c>
      <c r="D739" s="36" t="s">
        <v>1398</v>
      </c>
      <c r="E739" s="42">
        <v>45169</v>
      </c>
      <c r="F739" s="32"/>
      <c r="G739" s="32"/>
      <c r="H739" s="32"/>
    </row>
    <row r="740" spans="1:8" s="29" customFormat="1" ht="13.8" hidden="1" x14ac:dyDescent="0.3">
      <c r="A740" s="57" t="s">
        <v>442</v>
      </c>
      <c r="B740" s="57" t="s">
        <v>1488</v>
      </c>
      <c r="C740" s="62">
        <v>21027</v>
      </c>
      <c r="D740" s="93" t="s">
        <v>5966</v>
      </c>
      <c r="E740" s="60">
        <v>45777</v>
      </c>
      <c r="F740" s="93"/>
      <c r="G740" s="93"/>
      <c r="H740" s="93"/>
    </row>
    <row r="741" spans="1:8" s="29" customFormat="1" ht="13.8" hidden="1" x14ac:dyDescent="0.25">
      <c r="A741" s="100" t="s">
        <v>4122</v>
      </c>
      <c r="B741" s="92" t="s">
        <v>4153</v>
      </c>
      <c r="C741" s="93" t="s">
        <v>4154</v>
      </c>
      <c r="D741" s="93" t="s">
        <v>1398</v>
      </c>
      <c r="E741" s="94">
        <v>45401</v>
      </c>
      <c r="F741" s="93"/>
      <c r="G741" s="93"/>
      <c r="H741" s="93"/>
    </row>
    <row r="742" spans="1:8" s="29" customFormat="1" ht="13.8" hidden="1" x14ac:dyDescent="0.3">
      <c r="A742" s="57" t="s">
        <v>4481</v>
      </c>
      <c r="B742" s="92" t="s">
        <v>4550</v>
      </c>
      <c r="C742" s="93" t="s">
        <v>4548</v>
      </c>
      <c r="D742" s="93" t="s">
        <v>4549</v>
      </c>
      <c r="E742" s="94">
        <v>46203</v>
      </c>
      <c r="F742" s="93"/>
      <c r="G742" s="93"/>
      <c r="H742" s="93"/>
    </row>
    <row r="743" spans="1:8" s="29" customFormat="1" ht="13.8" hidden="1" x14ac:dyDescent="0.25">
      <c r="A743" s="135" t="s">
        <v>8285</v>
      </c>
      <c r="B743" s="135" t="s">
        <v>8283</v>
      </c>
      <c r="C743" s="97" t="s">
        <v>8288</v>
      </c>
      <c r="D743" s="32" t="s">
        <v>1398</v>
      </c>
      <c r="E743" s="33">
        <v>46447</v>
      </c>
      <c r="F743" s="32"/>
      <c r="G743" s="32"/>
      <c r="H743" s="32"/>
    </row>
    <row r="744" spans="1:8" s="29" customFormat="1" ht="13.8" hidden="1" x14ac:dyDescent="0.25">
      <c r="A744" s="120" t="s">
        <v>2280</v>
      </c>
      <c r="B744" s="114" t="s">
        <v>177</v>
      </c>
      <c r="C744" s="106" t="s">
        <v>9083</v>
      </c>
      <c r="D744" s="93" t="s">
        <v>1593</v>
      </c>
      <c r="E744" s="115">
        <v>47118</v>
      </c>
      <c r="F744" s="93"/>
      <c r="G744" s="93"/>
      <c r="H744" s="93"/>
    </row>
    <row r="745" spans="1:8" s="29" customFormat="1" ht="13.8" hidden="1" x14ac:dyDescent="0.25">
      <c r="A745" s="87" t="s">
        <v>5685</v>
      </c>
      <c r="B745" s="87" t="s">
        <v>5559</v>
      </c>
      <c r="C745" s="95" t="s">
        <v>5686</v>
      </c>
      <c r="D745" s="96" t="s">
        <v>436</v>
      </c>
      <c r="E745" s="65">
        <v>45657</v>
      </c>
      <c r="F745" s="96"/>
      <c r="G745" s="96"/>
      <c r="H745" s="96"/>
    </row>
    <row r="746" spans="1:8" s="29" customFormat="1" ht="13.8" hidden="1" x14ac:dyDescent="0.25">
      <c r="A746" s="127" t="s">
        <v>3820</v>
      </c>
      <c r="B746" s="44" t="s">
        <v>3809</v>
      </c>
      <c r="C746" s="45" t="s">
        <v>3810</v>
      </c>
      <c r="D746" s="45" t="s">
        <v>1398</v>
      </c>
      <c r="E746" s="46">
        <v>45382</v>
      </c>
      <c r="F746" s="45"/>
      <c r="G746" s="45" t="s">
        <v>1385</v>
      </c>
      <c r="H746" s="45" t="s">
        <v>1385</v>
      </c>
    </row>
    <row r="747" spans="1:8" s="29" customFormat="1" ht="13.8" hidden="1" x14ac:dyDescent="0.3">
      <c r="A747" s="99" t="s">
        <v>5002</v>
      </c>
      <c r="B747" s="92" t="s">
        <v>5001</v>
      </c>
      <c r="C747" s="93" t="s">
        <v>5000</v>
      </c>
      <c r="D747" s="93" t="s">
        <v>1398</v>
      </c>
      <c r="E747" s="94">
        <v>45245</v>
      </c>
      <c r="F747" s="93"/>
      <c r="G747" s="93"/>
      <c r="H747" s="93" t="s">
        <v>1385</v>
      </c>
    </row>
    <row r="748" spans="1:8" s="29" customFormat="1" ht="13.8" hidden="1" x14ac:dyDescent="0.3">
      <c r="A748" s="99" t="s">
        <v>3652</v>
      </c>
      <c r="B748" s="92" t="s">
        <v>2954</v>
      </c>
      <c r="C748" s="93" t="s">
        <v>2955</v>
      </c>
      <c r="D748" s="93" t="s">
        <v>2000</v>
      </c>
      <c r="E748" s="94">
        <v>45279</v>
      </c>
      <c r="F748" s="93"/>
      <c r="G748" s="93"/>
      <c r="H748" s="93" t="s">
        <v>1385</v>
      </c>
    </row>
    <row r="749" spans="1:8" s="29" customFormat="1" ht="13.8" x14ac:dyDescent="0.25">
      <c r="A749" s="44" t="s">
        <v>4850</v>
      </c>
      <c r="B749" s="44" t="s">
        <v>3252</v>
      </c>
      <c r="C749" s="45" t="s">
        <v>3251</v>
      </c>
      <c r="D749" s="93" t="s">
        <v>1702</v>
      </c>
      <c r="E749" s="69">
        <v>44621</v>
      </c>
      <c r="F749" s="93"/>
      <c r="G749" s="93"/>
      <c r="H749" s="93"/>
    </row>
    <row r="750" spans="1:8" s="29" customFormat="1" ht="13.8" hidden="1" x14ac:dyDescent="0.3">
      <c r="A750" s="73" t="s">
        <v>7646</v>
      </c>
      <c r="B750" s="73" t="s">
        <v>7644</v>
      </c>
      <c r="C750" s="36" t="s">
        <v>7645</v>
      </c>
      <c r="D750" s="36" t="s">
        <v>1398</v>
      </c>
      <c r="E750" s="42">
        <v>45554</v>
      </c>
      <c r="F750" s="32"/>
      <c r="G750" s="32"/>
      <c r="H750" s="32"/>
    </row>
    <row r="751" spans="1:8" s="29" customFormat="1" ht="13.8" hidden="1" x14ac:dyDescent="0.3">
      <c r="A751" s="73" t="s">
        <v>7646</v>
      </c>
      <c r="B751" s="89" t="s">
        <v>1399</v>
      </c>
      <c r="C751" s="36" t="s">
        <v>7695</v>
      </c>
      <c r="D751" s="36" t="s">
        <v>1398</v>
      </c>
      <c r="E751" s="42">
        <v>45132</v>
      </c>
      <c r="F751" s="32"/>
      <c r="G751" s="32"/>
      <c r="H751" s="32"/>
    </row>
    <row r="752" spans="1:8" s="29" customFormat="1" ht="13.8" hidden="1" x14ac:dyDescent="0.25">
      <c r="A752" s="98" t="s">
        <v>1184</v>
      </c>
      <c r="B752" s="92" t="s">
        <v>3148</v>
      </c>
      <c r="C752" s="93" t="s">
        <v>3329</v>
      </c>
      <c r="D752" s="93" t="s">
        <v>3328</v>
      </c>
      <c r="E752" s="94">
        <v>45169</v>
      </c>
      <c r="F752" s="93"/>
      <c r="G752" s="93"/>
      <c r="H752" s="93"/>
    </row>
    <row r="753" spans="1:8" s="29" customFormat="1" ht="13.8" hidden="1" x14ac:dyDescent="0.25">
      <c r="A753" s="102" t="s">
        <v>3966</v>
      </c>
      <c r="B753" s="92" t="s">
        <v>4085</v>
      </c>
      <c r="C753" s="93" t="s">
        <v>4084</v>
      </c>
      <c r="D753" s="93" t="s">
        <v>1398</v>
      </c>
      <c r="E753" s="94">
        <v>45429</v>
      </c>
      <c r="F753" s="93"/>
      <c r="G753" s="93" t="s">
        <v>1385</v>
      </c>
      <c r="H753" s="93" t="s">
        <v>1385</v>
      </c>
    </row>
    <row r="754" spans="1:8" s="29" customFormat="1" ht="13.8" hidden="1" x14ac:dyDescent="0.3">
      <c r="A754" s="57" t="s">
        <v>1432</v>
      </c>
      <c r="B754" s="57" t="s">
        <v>1488</v>
      </c>
      <c r="C754" s="62">
        <v>21027</v>
      </c>
      <c r="D754" s="93" t="s">
        <v>5966</v>
      </c>
      <c r="E754" s="60">
        <v>45777</v>
      </c>
      <c r="F754" s="93"/>
      <c r="G754" s="93"/>
      <c r="H754" s="93"/>
    </row>
    <row r="755" spans="1:8" s="29" customFormat="1" ht="13.8" hidden="1" x14ac:dyDescent="0.3">
      <c r="A755" s="117" t="s">
        <v>825</v>
      </c>
      <c r="B755" s="117" t="s">
        <v>2260</v>
      </c>
      <c r="C755" s="106" t="s">
        <v>4577</v>
      </c>
      <c r="D755" s="93" t="s">
        <v>1593</v>
      </c>
      <c r="E755" s="119">
        <v>45107</v>
      </c>
      <c r="F755" s="93"/>
      <c r="G755" s="93"/>
      <c r="H755" s="93"/>
    </row>
    <row r="756" spans="1:8" s="29" customFormat="1" ht="13.8" hidden="1" x14ac:dyDescent="0.25">
      <c r="A756" s="148" t="s">
        <v>2281</v>
      </c>
      <c r="B756" s="149" t="s">
        <v>2261</v>
      </c>
      <c r="C756" s="106" t="s">
        <v>2615</v>
      </c>
      <c r="D756" s="93" t="s">
        <v>1593</v>
      </c>
      <c r="E756" s="115">
        <v>45657</v>
      </c>
      <c r="F756" s="93"/>
      <c r="G756" s="93"/>
      <c r="H756" s="93"/>
    </row>
    <row r="757" spans="1:8" s="29" customFormat="1" ht="13.8" hidden="1" x14ac:dyDescent="0.25">
      <c r="A757" s="44" t="s">
        <v>9032</v>
      </c>
      <c r="B757" s="44" t="s">
        <v>9030</v>
      </c>
      <c r="C757" s="45" t="s">
        <v>9033</v>
      </c>
      <c r="D757" s="93" t="s">
        <v>436</v>
      </c>
      <c r="E757" s="46">
        <v>45991</v>
      </c>
      <c r="F757" s="45"/>
      <c r="G757" s="45"/>
      <c r="H757" s="93"/>
    </row>
    <row r="758" spans="1:8" s="29" customFormat="1" ht="13.8" hidden="1" x14ac:dyDescent="0.25">
      <c r="A758" s="44" t="s">
        <v>8987</v>
      </c>
      <c r="B758" s="44" t="s">
        <v>284</v>
      </c>
      <c r="C758" s="45" t="s">
        <v>8988</v>
      </c>
      <c r="D758" s="93" t="s">
        <v>436</v>
      </c>
      <c r="E758" s="46">
        <v>45777</v>
      </c>
      <c r="F758" s="45"/>
      <c r="G758" s="45"/>
      <c r="H758" s="93"/>
    </row>
    <row r="759" spans="1:8" s="29" customFormat="1" ht="13.8" hidden="1" x14ac:dyDescent="0.25">
      <c r="A759" s="100" t="s">
        <v>268</v>
      </c>
      <c r="B759" s="87" t="s">
        <v>177</v>
      </c>
      <c r="C759" s="95" t="s">
        <v>389</v>
      </c>
      <c r="D759" s="96" t="s">
        <v>436</v>
      </c>
      <c r="E759" s="65">
        <v>45230</v>
      </c>
      <c r="F759" s="96"/>
      <c r="G759" s="96"/>
      <c r="H759" s="96"/>
    </row>
    <row r="760" spans="1:8" s="29" customFormat="1" ht="13.8" hidden="1" x14ac:dyDescent="0.25">
      <c r="A760" s="87" t="s">
        <v>5687</v>
      </c>
      <c r="B760" s="87" t="s">
        <v>5544</v>
      </c>
      <c r="C760" s="95" t="s">
        <v>5688</v>
      </c>
      <c r="D760" s="96" t="s">
        <v>436</v>
      </c>
      <c r="E760" s="65">
        <v>45291</v>
      </c>
      <c r="F760" s="96"/>
      <c r="G760" s="96"/>
      <c r="H760" s="96"/>
    </row>
    <row r="761" spans="1:8" s="29" customFormat="1" ht="13.8" hidden="1" x14ac:dyDescent="0.25">
      <c r="A761" s="87" t="s">
        <v>5689</v>
      </c>
      <c r="B761" s="87" t="s">
        <v>230</v>
      </c>
      <c r="C761" s="95" t="s">
        <v>5690</v>
      </c>
      <c r="D761" s="96" t="s">
        <v>436</v>
      </c>
      <c r="E761" s="65">
        <v>45138</v>
      </c>
      <c r="F761" s="96"/>
      <c r="G761" s="96"/>
      <c r="H761" s="96"/>
    </row>
    <row r="762" spans="1:8" s="29" customFormat="1" ht="13.8" hidden="1" x14ac:dyDescent="0.3">
      <c r="A762" s="99" t="s">
        <v>1530</v>
      </c>
      <c r="B762" s="92" t="s">
        <v>1532</v>
      </c>
      <c r="C762" s="93" t="s">
        <v>2956</v>
      </c>
      <c r="D762" s="93" t="s">
        <v>1398</v>
      </c>
      <c r="E762" s="94">
        <v>45134</v>
      </c>
      <c r="F762" s="93" t="s">
        <v>1533</v>
      </c>
      <c r="G762" s="93"/>
      <c r="H762" s="93" t="s">
        <v>1533</v>
      </c>
    </row>
    <row r="763" spans="1:8" s="29" customFormat="1" ht="13.8" hidden="1" x14ac:dyDescent="0.25">
      <c r="A763" s="99" t="s">
        <v>2910</v>
      </c>
      <c r="B763" s="92" t="s">
        <v>2911</v>
      </c>
      <c r="C763" s="93">
        <v>1625</v>
      </c>
      <c r="D763" s="45" t="s">
        <v>4549</v>
      </c>
      <c r="E763" s="94">
        <v>45231</v>
      </c>
      <c r="F763" s="93"/>
      <c r="G763" s="93"/>
      <c r="H763" s="93" t="s">
        <v>1533</v>
      </c>
    </row>
    <row r="764" spans="1:8" s="29" customFormat="1" ht="13.8" hidden="1" x14ac:dyDescent="0.3">
      <c r="A764" s="57" t="s">
        <v>2481</v>
      </c>
      <c r="B764" s="58" t="s">
        <v>4914</v>
      </c>
      <c r="C764" s="59">
        <v>20022</v>
      </c>
      <c r="D764" s="93" t="s">
        <v>5966</v>
      </c>
      <c r="E764" s="60">
        <v>45535</v>
      </c>
      <c r="F764" s="93"/>
      <c r="G764" s="93"/>
      <c r="H764" s="93"/>
    </row>
    <row r="765" spans="1:8" s="29" customFormat="1" ht="13.8" hidden="1" x14ac:dyDescent="0.25">
      <c r="A765" s="98" t="s">
        <v>2481</v>
      </c>
      <c r="B765" s="92" t="s">
        <v>3148</v>
      </c>
      <c r="C765" s="93" t="s">
        <v>3329</v>
      </c>
      <c r="D765" s="93" t="s">
        <v>3328</v>
      </c>
      <c r="E765" s="94">
        <v>45169</v>
      </c>
      <c r="F765" s="93"/>
      <c r="G765" s="93"/>
      <c r="H765" s="93"/>
    </row>
    <row r="766" spans="1:8" s="29" customFormat="1" ht="13.8" x14ac:dyDescent="0.25">
      <c r="A766" s="150" t="s">
        <v>2048</v>
      </c>
      <c r="B766" s="150" t="s">
        <v>2045</v>
      </c>
      <c r="C766" s="151" t="s">
        <v>2046</v>
      </c>
      <c r="D766" s="93" t="s">
        <v>2002</v>
      </c>
      <c r="E766" s="152">
        <v>44773</v>
      </c>
      <c r="F766" s="93"/>
      <c r="G766" s="93"/>
      <c r="H766" s="93"/>
    </row>
    <row r="767" spans="1:8" s="29" customFormat="1" ht="13.8" hidden="1" x14ac:dyDescent="0.25">
      <c r="A767" s="101" t="s">
        <v>2048</v>
      </c>
      <c r="B767" s="44" t="s">
        <v>3809</v>
      </c>
      <c r="C767" s="45" t="s">
        <v>3810</v>
      </c>
      <c r="D767" s="45" t="s">
        <v>1398</v>
      </c>
      <c r="E767" s="46">
        <v>45382</v>
      </c>
      <c r="F767" s="45"/>
      <c r="G767" s="45" t="s">
        <v>1385</v>
      </c>
      <c r="H767" s="45" t="s">
        <v>1385</v>
      </c>
    </row>
    <row r="768" spans="1:8" s="29" customFormat="1" ht="13.8" hidden="1" x14ac:dyDescent="0.3">
      <c r="A768" s="73" t="s">
        <v>7688</v>
      </c>
      <c r="B768" s="89" t="s">
        <v>1604</v>
      </c>
      <c r="C768" s="36" t="s">
        <v>7689</v>
      </c>
      <c r="D768" s="36" t="s">
        <v>1398</v>
      </c>
      <c r="E768" s="42">
        <v>45170</v>
      </c>
      <c r="F768" s="32"/>
      <c r="G768" s="32"/>
      <c r="H768" s="32"/>
    </row>
    <row r="769" spans="1:8" s="29" customFormat="1" ht="13.8" hidden="1" x14ac:dyDescent="0.3">
      <c r="A769" s="73" t="s">
        <v>7688</v>
      </c>
      <c r="B769" s="89" t="s">
        <v>1604</v>
      </c>
      <c r="C769" s="36" t="s">
        <v>7695</v>
      </c>
      <c r="D769" s="36" t="s">
        <v>1398</v>
      </c>
      <c r="E769" s="42">
        <v>45170</v>
      </c>
      <c r="F769" s="32"/>
      <c r="G769" s="32"/>
      <c r="H769" s="32"/>
    </row>
    <row r="770" spans="1:8" s="29" customFormat="1" ht="13.8" hidden="1" x14ac:dyDescent="0.3">
      <c r="A770" s="73" t="s">
        <v>7714</v>
      </c>
      <c r="B770" s="89" t="s">
        <v>1399</v>
      </c>
      <c r="C770" s="36" t="s">
        <v>7695</v>
      </c>
      <c r="D770" s="36" t="s">
        <v>1398</v>
      </c>
      <c r="E770" s="42">
        <v>45132</v>
      </c>
      <c r="F770" s="32"/>
      <c r="G770" s="32"/>
      <c r="H770" s="32"/>
    </row>
    <row r="771" spans="1:8" s="29" customFormat="1" ht="13.8" hidden="1" x14ac:dyDescent="0.3">
      <c r="A771" s="57" t="s">
        <v>1433</v>
      </c>
      <c r="B771" s="57" t="s">
        <v>1488</v>
      </c>
      <c r="C771" s="62">
        <v>21027</v>
      </c>
      <c r="D771" s="93" t="s">
        <v>5966</v>
      </c>
      <c r="E771" s="60">
        <v>45777</v>
      </c>
      <c r="F771" s="93"/>
      <c r="G771" s="93"/>
      <c r="H771" s="93"/>
    </row>
    <row r="772" spans="1:8" s="29" customFormat="1" ht="13.8" hidden="1" x14ac:dyDescent="0.3">
      <c r="A772" s="57" t="s">
        <v>827</v>
      </c>
      <c r="B772" s="57" t="s">
        <v>1488</v>
      </c>
      <c r="C772" s="62">
        <v>21027</v>
      </c>
      <c r="D772" s="93" t="s">
        <v>5966</v>
      </c>
      <c r="E772" s="60">
        <v>45777</v>
      </c>
      <c r="F772" s="93"/>
      <c r="G772" s="93"/>
      <c r="H772" s="93"/>
    </row>
    <row r="773" spans="1:8" s="29" customFormat="1" ht="13.8" hidden="1" x14ac:dyDescent="0.25">
      <c r="A773" s="87" t="s">
        <v>5691</v>
      </c>
      <c r="B773" s="87" t="s">
        <v>5692</v>
      </c>
      <c r="C773" s="95" t="s">
        <v>5693</v>
      </c>
      <c r="D773" s="96" t="s">
        <v>436</v>
      </c>
      <c r="E773" s="65">
        <v>45657</v>
      </c>
      <c r="F773" s="96"/>
      <c r="G773" s="96"/>
      <c r="H773" s="96"/>
    </row>
    <row r="774" spans="1:8" s="29" customFormat="1" ht="13.8" hidden="1" x14ac:dyDescent="0.3">
      <c r="A774" s="57" t="s">
        <v>4482</v>
      </c>
      <c r="B774" s="92" t="s">
        <v>4550</v>
      </c>
      <c r="C774" s="93" t="s">
        <v>4548</v>
      </c>
      <c r="D774" s="93" t="s">
        <v>4549</v>
      </c>
      <c r="E774" s="94">
        <v>46203</v>
      </c>
      <c r="F774" s="93"/>
      <c r="G774" s="93"/>
      <c r="H774" s="93"/>
    </row>
    <row r="775" spans="1:8" s="29" customFormat="1" ht="13.8" hidden="1" x14ac:dyDescent="0.25">
      <c r="A775" s="91" t="s">
        <v>1549</v>
      </c>
      <c r="B775" s="68" t="s">
        <v>3699</v>
      </c>
      <c r="C775" s="45" t="s">
        <v>3700</v>
      </c>
      <c r="D775" s="45" t="s">
        <v>1964</v>
      </c>
      <c r="E775" s="46">
        <v>45930</v>
      </c>
      <c r="F775" s="93"/>
      <c r="G775" s="93"/>
      <c r="H775" s="93" t="s">
        <v>1385</v>
      </c>
    </row>
    <row r="776" spans="1:8" s="29" customFormat="1" ht="13.8" hidden="1" x14ac:dyDescent="0.25">
      <c r="A776" s="91" t="s">
        <v>3307</v>
      </c>
      <c r="B776" s="92" t="s">
        <v>2039</v>
      </c>
      <c r="C776" s="93" t="s">
        <v>3145</v>
      </c>
      <c r="D776" s="93" t="s">
        <v>3328</v>
      </c>
      <c r="E776" s="94">
        <v>45169</v>
      </c>
      <c r="F776" s="93"/>
      <c r="G776" s="93"/>
      <c r="H776" s="93"/>
    </row>
    <row r="777" spans="1:8" s="29" customFormat="1" ht="13.8" hidden="1" x14ac:dyDescent="0.25">
      <c r="A777" s="91" t="s">
        <v>3307</v>
      </c>
      <c r="B777" s="92" t="s">
        <v>3354</v>
      </c>
      <c r="C777" s="93" t="s">
        <v>3152</v>
      </c>
      <c r="D777" s="93" t="s">
        <v>3328</v>
      </c>
      <c r="E777" s="94">
        <v>45169</v>
      </c>
      <c r="F777" s="93"/>
      <c r="G777" s="93"/>
      <c r="H777" s="93"/>
    </row>
    <row r="778" spans="1:8" s="29" customFormat="1" ht="13.8" hidden="1" x14ac:dyDescent="0.25">
      <c r="A778" s="71" t="s">
        <v>7736</v>
      </c>
      <c r="B778" s="89" t="s">
        <v>1612</v>
      </c>
      <c r="C778" s="36" t="s">
        <v>7735</v>
      </c>
      <c r="D778" s="36" t="s">
        <v>1398</v>
      </c>
      <c r="E778" s="42">
        <v>46166</v>
      </c>
      <c r="F778" s="32"/>
      <c r="G778" s="32"/>
      <c r="H778" s="32"/>
    </row>
    <row r="779" spans="1:8" s="29" customFormat="1" ht="13.8" hidden="1" x14ac:dyDescent="0.3">
      <c r="A779" s="99" t="s">
        <v>2957</v>
      </c>
      <c r="B779" s="92" t="s">
        <v>1532</v>
      </c>
      <c r="C779" s="93" t="s">
        <v>2956</v>
      </c>
      <c r="D779" s="93" t="s">
        <v>1398</v>
      </c>
      <c r="E779" s="94">
        <v>45134</v>
      </c>
      <c r="F779" s="93" t="s">
        <v>1534</v>
      </c>
      <c r="G779" s="93"/>
      <c r="H779" s="93" t="s">
        <v>1533</v>
      </c>
    </row>
    <row r="780" spans="1:8" s="29" customFormat="1" ht="13.8" hidden="1" x14ac:dyDescent="0.25">
      <c r="A780" s="92" t="s">
        <v>2957</v>
      </c>
      <c r="B780" s="92" t="s">
        <v>1583</v>
      </c>
      <c r="C780" s="93" t="s">
        <v>4627</v>
      </c>
      <c r="D780" s="93" t="s">
        <v>1398</v>
      </c>
      <c r="E780" s="94">
        <v>45155</v>
      </c>
      <c r="F780" s="93"/>
      <c r="G780" s="93" t="s">
        <v>1385</v>
      </c>
      <c r="H780" s="44" t="s">
        <v>1533</v>
      </c>
    </row>
    <row r="781" spans="1:8" s="29" customFormat="1" ht="13.8" hidden="1" x14ac:dyDescent="0.25">
      <c r="A781" s="92" t="s">
        <v>8359</v>
      </c>
      <c r="B781" s="92" t="s">
        <v>3085</v>
      </c>
      <c r="C781" s="93" t="s">
        <v>2090</v>
      </c>
      <c r="D781" s="93" t="s">
        <v>2468</v>
      </c>
      <c r="E781" s="107"/>
      <c r="F781" s="93"/>
      <c r="G781" s="93"/>
      <c r="H781" s="44"/>
    </row>
    <row r="782" spans="1:8" s="29" customFormat="1" ht="13.8" hidden="1" x14ac:dyDescent="0.25">
      <c r="A782" s="98" t="s">
        <v>3373</v>
      </c>
      <c r="B782" s="92" t="s">
        <v>3148</v>
      </c>
      <c r="C782" s="93" t="s">
        <v>3329</v>
      </c>
      <c r="D782" s="93" t="s">
        <v>3328</v>
      </c>
      <c r="E782" s="94">
        <v>45169</v>
      </c>
      <c r="F782" s="93"/>
      <c r="G782" s="93"/>
      <c r="H782" s="93"/>
    </row>
    <row r="783" spans="1:8" s="29" customFormat="1" ht="13.8" hidden="1" x14ac:dyDescent="0.3">
      <c r="A783" s="99" t="s">
        <v>4876</v>
      </c>
      <c r="B783" s="92" t="s">
        <v>4877</v>
      </c>
      <c r="C783" s="93" t="s">
        <v>4878</v>
      </c>
      <c r="D783" s="93" t="s">
        <v>1398</v>
      </c>
      <c r="E783" s="94">
        <v>45190</v>
      </c>
      <c r="F783" s="93"/>
      <c r="G783" s="93"/>
      <c r="H783" s="93" t="s">
        <v>1385</v>
      </c>
    </row>
    <row r="784" spans="1:8" s="29" customFormat="1" ht="13.8" hidden="1" x14ac:dyDescent="0.3">
      <c r="A784" s="57" t="s">
        <v>2619</v>
      </c>
      <c r="B784" s="57" t="s">
        <v>1498</v>
      </c>
      <c r="C784" s="62">
        <v>2201</v>
      </c>
      <c r="D784" s="93" t="s">
        <v>5966</v>
      </c>
      <c r="E784" s="60">
        <v>45260</v>
      </c>
      <c r="F784" s="93"/>
      <c r="G784" s="93"/>
      <c r="H784" s="93"/>
    </row>
    <row r="785" spans="1:8" s="29" customFormat="1" ht="13.8" hidden="1" x14ac:dyDescent="0.3">
      <c r="A785" s="57" t="s">
        <v>2619</v>
      </c>
      <c r="B785" s="57" t="s">
        <v>1497</v>
      </c>
      <c r="C785" s="62">
        <v>2211</v>
      </c>
      <c r="D785" s="93" t="s">
        <v>5966</v>
      </c>
      <c r="E785" s="60">
        <v>45230</v>
      </c>
      <c r="F785" s="93"/>
      <c r="G785" s="93"/>
      <c r="H785" s="93"/>
    </row>
    <row r="786" spans="1:8" s="29" customFormat="1" ht="13.8" hidden="1" x14ac:dyDescent="0.3">
      <c r="A786" s="57" t="s">
        <v>1434</v>
      </c>
      <c r="B786" s="57" t="s">
        <v>1488</v>
      </c>
      <c r="C786" s="62">
        <v>21027</v>
      </c>
      <c r="D786" s="93" t="s">
        <v>5966</v>
      </c>
      <c r="E786" s="60">
        <v>45777</v>
      </c>
      <c r="F786" s="93"/>
      <c r="G786" s="93"/>
      <c r="H786" s="93"/>
    </row>
    <row r="787" spans="1:8" s="29" customFormat="1" ht="13.8" hidden="1" x14ac:dyDescent="0.25">
      <c r="A787" s="44" t="s">
        <v>1190</v>
      </c>
      <c r="B787" s="44" t="s">
        <v>1508</v>
      </c>
      <c r="C787" s="45" t="s">
        <v>1525</v>
      </c>
      <c r="D787" s="93" t="s">
        <v>5966</v>
      </c>
      <c r="E787" s="70" t="s">
        <v>1528</v>
      </c>
      <c r="F787" s="93"/>
      <c r="G787" s="93"/>
      <c r="H787" s="93"/>
    </row>
    <row r="788" spans="1:8" s="29" customFormat="1" ht="13.8" hidden="1" x14ac:dyDescent="0.25">
      <c r="A788" s="101" t="s">
        <v>3821</v>
      </c>
      <c r="B788" s="44" t="s">
        <v>3809</v>
      </c>
      <c r="C788" s="45" t="s">
        <v>3810</v>
      </c>
      <c r="D788" s="45" t="s">
        <v>1398</v>
      </c>
      <c r="E788" s="46">
        <v>45382</v>
      </c>
      <c r="F788" s="45"/>
      <c r="G788" s="45" t="s">
        <v>1385</v>
      </c>
      <c r="H788" s="45" t="s">
        <v>1385</v>
      </c>
    </row>
    <row r="789" spans="1:8" s="29" customFormat="1" ht="13.8" hidden="1" x14ac:dyDescent="0.3">
      <c r="A789" s="99" t="s">
        <v>1952</v>
      </c>
      <c r="B789" s="92" t="s">
        <v>3657</v>
      </c>
      <c r="C789" s="93" t="s">
        <v>3686</v>
      </c>
      <c r="D789" s="93" t="s">
        <v>1814</v>
      </c>
      <c r="E789" s="94">
        <v>45291</v>
      </c>
      <c r="F789" s="93"/>
      <c r="G789" s="93"/>
      <c r="H789" s="93"/>
    </row>
    <row r="790" spans="1:8" s="29" customFormat="1" ht="13.8" hidden="1" x14ac:dyDescent="0.3">
      <c r="A790" s="174" t="s">
        <v>2065</v>
      </c>
      <c r="B790" s="174" t="s">
        <v>2066</v>
      </c>
      <c r="C790" s="36" t="s">
        <v>7732</v>
      </c>
      <c r="D790" s="36" t="s">
        <v>1398</v>
      </c>
      <c r="E790" s="42">
        <v>45063</v>
      </c>
      <c r="F790" s="32"/>
      <c r="G790" s="32"/>
      <c r="H790" s="32"/>
    </row>
    <row r="791" spans="1:8" s="29" customFormat="1" ht="13.8" hidden="1" x14ac:dyDescent="0.25">
      <c r="A791" s="101" t="s">
        <v>3822</v>
      </c>
      <c r="B791" s="44" t="s">
        <v>3809</v>
      </c>
      <c r="C791" s="45" t="s">
        <v>3810</v>
      </c>
      <c r="D791" s="45" t="s">
        <v>1398</v>
      </c>
      <c r="E791" s="46">
        <v>45382</v>
      </c>
      <c r="F791" s="45"/>
      <c r="G791" s="45" t="s">
        <v>1385</v>
      </c>
      <c r="H791" s="45" t="s">
        <v>1385</v>
      </c>
    </row>
    <row r="792" spans="1:8" s="29" customFormat="1" ht="13.8" hidden="1" x14ac:dyDescent="0.3">
      <c r="A792" s="57" t="s">
        <v>4483</v>
      </c>
      <c r="B792" s="92" t="s">
        <v>4550</v>
      </c>
      <c r="C792" s="93" t="s">
        <v>4548</v>
      </c>
      <c r="D792" s="93" t="s">
        <v>4549</v>
      </c>
      <c r="E792" s="94">
        <v>46203</v>
      </c>
      <c r="F792" s="93"/>
      <c r="G792" s="93"/>
      <c r="H792" s="93"/>
    </row>
    <row r="793" spans="1:8" s="29" customFormat="1" ht="13.8" hidden="1" x14ac:dyDescent="0.3">
      <c r="A793" s="57" t="s">
        <v>5889</v>
      </c>
      <c r="B793" s="57" t="s">
        <v>1497</v>
      </c>
      <c r="C793" s="62">
        <v>2211</v>
      </c>
      <c r="D793" s="93" t="s">
        <v>5966</v>
      </c>
      <c r="E793" s="60">
        <v>45230</v>
      </c>
      <c r="F793" s="93"/>
      <c r="G793" s="93"/>
      <c r="H793" s="93"/>
    </row>
    <row r="794" spans="1:8" s="29" customFormat="1" ht="13.8" hidden="1" x14ac:dyDescent="0.3">
      <c r="A794" s="57" t="s">
        <v>4484</v>
      </c>
      <c r="B794" s="92" t="s">
        <v>4550</v>
      </c>
      <c r="C794" s="93" t="s">
        <v>4548</v>
      </c>
      <c r="D794" s="93" t="s">
        <v>4549</v>
      </c>
      <c r="E794" s="94">
        <v>46203</v>
      </c>
      <c r="F794" s="93"/>
      <c r="G794" s="93"/>
      <c r="H794" s="93"/>
    </row>
    <row r="795" spans="1:8" s="29" customFormat="1" ht="13.8" hidden="1" x14ac:dyDescent="0.25">
      <c r="A795" s="87" t="s">
        <v>4484</v>
      </c>
      <c r="B795" s="87" t="s">
        <v>229</v>
      </c>
      <c r="C795" s="95" t="s">
        <v>5694</v>
      </c>
      <c r="D795" s="96" t="s">
        <v>436</v>
      </c>
      <c r="E795" s="65">
        <v>45169</v>
      </c>
      <c r="F795" s="96"/>
      <c r="G795" s="96"/>
      <c r="H795" s="96"/>
    </row>
    <row r="796" spans="1:8" s="29" customFormat="1" ht="13.8" hidden="1" x14ac:dyDescent="0.25">
      <c r="A796" s="101" t="s">
        <v>3823</v>
      </c>
      <c r="B796" s="44" t="s">
        <v>3809</v>
      </c>
      <c r="C796" s="45" t="s">
        <v>3810</v>
      </c>
      <c r="D796" s="45" t="s">
        <v>1398</v>
      </c>
      <c r="E796" s="46">
        <v>45382</v>
      </c>
      <c r="F796" s="45"/>
      <c r="G796" s="45" t="s">
        <v>1385</v>
      </c>
      <c r="H796" s="45" t="s">
        <v>1385</v>
      </c>
    </row>
    <row r="797" spans="1:8" s="29" customFormat="1" ht="13.8" x14ac:dyDescent="0.25">
      <c r="A797" s="101" t="s">
        <v>4089</v>
      </c>
      <c r="B797" s="67" t="s">
        <v>4091</v>
      </c>
      <c r="C797" s="45" t="s">
        <v>4090</v>
      </c>
      <c r="D797" s="45" t="s">
        <v>1971</v>
      </c>
      <c r="E797" s="69">
        <v>44682</v>
      </c>
      <c r="F797" s="45"/>
      <c r="G797" s="45"/>
      <c r="H797" s="45"/>
    </row>
    <row r="798" spans="1:8" s="29" customFormat="1" ht="13.8" hidden="1" x14ac:dyDescent="0.3">
      <c r="A798" s="99" t="s">
        <v>1539</v>
      </c>
      <c r="B798" s="92" t="s">
        <v>7637</v>
      </c>
      <c r="C798" s="93" t="s">
        <v>7638</v>
      </c>
      <c r="D798" s="93" t="s">
        <v>1398</v>
      </c>
      <c r="E798" s="94">
        <v>46961</v>
      </c>
      <c r="F798" s="32"/>
      <c r="G798" s="32"/>
      <c r="H798" s="32"/>
    </row>
    <row r="799" spans="1:8" s="29" customFormat="1" ht="13.8" hidden="1" x14ac:dyDescent="0.3">
      <c r="A799" s="57" t="s">
        <v>2482</v>
      </c>
      <c r="B799" s="57" t="s">
        <v>2495</v>
      </c>
      <c r="C799" s="62">
        <v>21030</v>
      </c>
      <c r="D799" s="93" t="s">
        <v>5966</v>
      </c>
      <c r="E799" s="60">
        <v>45961</v>
      </c>
      <c r="F799" s="93"/>
      <c r="G799" s="93"/>
      <c r="H799" s="93"/>
    </row>
    <row r="800" spans="1:8" s="29" customFormat="1" ht="13.8" hidden="1" x14ac:dyDescent="0.25">
      <c r="A800" s="87" t="s">
        <v>5695</v>
      </c>
      <c r="B800" s="87" t="s">
        <v>5588</v>
      </c>
      <c r="C800" s="95" t="s">
        <v>5696</v>
      </c>
      <c r="D800" s="96" t="s">
        <v>436</v>
      </c>
      <c r="E800" s="65">
        <v>45291</v>
      </c>
      <c r="F800" s="96"/>
      <c r="G800" s="96"/>
      <c r="H800" s="96"/>
    </row>
    <row r="801" spans="1:8" s="29" customFormat="1" ht="13.8" x14ac:dyDescent="0.25">
      <c r="A801" s="44" t="s">
        <v>2501</v>
      </c>
      <c r="B801" s="44" t="s">
        <v>2502</v>
      </c>
      <c r="C801" s="45" t="s">
        <v>1986</v>
      </c>
      <c r="D801" s="93" t="s">
        <v>2468</v>
      </c>
      <c r="E801" s="69">
        <v>44804</v>
      </c>
      <c r="F801" s="93"/>
      <c r="G801" s="93"/>
      <c r="H801" s="93" t="s">
        <v>1385</v>
      </c>
    </row>
    <row r="802" spans="1:8" s="29" customFormat="1" ht="13.8" hidden="1" x14ac:dyDescent="0.25">
      <c r="A802" s="127" t="s">
        <v>3824</v>
      </c>
      <c r="B802" s="44" t="s">
        <v>3809</v>
      </c>
      <c r="C802" s="45" t="s">
        <v>3810</v>
      </c>
      <c r="D802" s="45" t="s">
        <v>1398</v>
      </c>
      <c r="E802" s="46">
        <v>45382</v>
      </c>
      <c r="F802" s="45"/>
      <c r="G802" s="45" t="s">
        <v>1385</v>
      </c>
      <c r="H802" s="45" t="s">
        <v>1385</v>
      </c>
    </row>
    <row r="803" spans="1:8" s="29" customFormat="1" ht="13.8" hidden="1" x14ac:dyDescent="0.25">
      <c r="A803" s="100" t="s">
        <v>269</v>
      </c>
      <c r="B803" s="87" t="s">
        <v>177</v>
      </c>
      <c r="C803" s="95" t="s">
        <v>390</v>
      </c>
      <c r="D803" s="96" t="s">
        <v>436</v>
      </c>
      <c r="E803" s="65">
        <v>45230</v>
      </c>
      <c r="F803" s="96"/>
      <c r="G803" s="96"/>
      <c r="H803" s="96"/>
    </row>
    <row r="804" spans="1:8" s="29" customFormat="1" ht="13.8" hidden="1" x14ac:dyDescent="0.3">
      <c r="A804" s="58" t="s">
        <v>1435</v>
      </c>
      <c r="B804" s="58" t="s">
        <v>4914</v>
      </c>
      <c r="C804" s="59">
        <v>20022</v>
      </c>
      <c r="D804" s="93" t="s">
        <v>5966</v>
      </c>
      <c r="E804" s="60">
        <v>45535</v>
      </c>
      <c r="F804" s="93"/>
      <c r="G804" s="93"/>
      <c r="H804" s="93"/>
    </row>
    <row r="805" spans="1:8" s="29" customFormat="1" ht="13.8" hidden="1" x14ac:dyDescent="0.25">
      <c r="A805" s="44" t="s">
        <v>2999</v>
      </c>
      <c r="B805" s="44" t="s">
        <v>1776</v>
      </c>
      <c r="C805" s="45">
        <v>2020000606</v>
      </c>
      <c r="D805" s="45" t="s">
        <v>1800</v>
      </c>
      <c r="E805" s="46">
        <v>46387</v>
      </c>
      <c r="F805" s="93"/>
      <c r="G805" s="93"/>
      <c r="H805" s="93"/>
    </row>
    <row r="806" spans="1:8" s="29" customFormat="1" ht="13.8" hidden="1" x14ac:dyDescent="0.25">
      <c r="A806" s="150" t="s">
        <v>2106</v>
      </c>
      <c r="B806" s="57" t="s">
        <v>2471</v>
      </c>
      <c r="C806" s="62" t="s">
        <v>4969</v>
      </c>
      <c r="D806" s="93" t="s">
        <v>1616</v>
      </c>
      <c r="E806" s="60">
        <v>45535</v>
      </c>
      <c r="F806" s="93"/>
      <c r="G806" s="93"/>
      <c r="H806" s="93" t="s">
        <v>1385</v>
      </c>
    </row>
    <row r="807" spans="1:8" s="29" customFormat="1" ht="13.8" hidden="1" x14ac:dyDescent="0.25">
      <c r="A807" s="87" t="s">
        <v>270</v>
      </c>
      <c r="B807" s="87" t="s">
        <v>5213</v>
      </c>
      <c r="C807" s="95" t="s">
        <v>3864</v>
      </c>
      <c r="D807" s="96" t="s">
        <v>436</v>
      </c>
      <c r="E807" s="65">
        <v>45535</v>
      </c>
      <c r="F807" s="96"/>
      <c r="G807" s="96"/>
      <c r="H807" s="96"/>
    </row>
    <row r="808" spans="1:8" s="29" customFormat="1" ht="13.8" hidden="1" x14ac:dyDescent="0.25">
      <c r="A808" s="91" t="s">
        <v>3308</v>
      </c>
      <c r="B808" s="92" t="s">
        <v>2039</v>
      </c>
      <c r="C808" s="93" t="s">
        <v>3145</v>
      </c>
      <c r="D808" s="93" t="s">
        <v>3328</v>
      </c>
      <c r="E808" s="94">
        <v>45169</v>
      </c>
      <c r="F808" s="93"/>
      <c r="G808" s="93"/>
      <c r="H808" s="93"/>
    </row>
    <row r="809" spans="1:8" s="29" customFormat="1" ht="13.8" hidden="1" x14ac:dyDescent="0.25">
      <c r="A809" s="91" t="s">
        <v>3308</v>
      </c>
      <c r="B809" s="92" t="s">
        <v>3354</v>
      </c>
      <c r="C809" s="93" t="s">
        <v>3152</v>
      </c>
      <c r="D809" s="93" t="s">
        <v>3328</v>
      </c>
      <c r="E809" s="94">
        <v>45169</v>
      </c>
      <c r="F809" s="93"/>
      <c r="G809" s="93"/>
      <c r="H809" s="93"/>
    </row>
    <row r="810" spans="1:8" s="29" customFormat="1" ht="13.8" hidden="1" x14ac:dyDescent="0.3">
      <c r="A810" s="57" t="s">
        <v>5890</v>
      </c>
      <c r="B810" s="57" t="s">
        <v>1497</v>
      </c>
      <c r="C810" s="62">
        <v>2211</v>
      </c>
      <c r="D810" s="93" t="s">
        <v>5966</v>
      </c>
      <c r="E810" s="60">
        <v>45230</v>
      </c>
      <c r="F810" s="93"/>
      <c r="G810" s="93"/>
      <c r="H810" s="93"/>
    </row>
    <row r="811" spans="1:8" s="29" customFormat="1" ht="13.8" hidden="1" x14ac:dyDescent="0.25">
      <c r="A811" s="44" t="s">
        <v>5891</v>
      </c>
      <c r="B811" s="44" t="s">
        <v>5936</v>
      </c>
      <c r="C811" s="45" t="s">
        <v>5940</v>
      </c>
      <c r="D811" s="93" t="s">
        <v>5966</v>
      </c>
      <c r="E811" s="70" t="s">
        <v>1528</v>
      </c>
      <c r="F811" s="93"/>
      <c r="G811" s="93"/>
      <c r="H811" s="93"/>
    </row>
    <row r="812" spans="1:8" s="29" customFormat="1" ht="13.8" hidden="1" x14ac:dyDescent="0.25">
      <c r="A812" s="44" t="s">
        <v>4857</v>
      </c>
      <c r="B812" s="44" t="s">
        <v>4550</v>
      </c>
      <c r="C812" s="45" t="s">
        <v>4603</v>
      </c>
      <c r="D812" s="45" t="s">
        <v>2057</v>
      </c>
      <c r="E812" s="46">
        <v>45536</v>
      </c>
      <c r="F812" s="45"/>
      <c r="G812" s="45"/>
      <c r="H812" s="93"/>
    </row>
    <row r="813" spans="1:8" s="29" customFormat="1" ht="13.8" hidden="1" x14ac:dyDescent="0.25">
      <c r="A813" s="41" t="s">
        <v>7796</v>
      </c>
      <c r="B813" s="41" t="s">
        <v>7792</v>
      </c>
      <c r="C813" s="88" t="s">
        <v>7793</v>
      </c>
      <c r="D813" s="36" t="s">
        <v>1398</v>
      </c>
      <c r="E813" s="43">
        <v>45610</v>
      </c>
      <c r="F813" s="32"/>
      <c r="G813" s="32"/>
      <c r="H813" s="32"/>
    </row>
    <row r="814" spans="1:8" s="29" customFormat="1" ht="13.8" hidden="1" x14ac:dyDescent="0.25">
      <c r="A814" s="44" t="s">
        <v>1436</v>
      </c>
      <c r="B814" s="44" t="s">
        <v>1509</v>
      </c>
      <c r="C814" s="45" t="s">
        <v>5958</v>
      </c>
      <c r="D814" s="93" t="s">
        <v>5966</v>
      </c>
      <c r="E814" s="70" t="s">
        <v>1528</v>
      </c>
      <c r="F814" s="93"/>
      <c r="G814" s="93"/>
      <c r="H814" s="93"/>
    </row>
    <row r="815" spans="1:8" s="29" customFormat="1" ht="13.8" hidden="1" x14ac:dyDescent="0.25">
      <c r="A815" s="91" t="s">
        <v>4176</v>
      </c>
      <c r="B815" s="68" t="s">
        <v>4178</v>
      </c>
      <c r="C815" s="45" t="s">
        <v>4177</v>
      </c>
      <c r="D815" s="45" t="s">
        <v>1971</v>
      </c>
      <c r="E815" s="46">
        <v>46193</v>
      </c>
      <c r="F815" s="93"/>
      <c r="G815" s="93"/>
      <c r="H815" s="93"/>
    </row>
    <row r="816" spans="1:8" s="29" customFormat="1" ht="13.8" x14ac:dyDescent="0.25">
      <c r="A816" s="111" t="s">
        <v>2049</v>
      </c>
      <c r="B816" s="111" t="s">
        <v>2045</v>
      </c>
      <c r="C816" s="151" t="s">
        <v>4971</v>
      </c>
      <c r="D816" s="93" t="s">
        <v>2002</v>
      </c>
      <c r="E816" s="152">
        <v>44742</v>
      </c>
      <c r="F816" s="142"/>
      <c r="G816" s="142"/>
      <c r="H816" s="93"/>
    </row>
    <row r="817" spans="1:8" s="29" customFormat="1" ht="13.8" hidden="1" x14ac:dyDescent="0.3">
      <c r="A817" s="57" t="s">
        <v>5892</v>
      </c>
      <c r="B817" s="57" t="s">
        <v>2495</v>
      </c>
      <c r="C817" s="62">
        <v>21030</v>
      </c>
      <c r="D817" s="93" t="s">
        <v>5966</v>
      </c>
      <c r="E817" s="60">
        <v>45961</v>
      </c>
      <c r="F817" s="93"/>
      <c r="G817" s="93"/>
      <c r="H817" s="93"/>
    </row>
    <row r="818" spans="1:8" s="29" customFormat="1" ht="13.8" hidden="1" x14ac:dyDescent="0.25">
      <c r="A818" s="100" t="s">
        <v>4137</v>
      </c>
      <c r="B818" s="92" t="s">
        <v>4153</v>
      </c>
      <c r="C818" s="93" t="s">
        <v>4154</v>
      </c>
      <c r="D818" s="93" t="s">
        <v>1398</v>
      </c>
      <c r="E818" s="94">
        <v>45401</v>
      </c>
      <c r="F818" s="93"/>
      <c r="G818" s="93"/>
      <c r="H818" s="93"/>
    </row>
    <row r="819" spans="1:8" s="29" customFormat="1" ht="13.8" hidden="1" x14ac:dyDescent="0.3">
      <c r="A819" s="111" t="s">
        <v>2071</v>
      </c>
      <c r="B819" s="111" t="s">
        <v>2072</v>
      </c>
      <c r="C819" s="142" t="s">
        <v>3688</v>
      </c>
      <c r="D819" s="93" t="s">
        <v>2073</v>
      </c>
      <c r="E819" s="143">
        <v>45566</v>
      </c>
      <c r="F819" s="142"/>
      <c r="G819" s="142"/>
      <c r="H819" s="93" t="s">
        <v>1385</v>
      </c>
    </row>
    <row r="820" spans="1:8" s="29" customFormat="1" ht="13.8" hidden="1" x14ac:dyDescent="0.25">
      <c r="A820" s="44" t="s">
        <v>5893</v>
      </c>
      <c r="B820" s="44" t="s">
        <v>236</v>
      </c>
      <c r="C820" s="45" t="s">
        <v>5957</v>
      </c>
      <c r="D820" s="93" t="s">
        <v>5966</v>
      </c>
      <c r="E820" s="70" t="s">
        <v>1528</v>
      </c>
      <c r="F820" s="93"/>
      <c r="G820" s="93"/>
      <c r="H820" s="93"/>
    </row>
    <row r="821" spans="1:8" s="29" customFormat="1" ht="13.8" hidden="1" x14ac:dyDescent="0.25">
      <c r="A821" s="44" t="s">
        <v>1725</v>
      </c>
      <c r="B821" s="44" t="s">
        <v>1769</v>
      </c>
      <c r="C821" s="45" t="s">
        <v>2542</v>
      </c>
      <c r="D821" s="45" t="s">
        <v>1800</v>
      </c>
      <c r="E821" s="45" t="s">
        <v>2974</v>
      </c>
      <c r="F821" s="93"/>
      <c r="G821" s="93"/>
      <c r="H821" s="93"/>
    </row>
    <row r="822" spans="1:8" s="29" customFormat="1" ht="13.8" hidden="1" x14ac:dyDescent="0.25">
      <c r="A822" s="44" t="s">
        <v>3001</v>
      </c>
      <c r="B822" s="44" t="s">
        <v>1776</v>
      </c>
      <c r="C822" s="45">
        <v>2020000622</v>
      </c>
      <c r="D822" s="45" t="s">
        <v>1800</v>
      </c>
      <c r="E822" s="46">
        <v>46387</v>
      </c>
      <c r="F822" s="93"/>
      <c r="G822" s="93"/>
      <c r="H822" s="93"/>
    </row>
    <row r="823" spans="1:8" s="29" customFormat="1" ht="13.8" hidden="1" x14ac:dyDescent="0.25">
      <c r="A823" s="87" t="s">
        <v>5697</v>
      </c>
      <c r="B823" s="87" t="s">
        <v>5698</v>
      </c>
      <c r="C823" s="95" t="s">
        <v>5699</v>
      </c>
      <c r="D823" s="96" t="s">
        <v>436</v>
      </c>
      <c r="E823" s="65">
        <v>45138</v>
      </c>
      <c r="F823" s="96"/>
      <c r="G823" s="96"/>
      <c r="H823" s="96"/>
    </row>
    <row r="824" spans="1:8" s="29" customFormat="1" ht="13.8" hidden="1" x14ac:dyDescent="0.25">
      <c r="A824" s="76" t="s">
        <v>7576</v>
      </c>
      <c r="B824" s="76" t="s">
        <v>2495</v>
      </c>
      <c r="C824" s="97" t="s">
        <v>7577</v>
      </c>
      <c r="D824" s="97" t="s">
        <v>1702</v>
      </c>
      <c r="E824" s="64">
        <v>45107</v>
      </c>
      <c r="F824" s="93"/>
      <c r="G824" s="93"/>
      <c r="H824" s="93"/>
    </row>
    <row r="825" spans="1:8" s="29" customFormat="1" ht="13.8" hidden="1" x14ac:dyDescent="0.3">
      <c r="A825" s="57" t="s">
        <v>1437</v>
      </c>
      <c r="B825" s="57" t="s">
        <v>1488</v>
      </c>
      <c r="C825" s="62">
        <v>21027</v>
      </c>
      <c r="D825" s="93" t="s">
        <v>5966</v>
      </c>
      <c r="E825" s="60">
        <v>45777</v>
      </c>
      <c r="F825" s="93"/>
      <c r="G825" s="93"/>
      <c r="H825" s="93"/>
    </row>
    <row r="826" spans="1:8" s="29" customFormat="1" ht="13.8" hidden="1" x14ac:dyDescent="0.25">
      <c r="A826" s="120" t="s">
        <v>2282</v>
      </c>
      <c r="B826" s="114" t="s">
        <v>2262</v>
      </c>
      <c r="C826" s="106" t="s">
        <v>3245</v>
      </c>
      <c r="D826" s="93" t="s">
        <v>1593</v>
      </c>
      <c r="E826" s="115">
        <v>45869</v>
      </c>
      <c r="F826" s="93"/>
      <c r="G826" s="93"/>
      <c r="H826" s="93"/>
    </row>
    <row r="827" spans="1:8" s="29" customFormat="1" ht="13.8" hidden="1" x14ac:dyDescent="0.25">
      <c r="A827" s="71" t="s">
        <v>7789</v>
      </c>
      <c r="B827" s="71" t="s">
        <v>7786</v>
      </c>
      <c r="C827" s="88" t="s">
        <v>7787</v>
      </c>
      <c r="D827" s="36" t="s">
        <v>1398</v>
      </c>
      <c r="E827" s="42">
        <v>46075</v>
      </c>
      <c r="F827" s="32"/>
      <c r="G827" s="32"/>
      <c r="H827" s="32"/>
    </row>
    <row r="828" spans="1:8" s="29" customFormat="1" ht="13.8" hidden="1" x14ac:dyDescent="0.25">
      <c r="A828" s="127" t="s">
        <v>3825</v>
      </c>
      <c r="B828" s="44" t="s">
        <v>3809</v>
      </c>
      <c r="C828" s="45" t="s">
        <v>3810</v>
      </c>
      <c r="D828" s="45" t="s">
        <v>1398</v>
      </c>
      <c r="E828" s="46">
        <v>45382</v>
      </c>
      <c r="F828" s="45"/>
      <c r="G828" s="45" t="s">
        <v>1385</v>
      </c>
      <c r="H828" s="45" t="s">
        <v>1385</v>
      </c>
    </row>
    <row r="829" spans="1:8" s="29" customFormat="1" ht="13.8" hidden="1" x14ac:dyDescent="0.3">
      <c r="A829" s="57" t="s">
        <v>5152</v>
      </c>
      <c r="B829" s="57" t="s">
        <v>2495</v>
      </c>
      <c r="C829" s="62">
        <v>21030</v>
      </c>
      <c r="D829" s="93" t="s">
        <v>5966</v>
      </c>
      <c r="E829" s="60">
        <v>45961</v>
      </c>
      <c r="F829" s="93"/>
      <c r="G829" s="93"/>
      <c r="H829" s="93"/>
    </row>
    <row r="830" spans="1:8" s="29" customFormat="1" ht="13.8" hidden="1" x14ac:dyDescent="0.25">
      <c r="A830" s="87" t="s">
        <v>271</v>
      </c>
      <c r="B830" s="87" t="s">
        <v>272</v>
      </c>
      <c r="C830" s="95" t="s">
        <v>391</v>
      </c>
      <c r="D830" s="96" t="s">
        <v>436</v>
      </c>
      <c r="E830" s="65">
        <v>45260</v>
      </c>
      <c r="F830" s="96"/>
      <c r="G830" s="96"/>
      <c r="H830" s="96"/>
    </row>
    <row r="831" spans="1:8" s="29" customFormat="1" ht="13.8" hidden="1" x14ac:dyDescent="0.3">
      <c r="A831" s="57" t="s">
        <v>1196</v>
      </c>
      <c r="B831" s="57" t="s">
        <v>1488</v>
      </c>
      <c r="C831" s="62">
        <v>21027</v>
      </c>
      <c r="D831" s="93" t="s">
        <v>5966</v>
      </c>
      <c r="E831" s="60">
        <v>45777</v>
      </c>
      <c r="F831" s="93"/>
      <c r="G831" s="93"/>
      <c r="H831" s="93"/>
    </row>
    <row r="832" spans="1:8" s="29" customFormat="1" ht="13.8" hidden="1" x14ac:dyDescent="0.25">
      <c r="A832" s="87" t="s">
        <v>5700</v>
      </c>
      <c r="B832" s="87" t="s">
        <v>5535</v>
      </c>
      <c r="C832" s="95" t="s">
        <v>5701</v>
      </c>
      <c r="D832" s="96" t="s">
        <v>436</v>
      </c>
      <c r="E832" s="65">
        <v>46022</v>
      </c>
      <c r="F832" s="96"/>
      <c r="G832" s="96"/>
      <c r="H832" s="96"/>
    </row>
    <row r="833" spans="1:8" s="29" customFormat="1" ht="13.8" hidden="1" x14ac:dyDescent="0.3">
      <c r="A833" s="57" t="s">
        <v>1438</v>
      </c>
      <c r="B833" s="57" t="s">
        <v>1488</v>
      </c>
      <c r="C833" s="62">
        <v>21027</v>
      </c>
      <c r="D833" s="93" t="s">
        <v>5966</v>
      </c>
      <c r="E833" s="60">
        <v>45777</v>
      </c>
      <c r="F833" s="93"/>
      <c r="G833" s="93"/>
      <c r="H833" s="93"/>
    </row>
    <row r="834" spans="1:8" s="29" customFormat="1" ht="13.8" hidden="1" x14ac:dyDescent="0.3">
      <c r="A834" s="57" t="s">
        <v>4485</v>
      </c>
      <c r="B834" s="92" t="s">
        <v>4550</v>
      </c>
      <c r="C834" s="93" t="s">
        <v>4548</v>
      </c>
      <c r="D834" s="93" t="s">
        <v>4549</v>
      </c>
      <c r="E834" s="94">
        <v>46203</v>
      </c>
      <c r="F834" s="93"/>
      <c r="G834" s="93"/>
      <c r="H834" s="93"/>
    </row>
    <row r="835" spans="1:8" s="29" customFormat="1" ht="13.8" hidden="1" x14ac:dyDescent="0.25">
      <c r="A835" s="120" t="s">
        <v>2283</v>
      </c>
      <c r="B835" s="114" t="s">
        <v>2263</v>
      </c>
      <c r="C835" s="106" t="s">
        <v>2264</v>
      </c>
      <c r="D835" s="93" t="s">
        <v>1593</v>
      </c>
      <c r="E835" s="115">
        <v>45199</v>
      </c>
      <c r="F835" s="93"/>
      <c r="G835" s="93"/>
      <c r="H835" s="93"/>
    </row>
    <row r="836" spans="1:8" s="29" customFormat="1" ht="13.8" hidden="1" x14ac:dyDescent="0.25">
      <c r="A836" s="133" t="s">
        <v>273</v>
      </c>
      <c r="B836" s="87" t="s">
        <v>8966</v>
      </c>
      <c r="C836" s="95" t="s">
        <v>8967</v>
      </c>
      <c r="D836" s="96" t="s">
        <v>436</v>
      </c>
      <c r="E836" s="65">
        <v>45260</v>
      </c>
      <c r="F836" s="96"/>
      <c r="G836" s="96"/>
      <c r="H836" s="96"/>
    </row>
    <row r="837" spans="1:8" s="29" customFormat="1" ht="13.8" hidden="1" x14ac:dyDescent="0.25">
      <c r="A837" s="114" t="s">
        <v>2284</v>
      </c>
      <c r="B837" s="114" t="s">
        <v>2207</v>
      </c>
      <c r="C837" s="106" t="s">
        <v>2265</v>
      </c>
      <c r="D837" s="93" t="s">
        <v>1593</v>
      </c>
      <c r="E837" s="115">
        <v>45107</v>
      </c>
      <c r="F837" s="93"/>
      <c r="G837" s="93"/>
      <c r="H837" s="93"/>
    </row>
    <row r="838" spans="1:8" s="29" customFormat="1" ht="13.8" hidden="1" x14ac:dyDescent="0.25">
      <c r="A838" s="102" t="s">
        <v>3970</v>
      </c>
      <c r="B838" s="92" t="s">
        <v>4085</v>
      </c>
      <c r="C838" s="93" t="s">
        <v>4084</v>
      </c>
      <c r="D838" s="93" t="s">
        <v>1398</v>
      </c>
      <c r="E838" s="94">
        <v>45429</v>
      </c>
      <c r="F838" s="93"/>
      <c r="G838" s="93" t="s">
        <v>1385</v>
      </c>
      <c r="H838" s="93" t="s">
        <v>1385</v>
      </c>
    </row>
    <row r="839" spans="1:8" s="29" customFormat="1" ht="13.8" hidden="1" x14ac:dyDescent="0.3">
      <c r="A839" s="111" t="s">
        <v>5004</v>
      </c>
      <c r="B839" s="92" t="s">
        <v>5001</v>
      </c>
      <c r="C839" s="93" t="s">
        <v>5000</v>
      </c>
      <c r="D839" s="93" t="s">
        <v>1398</v>
      </c>
      <c r="E839" s="94">
        <v>45245</v>
      </c>
      <c r="F839" s="142"/>
      <c r="G839" s="142"/>
      <c r="H839" s="93" t="s">
        <v>1385</v>
      </c>
    </row>
    <row r="840" spans="1:8" s="29" customFormat="1" ht="13.8" hidden="1" x14ac:dyDescent="0.25">
      <c r="A840" s="98" t="s">
        <v>3374</v>
      </c>
      <c r="B840" s="92" t="s">
        <v>3148</v>
      </c>
      <c r="C840" s="93" t="s">
        <v>3329</v>
      </c>
      <c r="D840" s="93" t="s">
        <v>3328</v>
      </c>
      <c r="E840" s="94">
        <v>45169</v>
      </c>
      <c r="F840" s="93"/>
      <c r="G840" s="93"/>
      <c r="H840" s="93"/>
    </row>
    <row r="841" spans="1:8" s="29" customFormat="1" ht="13.8" hidden="1" x14ac:dyDescent="0.3">
      <c r="A841" s="99" t="s">
        <v>8263</v>
      </c>
      <c r="B841" s="99" t="s">
        <v>8259</v>
      </c>
      <c r="C841" s="93" t="s">
        <v>8267</v>
      </c>
      <c r="D841" s="32" t="s">
        <v>1398</v>
      </c>
      <c r="E841" s="33">
        <v>45343</v>
      </c>
      <c r="F841" s="32"/>
      <c r="G841" s="32"/>
      <c r="H841" s="32" t="s">
        <v>2055</v>
      </c>
    </row>
    <row r="842" spans="1:8" s="29" customFormat="1" ht="13.8" hidden="1" x14ac:dyDescent="0.25">
      <c r="A842" s="127" t="s">
        <v>3826</v>
      </c>
      <c r="B842" s="44" t="s">
        <v>3809</v>
      </c>
      <c r="C842" s="45" t="s">
        <v>3810</v>
      </c>
      <c r="D842" s="45" t="s">
        <v>1398</v>
      </c>
      <c r="E842" s="46">
        <v>45382</v>
      </c>
      <c r="F842" s="45"/>
      <c r="G842" s="45" t="s">
        <v>1385</v>
      </c>
      <c r="H842" s="45" t="s">
        <v>1385</v>
      </c>
    </row>
    <row r="843" spans="1:8" s="29" customFormat="1" ht="13.8" hidden="1" x14ac:dyDescent="0.25">
      <c r="A843" s="44" t="s">
        <v>3803</v>
      </c>
      <c r="B843" s="44" t="s">
        <v>3795</v>
      </c>
      <c r="C843" s="45" t="s">
        <v>3796</v>
      </c>
      <c r="D843" s="45" t="s">
        <v>1398</v>
      </c>
      <c r="E843" s="46">
        <v>45382</v>
      </c>
      <c r="F843" s="45"/>
      <c r="G843" s="45" t="s">
        <v>1385</v>
      </c>
      <c r="H843" s="45" t="s">
        <v>1385</v>
      </c>
    </row>
    <row r="844" spans="1:8" s="29" customFormat="1" ht="13.8" hidden="1" x14ac:dyDescent="0.25">
      <c r="A844" s="83" t="s">
        <v>9000</v>
      </c>
      <c r="B844" s="83" t="s">
        <v>8998</v>
      </c>
      <c r="C844" s="84" t="s">
        <v>9001</v>
      </c>
      <c r="D844" s="93" t="s">
        <v>436</v>
      </c>
      <c r="E844" s="85">
        <v>45930</v>
      </c>
      <c r="F844" s="84"/>
      <c r="G844" s="93"/>
      <c r="H844" s="93"/>
    </row>
    <row r="845" spans="1:8" s="29" customFormat="1" ht="13.8" hidden="1" x14ac:dyDescent="0.25">
      <c r="A845" s="87" t="s">
        <v>5702</v>
      </c>
      <c r="B845" s="87" t="s">
        <v>326</v>
      </c>
      <c r="C845" s="95" t="s">
        <v>5703</v>
      </c>
      <c r="D845" s="96" t="s">
        <v>436</v>
      </c>
      <c r="E845" s="65">
        <v>45291</v>
      </c>
      <c r="F845" s="96"/>
      <c r="G845" s="96"/>
      <c r="H845" s="96"/>
    </row>
    <row r="846" spans="1:8" s="29" customFormat="1" ht="13.8" hidden="1" x14ac:dyDescent="0.3">
      <c r="A846" s="99" t="s">
        <v>2085</v>
      </c>
      <c r="B846" s="92" t="s">
        <v>1359</v>
      </c>
      <c r="C846" s="93" t="s">
        <v>4872</v>
      </c>
      <c r="D846" s="93" t="s">
        <v>2002</v>
      </c>
      <c r="E846" s="94">
        <v>45135</v>
      </c>
      <c r="F846" s="93"/>
      <c r="G846" s="93"/>
      <c r="H846" s="93" t="s">
        <v>1533</v>
      </c>
    </row>
    <row r="847" spans="1:8" s="29" customFormat="1" ht="13.8" hidden="1" x14ac:dyDescent="0.3">
      <c r="A847" s="99" t="s">
        <v>1531</v>
      </c>
      <c r="B847" s="92" t="s">
        <v>1532</v>
      </c>
      <c r="C847" s="93" t="s">
        <v>2956</v>
      </c>
      <c r="D847" s="93" t="s">
        <v>1398</v>
      </c>
      <c r="E847" s="94">
        <v>45134</v>
      </c>
      <c r="F847" s="93" t="s">
        <v>1534</v>
      </c>
      <c r="G847" s="93"/>
      <c r="H847" s="93" t="s">
        <v>1533</v>
      </c>
    </row>
    <row r="848" spans="1:8" s="29" customFormat="1" ht="13.8" hidden="1" x14ac:dyDescent="0.25">
      <c r="A848" s="76" t="s">
        <v>7564</v>
      </c>
      <c r="B848" s="76" t="s">
        <v>5081</v>
      </c>
      <c r="C848" s="97" t="s">
        <v>3756</v>
      </c>
      <c r="D848" s="96" t="s">
        <v>2099</v>
      </c>
      <c r="E848" s="64">
        <v>45906</v>
      </c>
      <c r="F848" s="93"/>
      <c r="G848" s="93"/>
      <c r="H848" s="93"/>
    </row>
    <row r="849" spans="1:8" s="29" customFormat="1" ht="13.8" hidden="1" x14ac:dyDescent="0.25">
      <c r="A849" s="101" t="s">
        <v>3827</v>
      </c>
      <c r="B849" s="44" t="s">
        <v>3809</v>
      </c>
      <c r="C849" s="45" t="s">
        <v>3810</v>
      </c>
      <c r="D849" s="45" t="s">
        <v>1398</v>
      </c>
      <c r="E849" s="46">
        <v>45382</v>
      </c>
      <c r="F849" s="45"/>
      <c r="G849" s="45" t="s">
        <v>1385</v>
      </c>
      <c r="H849" s="45" t="s">
        <v>1385</v>
      </c>
    </row>
    <row r="850" spans="1:8" s="29" customFormat="1" ht="13.8" hidden="1" x14ac:dyDescent="0.3">
      <c r="A850" s="57" t="s">
        <v>545</v>
      </c>
      <c r="B850" s="57" t="s">
        <v>2495</v>
      </c>
      <c r="C850" s="62">
        <v>21030</v>
      </c>
      <c r="D850" s="93" t="s">
        <v>5966</v>
      </c>
      <c r="E850" s="60">
        <v>45961</v>
      </c>
      <c r="F850" s="93"/>
      <c r="G850" s="93"/>
      <c r="H850" s="93"/>
    </row>
    <row r="851" spans="1:8" s="29" customFormat="1" ht="13.8" hidden="1" x14ac:dyDescent="0.3">
      <c r="A851" s="57" t="s">
        <v>545</v>
      </c>
      <c r="B851" s="92" t="s">
        <v>4550</v>
      </c>
      <c r="C851" s="93" t="s">
        <v>4548</v>
      </c>
      <c r="D851" s="93" t="s">
        <v>4549</v>
      </c>
      <c r="E851" s="94">
        <v>46203</v>
      </c>
      <c r="F851" s="93"/>
      <c r="G851" s="93"/>
      <c r="H851" s="93"/>
    </row>
    <row r="852" spans="1:8" s="29" customFormat="1" ht="13.8" hidden="1" x14ac:dyDescent="0.3">
      <c r="A852" s="57" t="s">
        <v>4265</v>
      </c>
      <c r="B852" s="92" t="s">
        <v>4550</v>
      </c>
      <c r="C852" s="93" t="s">
        <v>4548</v>
      </c>
      <c r="D852" s="93" t="s">
        <v>4549</v>
      </c>
      <c r="E852" s="94">
        <v>46203</v>
      </c>
      <c r="F852" s="93"/>
      <c r="G852" s="93"/>
      <c r="H852" s="93"/>
    </row>
    <row r="853" spans="1:8" s="29" customFormat="1" ht="13.8" hidden="1" x14ac:dyDescent="0.25">
      <c r="A853" s="127" t="s">
        <v>3828</v>
      </c>
      <c r="B853" s="44" t="s">
        <v>3809</v>
      </c>
      <c r="C853" s="45" t="s">
        <v>3810</v>
      </c>
      <c r="D853" s="45" t="s">
        <v>1398</v>
      </c>
      <c r="E853" s="46">
        <v>45382</v>
      </c>
      <c r="F853" s="45"/>
      <c r="G853" s="45" t="s">
        <v>1385</v>
      </c>
      <c r="H853" s="45" t="s">
        <v>1385</v>
      </c>
    </row>
    <row r="854" spans="1:8" s="29" customFormat="1" ht="13.8" hidden="1" x14ac:dyDescent="0.25">
      <c r="A854" s="87" t="s">
        <v>274</v>
      </c>
      <c r="B854" s="87" t="s">
        <v>216</v>
      </c>
      <c r="C854" s="95" t="s">
        <v>392</v>
      </c>
      <c r="D854" s="96" t="s">
        <v>436</v>
      </c>
      <c r="E854" s="65">
        <v>45230</v>
      </c>
      <c r="F854" s="96"/>
      <c r="G854" s="96"/>
      <c r="H854" s="96"/>
    </row>
    <row r="855" spans="1:8" s="29" customFormat="1" ht="13.8" hidden="1" x14ac:dyDescent="0.3">
      <c r="A855" s="99" t="s">
        <v>78</v>
      </c>
      <c r="B855" s="92" t="s">
        <v>4877</v>
      </c>
      <c r="C855" s="93" t="s">
        <v>4878</v>
      </c>
      <c r="D855" s="93" t="s">
        <v>1398</v>
      </c>
      <c r="E855" s="94">
        <v>45190</v>
      </c>
      <c r="F855" s="93"/>
      <c r="G855" s="93"/>
      <c r="H855" s="93" t="s">
        <v>1385</v>
      </c>
    </row>
    <row r="856" spans="1:8" s="29" customFormat="1" ht="13.8" hidden="1" x14ac:dyDescent="0.25">
      <c r="A856" s="44" t="s">
        <v>5006</v>
      </c>
      <c r="B856" s="92" t="s">
        <v>5001</v>
      </c>
      <c r="C856" s="93" t="s">
        <v>5000</v>
      </c>
      <c r="D856" s="93" t="s">
        <v>1398</v>
      </c>
      <c r="E856" s="94">
        <v>45245</v>
      </c>
      <c r="F856" s="93"/>
      <c r="G856" s="93"/>
      <c r="H856" s="93" t="s">
        <v>1385</v>
      </c>
    </row>
    <row r="857" spans="1:8" s="29" customFormat="1" ht="13.8" hidden="1" x14ac:dyDescent="0.25">
      <c r="A857" s="87" t="s">
        <v>275</v>
      </c>
      <c r="B857" s="87" t="s">
        <v>200</v>
      </c>
      <c r="C857" s="95" t="s">
        <v>3865</v>
      </c>
      <c r="D857" s="96" t="s">
        <v>436</v>
      </c>
      <c r="E857" s="65">
        <v>45535</v>
      </c>
      <c r="F857" s="96"/>
      <c r="G857" s="96"/>
      <c r="H857" s="96"/>
    </row>
    <row r="858" spans="1:8" s="29" customFormat="1" ht="13.8" hidden="1" x14ac:dyDescent="0.3">
      <c r="A858" s="73" t="s">
        <v>7715</v>
      </c>
      <c r="B858" s="89" t="s">
        <v>7692</v>
      </c>
      <c r="C858" s="36" t="s">
        <v>7693</v>
      </c>
      <c r="D858" s="36" t="s">
        <v>1398</v>
      </c>
      <c r="E858" s="42">
        <v>45132</v>
      </c>
      <c r="F858" s="32"/>
      <c r="G858" s="32"/>
      <c r="H858" s="32"/>
    </row>
    <row r="859" spans="1:8" s="29" customFormat="1" ht="13.8" x14ac:dyDescent="0.25">
      <c r="A859" s="99" t="s">
        <v>1941</v>
      </c>
      <c r="B859" s="92" t="s">
        <v>2097</v>
      </c>
      <c r="C859" s="93" t="s">
        <v>2098</v>
      </c>
      <c r="D859" s="45" t="s">
        <v>2099</v>
      </c>
      <c r="E859" s="107">
        <v>44625</v>
      </c>
      <c r="F859" s="93"/>
      <c r="G859" s="93" t="s">
        <v>1385</v>
      </c>
      <c r="H859" s="93" t="s">
        <v>1385</v>
      </c>
    </row>
    <row r="860" spans="1:8" s="29" customFormat="1" ht="13.8" hidden="1" x14ac:dyDescent="0.25">
      <c r="A860" s="108" t="s">
        <v>2285</v>
      </c>
      <c r="B860" s="114" t="s">
        <v>2266</v>
      </c>
      <c r="C860" s="106" t="s">
        <v>3460</v>
      </c>
      <c r="D860" s="93" t="s">
        <v>1593</v>
      </c>
      <c r="E860" s="109">
        <v>45869</v>
      </c>
      <c r="F860" s="93"/>
      <c r="G860" s="93"/>
      <c r="H860" s="93"/>
    </row>
    <row r="861" spans="1:8" s="29" customFormat="1" ht="13.8" hidden="1" x14ac:dyDescent="0.3">
      <c r="A861" s="57" t="s">
        <v>4486</v>
      </c>
      <c r="B861" s="92" t="s">
        <v>4550</v>
      </c>
      <c r="C861" s="93" t="s">
        <v>4548</v>
      </c>
      <c r="D861" s="93" t="s">
        <v>4549</v>
      </c>
      <c r="E861" s="94">
        <v>46203</v>
      </c>
      <c r="F861" s="93"/>
      <c r="G861" s="93"/>
      <c r="H861" s="93"/>
    </row>
    <row r="862" spans="1:8" s="29" customFormat="1" ht="13.8" hidden="1" x14ac:dyDescent="0.25">
      <c r="A862" s="87" t="s">
        <v>5704</v>
      </c>
      <c r="B862" s="87" t="s">
        <v>5705</v>
      </c>
      <c r="C862" s="95" t="s">
        <v>5706</v>
      </c>
      <c r="D862" s="96" t="s">
        <v>436</v>
      </c>
      <c r="E862" s="65">
        <v>45504</v>
      </c>
      <c r="F862" s="96"/>
      <c r="G862" s="96"/>
      <c r="H862" s="96"/>
    </row>
    <row r="863" spans="1:8" s="29" customFormat="1" ht="13.8" hidden="1" x14ac:dyDescent="0.3">
      <c r="A863" s="57" t="s">
        <v>5894</v>
      </c>
      <c r="B863" s="58" t="s">
        <v>4914</v>
      </c>
      <c r="C863" s="62" t="s">
        <v>5941</v>
      </c>
      <c r="D863" s="93" t="s">
        <v>5966</v>
      </c>
      <c r="E863" s="60">
        <v>45535</v>
      </c>
      <c r="F863" s="93"/>
      <c r="G863" s="93"/>
      <c r="H863" s="93"/>
    </row>
    <row r="864" spans="1:8" s="29" customFormat="1" ht="13.8" hidden="1" x14ac:dyDescent="0.25">
      <c r="A864" s="87" t="s">
        <v>276</v>
      </c>
      <c r="B864" s="87" t="s">
        <v>277</v>
      </c>
      <c r="C864" s="95" t="s">
        <v>393</v>
      </c>
      <c r="D864" s="96" t="s">
        <v>436</v>
      </c>
      <c r="E864" s="65">
        <v>45626</v>
      </c>
      <c r="F864" s="96"/>
      <c r="G864" s="96"/>
      <c r="H864" s="96"/>
    </row>
    <row r="865" spans="1:8" s="29" customFormat="1" ht="13.8" hidden="1" x14ac:dyDescent="0.25">
      <c r="A865" s="44" t="s">
        <v>9018</v>
      </c>
      <c r="B865" s="44" t="s">
        <v>9019</v>
      </c>
      <c r="C865" s="45" t="s">
        <v>9020</v>
      </c>
      <c r="D865" s="93" t="s">
        <v>436</v>
      </c>
      <c r="E865" s="46">
        <v>45991</v>
      </c>
      <c r="F865" s="45"/>
      <c r="G865" s="45"/>
      <c r="H865" s="93"/>
    </row>
    <row r="866" spans="1:8" s="29" customFormat="1" ht="13.8" hidden="1" x14ac:dyDescent="0.25">
      <c r="A866" s="87" t="s">
        <v>5707</v>
      </c>
      <c r="B866" s="87" t="s">
        <v>5708</v>
      </c>
      <c r="C866" s="95" t="s">
        <v>5709</v>
      </c>
      <c r="D866" s="96" t="s">
        <v>436</v>
      </c>
      <c r="E866" s="65">
        <v>45657</v>
      </c>
      <c r="F866" s="96"/>
      <c r="G866" s="96"/>
      <c r="H866" s="96"/>
    </row>
    <row r="867" spans="1:8" s="29" customFormat="1" ht="13.8" hidden="1" x14ac:dyDescent="0.25">
      <c r="A867" s="71" t="s">
        <v>7813</v>
      </c>
      <c r="B867" s="71" t="s">
        <v>7810</v>
      </c>
      <c r="C867" s="88" t="s">
        <v>7811</v>
      </c>
      <c r="D867" s="36" t="s">
        <v>1398</v>
      </c>
      <c r="E867" s="42">
        <v>46075</v>
      </c>
      <c r="F867" s="32"/>
      <c r="G867" s="32"/>
      <c r="H867" s="32"/>
    </row>
    <row r="868" spans="1:8" s="29" customFormat="1" ht="13.8" hidden="1" x14ac:dyDescent="0.25">
      <c r="A868" s="98" t="s">
        <v>3375</v>
      </c>
      <c r="B868" s="92" t="s">
        <v>3148</v>
      </c>
      <c r="C868" s="93" t="s">
        <v>3329</v>
      </c>
      <c r="D868" s="93" t="s">
        <v>3328</v>
      </c>
      <c r="E868" s="94">
        <v>45169</v>
      </c>
      <c r="F868" s="93"/>
      <c r="G868" s="93"/>
      <c r="H868" s="93"/>
    </row>
    <row r="869" spans="1:8" s="29" customFormat="1" ht="13.8" hidden="1" x14ac:dyDescent="0.25">
      <c r="A869" s="92" t="s">
        <v>4618</v>
      </c>
      <c r="B869" s="92" t="s">
        <v>1583</v>
      </c>
      <c r="C869" s="93" t="s">
        <v>4627</v>
      </c>
      <c r="D869" s="93" t="s">
        <v>1398</v>
      </c>
      <c r="E869" s="94">
        <v>45155</v>
      </c>
      <c r="F869" s="93"/>
      <c r="G869" s="93" t="s">
        <v>1385</v>
      </c>
      <c r="H869" s="44" t="s">
        <v>1533</v>
      </c>
    </row>
    <row r="870" spans="1:8" s="29" customFormat="1" ht="13.8" hidden="1" x14ac:dyDescent="0.25">
      <c r="A870" s="91" t="s">
        <v>3309</v>
      </c>
      <c r="B870" s="92" t="s">
        <v>2039</v>
      </c>
      <c r="C870" s="93" t="s">
        <v>3145</v>
      </c>
      <c r="D870" s="93" t="s">
        <v>3328</v>
      </c>
      <c r="E870" s="94">
        <v>45169</v>
      </c>
      <c r="F870" s="93"/>
      <c r="G870" s="93"/>
      <c r="H870" s="93"/>
    </row>
    <row r="871" spans="1:8" s="29" customFormat="1" ht="13.8" hidden="1" x14ac:dyDescent="0.25">
      <c r="A871" s="91" t="s">
        <v>3309</v>
      </c>
      <c r="B871" s="92" t="s">
        <v>3354</v>
      </c>
      <c r="C871" s="93" t="s">
        <v>3152</v>
      </c>
      <c r="D871" s="93" t="s">
        <v>3328</v>
      </c>
      <c r="E871" s="94">
        <v>45169</v>
      </c>
      <c r="F871" s="93"/>
      <c r="G871" s="93"/>
      <c r="H871" s="93"/>
    </row>
    <row r="872" spans="1:8" s="29" customFormat="1" ht="13.8" hidden="1" x14ac:dyDescent="0.3">
      <c r="A872" s="57" t="s">
        <v>4487</v>
      </c>
      <c r="B872" s="92" t="s">
        <v>4550</v>
      </c>
      <c r="C872" s="93" t="s">
        <v>4548</v>
      </c>
      <c r="D872" s="93" t="s">
        <v>4549</v>
      </c>
      <c r="E872" s="94">
        <v>46203</v>
      </c>
      <c r="F872" s="93"/>
      <c r="G872" s="93"/>
      <c r="H872" s="93"/>
    </row>
    <row r="873" spans="1:8" s="29" customFormat="1" ht="13.8" hidden="1" x14ac:dyDescent="0.3">
      <c r="A873" s="57" t="s">
        <v>5895</v>
      </c>
      <c r="B873" s="58" t="s">
        <v>4914</v>
      </c>
      <c r="C873" s="62" t="s">
        <v>5941</v>
      </c>
      <c r="D873" s="93" t="s">
        <v>5966</v>
      </c>
      <c r="E873" s="60">
        <v>45535</v>
      </c>
      <c r="F873" s="93"/>
      <c r="G873" s="93"/>
      <c r="H873" s="93"/>
    </row>
    <row r="874" spans="1:8" s="29" customFormat="1" ht="13.8" hidden="1" x14ac:dyDescent="0.3">
      <c r="A874" s="31" t="s">
        <v>8277</v>
      </c>
      <c r="B874" s="92" t="s">
        <v>1391</v>
      </c>
      <c r="C874" s="93" t="s">
        <v>8275</v>
      </c>
      <c r="D874" s="93" t="s">
        <v>1395</v>
      </c>
      <c r="E874" s="112">
        <v>45957</v>
      </c>
      <c r="F874" s="32"/>
      <c r="G874" s="32"/>
      <c r="H874" s="32"/>
    </row>
    <row r="875" spans="1:8" s="29" customFormat="1" ht="13.8" hidden="1" x14ac:dyDescent="0.25">
      <c r="A875" s="76" t="s">
        <v>7545</v>
      </c>
      <c r="B875" s="76" t="s">
        <v>7526</v>
      </c>
      <c r="C875" s="97" t="s">
        <v>7527</v>
      </c>
      <c r="D875" s="104" t="s">
        <v>2915</v>
      </c>
      <c r="E875" s="64">
        <v>45107</v>
      </c>
      <c r="F875" s="93"/>
      <c r="G875" s="93"/>
      <c r="H875" s="93"/>
    </row>
    <row r="876" spans="1:8" s="29" customFormat="1" ht="13.8" hidden="1" x14ac:dyDescent="0.3">
      <c r="A876" s="57" t="s">
        <v>4488</v>
      </c>
      <c r="B876" s="92" t="s">
        <v>4550</v>
      </c>
      <c r="C876" s="93" t="s">
        <v>4548</v>
      </c>
      <c r="D876" s="93" t="s">
        <v>4549</v>
      </c>
      <c r="E876" s="94">
        <v>46203</v>
      </c>
      <c r="F876" s="93"/>
      <c r="G876" s="93"/>
      <c r="H876" s="93"/>
    </row>
    <row r="877" spans="1:8" s="29" customFormat="1" ht="13.8" hidden="1" x14ac:dyDescent="0.25">
      <c r="A877" s="110" t="s">
        <v>278</v>
      </c>
      <c r="B877" s="87" t="s">
        <v>177</v>
      </c>
      <c r="C877" s="95" t="s">
        <v>394</v>
      </c>
      <c r="D877" s="96" t="s">
        <v>436</v>
      </c>
      <c r="E877" s="65">
        <v>45230</v>
      </c>
      <c r="F877" s="96"/>
      <c r="G877" s="96"/>
      <c r="H877" s="96"/>
    </row>
    <row r="878" spans="1:8" s="29" customFormat="1" ht="13.8" hidden="1" x14ac:dyDescent="0.25">
      <c r="A878" s="41" t="s">
        <v>7754</v>
      </c>
      <c r="B878" s="89" t="s">
        <v>7741</v>
      </c>
      <c r="C878" s="36" t="s">
        <v>7742</v>
      </c>
      <c r="D878" s="36" t="s">
        <v>1398</v>
      </c>
      <c r="E878" s="42">
        <v>45372</v>
      </c>
      <c r="F878" s="32"/>
      <c r="G878" s="32"/>
      <c r="H878" s="32"/>
    </row>
    <row r="879" spans="1:8" s="29" customFormat="1" ht="13.8" hidden="1" x14ac:dyDescent="0.25">
      <c r="A879" s="41" t="s">
        <v>7754</v>
      </c>
      <c r="B879" s="89" t="s">
        <v>7741</v>
      </c>
      <c r="C879" s="36" t="s">
        <v>7815</v>
      </c>
      <c r="D879" s="36" t="s">
        <v>1398</v>
      </c>
      <c r="E879" s="42">
        <v>45169</v>
      </c>
      <c r="F879" s="32"/>
      <c r="G879" s="32"/>
      <c r="H879" s="32"/>
    </row>
    <row r="880" spans="1:8" s="29" customFormat="1" ht="13.8" hidden="1" x14ac:dyDescent="0.25">
      <c r="A880" s="98" t="s">
        <v>3376</v>
      </c>
      <c r="B880" s="92" t="s">
        <v>3148</v>
      </c>
      <c r="C880" s="93" t="s">
        <v>3329</v>
      </c>
      <c r="D880" s="93" t="s">
        <v>3328</v>
      </c>
      <c r="E880" s="94">
        <v>45169</v>
      </c>
      <c r="F880" s="93"/>
      <c r="G880" s="93"/>
      <c r="H880" s="93"/>
    </row>
    <row r="881" spans="1:8" s="29" customFormat="1" ht="13.8" hidden="1" x14ac:dyDescent="0.3">
      <c r="A881" s="73" t="s">
        <v>7716</v>
      </c>
      <c r="B881" s="89" t="s">
        <v>1399</v>
      </c>
      <c r="C881" s="36" t="s">
        <v>7695</v>
      </c>
      <c r="D881" s="36" t="s">
        <v>1398</v>
      </c>
      <c r="E881" s="42">
        <v>45132</v>
      </c>
      <c r="F881" s="32"/>
      <c r="G881" s="32"/>
      <c r="H881" s="32"/>
    </row>
    <row r="882" spans="1:8" s="29" customFormat="1" ht="13.8" hidden="1" x14ac:dyDescent="0.3">
      <c r="A882" s="171" t="s">
        <v>7658</v>
      </c>
      <c r="B882" s="31" t="s">
        <v>7651</v>
      </c>
      <c r="C882" s="32" t="s">
        <v>7652</v>
      </c>
      <c r="D882" s="33" t="s">
        <v>1398</v>
      </c>
      <c r="E882" s="33">
        <v>45246</v>
      </c>
      <c r="F882" s="32"/>
      <c r="G882" s="32"/>
      <c r="H882" s="32"/>
    </row>
    <row r="883" spans="1:8" s="29" customFormat="1" ht="13.8" hidden="1" x14ac:dyDescent="0.3">
      <c r="A883" s="99" t="s">
        <v>7589</v>
      </c>
      <c r="B883" s="92" t="s">
        <v>7637</v>
      </c>
      <c r="C883" s="93" t="s">
        <v>7638</v>
      </c>
      <c r="D883" s="93" t="s">
        <v>1398</v>
      </c>
      <c r="E883" s="94">
        <v>46961</v>
      </c>
      <c r="F883" s="32"/>
      <c r="G883" s="32"/>
      <c r="H883" s="32"/>
    </row>
    <row r="884" spans="1:8" s="29" customFormat="1" ht="13.8" hidden="1" x14ac:dyDescent="0.3">
      <c r="A884" s="73" t="s">
        <v>1607</v>
      </c>
      <c r="B884" s="89" t="s">
        <v>7692</v>
      </c>
      <c r="C884" s="36" t="s">
        <v>7693</v>
      </c>
      <c r="D884" s="36" t="s">
        <v>1398</v>
      </c>
      <c r="E884" s="42">
        <v>45132</v>
      </c>
      <c r="F884" s="32"/>
      <c r="G884" s="32"/>
      <c r="H884" s="32"/>
    </row>
    <row r="885" spans="1:8" s="29" customFormat="1" ht="13.8" hidden="1" x14ac:dyDescent="0.3">
      <c r="A885" s="73" t="s">
        <v>7669</v>
      </c>
      <c r="B885" s="89" t="s">
        <v>7666</v>
      </c>
      <c r="C885" s="36" t="s">
        <v>7667</v>
      </c>
      <c r="D885" s="36" t="s">
        <v>1398</v>
      </c>
      <c r="E885" s="42">
        <v>45245</v>
      </c>
      <c r="F885" s="32"/>
      <c r="G885" s="32"/>
      <c r="H885" s="32"/>
    </row>
    <row r="886" spans="1:8" s="29" customFormat="1" ht="13.8" hidden="1" x14ac:dyDescent="0.3">
      <c r="A886" s="57" t="s">
        <v>4489</v>
      </c>
      <c r="B886" s="92" t="s">
        <v>4550</v>
      </c>
      <c r="C886" s="93" t="s">
        <v>4548</v>
      </c>
      <c r="D886" s="93" t="s">
        <v>4549</v>
      </c>
      <c r="E886" s="94">
        <v>46203</v>
      </c>
      <c r="F886" s="93"/>
      <c r="G886" s="93"/>
      <c r="H886" s="93"/>
    </row>
    <row r="887" spans="1:8" s="29" customFormat="1" ht="13.8" hidden="1" x14ac:dyDescent="0.25">
      <c r="A887" s="102" t="s">
        <v>3973</v>
      </c>
      <c r="B887" s="92" t="s">
        <v>4085</v>
      </c>
      <c r="C887" s="93" t="s">
        <v>4084</v>
      </c>
      <c r="D887" s="93" t="s">
        <v>1398</v>
      </c>
      <c r="E887" s="94">
        <v>45429</v>
      </c>
      <c r="F887" s="93"/>
      <c r="G887" s="93" t="s">
        <v>1385</v>
      </c>
      <c r="H887" s="93" t="s">
        <v>1385</v>
      </c>
    </row>
    <row r="888" spans="1:8" s="29" customFormat="1" ht="13.8" hidden="1" x14ac:dyDescent="0.3">
      <c r="A888" s="57" t="s">
        <v>4490</v>
      </c>
      <c r="B888" s="92" t="s">
        <v>4550</v>
      </c>
      <c r="C888" s="93" t="s">
        <v>4548</v>
      </c>
      <c r="D888" s="93" t="s">
        <v>4549</v>
      </c>
      <c r="E888" s="94">
        <v>46203</v>
      </c>
      <c r="F888" s="93"/>
      <c r="G888" s="93"/>
      <c r="H888" s="93"/>
    </row>
    <row r="889" spans="1:8" s="29" customFormat="1" ht="13.8" hidden="1" x14ac:dyDescent="0.3">
      <c r="A889" s="99" t="s">
        <v>3670</v>
      </c>
      <c r="B889" s="92" t="s">
        <v>3657</v>
      </c>
      <c r="C889" s="93" t="s">
        <v>3686</v>
      </c>
      <c r="D889" s="93" t="s">
        <v>1814</v>
      </c>
      <c r="E889" s="94">
        <v>45291</v>
      </c>
      <c r="F889" s="93"/>
      <c r="G889" s="93"/>
      <c r="H889" s="93"/>
    </row>
    <row r="890" spans="1:8" s="29" customFormat="1" ht="13.8" x14ac:dyDescent="0.3">
      <c r="A890" s="111" t="s">
        <v>2524</v>
      </c>
      <c r="B890" s="111" t="s">
        <v>1348</v>
      </c>
      <c r="C890" s="142" t="s">
        <v>2525</v>
      </c>
      <c r="D890" s="93" t="s">
        <v>2526</v>
      </c>
      <c r="E890" s="153">
        <v>44804</v>
      </c>
      <c r="F890" s="142"/>
      <c r="G890" s="142"/>
      <c r="H890" s="93"/>
    </row>
    <row r="891" spans="1:8" s="29" customFormat="1" ht="13.8" hidden="1" x14ac:dyDescent="0.25">
      <c r="A891" s="44" t="s">
        <v>1728</v>
      </c>
      <c r="B891" s="44" t="s">
        <v>1779</v>
      </c>
      <c r="C891" s="45" t="s">
        <v>2539</v>
      </c>
      <c r="D891" s="45" t="s">
        <v>1800</v>
      </c>
      <c r="E891" s="46">
        <v>45046</v>
      </c>
      <c r="F891" s="93"/>
      <c r="G891" s="93"/>
      <c r="H891" s="93"/>
    </row>
    <row r="892" spans="1:8" s="29" customFormat="1" ht="13.8" hidden="1" x14ac:dyDescent="0.25">
      <c r="A892" s="91" t="s">
        <v>3310</v>
      </c>
      <c r="B892" s="92" t="s">
        <v>2039</v>
      </c>
      <c r="C892" s="93" t="s">
        <v>3145</v>
      </c>
      <c r="D892" s="93" t="s">
        <v>3328</v>
      </c>
      <c r="E892" s="94">
        <v>45169</v>
      </c>
      <c r="F892" s="93"/>
      <c r="G892" s="93"/>
      <c r="H892" s="93"/>
    </row>
    <row r="893" spans="1:8" s="29" customFormat="1" ht="13.8" hidden="1" x14ac:dyDescent="0.25">
      <c r="A893" s="127" t="s">
        <v>3829</v>
      </c>
      <c r="B893" s="44" t="s">
        <v>3809</v>
      </c>
      <c r="C893" s="45" t="s">
        <v>3810</v>
      </c>
      <c r="D893" s="45" t="s">
        <v>1398</v>
      </c>
      <c r="E893" s="46">
        <v>45382</v>
      </c>
      <c r="F893" s="45"/>
      <c r="G893" s="45" t="s">
        <v>1385</v>
      </c>
      <c r="H893" s="45" t="s">
        <v>1385</v>
      </c>
    </row>
    <row r="894" spans="1:8" s="29" customFormat="1" ht="13.8" hidden="1" x14ac:dyDescent="0.3">
      <c r="A894" s="57" t="s">
        <v>844</v>
      </c>
      <c r="B894" s="58" t="s">
        <v>4914</v>
      </c>
      <c r="C894" s="59">
        <v>20022</v>
      </c>
      <c r="D894" s="93" t="s">
        <v>5966</v>
      </c>
      <c r="E894" s="60">
        <v>45535</v>
      </c>
      <c r="F894" s="93"/>
      <c r="G894" s="93"/>
      <c r="H894" s="93"/>
    </row>
    <row r="895" spans="1:8" s="29" customFormat="1" ht="13.8" hidden="1" x14ac:dyDescent="0.3">
      <c r="A895" s="57" t="s">
        <v>5896</v>
      </c>
      <c r="B895" s="57" t="s">
        <v>2495</v>
      </c>
      <c r="C895" s="62">
        <v>21030</v>
      </c>
      <c r="D895" s="93" t="s">
        <v>5966</v>
      </c>
      <c r="E895" s="60">
        <v>45961</v>
      </c>
      <c r="F895" s="93"/>
      <c r="G895" s="93"/>
      <c r="H895" s="93"/>
    </row>
    <row r="896" spans="1:8" s="29" customFormat="1" ht="13.8" hidden="1" x14ac:dyDescent="0.3">
      <c r="A896" s="57" t="s">
        <v>471</v>
      </c>
      <c r="B896" s="92" t="s">
        <v>4550</v>
      </c>
      <c r="C896" s="93" t="s">
        <v>4548</v>
      </c>
      <c r="D896" s="93" t="s">
        <v>4549</v>
      </c>
      <c r="E896" s="94">
        <v>46203</v>
      </c>
      <c r="F896" s="93"/>
      <c r="G896" s="93"/>
      <c r="H896" s="93"/>
    </row>
    <row r="897" spans="1:8" s="29" customFormat="1" ht="13.8" hidden="1" x14ac:dyDescent="0.3">
      <c r="A897" s="57" t="s">
        <v>5017</v>
      </c>
      <c r="B897" s="57" t="s">
        <v>1497</v>
      </c>
      <c r="C897" s="62">
        <v>2211</v>
      </c>
      <c r="D897" s="93" t="s">
        <v>5966</v>
      </c>
      <c r="E897" s="60">
        <v>45230</v>
      </c>
      <c r="F897" s="93"/>
      <c r="G897" s="93"/>
      <c r="H897" s="93"/>
    </row>
    <row r="898" spans="1:8" s="29" customFormat="1" ht="13.8" hidden="1" x14ac:dyDescent="0.25">
      <c r="A898" s="41" t="s">
        <v>7755</v>
      </c>
      <c r="B898" s="89" t="s">
        <v>7741</v>
      </c>
      <c r="C898" s="36" t="s">
        <v>7742</v>
      </c>
      <c r="D898" s="36" t="s">
        <v>1398</v>
      </c>
      <c r="E898" s="42">
        <v>45372</v>
      </c>
      <c r="F898" s="32"/>
      <c r="G898" s="32"/>
      <c r="H898" s="32"/>
    </row>
    <row r="899" spans="1:8" s="29" customFormat="1" ht="13.8" hidden="1" x14ac:dyDescent="0.25">
      <c r="A899" s="41" t="s">
        <v>7755</v>
      </c>
      <c r="B899" s="89" t="s">
        <v>7741</v>
      </c>
      <c r="C899" s="36" t="s">
        <v>7815</v>
      </c>
      <c r="D899" s="36" t="s">
        <v>1398</v>
      </c>
      <c r="E899" s="42">
        <v>45169</v>
      </c>
      <c r="F899" s="32"/>
      <c r="G899" s="32"/>
      <c r="H899" s="32"/>
    </row>
    <row r="900" spans="1:8" s="29" customFormat="1" ht="13.8" hidden="1" x14ac:dyDescent="0.25">
      <c r="A900" s="87" t="s">
        <v>5710</v>
      </c>
      <c r="B900" s="76" t="s">
        <v>5711</v>
      </c>
      <c r="C900" s="95" t="s">
        <v>5712</v>
      </c>
      <c r="D900" s="96" t="s">
        <v>436</v>
      </c>
      <c r="E900" s="65">
        <v>45657</v>
      </c>
      <c r="F900" s="96"/>
      <c r="G900" s="96"/>
      <c r="H900" s="96"/>
    </row>
    <row r="901" spans="1:8" s="29" customFormat="1" ht="13.8" hidden="1" x14ac:dyDescent="0.25">
      <c r="A901" s="120" t="s">
        <v>4966</v>
      </c>
      <c r="B901" s="114" t="s">
        <v>2267</v>
      </c>
      <c r="C901" s="106" t="s">
        <v>4968</v>
      </c>
      <c r="D901" s="93" t="s">
        <v>1593</v>
      </c>
      <c r="E901" s="115">
        <v>46203</v>
      </c>
      <c r="F901" s="93"/>
      <c r="G901" s="93"/>
      <c r="H901" s="93"/>
    </row>
    <row r="902" spans="1:8" s="29" customFormat="1" ht="13.8" hidden="1" x14ac:dyDescent="0.3">
      <c r="A902" s="57" t="s">
        <v>5897</v>
      </c>
      <c r="B902" s="57" t="s">
        <v>1488</v>
      </c>
      <c r="C902" s="62">
        <v>21027</v>
      </c>
      <c r="D902" s="93" t="s">
        <v>5966</v>
      </c>
      <c r="E902" s="60">
        <v>45777</v>
      </c>
      <c r="F902" s="93"/>
      <c r="G902" s="93"/>
      <c r="H902" s="93"/>
    </row>
    <row r="903" spans="1:8" s="29" customFormat="1" ht="13.8" hidden="1" x14ac:dyDescent="0.3">
      <c r="A903" s="57" t="s">
        <v>4491</v>
      </c>
      <c r="B903" s="92" t="s">
        <v>4550</v>
      </c>
      <c r="C903" s="93" t="s">
        <v>4548</v>
      </c>
      <c r="D903" s="93" t="s">
        <v>4549</v>
      </c>
      <c r="E903" s="94">
        <v>46203</v>
      </c>
      <c r="F903" s="93"/>
      <c r="G903" s="93"/>
      <c r="H903" s="93"/>
    </row>
    <row r="904" spans="1:8" s="29" customFormat="1" ht="13.8" hidden="1" x14ac:dyDescent="0.25">
      <c r="A904" s="91" t="s">
        <v>3348</v>
      </c>
      <c r="B904" s="92" t="s">
        <v>3354</v>
      </c>
      <c r="C904" s="93" t="s">
        <v>3152</v>
      </c>
      <c r="D904" s="93" t="s">
        <v>3328</v>
      </c>
      <c r="E904" s="94">
        <v>45169</v>
      </c>
      <c r="F904" s="93"/>
      <c r="G904" s="93"/>
      <c r="H904" s="93"/>
    </row>
    <row r="905" spans="1:8" s="29" customFormat="1" ht="13.8" x14ac:dyDescent="0.25">
      <c r="A905" s="44" t="s">
        <v>2914</v>
      </c>
      <c r="B905" s="44" t="s">
        <v>2916</v>
      </c>
      <c r="C905" s="45" t="s">
        <v>7542</v>
      </c>
      <c r="D905" s="104" t="s">
        <v>2915</v>
      </c>
      <c r="E905" s="69">
        <v>44742</v>
      </c>
      <c r="F905" s="93"/>
      <c r="G905" s="93"/>
      <c r="H905" s="93" t="s">
        <v>1533</v>
      </c>
    </row>
    <row r="906" spans="1:8" s="29" customFormat="1" ht="13.8" hidden="1" x14ac:dyDescent="0.25">
      <c r="A906" s="87" t="s">
        <v>5713</v>
      </c>
      <c r="B906" s="87" t="s">
        <v>5714</v>
      </c>
      <c r="C906" s="95" t="s">
        <v>5715</v>
      </c>
      <c r="D906" s="96" t="s">
        <v>436</v>
      </c>
      <c r="E906" s="65">
        <v>45291</v>
      </c>
      <c r="F906" s="96"/>
      <c r="G906" s="96"/>
      <c r="H906" s="96"/>
    </row>
    <row r="907" spans="1:8" s="29" customFormat="1" ht="13.8" hidden="1" x14ac:dyDescent="0.25">
      <c r="A907" s="87" t="s">
        <v>5716</v>
      </c>
      <c r="B907" s="87" t="s">
        <v>267</v>
      </c>
      <c r="C907" s="95" t="s">
        <v>5717</v>
      </c>
      <c r="D907" s="96" t="s">
        <v>436</v>
      </c>
      <c r="E907" s="65">
        <v>45504</v>
      </c>
      <c r="F907" s="96"/>
      <c r="G907" s="96"/>
      <c r="H907" s="96"/>
    </row>
    <row r="908" spans="1:8" s="29" customFormat="1" ht="13.8" hidden="1" x14ac:dyDescent="0.25">
      <c r="A908" s="87" t="s">
        <v>5718</v>
      </c>
      <c r="B908" s="87" t="s">
        <v>5719</v>
      </c>
      <c r="C908" s="95" t="s">
        <v>5720</v>
      </c>
      <c r="D908" s="96" t="s">
        <v>436</v>
      </c>
      <c r="E908" s="65">
        <v>45657</v>
      </c>
      <c r="F908" s="96"/>
      <c r="G908" s="96"/>
      <c r="H908" s="96"/>
    </row>
    <row r="909" spans="1:8" s="29" customFormat="1" ht="13.8" hidden="1" x14ac:dyDescent="0.25">
      <c r="A909" s="110" t="s">
        <v>280</v>
      </c>
      <c r="B909" s="87" t="s">
        <v>177</v>
      </c>
      <c r="C909" s="95" t="s">
        <v>395</v>
      </c>
      <c r="D909" s="96" t="s">
        <v>436</v>
      </c>
      <c r="E909" s="65">
        <v>45230</v>
      </c>
      <c r="F909" s="96"/>
      <c r="G909" s="96"/>
      <c r="H909" s="96"/>
    </row>
    <row r="910" spans="1:8" s="29" customFormat="1" ht="13.8" hidden="1" x14ac:dyDescent="0.25">
      <c r="A910" s="87" t="s">
        <v>281</v>
      </c>
      <c r="B910" s="87" t="s">
        <v>282</v>
      </c>
      <c r="C910" s="95" t="s">
        <v>8954</v>
      </c>
      <c r="D910" s="96" t="s">
        <v>436</v>
      </c>
      <c r="E910" s="65">
        <v>45991</v>
      </c>
      <c r="F910" s="96"/>
      <c r="G910" s="96"/>
      <c r="H910" s="96"/>
    </row>
    <row r="911" spans="1:8" s="29" customFormat="1" ht="13.8" hidden="1" x14ac:dyDescent="0.25">
      <c r="A911" s="87" t="s">
        <v>5721</v>
      </c>
      <c r="B911" s="87" t="s">
        <v>5722</v>
      </c>
      <c r="C911" s="95" t="s">
        <v>3079</v>
      </c>
      <c r="D911" s="96" t="s">
        <v>436</v>
      </c>
      <c r="E911" s="65">
        <v>45138</v>
      </c>
      <c r="F911" s="96"/>
      <c r="G911" s="96"/>
      <c r="H911" s="96"/>
    </row>
    <row r="912" spans="1:8" s="29" customFormat="1" ht="13.8" hidden="1" x14ac:dyDescent="0.25">
      <c r="A912" s="87" t="s">
        <v>5721</v>
      </c>
      <c r="B912" s="87" t="s">
        <v>326</v>
      </c>
      <c r="C912" s="95" t="s">
        <v>5723</v>
      </c>
      <c r="D912" s="96" t="s">
        <v>436</v>
      </c>
      <c r="E912" s="65">
        <v>45291</v>
      </c>
      <c r="F912" s="96"/>
      <c r="G912" s="96"/>
      <c r="H912" s="96"/>
    </row>
    <row r="913" spans="1:8" s="29" customFormat="1" ht="13.8" hidden="1" x14ac:dyDescent="0.3">
      <c r="A913" s="99" t="s">
        <v>1597</v>
      </c>
      <c r="B913" s="92" t="s">
        <v>1595</v>
      </c>
      <c r="C913" s="93" t="s">
        <v>8298</v>
      </c>
      <c r="D913" s="93" t="s">
        <v>1398</v>
      </c>
      <c r="E913" s="94">
        <v>46488</v>
      </c>
      <c r="F913" s="93"/>
      <c r="G913" s="93"/>
      <c r="H913" s="93" t="s">
        <v>1385</v>
      </c>
    </row>
    <row r="914" spans="1:8" s="29" customFormat="1" ht="13.8" hidden="1" x14ac:dyDescent="0.25">
      <c r="A914" s="87" t="s">
        <v>5724</v>
      </c>
      <c r="B914" s="87" t="s">
        <v>5725</v>
      </c>
      <c r="C914" s="95" t="s">
        <v>5726</v>
      </c>
      <c r="D914" s="96" t="s">
        <v>436</v>
      </c>
      <c r="E914" s="65">
        <v>45138</v>
      </c>
      <c r="F914" s="96"/>
      <c r="G914" s="96"/>
      <c r="H914" s="96"/>
    </row>
    <row r="915" spans="1:8" s="29" customFormat="1" ht="13.8" hidden="1" x14ac:dyDescent="0.25">
      <c r="A915" s="120" t="s">
        <v>2351</v>
      </c>
      <c r="B915" s="114" t="s">
        <v>2286</v>
      </c>
      <c r="C915" s="106" t="s">
        <v>9084</v>
      </c>
      <c r="D915" s="93" t="s">
        <v>1593</v>
      </c>
      <c r="E915" s="119">
        <v>46295</v>
      </c>
      <c r="F915" s="93"/>
      <c r="G915" s="93"/>
      <c r="H915" s="93"/>
    </row>
    <row r="916" spans="1:8" s="29" customFormat="1" ht="13.8" hidden="1" x14ac:dyDescent="0.3">
      <c r="A916" s="57" t="s">
        <v>49</v>
      </c>
      <c r="B916" s="57" t="s">
        <v>2495</v>
      </c>
      <c r="C916" s="62">
        <v>21030</v>
      </c>
      <c r="D916" s="93" t="s">
        <v>5966</v>
      </c>
      <c r="E916" s="60">
        <v>45961</v>
      </c>
      <c r="F916" s="93"/>
      <c r="G916" s="93"/>
      <c r="H916" s="93"/>
    </row>
    <row r="917" spans="1:8" s="29" customFormat="1" ht="13.8" hidden="1" x14ac:dyDescent="0.3">
      <c r="A917" s="57" t="s">
        <v>49</v>
      </c>
      <c r="B917" s="92" t="s">
        <v>4550</v>
      </c>
      <c r="C917" s="93" t="s">
        <v>4548</v>
      </c>
      <c r="D917" s="93" t="s">
        <v>4549</v>
      </c>
      <c r="E917" s="94">
        <v>46203</v>
      </c>
      <c r="F917" s="93"/>
      <c r="G917" s="93"/>
      <c r="H917" s="93"/>
    </row>
    <row r="918" spans="1:8" s="29" customFormat="1" ht="13.8" hidden="1" x14ac:dyDescent="0.25">
      <c r="A918" s="44" t="s">
        <v>1439</v>
      </c>
      <c r="B918" s="44" t="s">
        <v>1510</v>
      </c>
      <c r="C918" s="45" t="s">
        <v>1523</v>
      </c>
      <c r="D918" s="93" t="s">
        <v>5966</v>
      </c>
      <c r="E918" s="70" t="s">
        <v>1528</v>
      </c>
      <c r="F918" s="93"/>
      <c r="G918" s="93"/>
      <c r="H918" s="93"/>
    </row>
    <row r="919" spans="1:8" s="29" customFormat="1" ht="13.8" hidden="1" x14ac:dyDescent="0.3">
      <c r="A919" s="57" t="s">
        <v>1440</v>
      </c>
      <c r="B919" s="58" t="s">
        <v>4914</v>
      </c>
      <c r="C919" s="59">
        <v>20022</v>
      </c>
      <c r="D919" s="93" t="s">
        <v>5966</v>
      </c>
      <c r="E919" s="60">
        <v>45535</v>
      </c>
      <c r="F919" s="93"/>
      <c r="G919" s="93"/>
      <c r="H919" s="93"/>
    </row>
    <row r="920" spans="1:8" s="29" customFormat="1" ht="13.8" hidden="1" x14ac:dyDescent="0.25">
      <c r="A920" s="87" t="s">
        <v>5727</v>
      </c>
      <c r="B920" s="87" t="s">
        <v>5728</v>
      </c>
      <c r="C920" s="95" t="s">
        <v>5729</v>
      </c>
      <c r="D920" s="96" t="s">
        <v>436</v>
      </c>
      <c r="E920" s="65">
        <v>45138</v>
      </c>
      <c r="F920" s="96"/>
      <c r="G920" s="96"/>
      <c r="H920" s="96"/>
    </row>
    <row r="921" spans="1:8" s="29" customFormat="1" ht="13.8" hidden="1" x14ac:dyDescent="0.25">
      <c r="A921" s="41" t="s">
        <v>7756</v>
      </c>
      <c r="B921" s="89" t="s">
        <v>7741</v>
      </c>
      <c r="C921" s="36" t="s">
        <v>7742</v>
      </c>
      <c r="D921" s="36" t="s">
        <v>1398</v>
      </c>
      <c r="E921" s="42">
        <v>45372</v>
      </c>
      <c r="F921" s="32"/>
      <c r="G921" s="32"/>
      <c r="H921" s="32"/>
    </row>
    <row r="922" spans="1:8" s="29" customFormat="1" ht="13.8" hidden="1" x14ac:dyDescent="0.25">
      <c r="A922" s="176" t="s">
        <v>7756</v>
      </c>
      <c r="B922" s="89" t="s">
        <v>7741</v>
      </c>
      <c r="C922" s="36" t="s">
        <v>7815</v>
      </c>
      <c r="D922" s="36" t="s">
        <v>1398</v>
      </c>
      <c r="E922" s="42">
        <v>45169</v>
      </c>
      <c r="F922" s="32"/>
      <c r="G922" s="32"/>
      <c r="H922" s="32"/>
    </row>
    <row r="923" spans="1:8" s="29" customFormat="1" ht="13.8" hidden="1" x14ac:dyDescent="0.3">
      <c r="A923" s="57" t="s">
        <v>4492</v>
      </c>
      <c r="B923" s="92" t="s">
        <v>4550</v>
      </c>
      <c r="C923" s="93" t="s">
        <v>4548</v>
      </c>
      <c r="D923" s="93" t="s">
        <v>4549</v>
      </c>
      <c r="E923" s="94">
        <v>46203</v>
      </c>
      <c r="F923" s="93"/>
      <c r="G923" s="93"/>
      <c r="H923" s="93"/>
    </row>
    <row r="924" spans="1:8" s="29" customFormat="1" ht="13.8" hidden="1" x14ac:dyDescent="0.3">
      <c r="A924" s="63" t="s">
        <v>5018</v>
      </c>
      <c r="B924" s="57" t="s">
        <v>2495</v>
      </c>
      <c r="C924" s="62">
        <v>21030</v>
      </c>
      <c r="D924" s="93" t="s">
        <v>5966</v>
      </c>
      <c r="E924" s="60">
        <v>45961</v>
      </c>
      <c r="F924" s="93"/>
      <c r="G924" s="93"/>
      <c r="H924" s="93"/>
    </row>
    <row r="925" spans="1:8" s="29" customFormat="1" ht="13.8" hidden="1" x14ac:dyDescent="0.25">
      <c r="A925" s="91" t="s">
        <v>3311</v>
      </c>
      <c r="B925" s="92" t="s">
        <v>2039</v>
      </c>
      <c r="C925" s="93" t="s">
        <v>3145</v>
      </c>
      <c r="D925" s="93" t="s">
        <v>3328</v>
      </c>
      <c r="E925" s="94">
        <v>45169</v>
      </c>
      <c r="F925" s="93"/>
      <c r="G925" s="93"/>
      <c r="H925" s="93"/>
    </row>
    <row r="926" spans="1:8" s="29" customFormat="1" ht="13.8" x14ac:dyDescent="0.25">
      <c r="A926" s="44" t="s">
        <v>3876</v>
      </c>
      <c r="B926" s="44" t="s">
        <v>1348</v>
      </c>
      <c r="C926" s="45" t="s">
        <v>3877</v>
      </c>
      <c r="D926" s="93" t="s">
        <v>2528</v>
      </c>
      <c r="E926" s="69">
        <v>44866</v>
      </c>
      <c r="F926" s="93"/>
      <c r="G926" s="93"/>
      <c r="H926" s="93"/>
    </row>
    <row r="927" spans="1:8" s="29" customFormat="1" ht="13.8" hidden="1" x14ac:dyDescent="0.3">
      <c r="A927" s="57" t="s">
        <v>8282</v>
      </c>
      <c r="B927" s="57" t="s">
        <v>1488</v>
      </c>
      <c r="C927" s="62">
        <v>21027</v>
      </c>
      <c r="D927" s="93" t="s">
        <v>5966</v>
      </c>
      <c r="E927" s="60">
        <v>45777</v>
      </c>
      <c r="F927" s="93"/>
      <c r="G927" s="93"/>
      <c r="H927" s="93"/>
    </row>
    <row r="928" spans="1:8" s="29" customFormat="1" ht="13.8" hidden="1" x14ac:dyDescent="0.3">
      <c r="A928" s="57" t="s">
        <v>1550</v>
      </c>
      <c r="B928" s="92" t="s">
        <v>4550</v>
      </c>
      <c r="C928" s="93" t="s">
        <v>4548</v>
      </c>
      <c r="D928" s="93" t="s">
        <v>4549</v>
      </c>
      <c r="E928" s="94">
        <v>46203</v>
      </c>
      <c r="F928" s="93"/>
      <c r="G928" s="93"/>
      <c r="H928" s="93"/>
    </row>
    <row r="929" spans="1:8" s="29" customFormat="1" ht="13.8" hidden="1" x14ac:dyDescent="0.25">
      <c r="A929" s="99" t="s">
        <v>3405</v>
      </c>
      <c r="B929" s="111" t="s">
        <v>1363</v>
      </c>
      <c r="C929" s="45" t="s">
        <v>3258</v>
      </c>
      <c r="D929" s="93" t="s">
        <v>2528</v>
      </c>
      <c r="E929" s="46">
        <v>45227</v>
      </c>
      <c r="F929" s="93"/>
      <c r="G929" s="93"/>
      <c r="H929" s="93"/>
    </row>
    <row r="930" spans="1:8" s="29" customFormat="1" ht="13.8" hidden="1" x14ac:dyDescent="0.25">
      <c r="A930" s="114" t="s">
        <v>2353</v>
      </c>
      <c r="B930" s="114" t="s">
        <v>2289</v>
      </c>
      <c r="C930" s="106" t="s">
        <v>2211</v>
      </c>
      <c r="D930" s="93" t="s">
        <v>1593</v>
      </c>
      <c r="E930" s="115">
        <v>46173</v>
      </c>
      <c r="F930" s="93"/>
      <c r="G930" s="93"/>
      <c r="H930" s="93"/>
    </row>
    <row r="931" spans="1:8" s="29" customFormat="1" ht="13.8" hidden="1" x14ac:dyDescent="0.25">
      <c r="A931" s="44" t="s">
        <v>4999</v>
      </c>
      <c r="B931" s="44" t="s">
        <v>4962</v>
      </c>
      <c r="C931" s="45" t="s">
        <v>4856</v>
      </c>
      <c r="D931" s="93" t="s">
        <v>1925</v>
      </c>
      <c r="E931" s="64">
        <v>45900</v>
      </c>
      <c r="F931" s="93"/>
      <c r="G931" s="93" t="s">
        <v>3223</v>
      </c>
      <c r="H931" s="93" t="s">
        <v>3223</v>
      </c>
    </row>
    <row r="932" spans="1:8" s="29" customFormat="1" ht="13.8" hidden="1" x14ac:dyDescent="0.25">
      <c r="A932" s="114" t="s">
        <v>2354</v>
      </c>
      <c r="B932" s="114" t="s">
        <v>2290</v>
      </c>
      <c r="C932" s="106" t="s">
        <v>2291</v>
      </c>
      <c r="D932" s="93" t="s">
        <v>1593</v>
      </c>
      <c r="E932" s="115">
        <v>45107</v>
      </c>
      <c r="F932" s="93"/>
      <c r="G932" s="93"/>
      <c r="H932" s="93"/>
    </row>
    <row r="933" spans="1:8" s="29" customFormat="1" ht="13.8" hidden="1" x14ac:dyDescent="0.3">
      <c r="A933" s="57" t="s">
        <v>4493</v>
      </c>
      <c r="B933" s="92" t="s">
        <v>4550</v>
      </c>
      <c r="C933" s="93" t="s">
        <v>4548</v>
      </c>
      <c r="D933" s="93" t="s">
        <v>4549</v>
      </c>
      <c r="E933" s="94">
        <v>46203</v>
      </c>
      <c r="F933" s="93"/>
      <c r="G933" s="93"/>
      <c r="H933" s="93"/>
    </row>
    <row r="934" spans="1:8" s="29" customFormat="1" ht="13.8" hidden="1" x14ac:dyDescent="0.3">
      <c r="A934" s="57" t="s">
        <v>1208</v>
      </c>
      <c r="B934" s="92" t="s">
        <v>4550</v>
      </c>
      <c r="C934" s="93" t="s">
        <v>4548</v>
      </c>
      <c r="D934" s="93" t="s">
        <v>4549</v>
      </c>
      <c r="E934" s="94">
        <v>46203</v>
      </c>
      <c r="F934" s="93"/>
      <c r="G934" s="93"/>
      <c r="H934" s="93"/>
    </row>
    <row r="935" spans="1:8" s="29" customFormat="1" ht="13.8" hidden="1" x14ac:dyDescent="0.25">
      <c r="A935" s="91" t="s">
        <v>3312</v>
      </c>
      <c r="B935" s="92" t="s">
        <v>2039</v>
      </c>
      <c r="C935" s="93" t="s">
        <v>3145</v>
      </c>
      <c r="D935" s="93" t="s">
        <v>3328</v>
      </c>
      <c r="E935" s="94">
        <v>45169</v>
      </c>
      <c r="F935" s="93"/>
      <c r="G935" s="93"/>
      <c r="H935" s="93"/>
    </row>
    <row r="936" spans="1:8" s="29" customFormat="1" ht="13.8" hidden="1" x14ac:dyDescent="0.3">
      <c r="A936" s="57" t="s">
        <v>5898</v>
      </c>
      <c r="B936" s="58" t="s">
        <v>4914</v>
      </c>
      <c r="C936" s="62" t="s">
        <v>5941</v>
      </c>
      <c r="D936" s="93" t="s">
        <v>5966</v>
      </c>
      <c r="E936" s="60">
        <v>45535</v>
      </c>
      <c r="F936" s="93"/>
      <c r="G936" s="93"/>
      <c r="H936" s="93"/>
    </row>
    <row r="937" spans="1:8" s="29" customFormat="1" ht="13.8" hidden="1" x14ac:dyDescent="0.25">
      <c r="A937" s="87" t="s">
        <v>5730</v>
      </c>
      <c r="B937" s="87" t="s">
        <v>5602</v>
      </c>
      <c r="C937" s="95" t="s">
        <v>5731</v>
      </c>
      <c r="D937" s="96" t="s">
        <v>436</v>
      </c>
      <c r="E937" s="65">
        <v>45504</v>
      </c>
      <c r="F937" s="96"/>
      <c r="G937" s="96"/>
      <c r="H937" s="96"/>
    </row>
    <row r="938" spans="1:8" s="29" customFormat="1" ht="13.8" hidden="1" x14ac:dyDescent="0.25">
      <c r="A938" s="98" t="s">
        <v>3377</v>
      </c>
      <c r="B938" s="92" t="s">
        <v>3148</v>
      </c>
      <c r="C938" s="93" t="s">
        <v>3329</v>
      </c>
      <c r="D938" s="93" t="s">
        <v>3328</v>
      </c>
      <c r="E938" s="94">
        <v>45169</v>
      </c>
      <c r="F938" s="93"/>
      <c r="G938" s="93"/>
      <c r="H938" s="93"/>
    </row>
    <row r="939" spans="1:8" s="29" customFormat="1" ht="13.8" hidden="1" x14ac:dyDescent="0.25">
      <c r="A939" s="100" t="s">
        <v>4155</v>
      </c>
      <c r="B939" s="92" t="s">
        <v>4153</v>
      </c>
      <c r="C939" s="93" t="s">
        <v>4154</v>
      </c>
      <c r="D939" s="93" t="s">
        <v>1398</v>
      </c>
      <c r="E939" s="94">
        <v>45401</v>
      </c>
      <c r="F939" s="93"/>
      <c r="G939" s="93"/>
      <c r="H939" s="93"/>
    </row>
    <row r="940" spans="1:8" s="29" customFormat="1" ht="13.8" hidden="1" x14ac:dyDescent="0.25">
      <c r="A940" s="87" t="s">
        <v>283</v>
      </c>
      <c r="B940" s="87" t="s">
        <v>284</v>
      </c>
      <c r="C940" s="95" t="s">
        <v>6382</v>
      </c>
      <c r="D940" s="96" t="s">
        <v>436</v>
      </c>
      <c r="E940" s="65">
        <v>45777</v>
      </c>
      <c r="F940" s="96"/>
      <c r="G940" s="96"/>
      <c r="H940" s="96"/>
    </row>
    <row r="941" spans="1:8" s="29" customFormat="1" ht="13.8" hidden="1" x14ac:dyDescent="0.3">
      <c r="A941" s="73" t="s">
        <v>7717</v>
      </c>
      <c r="B941" s="89" t="s">
        <v>1399</v>
      </c>
      <c r="C941" s="36" t="s">
        <v>7695</v>
      </c>
      <c r="D941" s="36" t="s">
        <v>1398</v>
      </c>
      <c r="E941" s="42">
        <v>45132</v>
      </c>
      <c r="F941" s="32"/>
      <c r="G941" s="32"/>
      <c r="H941" s="32"/>
    </row>
    <row r="942" spans="1:8" s="29" customFormat="1" ht="13.8" hidden="1" x14ac:dyDescent="0.3">
      <c r="A942" s="99" t="s">
        <v>8272</v>
      </c>
      <c r="B942" s="92" t="s">
        <v>1391</v>
      </c>
      <c r="C942" s="93" t="s">
        <v>8275</v>
      </c>
      <c r="D942" s="93" t="s">
        <v>1395</v>
      </c>
      <c r="E942" s="112">
        <v>45957</v>
      </c>
      <c r="F942" s="93"/>
      <c r="G942" s="93"/>
      <c r="H942" s="93" t="s">
        <v>1385</v>
      </c>
    </row>
    <row r="943" spans="1:8" s="29" customFormat="1" ht="13.8" hidden="1" x14ac:dyDescent="0.25">
      <c r="A943" s="114" t="s">
        <v>2352</v>
      </c>
      <c r="B943" s="114" t="s">
        <v>2287</v>
      </c>
      <c r="C943" s="106" t="s">
        <v>2288</v>
      </c>
      <c r="D943" s="93" t="s">
        <v>1593</v>
      </c>
      <c r="E943" s="115">
        <v>46127</v>
      </c>
      <c r="F943" s="93"/>
      <c r="G943" s="93"/>
      <c r="H943" s="93"/>
    </row>
    <row r="944" spans="1:8" s="29" customFormat="1" ht="13.8" x14ac:dyDescent="0.25">
      <c r="A944" s="44" t="s">
        <v>4883</v>
      </c>
      <c r="B944" s="44" t="s">
        <v>4884</v>
      </c>
      <c r="C944" s="45" t="s">
        <v>1988</v>
      </c>
      <c r="D944" s="93" t="s">
        <v>2468</v>
      </c>
      <c r="E944" s="69">
        <v>44847</v>
      </c>
      <c r="F944" s="93"/>
      <c r="G944" s="93"/>
      <c r="H944" s="93"/>
    </row>
    <row r="945" spans="1:8" s="29" customFormat="1" ht="13.8" hidden="1" x14ac:dyDescent="0.25">
      <c r="A945" s="87" t="s">
        <v>285</v>
      </c>
      <c r="B945" s="87" t="s">
        <v>5213</v>
      </c>
      <c r="C945" s="95" t="s">
        <v>3232</v>
      </c>
      <c r="D945" s="96" t="s">
        <v>436</v>
      </c>
      <c r="E945" s="65">
        <v>45535</v>
      </c>
      <c r="F945" s="96"/>
      <c r="G945" s="96"/>
      <c r="H945" s="96"/>
    </row>
    <row r="946" spans="1:8" s="29" customFormat="1" ht="13.8" hidden="1" x14ac:dyDescent="0.3">
      <c r="A946" s="99" t="s">
        <v>1982</v>
      </c>
      <c r="B946" s="92" t="s">
        <v>1985</v>
      </c>
      <c r="C946" s="93" t="s">
        <v>1989</v>
      </c>
      <c r="D946" s="93" t="s">
        <v>2468</v>
      </c>
      <c r="E946" s="94">
        <v>45091</v>
      </c>
      <c r="F946" s="93"/>
      <c r="G946" s="93" t="s">
        <v>1534</v>
      </c>
      <c r="H946" s="93" t="s">
        <v>1533</v>
      </c>
    </row>
    <row r="947" spans="1:8" s="29" customFormat="1" ht="13.8" hidden="1" x14ac:dyDescent="0.3">
      <c r="A947" s="99" t="s">
        <v>1983</v>
      </c>
      <c r="B947" s="92" t="s">
        <v>5081</v>
      </c>
      <c r="C947" s="93" t="s">
        <v>5082</v>
      </c>
      <c r="D947" s="93" t="s">
        <v>2099</v>
      </c>
      <c r="E947" s="94">
        <v>46243</v>
      </c>
      <c r="F947" s="93"/>
      <c r="G947" s="93" t="s">
        <v>1533</v>
      </c>
      <c r="H947" s="93" t="s">
        <v>1533</v>
      </c>
    </row>
    <row r="948" spans="1:8" s="29" customFormat="1" ht="13.8" hidden="1" x14ac:dyDescent="0.3">
      <c r="A948" s="99" t="s">
        <v>1983</v>
      </c>
      <c r="B948" s="92" t="s">
        <v>1066</v>
      </c>
      <c r="C948" s="93" t="s">
        <v>4904</v>
      </c>
      <c r="D948" s="93" t="s">
        <v>2000</v>
      </c>
      <c r="E948" s="94">
        <v>45258</v>
      </c>
      <c r="F948" s="93"/>
      <c r="G948" s="93"/>
      <c r="H948" s="93"/>
    </row>
    <row r="949" spans="1:8" s="29" customFormat="1" ht="13.8" hidden="1" x14ac:dyDescent="0.3">
      <c r="A949" s="135" t="s">
        <v>7548</v>
      </c>
      <c r="B949" s="131" t="s">
        <v>7549</v>
      </c>
      <c r="C949" s="96" t="s">
        <v>2052</v>
      </c>
      <c r="D949" s="96" t="s">
        <v>1980</v>
      </c>
      <c r="E949" s="112">
        <v>45132</v>
      </c>
      <c r="F949" s="93"/>
      <c r="G949" s="93"/>
      <c r="H949" s="93"/>
    </row>
    <row r="950" spans="1:8" s="29" customFormat="1" ht="13.8" hidden="1" x14ac:dyDescent="0.3">
      <c r="A950" s="135" t="s">
        <v>7548</v>
      </c>
      <c r="B950" s="131" t="s">
        <v>7578</v>
      </c>
      <c r="C950" s="96" t="s">
        <v>7577</v>
      </c>
      <c r="D950" s="96" t="s">
        <v>1702</v>
      </c>
      <c r="E950" s="112">
        <v>45107</v>
      </c>
      <c r="F950" s="93"/>
      <c r="G950" s="93"/>
      <c r="H950" s="93"/>
    </row>
    <row r="951" spans="1:8" s="29" customFormat="1" ht="13.8" hidden="1" x14ac:dyDescent="0.25">
      <c r="A951" s="110" t="s">
        <v>286</v>
      </c>
      <c r="B951" s="87" t="s">
        <v>177</v>
      </c>
      <c r="C951" s="95" t="s">
        <v>396</v>
      </c>
      <c r="D951" s="96" t="s">
        <v>436</v>
      </c>
      <c r="E951" s="65">
        <v>45230</v>
      </c>
      <c r="F951" s="96"/>
      <c r="G951" s="96"/>
      <c r="H951" s="96"/>
    </row>
    <row r="952" spans="1:8" s="29" customFormat="1" ht="13.8" hidden="1" x14ac:dyDescent="0.25">
      <c r="A952" s="92" t="s">
        <v>1211</v>
      </c>
      <c r="B952" s="92" t="s">
        <v>1583</v>
      </c>
      <c r="C952" s="93" t="s">
        <v>4627</v>
      </c>
      <c r="D952" s="93" t="s">
        <v>1398</v>
      </c>
      <c r="E952" s="94">
        <v>45155</v>
      </c>
      <c r="F952" s="93"/>
      <c r="G952" s="93" t="s">
        <v>1385</v>
      </c>
      <c r="H952" s="44" t="s">
        <v>1533</v>
      </c>
    </row>
    <row r="953" spans="1:8" s="29" customFormat="1" ht="13.8" hidden="1" x14ac:dyDescent="0.25">
      <c r="A953" s="87" t="s">
        <v>5732</v>
      </c>
      <c r="B953" s="87" t="s">
        <v>5544</v>
      </c>
      <c r="C953" s="95" t="s">
        <v>5733</v>
      </c>
      <c r="D953" s="96" t="s">
        <v>436</v>
      </c>
      <c r="E953" s="65">
        <v>45291</v>
      </c>
      <c r="F953" s="96"/>
      <c r="G953" s="96"/>
      <c r="H953" s="96"/>
    </row>
    <row r="954" spans="1:8" s="29" customFormat="1" ht="13.8" hidden="1" x14ac:dyDescent="0.3">
      <c r="A954" s="57" t="s">
        <v>4494</v>
      </c>
      <c r="B954" s="92" t="s">
        <v>4550</v>
      </c>
      <c r="C954" s="93" t="s">
        <v>4548</v>
      </c>
      <c r="D954" s="93" t="s">
        <v>4549</v>
      </c>
      <c r="E954" s="94">
        <v>46203</v>
      </c>
      <c r="F954" s="93"/>
      <c r="G954" s="93"/>
      <c r="H954" s="93"/>
    </row>
    <row r="955" spans="1:8" s="29" customFormat="1" ht="13.8" hidden="1" x14ac:dyDescent="0.3">
      <c r="A955" s="73" t="s">
        <v>2067</v>
      </c>
      <c r="B955" s="89" t="s">
        <v>7666</v>
      </c>
      <c r="C955" s="36" t="s">
        <v>7667</v>
      </c>
      <c r="D955" s="36" t="s">
        <v>1398</v>
      </c>
      <c r="E955" s="42">
        <v>45245</v>
      </c>
      <c r="F955" s="32"/>
      <c r="G955" s="32"/>
      <c r="H955" s="32"/>
    </row>
    <row r="956" spans="1:8" s="29" customFormat="1" ht="13.8" hidden="1" x14ac:dyDescent="0.3">
      <c r="A956" s="57" t="s">
        <v>1441</v>
      </c>
      <c r="B956" s="57" t="s">
        <v>1488</v>
      </c>
      <c r="C956" s="62">
        <v>21027</v>
      </c>
      <c r="D956" s="93" t="s">
        <v>5966</v>
      </c>
      <c r="E956" s="60">
        <v>45777</v>
      </c>
      <c r="F956" s="93"/>
      <c r="G956" s="93"/>
      <c r="H956" s="93"/>
    </row>
    <row r="957" spans="1:8" s="29" customFormat="1" ht="13.8" hidden="1" x14ac:dyDescent="0.3">
      <c r="A957" s="57" t="s">
        <v>2620</v>
      </c>
      <c r="B957" s="57" t="s">
        <v>1488</v>
      </c>
      <c r="C957" s="62">
        <v>21027</v>
      </c>
      <c r="D957" s="93" t="s">
        <v>5966</v>
      </c>
      <c r="E957" s="60">
        <v>45777</v>
      </c>
      <c r="F957" s="93"/>
      <c r="G957" s="93"/>
      <c r="H957" s="93"/>
    </row>
    <row r="958" spans="1:8" s="29" customFormat="1" ht="13.8" hidden="1" x14ac:dyDescent="0.25">
      <c r="A958" s="44" t="s">
        <v>4086</v>
      </c>
      <c r="B958" s="44" t="s">
        <v>4087</v>
      </c>
      <c r="C958" s="45" t="s">
        <v>4088</v>
      </c>
      <c r="D958" s="45" t="s">
        <v>1699</v>
      </c>
      <c r="E958" s="46">
        <v>45138</v>
      </c>
      <c r="F958" s="45"/>
      <c r="G958" s="93"/>
      <c r="H958" s="93"/>
    </row>
    <row r="959" spans="1:8" s="29" customFormat="1" ht="13.8" hidden="1" x14ac:dyDescent="0.25">
      <c r="A959" s="71" t="s">
        <v>7737</v>
      </c>
      <c r="B959" s="89" t="s">
        <v>1612</v>
      </c>
      <c r="C959" s="36" t="s">
        <v>7735</v>
      </c>
      <c r="D959" s="36" t="s">
        <v>1398</v>
      </c>
      <c r="E959" s="42">
        <v>46166</v>
      </c>
      <c r="F959" s="32"/>
      <c r="G959" s="32"/>
      <c r="H959" s="32"/>
    </row>
    <row r="960" spans="1:8" s="29" customFormat="1" ht="13.8" hidden="1" x14ac:dyDescent="0.3">
      <c r="A960" s="57" t="s">
        <v>5899</v>
      </c>
      <c r="B960" s="57" t="s">
        <v>2495</v>
      </c>
      <c r="C960" s="62">
        <v>21030</v>
      </c>
      <c r="D960" s="93" t="s">
        <v>5966</v>
      </c>
      <c r="E960" s="60">
        <v>45961</v>
      </c>
      <c r="F960" s="93"/>
      <c r="G960" s="93"/>
      <c r="H960" s="93"/>
    </row>
    <row r="961" spans="1:8" s="29" customFormat="1" ht="13.8" hidden="1" x14ac:dyDescent="0.25">
      <c r="A961" s="44" t="s">
        <v>5899</v>
      </c>
      <c r="B961" s="44" t="s">
        <v>1511</v>
      </c>
      <c r="C961" s="45" t="s">
        <v>5954</v>
      </c>
      <c r="D961" s="93" t="s">
        <v>5966</v>
      </c>
      <c r="E961" s="70" t="s">
        <v>1528</v>
      </c>
      <c r="F961" s="93"/>
      <c r="G961" s="93"/>
      <c r="H961" s="93"/>
    </row>
    <row r="962" spans="1:8" s="29" customFormat="1" ht="13.8" hidden="1" x14ac:dyDescent="0.3">
      <c r="A962" s="99" t="s">
        <v>1535</v>
      </c>
      <c r="B962" s="92" t="s">
        <v>7637</v>
      </c>
      <c r="C962" s="93" t="s">
        <v>7638</v>
      </c>
      <c r="D962" s="93" t="s">
        <v>1398</v>
      </c>
      <c r="E962" s="94">
        <v>46961</v>
      </c>
      <c r="F962" s="32"/>
      <c r="G962" s="32"/>
      <c r="H962" s="32"/>
    </row>
    <row r="963" spans="1:8" s="29" customFormat="1" ht="13.8" hidden="1" x14ac:dyDescent="0.25">
      <c r="A963" s="71" t="s">
        <v>2696</v>
      </c>
      <c r="B963" s="71" t="s">
        <v>1603</v>
      </c>
      <c r="C963" s="88" t="s">
        <v>7718</v>
      </c>
      <c r="D963" s="88" t="s">
        <v>1398</v>
      </c>
      <c r="E963" s="43">
        <v>45582</v>
      </c>
      <c r="F963" s="32"/>
      <c r="G963" s="32"/>
      <c r="H963" s="32"/>
    </row>
    <row r="964" spans="1:8" s="29" customFormat="1" ht="13.8" hidden="1" x14ac:dyDescent="0.25">
      <c r="A964" s="92" t="s">
        <v>4619</v>
      </c>
      <c r="B964" s="92" t="s">
        <v>1583</v>
      </c>
      <c r="C964" s="93" t="s">
        <v>4627</v>
      </c>
      <c r="D964" s="93" t="s">
        <v>1398</v>
      </c>
      <c r="E964" s="94">
        <v>45155</v>
      </c>
      <c r="F964" s="93"/>
      <c r="G964" s="93" t="s">
        <v>1385</v>
      </c>
      <c r="H964" s="44" t="s">
        <v>1533</v>
      </c>
    </row>
    <row r="965" spans="1:8" s="29" customFormat="1" ht="13.8" hidden="1" x14ac:dyDescent="0.25">
      <c r="A965" s="100" t="s">
        <v>4138</v>
      </c>
      <c r="B965" s="92" t="s">
        <v>4153</v>
      </c>
      <c r="C965" s="93" t="s">
        <v>4154</v>
      </c>
      <c r="D965" s="93" t="s">
        <v>1398</v>
      </c>
      <c r="E965" s="94">
        <v>45401</v>
      </c>
      <c r="F965" s="93"/>
      <c r="G965" s="93"/>
      <c r="H965" s="93"/>
    </row>
    <row r="966" spans="1:8" s="29" customFormat="1" ht="13.8" hidden="1" x14ac:dyDescent="0.25">
      <c r="A966" s="101" t="s">
        <v>2110</v>
      </c>
      <c r="B966" s="44" t="s">
        <v>3809</v>
      </c>
      <c r="C966" s="45" t="s">
        <v>3810</v>
      </c>
      <c r="D966" s="45" t="s">
        <v>1398</v>
      </c>
      <c r="E966" s="46">
        <v>45382</v>
      </c>
      <c r="F966" s="45"/>
      <c r="G966" s="45" t="s">
        <v>1385</v>
      </c>
      <c r="H966" s="45" t="s">
        <v>1385</v>
      </c>
    </row>
    <row r="967" spans="1:8" s="29" customFormat="1" ht="13.8" hidden="1" x14ac:dyDescent="0.3">
      <c r="A967" s="57" t="s">
        <v>1543</v>
      </c>
      <c r="B967" s="92" t="s">
        <v>4550</v>
      </c>
      <c r="C967" s="93" t="s">
        <v>4548</v>
      </c>
      <c r="D967" s="93" t="s">
        <v>4549</v>
      </c>
      <c r="E967" s="94">
        <v>46203</v>
      </c>
      <c r="F967" s="93"/>
      <c r="G967" s="93"/>
      <c r="H967" s="93"/>
    </row>
    <row r="968" spans="1:8" s="29" customFormat="1" ht="13.8" hidden="1" x14ac:dyDescent="0.25">
      <c r="A968" s="98" t="s">
        <v>1543</v>
      </c>
      <c r="B968" s="92" t="s">
        <v>3148</v>
      </c>
      <c r="C968" s="93" t="s">
        <v>3329</v>
      </c>
      <c r="D968" s="93" t="s">
        <v>3328</v>
      </c>
      <c r="E968" s="94">
        <v>45169</v>
      </c>
      <c r="F968" s="93"/>
      <c r="G968" s="93"/>
      <c r="H968" s="93"/>
    </row>
    <row r="969" spans="1:8" s="29" customFormat="1" ht="13.8" hidden="1" x14ac:dyDescent="0.25">
      <c r="A969" s="102" t="s">
        <v>1543</v>
      </c>
      <c r="B969" s="92" t="s">
        <v>4085</v>
      </c>
      <c r="C969" s="93" t="s">
        <v>4084</v>
      </c>
      <c r="D969" s="93" t="s">
        <v>1398</v>
      </c>
      <c r="E969" s="94">
        <v>45429</v>
      </c>
      <c r="F969" s="93"/>
      <c r="G969" s="93" t="s">
        <v>1385</v>
      </c>
      <c r="H969" s="93" t="s">
        <v>1385</v>
      </c>
    </row>
    <row r="970" spans="1:8" s="29" customFormat="1" ht="13.8" hidden="1" x14ac:dyDescent="0.25">
      <c r="A970" s="98" t="s">
        <v>3378</v>
      </c>
      <c r="B970" s="92" t="s">
        <v>3148</v>
      </c>
      <c r="C970" s="93" t="s">
        <v>3329</v>
      </c>
      <c r="D970" s="93" t="s">
        <v>3328</v>
      </c>
      <c r="E970" s="94">
        <v>45169</v>
      </c>
      <c r="F970" s="93"/>
      <c r="G970" s="93"/>
      <c r="H970" s="93"/>
    </row>
    <row r="971" spans="1:8" s="29" customFormat="1" ht="13.8" hidden="1" x14ac:dyDescent="0.3">
      <c r="A971" s="57" t="s">
        <v>485</v>
      </c>
      <c r="B971" s="57" t="s">
        <v>2495</v>
      </c>
      <c r="C971" s="62">
        <v>21030</v>
      </c>
      <c r="D971" s="93" t="s">
        <v>5966</v>
      </c>
      <c r="E971" s="60">
        <v>45961</v>
      </c>
      <c r="F971" s="93"/>
      <c r="G971" s="93"/>
      <c r="H971" s="93"/>
    </row>
    <row r="972" spans="1:8" s="29" customFormat="1" ht="13.8" hidden="1" x14ac:dyDescent="0.3">
      <c r="A972" s="57" t="s">
        <v>14</v>
      </c>
      <c r="B972" s="92" t="s">
        <v>4550</v>
      </c>
      <c r="C972" s="93" t="s">
        <v>4548</v>
      </c>
      <c r="D972" s="93" t="s">
        <v>4549</v>
      </c>
      <c r="E972" s="94">
        <v>46203</v>
      </c>
      <c r="F972" s="93"/>
      <c r="G972" s="93"/>
      <c r="H972" s="93"/>
    </row>
    <row r="973" spans="1:8" s="29" customFormat="1" ht="13.8" hidden="1" x14ac:dyDescent="0.25">
      <c r="A973" s="44" t="s">
        <v>5900</v>
      </c>
      <c r="B973" s="44" t="s">
        <v>1511</v>
      </c>
      <c r="C973" s="45" t="s">
        <v>5959</v>
      </c>
      <c r="D973" s="93" t="s">
        <v>5966</v>
      </c>
      <c r="E973" s="70" t="s">
        <v>1528</v>
      </c>
      <c r="F973" s="93"/>
      <c r="G973" s="93"/>
      <c r="H973" s="93"/>
    </row>
    <row r="974" spans="1:8" s="29" customFormat="1" ht="13.8" hidden="1" x14ac:dyDescent="0.3">
      <c r="A974" s="73" t="s">
        <v>7679</v>
      </c>
      <c r="B974" s="89" t="s">
        <v>7673</v>
      </c>
      <c r="C974" s="36" t="s">
        <v>7674</v>
      </c>
      <c r="D974" s="36" t="s">
        <v>1398</v>
      </c>
      <c r="E974" s="42">
        <v>45245</v>
      </c>
      <c r="F974" s="32"/>
      <c r="G974" s="32"/>
      <c r="H974" s="32"/>
    </row>
    <row r="975" spans="1:8" s="29" customFormat="1" ht="13.8" hidden="1" x14ac:dyDescent="0.3">
      <c r="A975" s="57" t="s">
        <v>7</v>
      </c>
      <c r="B975" s="57" t="s">
        <v>2495</v>
      </c>
      <c r="C975" s="62">
        <v>21030</v>
      </c>
      <c r="D975" s="93" t="s">
        <v>5966</v>
      </c>
      <c r="E975" s="60">
        <v>45961</v>
      </c>
      <c r="F975" s="93"/>
      <c r="G975" s="93"/>
      <c r="H975" s="93"/>
    </row>
    <row r="976" spans="1:8" s="29" customFormat="1" ht="13.8" hidden="1" x14ac:dyDescent="0.3">
      <c r="A976" s="57" t="s">
        <v>7</v>
      </c>
      <c r="B976" s="92" t="s">
        <v>4550</v>
      </c>
      <c r="C976" s="93" t="s">
        <v>4548</v>
      </c>
      <c r="D976" s="93" t="s">
        <v>4549</v>
      </c>
      <c r="E976" s="94">
        <v>46203</v>
      </c>
      <c r="F976" s="93"/>
      <c r="G976" s="93"/>
      <c r="H976" s="93"/>
    </row>
    <row r="977" spans="1:8" s="29" customFormat="1" ht="13.8" hidden="1" x14ac:dyDescent="0.3">
      <c r="A977" s="154" t="s">
        <v>1700</v>
      </c>
      <c r="B977" s="155" t="s">
        <v>1701</v>
      </c>
      <c r="C977" s="156" t="s">
        <v>2909</v>
      </c>
      <c r="D977" s="93" t="s">
        <v>1616</v>
      </c>
      <c r="E977" s="157">
        <v>45168</v>
      </c>
      <c r="F977" s="93"/>
      <c r="G977" s="93"/>
      <c r="H977" s="93" t="s">
        <v>1385</v>
      </c>
    </row>
    <row r="978" spans="1:8" s="29" customFormat="1" ht="13.8" hidden="1" x14ac:dyDescent="0.3">
      <c r="A978" s="57" t="s">
        <v>4495</v>
      </c>
      <c r="B978" s="92" t="s">
        <v>4550</v>
      </c>
      <c r="C978" s="93" t="s">
        <v>4548</v>
      </c>
      <c r="D978" s="93" t="s">
        <v>4549</v>
      </c>
      <c r="E978" s="94">
        <v>46203</v>
      </c>
      <c r="F978" s="93"/>
      <c r="G978" s="93"/>
      <c r="H978" s="93"/>
    </row>
    <row r="979" spans="1:8" s="29" customFormat="1" ht="13.8" hidden="1" x14ac:dyDescent="0.3">
      <c r="A979" s="57" t="s">
        <v>859</v>
      </c>
      <c r="B979" s="57" t="s">
        <v>2495</v>
      </c>
      <c r="C979" s="62">
        <v>21030</v>
      </c>
      <c r="D979" s="93" t="s">
        <v>5966</v>
      </c>
      <c r="E979" s="60">
        <v>45961</v>
      </c>
      <c r="F979" s="93"/>
      <c r="G979" s="93"/>
      <c r="H979" s="93"/>
    </row>
    <row r="980" spans="1:8" s="29" customFormat="1" ht="13.8" hidden="1" x14ac:dyDescent="0.3">
      <c r="A980" s="57" t="s">
        <v>859</v>
      </c>
      <c r="B980" s="92" t="s">
        <v>4550</v>
      </c>
      <c r="C980" s="93" t="s">
        <v>4548</v>
      </c>
      <c r="D980" s="93" t="s">
        <v>4549</v>
      </c>
      <c r="E980" s="94">
        <v>46203</v>
      </c>
      <c r="F980" s="93"/>
      <c r="G980" s="93"/>
      <c r="H980" s="93"/>
    </row>
    <row r="981" spans="1:8" s="29" customFormat="1" ht="13.8" hidden="1" x14ac:dyDescent="0.25">
      <c r="A981" s="87" t="s">
        <v>5734</v>
      </c>
      <c r="B981" s="87" t="s">
        <v>5692</v>
      </c>
      <c r="C981" s="95" t="s">
        <v>5735</v>
      </c>
      <c r="D981" s="96" t="s">
        <v>436</v>
      </c>
      <c r="E981" s="65">
        <v>45657</v>
      </c>
      <c r="F981" s="96"/>
      <c r="G981" s="96"/>
      <c r="H981" s="96"/>
    </row>
    <row r="982" spans="1:8" s="29" customFormat="1" ht="13.8" hidden="1" x14ac:dyDescent="0.25">
      <c r="A982" s="91" t="s">
        <v>3349</v>
      </c>
      <c r="B982" s="92" t="s">
        <v>3354</v>
      </c>
      <c r="C982" s="93" t="s">
        <v>3152</v>
      </c>
      <c r="D982" s="93" t="s">
        <v>3328</v>
      </c>
      <c r="E982" s="94">
        <v>45169</v>
      </c>
      <c r="F982" s="93"/>
      <c r="G982" s="93"/>
      <c r="H982" s="93"/>
    </row>
    <row r="983" spans="1:8" s="29" customFormat="1" ht="13.8" hidden="1" x14ac:dyDescent="0.25">
      <c r="A983" s="110" t="s">
        <v>287</v>
      </c>
      <c r="B983" s="87" t="s">
        <v>177</v>
      </c>
      <c r="C983" s="95" t="s">
        <v>397</v>
      </c>
      <c r="D983" s="96" t="s">
        <v>436</v>
      </c>
      <c r="E983" s="65">
        <v>45230</v>
      </c>
      <c r="F983" s="96"/>
      <c r="G983" s="96"/>
      <c r="H983" s="96"/>
    </row>
    <row r="984" spans="1:8" s="29" customFormat="1" ht="13.8" hidden="1" x14ac:dyDescent="0.25">
      <c r="A984" s="41" t="s">
        <v>7757</v>
      </c>
      <c r="B984" s="89" t="s">
        <v>7741</v>
      </c>
      <c r="C984" s="36" t="s">
        <v>7742</v>
      </c>
      <c r="D984" s="36" t="s">
        <v>1398</v>
      </c>
      <c r="E984" s="42">
        <v>45372</v>
      </c>
      <c r="F984" s="32"/>
      <c r="G984" s="32"/>
      <c r="H984" s="32"/>
    </row>
    <row r="985" spans="1:8" s="29" customFormat="1" ht="13.8" hidden="1" x14ac:dyDescent="0.25">
      <c r="A985" s="41" t="s">
        <v>7757</v>
      </c>
      <c r="B985" s="89" t="s">
        <v>7741</v>
      </c>
      <c r="C985" s="36" t="s">
        <v>7815</v>
      </c>
      <c r="D985" s="36" t="s">
        <v>1398</v>
      </c>
      <c r="E985" s="42">
        <v>45169</v>
      </c>
      <c r="F985" s="32"/>
      <c r="G985" s="32"/>
      <c r="H985" s="32"/>
    </row>
    <row r="986" spans="1:8" s="29" customFormat="1" ht="13.8" hidden="1" x14ac:dyDescent="0.25">
      <c r="A986" s="140" t="s">
        <v>1812</v>
      </c>
      <c r="B986" s="92" t="s">
        <v>3225</v>
      </c>
      <c r="C986" s="93" t="s">
        <v>2052</v>
      </c>
      <c r="D986" s="93" t="s">
        <v>1980</v>
      </c>
      <c r="E986" s="94">
        <v>45138</v>
      </c>
      <c r="F986" s="93"/>
      <c r="G986" s="93"/>
      <c r="H986" s="93"/>
    </row>
    <row r="987" spans="1:8" s="29" customFormat="1" ht="13.8" hidden="1" x14ac:dyDescent="0.3">
      <c r="A987" s="57" t="s">
        <v>4496</v>
      </c>
      <c r="B987" s="92" t="s">
        <v>4550</v>
      </c>
      <c r="C987" s="93" t="s">
        <v>4548</v>
      </c>
      <c r="D987" s="93" t="s">
        <v>4549</v>
      </c>
      <c r="E987" s="94">
        <v>46203</v>
      </c>
      <c r="F987" s="93"/>
      <c r="G987" s="93"/>
      <c r="H987" s="93"/>
    </row>
    <row r="988" spans="1:8" s="29" customFormat="1" ht="13.8" hidden="1" x14ac:dyDescent="0.25">
      <c r="A988" s="41" t="s">
        <v>7758</v>
      </c>
      <c r="B988" s="89" t="s">
        <v>7741</v>
      </c>
      <c r="C988" s="36" t="s">
        <v>7742</v>
      </c>
      <c r="D988" s="36" t="s">
        <v>1398</v>
      </c>
      <c r="E988" s="42">
        <v>45372</v>
      </c>
      <c r="F988" s="32"/>
      <c r="G988" s="32"/>
      <c r="H988" s="32"/>
    </row>
    <row r="989" spans="1:8" s="29" customFormat="1" ht="13.8" hidden="1" x14ac:dyDescent="0.25">
      <c r="A989" s="41" t="s">
        <v>7758</v>
      </c>
      <c r="B989" s="89" t="s">
        <v>7741</v>
      </c>
      <c r="C989" s="36" t="s">
        <v>7815</v>
      </c>
      <c r="D989" s="36" t="s">
        <v>1398</v>
      </c>
      <c r="E989" s="42">
        <v>45169</v>
      </c>
      <c r="F989" s="32"/>
      <c r="G989" s="32"/>
      <c r="H989" s="32"/>
    </row>
    <row r="990" spans="1:8" s="29" customFormat="1" ht="13.8" hidden="1" x14ac:dyDescent="0.3">
      <c r="A990" s="99" t="s">
        <v>1947</v>
      </c>
      <c r="B990" s="92" t="s">
        <v>1951</v>
      </c>
      <c r="C990" s="93" t="s">
        <v>7535</v>
      </c>
      <c r="D990" s="93" t="s">
        <v>4874</v>
      </c>
      <c r="E990" s="94">
        <v>45098</v>
      </c>
      <c r="F990" s="93"/>
      <c r="G990" s="93"/>
      <c r="H990" s="93" t="s">
        <v>1385</v>
      </c>
    </row>
    <row r="991" spans="1:8" s="29" customFormat="1" ht="13.8" hidden="1" x14ac:dyDescent="0.3">
      <c r="A991" s="111" t="s">
        <v>2062</v>
      </c>
      <c r="B991" s="92" t="s">
        <v>5001</v>
      </c>
      <c r="C991" s="93" t="s">
        <v>5000</v>
      </c>
      <c r="D991" s="93" t="s">
        <v>1398</v>
      </c>
      <c r="E991" s="94">
        <v>45245</v>
      </c>
      <c r="F991" s="142"/>
      <c r="G991" s="142"/>
      <c r="H991" s="93" t="s">
        <v>1385</v>
      </c>
    </row>
    <row r="992" spans="1:8" s="29" customFormat="1" ht="13.8" hidden="1" x14ac:dyDescent="0.25">
      <c r="A992" s="87" t="s">
        <v>288</v>
      </c>
      <c r="B992" s="87" t="s">
        <v>289</v>
      </c>
      <c r="C992" s="95" t="s">
        <v>6383</v>
      </c>
      <c r="D992" s="96" t="s">
        <v>436</v>
      </c>
      <c r="E992" s="65">
        <v>45930</v>
      </c>
      <c r="F992" s="96"/>
      <c r="G992" s="96"/>
      <c r="H992" s="96"/>
    </row>
    <row r="993" spans="1:8" s="29" customFormat="1" ht="13.8" hidden="1" x14ac:dyDescent="0.25">
      <c r="A993" s="87" t="s">
        <v>5736</v>
      </c>
      <c r="B993" s="87" t="s">
        <v>5737</v>
      </c>
      <c r="C993" s="95" t="s">
        <v>5738</v>
      </c>
      <c r="D993" s="96" t="s">
        <v>436</v>
      </c>
      <c r="E993" s="65">
        <v>45504</v>
      </c>
      <c r="F993" s="96"/>
      <c r="G993" s="96"/>
      <c r="H993" s="96"/>
    </row>
    <row r="994" spans="1:8" s="29" customFormat="1" ht="13.8" hidden="1" x14ac:dyDescent="0.25">
      <c r="A994" s="91" t="s">
        <v>3313</v>
      </c>
      <c r="B994" s="92" t="s">
        <v>2039</v>
      </c>
      <c r="C994" s="93" t="s">
        <v>3145</v>
      </c>
      <c r="D994" s="93" t="s">
        <v>3328</v>
      </c>
      <c r="E994" s="94">
        <v>45169</v>
      </c>
      <c r="F994" s="93"/>
      <c r="G994" s="93"/>
      <c r="H994" s="93"/>
    </row>
    <row r="995" spans="1:8" s="29" customFormat="1" ht="13.8" hidden="1" x14ac:dyDescent="0.25">
      <c r="A995" s="91" t="s">
        <v>3313</v>
      </c>
      <c r="B995" s="92" t="s">
        <v>3354</v>
      </c>
      <c r="C995" s="93" t="s">
        <v>3152</v>
      </c>
      <c r="D995" s="93" t="s">
        <v>3328</v>
      </c>
      <c r="E995" s="94">
        <v>45169</v>
      </c>
      <c r="F995" s="93"/>
      <c r="G995" s="93"/>
      <c r="H995" s="93"/>
    </row>
    <row r="996" spans="1:8" s="29" customFormat="1" ht="13.8" hidden="1" x14ac:dyDescent="0.25">
      <c r="A996" s="100" t="s">
        <v>1216</v>
      </c>
      <c r="B996" s="92" t="s">
        <v>4153</v>
      </c>
      <c r="C996" s="93" t="s">
        <v>4154</v>
      </c>
      <c r="D996" s="93" t="s">
        <v>1398</v>
      </c>
      <c r="E996" s="94">
        <v>45401</v>
      </c>
      <c r="F996" s="93"/>
      <c r="G996" s="93"/>
      <c r="H996" s="93"/>
    </row>
    <row r="997" spans="1:8" s="29" customFormat="1" ht="13.8" hidden="1" x14ac:dyDescent="0.25">
      <c r="A997" s="91" t="s">
        <v>3350</v>
      </c>
      <c r="B997" s="92" t="s">
        <v>3354</v>
      </c>
      <c r="C997" s="93" t="s">
        <v>3152</v>
      </c>
      <c r="D997" s="93" t="s">
        <v>3328</v>
      </c>
      <c r="E997" s="94">
        <v>45169</v>
      </c>
      <c r="F997" s="93"/>
      <c r="G997" s="93"/>
      <c r="H997" s="93"/>
    </row>
    <row r="998" spans="1:8" s="29" customFormat="1" ht="13.8" hidden="1" x14ac:dyDescent="0.25">
      <c r="A998" s="44" t="s">
        <v>3014</v>
      </c>
      <c r="B998" s="44" t="s">
        <v>1776</v>
      </c>
      <c r="C998" s="45">
        <v>2020000608</v>
      </c>
      <c r="D998" s="45" t="s">
        <v>1800</v>
      </c>
      <c r="E998" s="46">
        <v>46387</v>
      </c>
      <c r="F998" s="93"/>
      <c r="G998" s="93"/>
      <c r="H998" s="93"/>
    </row>
    <row r="999" spans="1:8" s="29" customFormat="1" ht="13.8" hidden="1" x14ac:dyDescent="0.25">
      <c r="A999" s="99" t="s">
        <v>1931</v>
      </c>
      <c r="B999" s="92" t="s">
        <v>1927</v>
      </c>
      <c r="C999" s="96" t="s">
        <v>3217</v>
      </c>
      <c r="D999" s="97" t="s">
        <v>1971</v>
      </c>
      <c r="E999" s="112">
        <v>45011</v>
      </c>
      <c r="F999" s="93"/>
      <c r="G999" s="93"/>
      <c r="H999" s="93" t="s">
        <v>1385</v>
      </c>
    </row>
    <row r="1000" spans="1:8" s="29" customFormat="1" ht="13.8" hidden="1" x14ac:dyDescent="0.3">
      <c r="A1000" s="99" t="s">
        <v>2518</v>
      </c>
      <c r="B1000" s="92" t="s">
        <v>2521</v>
      </c>
      <c r="C1000" s="93" t="s">
        <v>2519</v>
      </c>
      <c r="D1000" s="93" t="s">
        <v>2520</v>
      </c>
      <c r="E1000" s="107">
        <v>45010</v>
      </c>
      <c r="F1000" s="93"/>
      <c r="G1000" s="93"/>
      <c r="H1000" s="93"/>
    </row>
    <row r="1001" spans="1:8" s="29" customFormat="1" ht="13.8" hidden="1" x14ac:dyDescent="0.25">
      <c r="A1001" s="98" t="s">
        <v>3379</v>
      </c>
      <c r="B1001" s="92" t="s">
        <v>3148</v>
      </c>
      <c r="C1001" s="93" t="s">
        <v>3329</v>
      </c>
      <c r="D1001" s="93" t="s">
        <v>3328</v>
      </c>
      <c r="E1001" s="94">
        <v>45169</v>
      </c>
      <c r="F1001" s="93"/>
      <c r="G1001" s="93"/>
      <c r="H1001" s="93"/>
    </row>
    <row r="1002" spans="1:8" s="29" customFormat="1" ht="13.8" hidden="1" x14ac:dyDescent="0.25">
      <c r="A1002" s="102" t="s">
        <v>3379</v>
      </c>
      <c r="B1002" s="92" t="s">
        <v>4085</v>
      </c>
      <c r="C1002" s="93" t="s">
        <v>4084</v>
      </c>
      <c r="D1002" s="93" t="s">
        <v>1398</v>
      </c>
      <c r="E1002" s="94">
        <v>45429</v>
      </c>
      <c r="F1002" s="93"/>
      <c r="G1002" s="93" t="s">
        <v>1385</v>
      </c>
      <c r="H1002" s="93" t="s">
        <v>1385</v>
      </c>
    </row>
    <row r="1003" spans="1:8" s="29" customFormat="1" ht="13.8" hidden="1" x14ac:dyDescent="0.25">
      <c r="A1003" s="98" t="s">
        <v>3380</v>
      </c>
      <c r="B1003" s="92" t="s">
        <v>3148</v>
      </c>
      <c r="C1003" s="93" t="s">
        <v>3329</v>
      </c>
      <c r="D1003" s="93" t="s">
        <v>3328</v>
      </c>
      <c r="E1003" s="94">
        <v>45169</v>
      </c>
      <c r="F1003" s="93"/>
      <c r="G1003" s="93"/>
      <c r="H1003" s="93"/>
    </row>
    <row r="1004" spans="1:8" s="29" customFormat="1" ht="13.8" hidden="1" x14ac:dyDescent="0.25">
      <c r="A1004" s="44" t="s">
        <v>1730</v>
      </c>
      <c r="B1004" s="44" t="s">
        <v>1782</v>
      </c>
      <c r="C1004" s="45" t="s">
        <v>2019</v>
      </c>
      <c r="D1004" s="45" t="s">
        <v>1800</v>
      </c>
      <c r="E1004" s="45" t="s">
        <v>3015</v>
      </c>
      <c r="F1004" s="93"/>
      <c r="G1004" s="93"/>
      <c r="H1004" s="93"/>
    </row>
    <row r="1005" spans="1:8" s="29" customFormat="1" ht="13.8" hidden="1" x14ac:dyDescent="0.25">
      <c r="A1005" s="100" t="s">
        <v>4119</v>
      </c>
      <c r="B1005" s="92" t="s">
        <v>4153</v>
      </c>
      <c r="C1005" s="93" t="s">
        <v>4154</v>
      </c>
      <c r="D1005" s="93" t="s">
        <v>1398</v>
      </c>
      <c r="E1005" s="94">
        <v>45401</v>
      </c>
      <c r="F1005" s="93"/>
      <c r="G1005" s="93"/>
      <c r="H1005" s="93"/>
    </row>
    <row r="1006" spans="1:8" s="29" customFormat="1" ht="13.8" hidden="1" x14ac:dyDescent="0.25">
      <c r="A1006" s="76" t="s">
        <v>7533</v>
      </c>
      <c r="B1006" s="76" t="s">
        <v>1489</v>
      </c>
      <c r="C1006" s="97" t="s">
        <v>7534</v>
      </c>
      <c r="D1006" s="97" t="s">
        <v>1971</v>
      </c>
      <c r="E1006" s="64">
        <v>46255</v>
      </c>
      <c r="F1006" s="93"/>
      <c r="G1006" s="93"/>
      <c r="H1006" s="93"/>
    </row>
    <row r="1007" spans="1:8" s="29" customFormat="1" ht="13.8" hidden="1" x14ac:dyDescent="0.25">
      <c r="A1007" s="87" t="s">
        <v>5739</v>
      </c>
      <c r="B1007" s="87" t="s">
        <v>5575</v>
      </c>
      <c r="C1007" s="95" t="s">
        <v>5740</v>
      </c>
      <c r="D1007" s="96" t="s">
        <v>436</v>
      </c>
      <c r="E1007" s="65">
        <v>45291</v>
      </c>
      <c r="F1007" s="96"/>
      <c r="G1007" s="96"/>
      <c r="H1007" s="96"/>
    </row>
    <row r="1008" spans="1:8" s="29" customFormat="1" ht="13.8" hidden="1" x14ac:dyDescent="0.25">
      <c r="A1008" s="44" t="s">
        <v>5005</v>
      </c>
      <c r="B1008" s="92" t="s">
        <v>5001</v>
      </c>
      <c r="C1008" s="93" t="s">
        <v>5000</v>
      </c>
      <c r="D1008" s="93" t="s">
        <v>1398</v>
      </c>
      <c r="E1008" s="94">
        <v>45245</v>
      </c>
      <c r="F1008" s="93"/>
      <c r="G1008" s="93"/>
      <c r="H1008" s="93" t="s">
        <v>1385</v>
      </c>
    </row>
    <row r="1009" spans="1:8" s="29" customFormat="1" ht="13.8" hidden="1" x14ac:dyDescent="0.3">
      <c r="A1009" s="73" t="s">
        <v>7719</v>
      </c>
      <c r="B1009" s="89" t="s">
        <v>1399</v>
      </c>
      <c r="C1009" s="36" t="s">
        <v>7695</v>
      </c>
      <c r="D1009" s="36" t="s">
        <v>1398</v>
      </c>
      <c r="E1009" s="42">
        <v>45132</v>
      </c>
      <c r="F1009" s="32"/>
      <c r="G1009" s="32"/>
      <c r="H1009" s="32"/>
    </row>
    <row r="1010" spans="1:8" s="29" customFormat="1" ht="13.8" hidden="1" x14ac:dyDescent="0.25">
      <c r="A1010" s="99" t="s">
        <v>3266</v>
      </c>
      <c r="B1010" s="111" t="s">
        <v>1363</v>
      </c>
      <c r="C1010" s="45" t="s">
        <v>3258</v>
      </c>
      <c r="D1010" s="93" t="s">
        <v>2528</v>
      </c>
      <c r="E1010" s="46">
        <v>45227</v>
      </c>
      <c r="F1010" s="93"/>
      <c r="G1010" s="93"/>
      <c r="H1010" s="93"/>
    </row>
    <row r="1011" spans="1:8" s="29" customFormat="1" ht="13.8" hidden="1" x14ac:dyDescent="0.3">
      <c r="A1011" s="57" t="s">
        <v>3981</v>
      </c>
      <c r="B1011" s="92" t="s">
        <v>4550</v>
      </c>
      <c r="C1011" s="93" t="s">
        <v>4548</v>
      </c>
      <c r="D1011" s="93" t="s">
        <v>4549</v>
      </c>
      <c r="E1011" s="94">
        <v>46203</v>
      </c>
      <c r="F1011" s="93"/>
      <c r="G1011" s="93"/>
      <c r="H1011" s="93"/>
    </row>
    <row r="1012" spans="1:8" s="29" customFormat="1" ht="13.8" hidden="1" x14ac:dyDescent="0.25">
      <c r="A1012" s="102" t="s">
        <v>3981</v>
      </c>
      <c r="B1012" s="92" t="s">
        <v>4085</v>
      </c>
      <c r="C1012" s="93" t="s">
        <v>4084</v>
      </c>
      <c r="D1012" s="93" t="s">
        <v>1398</v>
      </c>
      <c r="E1012" s="94">
        <v>45429</v>
      </c>
      <c r="F1012" s="93"/>
      <c r="G1012" s="93" t="s">
        <v>1385</v>
      </c>
      <c r="H1012" s="93" t="s">
        <v>1385</v>
      </c>
    </row>
    <row r="1013" spans="1:8" s="29" customFormat="1" ht="13.8" hidden="1" x14ac:dyDescent="0.3">
      <c r="A1013" s="117" t="s">
        <v>2355</v>
      </c>
      <c r="B1013" s="117" t="s">
        <v>2292</v>
      </c>
      <c r="C1013" s="106" t="s">
        <v>2293</v>
      </c>
      <c r="D1013" s="93" t="s">
        <v>1593</v>
      </c>
      <c r="E1013" s="119">
        <v>46418</v>
      </c>
      <c r="F1013" s="93"/>
      <c r="G1013" s="93"/>
      <c r="H1013" s="93"/>
    </row>
    <row r="1014" spans="1:8" s="29" customFormat="1" ht="13.8" hidden="1" x14ac:dyDescent="0.25">
      <c r="A1014" s="87" t="s">
        <v>290</v>
      </c>
      <c r="B1014" s="87" t="s">
        <v>229</v>
      </c>
      <c r="C1014" s="95" t="s">
        <v>398</v>
      </c>
      <c r="D1014" s="96" t="s">
        <v>436</v>
      </c>
      <c r="E1014" s="65">
        <v>45169</v>
      </c>
      <c r="F1014" s="96"/>
      <c r="G1014" s="96"/>
      <c r="H1014" s="96"/>
    </row>
    <row r="1015" spans="1:8" s="29" customFormat="1" ht="13.8" hidden="1" x14ac:dyDescent="0.3">
      <c r="A1015" s="57" t="s">
        <v>9</v>
      </c>
      <c r="B1015" s="57" t="s">
        <v>1488</v>
      </c>
      <c r="C1015" s="62">
        <v>21027</v>
      </c>
      <c r="D1015" s="93" t="s">
        <v>5966</v>
      </c>
      <c r="E1015" s="60">
        <v>45777</v>
      </c>
      <c r="F1015" s="93"/>
      <c r="G1015" s="93"/>
      <c r="H1015" s="93"/>
    </row>
    <row r="1016" spans="1:8" s="29" customFormat="1" ht="13.8" hidden="1" x14ac:dyDescent="0.3">
      <c r="A1016" s="57" t="s">
        <v>9</v>
      </c>
      <c r="B1016" s="57" t="s">
        <v>2495</v>
      </c>
      <c r="C1016" s="62">
        <v>21030</v>
      </c>
      <c r="D1016" s="93" t="s">
        <v>5966</v>
      </c>
      <c r="E1016" s="60">
        <v>45961</v>
      </c>
      <c r="F1016" s="93"/>
      <c r="G1016" s="93"/>
      <c r="H1016" s="93"/>
    </row>
    <row r="1017" spans="1:8" s="29" customFormat="1" ht="13.8" hidden="1" x14ac:dyDescent="0.25">
      <c r="A1017" s="44" t="s">
        <v>9</v>
      </c>
      <c r="B1017" s="44" t="s">
        <v>1511</v>
      </c>
      <c r="C1017" s="45" t="s">
        <v>5959</v>
      </c>
      <c r="D1017" s="93" t="s">
        <v>5966</v>
      </c>
      <c r="E1017" s="70" t="s">
        <v>1528</v>
      </c>
      <c r="F1017" s="93"/>
      <c r="G1017" s="93"/>
      <c r="H1017" s="93"/>
    </row>
    <row r="1018" spans="1:8" s="29" customFormat="1" ht="13.8" hidden="1" x14ac:dyDescent="0.3">
      <c r="A1018" s="57" t="s">
        <v>9</v>
      </c>
      <c r="B1018" s="92" t="s">
        <v>4550</v>
      </c>
      <c r="C1018" s="93" t="s">
        <v>4548</v>
      </c>
      <c r="D1018" s="93" t="s">
        <v>4549</v>
      </c>
      <c r="E1018" s="94">
        <v>46203</v>
      </c>
      <c r="F1018" s="93"/>
      <c r="G1018" s="93"/>
      <c r="H1018" s="93"/>
    </row>
    <row r="1019" spans="1:8" s="29" customFormat="1" ht="13.8" hidden="1" x14ac:dyDescent="0.25">
      <c r="A1019" s="98" t="s">
        <v>3381</v>
      </c>
      <c r="B1019" s="92" t="s">
        <v>3148</v>
      </c>
      <c r="C1019" s="93" t="s">
        <v>3329</v>
      </c>
      <c r="D1019" s="93" t="s">
        <v>3328</v>
      </c>
      <c r="E1019" s="94">
        <v>45169</v>
      </c>
      <c r="F1019" s="93"/>
      <c r="G1019" s="93"/>
      <c r="H1019" s="93"/>
    </row>
    <row r="1020" spans="1:8" s="29" customFormat="1" ht="13.8" hidden="1" x14ac:dyDescent="0.3">
      <c r="A1020" s="73" t="s">
        <v>9</v>
      </c>
      <c r="B1020" s="89" t="s">
        <v>7673</v>
      </c>
      <c r="C1020" s="36" t="s">
        <v>7674</v>
      </c>
      <c r="D1020" s="36" t="s">
        <v>1398</v>
      </c>
      <c r="E1020" s="42">
        <v>45245</v>
      </c>
      <c r="F1020" s="32"/>
      <c r="G1020" s="32"/>
      <c r="H1020" s="32"/>
    </row>
    <row r="1021" spans="1:8" s="29" customFormat="1" ht="13.8" hidden="1" x14ac:dyDescent="0.25">
      <c r="A1021" s="41" t="s">
        <v>9</v>
      </c>
      <c r="B1021" s="41" t="s">
        <v>7778</v>
      </c>
      <c r="C1021" s="88" t="s">
        <v>7779</v>
      </c>
      <c r="D1021" s="36" t="s">
        <v>1398</v>
      </c>
      <c r="E1021" s="43">
        <v>45610</v>
      </c>
      <c r="F1021" s="32"/>
      <c r="G1021" s="32"/>
      <c r="H1021" s="32"/>
    </row>
    <row r="1022" spans="1:8" s="29" customFormat="1" ht="13.8" hidden="1" x14ac:dyDescent="0.25">
      <c r="A1022" s="44" t="s">
        <v>3804</v>
      </c>
      <c r="B1022" s="44" t="s">
        <v>3795</v>
      </c>
      <c r="C1022" s="45" t="s">
        <v>3796</v>
      </c>
      <c r="D1022" s="45" t="s">
        <v>1398</v>
      </c>
      <c r="E1022" s="46">
        <v>45382</v>
      </c>
      <c r="F1022" s="45"/>
      <c r="G1022" s="45" t="s">
        <v>1385</v>
      </c>
      <c r="H1022" s="45" t="s">
        <v>1385</v>
      </c>
    </row>
    <row r="1023" spans="1:8" s="29" customFormat="1" ht="13.8" hidden="1" x14ac:dyDescent="0.3">
      <c r="A1023" s="57" t="s">
        <v>4497</v>
      </c>
      <c r="B1023" s="92" t="s">
        <v>4550</v>
      </c>
      <c r="C1023" s="93" t="s">
        <v>4548</v>
      </c>
      <c r="D1023" s="93" t="s">
        <v>4549</v>
      </c>
      <c r="E1023" s="94">
        <v>46203</v>
      </c>
      <c r="F1023" s="93"/>
      <c r="G1023" s="93"/>
      <c r="H1023" s="93"/>
    </row>
    <row r="1024" spans="1:8" s="29" customFormat="1" ht="13.8" hidden="1" x14ac:dyDescent="0.25">
      <c r="A1024" s="87" t="s">
        <v>291</v>
      </c>
      <c r="B1024" s="87" t="s">
        <v>241</v>
      </c>
      <c r="C1024" s="95" t="s">
        <v>6384</v>
      </c>
      <c r="D1024" s="96" t="s">
        <v>436</v>
      </c>
      <c r="E1024" s="65">
        <v>45930</v>
      </c>
      <c r="F1024" s="96"/>
      <c r="G1024" s="96"/>
      <c r="H1024" s="96"/>
    </row>
    <row r="1025" spans="1:8" s="29" customFormat="1" ht="13.8" hidden="1" x14ac:dyDescent="0.25">
      <c r="A1025" s="87" t="s">
        <v>292</v>
      </c>
      <c r="B1025" s="87" t="s">
        <v>293</v>
      </c>
      <c r="C1025" s="95" t="s">
        <v>399</v>
      </c>
      <c r="D1025" s="96" t="s">
        <v>436</v>
      </c>
      <c r="E1025" s="65">
        <v>45443</v>
      </c>
      <c r="F1025" s="96"/>
      <c r="G1025" s="96"/>
      <c r="H1025" s="96"/>
    </row>
    <row r="1026" spans="1:8" s="29" customFormat="1" ht="13.8" hidden="1" x14ac:dyDescent="0.25">
      <c r="A1026" s="87" t="s">
        <v>294</v>
      </c>
      <c r="B1026" s="87" t="s">
        <v>231</v>
      </c>
      <c r="C1026" s="95" t="s">
        <v>8955</v>
      </c>
      <c r="D1026" s="96" t="s">
        <v>436</v>
      </c>
      <c r="E1026" s="65">
        <v>45991</v>
      </c>
      <c r="F1026" s="96"/>
      <c r="G1026" s="96"/>
      <c r="H1026" s="96"/>
    </row>
    <row r="1027" spans="1:8" s="29" customFormat="1" ht="13.8" hidden="1" x14ac:dyDescent="0.25">
      <c r="A1027" s="87" t="s">
        <v>295</v>
      </c>
      <c r="B1027" s="87" t="s">
        <v>264</v>
      </c>
      <c r="C1027" s="95" t="s">
        <v>8956</v>
      </c>
      <c r="D1027" s="96" t="s">
        <v>436</v>
      </c>
      <c r="E1027" s="65">
        <v>45991</v>
      </c>
      <c r="F1027" s="96"/>
      <c r="G1027" s="96"/>
      <c r="H1027" s="96"/>
    </row>
    <row r="1028" spans="1:8" s="29" customFormat="1" ht="13.8" hidden="1" x14ac:dyDescent="0.25">
      <c r="A1028" s="87" t="s">
        <v>5741</v>
      </c>
      <c r="B1028" s="87" t="s">
        <v>5742</v>
      </c>
      <c r="C1028" s="95" t="s">
        <v>5743</v>
      </c>
      <c r="D1028" s="96" t="s">
        <v>436</v>
      </c>
      <c r="E1028" s="65">
        <v>45504</v>
      </c>
      <c r="F1028" s="96"/>
      <c r="G1028" s="96"/>
      <c r="H1028" s="96"/>
    </row>
    <row r="1029" spans="1:8" s="29" customFormat="1" ht="13.8" hidden="1" x14ac:dyDescent="0.25">
      <c r="A1029" s="99" t="s">
        <v>3790</v>
      </c>
      <c r="B1029" s="92" t="s">
        <v>3791</v>
      </c>
      <c r="C1029" s="96" t="s">
        <v>3792</v>
      </c>
      <c r="D1029" s="97" t="s">
        <v>1971</v>
      </c>
      <c r="E1029" s="112">
        <v>45043</v>
      </c>
      <c r="F1029" s="93"/>
      <c r="G1029" s="93"/>
      <c r="H1029" s="93"/>
    </row>
    <row r="1030" spans="1:8" s="29" customFormat="1" ht="13.8" x14ac:dyDescent="0.3">
      <c r="A1030" s="99" t="s">
        <v>1934</v>
      </c>
      <c r="B1030" s="92" t="s">
        <v>1545</v>
      </c>
      <c r="C1030" s="93" t="s">
        <v>3086</v>
      </c>
      <c r="D1030" s="93" t="s">
        <v>1980</v>
      </c>
      <c r="E1030" s="107">
        <v>44641</v>
      </c>
      <c r="F1030" s="93"/>
      <c r="G1030" s="93"/>
      <c r="H1030" s="93"/>
    </row>
    <row r="1031" spans="1:8" s="29" customFormat="1" ht="13.8" x14ac:dyDescent="0.3">
      <c r="A1031" s="99" t="s">
        <v>1934</v>
      </c>
      <c r="B1031" s="92" t="s">
        <v>1345</v>
      </c>
      <c r="C1031" s="93" t="s">
        <v>4860</v>
      </c>
      <c r="D1031" s="93" t="s">
        <v>2468</v>
      </c>
      <c r="E1031" s="107">
        <v>44804</v>
      </c>
      <c r="F1031" s="93"/>
      <c r="G1031" s="93" t="s">
        <v>1533</v>
      </c>
      <c r="H1031" s="93" t="s">
        <v>1533</v>
      </c>
    </row>
    <row r="1032" spans="1:8" s="29" customFormat="1" ht="13.8" hidden="1" x14ac:dyDescent="0.3">
      <c r="A1032" s="57" t="s">
        <v>3830</v>
      </c>
      <c r="B1032" s="92" t="s">
        <v>4550</v>
      </c>
      <c r="C1032" s="93" t="s">
        <v>4548</v>
      </c>
      <c r="D1032" s="93" t="s">
        <v>4549</v>
      </c>
      <c r="E1032" s="94">
        <v>46203</v>
      </c>
      <c r="F1032" s="93"/>
      <c r="G1032" s="93"/>
      <c r="H1032" s="93"/>
    </row>
    <row r="1033" spans="1:8" s="29" customFormat="1" ht="13.8" hidden="1" x14ac:dyDescent="0.25">
      <c r="A1033" s="101" t="s">
        <v>3830</v>
      </c>
      <c r="B1033" s="44" t="s">
        <v>3809</v>
      </c>
      <c r="C1033" s="45" t="s">
        <v>3810</v>
      </c>
      <c r="D1033" s="45" t="s">
        <v>1398</v>
      </c>
      <c r="E1033" s="46">
        <v>45382</v>
      </c>
      <c r="F1033" s="45"/>
      <c r="G1033" s="45" t="s">
        <v>1385</v>
      </c>
      <c r="H1033" s="45" t="s">
        <v>1385</v>
      </c>
    </row>
    <row r="1034" spans="1:8" s="29" customFormat="1" ht="13.8" hidden="1" x14ac:dyDescent="0.25">
      <c r="A1034" s="92" t="s">
        <v>4620</v>
      </c>
      <c r="B1034" s="92" t="s">
        <v>1583</v>
      </c>
      <c r="C1034" s="93" t="s">
        <v>4627</v>
      </c>
      <c r="D1034" s="93" t="s">
        <v>1398</v>
      </c>
      <c r="E1034" s="94">
        <v>45155</v>
      </c>
      <c r="F1034" s="93"/>
      <c r="G1034" s="93" t="s">
        <v>1385</v>
      </c>
      <c r="H1034" s="44" t="s">
        <v>1534</v>
      </c>
    </row>
    <row r="1035" spans="1:8" s="29" customFormat="1" ht="13.8" hidden="1" x14ac:dyDescent="0.25">
      <c r="A1035" s="100" t="s">
        <v>4139</v>
      </c>
      <c r="B1035" s="92" t="s">
        <v>4153</v>
      </c>
      <c r="C1035" s="93" t="s">
        <v>4154</v>
      </c>
      <c r="D1035" s="93" t="s">
        <v>1398</v>
      </c>
      <c r="E1035" s="94">
        <v>45401</v>
      </c>
      <c r="F1035" s="93"/>
      <c r="G1035" s="93"/>
      <c r="H1035" s="93"/>
    </row>
    <row r="1036" spans="1:8" s="29" customFormat="1" ht="13.8" hidden="1" x14ac:dyDescent="0.3">
      <c r="A1036" s="57" t="s">
        <v>2483</v>
      </c>
      <c r="B1036" s="57" t="s">
        <v>2495</v>
      </c>
      <c r="C1036" s="62">
        <v>21030</v>
      </c>
      <c r="D1036" s="93" t="s">
        <v>5966</v>
      </c>
      <c r="E1036" s="60">
        <v>45961</v>
      </c>
      <c r="F1036" s="93"/>
      <c r="G1036" s="93"/>
      <c r="H1036" s="93"/>
    </row>
    <row r="1037" spans="1:8" s="29" customFormat="1" ht="13.8" hidden="1" x14ac:dyDescent="0.3">
      <c r="A1037" s="57" t="s">
        <v>472</v>
      </c>
      <c r="B1037" s="92" t="s">
        <v>4550</v>
      </c>
      <c r="C1037" s="93" t="s">
        <v>4548</v>
      </c>
      <c r="D1037" s="93" t="s">
        <v>4549</v>
      </c>
      <c r="E1037" s="94">
        <v>46203</v>
      </c>
      <c r="F1037" s="93"/>
      <c r="G1037" s="93"/>
      <c r="H1037" s="93"/>
    </row>
    <row r="1038" spans="1:8" s="29" customFormat="1" ht="13.8" hidden="1" x14ac:dyDescent="0.3">
      <c r="A1038" s="73" t="s">
        <v>7680</v>
      </c>
      <c r="B1038" s="89" t="s">
        <v>7673</v>
      </c>
      <c r="C1038" s="36" t="s">
        <v>7674</v>
      </c>
      <c r="D1038" s="36" t="s">
        <v>1398</v>
      </c>
      <c r="E1038" s="42">
        <v>45245</v>
      </c>
      <c r="F1038" s="32"/>
      <c r="G1038" s="32"/>
      <c r="H1038" s="32"/>
    </row>
    <row r="1039" spans="1:8" s="29" customFormat="1" ht="13.8" hidden="1" x14ac:dyDescent="0.25">
      <c r="A1039" s="127" t="s">
        <v>3831</v>
      </c>
      <c r="B1039" s="44" t="s">
        <v>3809</v>
      </c>
      <c r="C1039" s="45" t="s">
        <v>3810</v>
      </c>
      <c r="D1039" s="45" t="s">
        <v>1398</v>
      </c>
      <c r="E1039" s="46">
        <v>45382</v>
      </c>
      <c r="F1039" s="45"/>
      <c r="G1039" s="45" t="s">
        <v>1385</v>
      </c>
      <c r="H1039" s="45" t="s">
        <v>1385</v>
      </c>
    </row>
    <row r="1040" spans="1:8" s="29" customFormat="1" ht="13.8" x14ac:dyDescent="0.3">
      <c r="A1040" s="99" t="s">
        <v>1222</v>
      </c>
      <c r="B1040" s="92" t="s">
        <v>1956</v>
      </c>
      <c r="C1040" s="93" t="s">
        <v>2105</v>
      </c>
      <c r="D1040" s="93" t="s">
        <v>1925</v>
      </c>
      <c r="E1040" s="107">
        <v>44834</v>
      </c>
      <c r="F1040" s="93"/>
      <c r="G1040" s="93"/>
      <c r="H1040" s="93" t="s">
        <v>1385</v>
      </c>
    </row>
    <row r="1041" spans="1:8" s="29" customFormat="1" ht="13.8" hidden="1" x14ac:dyDescent="0.25">
      <c r="A1041" s="127" t="s">
        <v>3832</v>
      </c>
      <c r="B1041" s="44" t="s">
        <v>3809</v>
      </c>
      <c r="C1041" s="45" t="s">
        <v>3810</v>
      </c>
      <c r="D1041" s="45" t="s">
        <v>1398</v>
      </c>
      <c r="E1041" s="46">
        <v>45382</v>
      </c>
      <c r="F1041" s="45"/>
      <c r="G1041" s="45" t="s">
        <v>1385</v>
      </c>
      <c r="H1041" s="45" t="s">
        <v>1385</v>
      </c>
    </row>
    <row r="1042" spans="1:8" s="29" customFormat="1" ht="13.8" hidden="1" x14ac:dyDescent="0.3">
      <c r="A1042" s="57" t="s">
        <v>1223</v>
      </c>
      <c r="B1042" s="92" t="s">
        <v>4550</v>
      </c>
      <c r="C1042" s="93" t="s">
        <v>4548</v>
      </c>
      <c r="D1042" s="93" t="s">
        <v>4549</v>
      </c>
      <c r="E1042" s="94">
        <v>46203</v>
      </c>
      <c r="F1042" s="93"/>
      <c r="G1042" s="93"/>
      <c r="H1042" s="93"/>
    </row>
    <row r="1043" spans="1:8" s="29" customFormat="1" ht="13.8" hidden="1" x14ac:dyDescent="0.25">
      <c r="A1043" s="101" t="s">
        <v>1223</v>
      </c>
      <c r="B1043" s="44" t="s">
        <v>3809</v>
      </c>
      <c r="C1043" s="45" t="s">
        <v>3810</v>
      </c>
      <c r="D1043" s="45" t="s">
        <v>1398</v>
      </c>
      <c r="E1043" s="46">
        <v>45382</v>
      </c>
      <c r="F1043" s="45"/>
      <c r="G1043" s="45" t="s">
        <v>1385</v>
      </c>
      <c r="H1043" s="45" t="s">
        <v>1385</v>
      </c>
    </row>
    <row r="1044" spans="1:8" s="29" customFormat="1" ht="13.8" hidden="1" x14ac:dyDescent="0.25">
      <c r="A1044" s="41" t="s">
        <v>7780</v>
      </c>
      <c r="B1044" s="41" t="s">
        <v>7778</v>
      </c>
      <c r="C1044" s="88" t="s">
        <v>7779</v>
      </c>
      <c r="D1044" s="36" t="s">
        <v>1398</v>
      </c>
      <c r="E1044" s="43">
        <v>45610</v>
      </c>
      <c r="F1044" s="32"/>
      <c r="G1044" s="32"/>
      <c r="H1044" s="32"/>
    </row>
    <row r="1045" spans="1:8" s="29" customFormat="1" ht="13.8" hidden="1" x14ac:dyDescent="0.25">
      <c r="A1045" s="41" t="s">
        <v>7780</v>
      </c>
      <c r="B1045" s="41" t="s">
        <v>7792</v>
      </c>
      <c r="C1045" s="88" t="s">
        <v>7793</v>
      </c>
      <c r="D1045" s="36" t="s">
        <v>1398</v>
      </c>
      <c r="E1045" s="43">
        <v>45610</v>
      </c>
      <c r="F1045" s="32"/>
      <c r="G1045" s="32"/>
      <c r="H1045" s="32"/>
    </row>
    <row r="1046" spans="1:8" s="29" customFormat="1" ht="13.8" hidden="1" x14ac:dyDescent="0.3">
      <c r="A1046" s="57" t="s">
        <v>868</v>
      </c>
      <c r="B1046" s="57" t="s">
        <v>2495</v>
      </c>
      <c r="C1046" s="62">
        <v>21030</v>
      </c>
      <c r="D1046" s="93" t="s">
        <v>5966</v>
      </c>
      <c r="E1046" s="60">
        <v>45961</v>
      </c>
      <c r="F1046" s="93"/>
      <c r="G1046" s="93"/>
      <c r="H1046" s="93"/>
    </row>
    <row r="1047" spans="1:8" s="29" customFormat="1" ht="13.8" hidden="1" x14ac:dyDescent="0.3">
      <c r="A1047" s="57" t="s">
        <v>868</v>
      </c>
      <c r="B1047" s="92" t="s">
        <v>4550</v>
      </c>
      <c r="C1047" s="93" t="s">
        <v>4548</v>
      </c>
      <c r="D1047" s="93" t="s">
        <v>4549</v>
      </c>
      <c r="E1047" s="94">
        <v>46203</v>
      </c>
      <c r="F1047" s="93"/>
      <c r="G1047" s="93"/>
      <c r="H1047" s="93"/>
    </row>
    <row r="1048" spans="1:8" s="29" customFormat="1" ht="13.8" hidden="1" x14ac:dyDescent="0.3">
      <c r="A1048" s="57" t="s">
        <v>4498</v>
      </c>
      <c r="B1048" s="92" t="s">
        <v>4550</v>
      </c>
      <c r="C1048" s="93" t="s">
        <v>4548</v>
      </c>
      <c r="D1048" s="93" t="s">
        <v>4549</v>
      </c>
      <c r="E1048" s="94">
        <v>46203</v>
      </c>
      <c r="F1048" s="93"/>
      <c r="G1048" s="93"/>
      <c r="H1048" s="93"/>
    </row>
    <row r="1049" spans="1:8" s="29" customFormat="1" ht="13.8" hidden="1" x14ac:dyDescent="0.3">
      <c r="A1049" s="57" t="s">
        <v>1552</v>
      </c>
      <c r="B1049" s="92" t="s">
        <v>4550</v>
      </c>
      <c r="C1049" s="93" t="s">
        <v>4548</v>
      </c>
      <c r="D1049" s="93" t="s">
        <v>4549</v>
      </c>
      <c r="E1049" s="94">
        <v>46203</v>
      </c>
      <c r="F1049" s="93"/>
      <c r="G1049" s="93"/>
      <c r="H1049" s="93"/>
    </row>
    <row r="1050" spans="1:8" s="29" customFormat="1" ht="13.8" hidden="1" x14ac:dyDescent="0.25">
      <c r="A1050" s="87" t="s">
        <v>5744</v>
      </c>
      <c r="B1050" s="87" t="s">
        <v>5708</v>
      </c>
      <c r="C1050" s="95" t="s">
        <v>5745</v>
      </c>
      <c r="D1050" s="96" t="s">
        <v>436</v>
      </c>
      <c r="E1050" s="65">
        <v>45657</v>
      </c>
      <c r="F1050" s="96"/>
      <c r="G1050" s="96"/>
      <c r="H1050" s="96"/>
    </row>
    <row r="1051" spans="1:8" s="29" customFormat="1" ht="13.8" hidden="1" x14ac:dyDescent="0.3">
      <c r="A1051" s="174" t="s">
        <v>7733</v>
      </c>
      <c r="B1051" s="174" t="s">
        <v>2064</v>
      </c>
      <c r="C1051" s="36" t="s">
        <v>7732</v>
      </c>
      <c r="D1051" s="36" t="s">
        <v>1398</v>
      </c>
      <c r="E1051" s="42">
        <v>45063</v>
      </c>
      <c r="F1051" s="32"/>
      <c r="G1051" s="32"/>
      <c r="H1051" s="32"/>
    </row>
    <row r="1052" spans="1:8" s="29" customFormat="1" ht="13.8" hidden="1" x14ac:dyDescent="0.3">
      <c r="A1052" s="57" t="s">
        <v>5901</v>
      </c>
      <c r="B1052" s="57" t="s">
        <v>2495</v>
      </c>
      <c r="C1052" s="62">
        <v>21030</v>
      </c>
      <c r="D1052" s="93" t="s">
        <v>5966</v>
      </c>
      <c r="E1052" s="60">
        <v>45961</v>
      </c>
      <c r="F1052" s="93"/>
      <c r="G1052" s="93"/>
      <c r="H1052" s="93"/>
    </row>
    <row r="1053" spans="1:8" s="29" customFormat="1" ht="13.8" hidden="1" x14ac:dyDescent="0.3">
      <c r="A1053" s="111" t="s">
        <v>2043</v>
      </c>
      <c r="B1053" s="111" t="s">
        <v>2607</v>
      </c>
      <c r="C1053" s="142" t="s">
        <v>2606</v>
      </c>
      <c r="D1053" s="93" t="s">
        <v>1398</v>
      </c>
      <c r="E1053" s="143">
        <v>45256</v>
      </c>
      <c r="F1053" s="142"/>
      <c r="G1053" s="142"/>
      <c r="H1053" s="93"/>
    </row>
    <row r="1054" spans="1:8" s="29" customFormat="1" ht="13.8" hidden="1" x14ac:dyDescent="0.25">
      <c r="A1054" s="92" t="s">
        <v>2043</v>
      </c>
      <c r="B1054" s="92" t="s">
        <v>1583</v>
      </c>
      <c r="C1054" s="93" t="s">
        <v>4627</v>
      </c>
      <c r="D1054" s="93" t="s">
        <v>1398</v>
      </c>
      <c r="E1054" s="94">
        <v>45155</v>
      </c>
      <c r="F1054" s="93"/>
      <c r="G1054" s="93" t="s">
        <v>1385</v>
      </c>
      <c r="H1054" s="44" t="s">
        <v>1533</v>
      </c>
    </row>
    <row r="1055" spans="1:8" s="29" customFormat="1" ht="13.8" hidden="1" x14ac:dyDescent="0.25">
      <c r="A1055" s="44" t="s">
        <v>1442</v>
      </c>
      <c r="B1055" s="44" t="s">
        <v>1512</v>
      </c>
      <c r="C1055" s="45" t="s">
        <v>5960</v>
      </c>
      <c r="D1055" s="93" t="s">
        <v>5966</v>
      </c>
      <c r="E1055" s="70" t="s">
        <v>1528</v>
      </c>
      <c r="F1055" s="93"/>
      <c r="G1055" s="93"/>
      <c r="H1055" s="93"/>
    </row>
    <row r="1056" spans="1:8" s="29" customFormat="1" ht="13.8" hidden="1" x14ac:dyDescent="0.25">
      <c r="A1056" s="87" t="s">
        <v>297</v>
      </c>
      <c r="B1056" s="87" t="s">
        <v>216</v>
      </c>
      <c r="C1056" s="95" t="s">
        <v>400</v>
      </c>
      <c r="D1056" s="96" t="s">
        <v>436</v>
      </c>
      <c r="E1056" s="65">
        <v>45230</v>
      </c>
      <c r="F1056" s="96"/>
      <c r="G1056" s="96"/>
      <c r="H1056" s="96"/>
    </row>
    <row r="1057" spans="1:8" s="29" customFormat="1" ht="13.8" hidden="1" x14ac:dyDescent="0.25">
      <c r="A1057" s="87" t="s">
        <v>298</v>
      </c>
      <c r="B1057" s="87" t="s">
        <v>247</v>
      </c>
      <c r="C1057" s="95" t="s">
        <v>401</v>
      </c>
      <c r="D1057" s="96" t="s">
        <v>436</v>
      </c>
      <c r="E1057" s="65">
        <v>45230</v>
      </c>
      <c r="F1057" s="96"/>
      <c r="G1057" s="96"/>
      <c r="H1057" s="96"/>
    </row>
    <row r="1058" spans="1:8" s="29" customFormat="1" ht="13.8" hidden="1" x14ac:dyDescent="0.3">
      <c r="A1058" s="57" t="s">
        <v>5902</v>
      </c>
      <c r="B1058" s="57" t="s">
        <v>2495</v>
      </c>
      <c r="C1058" s="62">
        <v>21030</v>
      </c>
      <c r="D1058" s="93" t="s">
        <v>5966</v>
      </c>
      <c r="E1058" s="60">
        <v>45961</v>
      </c>
      <c r="F1058" s="93"/>
      <c r="G1058" s="93"/>
      <c r="H1058" s="93"/>
    </row>
    <row r="1059" spans="1:8" s="29" customFormat="1" ht="13.8" hidden="1" x14ac:dyDescent="0.25">
      <c r="A1059" s="80" t="s">
        <v>8366</v>
      </c>
      <c r="B1059" s="80" t="s">
        <v>2074</v>
      </c>
      <c r="C1059" s="81" t="s">
        <v>8367</v>
      </c>
      <c r="D1059" s="81" t="s">
        <v>1971</v>
      </c>
      <c r="E1059" s="82">
        <v>45412</v>
      </c>
      <c r="F1059" s="93"/>
      <c r="G1059" s="93"/>
      <c r="H1059" s="93"/>
    </row>
    <row r="1060" spans="1:8" s="29" customFormat="1" ht="13.8" hidden="1" x14ac:dyDescent="0.25">
      <c r="A1060" s="44" t="s">
        <v>3805</v>
      </c>
      <c r="B1060" s="44" t="s">
        <v>3795</v>
      </c>
      <c r="C1060" s="45" t="s">
        <v>3796</v>
      </c>
      <c r="D1060" s="45" t="s">
        <v>1398</v>
      </c>
      <c r="E1060" s="46">
        <v>45382</v>
      </c>
      <c r="F1060" s="45"/>
      <c r="G1060" s="45" t="s">
        <v>1385</v>
      </c>
      <c r="H1060" s="45" t="s">
        <v>1385</v>
      </c>
    </row>
    <row r="1061" spans="1:8" s="29" customFormat="1" ht="13.8" hidden="1" x14ac:dyDescent="0.25">
      <c r="A1061" s="87" t="s">
        <v>5746</v>
      </c>
      <c r="B1061" s="87" t="s">
        <v>5669</v>
      </c>
      <c r="C1061" s="95" t="s">
        <v>5747</v>
      </c>
      <c r="D1061" s="96" t="s">
        <v>436</v>
      </c>
      <c r="E1061" s="65">
        <v>45291</v>
      </c>
      <c r="F1061" s="96"/>
      <c r="G1061" s="96"/>
      <c r="H1061" s="96"/>
    </row>
    <row r="1062" spans="1:8" s="29" customFormat="1" ht="13.8" hidden="1" x14ac:dyDescent="0.3">
      <c r="A1062" s="73" t="s">
        <v>1610</v>
      </c>
      <c r="B1062" s="73" t="s">
        <v>7649</v>
      </c>
      <c r="C1062" s="36" t="s">
        <v>7650</v>
      </c>
      <c r="D1062" s="36" t="s">
        <v>1398</v>
      </c>
      <c r="E1062" s="42">
        <v>45554</v>
      </c>
      <c r="F1062" s="32"/>
      <c r="G1062" s="32"/>
      <c r="H1062" s="32"/>
    </row>
    <row r="1063" spans="1:8" s="29" customFormat="1" ht="13.8" hidden="1" x14ac:dyDescent="0.3">
      <c r="A1063" s="73" t="s">
        <v>1610</v>
      </c>
      <c r="B1063" s="89" t="s">
        <v>1612</v>
      </c>
      <c r="C1063" s="36" t="s">
        <v>7735</v>
      </c>
      <c r="D1063" s="36" t="s">
        <v>1398</v>
      </c>
      <c r="E1063" s="42">
        <v>46166</v>
      </c>
      <c r="F1063" s="32"/>
      <c r="G1063" s="32"/>
      <c r="H1063" s="32"/>
    </row>
    <row r="1064" spans="1:8" s="29" customFormat="1" ht="13.8" hidden="1" x14ac:dyDescent="0.3">
      <c r="A1064" s="99" t="s">
        <v>3671</v>
      </c>
      <c r="B1064" s="92" t="s">
        <v>3657</v>
      </c>
      <c r="C1064" s="93" t="s">
        <v>3686</v>
      </c>
      <c r="D1064" s="93" t="s">
        <v>1814</v>
      </c>
      <c r="E1064" s="94">
        <v>45291</v>
      </c>
      <c r="F1064" s="93"/>
      <c r="G1064" s="93"/>
      <c r="H1064" s="93"/>
    </row>
    <row r="1065" spans="1:8" s="29" customFormat="1" ht="13.8" hidden="1" x14ac:dyDescent="0.3">
      <c r="A1065" s="57" t="s">
        <v>551</v>
      </c>
      <c r="B1065" s="92" t="s">
        <v>4550</v>
      </c>
      <c r="C1065" s="93" t="s">
        <v>4548</v>
      </c>
      <c r="D1065" s="93" t="s">
        <v>4549</v>
      </c>
      <c r="E1065" s="94">
        <v>46203</v>
      </c>
      <c r="F1065" s="93"/>
      <c r="G1065" s="93"/>
      <c r="H1065" s="93"/>
    </row>
    <row r="1066" spans="1:8" s="29" customFormat="1" ht="13.8" hidden="1" x14ac:dyDescent="0.3">
      <c r="A1066" s="57" t="s">
        <v>5903</v>
      </c>
      <c r="B1066" s="57" t="s">
        <v>2495</v>
      </c>
      <c r="C1066" s="62">
        <v>21030</v>
      </c>
      <c r="D1066" s="93" t="s">
        <v>5966</v>
      </c>
      <c r="E1066" s="60">
        <v>45961</v>
      </c>
      <c r="F1066" s="93"/>
      <c r="G1066" s="93"/>
      <c r="H1066" s="93"/>
    </row>
    <row r="1067" spans="1:8" s="29" customFormat="1" ht="13.8" hidden="1" x14ac:dyDescent="0.25">
      <c r="A1067" s="41" t="s">
        <v>7759</v>
      </c>
      <c r="B1067" s="89" t="s">
        <v>7741</v>
      </c>
      <c r="C1067" s="36" t="s">
        <v>7742</v>
      </c>
      <c r="D1067" s="36" t="s">
        <v>1398</v>
      </c>
      <c r="E1067" s="42">
        <v>45372</v>
      </c>
      <c r="F1067" s="32"/>
      <c r="G1067" s="32"/>
      <c r="H1067" s="32"/>
    </row>
    <row r="1068" spans="1:8" s="29" customFormat="1" ht="13.8" hidden="1" x14ac:dyDescent="0.25">
      <c r="A1068" s="41" t="s">
        <v>7759</v>
      </c>
      <c r="B1068" s="89" t="s">
        <v>7741</v>
      </c>
      <c r="C1068" s="36" t="s">
        <v>7815</v>
      </c>
      <c r="D1068" s="36" t="s">
        <v>1398</v>
      </c>
      <c r="E1068" s="42">
        <v>45169</v>
      </c>
      <c r="F1068" s="32"/>
      <c r="G1068" s="32"/>
      <c r="H1068" s="32"/>
    </row>
    <row r="1069" spans="1:8" s="29" customFormat="1" ht="13.8" hidden="1" x14ac:dyDescent="0.3">
      <c r="A1069" s="57" t="s">
        <v>1225</v>
      </c>
      <c r="B1069" s="57" t="s">
        <v>1498</v>
      </c>
      <c r="C1069" s="62">
        <v>2201</v>
      </c>
      <c r="D1069" s="93" t="s">
        <v>5966</v>
      </c>
      <c r="E1069" s="60">
        <v>45260</v>
      </c>
      <c r="F1069" s="93"/>
      <c r="G1069" s="93"/>
      <c r="H1069" s="93"/>
    </row>
    <row r="1070" spans="1:8" s="29" customFormat="1" ht="13.8" hidden="1" x14ac:dyDescent="0.3">
      <c r="A1070" s="57" t="s">
        <v>4499</v>
      </c>
      <c r="B1070" s="92" t="s">
        <v>4550</v>
      </c>
      <c r="C1070" s="93" t="s">
        <v>4548</v>
      </c>
      <c r="D1070" s="93" t="s">
        <v>4549</v>
      </c>
      <c r="E1070" s="94">
        <v>46203</v>
      </c>
      <c r="F1070" s="93"/>
      <c r="G1070" s="93"/>
      <c r="H1070" s="93"/>
    </row>
    <row r="1071" spans="1:8" s="29" customFormat="1" ht="13.8" hidden="1" x14ac:dyDescent="0.25">
      <c r="A1071" s="87" t="s">
        <v>5748</v>
      </c>
      <c r="B1071" s="87" t="s">
        <v>5749</v>
      </c>
      <c r="C1071" s="95" t="s">
        <v>5750</v>
      </c>
      <c r="D1071" s="96" t="s">
        <v>436</v>
      </c>
      <c r="E1071" s="65">
        <v>45869</v>
      </c>
      <c r="F1071" s="96"/>
      <c r="G1071" s="96"/>
      <c r="H1071" s="96"/>
    </row>
    <row r="1072" spans="1:8" s="29" customFormat="1" ht="13.8" hidden="1" x14ac:dyDescent="0.25">
      <c r="A1072" s="87" t="s">
        <v>5751</v>
      </c>
      <c r="B1072" s="87" t="s">
        <v>5565</v>
      </c>
      <c r="C1072" s="95" t="s">
        <v>5752</v>
      </c>
      <c r="D1072" s="96" t="s">
        <v>436</v>
      </c>
      <c r="E1072" s="65">
        <v>45138</v>
      </c>
      <c r="F1072" s="96"/>
      <c r="G1072" s="96"/>
      <c r="H1072" s="96"/>
    </row>
    <row r="1073" spans="1:8" s="29" customFormat="1" ht="13.8" hidden="1" x14ac:dyDescent="0.25">
      <c r="A1073" s="41" t="s">
        <v>7797</v>
      </c>
      <c r="B1073" s="41" t="s">
        <v>7792</v>
      </c>
      <c r="C1073" s="88" t="s">
        <v>7793</v>
      </c>
      <c r="D1073" s="36" t="s">
        <v>1398</v>
      </c>
      <c r="E1073" s="43">
        <v>45610</v>
      </c>
      <c r="F1073" s="32"/>
      <c r="G1073" s="32"/>
      <c r="H1073" s="32"/>
    </row>
    <row r="1074" spans="1:8" s="29" customFormat="1" ht="13.8" hidden="1" x14ac:dyDescent="0.25">
      <c r="A1074" s="87" t="s">
        <v>5753</v>
      </c>
      <c r="B1074" s="87" t="s">
        <v>5575</v>
      </c>
      <c r="C1074" s="95" t="s">
        <v>5754</v>
      </c>
      <c r="D1074" s="96" t="s">
        <v>436</v>
      </c>
      <c r="E1074" s="65">
        <v>45291</v>
      </c>
      <c r="F1074" s="96"/>
      <c r="G1074" s="96"/>
      <c r="H1074" s="96"/>
    </row>
    <row r="1075" spans="1:8" s="29" customFormat="1" ht="13.8" x14ac:dyDescent="0.3">
      <c r="A1075" s="99" t="s">
        <v>1992</v>
      </c>
      <c r="B1075" s="92" t="s">
        <v>1985</v>
      </c>
      <c r="C1075" s="93" t="s">
        <v>1988</v>
      </c>
      <c r="D1075" s="93" t="s">
        <v>1994</v>
      </c>
      <c r="E1075" s="107">
        <v>44561</v>
      </c>
      <c r="F1075" s="93"/>
      <c r="G1075" s="93" t="s">
        <v>1533</v>
      </c>
      <c r="H1075" s="93" t="s">
        <v>1533</v>
      </c>
    </row>
    <row r="1076" spans="1:8" s="29" customFormat="1" ht="13.8" hidden="1" x14ac:dyDescent="0.3">
      <c r="A1076" s="73" t="s">
        <v>7681</v>
      </c>
      <c r="B1076" s="89" t="s">
        <v>7673</v>
      </c>
      <c r="C1076" s="36" t="s">
        <v>7674</v>
      </c>
      <c r="D1076" s="36" t="s">
        <v>1398</v>
      </c>
      <c r="E1076" s="42">
        <v>45245</v>
      </c>
      <c r="F1076" s="32"/>
      <c r="G1076" s="32"/>
      <c r="H1076" s="32"/>
    </row>
    <row r="1077" spans="1:8" s="29" customFormat="1" ht="13.8" hidden="1" x14ac:dyDescent="0.3">
      <c r="A1077" s="73" t="s">
        <v>7690</v>
      </c>
      <c r="B1077" s="89" t="s">
        <v>1604</v>
      </c>
      <c r="C1077" s="36" t="s">
        <v>7689</v>
      </c>
      <c r="D1077" s="36" t="s">
        <v>1398</v>
      </c>
      <c r="E1077" s="42">
        <v>45170</v>
      </c>
      <c r="F1077" s="32"/>
      <c r="G1077" s="32"/>
      <c r="H1077" s="32"/>
    </row>
    <row r="1078" spans="1:8" s="29" customFormat="1" ht="13.8" hidden="1" x14ac:dyDescent="0.3">
      <c r="A1078" s="73" t="s">
        <v>7690</v>
      </c>
      <c r="B1078" s="89" t="s">
        <v>1604</v>
      </c>
      <c r="C1078" s="36" t="s">
        <v>7695</v>
      </c>
      <c r="D1078" s="36" t="s">
        <v>1398</v>
      </c>
      <c r="E1078" s="42">
        <v>45170</v>
      </c>
      <c r="F1078" s="32"/>
      <c r="G1078" s="32"/>
      <c r="H1078" s="32"/>
    </row>
    <row r="1079" spans="1:8" s="29" customFormat="1" ht="13.8" hidden="1" x14ac:dyDescent="0.25">
      <c r="A1079" s="121" t="s">
        <v>1805</v>
      </c>
      <c r="B1079" s="122" t="s">
        <v>1808</v>
      </c>
      <c r="C1079" s="93">
        <v>1580</v>
      </c>
      <c r="D1079" s="93" t="s">
        <v>4549</v>
      </c>
      <c r="E1079" s="94">
        <v>45269</v>
      </c>
      <c r="F1079" s="93"/>
      <c r="G1079" s="93"/>
      <c r="H1079" s="93"/>
    </row>
    <row r="1080" spans="1:8" s="29" customFormat="1" ht="13.8" hidden="1" x14ac:dyDescent="0.25">
      <c r="A1080" s="44" t="s">
        <v>61</v>
      </c>
      <c r="B1080" s="44" t="s">
        <v>236</v>
      </c>
      <c r="C1080" s="45" t="s">
        <v>2499</v>
      </c>
      <c r="D1080" s="93" t="s">
        <v>5966</v>
      </c>
      <c r="E1080" s="70" t="s">
        <v>1528</v>
      </c>
      <c r="F1080" s="93"/>
      <c r="G1080" s="93"/>
      <c r="H1080" s="93"/>
    </row>
    <row r="1081" spans="1:8" s="29" customFormat="1" ht="13.8" hidden="1" x14ac:dyDescent="0.25">
      <c r="A1081" s="44" t="s">
        <v>9012</v>
      </c>
      <c r="B1081" s="44" t="s">
        <v>202</v>
      </c>
      <c r="C1081" s="228" t="s">
        <v>9013</v>
      </c>
      <c r="D1081" s="93" t="s">
        <v>436</v>
      </c>
      <c r="E1081" s="46">
        <v>45657</v>
      </c>
      <c r="F1081" s="45"/>
      <c r="G1081" s="45"/>
      <c r="H1081" s="93"/>
    </row>
    <row r="1082" spans="1:8" s="29" customFormat="1" ht="13.8" hidden="1" x14ac:dyDescent="0.25">
      <c r="A1082" s="44" t="s">
        <v>9034</v>
      </c>
      <c r="B1082" s="44" t="s">
        <v>9035</v>
      </c>
      <c r="C1082" s="228" t="s">
        <v>9036</v>
      </c>
      <c r="D1082" s="93" t="s">
        <v>436</v>
      </c>
      <c r="E1082" s="46">
        <v>45777</v>
      </c>
      <c r="F1082" s="45"/>
      <c r="G1082" s="45"/>
      <c r="H1082" s="93"/>
    </row>
    <row r="1083" spans="1:8" s="29" customFormat="1" ht="13.8" hidden="1" x14ac:dyDescent="0.25">
      <c r="A1083" s="87" t="s">
        <v>299</v>
      </c>
      <c r="B1083" s="87" t="s">
        <v>279</v>
      </c>
      <c r="C1083" s="95" t="s">
        <v>8957</v>
      </c>
      <c r="D1083" s="96" t="s">
        <v>436</v>
      </c>
      <c r="E1083" s="65">
        <v>45930</v>
      </c>
      <c r="F1083" s="96"/>
      <c r="G1083" s="96"/>
      <c r="H1083" s="96"/>
    </row>
    <row r="1084" spans="1:8" s="29" customFormat="1" ht="13.8" hidden="1" x14ac:dyDescent="0.3">
      <c r="A1084" s="99" t="s">
        <v>1961</v>
      </c>
      <c r="B1084" s="92" t="s">
        <v>1962</v>
      </c>
      <c r="C1084" s="93" t="s">
        <v>3246</v>
      </c>
      <c r="D1084" s="93" t="s">
        <v>1814</v>
      </c>
      <c r="E1084" s="107">
        <v>45107</v>
      </c>
      <c r="F1084" s="93"/>
      <c r="G1084" s="93"/>
      <c r="H1084" s="93" t="s">
        <v>1385</v>
      </c>
    </row>
    <row r="1085" spans="1:8" s="29" customFormat="1" ht="13.8" hidden="1" x14ac:dyDescent="0.25">
      <c r="A1085" s="98" t="s">
        <v>3382</v>
      </c>
      <c r="B1085" s="92" t="s">
        <v>3148</v>
      </c>
      <c r="C1085" s="93" t="s">
        <v>3329</v>
      </c>
      <c r="D1085" s="93" t="s">
        <v>3328</v>
      </c>
      <c r="E1085" s="94">
        <v>45169</v>
      </c>
      <c r="F1085" s="93"/>
      <c r="G1085" s="93"/>
      <c r="H1085" s="93"/>
    </row>
    <row r="1086" spans="1:8" s="29" customFormat="1" ht="13.8" hidden="1" x14ac:dyDescent="0.3">
      <c r="A1086" s="99" t="s">
        <v>3672</v>
      </c>
      <c r="B1086" s="92" t="s">
        <v>3657</v>
      </c>
      <c r="C1086" s="93" t="s">
        <v>3686</v>
      </c>
      <c r="D1086" s="93" t="s">
        <v>1814</v>
      </c>
      <c r="E1086" s="94">
        <v>45291</v>
      </c>
      <c r="F1086" s="93"/>
      <c r="G1086" s="93"/>
      <c r="H1086" s="93"/>
    </row>
    <row r="1087" spans="1:8" s="29" customFormat="1" ht="13.8" hidden="1" x14ac:dyDescent="0.25">
      <c r="A1087" s="100" t="s">
        <v>4112</v>
      </c>
      <c r="B1087" s="92" t="s">
        <v>4153</v>
      </c>
      <c r="C1087" s="93" t="s">
        <v>4154</v>
      </c>
      <c r="D1087" s="93" t="s">
        <v>1398</v>
      </c>
      <c r="E1087" s="94">
        <v>45401</v>
      </c>
      <c r="F1087" s="93"/>
      <c r="G1087" s="93"/>
      <c r="H1087" s="93"/>
    </row>
    <row r="1088" spans="1:8" s="29" customFormat="1" ht="13.8" hidden="1" x14ac:dyDescent="0.25">
      <c r="A1088" s="92" t="s">
        <v>4621</v>
      </c>
      <c r="B1088" s="92" t="s">
        <v>1583</v>
      </c>
      <c r="C1088" s="93" t="s">
        <v>4627</v>
      </c>
      <c r="D1088" s="93" t="s">
        <v>1398</v>
      </c>
      <c r="E1088" s="94">
        <v>45155</v>
      </c>
      <c r="F1088" s="93"/>
      <c r="G1088" s="93" t="s">
        <v>1385</v>
      </c>
      <c r="H1088" s="44" t="s">
        <v>1533</v>
      </c>
    </row>
    <row r="1089" spans="1:8" s="29" customFormat="1" ht="13.8" hidden="1" x14ac:dyDescent="0.3">
      <c r="A1089" s="99" t="s">
        <v>3673</v>
      </c>
      <c r="B1089" s="92" t="s">
        <v>3657</v>
      </c>
      <c r="C1089" s="93" t="s">
        <v>3686</v>
      </c>
      <c r="D1089" s="93" t="s">
        <v>1814</v>
      </c>
      <c r="E1089" s="94">
        <v>45291</v>
      </c>
      <c r="F1089" s="93"/>
      <c r="G1089" s="93"/>
      <c r="H1089" s="93"/>
    </row>
    <row r="1090" spans="1:8" s="29" customFormat="1" ht="13.8" hidden="1" x14ac:dyDescent="0.3">
      <c r="A1090" s="57" t="s">
        <v>5466</v>
      </c>
      <c r="B1090" s="57" t="s">
        <v>2495</v>
      </c>
      <c r="C1090" s="62">
        <v>21030</v>
      </c>
      <c r="D1090" s="93" t="s">
        <v>5966</v>
      </c>
      <c r="E1090" s="60">
        <v>45961</v>
      </c>
      <c r="F1090" s="93"/>
      <c r="G1090" s="93"/>
      <c r="H1090" s="93"/>
    </row>
    <row r="1091" spans="1:8" s="29" customFormat="1" ht="13.8" hidden="1" x14ac:dyDescent="0.3">
      <c r="A1091" s="57" t="s">
        <v>1443</v>
      </c>
      <c r="B1091" s="57" t="s">
        <v>2495</v>
      </c>
      <c r="C1091" s="62">
        <v>21030</v>
      </c>
      <c r="D1091" s="93" t="s">
        <v>5966</v>
      </c>
      <c r="E1091" s="60">
        <v>45961</v>
      </c>
      <c r="F1091" s="93"/>
      <c r="G1091" s="93"/>
      <c r="H1091" s="93"/>
    </row>
    <row r="1092" spans="1:8" s="29" customFormat="1" ht="13.8" hidden="1" x14ac:dyDescent="0.3">
      <c r="A1092" s="57" t="s">
        <v>1443</v>
      </c>
      <c r="B1092" s="92" t="s">
        <v>4550</v>
      </c>
      <c r="C1092" s="93" t="s">
        <v>4548</v>
      </c>
      <c r="D1092" s="93" t="s">
        <v>4549</v>
      </c>
      <c r="E1092" s="94">
        <v>46203</v>
      </c>
      <c r="F1092" s="93"/>
      <c r="G1092" s="93"/>
      <c r="H1092" s="93"/>
    </row>
    <row r="1093" spans="1:8" s="29" customFormat="1" ht="13.8" hidden="1" x14ac:dyDescent="0.25">
      <c r="A1093" s="99" t="s">
        <v>3267</v>
      </c>
      <c r="B1093" s="111" t="s">
        <v>1363</v>
      </c>
      <c r="C1093" s="45" t="s">
        <v>3258</v>
      </c>
      <c r="D1093" s="93" t="s">
        <v>2528</v>
      </c>
      <c r="E1093" s="46">
        <v>45227</v>
      </c>
      <c r="F1093" s="93"/>
      <c r="G1093" s="93"/>
      <c r="H1093" s="93"/>
    </row>
    <row r="1094" spans="1:8" s="29" customFormat="1" ht="13.8" hidden="1" x14ac:dyDescent="0.3">
      <c r="A1094" s="57" t="s">
        <v>1444</v>
      </c>
      <c r="B1094" s="57" t="s">
        <v>1488</v>
      </c>
      <c r="C1094" s="62">
        <v>21027</v>
      </c>
      <c r="D1094" s="93" t="s">
        <v>5966</v>
      </c>
      <c r="E1094" s="60">
        <v>45777</v>
      </c>
      <c r="F1094" s="93"/>
      <c r="G1094" s="93"/>
      <c r="H1094" s="93"/>
    </row>
    <row r="1095" spans="1:8" s="29" customFormat="1" ht="13.8" hidden="1" x14ac:dyDescent="0.25">
      <c r="A1095" s="101" t="s">
        <v>3833</v>
      </c>
      <c r="B1095" s="44" t="s">
        <v>3809</v>
      </c>
      <c r="C1095" s="45" t="s">
        <v>3810</v>
      </c>
      <c r="D1095" s="45" t="s">
        <v>1398</v>
      </c>
      <c r="E1095" s="46">
        <v>45382</v>
      </c>
      <c r="F1095" s="45"/>
      <c r="G1095" s="45" t="s">
        <v>1385</v>
      </c>
      <c r="H1095" s="45" t="s">
        <v>1385</v>
      </c>
    </row>
    <row r="1096" spans="1:8" s="29" customFormat="1" ht="13.8" hidden="1" x14ac:dyDescent="0.25">
      <c r="A1096" s="44" t="s">
        <v>3806</v>
      </c>
      <c r="B1096" s="44" t="s">
        <v>3795</v>
      </c>
      <c r="C1096" s="45" t="s">
        <v>3796</v>
      </c>
      <c r="D1096" s="45" t="s">
        <v>1398</v>
      </c>
      <c r="E1096" s="46">
        <v>45382</v>
      </c>
      <c r="F1096" s="45"/>
      <c r="G1096" s="45" t="s">
        <v>1385</v>
      </c>
      <c r="H1096" s="45" t="s">
        <v>1385</v>
      </c>
    </row>
    <row r="1097" spans="1:8" s="29" customFormat="1" ht="13.8" hidden="1" x14ac:dyDescent="0.25">
      <c r="A1097" s="91" t="s">
        <v>3314</v>
      </c>
      <c r="B1097" s="92" t="s">
        <v>2039</v>
      </c>
      <c r="C1097" s="93" t="s">
        <v>3145</v>
      </c>
      <c r="D1097" s="93" t="s">
        <v>3328</v>
      </c>
      <c r="E1097" s="94">
        <v>45169</v>
      </c>
      <c r="F1097" s="93"/>
      <c r="G1097" s="93"/>
      <c r="H1097" s="93"/>
    </row>
    <row r="1098" spans="1:8" s="29" customFormat="1" ht="13.8" x14ac:dyDescent="0.3">
      <c r="A1098" s="99" t="s">
        <v>1993</v>
      </c>
      <c r="B1098" s="92" t="s">
        <v>1985</v>
      </c>
      <c r="C1098" s="93" t="s">
        <v>1988</v>
      </c>
      <c r="D1098" s="93" t="s">
        <v>1994</v>
      </c>
      <c r="E1098" s="107">
        <v>44561</v>
      </c>
      <c r="F1098" s="93"/>
      <c r="G1098" s="93" t="s">
        <v>1533</v>
      </c>
      <c r="H1098" s="93" t="s">
        <v>1533</v>
      </c>
    </row>
    <row r="1099" spans="1:8" s="29" customFormat="1" ht="13.8" hidden="1" x14ac:dyDescent="0.25">
      <c r="A1099" s="114" t="s">
        <v>2356</v>
      </c>
      <c r="B1099" s="114" t="s">
        <v>2294</v>
      </c>
      <c r="C1099" s="106" t="s">
        <v>2295</v>
      </c>
      <c r="D1099" s="93" t="s">
        <v>1593</v>
      </c>
      <c r="E1099" s="115">
        <v>45838</v>
      </c>
      <c r="F1099" s="93"/>
      <c r="G1099" s="93"/>
      <c r="H1099" s="93"/>
    </row>
    <row r="1100" spans="1:8" s="29" customFormat="1" ht="13.8" hidden="1" x14ac:dyDescent="0.25">
      <c r="A1100" s="101" t="s">
        <v>3834</v>
      </c>
      <c r="B1100" s="44" t="s">
        <v>3809</v>
      </c>
      <c r="C1100" s="45" t="s">
        <v>3810</v>
      </c>
      <c r="D1100" s="45" t="s">
        <v>1398</v>
      </c>
      <c r="E1100" s="46">
        <v>45382</v>
      </c>
      <c r="F1100" s="45"/>
      <c r="G1100" s="45" t="s">
        <v>1385</v>
      </c>
      <c r="H1100" s="45" t="s">
        <v>1385</v>
      </c>
    </row>
    <row r="1101" spans="1:8" s="29" customFormat="1" ht="13.8" hidden="1" x14ac:dyDescent="0.25">
      <c r="A1101" s="44" t="s">
        <v>4981</v>
      </c>
      <c r="B1101" s="44" t="s">
        <v>1488</v>
      </c>
      <c r="C1101" s="45" t="s">
        <v>4982</v>
      </c>
      <c r="D1101" s="93" t="s">
        <v>1971</v>
      </c>
      <c r="E1101" s="46">
        <v>45955</v>
      </c>
      <c r="F1101" s="93"/>
      <c r="G1101" s="93"/>
      <c r="H1101" s="93"/>
    </row>
    <row r="1102" spans="1:8" s="29" customFormat="1" ht="13.8" hidden="1" x14ac:dyDescent="0.25">
      <c r="A1102" s="87" t="s">
        <v>5755</v>
      </c>
      <c r="B1102" s="87" t="s">
        <v>5562</v>
      </c>
      <c r="C1102" s="95" t="s">
        <v>5756</v>
      </c>
      <c r="D1102" s="96" t="s">
        <v>436</v>
      </c>
      <c r="E1102" s="65">
        <v>45412</v>
      </c>
      <c r="F1102" s="96"/>
      <c r="G1102" s="96"/>
      <c r="H1102" s="96"/>
    </row>
    <row r="1103" spans="1:8" s="29" customFormat="1" ht="13.8" hidden="1" x14ac:dyDescent="0.25">
      <c r="A1103" s="41" t="s">
        <v>7760</v>
      </c>
      <c r="B1103" s="89" t="s">
        <v>7741</v>
      </c>
      <c r="C1103" s="36" t="s">
        <v>7742</v>
      </c>
      <c r="D1103" s="36" t="s">
        <v>1398</v>
      </c>
      <c r="E1103" s="42">
        <v>45372</v>
      </c>
      <c r="F1103" s="32"/>
      <c r="G1103" s="32"/>
      <c r="H1103" s="32"/>
    </row>
    <row r="1104" spans="1:8" s="29" customFormat="1" ht="13.8" hidden="1" x14ac:dyDescent="0.25">
      <c r="A1104" s="41" t="s">
        <v>7760</v>
      </c>
      <c r="B1104" s="89" t="s">
        <v>7741</v>
      </c>
      <c r="C1104" s="36" t="s">
        <v>7815</v>
      </c>
      <c r="D1104" s="36" t="s">
        <v>1398</v>
      </c>
      <c r="E1104" s="42">
        <v>45169</v>
      </c>
      <c r="F1104" s="32"/>
      <c r="G1104" s="32"/>
      <c r="H1104" s="32"/>
    </row>
    <row r="1105" spans="1:8" s="29" customFormat="1" ht="13.8" hidden="1" x14ac:dyDescent="0.25">
      <c r="A1105" s="99" t="s">
        <v>3199</v>
      </c>
      <c r="B1105" s="111" t="s">
        <v>1363</v>
      </c>
      <c r="C1105" s="45" t="s">
        <v>3258</v>
      </c>
      <c r="D1105" s="93" t="s">
        <v>2528</v>
      </c>
      <c r="E1105" s="46">
        <v>45227</v>
      </c>
      <c r="F1105" s="93"/>
      <c r="G1105" s="93"/>
      <c r="H1105" s="93"/>
    </row>
    <row r="1106" spans="1:8" s="29" customFormat="1" ht="13.8" hidden="1" x14ac:dyDescent="0.3">
      <c r="A1106" s="57" t="s">
        <v>1445</v>
      </c>
      <c r="B1106" s="57" t="s">
        <v>1488</v>
      </c>
      <c r="C1106" s="62">
        <v>21027</v>
      </c>
      <c r="D1106" s="93" t="s">
        <v>5966</v>
      </c>
      <c r="E1106" s="60">
        <v>45777</v>
      </c>
      <c r="F1106" s="93"/>
      <c r="G1106" s="93"/>
      <c r="H1106" s="93"/>
    </row>
    <row r="1107" spans="1:8" s="29" customFormat="1" ht="13.8" hidden="1" x14ac:dyDescent="0.25">
      <c r="A1107" s="87" t="s">
        <v>300</v>
      </c>
      <c r="B1107" s="87" t="s">
        <v>206</v>
      </c>
      <c r="C1107" s="95" t="s">
        <v>402</v>
      </c>
      <c r="D1107" s="96" t="s">
        <v>436</v>
      </c>
      <c r="E1107" s="65">
        <v>45382</v>
      </c>
      <c r="F1107" s="96"/>
      <c r="G1107" s="96"/>
      <c r="H1107" s="96"/>
    </row>
    <row r="1108" spans="1:8" s="29" customFormat="1" ht="13.8" hidden="1" x14ac:dyDescent="0.3">
      <c r="A1108" s="58" t="s">
        <v>1446</v>
      </c>
      <c r="B1108" s="58" t="s">
        <v>4914</v>
      </c>
      <c r="C1108" s="59">
        <v>20022</v>
      </c>
      <c r="D1108" s="93" t="s">
        <v>5966</v>
      </c>
      <c r="E1108" s="60">
        <v>45535</v>
      </c>
      <c r="F1108" s="93"/>
      <c r="G1108" s="93"/>
      <c r="H1108" s="93"/>
    </row>
    <row r="1109" spans="1:8" s="29" customFormat="1" ht="13.8" hidden="1" x14ac:dyDescent="0.3">
      <c r="A1109" s="99" t="s">
        <v>8260</v>
      </c>
      <c r="B1109" s="99" t="s">
        <v>8259</v>
      </c>
      <c r="C1109" s="93" t="s">
        <v>8267</v>
      </c>
      <c r="D1109" s="32" t="s">
        <v>1398</v>
      </c>
      <c r="E1109" s="33">
        <v>45343</v>
      </c>
      <c r="F1109" s="32"/>
      <c r="G1109" s="32"/>
      <c r="H1109" s="32" t="s">
        <v>2055</v>
      </c>
    </row>
    <row r="1110" spans="1:8" s="29" customFormat="1" ht="13.8" hidden="1" x14ac:dyDescent="0.3">
      <c r="A1110" s="57" t="s">
        <v>474</v>
      </c>
      <c r="B1110" s="92" t="s">
        <v>4550</v>
      </c>
      <c r="C1110" s="93" t="s">
        <v>4548</v>
      </c>
      <c r="D1110" s="93" t="s">
        <v>4549</v>
      </c>
      <c r="E1110" s="94">
        <v>46203</v>
      </c>
      <c r="F1110" s="93"/>
      <c r="G1110" s="93"/>
      <c r="H1110" s="93"/>
    </row>
    <row r="1111" spans="1:8" s="29" customFormat="1" ht="13.8" hidden="1" x14ac:dyDescent="0.25">
      <c r="A1111" s="87" t="s">
        <v>5757</v>
      </c>
      <c r="B1111" s="87" t="s">
        <v>5722</v>
      </c>
      <c r="C1111" s="95" t="s">
        <v>5758</v>
      </c>
      <c r="D1111" s="96" t="s">
        <v>436</v>
      </c>
      <c r="E1111" s="65">
        <v>45138</v>
      </c>
      <c r="F1111" s="96"/>
      <c r="G1111" s="96"/>
      <c r="H1111" s="96"/>
    </row>
    <row r="1112" spans="1:8" s="29" customFormat="1" ht="13.8" hidden="1" x14ac:dyDescent="0.3">
      <c r="A1112" s="57" t="s">
        <v>564</v>
      </c>
      <c r="B1112" s="57" t="s">
        <v>2495</v>
      </c>
      <c r="C1112" s="62">
        <v>21030</v>
      </c>
      <c r="D1112" s="93" t="s">
        <v>5966</v>
      </c>
      <c r="E1112" s="60">
        <v>45961</v>
      </c>
      <c r="F1112" s="93"/>
      <c r="G1112" s="93"/>
      <c r="H1112" s="93"/>
    </row>
    <row r="1113" spans="1:8" s="29" customFormat="1" ht="13.8" hidden="1" x14ac:dyDescent="0.3">
      <c r="A1113" s="57" t="s">
        <v>564</v>
      </c>
      <c r="B1113" s="92" t="s">
        <v>4550</v>
      </c>
      <c r="C1113" s="93" t="s">
        <v>4548</v>
      </c>
      <c r="D1113" s="93" t="s">
        <v>4549</v>
      </c>
      <c r="E1113" s="94">
        <v>46203</v>
      </c>
      <c r="F1113" s="93"/>
      <c r="G1113" s="93"/>
      <c r="H1113" s="93"/>
    </row>
    <row r="1114" spans="1:8" s="29" customFormat="1" ht="13.8" hidden="1" x14ac:dyDescent="0.3">
      <c r="A1114" s="57" t="s">
        <v>884</v>
      </c>
      <c r="B1114" s="57" t="s">
        <v>2495</v>
      </c>
      <c r="C1114" s="62">
        <v>21030</v>
      </c>
      <c r="D1114" s="93" t="s">
        <v>5966</v>
      </c>
      <c r="E1114" s="60">
        <v>45961</v>
      </c>
      <c r="F1114" s="93"/>
      <c r="G1114" s="93"/>
      <c r="H1114" s="93"/>
    </row>
    <row r="1115" spans="1:8" s="29" customFormat="1" ht="13.8" hidden="1" x14ac:dyDescent="0.3">
      <c r="A1115" s="57" t="s">
        <v>884</v>
      </c>
      <c r="B1115" s="92" t="s">
        <v>4550</v>
      </c>
      <c r="C1115" s="93" t="s">
        <v>4548</v>
      </c>
      <c r="D1115" s="93" t="s">
        <v>4549</v>
      </c>
      <c r="E1115" s="94">
        <v>46203</v>
      </c>
      <c r="F1115" s="93"/>
      <c r="G1115" s="93"/>
      <c r="H1115" s="93"/>
    </row>
    <row r="1116" spans="1:8" s="29" customFormat="1" ht="13.8" x14ac:dyDescent="0.3">
      <c r="A1116" s="99" t="s">
        <v>1935</v>
      </c>
      <c r="B1116" s="92" t="s">
        <v>1927</v>
      </c>
      <c r="C1116" s="93" t="s">
        <v>3221</v>
      </c>
      <c r="D1116" s="93" t="s">
        <v>1980</v>
      </c>
      <c r="E1116" s="107">
        <v>44651</v>
      </c>
      <c r="F1116" s="93"/>
      <c r="G1116" s="93"/>
      <c r="H1116" s="93" t="s">
        <v>1385</v>
      </c>
    </row>
    <row r="1117" spans="1:8" s="29" customFormat="1" ht="13.8" x14ac:dyDescent="0.3">
      <c r="A1117" s="111" t="s">
        <v>5121</v>
      </c>
      <c r="B1117" s="111" t="s">
        <v>2610</v>
      </c>
      <c r="C1117" s="142" t="s">
        <v>2611</v>
      </c>
      <c r="D1117" s="93" t="s">
        <v>2612</v>
      </c>
      <c r="E1117" s="153">
        <v>44620</v>
      </c>
      <c r="F1117" s="142"/>
      <c r="G1117" s="142"/>
      <c r="H1117" s="93" t="s">
        <v>1385</v>
      </c>
    </row>
    <row r="1118" spans="1:8" s="29" customFormat="1" ht="13.8" hidden="1" x14ac:dyDescent="0.25">
      <c r="A1118" s="110" t="s">
        <v>301</v>
      </c>
      <c r="B1118" s="87" t="s">
        <v>177</v>
      </c>
      <c r="C1118" s="95" t="s">
        <v>403</v>
      </c>
      <c r="D1118" s="96" t="s">
        <v>436</v>
      </c>
      <c r="E1118" s="65">
        <v>45230</v>
      </c>
      <c r="F1118" s="96"/>
      <c r="G1118" s="96"/>
      <c r="H1118" s="96"/>
    </row>
    <row r="1119" spans="1:8" s="29" customFormat="1" ht="13.8" hidden="1" x14ac:dyDescent="0.3">
      <c r="A1119" s="57" t="s">
        <v>885</v>
      </c>
      <c r="B1119" s="57" t="s">
        <v>1488</v>
      </c>
      <c r="C1119" s="62">
        <v>21027</v>
      </c>
      <c r="D1119" s="93" t="s">
        <v>5966</v>
      </c>
      <c r="E1119" s="60">
        <v>45777</v>
      </c>
      <c r="F1119" s="93"/>
      <c r="G1119" s="93"/>
      <c r="H1119" s="93"/>
    </row>
    <row r="1120" spans="1:8" s="29" customFormat="1" ht="13.8" hidden="1" x14ac:dyDescent="0.3">
      <c r="A1120" s="57" t="s">
        <v>4500</v>
      </c>
      <c r="B1120" s="92" t="s">
        <v>4550</v>
      </c>
      <c r="C1120" s="93" t="s">
        <v>4548</v>
      </c>
      <c r="D1120" s="93" t="s">
        <v>4549</v>
      </c>
      <c r="E1120" s="94">
        <v>46203</v>
      </c>
      <c r="F1120" s="93"/>
      <c r="G1120" s="93"/>
      <c r="H1120" s="93"/>
    </row>
    <row r="1121" spans="1:8" s="29" customFormat="1" ht="13.8" hidden="1" x14ac:dyDescent="0.25">
      <c r="A1121" s="41" t="s">
        <v>7761</v>
      </c>
      <c r="B1121" s="89" t="s">
        <v>7741</v>
      </c>
      <c r="C1121" s="36" t="s">
        <v>7742</v>
      </c>
      <c r="D1121" s="36" t="s">
        <v>1398</v>
      </c>
      <c r="E1121" s="42">
        <v>45372</v>
      </c>
      <c r="F1121" s="32"/>
      <c r="G1121" s="32"/>
      <c r="H1121" s="32"/>
    </row>
    <row r="1122" spans="1:8" s="29" customFormat="1" ht="13.8" hidden="1" x14ac:dyDescent="0.25">
      <c r="A1122" s="41" t="s">
        <v>7761</v>
      </c>
      <c r="B1122" s="89" t="s">
        <v>7741</v>
      </c>
      <c r="C1122" s="36" t="s">
        <v>7815</v>
      </c>
      <c r="D1122" s="36" t="s">
        <v>1398</v>
      </c>
      <c r="E1122" s="42">
        <v>45169</v>
      </c>
      <c r="F1122" s="32"/>
      <c r="G1122" s="32"/>
      <c r="H1122" s="32"/>
    </row>
    <row r="1123" spans="1:8" s="29" customFormat="1" ht="13.8" x14ac:dyDescent="0.3">
      <c r="A1123" s="99" t="s">
        <v>2077</v>
      </c>
      <c r="B1123" s="92" t="s">
        <v>1979</v>
      </c>
      <c r="C1123" s="93" t="s">
        <v>3086</v>
      </c>
      <c r="D1123" s="93" t="s">
        <v>1980</v>
      </c>
      <c r="E1123" s="107">
        <v>44651</v>
      </c>
      <c r="F1123" s="93"/>
      <c r="G1123" s="93" t="s">
        <v>1385</v>
      </c>
      <c r="H1123" s="93" t="s">
        <v>1385</v>
      </c>
    </row>
    <row r="1124" spans="1:8" s="29" customFormat="1" ht="13.8" hidden="1" x14ac:dyDescent="0.3">
      <c r="A1124" s="57" t="s">
        <v>4501</v>
      </c>
      <c r="B1124" s="92" t="s">
        <v>4550</v>
      </c>
      <c r="C1124" s="93" t="s">
        <v>4548</v>
      </c>
      <c r="D1124" s="93" t="s">
        <v>4549</v>
      </c>
      <c r="E1124" s="94">
        <v>46203</v>
      </c>
      <c r="F1124" s="93"/>
      <c r="G1124" s="93"/>
      <c r="H1124" s="93"/>
    </row>
    <row r="1125" spans="1:8" s="29" customFormat="1" ht="13.8" hidden="1" x14ac:dyDescent="0.25">
      <c r="A1125" s="44" t="s">
        <v>4891</v>
      </c>
      <c r="B1125" s="44" t="s">
        <v>4892</v>
      </c>
      <c r="C1125" s="45" t="s">
        <v>4856</v>
      </c>
      <c r="D1125" s="93" t="s">
        <v>1925</v>
      </c>
      <c r="E1125" s="64">
        <v>45900</v>
      </c>
      <c r="F1125" s="45"/>
      <c r="G1125" s="45"/>
      <c r="H1125" s="93"/>
    </row>
    <row r="1126" spans="1:8" s="29" customFormat="1" ht="13.8" hidden="1" x14ac:dyDescent="0.3">
      <c r="A1126" s="57" t="s">
        <v>2013</v>
      </c>
      <c r="B1126" s="92" t="s">
        <v>4550</v>
      </c>
      <c r="C1126" s="93" t="s">
        <v>4548</v>
      </c>
      <c r="D1126" s="93" t="s">
        <v>4549</v>
      </c>
      <c r="E1126" s="94">
        <v>46203</v>
      </c>
      <c r="F1126" s="93"/>
      <c r="G1126" s="93"/>
      <c r="H1126" s="93"/>
    </row>
    <row r="1127" spans="1:8" s="29" customFormat="1" ht="13.8" hidden="1" x14ac:dyDescent="0.25">
      <c r="A1127" s="98" t="s">
        <v>3383</v>
      </c>
      <c r="B1127" s="92" t="s">
        <v>3148</v>
      </c>
      <c r="C1127" s="93" t="s">
        <v>3329</v>
      </c>
      <c r="D1127" s="93" t="s">
        <v>3328</v>
      </c>
      <c r="E1127" s="94">
        <v>45169</v>
      </c>
      <c r="F1127" s="93"/>
      <c r="G1127" s="93"/>
      <c r="H1127" s="93"/>
    </row>
    <row r="1128" spans="1:8" s="29" customFormat="1" ht="13.8" hidden="1" x14ac:dyDescent="0.25">
      <c r="A1128" s="102" t="s">
        <v>3383</v>
      </c>
      <c r="B1128" s="92" t="s">
        <v>4085</v>
      </c>
      <c r="C1128" s="93" t="s">
        <v>4084</v>
      </c>
      <c r="D1128" s="93" t="s">
        <v>1398</v>
      </c>
      <c r="E1128" s="94">
        <v>45429</v>
      </c>
      <c r="F1128" s="93"/>
      <c r="G1128" s="93" t="s">
        <v>1385</v>
      </c>
      <c r="H1128" s="93" t="s">
        <v>1385</v>
      </c>
    </row>
    <row r="1129" spans="1:8" s="29" customFormat="1" ht="13.8" hidden="1" x14ac:dyDescent="0.3">
      <c r="A1129" s="57" t="s">
        <v>1233</v>
      </c>
      <c r="B1129" s="57" t="s">
        <v>1488</v>
      </c>
      <c r="C1129" s="62">
        <v>21027</v>
      </c>
      <c r="D1129" s="93" t="s">
        <v>5966</v>
      </c>
      <c r="E1129" s="60">
        <v>45777</v>
      </c>
      <c r="F1129" s="93"/>
      <c r="G1129" s="93"/>
      <c r="H1129" s="93"/>
    </row>
    <row r="1130" spans="1:8" s="29" customFormat="1" ht="13.8" hidden="1" x14ac:dyDescent="0.3">
      <c r="A1130" s="99" t="s">
        <v>8261</v>
      </c>
      <c r="B1130" s="99" t="s">
        <v>8259</v>
      </c>
      <c r="C1130" s="93" t="s">
        <v>8267</v>
      </c>
      <c r="D1130" s="32" t="s">
        <v>1398</v>
      </c>
      <c r="E1130" s="33">
        <v>45343</v>
      </c>
      <c r="F1130" s="32"/>
      <c r="G1130" s="32"/>
      <c r="H1130" s="32" t="s">
        <v>2055</v>
      </c>
    </row>
    <row r="1131" spans="1:8" s="29" customFormat="1" ht="13.8" hidden="1" x14ac:dyDescent="0.25">
      <c r="A1131" s="127" t="s">
        <v>3835</v>
      </c>
      <c r="B1131" s="44" t="s">
        <v>3809</v>
      </c>
      <c r="C1131" s="45" t="s">
        <v>3810</v>
      </c>
      <c r="D1131" s="45" t="s">
        <v>1398</v>
      </c>
      <c r="E1131" s="46">
        <v>45382</v>
      </c>
      <c r="F1131" s="45"/>
      <c r="G1131" s="45" t="s">
        <v>1385</v>
      </c>
      <c r="H1131" s="45" t="s">
        <v>1385</v>
      </c>
    </row>
    <row r="1132" spans="1:8" s="29" customFormat="1" ht="13.8" hidden="1" x14ac:dyDescent="0.25">
      <c r="A1132" s="102" t="s">
        <v>2476</v>
      </c>
      <c r="B1132" s="92" t="s">
        <v>4085</v>
      </c>
      <c r="C1132" s="93" t="s">
        <v>4084</v>
      </c>
      <c r="D1132" s="93" t="s">
        <v>1398</v>
      </c>
      <c r="E1132" s="94">
        <v>45429</v>
      </c>
      <c r="F1132" s="93"/>
      <c r="G1132" s="93" t="s">
        <v>1385</v>
      </c>
      <c r="H1132" s="93" t="s">
        <v>1385</v>
      </c>
    </row>
    <row r="1133" spans="1:8" s="29" customFormat="1" ht="13.8" hidden="1" x14ac:dyDescent="0.3">
      <c r="A1133" s="57" t="s">
        <v>3146</v>
      </c>
      <c r="B1133" s="92" t="s">
        <v>4550</v>
      </c>
      <c r="C1133" s="93" t="s">
        <v>4548</v>
      </c>
      <c r="D1133" s="93" t="s">
        <v>4549</v>
      </c>
      <c r="E1133" s="94">
        <v>46203</v>
      </c>
      <c r="F1133" s="93"/>
      <c r="G1133" s="93"/>
      <c r="H1133" s="93"/>
    </row>
    <row r="1134" spans="1:8" s="29" customFormat="1" ht="13.8" hidden="1" x14ac:dyDescent="0.3">
      <c r="A1134" s="57" t="s">
        <v>4502</v>
      </c>
      <c r="B1134" s="92" t="s">
        <v>4550</v>
      </c>
      <c r="C1134" s="93" t="s">
        <v>4548</v>
      </c>
      <c r="D1134" s="93" t="s">
        <v>4549</v>
      </c>
      <c r="E1134" s="94">
        <v>46203</v>
      </c>
      <c r="F1134" s="93"/>
      <c r="G1134" s="93"/>
      <c r="H1134" s="93"/>
    </row>
    <row r="1135" spans="1:8" s="29" customFormat="1" ht="13.8" hidden="1" x14ac:dyDescent="0.25">
      <c r="A1135" s="87" t="s">
        <v>5759</v>
      </c>
      <c r="B1135" s="87" t="s">
        <v>337</v>
      </c>
      <c r="C1135" s="95" t="s">
        <v>5760</v>
      </c>
      <c r="D1135" s="96" t="s">
        <v>436</v>
      </c>
      <c r="E1135" s="65">
        <v>45138</v>
      </c>
      <c r="F1135" s="96"/>
      <c r="G1135" s="96"/>
      <c r="H1135" s="96"/>
    </row>
    <row r="1136" spans="1:8" s="29" customFormat="1" ht="13.8" hidden="1" x14ac:dyDescent="0.3">
      <c r="A1136" s="99" t="s">
        <v>3674</v>
      </c>
      <c r="B1136" s="92" t="s">
        <v>3657</v>
      </c>
      <c r="C1136" s="93" t="s">
        <v>3686</v>
      </c>
      <c r="D1136" s="93" t="s">
        <v>1814</v>
      </c>
      <c r="E1136" s="94">
        <v>45291</v>
      </c>
      <c r="F1136" s="93"/>
      <c r="G1136" s="93"/>
      <c r="H1136" s="93"/>
    </row>
    <row r="1137" spans="1:8" s="29" customFormat="1" ht="13.8" hidden="1" x14ac:dyDescent="0.25">
      <c r="A1137" s="44" t="s">
        <v>5904</v>
      </c>
      <c r="B1137" s="44" t="s">
        <v>5937</v>
      </c>
      <c r="C1137" s="45" t="s">
        <v>5961</v>
      </c>
      <c r="D1137" s="93" t="s">
        <v>5966</v>
      </c>
      <c r="E1137" s="70" t="s">
        <v>1528</v>
      </c>
      <c r="F1137" s="93"/>
      <c r="G1137" s="93"/>
      <c r="H1137" s="93"/>
    </row>
    <row r="1138" spans="1:8" s="29" customFormat="1" ht="13.8" hidden="1" x14ac:dyDescent="0.3">
      <c r="A1138" s="57" t="s">
        <v>5904</v>
      </c>
      <c r="B1138" s="57" t="s">
        <v>5938</v>
      </c>
      <c r="C1138" s="62">
        <v>2217</v>
      </c>
      <c r="D1138" s="93" t="s">
        <v>5966</v>
      </c>
      <c r="E1138" s="60">
        <v>45291</v>
      </c>
      <c r="F1138" s="93"/>
      <c r="G1138" s="93"/>
      <c r="H1138" s="93"/>
    </row>
    <row r="1139" spans="1:8" s="29" customFormat="1" ht="13.8" hidden="1" x14ac:dyDescent="0.3">
      <c r="A1139" s="57" t="s">
        <v>3384</v>
      </c>
      <c r="B1139" s="92" t="s">
        <v>4550</v>
      </c>
      <c r="C1139" s="93" t="s">
        <v>4548</v>
      </c>
      <c r="D1139" s="93" t="s">
        <v>4549</v>
      </c>
      <c r="E1139" s="94">
        <v>46203</v>
      </c>
      <c r="F1139" s="93"/>
      <c r="G1139" s="93"/>
      <c r="H1139" s="93"/>
    </row>
    <row r="1140" spans="1:8" s="29" customFormat="1" ht="13.8" hidden="1" x14ac:dyDescent="0.25">
      <c r="A1140" s="98" t="s">
        <v>3384</v>
      </c>
      <c r="B1140" s="92" t="s">
        <v>3148</v>
      </c>
      <c r="C1140" s="93" t="s">
        <v>3329</v>
      </c>
      <c r="D1140" s="93" t="s">
        <v>3328</v>
      </c>
      <c r="E1140" s="94">
        <v>45169</v>
      </c>
      <c r="F1140" s="93"/>
      <c r="G1140" s="93"/>
      <c r="H1140" s="93"/>
    </row>
    <row r="1141" spans="1:8" s="29" customFormat="1" ht="13.8" hidden="1" x14ac:dyDescent="0.25">
      <c r="A1141" s="41" t="s">
        <v>3384</v>
      </c>
      <c r="B1141" s="41" t="s">
        <v>7778</v>
      </c>
      <c r="C1141" s="88" t="s">
        <v>7779</v>
      </c>
      <c r="D1141" s="36" t="s">
        <v>1398</v>
      </c>
      <c r="E1141" s="43">
        <v>45610</v>
      </c>
      <c r="F1141" s="32"/>
      <c r="G1141" s="32"/>
      <c r="H1141" s="32"/>
    </row>
    <row r="1142" spans="1:8" s="29" customFormat="1" ht="13.8" hidden="1" x14ac:dyDescent="0.25">
      <c r="A1142" s="100" t="s">
        <v>302</v>
      </c>
      <c r="B1142" s="87" t="s">
        <v>177</v>
      </c>
      <c r="C1142" s="95" t="s">
        <v>361</v>
      </c>
      <c r="D1142" s="96" t="s">
        <v>436</v>
      </c>
      <c r="E1142" s="65">
        <v>45230</v>
      </c>
      <c r="F1142" s="96"/>
      <c r="G1142" s="96"/>
      <c r="H1142" s="96"/>
    </row>
    <row r="1143" spans="1:8" s="29" customFormat="1" ht="13.8" hidden="1" x14ac:dyDescent="0.25">
      <c r="A1143" s="114" t="s">
        <v>2357</v>
      </c>
      <c r="B1143" s="114" t="s">
        <v>2296</v>
      </c>
      <c r="C1143" s="106" t="s">
        <v>2297</v>
      </c>
      <c r="D1143" s="93" t="s">
        <v>1593</v>
      </c>
      <c r="E1143" s="115">
        <v>45199</v>
      </c>
      <c r="F1143" s="93"/>
      <c r="G1143" s="93"/>
      <c r="H1143" s="93"/>
    </row>
    <row r="1144" spans="1:8" s="29" customFormat="1" ht="13.8" hidden="1" x14ac:dyDescent="0.3">
      <c r="A1144" s="73" t="s">
        <v>7670</v>
      </c>
      <c r="B1144" s="89" t="s">
        <v>7666</v>
      </c>
      <c r="C1144" s="36" t="s">
        <v>7667</v>
      </c>
      <c r="D1144" s="36" t="s">
        <v>1398</v>
      </c>
      <c r="E1144" s="42">
        <v>45245</v>
      </c>
      <c r="F1144" s="32"/>
      <c r="G1144" s="32"/>
      <c r="H1144" s="32"/>
    </row>
    <row r="1145" spans="1:8" s="29" customFormat="1" ht="13.8" hidden="1" x14ac:dyDescent="0.25">
      <c r="A1145" s="87" t="s">
        <v>303</v>
      </c>
      <c r="B1145" s="87" t="s">
        <v>236</v>
      </c>
      <c r="C1145" s="95" t="s">
        <v>6385</v>
      </c>
      <c r="D1145" s="96" t="s">
        <v>436</v>
      </c>
      <c r="E1145" s="65">
        <v>45260</v>
      </c>
      <c r="F1145" s="96"/>
      <c r="G1145" s="96"/>
      <c r="H1145" s="96"/>
    </row>
    <row r="1146" spans="1:8" s="29" customFormat="1" ht="13.8" hidden="1" x14ac:dyDescent="0.25">
      <c r="A1146" s="87" t="s">
        <v>304</v>
      </c>
      <c r="B1146" s="87" t="s">
        <v>231</v>
      </c>
      <c r="C1146" s="95" t="s">
        <v>8958</v>
      </c>
      <c r="D1146" s="96" t="s">
        <v>436</v>
      </c>
      <c r="E1146" s="65">
        <v>45991</v>
      </c>
      <c r="F1146" s="96"/>
      <c r="G1146" s="96"/>
      <c r="H1146" s="96"/>
    </row>
    <row r="1147" spans="1:8" s="29" customFormat="1" ht="13.8" x14ac:dyDescent="0.25">
      <c r="A1147" s="44" t="s">
        <v>4604</v>
      </c>
      <c r="B1147" s="44" t="s">
        <v>4606</v>
      </c>
      <c r="C1147" s="45" t="s">
        <v>4605</v>
      </c>
      <c r="D1147" s="45" t="s">
        <v>1980</v>
      </c>
      <c r="E1147" s="69">
        <v>44651</v>
      </c>
      <c r="F1147" s="93"/>
      <c r="G1147" s="93"/>
      <c r="H1147" s="93"/>
    </row>
    <row r="1148" spans="1:8" s="29" customFormat="1" ht="13.8" hidden="1" x14ac:dyDescent="0.3">
      <c r="A1148" s="57" t="s">
        <v>3986</v>
      </c>
      <c r="B1148" s="92" t="s">
        <v>4550</v>
      </c>
      <c r="C1148" s="93" t="s">
        <v>4548</v>
      </c>
      <c r="D1148" s="93" t="s">
        <v>4549</v>
      </c>
      <c r="E1148" s="94">
        <v>46203</v>
      </c>
      <c r="F1148" s="93"/>
      <c r="G1148" s="93"/>
      <c r="H1148" s="93"/>
    </row>
    <row r="1149" spans="1:8" s="29" customFormat="1" ht="13.8" hidden="1" x14ac:dyDescent="0.25">
      <c r="A1149" s="102" t="s">
        <v>3986</v>
      </c>
      <c r="B1149" s="92" t="s">
        <v>4085</v>
      </c>
      <c r="C1149" s="93" t="s">
        <v>4084</v>
      </c>
      <c r="D1149" s="93" t="s">
        <v>1398</v>
      </c>
      <c r="E1149" s="94">
        <v>45429</v>
      </c>
      <c r="F1149" s="93"/>
      <c r="G1149" s="93" t="s">
        <v>1385</v>
      </c>
      <c r="H1149" s="93" t="s">
        <v>1385</v>
      </c>
    </row>
    <row r="1150" spans="1:8" s="29" customFormat="1" ht="13.8" hidden="1" x14ac:dyDescent="0.25">
      <c r="A1150" s="87" t="s">
        <v>3023</v>
      </c>
      <c r="B1150" s="87" t="s">
        <v>305</v>
      </c>
      <c r="C1150" s="95" t="s">
        <v>3286</v>
      </c>
      <c r="D1150" s="96" t="s">
        <v>436</v>
      </c>
      <c r="E1150" s="65">
        <v>45138</v>
      </c>
      <c r="F1150" s="96"/>
      <c r="G1150" s="96"/>
      <c r="H1150" s="96"/>
    </row>
    <row r="1151" spans="1:8" s="29" customFormat="1" ht="13.8" hidden="1" x14ac:dyDescent="0.25">
      <c r="A1151" s="87" t="s">
        <v>5761</v>
      </c>
      <c r="B1151" s="87" t="s">
        <v>5762</v>
      </c>
      <c r="C1151" s="95" t="s">
        <v>5763</v>
      </c>
      <c r="D1151" s="96" t="s">
        <v>436</v>
      </c>
      <c r="E1151" s="65">
        <v>45657</v>
      </c>
      <c r="F1151" s="96"/>
      <c r="G1151" s="96"/>
      <c r="H1151" s="96"/>
    </row>
    <row r="1152" spans="1:8" s="29" customFormat="1" ht="13.8" hidden="1" x14ac:dyDescent="0.25">
      <c r="A1152" s="71" t="s">
        <v>891</v>
      </c>
      <c r="B1152" s="71" t="s">
        <v>1068</v>
      </c>
      <c r="C1152" s="88" t="s">
        <v>7774</v>
      </c>
      <c r="D1152" s="88" t="s">
        <v>1398</v>
      </c>
      <c r="E1152" s="43">
        <v>45006</v>
      </c>
      <c r="F1152" s="32"/>
      <c r="G1152" s="32"/>
      <c r="H1152" s="32"/>
    </row>
    <row r="1153" spans="1:8" s="29" customFormat="1" ht="13.8" hidden="1" x14ac:dyDescent="0.25">
      <c r="A1153" s="87" t="s">
        <v>306</v>
      </c>
      <c r="B1153" s="87" t="s">
        <v>307</v>
      </c>
      <c r="C1153" s="95" t="s">
        <v>8959</v>
      </c>
      <c r="D1153" s="96" t="s">
        <v>436</v>
      </c>
      <c r="E1153" s="65">
        <v>45991</v>
      </c>
      <c r="F1153" s="96"/>
      <c r="G1153" s="96"/>
      <c r="H1153" s="96"/>
    </row>
    <row r="1154" spans="1:8" s="29" customFormat="1" ht="13.8" hidden="1" x14ac:dyDescent="0.25">
      <c r="A1154" s="87" t="s">
        <v>306</v>
      </c>
      <c r="B1154" s="87" t="s">
        <v>5575</v>
      </c>
      <c r="C1154" s="95" t="s">
        <v>5764</v>
      </c>
      <c r="D1154" s="96" t="s">
        <v>436</v>
      </c>
      <c r="E1154" s="65">
        <v>45291</v>
      </c>
      <c r="F1154" s="96"/>
      <c r="G1154" s="96"/>
      <c r="H1154" s="96"/>
    </row>
    <row r="1155" spans="1:8" s="29" customFormat="1" ht="13.8" hidden="1" x14ac:dyDescent="0.25">
      <c r="A1155" s="44" t="s">
        <v>1737</v>
      </c>
      <c r="B1155" s="44" t="s">
        <v>1785</v>
      </c>
      <c r="C1155" s="45" t="s">
        <v>2549</v>
      </c>
      <c r="D1155" s="45" t="s">
        <v>1800</v>
      </c>
      <c r="E1155" s="45" t="s">
        <v>3025</v>
      </c>
      <c r="F1155" s="93"/>
      <c r="G1155" s="93"/>
      <c r="H1155" s="93"/>
    </row>
    <row r="1156" spans="1:8" s="29" customFormat="1" ht="13.8" hidden="1" x14ac:dyDescent="0.25">
      <c r="A1156" s="44" t="s">
        <v>1448</v>
      </c>
      <c r="B1156" s="44" t="s">
        <v>1490</v>
      </c>
      <c r="C1156" s="45" t="s">
        <v>5962</v>
      </c>
      <c r="D1156" s="93" t="s">
        <v>5966</v>
      </c>
      <c r="E1156" s="70" t="s">
        <v>1528</v>
      </c>
      <c r="F1156" s="93"/>
      <c r="G1156" s="93"/>
      <c r="H1156" s="93"/>
    </row>
    <row r="1157" spans="1:8" s="29" customFormat="1" ht="13.8" hidden="1" x14ac:dyDescent="0.25">
      <c r="A1157" s="44" t="s">
        <v>1448</v>
      </c>
      <c r="B1157" s="44" t="s">
        <v>1513</v>
      </c>
      <c r="C1157" s="45" t="s">
        <v>5963</v>
      </c>
      <c r="D1157" s="93" t="s">
        <v>5966</v>
      </c>
      <c r="E1157" s="70" t="s">
        <v>1528</v>
      </c>
      <c r="F1157" s="93"/>
      <c r="G1157" s="93"/>
      <c r="H1157" s="93"/>
    </row>
    <row r="1158" spans="1:8" s="29" customFormat="1" ht="13.8" hidden="1" x14ac:dyDescent="0.3">
      <c r="A1158" s="99" t="s">
        <v>3675</v>
      </c>
      <c r="B1158" s="92" t="s">
        <v>3657</v>
      </c>
      <c r="C1158" s="93" t="s">
        <v>3686</v>
      </c>
      <c r="D1158" s="93" t="s">
        <v>1814</v>
      </c>
      <c r="E1158" s="94">
        <v>45291</v>
      </c>
      <c r="F1158" s="93"/>
      <c r="G1158" s="93"/>
      <c r="H1158" s="93"/>
    </row>
    <row r="1159" spans="1:8" s="29" customFormat="1" ht="13.8" hidden="1" x14ac:dyDescent="0.25">
      <c r="A1159" s="41" t="s">
        <v>7781</v>
      </c>
      <c r="B1159" s="41" t="s">
        <v>7778</v>
      </c>
      <c r="C1159" s="88" t="s">
        <v>7779</v>
      </c>
      <c r="D1159" s="36" t="s">
        <v>1398</v>
      </c>
      <c r="E1159" s="43">
        <v>45610</v>
      </c>
      <c r="F1159" s="32"/>
      <c r="G1159" s="32"/>
      <c r="H1159" s="32"/>
    </row>
    <row r="1160" spans="1:8" s="29" customFormat="1" ht="13.8" hidden="1" x14ac:dyDescent="0.25">
      <c r="A1160" s="44" t="s">
        <v>8997</v>
      </c>
      <c r="B1160" s="44" t="s">
        <v>8998</v>
      </c>
      <c r="C1160" s="45" t="s">
        <v>8999</v>
      </c>
      <c r="D1160" s="93" t="s">
        <v>436</v>
      </c>
      <c r="E1160" s="46">
        <v>45930</v>
      </c>
      <c r="F1160" s="45"/>
      <c r="G1160" s="45"/>
      <c r="H1160" s="93"/>
    </row>
    <row r="1161" spans="1:8" s="29" customFormat="1" ht="13.8" hidden="1" x14ac:dyDescent="0.25">
      <c r="A1161" s="87" t="s">
        <v>5765</v>
      </c>
      <c r="B1161" s="87" t="s">
        <v>5562</v>
      </c>
      <c r="C1161" s="95" t="s">
        <v>5766</v>
      </c>
      <c r="D1161" s="96" t="s">
        <v>436</v>
      </c>
      <c r="E1161" s="65">
        <v>45412</v>
      </c>
      <c r="F1161" s="96"/>
      <c r="G1161" s="96"/>
      <c r="H1161" s="96"/>
    </row>
    <row r="1162" spans="1:8" s="29" customFormat="1" ht="13.8" hidden="1" x14ac:dyDescent="0.25">
      <c r="A1162" s="102" t="s">
        <v>3990</v>
      </c>
      <c r="B1162" s="92" t="s">
        <v>4085</v>
      </c>
      <c r="C1162" s="93" t="s">
        <v>4084</v>
      </c>
      <c r="D1162" s="93" t="s">
        <v>1398</v>
      </c>
      <c r="E1162" s="94">
        <v>45429</v>
      </c>
      <c r="F1162" s="93"/>
      <c r="G1162" s="93" t="s">
        <v>1385</v>
      </c>
      <c r="H1162" s="93" t="s">
        <v>1385</v>
      </c>
    </row>
    <row r="1163" spans="1:8" s="29" customFormat="1" ht="13.8" hidden="1" x14ac:dyDescent="0.25">
      <c r="A1163" s="100" t="s">
        <v>3990</v>
      </c>
      <c r="B1163" s="92" t="s">
        <v>4153</v>
      </c>
      <c r="C1163" s="93" t="s">
        <v>4154</v>
      </c>
      <c r="D1163" s="93" t="s">
        <v>1398</v>
      </c>
      <c r="E1163" s="94">
        <v>45401</v>
      </c>
      <c r="F1163" s="93"/>
      <c r="G1163" s="93"/>
      <c r="H1163" s="93"/>
    </row>
    <row r="1164" spans="1:8" s="29" customFormat="1" ht="13.8" hidden="1" x14ac:dyDescent="0.25">
      <c r="A1164" s="41" t="s">
        <v>3990</v>
      </c>
      <c r="B1164" s="89" t="s">
        <v>7741</v>
      </c>
      <c r="C1164" s="36" t="s">
        <v>7742</v>
      </c>
      <c r="D1164" s="36" t="s">
        <v>1398</v>
      </c>
      <c r="E1164" s="42">
        <v>45372</v>
      </c>
      <c r="F1164" s="32"/>
      <c r="G1164" s="32"/>
      <c r="H1164" s="32"/>
    </row>
    <row r="1165" spans="1:8" s="29" customFormat="1" ht="13.8" hidden="1" x14ac:dyDescent="0.25">
      <c r="A1165" s="41" t="s">
        <v>3990</v>
      </c>
      <c r="B1165" s="89" t="s">
        <v>7741</v>
      </c>
      <c r="C1165" s="36" t="s">
        <v>7815</v>
      </c>
      <c r="D1165" s="36" t="s">
        <v>1398</v>
      </c>
      <c r="E1165" s="42">
        <v>45169</v>
      </c>
      <c r="F1165" s="32"/>
      <c r="G1165" s="32"/>
      <c r="H1165" s="32"/>
    </row>
    <row r="1166" spans="1:8" s="29" customFormat="1" ht="13.8" hidden="1" x14ac:dyDescent="0.25">
      <c r="A1166" s="98" t="s">
        <v>2704</v>
      </c>
      <c r="B1166" s="92" t="s">
        <v>3148</v>
      </c>
      <c r="C1166" s="93" t="s">
        <v>3329</v>
      </c>
      <c r="D1166" s="93" t="s">
        <v>3328</v>
      </c>
      <c r="E1166" s="94">
        <v>45169</v>
      </c>
      <c r="F1166" s="93"/>
      <c r="G1166" s="93"/>
      <c r="H1166" s="93"/>
    </row>
    <row r="1167" spans="1:8" s="29" customFormat="1" ht="13.8" hidden="1" x14ac:dyDescent="0.25">
      <c r="A1167" s="102" t="s">
        <v>3993</v>
      </c>
      <c r="B1167" s="92" t="s">
        <v>4085</v>
      </c>
      <c r="C1167" s="93" t="s">
        <v>4084</v>
      </c>
      <c r="D1167" s="93" t="s">
        <v>1398</v>
      </c>
      <c r="E1167" s="94">
        <v>45429</v>
      </c>
      <c r="F1167" s="93"/>
      <c r="G1167" s="93" t="s">
        <v>1385</v>
      </c>
      <c r="H1167" s="93" t="s">
        <v>1385</v>
      </c>
    </row>
    <row r="1168" spans="1:8" s="29" customFormat="1" ht="13.8" hidden="1" x14ac:dyDescent="0.3">
      <c r="A1168" s="57" t="s">
        <v>308</v>
      </c>
      <c r="B1168" s="57" t="s">
        <v>2495</v>
      </c>
      <c r="C1168" s="62">
        <v>21030</v>
      </c>
      <c r="D1168" s="93" t="s">
        <v>5966</v>
      </c>
      <c r="E1168" s="60">
        <v>45961</v>
      </c>
      <c r="F1168" s="93"/>
      <c r="G1168" s="93"/>
      <c r="H1168" s="93"/>
    </row>
    <row r="1169" spans="1:8" s="29" customFormat="1" ht="13.8" hidden="1" x14ac:dyDescent="0.25">
      <c r="A1169" s="44" t="s">
        <v>2632</v>
      </c>
      <c r="B1169" s="44" t="s">
        <v>5937</v>
      </c>
      <c r="C1169" s="45" t="s">
        <v>5961</v>
      </c>
      <c r="D1169" s="93" t="s">
        <v>5966</v>
      </c>
      <c r="E1169" s="70" t="s">
        <v>1528</v>
      </c>
      <c r="F1169" s="93"/>
      <c r="G1169" s="93"/>
      <c r="H1169" s="93"/>
    </row>
    <row r="1170" spans="1:8" s="29" customFormat="1" ht="13.8" hidden="1" x14ac:dyDescent="0.3">
      <c r="A1170" s="57" t="s">
        <v>2632</v>
      </c>
      <c r="B1170" s="57" t="s">
        <v>5938</v>
      </c>
      <c r="C1170" s="62">
        <v>2217</v>
      </c>
      <c r="D1170" s="93" t="s">
        <v>5966</v>
      </c>
      <c r="E1170" s="60">
        <v>45291</v>
      </c>
      <c r="F1170" s="93"/>
      <c r="G1170" s="93"/>
      <c r="H1170" s="93"/>
    </row>
    <row r="1171" spans="1:8" s="29" customFormat="1" ht="13.8" hidden="1" x14ac:dyDescent="0.25">
      <c r="A1171" s="100" t="s">
        <v>2632</v>
      </c>
      <c r="B1171" s="92" t="s">
        <v>4153</v>
      </c>
      <c r="C1171" s="93" t="s">
        <v>4154</v>
      </c>
      <c r="D1171" s="93" t="s">
        <v>1398</v>
      </c>
      <c r="E1171" s="94">
        <v>45401</v>
      </c>
      <c r="F1171" s="93"/>
      <c r="G1171" s="93"/>
      <c r="H1171" s="93"/>
    </row>
    <row r="1172" spans="1:8" s="29" customFormat="1" ht="13.8" hidden="1" x14ac:dyDescent="0.25">
      <c r="A1172" s="41" t="s">
        <v>2632</v>
      </c>
      <c r="B1172" s="89" t="s">
        <v>7741</v>
      </c>
      <c r="C1172" s="36" t="s">
        <v>7742</v>
      </c>
      <c r="D1172" s="36" t="s">
        <v>1398</v>
      </c>
      <c r="E1172" s="42">
        <v>45372</v>
      </c>
      <c r="F1172" s="32"/>
      <c r="G1172" s="32"/>
      <c r="H1172" s="32"/>
    </row>
    <row r="1173" spans="1:8" s="29" customFormat="1" ht="13.8" hidden="1" x14ac:dyDescent="0.25">
      <c r="A1173" s="41" t="s">
        <v>2632</v>
      </c>
      <c r="B1173" s="89" t="s">
        <v>7741</v>
      </c>
      <c r="C1173" s="36" t="s">
        <v>7815</v>
      </c>
      <c r="D1173" s="36" t="s">
        <v>1398</v>
      </c>
      <c r="E1173" s="42">
        <v>45169</v>
      </c>
      <c r="F1173" s="32"/>
      <c r="G1173" s="32"/>
      <c r="H1173" s="32"/>
    </row>
    <row r="1174" spans="1:8" s="29" customFormat="1" ht="13.8" hidden="1" x14ac:dyDescent="0.25">
      <c r="A1174" s="41" t="s">
        <v>7782</v>
      </c>
      <c r="B1174" s="41" t="s">
        <v>7778</v>
      </c>
      <c r="C1174" s="88" t="s">
        <v>7779</v>
      </c>
      <c r="D1174" s="36" t="s">
        <v>1398</v>
      </c>
      <c r="E1174" s="43">
        <v>45610</v>
      </c>
      <c r="F1174" s="32"/>
      <c r="G1174" s="32"/>
      <c r="H1174" s="32"/>
    </row>
    <row r="1175" spans="1:8" s="29" customFormat="1" ht="13.8" hidden="1" x14ac:dyDescent="0.25">
      <c r="A1175" s="114" t="s">
        <v>2301</v>
      </c>
      <c r="B1175" s="114" t="s">
        <v>2302</v>
      </c>
      <c r="C1175" s="106" t="s">
        <v>2300</v>
      </c>
      <c r="D1175" s="93" t="s">
        <v>1593</v>
      </c>
      <c r="E1175" s="115">
        <v>45838</v>
      </c>
      <c r="F1175" s="93"/>
      <c r="G1175" s="93"/>
      <c r="H1175" s="93"/>
    </row>
    <row r="1176" spans="1:8" s="29" customFormat="1" ht="13.8" hidden="1" x14ac:dyDescent="0.25">
      <c r="A1176" s="114" t="s">
        <v>2298</v>
      </c>
      <c r="B1176" s="114" t="s">
        <v>2299</v>
      </c>
      <c r="C1176" s="106" t="s">
        <v>3461</v>
      </c>
      <c r="D1176" s="93" t="s">
        <v>1593</v>
      </c>
      <c r="E1176" s="115">
        <v>45900</v>
      </c>
      <c r="F1176" s="93"/>
      <c r="G1176" s="93"/>
      <c r="H1176" s="93"/>
    </row>
    <row r="1177" spans="1:8" s="29" customFormat="1" ht="13.8" hidden="1" x14ac:dyDescent="0.25">
      <c r="A1177" s="41" t="s">
        <v>7762</v>
      </c>
      <c r="B1177" s="89" t="s">
        <v>7741</v>
      </c>
      <c r="C1177" s="36" t="s">
        <v>7742</v>
      </c>
      <c r="D1177" s="36" t="s">
        <v>1398</v>
      </c>
      <c r="E1177" s="42">
        <v>45372</v>
      </c>
      <c r="F1177" s="32"/>
      <c r="G1177" s="32"/>
      <c r="H1177" s="32"/>
    </row>
    <row r="1178" spans="1:8" s="29" customFormat="1" ht="13.8" hidden="1" x14ac:dyDescent="0.25">
      <c r="A1178" s="41" t="s">
        <v>7762</v>
      </c>
      <c r="B1178" s="89" t="s">
        <v>7741</v>
      </c>
      <c r="C1178" s="36" t="s">
        <v>7815</v>
      </c>
      <c r="D1178" s="36" t="s">
        <v>1398</v>
      </c>
      <c r="E1178" s="42">
        <v>45169</v>
      </c>
      <c r="F1178" s="32"/>
      <c r="G1178" s="32"/>
      <c r="H1178" s="32"/>
    </row>
    <row r="1179" spans="1:8" s="29" customFormat="1" ht="13.8" hidden="1" x14ac:dyDescent="0.3">
      <c r="A1179" s="99" t="s">
        <v>3676</v>
      </c>
      <c r="B1179" s="92" t="s">
        <v>3657</v>
      </c>
      <c r="C1179" s="93" t="s">
        <v>3686</v>
      </c>
      <c r="D1179" s="93" t="s">
        <v>1814</v>
      </c>
      <c r="E1179" s="94">
        <v>45291</v>
      </c>
      <c r="F1179" s="93"/>
      <c r="G1179" s="93"/>
      <c r="H1179" s="93"/>
    </row>
    <row r="1180" spans="1:8" s="29" customFormat="1" ht="13.8" hidden="1" x14ac:dyDescent="0.25">
      <c r="A1180" s="99" t="s">
        <v>3268</v>
      </c>
      <c r="B1180" s="111" t="s">
        <v>1363</v>
      </c>
      <c r="C1180" s="45" t="s">
        <v>3258</v>
      </c>
      <c r="D1180" s="93" t="s">
        <v>2528</v>
      </c>
      <c r="E1180" s="46">
        <v>45227</v>
      </c>
      <c r="F1180" s="93"/>
      <c r="G1180" s="93"/>
      <c r="H1180" s="93"/>
    </row>
    <row r="1181" spans="1:8" s="29" customFormat="1" ht="13.8" hidden="1" x14ac:dyDescent="0.3">
      <c r="A1181" s="57" t="s">
        <v>1553</v>
      </c>
      <c r="B1181" s="92" t="s">
        <v>4550</v>
      </c>
      <c r="C1181" s="93" t="s">
        <v>4548</v>
      </c>
      <c r="D1181" s="93" t="s">
        <v>4549</v>
      </c>
      <c r="E1181" s="94">
        <v>46203</v>
      </c>
      <c r="F1181" s="93"/>
      <c r="G1181" s="93"/>
      <c r="H1181" s="93"/>
    </row>
    <row r="1182" spans="1:8" s="29" customFormat="1" ht="13.8" hidden="1" x14ac:dyDescent="0.25">
      <c r="A1182" s="127" t="s">
        <v>1553</v>
      </c>
      <c r="B1182" s="44" t="s">
        <v>3809</v>
      </c>
      <c r="C1182" s="45" t="s">
        <v>3810</v>
      </c>
      <c r="D1182" s="45" t="s">
        <v>1398</v>
      </c>
      <c r="E1182" s="46">
        <v>45382</v>
      </c>
      <c r="F1182" s="45"/>
      <c r="G1182" s="45" t="s">
        <v>1385</v>
      </c>
      <c r="H1182" s="45" t="s">
        <v>1385</v>
      </c>
    </row>
    <row r="1183" spans="1:8" s="29" customFormat="1" ht="13.8" hidden="1" x14ac:dyDescent="0.3">
      <c r="A1183" s="57" t="s">
        <v>5905</v>
      </c>
      <c r="B1183" s="57" t="s">
        <v>1497</v>
      </c>
      <c r="C1183" s="62">
        <v>2211</v>
      </c>
      <c r="D1183" s="93" t="s">
        <v>5966</v>
      </c>
      <c r="E1183" s="60">
        <v>45230</v>
      </c>
      <c r="F1183" s="93"/>
      <c r="G1183" s="93"/>
      <c r="H1183" s="93"/>
    </row>
    <row r="1184" spans="1:8" s="29" customFormat="1" ht="13.8" hidden="1" x14ac:dyDescent="0.25">
      <c r="A1184" s="98" t="s">
        <v>3385</v>
      </c>
      <c r="B1184" s="92" t="s">
        <v>3148</v>
      </c>
      <c r="C1184" s="93" t="s">
        <v>3329</v>
      </c>
      <c r="D1184" s="93" t="s">
        <v>3328</v>
      </c>
      <c r="E1184" s="94">
        <v>45169</v>
      </c>
      <c r="F1184" s="93"/>
      <c r="G1184" s="93"/>
      <c r="H1184" s="93"/>
    </row>
    <row r="1185" spans="1:8" s="29" customFormat="1" ht="13.8" hidden="1" x14ac:dyDescent="0.25">
      <c r="A1185" s="71" t="s">
        <v>7790</v>
      </c>
      <c r="B1185" s="71" t="s">
        <v>7786</v>
      </c>
      <c r="C1185" s="88" t="s">
        <v>7787</v>
      </c>
      <c r="D1185" s="36" t="s">
        <v>1398</v>
      </c>
      <c r="E1185" s="42">
        <v>46075</v>
      </c>
      <c r="F1185" s="32"/>
      <c r="G1185" s="32"/>
      <c r="H1185" s="32"/>
    </row>
    <row r="1186" spans="1:8" s="29" customFormat="1" ht="13.8" hidden="1" x14ac:dyDescent="0.25">
      <c r="A1186" s="135" t="s">
        <v>8286</v>
      </c>
      <c r="B1186" s="135" t="s">
        <v>8283</v>
      </c>
      <c r="C1186" s="97" t="s">
        <v>8288</v>
      </c>
      <c r="D1186" s="32" t="s">
        <v>1398</v>
      </c>
      <c r="E1186" s="33">
        <v>46447</v>
      </c>
      <c r="F1186" s="32"/>
      <c r="G1186" s="32"/>
      <c r="H1186" s="32"/>
    </row>
    <row r="1187" spans="1:8" s="29" customFormat="1" ht="13.8" hidden="1" x14ac:dyDescent="0.25">
      <c r="A1187" s="140" t="s">
        <v>1810</v>
      </c>
      <c r="B1187" s="141" t="s">
        <v>1811</v>
      </c>
      <c r="C1187" s="93" t="s">
        <v>4551</v>
      </c>
      <c r="D1187" s="93" t="s">
        <v>4549</v>
      </c>
      <c r="E1187" s="94">
        <v>45051</v>
      </c>
      <c r="F1187" s="93"/>
      <c r="G1187" s="93"/>
      <c r="H1187" s="93"/>
    </row>
    <row r="1188" spans="1:8" s="29" customFormat="1" ht="13.8" hidden="1" x14ac:dyDescent="0.25">
      <c r="A1188" s="100" t="s">
        <v>4140</v>
      </c>
      <c r="B1188" s="92" t="s">
        <v>4153</v>
      </c>
      <c r="C1188" s="93" t="s">
        <v>4154</v>
      </c>
      <c r="D1188" s="93" t="s">
        <v>1398</v>
      </c>
      <c r="E1188" s="94">
        <v>45401</v>
      </c>
      <c r="F1188" s="93"/>
      <c r="G1188" s="93"/>
      <c r="H1188" s="93"/>
    </row>
    <row r="1189" spans="1:8" s="29" customFormat="1" ht="13.8" hidden="1" x14ac:dyDescent="0.3">
      <c r="A1189" s="99" t="s">
        <v>2920</v>
      </c>
      <c r="B1189" s="92" t="s">
        <v>1532</v>
      </c>
      <c r="C1189" s="93" t="s">
        <v>2956</v>
      </c>
      <c r="D1189" s="93" t="s">
        <v>1398</v>
      </c>
      <c r="E1189" s="94">
        <v>45134</v>
      </c>
      <c r="F1189" s="93" t="s">
        <v>1534</v>
      </c>
      <c r="G1189" s="93"/>
      <c r="H1189" s="93" t="s">
        <v>1533</v>
      </c>
    </row>
    <row r="1190" spans="1:8" s="29" customFormat="1" ht="13.8" hidden="1" x14ac:dyDescent="0.3">
      <c r="A1190" s="99" t="s">
        <v>1238</v>
      </c>
      <c r="B1190" s="92" t="s">
        <v>4877</v>
      </c>
      <c r="C1190" s="93" t="s">
        <v>4878</v>
      </c>
      <c r="D1190" s="93" t="s">
        <v>1398</v>
      </c>
      <c r="E1190" s="94">
        <v>45190</v>
      </c>
      <c r="F1190" s="93"/>
      <c r="G1190" s="93"/>
      <c r="H1190" s="93" t="s">
        <v>1385</v>
      </c>
    </row>
    <row r="1191" spans="1:8" s="29" customFormat="1" ht="13.8" hidden="1" x14ac:dyDescent="0.25">
      <c r="A1191" s="44" t="s">
        <v>1449</v>
      </c>
      <c r="B1191" s="44" t="s">
        <v>1517</v>
      </c>
      <c r="C1191" s="45" t="s">
        <v>1526</v>
      </c>
      <c r="D1191" s="93" t="s">
        <v>5966</v>
      </c>
      <c r="E1191" s="70" t="s">
        <v>1528</v>
      </c>
      <c r="F1191" s="93"/>
      <c r="G1191" s="93"/>
      <c r="H1191" s="93"/>
    </row>
    <row r="1192" spans="1:8" s="29" customFormat="1" ht="13.8" hidden="1" x14ac:dyDescent="0.25">
      <c r="A1192" s="87" t="s">
        <v>7444</v>
      </c>
      <c r="B1192" s="87" t="s">
        <v>200</v>
      </c>
      <c r="C1192" s="95" t="s">
        <v>404</v>
      </c>
      <c r="D1192" s="96" t="s">
        <v>436</v>
      </c>
      <c r="E1192" s="65">
        <v>45382</v>
      </c>
      <c r="F1192" s="96"/>
      <c r="G1192" s="96"/>
      <c r="H1192" s="96"/>
    </row>
    <row r="1193" spans="1:8" s="29" customFormat="1" ht="13.8" hidden="1" x14ac:dyDescent="0.25">
      <c r="A1193" s="44" t="s">
        <v>2484</v>
      </c>
      <c r="B1193" s="44" t="s">
        <v>236</v>
      </c>
      <c r="C1193" s="45" t="s">
        <v>2499</v>
      </c>
      <c r="D1193" s="93" t="s">
        <v>5966</v>
      </c>
      <c r="E1193" s="70" t="s">
        <v>1528</v>
      </c>
      <c r="F1193" s="93"/>
      <c r="G1193" s="93"/>
      <c r="H1193" s="93"/>
    </row>
    <row r="1194" spans="1:8" s="29" customFormat="1" ht="13.8" hidden="1" x14ac:dyDescent="0.25">
      <c r="A1194" s="87" t="s">
        <v>309</v>
      </c>
      <c r="B1194" s="87" t="s">
        <v>310</v>
      </c>
      <c r="C1194" s="95" t="s">
        <v>405</v>
      </c>
      <c r="D1194" s="96" t="s">
        <v>436</v>
      </c>
      <c r="E1194" s="65">
        <v>45169</v>
      </c>
      <c r="F1194" s="96"/>
      <c r="G1194" s="96"/>
      <c r="H1194" s="96"/>
    </row>
    <row r="1195" spans="1:8" s="29" customFormat="1" ht="13.8" hidden="1" x14ac:dyDescent="0.25">
      <c r="A1195" s="87" t="s">
        <v>309</v>
      </c>
      <c r="B1195" s="87" t="s">
        <v>5213</v>
      </c>
      <c r="C1195" s="95" t="s">
        <v>5767</v>
      </c>
      <c r="D1195" s="96" t="s">
        <v>436</v>
      </c>
      <c r="E1195" s="65">
        <v>45900</v>
      </c>
      <c r="F1195" s="96"/>
      <c r="G1195" s="96"/>
      <c r="H1195" s="96"/>
    </row>
    <row r="1196" spans="1:8" s="29" customFormat="1" ht="13.8" hidden="1" x14ac:dyDescent="0.25">
      <c r="A1196" s="99" t="s">
        <v>3271</v>
      </c>
      <c r="B1196" s="111" t="s">
        <v>1363</v>
      </c>
      <c r="C1196" s="45" t="s">
        <v>3258</v>
      </c>
      <c r="D1196" s="93" t="s">
        <v>2528</v>
      </c>
      <c r="E1196" s="46">
        <v>45227</v>
      </c>
      <c r="F1196" s="93"/>
      <c r="G1196" s="93"/>
      <c r="H1196" s="93"/>
    </row>
    <row r="1197" spans="1:8" s="29" customFormat="1" ht="13.8" hidden="1" x14ac:dyDescent="0.25">
      <c r="A1197" s="98" t="s">
        <v>3386</v>
      </c>
      <c r="B1197" s="92" t="s">
        <v>3148</v>
      </c>
      <c r="C1197" s="93" t="s">
        <v>3329</v>
      </c>
      <c r="D1197" s="93" t="s">
        <v>3328</v>
      </c>
      <c r="E1197" s="94">
        <v>45169</v>
      </c>
      <c r="F1197" s="93"/>
      <c r="G1197" s="93"/>
      <c r="H1197" s="93"/>
    </row>
    <row r="1198" spans="1:8" s="29" customFormat="1" ht="13.8" hidden="1" x14ac:dyDescent="0.25">
      <c r="A1198" s="102" t="s">
        <v>3997</v>
      </c>
      <c r="B1198" s="92" t="s">
        <v>4085</v>
      </c>
      <c r="C1198" s="93" t="s">
        <v>4084</v>
      </c>
      <c r="D1198" s="93" t="s">
        <v>1398</v>
      </c>
      <c r="E1198" s="94">
        <v>45429</v>
      </c>
      <c r="F1198" s="93"/>
      <c r="G1198" s="93" t="s">
        <v>1385</v>
      </c>
      <c r="H1198" s="93" t="s">
        <v>1385</v>
      </c>
    </row>
    <row r="1199" spans="1:8" s="29" customFormat="1" ht="13.8" hidden="1" x14ac:dyDescent="0.25">
      <c r="A1199" s="100" t="s">
        <v>311</v>
      </c>
      <c r="B1199" s="87" t="s">
        <v>177</v>
      </c>
      <c r="C1199" s="95" t="s">
        <v>406</v>
      </c>
      <c r="D1199" s="96" t="s">
        <v>436</v>
      </c>
      <c r="E1199" s="65">
        <v>45230</v>
      </c>
      <c r="F1199" s="96"/>
      <c r="G1199" s="96"/>
      <c r="H1199" s="96"/>
    </row>
    <row r="1200" spans="1:8" s="29" customFormat="1" ht="13.8" hidden="1" x14ac:dyDescent="0.3">
      <c r="A1200" s="57" t="s">
        <v>3281</v>
      </c>
      <c r="B1200" s="57" t="s">
        <v>2495</v>
      </c>
      <c r="C1200" s="62">
        <v>21030</v>
      </c>
      <c r="D1200" s="93" t="s">
        <v>5966</v>
      </c>
      <c r="E1200" s="60">
        <v>45961</v>
      </c>
      <c r="F1200" s="93"/>
      <c r="G1200" s="93"/>
      <c r="H1200" s="93"/>
    </row>
    <row r="1201" spans="1:8" s="29" customFormat="1" ht="13.8" hidden="1" x14ac:dyDescent="0.3">
      <c r="A1201" s="57" t="s">
        <v>4503</v>
      </c>
      <c r="B1201" s="92" t="s">
        <v>4550</v>
      </c>
      <c r="C1201" s="93" t="s">
        <v>4548</v>
      </c>
      <c r="D1201" s="93" t="s">
        <v>4549</v>
      </c>
      <c r="E1201" s="94">
        <v>46203</v>
      </c>
      <c r="F1201" s="93"/>
      <c r="G1201" s="93"/>
      <c r="H1201" s="93"/>
    </row>
    <row r="1202" spans="1:8" s="29" customFormat="1" ht="13.8" hidden="1" x14ac:dyDescent="0.25">
      <c r="A1202" s="120" t="s">
        <v>2358</v>
      </c>
      <c r="B1202" s="114" t="s">
        <v>2243</v>
      </c>
      <c r="C1202" s="106" t="s">
        <v>2303</v>
      </c>
      <c r="D1202" s="93" t="s">
        <v>1593</v>
      </c>
      <c r="E1202" s="115">
        <v>45291</v>
      </c>
      <c r="F1202" s="93"/>
      <c r="G1202" s="93"/>
      <c r="H1202" s="93"/>
    </row>
    <row r="1203" spans="1:8" s="29" customFormat="1" ht="13.8" hidden="1" x14ac:dyDescent="0.25">
      <c r="A1203" s="87" t="s">
        <v>312</v>
      </c>
      <c r="B1203" s="87" t="s">
        <v>216</v>
      </c>
      <c r="C1203" s="95" t="s">
        <v>407</v>
      </c>
      <c r="D1203" s="96" t="s">
        <v>436</v>
      </c>
      <c r="E1203" s="65">
        <v>45230</v>
      </c>
      <c r="F1203" s="96"/>
      <c r="G1203" s="96"/>
      <c r="H1203" s="96"/>
    </row>
    <row r="1204" spans="1:8" s="29" customFormat="1" ht="13.8" hidden="1" x14ac:dyDescent="0.25">
      <c r="A1204" s="114" t="s">
        <v>2359</v>
      </c>
      <c r="B1204" s="114" t="s">
        <v>2304</v>
      </c>
      <c r="C1204" s="106" t="s">
        <v>2305</v>
      </c>
      <c r="D1204" s="93" t="s">
        <v>1593</v>
      </c>
      <c r="E1204" s="115">
        <v>45169</v>
      </c>
      <c r="F1204" s="93"/>
      <c r="G1204" s="93"/>
      <c r="H1204" s="93"/>
    </row>
    <row r="1205" spans="1:8" s="29" customFormat="1" ht="13.8" hidden="1" x14ac:dyDescent="0.25">
      <c r="A1205" s="87" t="s">
        <v>5768</v>
      </c>
      <c r="B1205" s="87" t="s">
        <v>5722</v>
      </c>
      <c r="C1205" s="95" t="s">
        <v>5769</v>
      </c>
      <c r="D1205" s="96" t="s">
        <v>436</v>
      </c>
      <c r="E1205" s="65">
        <v>45138</v>
      </c>
      <c r="F1205" s="96"/>
      <c r="G1205" s="96"/>
      <c r="H1205" s="96"/>
    </row>
    <row r="1206" spans="1:8" s="29" customFormat="1" ht="13.8" hidden="1" x14ac:dyDescent="0.3">
      <c r="A1206" s="57" t="s">
        <v>672</v>
      </c>
      <c r="B1206" s="92" t="s">
        <v>4550</v>
      </c>
      <c r="C1206" s="93" t="s">
        <v>4548</v>
      </c>
      <c r="D1206" s="93" t="s">
        <v>4549</v>
      </c>
      <c r="E1206" s="94">
        <v>46203</v>
      </c>
      <c r="F1206" s="93"/>
      <c r="G1206" s="93"/>
      <c r="H1206" s="93"/>
    </row>
    <row r="1207" spans="1:8" s="29" customFormat="1" ht="13.8" hidden="1" x14ac:dyDescent="0.25">
      <c r="A1207" s="99" t="s">
        <v>3269</v>
      </c>
      <c r="B1207" s="111" t="s">
        <v>1363</v>
      </c>
      <c r="C1207" s="45" t="s">
        <v>3258</v>
      </c>
      <c r="D1207" s="93" t="s">
        <v>2528</v>
      </c>
      <c r="E1207" s="46">
        <v>45227</v>
      </c>
      <c r="F1207" s="93"/>
      <c r="G1207" s="93"/>
      <c r="H1207" s="93"/>
    </row>
    <row r="1208" spans="1:8" s="29" customFormat="1" ht="13.8" hidden="1" x14ac:dyDescent="0.3">
      <c r="A1208" s="57" t="s">
        <v>4504</v>
      </c>
      <c r="B1208" s="92" t="s">
        <v>4550</v>
      </c>
      <c r="C1208" s="93" t="s">
        <v>4548</v>
      </c>
      <c r="D1208" s="93" t="s">
        <v>4549</v>
      </c>
      <c r="E1208" s="94">
        <v>46203</v>
      </c>
      <c r="F1208" s="93"/>
      <c r="G1208" s="93"/>
      <c r="H1208" s="93"/>
    </row>
    <row r="1209" spans="1:8" s="29" customFormat="1" ht="13.8" hidden="1" x14ac:dyDescent="0.25">
      <c r="A1209" s="101" t="s">
        <v>3855</v>
      </c>
      <c r="B1209" s="44" t="s">
        <v>3809</v>
      </c>
      <c r="C1209" s="45" t="s">
        <v>3810</v>
      </c>
      <c r="D1209" s="45" t="s">
        <v>1398</v>
      </c>
      <c r="E1209" s="46">
        <v>45382</v>
      </c>
      <c r="F1209" s="45"/>
      <c r="G1209" s="45" t="s">
        <v>1385</v>
      </c>
      <c r="H1209" s="45" t="s">
        <v>1385</v>
      </c>
    </row>
    <row r="1210" spans="1:8" s="29" customFormat="1" ht="13.8" hidden="1" x14ac:dyDescent="0.25">
      <c r="A1210" s="127" t="s">
        <v>3856</v>
      </c>
      <c r="B1210" s="44" t="s">
        <v>3809</v>
      </c>
      <c r="C1210" s="45" t="s">
        <v>3810</v>
      </c>
      <c r="D1210" s="45" t="s">
        <v>1398</v>
      </c>
      <c r="E1210" s="46">
        <v>45382</v>
      </c>
      <c r="F1210" s="45"/>
      <c r="G1210" s="45" t="s">
        <v>1385</v>
      </c>
      <c r="H1210" s="45" t="s">
        <v>1385</v>
      </c>
    </row>
    <row r="1211" spans="1:8" s="29" customFormat="1" ht="13.8" hidden="1" x14ac:dyDescent="0.3">
      <c r="A1211" s="99" t="s">
        <v>1939</v>
      </c>
      <c r="B1211" s="92" t="s">
        <v>3657</v>
      </c>
      <c r="C1211" s="93" t="s">
        <v>3686</v>
      </c>
      <c r="D1211" s="93" t="s">
        <v>1814</v>
      </c>
      <c r="E1211" s="94">
        <v>45291</v>
      </c>
      <c r="F1211" s="93"/>
      <c r="G1211" s="93"/>
      <c r="H1211" s="93"/>
    </row>
    <row r="1212" spans="1:8" s="29" customFormat="1" ht="13.8" hidden="1" x14ac:dyDescent="0.25">
      <c r="A1212" s="87" t="s">
        <v>313</v>
      </c>
      <c r="B1212" s="87" t="s">
        <v>241</v>
      </c>
      <c r="C1212" s="95" t="s">
        <v>6386</v>
      </c>
      <c r="D1212" s="96" t="s">
        <v>436</v>
      </c>
      <c r="E1212" s="65">
        <v>45930</v>
      </c>
      <c r="F1212" s="96"/>
      <c r="G1212" s="96"/>
      <c r="H1212" s="96"/>
    </row>
    <row r="1213" spans="1:8" s="29" customFormat="1" ht="13.8" hidden="1" x14ac:dyDescent="0.3">
      <c r="A1213" s="57" t="s">
        <v>4505</v>
      </c>
      <c r="B1213" s="92" t="s">
        <v>4550</v>
      </c>
      <c r="C1213" s="93" t="s">
        <v>4548</v>
      </c>
      <c r="D1213" s="93" t="s">
        <v>4549</v>
      </c>
      <c r="E1213" s="94">
        <v>46203</v>
      </c>
      <c r="F1213" s="93"/>
      <c r="G1213" s="93"/>
      <c r="H1213" s="93"/>
    </row>
    <row r="1214" spans="1:8" s="29" customFormat="1" ht="13.8" hidden="1" x14ac:dyDescent="0.25">
      <c r="A1214" s="87" t="s">
        <v>314</v>
      </c>
      <c r="B1214" s="87" t="s">
        <v>272</v>
      </c>
      <c r="C1214" s="95" t="s">
        <v>408</v>
      </c>
      <c r="D1214" s="96" t="s">
        <v>436</v>
      </c>
      <c r="E1214" s="65">
        <v>45260</v>
      </c>
      <c r="F1214" s="96"/>
      <c r="G1214" s="96"/>
      <c r="H1214" s="96"/>
    </row>
    <row r="1215" spans="1:8" s="29" customFormat="1" ht="13.8" hidden="1" x14ac:dyDescent="0.3">
      <c r="A1215" s="57" t="s">
        <v>5906</v>
      </c>
      <c r="B1215" s="57" t="s">
        <v>2495</v>
      </c>
      <c r="C1215" s="62">
        <v>21030</v>
      </c>
      <c r="D1215" s="93" t="s">
        <v>5966</v>
      </c>
      <c r="E1215" s="60">
        <v>45961</v>
      </c>
      <c r="F1215" s="93"/>
      <c r="G1215" s="93"/>
      <c r="H1215" s="93"/>
    </row>
    <row r="1216" spans="1:8" s="29" customFormat="1" ht="13.8" hidden="1" x14ac:dyDescent="0.25">
      <c r="A1216" s="44" t="s">
        <v>5907</v>
      </c>
      <c r="B1216" s="44" t="s">
        <v>5043</v>
      </c>
      <c r="C1216" s="45" t="s">
        <v>5960</v>
      </c>
      <c r="D1216" s="93" t="s">
        <v>5966</v>
      </c>
      <c r="E1216" s="70" t="s">
        <v>1528</v>
      </c>
      <c r="F1216" s="93"/>
      <c r="G1216" s="93"/>
      <c r="H1216" s="93"/>
    </row>
    <row r="1217" spans="1:8" s="29" customFormat="1" ht="13.8" hidden="1" x14ac:dyDescent="0.25">
      <c r="A1217" s="91" t="s">
        <v>3315</v>
      </c>
      <c r="B1217" s="92" t="s">
        <v>2039</v>
      </c>
      <c r="C1217" s="93" t="s">
        <v>3145</v>
      </c>
      <c r="D1217" s="93" t="s">
        <v>3328</v>
      </c>
      <c r="E1217" s="94">
        <v>45169</v>
      </c>
      <c r="F1217" s="93"/>
      <c r="G1217" s="93"/>
      <c r="H1217" s="93"/>
    </row>
    <row r="1218" spans="1:8" s="29" customFormat="1" ht="13.8" hidden="1" x14ac:dyDescent="0.25">
      <c r="A1218" s="92" t="s">
        <v>3315</v>
      </c>
      <c r="B1218" s="92" t="s">
        <v>1583</v>
      </c>
      <c r="C1218" s="93" t="s">
        <v>4627</v>
      </c>
      <c r="D1218" s="93" t="s">
        <v>1398</v>
      </c>
      <c r="E1218" s="94">
        <v>45155</v>
      </c>
      <c r="F1218" s="93"/>
      <c r="G1218" s="93" t="s">
        <v>1385</v>
      </c>
      <c r="H1218" s="44" t="s">
        <v>1533</v>
      </c>
    </row>
    <row r="1219" spans="1:8" s="29" customFormat="1" ht="13.8" hidden="1" x14ac:dyDescent="0.3">
      <c r="A1219" s="131" t="s">
        <v>7536</v>
      </c>
      <c r="B1219" s="131" t="s">
        <v>3401</v>
      </c>
      <c r="C1219" s="96" t="s">
        <v>7537</v>
      </c>
      <c r="D1219" s="93" t="s">
        <v>4874</v>
      </c>
      <c r="E1219" s="112">
        <v>45142</v>
      </c>
      <c r="F1219" s="93"/>
      <c r="G1219" s="93"/>
      <c r="H1219" s="93"/>
    </row>
    <row r="1220" spans="1:8" s="29" customFormat="1" ht="13.8" hidden="1" x14ac:dyDescent="0.25">
      <c r="A1220" s="127" t="s">
        <v>3836</v>
      </c>
      <c r="B1220" s="44" t="s">
        <v>3809</v>
      </c>
      <c r="C1220" s="45" t="s">
        <v>3810</v>
      </c>
      <c r="D1220" s="45" t="s">
        <v>1398</v>
      </c>
      <c r="E1220" s="46">
        <v>45382</v>
      </c>
      <c r="F1220" s="45"/>
      <c r="G1220" s="45" t="s">
        <v>1385</v>
      </c>
      <c r="H1220" s="45" t="s">
        <v>1385</v>
      </c>
    </row>
    <row r="1221" spans="1:8" s="29" customFormat="1" ht="13.8" hidden="1" x14ac:dyDescent="0.25">
      <c r="A1221" s="87" t="s">
        <v>315</v>
      </c>
      <c r="B1221" s="87" t="s">
        <v>316</v>
      </c>
      <c r="C1221" s="95" t="s">
        <v>2592</v>
      </c>
      <c r="D1221" s="96" t="s">
        <v>436</v>
      </c>
      <c r="E1221" s="65">
        <v>45260</v>
      </c>
      <c r="F1221" s="96"/>
      <c r="G1221" s="96"/>
      <c r="H1221" s="96"/>
    </row>
    <row r="1222" spans="1:8" s="29" customFormat="1" ht="13.8" hidden="1" x14ac:dyDescent="0.25">
      <c r="A1222" s="44" t="s">
        <v>2435</v>
      </c>
      <c r="B1222" s="44" t="s">
        <v>2613</v>
      </c>
      <c r="C1222" s="45" t="s">
        <v>2614</v>
      </c>
      <c r="D1222" s="93" t="s">
        <v>1925</v>
      </c>
      <c r="E1222" s="46">
        <v>45535</v>
      </c>
      <c r="F1222" s="93"/>
      <c r="G1222" s="93"/>
      <c r="H1222" s="93"/>
    </row>
    <row r="1223" spans="1:8" s="29" customFormat="1" ht="13.8" hidden="1" x14ac:dyDescent="0.25">
      <c r="A1223" s="44" t="s">
        <v>5908</v>
      </c>
      <c r="B1223" s="44" t="s">
        <v>5933</v>
      </c>
      <c r="C1223" s="45" t="s">
        <v>5947</v>
      </c>
      <c r="D1223" s="93" t="s">
        <v>5966</v>
      </c>
      <c r="E1223" s="70" t="s">
        <v>1528</v>
      </c>
      <c r="F1223" s="93"/>
      <c r="G1223" s="93"/>
      <c r="H1223" s="93"/>
    </row>
    <row r="1224" spans="1:8" s="29" customFormat="1" ht="13.8" hidden="1" x14ac:dyDescent="0.3">
      <c r="A1224" s="103" t="s">
        <v>3218</v>
      </c>
      <c r="B1224" s="103" t="s">
        <v>2954</v>
      </c>
      <c r="C1224" s="104" t="s">
        <v>2955</v>
      </c>
      <c r="D1224" s="104" t="s">
        <v>2000</v>
      </c>
      <c r="E1224" s="105">
        <v>45279</v>
      </c>
      <c r="F1224" s="93"/>
      <c r="G1224" s="93"/>
      <c r="H1224" s="93"/>
    </row>
    <row r="1225" spans="1:8" s="29" customFormat="1" ht="13.8" hidden="1" x14ac:dyDescent="0.3">
      <c r="A1225" s="63" t="s">
        <v>475</v>
      </c>
      <c r="B1225" s="57" t="s">
        <v>2495</v>
      </c>
      <c r="C1225" s="62">
        <v>21030</v>
      </c>
      <c r="D1225" s="93" t="s">
        <v>5966</v>
      </c>
      <c r="E1225" s="60">
        <v>45961</v>
      </c>
      <c r="F1225" s="93"/>
      <c r="G1225" s="93"/>
      <c r="H1225" s="93"/>
    </row>
    <row r="1226" spans="1:8" s="29" customFormat="1" ht="13.8" hidden="1" x14ac:dyDescent="0.25">
      <c r="A1226" s="99" t="s">
        <v>475</v>
      </c>
      <c r="B1226" s="111" t="s">
        <v>1363</v>
      </c>
      <c r="C1226" s="45" t="s">
        <v>3258</v>
      </c>
      <c r="D1226" s="93" t="s">
        <v>2528</v>
      </c>
      <c r="E1226" s="46">
        <v>45227</v>
      </c>
      <c r="F1226" s="93"/>
      <c r="G1226" s="93"/>
      <c r="H1226" s="93"/>
    </row>
    <row r="1227" spans="1:8" s="29" customFormat="1" ht="13.8" hidden="1" x14ac:dyDescent="0.3">
      <c r="A1227" s="57" t="s">
        <v>475</v>
      </c>
      <c r="B1227" s="92" t="s">
        <v>4550</v>
      </c>
      <c r="C1227" s="93" t="s">
        <v>4548</v>
      </c>
      <c r="D1227" s="93" t="s">
        <v>4549</v>
      </c>
      <c r="E1227" s="94">
        <v>46203</v>
      </c>
      <c r="F1227" s="93"/>
      <c r="G1227" s="93"/>
      <c r="H1227" s="93"/>
    </row>
    <row r="1228" spans="1:8" s="29" customFormat="1" ht="13.8" hidden="1" x14ac:dyDescent="0.25">
      <c r="A1228" s="120" t="s">
        <v>2224</v>
      </c>
      <c r="B1228" s="114" t="s">
        <v>2225</v>
      </c>
      <c r="C1228" s="106" t="s">
        <v>2226</v>
      </c>
      <c r="D1228" s="93" t="s">
        <v>1593</v>
      </c>
      <c r="E1228" s="115">
        <v>45260</v>
      </c>
      <c r="F1228" s="93"/>
      <c r="G1228" s="93"/>
      <c r="H1228" s="93"/>
    </row>
    <row r="1229" spans="1:8" s="29" customFormat="1" ht="13.8" hidden="1" x14ac:dyDescent="0.25">
      <c r="A1229" s="114" t="s">
        <v>2224</v>
      </c>
      <c r="B1229" s="114" t="s">
        <v>2306</v>
      </c>
      <c r="C1229" s="106" t="s">
        <v>2226</v>
      </c>
      <c r="D1229" s="93" t="s">
        <v>1593</v>
      </c>
      <c r="E1229" s="115">
        <v>45260</v>
      </c>
      <c r="F1229" s="93"/>
      <c r="G1229" s="93"/>
      <c r="H1229" s="93"/>
    </row>
    <row r="1230" spans="1:8" s="29" customFormat="1" ht="13.8" hidden="1" x14ac:dyDescent="0.25">
      <c r="A1230" s="44" t="s">
        <v>1739</v>
      </c>
      <c r="B1230" s="44" t="s">
        <v>1799</v>
      </c>
      <c r="C1230" s="45" t="s">
        <v>3033</v>
      </c>
      <c r="D1230" s="45" t="s">
        <v>1800</v>
      </c>
      <c r="E1230" s="45" t="s">
        <v>2988</v>
      </c>
      <c r="F1230" s="93"/>
      <c r="G1230" s="93"/>
      <c r="H1230" s="93"/>
    </row>
    <row r="1231" spans="1:8" s="29" customFormat="1" ht="13.8" hidden="1" x14ac:dyDescent="0.25">
      <c r="A1231" s="41" t="s">
        <v>7802</v>
      </c>
      <c r="B1231" s="41" t="s">
        <v>7800</v>
      </c>
      <c r="C1231" s="88" t="s">
        <v>7801</v>
      </c>
      <c r="D1231" s="36" t="s">
        <v>1398</v>
      </c>
      <c r="E1231" s="43">
        <v>45610</v>
      </c>
      <c r="F1231" s="32"/>
      <c r="G1231" s="32"/>
      <c r="H1231" s="32"/>
    </row>
    <row r="1232" spans="1:8" s="29" customFormat="1" ht="13.8" hidden="1" x14ac:dyDescent="0.25">
      <c r="A1232" s="127" t="s">
        <v>3837</v>
      </c>
      <c r="B1232" s="44" t="s">
        <v>3809</v>
      </c>
      <c r="C1232" s="45" t="s">
        <v>3810</v>
      </c>
      <c r="D1232" s="45" t="s">
        <v>1398</v>
      </c>
      <c r="E1232" s="46">
        <v>45382</v>
      </c>
      <c r="F1232" s="45"/>
      <c r="G1232" s="45" t="s">
        <v>1385</v>
      </c>
      <c r="H1232" s="45" t="s">
        <v>1385</v>
      </c>
    </row>
    <row r="1233" spans="1:8" s="29" customFormat="1" ht="13.8" hidden="1" x14ac:dyDescent="0.3">
      <c r="A1233" s="171" t="s">
        <v>7659</v>
      </c>
      <c r="B1233" s="31" t="s">
        <v>7651</v>
      </c>
      <c r="C1233" s="32" t="s">
        <v>7652</v>
      </c>
      <c r="D1233" s="33" t="s">
        <v>1398</v>
      </c>
      <c r="E1233" s="33">
        <v>45246</v>
      </c>
      <c r="F1233" s="32"/>
      <c r="G1233" s="32"/>
      <c r="H1233" s="32"/>
    </row>
    <row r="1234" spans="1:8" s="29" customFormat="1" ht="13.8" hidden="1" x14ac:dyDescent="0.25">
      <c r="A1234" s="87" t="s">
        <v>108</v>
      </c>
      <c r="B1234" s="87" t="s">
        <v>229</v>
      </c>
      <c r="C1234" s="95" t="s">
        <v>409</v>
      </c>
      <c r="D1234" s="96" t="s">
        <v>436</v>
      </c>
      <c r="E1234" s="65">
        <v>45169</v>
      </c>
      <c r="F1234" s="96"/>
      <c r="G1234" s="96"/>
      <c r="H1234" s="96"/>
    </row>
    <row r="1235" spans="1:8" s="29" customFormat="1" ht="13.8" hidden="1" x14ac:dyDescent="0.25">
      <c r="A1235" s="102" t="s">
        <v>4001</v>
      </c>
      <c r="B1235" s="92" t="s">
        <v>4085</v>
      </c>
      <c r="C1235" s="93" t="s">
        <v>4084</v>
      </c>
      <c r="D1235" s="93" t="s">
        <v>1398</v>
      </c>
      <c r="E1235" s="94">
        <v>45429</v>
      </c>
      <c r="F1235" s="93"/>
      <c r="G1235" s="93" t="s">
        <v>1385</v>
      </c>
      <c r="H1235" s="93" t="s">
        <v>1385</v>
      </c>
    </row>
    <row r="1236" spans="1:8" s="29" customFormat="1" ht="13.8" hidden="1" x14ac:dyDescent="0.25">
      <c r="A1236" s="100" t="s">
        <v>4141</v>
      </c>
      <c r="B1236" s="92" t="s">
        <v>4153</v>
      </c>
      <c r="C1236" s="93" t="s">
        <v>4154</v>
      </c>
      <c r="D1236" s="93" t="s">
        <v>1398</v>
      </c>
      <c r="E1236" s="94">
        <v>45401</v>
      </c>
      <c r="F1236" s="93"/>
      <c r="G1236" s="93"/>
      <c r="H1236" s="93"/>
    </row>
    <row r="1237" spans="1:8" s="29" customFormat="1" ht="13.8" hidden="1" x14ac:dyDescent="0.3">
      <c r="A1237" s="57" t="s">
        <v>2485</v>
      </c>
      <c r="B1237" s="57" t="s">
        <v>2495</v>
      </c>
      <c r="C1237" s="62">
        <v>21030</v>
      </c>
      <c r="D1237" s="93" t="s">
        <v>5966</v>
      </c>
      <c r="E1237" s="60">
        <v>45961</v>
      </c>
      <c r="F1237" s="93"/>
      <c r="G1237" s="93"/>
      <c r="H1237" s="93"/>
    </row>
    <row r="1238" spans="1:8" s="29" customFormat="1" ht="13.8" hidden="1" x14ac:dyDescent="0.3">
      <c r="A1238" s="57" t="s">
        <v>2485</v>
      </c>
      <c r="B1238" s="92" t="s">
        <v>4550</v>
      </c>
      <c r="C1238" s="93" t="s">
        <v>4548</v>
      </c>
      <c r="D1238" s="93" t="s">
        <v>4549</v>
      </c>
      <c r="E1238" s="94">
        <v>46203</v>
      </c>
      <c r="F1238" s="93"/>
      <c r="G1238" s="93"/>
      <c r="H1238" s="93"/>
    </row>
    <row r="1239" spans="1:8" s="29" customFormat="1" ht="13.8" hidden="1" x14ac:dyDescent="0.3">
      <c r="A1239" s="57" t="s">
        <v>1554</v>
      </c>
      <c r="B1239" s="92" t="s">
        <v>4550</v>
      </c>
      <c r="C1239" s="93" t="s">
        <v>4548</v>
      </c>
      <c r="D1239" s="93" t="s">
        <v>4549</v>
      </c>
      <c r="E1239" s="94">
        <v>46203</v>
      </c>
      <c r="F1239" s="93"/>
      <c r="G1239" s="93"/>
      <c r="H1239" s="93"/>
    </row>
    <row r="1240" spans="1:8" s="29" customFormat="1" ht="13.8" hidden="1" x14ac:dyDescent="0.3">
      <c r="A1240" s="57" t="s">
        <v>4506</v>
      </c>
      <c r="B1240" s="92" t="s">
        <v>4550</v>
      </c>
      <c r="C1240" s="93" t="s">
        <v>4548</v>
      </c>
      <c r="D1240" s="93" t="s">
        <v>4549</v>
      </c>
      <c r="E1240" s="94">
        <v>46203</v>
      </c>
      <c r="F1240" s="93"/>
      <c r="G1240" s="93"/>
      <c r="H1240" s="93"/>
    </row>
    <row r="1241" spans="1:8" s="29" customFormat="1" ht="13.8" hidden="1" x14ac:dyDescent="0.25">
      <c r="A1241" s="101" t="s">
        <v>3838</v>
      </c>
      <c r="B1241" s="44" t="s">
        <v>3809</v>
      </c>
      <c r="C1241" s="45" t="s">
        <v>3810</v>
      </c>
      <c r="D1241" s="45" t="s">
        <v>1398</v>
      </c>
      <c r="E1241" s="46">
        <v>45382</v>
      </c>
      <c r="F1241" s="45"/>
      <c r="G1241" s="45" t="s">
        <v>1385</v>
      </c>
      <c r="H1241" s="45" t="s">
        <v>1385</v>
      </c>
    </row>
    <row r="1242" spans="1:8" s="29" customFormat="1" ht="13.8" hidden="1" x14ac:dyDescent="0.3">
      <c r="A1242" s="99" t="s">
        <v>1536</v>
      </c>
      <c r="B1242" s="92" t="s">
        <v>7637</v>
      </c>
      <c r="C1242" s="93" t="s">
        <v>7638</v>
      </c>
      <c r="D1242" s="93" t="s">
        <v>1398</v>
      </c>
      <c r="E1242" s="94">
        <v>46961</v>
      </c>
      <c r="F1242" s="32"/>
      <c r="G1242" s="32"/>
      <c r="H1242" s="32"/>
    </row>
    <row r="1243" spans="1:8" s="29" customFormat="1" ht="13.8" hidden="1" x14ac:dyDescent="0.25">
      <c r="A1243" s="127" t="s">
        <v>3839</v>
      </c>
      <c r="B1243" s="44" t="s">
        <v>3809</v>
      </c>
      <c r="C1243" s="45" t="s">
        <v>3810</v>
      </c>
      <c r="D1243" s="45" t="s">
        <v>1398</v>
      </c>
      <c r="E1243" s="46">
        <v>45382</v>
      </c>
      <c r="F1243" s="45"/>
      <c r="G1243" s="45" t="s">
        <v>1385</v>
      </c>
      <c r="H1243" s="45" t="s">
        <v>1385</v>
      </c>
    </row>
    <row r="1244" spans="1:8" s="29" customFormat="1" ht="13.8" hidden="1" x14ac:dyDescent="0.25">
      <c r="A1244" s="44" t="s">
        <v>3133</v>
      </c>
      <c r="B1244" s="44" t="s">
        <v>1544</v>
      </c>
      <c r="C1244" s="45" t="s">
        <v>3784</v>
      </c>
      <c r="D1244" s="45" t="s">
        <v>1980</v>
      </c>
      <c r="E1244" s="46">
        <v>45691</v>
      </c>
      <c r="F1244" s="93"/>
      <c r="G1244" s="93"/>
      <c r="H1244" s="93"/>
    </row>
    <row r="1245" spans="1:8" s="29" customFormat="1" ht="13.8" hidden="1" x14ac:dyDescent="0.3">
      <c r="A1245" s="57" t="s">
        <v>4507</v>
      </c>
      <c r="B1245" s="92" t="s">
        <v>4550</v>
      </c>
      <c r="C1245" s="93" t="s">
        <v>4548</v>
      </c>
      <c r="D1245" s="93" t="s">
        <v>4549</v>
      </c>
      <c r="E1245" s="94">
        <v>46203</v>
      </c>
      <c r="F1245" s="93"/>
      <c r="G1245" s="93"/>
      <c r="H1245" s="93"/>
    </row>
    <row r="1246" spans="1:8" s="29" customFormat="1" ht="13.8" hidden="1" x14ac:dyDescent="0.25">
      <c r="A1246" s="101" t="s">
        <v>3840</v>
      </c>
      <c r="B1246" s="44" t="s">
        <v>3809</v>
      </c>
      <c r="C1246" s="45" t="s">
        <v>3810</v>
      </c>
      <c r="D1246" s="45" t="s">
        <v>1398</v>
      </c>
      <c r="E1246" s="46">
        <v>45382</v>
      </c>
      <c r="F1246" s="45"/>
      <c r="G1246" s="45" t="s">
        <v>1385</v>
      </c>
      <c r="H1246" s="45" t="s">
        <v>1385</v>
      </c>
    </row>
    <row r="1247" spans="1:8" s="29" customFormat="1" ht="13.8" hidden="1" x14ac:dyDescent="0.25">
      <c r="A1247" s="41" t="s">
        <v>7798</v>
      </c>
      <c r="B1247" s="41" t="s">
        <v>7792</v>
      </c>
      <c r="C1247" s="88" t="s">
        <v>7793</v>
      </c>
      <c r="D1247" s="36" t="s">
        <v>1398</v>
      </c>
      <c r="E1247" s="43">
        <v>45610</v>
      </c>
      <c r="F1247" s="32"/>
      <c r="G1247" s="32"/>
      <c r="H1247" s="32"/>
    </row>
    <row r="1248" spans="1:8" s="29" customFormat="1" ht="13.8" hidden="1" x14ac:dyDescent="0.3">
      <c r="A1248" s="99" t="s">
        <v>3677</v>
      </c>
      <c r="B1248" s="92" t="s">
        <v>3657</v>
      </c>
      <c r="C1248" s="93" t="s">
        <v>3686</v>
      </c>
      <c r="D1248" s="93" t="s">
        <v>1814</v>
      </c>
      <c r="E1248" s="94">
        <v>45291</v>
      </c>
      <c r="F1248" s="93"/>
      <c r="G1248" s="93"/>
      <c r="H1248" s="93"/>
    </row>
    <row r="1249" spans="1:8" s="29" customFormat="1" ht="13.8" hidden="1" x14ac:dyDescent="0.3">
      <c r="A1249" s="57" t="s">
        <v>1555</v>
      </c>
      <c r="B1249" s="92" t="s">
        <v>4550</v>
      </c>
      <c r="C1249" s="93" t="s">
        <v>4548</v>
      </c>
      <c r="D1249" s="93" t="s">
        <v>4549</v>
      </c>
      <c r="E1249" s="94">
        <v>46203</v>
      </c>
      <c r="F1249" s="93"/>
      <c r="G1249" s="93"/>
      <c r="H1249" s="93"/>
    </row>
    <row r="1250" spans="1:8" s="29" customFormat="1" ht="13.8" x14ac:dyDescent="0.3">
      <c r="A1250" s="99" t="s">
        <v>101</v>
      </c>
      <c r="B1250" s="92" t="s">
        <v>2009</v>
      </c>
      <c r="C1250" s="93" t="s">
        <v>2010</v>
      </c>
      <c r="D1250" s="93" t="s">
        <v>2011</v>
      </c>
      <c r="E1250" s="107">
        <v>44660</v>
      </c>
      <c r="F1250" s="93"/>
      <c r="G1250" s="93" t="s">
        <v>1385</v>
      </c>
      <c r="H1250" s="93" t="s">
        <v>1385</v>
      </c>
    </row>
    <row r="1251" spans="1:8" s="29" customFormat="1" ht="13.8" hidden="1" x14ac:dyDescent="0.3">
      <c r="A1251" s="57" t="s">
        <v>149</v>
      </c>
      <c r="B1251" s="92" t="s">
        <v>4550</v>
      </c>
      <c r="C1251" s="93" t="s">
        <v>4548</v>
      </c>
      <c r="D1251" s="93" t="s">
        <v>4549</v>
      </c>
      <c r="E1251" s="94">
        <v>46203</v>
      </c>
      <c r="F1251" s="93"/>
      <c r="G1251" s="93"/>
      <c r="H1251" s="93"/>
    </row>
    <row r="1252" spans="1:8" s="29" customFormat="1" ht="13.8" hidden="1" x14ac:dyDescent="0.25">
      <c r="A1252" s="87" t="s">
        <v>318</v>
      </c>
      <c r="B1252" s="87" t="s">
        <v>5602</v>
      </c>
      <c r="C1252" s="95" t="s">
        <v>4976</v>
      </c>
      <c r="D1252" s="96" t="s">
        <v>436</v>
      </c>
      <c r="E1252" s="65">
        <v>45504</v>
      </c>
      <c r="F1252" s="96"/>
      <c r="G1252" s="96"/>
      <c r="H1252" s="96"/>
    </row>
    <row r="1253" spans="1:8" s="29" customFormat="1" ht="13.8" hidden="1" x14ac:dyDescent="0.25">
      <c r="A1253" s="87" t="s">
        <v>319</v>
      </c>
      <c r="B1253" s="87" t="s">
        <v>200</v>
      </c>
      <c r="C1253" s="95" t="s">
        <v>3857</v>
      </c>
      <c r="D1253" s="96" t="s">
        <v>436</v>
      </c>
      <c r="E1253" s="65">
        <v>45169</v>
      </c>
      <c r="F1253" s="96"/>
      <c r="G1253" s="96"/>
      <c r="H1253" s="96"/>
    </row>
    <row r="1254" spans="1:8" s="29" customFormat="1" ht="13.8" hidden="1" x14ac:dyDescent="0.3">
      <c r="A1254" s="57" t="s">
        <v>5019</v>
      </c>
      <c r="B1254" s="57" t="s">
        <v>1488</v>
      </c>
      <c r="C1254" s="62">
        <v>21027</v>
      </c>
      <c r="D1254" s="93" t="s">
        <v>5966</v>
      </c>
      <c r="E1254" s="60">
        <v>45777</v>
      </c>
      <c r="F1254" s="93"/>
      <c r="G1254" s="93"/>
      <c r="H1254" s="93"/>
    </row>
    <row r="1255" spans="1:8" s="29" customFormat="1" ht="13.8" hidden="1" x14ac:dyDescent="0.3">
      <c r="A1255" s="57" t="s">
        <v>4508</v>
      </c>
      <c r="B1255" s="92" t="s">
        <v>4550</v>
      </c>
      <c r="C1255" s="93" t="s">
        <v>4548</v>
      </c>
      <c r="D1255" s="93" t="s">
        <v>4549</v>
      </c>
      <c r="E1255" s="94">
        <v>46203</v>
      </c>
      <c r="F1255" s="93"/>
      <c r="G1255" s="93"/>
      <c r="H1255" s="93"/>
    </row>
    <row r="1256" spans="1:8" s="29" customFormat="1" ht="13.8" hidden="1" x14ac:dyDescent="0.25">
      <c r="A1256" s="102" t="s">
        <v>4002</v>
      </c>
      <c r="B1256" s="92" t="s">
        <v>4085</v>
      </c>
      <c r="C1256" s="93" t="s">
        <v>4084</v>
      </c>
      <c r="D1256" s="93" t="s">
        <v>1398</v>
      </c>
      <c r="E1256" s="94">
        <v>45429</v>
      </c>
      <c r="F1256" s="93"/>
      <c r="G1256" s="93" t="s">
        <v>1385</v>
      </c>
      <c r="H1256" s="93" t="s">
        <v>1385</v>
      </c>
    </row>
    <row r="1257" spans="1:8" s="29" customFormat="1" ht="13.8" hidden="1" x14ac:dyDescent="0.25">
      <c r="A1257" s="44" t="s">
        <v>2906</v>
      </c>
      <c r="B1257" s="44" t="s">
        <v>2907</v>
      </c>
      <c r="C1257" s="45" t="s">
        <v>2908</v>
      </c>
      <c r="D1257" s="45" t="s">
        <v>2099</v>
      </c>
      <c r="E1257" s="46">
        <v>45838</v>
      </c>
      <c r="F1257" s="93"/>
      <c r="G1257" s="93" t="s">
        <v>1385</v>
      </c>
      <c r="H1257" s="93" t="s">
        <v>1385</v>
      </c>
    </row>
    <row r="1258" spans="1:8" s="29" customFormat="1" ht="13.8" hidden="1" x14ac:dyDescent="0.3">
      <c r="A1258" s="99" t="s">
        <v>150</v>
      </c>
      <c r="B1258" s="92" t="s">
        <v>4877</v>
      </c>
      <c r="C1258" s="93" t="s">
        <v>4878</v>
      </c>
      <c r="D1258" s="93" t="s">
        <v>1398</v>
      </c>
      <c r="E1258" s="94">
        <v>45190</v>
      </c>
      <c r="F1258" s="93"/>
      <c r="G1258" s="93"/>
      <c r="H1258" s="93" t="s">
        <v>1385</v>
      </c>
    </row>
    <row r="1259" spans="1:8" s="29" customFormat="1" ht="13.8" x14ac:dyDescent="0.25">
      <c r="A1259" s="91" t="s">
        <v>2912</v>
      </c>
      <c r="B1259" s="68" t="s">
        <v>1348</v>
      </c>
      <c r="C1259" s="45" t="s">
        <v>2913</v>
      </c>
      <c r="D1259" s="45" t="s">
        <v>2528</v>
      </c>
      <c r="E1259" s="69">
        <v>44876</v>
      </c>
      <c r="F1259" s="93"/>
      <c r="G1259" s="93"/>
      <c r="H1259" s="93"/>
    </row>
    <row r="1260" spans="1:8" s="29" customFormat="1" ht="13.8" hidden="1" x14ac:dyDescent="0.3">
      <c r="A1260" s="57" t="s">
        <v>2912</v>
      </c>
      <c r="B1260" s="92" t="s">
        <v>4550</v>
      </c>
      <c r="C1260" s="93" t="s">
        <v>4548</v>
      </c>
      <c r="D1260" s="93" t="s">
        <v>4549</v>
      </c>
      <c r="E1260" s="94">
        <v>46203</v>
      </c>
      <c r="F1260" s="93"/>
      <c r="G1260" s="93"/>
      <c r="H1260" s="93"/>
    </row>
    <row r="1261" spans="1:8" s="29" customFormat="1" ht="13.8" hidden="1" x14ac:dyDescent="0.3">
      <c r="A1261" s="57" t="s">
        <v>5909</v>
      </c>
      <c r="B1261" s="58" t="s">
        <v>4914</v>
      </c>
      <c r="C1261" s="62" t="s">
        <v>5941</v>
      </c>
      <c r="D1261" s="93" t="s">
        <v>5966</v>
      </c>
      <c r="E1261" s="60">
        <v>45535</v>
      </c>
      <c r="F1261" s="93"/>
      <c r="G1261" s="93"/>
      <c r="H1261" s="93"/>
    </row>
    <row r="1262" spans="1:8" s="29" customFormat="1" ht="13.8" hidden="1" x14ac:dyDescent="0.25">
      <c r="A1262" s="120" t="s">
        <v>2360</v>
      </c>
      <c r="B1262" s="114" t="s">
        <v>2307</v>
      </c>
      <c r="C1262" s="106" t="s">
        <v>2308</v>
      </c>
      <c r="D1262" s="93" t="s">
        <v>1593</v>
      </c>
      <c r="E1262" s="115">
        <v>46783</v>
      </c>
      <c r="F1262" s="93"/>
      <c r="G1262" s="93"/>
      <c r="H1262" s="93"/>
    </row>
    <row r="1263" spans="1:8" s="29" customFormat="1" ht="13.8" hidden="1" x14ac:dyDescent="0.25">
      <c r="A1263" s="87" t="s">
        <v>320</v>
      </c>
      <c r="B1263" s="87" t="s">
        <v>321</v>
      </c>
      <c r="C1263" s="95" t="s">
        <v>410</v>
      </c>
      <c r="D1263" s="96" t="s">
        <v>436</v>
      </c>
      <c r="E1263" s="65">
        <v>45382</v>
      </c>
      <c r="F1263" s="96"/>
      <c r="G1263" s="96"/>
      <c r="H1263" s="96"/>
    </row>
    <row r="1264" spans="1:8" s="29" customFormat="1" ht="13.8" hidden="1" x14ac:dyDescent="0.3">
      <c r="A1264" s="57" t="s">
        <v>5123</v>
      </c>
      <c r="B1264" s="92" t="s">
        <v>2613</v>
      </c>
      <c r="C1264" s="93" t="s">
        <v>5124</v>
      </c>
      <c r="D1264" s="93" t="s">
        <v>2099</v>
      </c>
      <c r="E1264" s="94">
        <v>47069</v>
      </c>
      <c r="F1264" s="93"/>
      <c r="G1264" s="93"/>
      <c r="H1264" s="93"/>
    </row>
    <row r="1265" spans="1:8" s="29" customFormat="1" ht="13.8" hidden="1" x14ac:dyDescent="0.3">
      <c r="A1265" s="57" t="s">
        <v>4509</v>
      </c>
      <c r="B1265" s="92" t="s">
        <v>4550</v>
      </c>
      <c r="C1265" s="93" t="s">
        <v>4548</v>
      </c>
      <c r="D1265" s="93" t="s">
        <v>4549</v>
      </c>
      <c r="E1265" s="94">
        <v>46203</v>
      </c>
      <c r="F1265" s="93"/>
      <c r="G1265" s="93"/>
      <c r="H1265" s="93"/>
    </row>
    <row r="1266" spans="1:8" s="29" customFormat="1" ht="13.8" hidden="1" x14ac:dyDescent="0.3">
      <c r="A1266" s="57" t="s">
        <v>5910</v>
      </c>
      <c r="B1266" s="58" t="s">
        <v>4914</v>
      </c>
      <c r="C1266" s="62" t="s">
        <v>5941</v>
      </c>
      <c r="D1266" s="93" t="s">
        <v>5966</v>
      </c>
      <c r="E1266" s="60">
        <v>45535</v>
      </c>
      <c r="F1266" s="93"/>
      <c r="G1266" s="93"/>
      <c r="H1266" s="93"/>
    </row>
    <row r="1267" spans="1:8" s="29" customFormat="1" ht="13.8" hidden="1" x14ac:dyDescent="0.25">
      <c r="A1267" s="102" t="s">
        <v>1556</v>
      </c>
      <c r="B1267" s="92" t="s">
        <v>4085</v>
      </c>
      <c r="C1267" s="93" t="s">
        <v>4084</v>
      </c>
      <c r="D1267" s="93" t="s">
        <v>1398</v>
      </c>
      <c r="E1267" s="94">
        <v>45429</v>
      </c>
      <c r="F1267" s="93"/>
      <c r="G1267" s="93" t="s">
        <v>1385</v>
      </c>
      <c r="H1267" s="93" t="s">
        <v>1385</v>
      </c>
    </row>
    <row r="1268" spans="1:8" s="29" customFormat="1" ht="13.8" hidden="1" x14ac:dyDescent="0.3">
      <c r="A1268" s="73" t="s">
        <v>7720</v>
      </c>
      <c r="B1268" s="89" t="s">
        <v>1399</v>
      </c>
      <c r="C1268" s="36" t="s">
        <v>7695</v>
      </c>
      <c r="D1268" s="36" t="s">
        <v>1398</v>
      </c>
      <c r="E1268" s="42">
        <v>45132</v>
      </c>
      <c r="F1268" s="32"/>
      <c r="G1268" s="32"/>
      <c r="H1268" s="32"/>
    </row>
    <row r="1269" spans="1:8" s="29" customFormat="1" ht="13.8" hidden="1" x14ac:dyDescent="0.3">
      <c r="A1269" s="99" t="s">
        <v>1984</v>
      </c>
      <c r="B1269" s="92" t="s">
        <v>2041</v>
      </c>
      <c r="C1269" s="93" t="s">
        <v>1988</v>
      </c>
      <c r="D1269" s="93" t="s">
        <v>2468</v>
      </c>
      <c r="E1269" s="94">
        <v>45443</v>
      </c>
      <c r="F1269" s="93"/>
      <c r="G1269" s="93" t="s">
        <v>1533</v>
      </c>
      <c r="H1269" s="93" t="s">
        <v>1533</v>
      </c>
    </row>
    <row r="1270" spans="1:8" s="29" customFormat="1" ht="13.8" hidden="1" x14ac:dyDescent="0.25">
      <c r="A1270" s="44" t="s">
        <v>4854</v>
      </c>
      <c r="B1270" s="44" t="s">
        <v>4855</v>
      </c>
      <c r="C1270" s="45">
        <v>205256</v>
      </c>
      <c r="D1270" s="45" t="s">
        <v>1395</v>
      </c>
      <c r="E1270" s="94">
        <v>45107</v>
      </c>
      <c r="F1270" s="93"/>
      <c r="G1270" s="93"/>
      <c r="H1270" s="93" t="s">
        <v>1385</v>
      </c>
    </row>
    <row r="1271" spans="1:8" s="29" customFormat="1" ht="13.8" hidden="1" x14ac:dyDescent="0.3">
      <c r="A1271" s="99" t="s">
        <v>1997</v>
      </c>
      <c r="B1271" s="92" t="s">
        <v>1998</v>
      </c>
      <c r="C1271" s="96" t="s">
        <v>2474</v>
      </c>
      <c r="D1271" s="96" t="s">
        <v>1702</v>
      </c>
      <c r="E1271" s="112">
        <v>44985</v>
      </c>
      <c r="F1271" s="93"/>
      <c r="G1271" s="93"/>
      <c r="H1271" s="93"/>
    </row>
    <row r="1272" spans="1:8" s="29" customFormat="1" ht="13.8" hidden="1" x14ac:dyDescent="0.3">
      <c r="A1272" s="99" t="s">
        <v>4906</v>
      </c>
      <c r="B1272" s="92" t="s">
        <v>4907</v>
      </c>
      <c r="C1272" s="93" t="s">
        <v>4908</v>
      </c>
      <c r="D1272" s="93" t="s">
        <v>2006</v>
      </c>
      <c r="E1272" s="94">
        <v>45200</v>
      </c>
      <c r="F1272" s="93"/>
      <c r="G1272" s="93"/>
      <c r="H1272" s="93"/>
    </row>
    <row r="1273" spans="1:8" s="29" customFormat="1" ht="13.8" hidden="1" x14ac:dyDescent="0.25">
      <c r="A1273" s="44" t="s">
        <v>3291</v>
      </c>
      <c r="B1273" s="44" t="s">
        <v>2089</v>
      </c>
      <c r="C1273" s="45" t="s">
        <v>3292</v>
      </c>
      <c r="D1273" s="45" t="s">
        <v>2520</v>
      </c>
      <c r="E1273" s="46">
        <v>45557</v>
      </c>
      <c r="F1273" s="93"/>
      <c r="G1273" s="93"/>
      <c r="H1273" s="93"/>
    </row>
    <row r="1274" spans="1:8" s="29" customFormat="1" ht="13.8" hidden="1" x14ac:dyDescent="0.3">
      <c r="A1274" s="57" t="s">
        <v>4510</v>
      </c>
      <c r="B1274" s="92" t="s">
        <v>4550</v>
      </c>
      <c r="C1274" s="93" t="s">
        <v>4548</v>
      </c>
      <c r="D1274" s="93" t="s">
        <v>4549</v>
      </c>
      <c r="E1274" s="94">
        <v>46203</v>
      </c>
      <c r="F1274" s="93"/>
      <c r="G1274" s="93"/>
      <c r="H1274" s="93"/>
    </row>
    <row r="1275" spans="1:8" s="29" customFormat="1" ht="13.8" hidden="1" x14ac:dyDescent="0.25">
      <c r="A1275" s="117" t="s">
        <v>2361</v>
      </c>
      <c r="B1275" s="114" t="s">
        <v>2309</v>
      </c>
      <c r="C1275" s="106" t="s">
        <v>2310</v>
      </c>
      <c r="D1275" s="93" t="s">
        <v>1593</v>
      </c>
      <c r="E1275" s="115">
        <v>45107</v>
      </c>
      <c r="F1275" s="93"/>
      <c r="G1275" s="93"/>
      <c r="H1275" s="93"/>
    </row>
    <row r="1276" spans="1:8" s="29" customFormat="1" ht="13.8" hidden="1" x14ac:dyDescent="0.25">
      <c r="A1276" s="44" t="s">
        <v>5911</v>
      </c>
      <c r="B1276" s="44" t="s">
        <v>236</v>
      </c>
      <c r="C1276" s="45" t="s">
        <v>5957</v>
      </c>
      <c r="D1276" s="93" t="s">
        <v>5966</v>
      </c>
      <c r="E1276" s="70" t="s">
        <v>1528</v>
      </c>
      <c r="F1276" s="93"/>
      <c r="G1276" s="93"/>
      <c r="H1276" s="93"/>
    </row>
    <row r="1277" spans="1:8" s="29" customFormat="1" ht="13.8" hidden="1" x14ac:dyDescent="0.3">
      <c r="A1277" s="117" t="s">
        <v>2362</v>
      </c>
      <c r="B1277" s="117" t="s">
        <v>2292</v>
      </c>
      <c r="C1277" s="106" t="s">
        <v>2311</v>
      </c>
      <c r="D1277" s="93" t="s">
        <v>1593</v>
      </c>
      <c r="E1277" s="119">
        <v>46418</v>
      </c>
      <c r="F1277" s="93"/>
      <c r="G1277" s="93"/>
      <c r="H1277" s="93"/>
    </row>
    <row r="1278" spans="1:8" s="29" customFormat="1" ht="13.8" hidden="1" x14ac:dyDescent="0.3">
      <c r="A1278" s="117" t="s">
        <v>9008</v>
      </c>
      <c r="B1278" s="117" t="s">
        <v>7408</v>
      </c>
      <c r="C1278" s="229">
        <v>44984</v>
      </c>
      <c r="D1278" s="93" t="s">
        <v>436</v>
      </c>
      <c r="E1278" s="119">
        <v>45412</v>
      </c>
      <c r="F1278" s="93"/>
      <c r="G1278" s="93"/>
      <c r="H1278" s="93"/>
    </row>
    <row r="1279" spans="1:8" s="29" customFormat="1" ht="13.8" hidden="1" x14ac:dyDescent="0.25">
      <c r="A1279" s="87" t="s">
        <v>322</v>
      </c>
      <c r="B1279" s="87" t="s">
        <v>241</v>
      </c>
      <c r="C1279" s="95" t="s">
        <v>6387</v>
      </c>
      <c r="D1279" s="96" t="s">
        <v>436</v>
      </c>
      <c r="E1279" s="65">
        <v>45930</v>
      </c>
      <c r="F1279" s="96"/>
      <c r="G1279" s="96"/>
      <c r="H1279" s="96"/>
    </row>
    <row r="1280" spans="1:8" s="29" customFormat="1" ht="13.8" hidden="1" x14ac:dyDescent="0.25">
      <c r="A1280" s="87" t="s">
        <v>5770</v>
      </c>
      <c r="B1280" s="87" t="s">
        <v>5559</v>
      </c>
      <c r="C1280" s="95" t="s">
        <v>5771</v>
      </c>
      <c r="D1280" s="96" t="s">
        <v>436</v>
      </c>
      <c r="E1280" s="65">
        <v>45657</v>
      </c>
      <c r="F1280" s="96"/>
      <c r="G1280" s="96"/>
      <c r="H1280" s="96"/>
    </row>
    <row r="1281" spans="1:8" s="29" customFormat="1" ht="13.8" hidden="1" x14ac:dyDescent="0.3">
      <c r="A1281" s="57" t="s">
        <v>2124</v>
      </c>
      <c r="B1281" s="57" t="s">
        <v>2495</v>
      </c>
      <c r="C1281" s="62">
        <v>21030</v>
      </c>
      <c r="D1281" s="93" t="s">
        <v>5966</v>
      </c>
      <c r="E1281" s="60">
        <v>45961</v>
      </c>
      <c r="F1281" s="93"/>
      <c r="G1281" s="93"/>
      <c r="H1281" s="93"/>
    </row>
    <row r="1282" spans="1:8" s="29" customFormat="1" ht="13.8" hidden="1" x14ac:dyDescent="0.25">
      <c r="A1282" s="87" t="s">
        <v>5772</v>
      </c>
      <c r="B1282" s="87" t="s">
        <v>5544</v>
      </c>
      <c r="C1282" s="95" t="s">
        <v>5773</v>
      </c>
      <c r="D1282" s="96" t="s">
        <v>436</v>
      </c>
      <c r="E1282" s="65">
        <v>45291</v>
      </c>
      <c r="F1282" s="96"/>
      <c r="G1282" s="96"/>
      <c r="H1282" s="96"/>
    </row>
    <row r="1283" spans="1:8" s="29" customFormat="1" ht="13.8" x14ac:dyDescent="0.3">
      <c r="A1283" s="92" t="s">
        <v>3247</v>
      </c>
      <c r="B1283" s="92" t="s">
        <v>3249</v>
      </c>
      <c r="C1283" s="93" t="s">
        <v>3248</v>
      </c>
      <c r="D1283" s="93" t="s">
        <v>2008</v>
      </c>
      <c r="E1283" s="107">
        <v>44836</v>
      </c>
      <c r="F1283" s="93"/>
      <c r="G1283" s="93"/>
      <c r="H1283" s="93"/>
    </row>
    <row r="1284" spans="1:8" s="29" customFormat="1" ht="13.8" hidden="1" x14ac:dyDescent="0.25">
      <c r="A1284" s="100" t="s">
        <v>4142</v>
      </c>
      <c r="B1284" s="92" t="s">
        <v>4153</v>
      </c>
      <c r="C1284" s="93" t="s">
        <v>4154</v>
      </c>
      <c r="D1284" s="93" t="s">
        <v>1398</v>
      </c>
      <c r="E1284" s="94">
        <v>45401</v>
      </c>
      <c r="F1284" s="93"/>
      <c r="G1284" s="93"/>
      <c r="H1284" s="93"/>
    </row>
    <row r="1285" spans="1:8" s="29" customFormat="1" ht="13.8" hidden="1" x14ac:dyDescent="0.3">
      <c r="A1285" s="58" t="s">
        <v>1450</v>
      </c>
      <c r="B1285" s="58" t="s">
        <v>4914</v>
      </c>
      <c r="C1285" s="59">
        <v>20022</v>
      </c>
      <c r="D1285" s="93" t="s">
        <v>5966</v>
      </c>
      <c r="E1285" s="60">
        <v>45535</v>
      </c>
      <c r="F1285" s="93"/>
      <c r="G1285" s="93"/>
      <c r="H1285" s="93"/>
    </row>
    <row r="1286" spans="1:8" s="29" customFormat="1" ht="13.8" hidden="1" x14ac:dyDescent="0.25">
      <c r="A1286" s="87" t="s">
        <v>8960</v>
      </c>
      <c r="B1286" s="87" t="s">
        <v>325</v>
      </c>
      <c r="C1286" s="95" t="s">
        <v>8961</v>
      </c>
      <c r="D1286" s="96" t="s">
        <v>436</v>
      </c>
      <c r="E1286" s="65">
        <v>45991</v>
      </c>
      <c r="F1286" s="96"/>
      <c r="G1286" s="96"/>
      <c r="H1286" s="96"/>
    </row>
    <row r="1287" spans="1:8" s="29" customFormat="1" ht="13.8" hidden="1" x14ac:dyDescent="0.3">
      <c r="A1287" s="73" t="s">
        <v>8369</v>
      </c>
      <c r="B1287" s="89" t="s">
        <v>7673</v>
      </c>
      <c r="C1287" s="36" t="s">
        <v>7674</v>
      </c>
      <c r="D1287" s="36" t="s">
        <v>1398</v>
      </c>
      <c r="E1287" s="42">
        <v>45245</v>
      </c>
      <c r="F1287" s="32"/>
      <c r="G1287" s="32"/>
      <c r="H1287" s="32"/>
    </row>
    <row r="1288" spans="1:8" s="29" customFormat="1" ht="13.8" hidden="1" x14ac:dyDescent="0.3">
      <c r="A1288" s="73" t="s">
        <v>8369</v>
      </c>
      <c r="B1288" s="89" t="s">
        <v>7741</v>
      </c>
      <c r="C1288" s="36" t="s">
        <v>7742</v>
      </c>
      <c r="D1288" s="36" t="s">
        <v>1398</v>
      </c>
      <c r="E1288" s="42">
        <v>45372</v>
      </c>
      <c r="F1288" s="32"/>
      <c r="G1288" s="32"/>
      <c r="H1288" s="32"/>
    </row>
    <row r="1289" spans="1:8" s="29" customFormat="1" ht="13.8" hidden="1" x14ac:dyDescent="0.3">
      <c r="A1289" s="73" t="s">
        <v>8369</v>
      </c>
      <c r="B1289" s="89" t="s">
        <v>7741</v>
      </c>
      <c r="C1289" s="36" t="s">
        <v>7815</v>
      </c>
      <c r="D1289" s="36" t="s">
        <v>1398</v>
      </c>
      <c r="E1289" s="42">
        <v>45169</v>
      </c>
      <c r="F1289" s="32"/>
      <c r="G1289" s="32"/>
      <c r="H1289" s="32"/>
    </row>
    <row r="1290" spans="1:8" s="29" customFormat="1" ht="13.8" hidden="1" x14ac:dyDescent="0.25">
      <c r="A1290" s="100" t="s">
        <v>4143</v>
      </c>
      <c r="B1290" s="92" t="s">
        <v>4153</v>
      </c>
      <c r="C1290" s="93" t="s">
        <v>4154</v>
      </c>
      <c r="D1290" s="93" t="s">
        <v>1398</v>
      </c>
      <c r="E1290" s="94">
        <v>45401</v>
      </c>
      <c r="F1290" s="93"/>
      <c r="G1290" s="93"/>
      <c r="H1290" s="93"/>
    </row>
    <row r="1291" spans="1:8" s="29" customFormat="1" ht="13.8" hidden="1" x14ac:dyDescent="0.25">
      <c r="A1291" s="87" t="s">
        <v>9006</v>
      </c>
      <c r="B1291" s="87" t="s">
        <v>5547</v>
      </c>
      <c r="C1291" s="95" t="s">
        <v>5774</v>
      </c>
      <c r="D1291" s="96" t="s">
        <v>436</v>
      </c>
      <c r="E1291" s="65">
        <v>45657</v>
      </c>
      <c r="F1291" s="96"/>
      <c r="G1291" s="96"/>
      <c r="H1291" s="96"/>
    </row>
    <row r="1292" spans="1:8" s="29" customFormat="1" ht="13.8" hidden="1" x14ac:dyDescent="0.3">
      <c r="A1292" s="73" t="s">
        <v>7647</v>
      </c>
      <c r="B1292" s="73" t="s">
        <v>7644</v>
      </c>
      <c r="C1292" s="36" t="s">
        <v>7645</v>
      </c>
      <c r="D1292" s="36" t="s">
        <v>1398</v>
      </c>
      <c r="E1292" s="42">
        <v>45554</v>
      </c>
      <c r="F1292" s="32"/>
      <c r="G1292" s="32"/>
      <c r="H1292" s="32"/>
    </row>
    <row r="1293" spans="1:8" s="29" customFormat="1" ht="13.8" hidden="1" x14ac:dyDescent="0.3">
      <c r="A1293" s="99" t="s">
        <v>8266</v>
      </c>
      <c r="B1293" s="99" t="s">
        <v>8259</v>
      </c>
      <c r="C1293" s="93" t="s">
        <v>8267</v>
      </c>
      <c r="D1293" s="32" t="s">
        <v>1398</v>
      </c>
      <c r="E1293" s="33">
        <v>45343</v>
      </c>
      <c r="F1293" s="32"/>
      <c r="G1293" s="32"/>
      <c r="H1293" s="32" t="s">
        <v>1609</v>
      </c>
    </row>
    <row r="1294" spans="1:8" s="29" customFormat="1" ht="13.8" hidden="1" x14ac:dyDescent="0.25">
      <c r="A1294" s="98" t="s">
        <v>3387</v>
      </c>
      <c r="B1294" s="92" t="s">
        <v>3148</v>
      </c>
      <c r="C1294" s="93" t="s">
        <v>3329</v>
      </c>
      <c r="D1294" s="93" t="s">
        <v>3328</v>
      </c>
      <c r="E1294" s="94">
        <v>45169</v>
      </c>
      <c r="F1294" s="93"/>
      <c r="G1294" s="93"/>
      <c r="H1294" s="93"/>
    </row>
    <row r="1295" spans="1:8" s="29" customFormat="1" ht="13.8" hidden="1" x14ac:dyDescent="0.25">
      <c r="A1295" s="44" t="s">
        <v>8989</v>
      </c>
      <c r="B1295" s="44" t="s">
        <v>8990</v>
      </c>
      <c r="C1295" s="45" t="s">
        <v>8991</v>
      </c>
      <c r="D1295" s="93" t="s">
        <v>436</v>
      </c>
      <c r="E1295" s="46">
        <v>45777</v>
      </c>
      <c r="F1295" s="45"/>
      <c r="G1295" s="45"/>
      <c r="H1295" s="93"/>
    </row>
    <row r="1296" spans="1:8" s="29" customFormat="1" ht="13.8" hidden="1" x14ac:dyDescent="0.25">
      <c r="A1296" s="87" t="s">
        <v>5775</v>
      </c>
      <c r="B1296" s="87" t="s">
        <v>5544</v>
      </c>
      <c r="C1296" s="95" t="s">
        <v>5776</v>
      </c>
      <c r="D1296" s="96" t="s">
        <v>436</v>
      </c>
      <c r="E1296" s="65">
        <v>45291</v>
      </c>
      <c r="F1296" s="96"/>
      <c r="G1296" s="96"/>
      <c r="H1296" s="96"/>
    </row>
    <row r="1297" spans="1:8" s="29" customFormat="1" ht="13.8" hidden="1" x14ac:dyDescent="0.3">
      <c r="A1297" s="57" t="s">
        <v>1451</v>
      </c>
      <c r="B1297" s="57" t="s">
        <v>1488</v>
      </c>
      <c r="C1297" s="62">
        <v>21027</v>
      </c>
      <c r="D1297" s="93" t="s">
        <v>5966</v>
      </c>
      <c r="E1297" s="60">
        <v>45777</v>
      </c>
      <c r="F1297" s="93"/>
      <c r="G1297" s="93"/>
      <c r="H1297" s="93"/>
    </row>
    <row r="1298" spans="1:8" s="29" customFormat="1" ht="13.8" hidden="1" x14ac:dyDescent="0.25">
      <c r="A1298" s="140" t="s">
        <v>1259</v>
      </c>
      <c r="B1298" s="141" t="s">
        <v>1811</v>
      </c>
      <c r="C1298" s="93" t="s">
        <v>4551</v>
      </c>
      <c r="D1298" s="93" t="s">
        <v>4549</v>
      </c>
      <c r="E1298" s="94">
        <v>45051</v>
      </c>
      <c r="F1298" s="93"/>
      <c r="G1298" s="93"/>
      <c r="H1298" s="93"/>
    </row>
    <row r="1299" spans="1:8" s="29" customFormat="1" ht="13.8" hidden="1" x14ac:dyDescent="0.25">
      <c r="A1299" s="87" t="s">
        <v>323</v>
      </c>
      <c r="B1299" s="87" t="s">
        <v>324</v>
      </c>
      <c r="C1299" s="95" t="s">
        <v>3080</v>
      </c>
      <c r="D1299" s="96" t="s">
        <v>436</v>
      </c>
      <c r="E1299" s="65">
        <v>45626</v>
      </c>
      <c r="F1299" s="96"/>
      <c r="G1299" s="96"/>
      <c r="H1299" s="96"/>
    </row>
    <row r="1300" spans="1:8" s="29" customFormat="1" ht="13.8" hidden="1" x14ac:dyDescent="0.25">
      <c r="A1300" s="92" t="s">
        <v>4622</v>
      </c>
      <c r="B1300" s="92" t="s">
        <v>1583</v>
      </c>
      <c r="C1300" s="93" t="s">
        <v>4627</v>
      </c>
      <c r="D1300" s="93" t="s">
        <v>1398</v>
      </c>
      <c r="E1300" s="94">
        <v>45155</v>
      </c>
      <c r="F1300" s="93"/>
      <c r="G1300" s="93" t="s">
        <v>1385</v>
      </c>
      <c r="H1300" s="44" t="s">
        <v>1533</v>
      </c>
    </row>
    <row r="1301" spans="1:8" s="29" customFormat="1" ht="13.8" hidden="1" x14ac:dyDescent="0.3">
      <c r="A1301" s="57" t="s">
        <v>3283</v>
      </c>
      <c r="B1301" s="57" t="s">
        <v>2495</v>
      </c>
      <c r="C1301" s="62">
        <v>21030</v>
      </c>
      <c r="D1301" s="93" t="s">
        <v>5966</v>
      </c>
      <c r="E1301" s="60">
        <v>45961</v>
      </c>
      <c r="F1301" s="93"/>
      <c r="G1301" s="93"/>
      <c r="H1301" s="93"/>
    </row>
    <row r="1302" spans="1:8" s="29" customFormat="1" ht="13.8" hidden="1" x14ac:dyDescent="0.3">
      <c r="A1302" s="57" t="s">
        <v>4511</v>
      </c>
      <c r="B1302" s="92" t="s">
        <v>4550</v>
      </c>
      <c r="C1302" s="93" t="s">
        <v>4548</v>
      </c>
      <c r="D1302" s="93" t="s">
        <v>4549</v>
      </c>
      <c r="E1302" s="94">
        <v>46203</v>
      </c>
      <c r="F1302" s="93"/>
      <c r="G1302" s="93"/>
      <c r="H1302" s="93"/>
    </row>
    <row r="1303" spans="1:8" s="29" customFormat="1" ht="13.8" x14ac:dyDescent="0.3">
      <c r="A1303" s="99" t="s">
        <v>2075</v>
      </c>
      <c r="B1303" s="92" t="s">
        <v>2076</v>
      </c>
      <c r="C1303" s="93" t="s">
        <v>3086</v>
      </c>
      <c r="D1303" s="93" t="s">
        <v>1980</v>
      </c>
      <c r="E1303" s="107">
        <v>44651</v>
      </c>
      <c r="F1303" s="93"/>
      <c r="G1303" s="93"/>
      <c r="H1303" s="93" t="s">
        <v>1385</v>
      </c>
    </row>
    <row r="1304" spans="1:8" s="29" customFormat="1" ht="13.8" hidden="1" x14ac:dyDescent="0.3">
      <c r="A1304" s="57" t="s">
        <v>517</v>
      </c>
      <c r="B1304" s="58" t="s">
        <v>4914</v>
      </c>
      <c r="C1304" s="62" t="s">
        <v>5941</v>
      </c>
      <c r="D1304" s="93" t="s">
        <v>5966</v>
      </c>
      <c r="E1304" s="60">
        <v>45535</v>
      </c>
      <c r="F1304" s="93"/>
      <c r="G1304" s="93"/>
      <c r="H1304" s="93"/>
    </row>
    <row r="1305" spans="1:8" s="29" customFormat="1" ht="13.8" hidden="1" x14ac:dyDescent="0.3">
      <c r="A1305" s="57" t="s">
        <v>926</v>
      </c>
      <c r="B1305" s="92" t="s">
        <v>4550</v>
      </c>
      <c r="C1305" s="93" t="s">
        <v>4548</v>
      </c>
      <c r="D1305" s="93" t="s">
        <v>4549</v>
      </c>
      <c r="E1305" s="94">
        <v>46203</v>
      </c>
      <c r="F1305" s="93"/>
      <c r="G1305" s="93"/>
      <c r="H1305" s="93"/>
    </row>
    <row r="1306" spans="1:8" s="29" customFormat="1" ht="13.8" hidden="1" x14ac:dyDescent="0.25">
      <c r="A1306" s="91" t="s">
        <v>3316</v>
      </c>
      <c r="B1306" s="92" t="s">
        <v>2039</v>
      </c>
      <c r="C1306" s="93" t="s">
        <v>3145</v>
      </c>
      <c r="D1306" s="93" t="s">
        <v>3328</v>
      </c>
      <c r="E1306" s="94">
        <v>45169</v>
      </c>
      <c r="F1306" s="93"/>
      <c r="G1306" s="93"/>
      <c r="H1306" s="93"/>
    </row>
    <row r="1307" spans="1:8" s="29" customFormat="1" ht="13.8" hidden="1" x14ac:dyDescent="0.25">
      <c r="A1307" s="87" t="s">
        <v>5778</v>
      </c>
      <c r="B1307" s="87" t="s">
        <v>5714</v>
      </c>
      <c r="C1307" s="95" t="s">
        <v>5779</v>
      </c>
      <c r="D1307" s="96" t="s">
        <v>436</v>
      </c>
      <c r="E1307" s="65">
        <v>45291</v>
      </c>
      <c r="F1307" s="96"/>
      <c r="G1307" s="96"/>
      <c r="H1307" s="96"/>
    </row>
    <row r="1308" spans="1:8" s="29" customFormat="1" ht="13.8" hidden="1" x14ac:dyDescent="0.25">
      <c r="A1308" s="87" t="s">
        <v>5780</v>
      </c>
      <c r="B1308" s="87" t="s">
        <v>326</v>
      </c>
      <c r="C1308" s="95" t="s">
        <v>5781</v>
      </c>
      <c r="D1308" s="96" t="s">
        <v>436</v>
      </c>
      <c r="E1308" s="65">
        <v>45291</v>
      </c>
      <c r="F1308" s="96"/>
      <c r="G1308" s="96"/>
      <c r="H1308" s="96"/>
    </row>
    <row r="1309" spans="1:8" s="29" customFormat="1" ht="13.8" hidden="1" x14ac:dyDescent="0.3">
      <c r="A1309" s="171" t="s">
        <v>7660</v>
      </c>
      <c r="B1309" s="31" t="s">
        <v>7651</v>
      </c>
      <c r="C1309" s="32" t="s">
        <v>7652</v>
      </c>
      <c r="D1309" s="33" t="s">
        <v>1398</v>
      </c>
      <c r="E1309" s="33">
        <v>45246</v>
      </c>
      <c r="F1309" s="32"/>
      <c r="G1309" s="32"/>
      <c r="H1309" s="32"/>
    </row>
    <row r="1310" spans="1:8" s="29" customFormat="1" ht="13.8" hidden="1" x14ac:dyDescent="0.3">
      <c r="A1310" s="57" t="s">
        <v>4512</v>
      </c>
      <c r="B1310" s="92" t="s">
        <v>4550</v>
      </c>
      <c r="C1310" s="93" t="s">
        <v>4548</v>
      </c>
      <c r="D1310" s="93" t="s">
        <v>4549</v>
      </c>
      <c r="E1310" s="94">
        <v>46203</v>
      </c>
      <c r="F1310" s="93"/>
      <c r="G1310" s="93"/>
      <c r="H1310" s="93"/>
    </row>
    <row r="1311" spans="1:8" s="29" customFormat="1" ht="13.8" hidden="1" x14ac:dyDescent="0.25">
      <c r="A1311" s="102" t="s">
        <v>4008</v>
      </c>
      <c r="B1311" s="92" t="s">
        <v>4085</v>
      </c>
      <c r="C1311" s="93" t="s">
        <v>4084</v>
      </c>
      <c r="D1311" s="93" t="s">
        <v>1398</v>
      </c>
      <c r="E1311" s="94">
        <v>45429</v>
      </c>
      <c r="F1311" s="93"/>
      <c r="G1311" s="93" t="s">
        <v>1385</v>
      </c>
      <c r="H1311" s="93" t="s">
        <v>1385</v>
      </c>
    </row>
    <row r="1312" spans="1:8" s="29" customFormat="1" ht="13.8" hidden="1" x14ac:dyDescent="0.25">
      <c r="A1312" s="87" t="s">
        <v>327</v>
      </c>
      <c r="B1312" s="87" t="s">
        <v>328</v>
      </c>
      <c r="C1312" s="95" t="s">
        <v>411</v>
      </c>
      <c r="D1312" s="96" t="s">
        <v>436</v>
      </c>
      <c r="E1312" s="65">
        <v>45169</v>
      </c>
      <c r="F1312" s="96"/>
      <c r="G1312" s="96"/>
      <c r="H1312" s="96"/>
    </row>
    <row r="1313" spans="1:8" s="29" customFormat="1" ht="13.8" hidden="1" x14ac:dyDescent="0.25">
      <c r="A1313" s="87" t="s">
        <v>327</v>
      </c>
      <c r="B1313" s="87" t="s">
        <v>282</v>
      </c>
      <c r="C1313" s="95" t="s">
        <v>8962</v>
      </c>
      <c r="D1313" s="96" t="s">
        <v>436</v>
      </c>
      <c r="E1313" s="65">
        <v>45991</v>
      </c>
      <c r="F1313" s="96"/>
      <c r="G1313" s="96"/>
      <c r="H1313" s="96"/>
    </row>
    <row r="1314" spans="1:8" s="29" customFormat="1" ht="13.8" hidden="1" x14ac:dyDescent="0.25">
      <c r="A1314" s="87" t="s">
        <v>327</v>
      </c>
      <c r="B1314" s="87" t="s">
        <v>326</v>
      </c>
      <c r="C1314" s="95" t="s">
        <v>5029</v>
      </c>
      <c r="D1314" s="96" t="s">
        <v>436</v>
      </c>
      <c r="E1314" s="65">
        <v>45291</v>
      </c>
      <c r="F1314" s="96"/>
      <c r="G1314" s="96"/>
      <c r="H1314" s="96"/>
    </row>
    <row r="1315" spans="1:8" s="29" customFormat="1" ht="13.8" hidden="1" x14ac:dyDescent="0.3">
      <c r="A1315" s="57" t="s">
        <v>5912</v>
      </c>
      <c r="B1315" s="57" t="s">
        <v>1488</v>
      </c>
      <c r="C1315" s="62">
        <v>21027</v>
      </c>
      <c r="D1315" s="93" t="s">
        <v>5966</v>
      </c>
      <c r="E1315" s="60">
        <v>45777</v>
      </c>
      <c r="F1315" s="93"/>
      <c r="G1315" s="93"/>
      <c r="H1315" s="93"/>
    </row>
    <row r="1316" spans="1:8" s="29" customFormat="1" ht="13.8" hidden="1" x14ac:dyDescent="0.3">
      <c r="A1316" s="57" t="s">
        <v>5913</v>
      </c>
      <c r="B1316" s="57" t="s">
        <v>2495</v>
      </c>
      <c r="C1316" s="62">
        <v>21030</v>
      </c>
      <c r="D1316" s="93" t="s">
        <v>5966</v>
      </c>
      <c r="E1316" s="60">
        <v>45961</v>
      </c>
      <c r="F1316" s="93"/>
      <c r="G1316" s="93"/>
      <c r="H1316" s="93"/>
    </row>
    <row r="1317" spans="1:8" s="29" customFormat="1" ht="13.8" hidden="1" x14ac:dyDescent="0.25">
      <c r="A1317" s="102" t="s">
        <v>4012</v>
      </c>
      <c r="B1317" s="92" t="s">
        <v>4085</v>
      </c>
      <c r="C1317" s="93" t="s">
        <v>4084</v>
      </c>
      <c r="D1317" s="93" t="s">
        <v>1398</v>
      </c>
      <c r="E1317" s="94">
        <v>45429</v>
      </c>
      <c r="F1317" s="93"/>
      <c r="G1317" s="93" t="s">
        <v>1385</v>
      </c>
      <c r="H1317" s="93" t="s">
        <v>1385</v>
      </c>
    </row>
    <row r="1318" spans="1:8" s="29" customFormat="1" ht="13.8" hidden="1" x14ac:dyDescent="0.25">
      <c r="A1318" s="87" t="s">
        <v>5782</v>
      </c>
      <c r="B1318" s="87" t="s">
        <v>326</v>
      </c>
      <c r="C1318" s="95" t="s">
        <v>5783</v>
      </c>
      <c r="D1318" s="96" t="s">
        <v>436</v>
      </c>
      <c r="E1318" s="65">
        <v>45291</v>
      </c>
      <c r="F1318" s="96"/>
      <c r="G1318" s="96"/>
      <c r="H1318" s="96"/>
    </row>
    <row r="1319" spans="1:8" s="29" customFormat="1" ht="13.8" hidden="1" x14ac:dyDescent="0.25">
      <c r="A1319" s="87" t="s">
        <v>5784</v>
      </c>
      <c r="B1319" s="87" t="s">
        <v>5609</v>
      </c>
      <c r="C1319" s="95" t="s">
        <v>5785</v>
      </c>
      <c r="D1319" s="96" t="s">
        <v>436</v>
      </c>
      <c r="E1319" s="65">
        <v>45504</v>
      </c>
      <c r="F1319" s="96"/>
      <c r="G1319" s="96"/>
      <c r="H1319" s="96"/>
    </row>
    <row r="1320" spans="1:8" s="29" customFormat="1" ht="13.8" hidden="1" x14ac:dyDescent="0.3">
      <c r="A1320" s="99" t="s">
        <v>3678</v>
      </c>
      <c r="B1320" s="92" t="s">
        <v>3657</v>
      </c>
      <c r="C1320" s="93" t="s">
        <v>3686</v>
      </c>
      <c r="D1320" s="93" t="s">
        <v>1814</v>
      </c>
      <c r="E1320" s="94">
        <v>45291</v>
      </c>
      <c r="F1320" s="93"/>
      <c r="G1320" s="93"/>
      <c r="H1320" s="93"/>
    </row>
    <row r="1321" spans="1:8" s="29" customFormat="1" ht="13.8" hidden="1" x14ac:dyDescent="0.3">
      <c r="A1321" s="57" t="s">
        <v>4513</v>
      </c>
      <c r="B1321" s="92" t="s">
        <v>4550</v>
      </c>
      <c r="C1321" s="93" t="s">
        <v>4548</v>
      </c>
      <c r="D1321" s="93" t="s">
        <v>4549</v>
      </c>
      <c r="E1321" s="94">
        <v>46203</v>
      </c>
      <c r="F1321" s="93"/>
      <c r="G1321" s="93"/>
      <c r="H1321" s="93"/>
    </row>
    <row r="1322" spans="1:8" s="29" customFormat="1" ht="13.8" hidden="1" x14ac:dyDescent="0.25">
      <c r="A1322" s="87" t="s">
        <v>5786</v>
      </c>
      <c r="B1322" s="87" t="s">
        <v>5787</v>
      </c>
      <c r="C1322" s="95" t="s">
        <v>5788</v>
      </c>
      <c r="D1322" s="96" t="s">
        <v>436</v>
      </c>
      <c r="E1322" s="65">
        <v>45412</v>
      </c>
      <c r="F1322" s="96"/>
      <c r="G1322" s="96"/>
      <c r="H1322" s="96"/>
    </row>
    <row r="1323" spans="1:8" s="29" customFormat="1" ht="13.8" hidden="1" x14ac:dyDescent="0.25">
      <c r="A1323" s="44" t="s">
        <v>3691</v>
      </c>
      <c r="B1323" s="44" t="s">
        <v>3692</v>
      </c>
      <c r="C1323" s="45" t="s">
        <v>3760</v>
      </c>
      <c r="D1323" s="93" t="s">
        <v>2099</v>
      </c>
      <c r="E1323" s="46">
        <v>45242</v>
      </c>
      <c r="F1323" s="93"/>
      <c r="G1323" s="93"/>
      <c r="H1323" s="93"/>
    </row>
    <row r="1324" spans="1:8" s="29" customFormat="1" ht="13.8" hidden="1" x14ac:dyDescent="0.25">
      <c r="A1324" s="99" t="s">
        <v>3270</v>
      </c>
      <c r="B1324" s="111" t="s">
        <v>1363</v>
      </c>
      <c r="C1324" s="45" t="s">
        <v>3258</v>
      </c>
      <c r="D1324" s="93" t="s">
        <v>2528</v>
      </c>
      <c r="E1324" s="46">
        <v>45227</v>
      </c>
      <c r="F1324" s="93"/>
      <c r="G1324" s="93"/>
      <c r="H1324" s="93"/>
    </row>
    <row r="1325" spans="1:8" s="29" customFormat="1" ht="13.8" hidden="1" x14ac:dyDescent="0.3">
      <c r="A1325" s="57" t="s">
        <v>4514</v>
      </c>
      <c r="B1325" s="92" t="s">
        <v>4550</v>
      </c>
      <c r="C1325" s="93" t="s">
        <v>4548</v>
      </c>
      <c r="D1325" s="93" t="s">
        <v>4549</v>
      </c>
      <c r="E1325" s="94">
        <v>46203</v>
      </c>
      <c r="F1325" s="93"/>
      <c r="G1325" s="93"/>
      <c r="H1325" s="93"/>
    </row>
    <row r="1326" spans="1:8" s="29" customFormat="1" ht="13.8" hidden="1" x14ac:dyDescent="0.3">
      <c r="A1326" s="58" t="s">
        <v>1452</v>
      </c>
      <c r="B1326" s="58" t="s">
        <v>4914</v>
      </c>
      <c r="C1326" s="59">
        <v>20022</v>
      </c>
      <c r="D1326" s="93" t="s">
        <v>5966</v>
      </c>
      <c r="E1326" s="60">
        <v>45535</v>
      </c>
      <c r="F1326" s="93"/>
      <c r="G1326" s="93"/>
      <c r="H1326" s="93"/>
    </row>
    <row r="1327" spans="1:8" s="29" customFormat="1" ht="13.8" hidden="1" x14ac:dyDescent="0.3">
      <c r="A1327" s="57" t="s">
        <v>1452</v>
      </c>
      <c r="B1327" s="57" t="s">
        <v>2495</v>
      </c>
      <c r="C1327" s="62">
        <v>21030</v>
      </c>
      <c r="D1327" s="93" t="s">
        <v>5966</v>
      </c>
      <c r="E1327" s="60">
        <v>45961</v>
      </c>
      <c r="F1327" s="93"/>
      <c r="G1327" s="93"/>
      <c r="H1327" s="93"/>
    </row>
    <row r="1328" spans="1:8" s="29" customFormat="1" ht="13.8" hidden="1" x14ac:dyDescent="0.3">
      <c r="A1328" s="57" t="s">
        <v>4515</v>
      </c>
      <c r="B1328" s="92" t="s">
        <v>4550</v>
      </c>
      <c r="C1328" s="93" t="s">
        <v>4548</v>
      </c>
      <c r="D1328" s="93" t="s">
        <v>4549</v>
      </c>
      <c r="E1328" s="94">
        <v>46203</v>
      </c>
      <c r="F1328" s="93"/>
      <c r="G1328" s="93"/>
      <c r="H1328" s="93"/>
    </row>
    <row r="1329" spans="1:8" s="29" customFormat="1" ht="13.8" hidden="1" x14ac:dyDescent="0.3">
      <c r="A1329" s="57" t="s">
        <v>3282</v>
      </c>
      <c r="B1329" s="92" t="s">
        <v>4550</v>
      </c>
      <c r="C1329" s="93" t="s">
        <v>4548</v>
      </c>
      <c r="D1329" s="93" t="s">
        <v>4549</v>
      </c>
      <c r="E1329" s="94">
        <v>46203</v>
      </c>
      <c r="F1329" s="93"/>
      <c r="G1329" s="93"/>
      <c r="H1329" s="93"/>
    </row>
    <row r="1330" spans="1:8" s="29" customFormat="1" ht="13.8" hidden="1" x14ac:dyDescent="0.3">
      <c r="A1330" s="57" t="s">
        <v>1262</v>
      </c>
      <c r="B1330" s="57" t="s">
        <v>2495</v>
      </c>
      <c r="C1330" s="62">
        <v>21030</v>
      </c>
      <c r="D1330" s="93" t="s">
        <v>5966</v>
      </c>
      <c r="E1330" s="60">
        <v>45961</v>
      </c>
      <c r="F1330" s="93"/>
      <c r="G1330" s="93"/>
      <c r="H1330" s="93"/>
    </row>
    <row r="1331" spans="1:8" s="29" customFormat="1" ht="13.8" hidden="1" x14ac:dyDescent="0.25">
      <c r="A1331" s="102" t="s">
        <v>1262</v>
      </c>
      <c r="B1331" s="92" t="s">
        <v>4085</v>
      </c>
      <c r="C1331" s="93" t="s">
        <v>4084</v>
      </c>
      <c r="D1331" s="93" t="s">
        <v>1398</v>
      </c>
      <c r="E1331" s="94">
        <v>45429</v>
      </c>
      <c r="F1331" s="93"/>
      <c r="G1331" s="93" t="s">
        <v>1385</v>
      </c>
      <c r="H1331" s="93" t="s">
        <v>1385</v>
      </c>
    </row>
    <row r="1332" spans="1:8" s="29" customFormat="1" ht="13.8" hidden="1" x14ac:dyDescent="0.25">
      <c r="A1332" s="100" t="s">
        <v>4118</v>
      </c>
      <c r="B1332" s="92" t="s">
        <v>4153</v>
      </c>
      <c r="C1332" s="93" t="s">
        <v>4154</v>
      </c>
      <c r="D1332" s="93" t="s">
        <v>1398</v>
      </c>
      <c r="E1332" s="94">
        <v>45401</v>
      </c>
      <c r="F1332" s="93"/>
      <c r="G1332" s="93"/>
      <c r="H1332" s="93"/>
    </row>
    <row r="1333" spans="1:8" s="29" customFormat="1" ht="13.8" hidden="1" x14ac:dyDescent="0.3">
      <c r="A1333" s="57" t="s">
        <v>1453</v>
      </c>
      <c r="B1333" s="57" t="s">
        <v>1488</v>
      </c>
      <c r="C1333" s="62">
        <v>21027</v>
      </c>
      <c r="D1333" s="93" t="s">
        <v>5966</v>
      </c>
      <c r="E1333" s="60">
        <v>45777</v>
      </c>
      <c r="F1333" s="93"/>
      <c r="G1333" s="93"/>
      <c r="H1333" s="93"/>
    </row>
    <row r="1334" spans="1:8" s="29" customFormat="1" ht="13.8" hidden="1" x14ac:dyDescent="0.25">
      <c r="A1334" s="99" t="s">
        <v>3272</v>
      </c>
      <c r="B1334" s="111" t="s">
        <v>1363</v>
      </c>
      <c r="C1334" s="45" t="s">
        <v>3258</v>
      </c>
      <c r="D1334" s="93" t="s">
        <v>2528</v>
      </c>
      <c r="E1334" s="46">
        <v>45227</v>
      </c>
      <c r="F1334" s="93"/>
      <c r="G1334" s="93"/>
      <c r="H1334" s="93"/>
    </row>
    <row r="1335" spans="1:8" s="29" customFormat="1" ht="13.8" hidden="1" x14ac:dyDescent="0.3">
      <c r="A1335" s="57" t="s">
        <v>4516</v>
      </c>
      <c r="B1335" s="92" t="s">
        <v>4550</v>
      </c>
      <c r="C1335" s="93" t="s">
        <v>4548</v>
      </c>
      <c r="D1335" s="93" t="s">
        <v>4549</v>
      </c>
      <c r="E1335" s="94">
        <v>46203</v>
      </c>
      <c r="F1335" s="93"/>
      <c r="G1335" s="93"/>
      <c r="H1335" s="93"/>
    </row>
    <row r="1336" spans="1:8" s="29" customFormat="1" ht="13.8" hidden="1" x14ac:dyDescent="0.25">
      <c r="A1336" s="87" t="s">
        <v>5789</v>
      </c>
      <c r="B1336" s="87" t="s">
        <v>5790</v>
      </c>
      <c r="C1336" s="95" t="s">
        <v>5791</v>
      </c>
      <c r="D1336" s="96" t="s">
        <v>436</v>
      </c>
      <c r="E1336" s="65">
        <v>45291</v>
      </c>
      <c r="F1336" s="96"/>
      <c r="G1336" s="96"/>
      <c r="H1336" s="96"/>
    </row>
    <row r="1337" spans="1:8" s="29" customFormat="1" ht="13.8" hidden="1" x14ac:dyDescent="0.3">
      <c r="A1337" s="57" t="s">
        <v>4517</v>
      </c>
      <c r="B1337" s="92" t="s">
        <v>4550</v>
      </c>
      <c r="C1337" s="93" t="s">
        <v>4548</v>
      </c>
      <c r="D1337" s="93" t="s">
        <v>4549</v>
      </c>
      <c r="E1337" s="94">
        <v>46203</v>
      </c>
      <c r="F1337" s="93"/>
      <c r="G1337" s="93"/>
      <c r="H1337" s="93"/>
    </row>
    <row r="1338" spans="1:8" s="29" customFormat="1" ht="13.8" x14ac:dyDescent="0.25">
      <c r="A1338" s="98" t="s">
        <v>3388</v>
      </c>
      <c r="B1338" s="92" t="s">
        <v>3401</v>
      </c>
      <c r="C1338" s="93" t="s">
        <v>3086</v>
      </c>
      <c r="D1338" s="93" t="s">
        <v>1980</v>
      </c>
      <c r="E1338" s="107">
        <v>44651</v>
      </c>
      <c r="F1338" s="93"/>
      <c r="G1338" s="93"/>
      <c r="H1338" s="93"/>
    </row>
    <row r="1339" spans="1:8" s="29" customFormat="1" ht="13.8" hidden="1" x14ac:dyDescent="0.25">
      <c r="A1339" s="98" t="s">
        <v>3388</v>
      </c>
      <c r="B1339" s="92" t="s">
        <v>3148</v>
      </c>
      <c r="C1339" s="93" t="s">
        <v>3329</v>
      </c>
      <c r="D1339" s="93" t="s">
        <v>3328</v>
      </c>
      <c r="E1339" s="94">
        <v>45169</v>
      </c>
      <c r="F1339" s="93"/>
      <c r="G1339" s="93"/>
      <c r="H1339" s="93"/>
    </row>
    <row r="1340" spans="1:8" s="29" customFormat="1" ht="13.8" hidden="1" x14ac:dyDescent="0.25">
      <c r="A1340" s="102" t="s">
        <v>4017</v>
      </c>
      <c r="B1340" s="92" t="s">
        <v>4085</v>
      </c>
      <c r="C1340" s="93" t="s">
        <v>4084</v>
      </c>
      <c r="D1340" s="93" t="s">
        <v>1398</v>
      </c>
      <c r="E1340" s="94">
        <v>45429</v>
      </c>
      <c r="F1340" s="93"/>
      <c r="G1340" s="93" t="s">
        <v>1385</v>
      </c>
      <c r="H1340" s="93" t="s">
        <v>1385</v>
      </c>
    </row>
    <row r="1341" spans="1:8" s="29" customFormat="1" ht="13.8" hidden="1" x14ac:dyDescent="0.25">
      <c r="A1341" s="100" t="s">
        <v>4144</v>
      </c>
      <c r="B1341" s="92" t="s">
        <v>4153</v>
      </c>
      <c r="C1341" s="93" t="s">
        <v>4154</v>
      </c>
      <c r="D1341" s="93" t="s">
        <v>1398</v>
      </c>
      <c r="E1341" s="94">
        <v>45401</v>
      </c>
      <c r="F1341" s="93"/>
      <c r="G1341" s="93"/>
      <c r="H1341" s="93"/>
    </row>
    <row r="1342" spans="1:8" s="29" customFormat="1" ht="13.8" hidden="1" x14ac:dyDescent="0.3">
      <c r="A1342" s="99" t="s">
        <v>3679</v>
      </c>
      <c r="B1342" s="92" t="s">
        <v>3657</v>
      </c>
      <c r="C1342" s="93" t="s">
        <v>3686</v>
      </c>
      <c r="D1342" s="93" t="s">
        <v>1814</v>
      </c>
      <c r="E1342" s="94">
        <v>45291</v>
      </c>
      <c r="F1342" s="93"/>
      <c r="G1342" s="93"/>
      <c r="H1342" s="93"/>
    </row>
    <row r="1343" spans="1:8" s="29" customFormat="1" ht="13.8" hidden="1" x14ac:dyDescent="0.25">
      <c r="A1343" s="120" t="s">
        <v>1267</v>
      </c>
      <c r="B1343" s="114" t="s">
        <v>3859</v>
      </c>
      <c r="C1343" s="106" t="s">
        <v>2312</v>
      </c>
      <c r="D1343" s="93" t="s">
        <v>1593</v>
      </c>
      <c r="E1343" s="115">
        <v>46142</v>
      </c>
      <c r="F1343" s="93"/>
      <c r="G1343" s="93"/>
      <c r="H1343" s="93"/>
    </row>
    <row r="1344" spans="1:8" s="29" customFormat="1" ht="13.8" hidden="1" x14ac:dyDescent="0.3">
      <c r="A1344" s="57" t="s">
        <v>47</v>
      </c>
      <c r="B1344" s="92" t="s">
        <v>4550</v>
      </c>
      <c r="C1344" s="93" t="s">
        <v>4548</v>
      </c>
      <c r="D1344" s="93" t="s">
        <v>4549</v>
      </c>
      <c r="E1344" s="94">
        <v>46203</v>
      </c>
      <c r="F1344" s="93"/>
      <c r="G1344" s="93"/>
      <c r="H1344" s="93"/>
    </row>
    <row r="1345" spans="1:8" s="29" customFormat="1" ht="13.8" hidden="1" x14ac:dyDescent="0.25">
      <c r="A1345" s="98" t="s">
        <v>47</v>
      </c>
      <c r="B1345" s="92" t="s">
        <v>3148</v>
      </c>
      <c r="C1345" s="93" t="s">
        <v>3329</v>
      </c>
      <c r="D1345" s="93" t="s">
        <v>3328</v>
      </c>
      <c r="E1345" s="94">
        <v>45169</v>
      </c>
      <c r="F1345" s="93"/>
      <c r="G1345" s="93"/>
      <c r="H1345" s="93"/>
    </row>
    <row r="1346" spans="1:8" s="29" customFormat="1" ht="13.8" hidden="1" x14ac:dyDescent="0.25">
      <c r="A1346" s="102" t="s">
        <v>4021</v>
      </c>
      <c r="B1346" s="92" t="s">
        <v>4085</v>
      </c>
      <c r="C1346" s="93" t="s">
        <v>4084</v>
      </c>
      <c r="D1346" s="93" t="s">
        <v>1398</v>
      </c>
      <c r="E1346" s="94">
        <v>45429</v>
      </c>
      <c r="F1346" s="93"/>
      <c r="G1346" s="93" t="s">
        <v>1385</v>
      </c>
      <c r="H1346" s="93" t="s">
        <v>1385</v>
      </c>
    </row>
    <row r="1347" spans="1:8" s="29" customFormat="1" ht="13.8" hidden="1" x14ac:dyDescent="0.3">
      <c r="A1347" s="57" t="s">
        <v>4518</v>
      </c>
      <c r="B1347" s="92" t="s">
        <v>4550</v>
      </c>
      <c r="C1347" s="93" t="s">
        <v>4548</v>
      </c>
      <c r="D1347" s="93" t="s">
        <v>4549</v>
      </c>
      <c r="E1347" s="94">
        <v>46203</v>
      </c>
      <c r="F1347" s="93"/>
      <c r="G1347" s="93"/>
      <c r="H1347" s="93"/>
    </row>
    <row r="1348" spans="1:8" s="29" customFormat="1" ht="13.8" hidden="1" x14ac:dyDescent="0.3">
      <c r="A1348" s="73" t="s">
        <v>7682</v>
      </c>
      <c r="B1348" s="89" t="s">
        <v>7673</v>
      </c>
      <c r="C1348" s="36" t="s">
        <v>7674</v>
      </c>
      <c r="D1348" s="36" t="s">
        <v>1398</v>
      </c>
      <c r="E1348" s="42">
        <v>45245</v>
      </c>
      <c r="F1348" s="32"/>
      <c r="G1348" s="32"/>
      <c r="H1348" s="32"/>
    </row>
    <row r="1349" spans="1:8" s="29" customFormat="1" ht="13.8" hidden="1" x14ac:dyDescent="0.3">
      <c r="A1349" s="103" t="s">
        <v>4100</v>
      </c>
      <c r="B1349" s="103" t="s">
        <v>2495</v>
      </c>
      <c r="C1349" s="147" t="s">
        <v>4101</v>
      </c>
      <c r="D1349" s="93" t="s">
        <v>1702</v>
      </c>
      <c r="E1349" s="116"/>
      <c r="F1349" s="104"/>
      <c r="G1349" s="104"/>
      <c r="H1349" s="93"/>
    </row>
    <row r="1350" spans="1:8" s="29" customFormat="1" ht="13.8" hidden="1" x14ac:dyDescent="0.25">
      <c r="A1350" s="80" t="s">
        <v>8357</v>
      </c>
      <c r="B1350" s="80" t="s">
        <v>8358</v>
      </c>
      <c r="C1350" s="81" t="s">
        <v>2896</v>
      </c>
      <c r="D1350" s="81" t="s">
        <v>2000</v>
      </c>
      <c r="E1350" s="82">
        <v>45444</v>
      </c>
      <c r="F1350" s="93"/>
      <c r="G1350" s="93"/>
      <c r="H1350" s="93"/>
    </row>
    <row r="1351" spans="1:8" s="29" customFormat="1" ht="13.8" hidden="1" x14ac:dyDescent="0.25">
      <c r="A1351" s="44" t="s">
        <v>2486</v>
      </c>
      <c r="B1351" s="44" t="s">
        <v>2498</v>
      </c>
      <c r="C1351" s="45" t="s">
        <v>2500</v>
      </c>
      <c r="D1351" s="93" t="s">
        <v>5966</v>
      </c>
      <c r="E1351" s="70" t="s">
        <v>1528</v>
      </c>
      <c r="F1351" s="93"/>
      <c r="G1351" s="93"/>
      <c r="H1351" s="93"/>
    </row>
    <row r="1352" spans="1:8" s="29" customFormat="1" ht="13.8" hidden="1" x14ac:dyDescent="0.3">
      <c r="A1352" s="99" t="s">
        <v>3680</v>
      </c>
      <c r="B1352" s="92" t="s">
        <v>3657</v>
      </c>
      <c r="C1352" s="93" t="s">
        <v>3686</v>
      </c>
      <c r="D1352" s="93" t="s">
        <v>1814</v>
      </c>
      <c r="E1352" s="94">
        <v>45291</v>
      </c>
      <c r="F1352" s="93"/>
      <c r="G1352" s="93"/>
      <c r="H1352" s="93"/>
    </row>
    <row r="1353" spans="1:8" s="29" customFormat="1" ht="13.8" hidden="1" x14ac:dyDescent="0.25">
      <c r="A1353" s="102" t="s">
        <v>4024</v>
      </c>
      <c r="B1353" s="92" t="s">
        <v>4085</v>
      </c>
      <c r="C1353" s="93" t="s">
        <v>4084</v>
      </c>
      <c r="D1353" s="93" t="s">
        <v>1398</v>
      </c>
      <c r="E1353" s="94">
        <v>45429</v>
      </c>
      <c r="F1353" s="93"/>
      <c r="G1353" s="93" t="s">
        <v>1385</v>
      </c>
      <c r="H1353" s="93" t="s">
        <v>1385</v>
      </c>
    </row>
    <row r="1354" spans="1:8" s="29" customFormat="1" ht="13.8" x14ac:dyDescent="0.25">
      <c r="A1354" s="44" t="s">
        <v>153</v>
      </c>
      <c r="B1354" s="113" t="s">
        <v>2107</v>
      </c>
      <c r="C1354" s="45" t="s">
        <v>2108</v>
      </c>
      <c r="D1354" s="45" t="s">
        <v>1699</v>
      </c>
      <c r="E1354" s="69">
        <v>44408</v>
      </c>
      <c r="F1354" s="93"/>
      <c r="G1354" s="93" t="s">
        <v>1385</v>
      </c>
      <c r="H1354" s="93" t="s">
        <v>1385</v>
      </c>
    </row>
    <row r="1355" spans="1:8" s="29" customFormat="1" ht="13.8" hidden="1" x14ac:dyDescent="0.25">
      <c r="A1355" s="98" t="s">
        <v>3389</v>
      </c>
      <c r="B1355" s="92" t="s">
        <v>3148</v>
      </c>
      <c r="C1355" s="93" t="s">
        <v>3329</v>
      </c>
      <c r="D1355" s="93" t="s">
        <v>3328</v>
      </c>
      <c r="E1355" s="94">
        <v>45169</v>
      </c>
      <c r="F1355" s="93"/>
      <c r="G1355" s="93"/>
      <c r="H1355" s="93"/>
    </row>
    <row r="1356" spans="1:8" s="29" customFormat="1" ht="13.8" hidden="1" x14ac:dyDescent="0.25">
      <c r="A1356" s="92" t="s">
        <v>1557</v>
      </c>
      <c r="B1356" s="92" t="s">
        <v>1583</v>
      </c>
      <c r="C1356" s="93" t="s">
        <v>4627</v>
      </c>
      <c r="D1356" s="93" t="s">
        <v>1398</v>
      </c>
      <c r="E1356" s="94">
        <v>45155</v>
      </c>
      <c r="F1356" s="93"/>
      <c r="G1356" s="93" t="s">
        <v>1385</v>
      </c>
      <c r="H1356" s="44" t="s">
        <v>1533</v>
      </c>
    </row>
    <row r="1357" spans="1:8" s="29" customFormat="1" ht="13.8" hidden="1" x14ac:dyDescent="0.25">
      <c r="A1357" s="100" t="s">
        <v>4145</v>
      </c>
      <c r="B1357" s="92" t="s">
        <v>4153</v>
      </c>
      <c r="C1357" s="93" t="s">
        <v>4154</v>
      </c>
      <c r="D1357" s="93" t="s">
        <v>1398</v>
      </c>
      <c r="E1357" s="94">
        <v>45401</v>
      </c>
      <c r="F1357" s="93"/>
      <c r="G1357" s="93"/>
      <c r="H1357" s="93"/>
    </row>
    <row r="1358" spans="1:8" s="29" customFormat="1" ht="13.8" hidden="1" x14ac:dyDescent="0.3">
      <c r="A1358" s="57" t="s">
        <v>3220</v>
      </c>
      <c r="B1358" s="92" t="s">
        <v>4550</v>
      </c>
      <c r="C1358" s="93" t="s">
        <v>4548</v>
      </c>
      <c r="D1358" s="93" t="s">
        <v>4549</v>
      </c>
      <c r="E1358" s="94">
        <v>46203</v>
      </c>
      <c r="F1358" s="93"/>
      <c r="G1358" s="93"/>
      <c r="H1358" s="93"/>
    </row>
    <row r="1359" spans="1:8" s="29" customFormat="1" ht="13.8" hidden="1" x14ac:dyDescent="0.25">
      <c r="A1359" s="101" t="s">
        <v>3220</v>
      </c>
      <c r="B1359" s="44" t="s">
        <v>3809</v>
      </c>
      <c r="C1359" s="45" t="s">
        <v>3810</v>
      </c>
      <c r="D1359" s="45" t="s">
        <v>1398</v>
      </c>
      <c r="E1359" s="46">
        <v>45382</v>
      </c>
      <c r="F1359" s="45"/>
      <c r="G1359" s="45" t="s">
        <v>1385</v>
      </c>
      <c r="H1359" s="45" t="s">
        <v>1385</v>
      </c>
    </row>
    <row r="1360" spans="1:8" s="29" customFormat="1" ht="13.8" hidden="1" x14ac:dyDescent="0.3">
      <c r="A1360" s="99" t="s">
        <v>3681</v>
      </c>
      <c r="B1360" s="92" t="s">
        <v>3657</v>
      </c>
      <c r="C1360" s="93" t="s">
        <v>3686</v>
      </c>
      <c r="D1360" s="93" t="s">
        <v>1814</v>
      </c>
      <c r="E1360" s="94">
        <v>45291</v>
      </c>
      <c r="F1360" s="93"/>
      <c r="G1360" s="93"/>
      <c r="H1360" s="93"/>
    </row>
    <row r="1361" spans="1:8" s="29" customFormat="1" ht="13.8" hidden="1" x14ac:dyDescent="0.25">
      <c r="A1361" s="120" t="s">
        <v>3860</v>
      </c>
      <c r="B1361" s="114" t="s">
        <v>3861</v>
      </c>
      <c r="C1361" s="106" t="s">
        <v>1589</v>
      </c>
      <c r="D1361" s="93" t="s">
        <v>1593</v>
      </c>
      <c r="E1361" s="115">
        <v>46142</v>
      </c>
      <c r="F1361" s="93"/>
      <c r="G1361" s="93"/>
      <c r="H1361" s="93"/>
    </row>
    <row r="1362" spans="1:8" s="29" customFormat="1" ht="13.8" hidden="1" x14ac:dyDescent="0.25">
      <c r="A1362" s="101" t="s">
        <v>3841</v>
      </c>
      <c r="B1362" s="44" t="s">
        <v>3809</v>
      </c>
      <c r="C1362" s="45" t="s">
        <v>3810</v>
      </c>
      <c r="D1362" s="45" t="s">
        <v>1398</v>
      </c>
      <c r="E1362" s="46">
        <v>45382</v>
      </c>
      <c r="F1362" s="45"/>
      <c r="G1362" s="45" t="s">
        <v>1385</v>
      </c>
      <c r="H1362" s="45" t="s">
        <v>1385</v>
      </c>
    </row>
    <row r="1363" spans="1:8" s="29" customFormat="1" ht="13.8" hidden="1" x14ac:dyDescent="0.3">
      <c r="A1363" s="57" t="s">
        <v>5914</v>
      </c>
      <c r="B1363" s="57" t="s">
        <v>2495</v>
      </c>
      <c r="C1363" s="62">
        <v>21030</v>
      </c>
      <c r="D1363" s="93" t="s">
        <v>5966</v>
      </c>
      <c r="E1363" s="60">
        <v>45961</v>
      </c>
      <c r="F1363" s="93"/>
      <c r="G1363" s="93"/>
      <c r="H1363" s="93"/>
    </row>
    <row r="1364" spans="1:8" s="29" customFormat="1" ht="13.8" hidden="1" x14ac:dyDescent="0.3">
      <c r="A1364" s="57" t="s">
        <v>4519</v>
      </c>
      <c r="B1364" s="92" t="s">
        <v>4550</v>
      </c>
      <c r="C1364" s="93" t="s">
        <v>4548</v>
      </c>
      <c r="D1364" s="93" t="s">
        <v>4549</v>
      </c>
      <c r="E1364" s="94">
        <v>46203</v>
      </c>
      <c r="F1364" s="93"/>
      <c r="G1364" s="93"/>
      <c r="H1364" s="93"/>
    </row>
    <row r="1365" spans="1:8" s="29" customFormat="1" ht="13.8" hidden="1" x14ac:dyDescent="0.3">
      <c r="A1365" s="174" t="s">
        <v>940</v>
      </c>
      <c r="B1365" s="174" t="s">
        <v>2066</v>
      </c>
      <c r="C1365" s="36" t="s">
        <v>7732</v>
      </c>
      <c r="D1365" s="36" t="s">
        <v>1398</v>
      </c>
      <c r="E1365" s="42">
        <v>45063</v>
      </c>
      <c r="F1365" s="32"/>
      <c r="G1365" s="32"/>
      <c r="H1365" s="32"/>
    </row>
    <row r="1366" spans="1:8" s="29" customFormat="1" ht="13.8" hidden="1" x14ac:dyDescent="0.25">
      <c r="A1366" s="41" t="s">
        <v>7764</v>
      </c>
      <c r="B1366" s="89" t="s">
        <v>7741</v>
      </c>
      <c r="C1366" s="36" t="s">
        <v>7742</v>
      </c>
      <c r="D1366" s="36" t="s">
        <v>1398</v>
      </c>
      <c r="E1366" s="42">
        <v>45372</v>
      </c>
      <c r="F1366" s="32"/>
      <c r="G1366" s="32"/>
      <c r="H1366" s="32"/>
    </row>
    <row r="1367" spans="1:8" s="29" customFormat="1" ht="13.8" hidden="1" x14ac:dyDescent="0.25">
      <c r="A1367" s="41" t="s">
        <v>7764</v>
      </c>
      <c r="B1367" s="89" t="s">
        <v>7741</v>
      </c>
      <c r="C1367" s="36" t="s">
        <v>7815</v>
      </c>
      <c r="D1367" s="36" t="s">
        <v>1398</v>
      </c>
      <c r="E1367" s="42">
        <v>45169</v>
      </c>
      <c r="F1367" s="32"/>
      <c r="G1367" s="32"/>
      <c r="H1367" s="32"/>
    </row>
    <row r="1368" spans="1:8" s="29" customFormat="1" ht="13.8" hidden="1" x14ac:dyDescent="0.25">
      <c r="A1368" s="87" t="s">
        <v>5792</v>
      </c>
      <c r="B1368" s="87" t="s">
        <v>5544</v>
      </c>
      <c r="C1368" s="95" t="s">
        <v>5793</v>
      </c>
      <c r="D1368" s="96" t="s">
        <v>436</v>
      </c>
      <c r="E1368" s="65">
        <v>45291</v>
      </c>
      <c r="F1368" s="96"/>
      <c r="G1368" s="96"/>
      <c r="H1368" s="96"/>
    </row>
    <row r="1369" spans="1:8" s="29" customFormat="1" ht="13.8" hidden="1" x14ac:dyDescent="0.25">
      <c r="A1369" s="44" t="s">
        <v>1744</v>
      </c>
      <c r="B1369" s="44" t="s">
        <v>3046</v>
      </c>
      <c r="C1369" s="45">
        <v>42356</v>
      </c>
      <c r="D1369" s="45" t="s">
        <v>1800</v>
      </c>
      <c r="E1369" s="46">
        <v>45107</v>
      </c>
      <c r="F1369" s="93"/>
      <c r="G1369" s="93"/>
      <c r="H1369" s="93"/>
    </row>
    <row r="1370" spans="1:8" s="29" customFormat="1" ht="13.8" hidden="1" x14ac:dyDescent="0.25">
      <c r="A1370" s="44" t="s">
        <v>1744</v>
      </c>
      <c r="B1370" s="44" t="s">
        <v>3047</v>
      </c>
      <c r="C1370" s="45" t="s">
        <v>2548</v>
      </c>
      <c r="D1370" s="45" t="s">
        <v>1800</v>
      </c>
      <c r="E1370" s="45" t="s">
        <v>2992</v>
      </c>
      <c r="F1370" s="93"/>
      <c r="G1370" s="93"/>
      <c r="H1370" s="93"/>
    </row>
    <row r="1371" spans="1:8" s="29" customFormat="1" ht="13.8" hidden="1" x14ac:dyDescent="0.25">
      <c r="A1371" s="41" t="s">
        <v>7765</v>
      </c>
      <c r="B1371" s="89" t="s">
        <v>7741</v>
      </c>
      <c r="C1371" s="36" t="s">
        <v>7742</v>
      </c>
      <c r="D1371" s="36" t="s">
        <v>1398</v>
      </c>
      <c r="E1371" s="42">
        <v>45372</v>
      </c>
      <c r="F1371" s="32"/>
      <c r="G1371" s="32"/>
      <c r="H1371" s="32"/>
    </row>
    <row r="1372" spans="1:8" s="29" customFormat="1" ht="13.8" hidden="1" x14ac:dyDescent="0.25">
      <c r="A1372" s="41" t="s">
        <v>7765</v>
      </c>
      <c r="B1372" s="89" t="s">
        <v>7741</v>
      </c>
      <c r="C1372" s="36" t="s">
        <v>7815</v>
      </c>
      <c r="D1372" s="36" t="s">
        <v>1398</v>
      </c>
      <c r="E1372" s="42">
        <v>45169</v>
      </c>
      <c r="F1372" s="32"/>
      <c r="G1372" s="32"/>
      <c r="H1372" s="32"/>
    </row>
    <row r="1373" spans="1:8" s="29" customFormat="1" ht="13.8" hidden="1" x14ac:dyDescent="0.25">
      <c r="A1373" s="87" t="s">
        <v>5794</v>
      </c>
      <c r="B1373" s="87" t="s">
        <v>5795</v>
      </c>
      <c r="C1373" s="95" t="s">
        <v>5796</v>
      </c>
      <c r="D1373" s="96" t="s">
        <v>436</v>
      </c>
      <c r="E1373" s="65">
        <v>45138</v>
      </c>
      <c r="F1373" s="96"/>
      <c r="G1373" s="96"/>
      <c r="H1373" s="96"/>
    </row>
    <row r="1374" spans="1:8" s="29" customFormat="1" ht="13.8" hidden="1" x14ac:dyDescent="0.25">
      <c r="A1374" s="98" t="s">
        <v>3390</v>
      </c>
      <c r="B1374" s="92" t="s">
        <v>3148</v>
      </c>
      <c r="C1374" s="93" t="s">
        <v>3329</v>
      </c>
      <c r="D1374" s="93" t="s">
        <v>3328</v>
      </c>
      <c r="E1374" s="94">
        <v>45169</v>
      </c>
      <c r="F1374" s="93"/>
      <c r="G1374" s="93"/>
      <c r="H1374" s="93"/>
    </row>
    <row r="1375" spans="1:8" s="29" customFormat="1" ht="13.8" hidden="1" x14ac:dyDescent="0.25">
      <c r="A1375" s="141" t="s">
        <v>4552</v>
      </c>
      <c r="B1375" s="141" t="s">
        <v>1811</v>
      </c>
      <c r="C1375" s="93" t="s">
        <v>4551</v>
      </c>
      <c r="D1375" s="93" t="s">
        <v>4549</v>
      </c>
      <c r="E1375" s="94">
        <v>45051</v>
      </c>
      <c r="F1375" s="93"/>
      <c r="G1375" s="93"/>
      <c r="H1375" s="93"/>
    </row>
    <row r="1376" spans="1:8" s="29" customFormat="1" ht="13.8" hidden="1" x14ac:dyDescent="0.3">
      <c r="A1376" s="57" t="s">
        <v>5915</v>
      </c>
      <c r="B1376" s="57" t="s">
        <v>1488</v>
      </c>
      <c r="C1376" s="62">
        <v>21027</v>
      </c>
      <c r="D1376" s="93" t="s">
        <v>5966</v>
      </c>
      <c r="E1376" s="60">
        <v>45777</v>
      </c>
      <c r="F1376" s="93"/>
      <c r="G1376" s="93"/>
      <c r="H1376" s="93"/>
    </row>
    <row r="1377" spans="1:8" s="29" customFormat="1" ht="13.8" hidden="1" x14ac:dyDescent="0.3">
      <c r="A1377" s="57" t="s">
        <v>941</v>
      </c>
      <c r="B1377" s="92" t="s">
        <v>4550</v>
      </c>
      <c r="C1377" s="93" t="s">
        <v>4548</v>
      </c>
      <c r="D1377" s="93" t="s">
        <v>4549</v>
      </c>
      <c r="E1377" s="94">
        <v>46203</v>
      </c>
      <c r="F1377" s="93"/>
      <c r="G1377" s="93"/>
      <c r="H1377" s="93"/>
    </row>
    <row r="1378" spans="1:8" s="29" customFormat="1" ht="13.8" hidden="1" x14ac:dyDescent="0.25">
      <c r="A1378" s="44" t="s">
        <v>4092</v>
      </c>
      <c r="B1378" s="44" t="s">
        <v>1497</v>
      </c>
      <c r="C1378" s="93" t="s">
        <v>4093</v>
      </c>
      <c r="D1378" s="93" t="s">
        <v>4549</v>
      </c>
      <c r="E1378" s="94">
        <v>45077</v>
      </c>
      <c r="F1378" s="93"/>
      <c r="G1378" s="93"/>
      <c r="H1378" s="93"/>
    </row>
    <row r="1379" spans="1:8" s="29" customFormat="1" ht="13.8" hidden="1" x14ac:dyDescent="0.3">
      <c r="A1379" s="99" t="s">
        <v>4879</v>
      </c>
      <c r="B1379" s="92" t="s">
        <v>4877</v>
      </c>
      <c r="C1379" s="93" t="s">
        <v>4878</v>
      </c>
      <c r="D1379" s="93" t="s">
        <v>1398</v>
      </c>
      <c r="E1379" s="94">
        <v>45190</v>
      </c>
      <c r="F1379" s="93"/>
      <c r="G1379" s="93"/>
      <c r="H1379" s="93" t="s">
        <v>1385</v>
      </c>
    </row>
    <row r="1380" spans="1:8" s="29" customFormat="1" ht="13.8" hidden="1" x14ac:dyDescent="0.3">
      <c r="A1380" s="73" t="s">
        <v>4879</v>
      </c>
      <c r="B1380" s="89" t="s">
        <v>7666</v>
      </c>
      <c r="C1380" s="36" t="s">
        <v>7667</v>
      </c>
      <c r="D1380" s="36" t="s">
        <v>1398</v>
      </c>
      <c r="E1380" s="42">
        <v>45245</v>
      </c>
      <c r="F1380" s="32"/>
      <c r="G1380" s="32"/>
      <c r="H1380" s="32"/>
    </row>
    <row r="1381" spans="1:8" s="29" customFormat="1" ht="13.8" hidden="1" x14ac:dyDescent="0.25">
      <c r="A1381" s="91" t="s">
        <v>3317</v>
      </c>
      <c r="B1381" s="92" t="s">
        <v>2039</v>
      </c>
      <c r="C1381" s="93" t="s">
        <v>3145</v>
      </c>
      <c r="D1381" s="93" t="s">
        <v>3328</v>
      </c>
      <c r="E1381" s="94">
        <v>45169</v>
      </c>
      <c r="F1381" s="93"/>
      <c r="G1381" s="93"/>
      <c r="H1381" s="93"/>
    </row>
    <row r="1382" spans="1:8" s="29" customFormat="1" ht="13.8" hidden="1" x14ac:dyDescent="0.25">
      <c r="A1382" s="91" t="s">
        <v>3318</v>
      </c>
      <c r="B1382" s="92" t="s">
        <v>2039</v>
      </c>
      <c r="C1382" s="93" t="s">
        <v>3145</v>
      </c>
      <c r="D1382" s="93" t="s">
        <v>3328</v>
      </c>
      <c r="E1382" s="94">
        <v>45169</v>
      </c>
      <c r="F1382" s="93"/>
      <c r="G1382" s="93"/>
      <c r="H1382" s="93"/>
    </row>
    <row r="1383" spans="1:8" s="29" customFormat="1" ht="13.8" hidden="1" x14ac:dyDescent="0.3">
      <c r="A1383" s="73" t="s">
        <v>7721</v>
      </c>
      <c r="B1383" s="89" t="s">
        <v>1399</v>
      </c>
      <c r="C1383" s="36" t="s">
        <v>7695</v>
      </c>
      <c r="D1383" s="36" t="s">
        <v>1398</v>
      </c>
      <c r="E1383" s="42">
        <v>45132</v>
      </c>
      <c r="F1383" s="32"/>
      <c r="G1383" s="32"/>
      <c r="H1383" s="32"/>
    </row>
    <row r="1384" spans="1:8" s="29" customFormat="1" ht="13.8" hidden="1" x14ac:dyDescent="0.25">
      <c r="A1384" s="127" t="s">
        <v>3842</v>
      </c>
      <c r="B1384" s="44" t="s">
        <v>3809</v>
      </c>
      <c r="C1384" s="45" t="s">
        <v>3810</v>
      </c>
      <c r="D1384" s="45" t="s">
        <v>1398</v>
      </c>
      <c r="E1384" s="46">
        <v>45382</v>
      </c>
      <c r="F1384" s="45"/>
      <c r="G1384" s="45" t="s">
        <v>1385</v>
      </c>
      <c r="H1384" s="45" t="s">
        <v>1385</v>
      </c>
    </row>
    <row r="1385" spans="1:8" s="29" customFormat="1" ht="13.8" hidden="1" x14ac:dyDescent="0.3">
      <c r="A1385" s="57" t="s">
        <v>1558</v>
      </c>
      <c r="B1385" s="92" t="s">
        <v>4550</v>
      </c>
      <c r="C1385" s="93" t="s">
        <v>4548</v>
      </c>
      <c r="D1385" s="93" t="s">
        <v>4549</v>
      </c>
      <c r="E1385" s="94">
        <v>46203</v>
      </c>
      <c r="F1385" s="93"/>
      <c r="G1385" s="93"/>
      <c r="H1385" s="93"/>
    </row>
    <row r="1386" spans="1:8" s="29" customFormat="1" ht="13.8" hidden="1" x14ac:dyDescent="0.25">
      <c r="A1386" s="99" t="s">
        <v>3273</v>
      </c>
      <c r="B1386" s="111" t="s">
        <v>1363</v>
      </c>
      <c r="C1386" s="45" t="s">
        <v>3258</v>
      </c>
      <c r="D1386" s="93" t="s">
        <v>2528</v>
      </c>
      <c r="E1386" s="46">
        <v>45227</v>
      </c>
      <c r="F1386" s="93"/>
      <c r="G1386" s="93"/>
      <c r="H1386" s="93"/>
    </row>
    <row r="1387" spans="1:8" s="29" customFormat="1" ht="13.8" hidden="1" x14ac:dyDescent="0.3">
      <c r="A1387" s="111" t="s">
        <v>2192</v>
      </c>
      <c r="B1387" s="111" t="s">
        <v>3789</v>
      </c>
      <c r="C1387" s="142" t="s">
        <v>2193</v>
      </c>
      <c r="D1387" s="93" t="s">
        <v>2468</v>
      </c>
      <c r="E1387" s="143">
        <v>45091</v>
      </c>
      <c r="F1387" s="142"/>
      <c r="G1387" s="142"/>
      <c r="H1387" s="93" t="s">
        <v>1385</v>
      </c>
    </row>
    <row r="1388" spans="1:8" s="29" customFormat="1" ht="13.8" hidden="1" x14ac:dyDescent="0.3">
      <c r="A1388" s="99" t="s">
        <v>2192</v>
      </c>
      <c r="B1388" s="92" t="s">
        <v>1532</v>
      </c>
      <c r="C1388" s="93" t="s">
        <v>2956</v>
      </c>
      <c r="D1388" s="93" t="s">
        <v>1398</v>
      </c>
      <c r="E1388" s="94">
        <v>45134</v>
      </c>
      <c r="F1388" s="93" t="s">
        <v>1534</v>
      </c>
      <c r="G1388" s="93"/>
      <c r="H1388" s="93" t="s">
        <v>1533</v>
      </c>
    </row>
    <row r="1389" spans="1:8" s="29" customFormat="1" ht="13.8" hidden="1" x14ac:dyDescent="0.25">
      <c r="A1389" s="92" t="s">
        <v>2192</v>
      </c>
      <c r="B1389" s="92" t="s">
        <v>1583</v>
      </c>
      <c r="C1389" s="93" t="s">
        <v>4627</v>
      </c>
      <c r="D1389" s="93" t="s">
        <v>1398</v>
      </c>
      <c r="E1389" s="94">
        <v>45155</v>
      </c>
      <c r="F1389" s="93"/>
      <c r="G1389" s="93" t="s">
        <v>1385</v>
      </c>
      <c r="H1389" s="44" t="s">
        <v>1533</v>
      </c>
    </row>
    <row r="1390" spans="1:8" s="29" customFormat="1" ht="13.8" hidden="1" x14ac:dyDescent="0.25">
      <c r="A1390" s="91" t="s">
        <v>3319</v>
      </c>
      <c r="B1390" s="92" t="s">
        <v>2039</v>
      </c>
      <c r="C1390" s="93" t="s">
        <v>3145</v>
      </c>
      <c r="D1390" s="93" t="s">
        <v>3328</v>
      </c>
      <c r="E1390" s="94">
        <v>45169</v>
      </c>
      <c r="F1390" s="93"/>
      <c r="G1390" s="93"/>
      <c r="H1390" s="93"/>
    </row>
    <row r="1391" spans="1:8" s="29" customFormat="1" ht="13.8" hidden="1" x14ac:dyDescent="0.25">
      <c r="A1391" s="91" t="s">
        <v>3319</v>
      </c>
      <c r="B1391" s="92" t="s">
        <v>3354</v>
      </c>
      <c r="C1391" s="93" t="s">
        <v>3152</v>
      </c>
      <c r="D1391" s="93" t="s">
        <v>3328</v>
      </c>
      <c r="E1391" s="94">
        <v>45169</v>
      </c>
      <c r="F1391" s="93"/>
      <c r="G1391" s="93"/>
      <c r="H1391" s="93"/>
    </row>
    <row r="1392" spans="1:8" s="29" customFormat="1" ht="13.8" hidden="1" x14ac:dyDescent="0.25">
      <c r="A1392" s="101" t="s">
        <v>3843</v>
      </c>
      <c r="B1392" s="44" t="s">
        <v>3809</v>
      </c>
      <c r="C1392" s="45" t="s">
        <v>3810</v>
      </c>
      <c r="D1392" s="45" t="s">
        <v>1398</v>
      </c>
      <c r="E1392" s="46">
        <v>45382</v>
      </c>
      <c r="F1392" s="45"/>
      <c r="G1392" s="45" t="s">
        <v>1385</v>
      </c>
      <c r="H1392" s="45" t="s">
        <v>1385</v>
      </c>
    </row>
    <row r="1393" spans="1:8" s="29" customFormat="1" ht="13.8" hidden="1" x14ac:dyDescent="0.25">
      <c r="A1393" s="102" t="s">
        <v>3843</v>
      </c>
      <c r="B1393" s="92" t="s">
        <v>4085</v>
      </c>
      <c r="C1393" s="93" t="s">
        <v>4084</v>
      </c>
      <c r="D1393" s="93" t="s">
        <v>1398</v>
      </c>
      <c r="E1393" s="94">
        <v>45429</v>
      </c>
      <c r="F1393" s="93"/>
      <c r="G1393" s="93" t="s">
        <v>1385</v>
      </c>
      <c r="H1393" s="93" t="s">
        <v>1385</v>
      </c>
    </row>
    <row r="1394" spans="1:8" s="29" customFormat="1" ht="13.8" hidden="1" x14ac:dyDescent="0.3">
      <c r="A1394" s="57" t="s">
        <v>1559</v>
      </c>
      <c r="B1394" s="92" t="s">
        <v>4550</v>
      </c>
      <c r="C1394" s="93" t="s">
        <v>4548</v>
      </c>
      <c r="D1394" s="93" t="s">
        <v>4549</v>
      </c>
      <c r="E1394" s="94">
        <v>46203</v>
      </c>
      <c r="F1394" s="93"/>
      <c r="G1394" s="93"/>
      <c r="H1394" s="93"/>
    </row>
    <row r="1395" spans="1:8" s="29" customFormat="1" ht="13.8" hidden="1" x14ac:dyDescent="0.25">
      <c r="A1395" s="87" t="s">
        <v>5797</v>
      </c>
      <c r="B1395" s="87" t="s">
        <v>5798</v>
      </c>
      <c r="C1395" s="95" t="s">
        <v>5799</v>
      </c>
      <c r="D1395" s="96" t="s">
        <v>436</v>
      </c>
      <c r="E1395" s="65">
        <v>45138</v>
      </c>
      <c r="F1395" s="96"/>
      <c r="G1395" s="96"/>
      <c r="H1395" s="96"/>
    </row>
    <row r="1396" spans="1:8" s="29" customFormat="1" ht="13.8" hidden="1" x14ac:dyDescent="0.25">
      <c r="A1396" s="100" t="s">
        <v>2061</v>
      </c>
      <c r="B1396" s="92" t="s">
        <v>4153</v>
      </c>
      <c r="C1396" s="93" t="s">
        <v>4154</v>
      </c>
      <c r="D1396" s="93" t="s">
        <v>1398</v>
      </c>
      <c r="E1396" s="94">
        <v>45401</v>
      </c>
      <c r="F1396" s="93"/>
      <c r="G1396" s="93"/>
      <c r="H1396" s="93"/>
    </row>
    <row r="1397" spans="1:8" s="29" customFormat="1" ht="13.8" hidden="1" x14ac:dyDescent="0.25">
      <c r="A1397" s="87" t="s">
        <v>330</v>
      </c>
      <c r="B1397" s="87" t="s">
        <v>203</v>
      </c>
      <c r="C1397" s="95" t="s">
        <v>3866</v>
      </c>
      <c r="D1397" s="96" t="s">
        <v>436</v>
      </c>
      <c r="E1397" s="65">
        <v>45291</v>
      </c>
      <c r="F1397" s="96"/>
      <c r="G1397" s="96"/>
      <c r="H1397" s="96"/>
    </row>
    <row r="1398" spans="1:8" s="29" customFormat="1" ht="13.8" hidden="1" x14ac:dyDescent="0.25">
      <c r="A1398" s="91" t="s">
        <v>947</v>
      </c>
      <c r="B1398" s="92" t="s">
        <v>2039</v>
      </c>
      <c r="C1398" s="93" t="s">
        <v>3145</v>
      </c>
      <c r="D1398" s="93" t="s">
        <v>3328</v>
      </c>
      <c r="E1398" s="94">
        <v>45169</v>
      </c>
      <c r="F1398" s="93"/>
      <c r="G1398" s="93"/>
      <c r="H1398" s="93"/>
    </row>
    <row r="1399" spans="1:8" s="29" customFormat="1" ht="13.8" hidden="1" x14ac:dyDescent="0.25">
      <c r="A1399" s="91" t="s">
        <v>947</v>
      </c>
      <c r="B1399" s="92" t="s">
        <v>3354</v>
      </c>
      <c r="C1399" s="93" t="s">
        <v>3152</v>
      </c>
      <c r="D1399" s="93" t="s">
        <v>3328</v>
      </c>
      <c r="E1399" s="94">
        <v>45169</v>
      </c>
      <c r="F1399" s="93"/>
      <c r="G1399" s="93"/>
      <c r="H1399" s="93"/>
    </row>
    <row r="1400" spans="1:8" s="29" customFormat="1" ht="13.8" hidden="1" x14ac:dyDescent="0.25">
      <c r="A1400" s="92" t="s">
        <v>947</v>
      </c>
      <c r="B1400" s="92" t="s">
        <v>1583</v>
      </c>
      <c r="C1400" s="93" t="s">
        <v>4627</v>
      </c>
      <c r="D1400" s="93" t="s">
        <v>1398</v>
      </c>
      <c r="E1400" s="94">
        <v>45155</v>
      </c>
      <c r="F1400" s="93"/>
      <c r="G1400" s="93" t="s">
        <v>1385</v>
      </c>
      <c r="H1400" s="44" t="s">
        <v>1533</v>
      </c>
    </row>
    <row r="1401" spans="1:8" s="29" customFormat="1" ht="13.8" hidden="1" x14ac:dyDescent="0.25">
      <c r="A1401" s="91" t="s">
        <v>3320</v>
      </c>
      <c r="B1401" s="92" t="s">
        <v>2039</v>
      </c>
      <c r="C1401" s="93" t="s">
        <v>3145</v>
      </c>
      <c r="D1401" s="93" t="s">
        <v>3328</v>
      </c>
      <c r="E1401" s="94">
        <v>45169</v>
      </c>
      <c r="F1401" s="93"/>
      <c r="G1401" s="93"/>
      <c r="H1401" s="93"/>
    </row>
    <row r="1402" spans="1:8" s="29" customFormat="1" ht="13.8" hidden="1" x14ac:dyDescent="0.25">
      <c r="A1402" s="91" t="s">
        <v>3321</v>
      </c>
      <c r="B1402" s="92" t="s">
        <v>2039</v>
      </c>
      <c r="C1402" s="93" t="s">
        <v>3145</v>
      </c>
      <c r="D1402" s="93" t="s">
        <v>3328</v>
      </c>
      <c r="E1402" s="94">
        <v>45169</v>
      </c>
      <c r="F1402" s="93"/>
      <c r="G1402" s="93"/>
      <c r="H1402" s="93"/>
    </row>
    <row r="1403" spans="1:8" s="29" customFormat="1" ht="13.8" hidden="1" x14ac:dyDescent="0.3">
      <c r="A1403" s="57" t="s">
        <v>3144</v>
      </c>
      <c r="B1403" s="92" t="s">
        <v>4550</v>
      </c>
      <c r="C1403" s="93" t="s">
        <v>4548</v>
      </c>
      <c r="D1403" s="93" t="s">
        <v>4549</v>
      </c>
      <c r="E1403" s="94">
        <v>46203</v>
      </c>
      <c r="F1403" s="93"/>
      <c r="G1403" s="93"/>
      <c r="H1403" s="93"/>
    </row>
    <row r="1404" spans="1:8" s="29" customFormat="1" ht="13.8" x14ac:dyDescent="0.25">
      <c r="A1404" s="44" t="s">
        <v>3135</v>
      </c>
      <c r="B1404" s="44" t="s">
        <v>3354</v>
      </c>
      <c r="C1404" s="45" t="s">
        <v>3687</v>
      </c>
      <c r="D1404" s="45" t="s">
        <v>1971</v>
      </c>
      <c r="E1404" s="69">
        <v>44432</v>
      </c>
      <c r="F1404" s="93"/>
      <c r="G1404" s="93"/>
      <c r="H1404" s="93"/>
    </row>
    <row r="1405" spans="1:8" s="29" customFormat="1" ht="13.8" hidden="1" x14ac:dyDescent="0.3">
      <c r="A1405" s="73" t="s">
        <v>7722</v>
      </c>
      <c r="B1405" s="89" t="s">
        <v>7692</v>
      </c>
      <c r="C1405" s="36" t="s">
        <v>7693</v>
      </c>
      <c r="D1405" s="36" t="s">
        <v>1398</v>
      </c>
      <c r="E1405" s="42">
        <v>45132</v>
      </c>
      <c r="F1405" s="32"/>
      <c r="G1405" s="32"/>
      <c r="H1405" s="32"/>
    </row>
    <row r="1406" spans="1:8" s="29" customFormat="1" ht="13.8" hidden="1" x14ac:dyDescent="0.25">
      <c r="A1406" s="44" t="s">
        <v>4896</v>
      </c>
      <c r="B1406" s="44" t="s">
        <v>4897</v>
      </c>
      <c r="C1406" s="45" t="s">
        <v>4895</v>
      </c>
      <c r="D1406" s="93" t="s">
        <v>1702</v>
      </c>
      <c r="E1406" s="64">
        <v>45504</v>
      </c>
      <c r="F1406" s="93"/>
      <c r="G1406" s="93"/>
      <c r="H1406" s="93"/>
    </row>
    <row r="1407" spans="1:8" s="29" customFormat="1" ht="13.8" hidden="1" x14ac:dyDescent="0.25">
      <c r="A1407" s="87" t="s">
        <v>331</v>
      </c>
      <c r="B1407" s="87" t="s">
        <v>177</v>
      </c>
      <c r="C1407" s="95" t="s">
        <v>8963</v>
      </c>
      <c r="D1407" s="96" t="s">
        <v>436</v>
      </c>
      <c r="E1407" s="65">
        <v>45930</v>
      </c>
      <c r="F1407" s="96"/>
      <c r="G1407" s="96"/>
      <c r="H1407" s="96"/>
    </row>
    <row r="1408" spans="1:8" s="29" customFormat="1" ht="13.8" x14ac:dyDescent="0.25">
      <c r="A1408" s="44" t="s">
        <v>2951</v>
      </c>
      <c r="B1408" s="44" t="s">
        <v>1348</v>
      </c>
      <c r="C1408" s="45" t="s">
        <v>2913</v>
      </c>
      <c r="D1408" s="45" t="s">
        <v>2528</v>
      </c>
      <c r="E1408" s="69">
        <v>44889</v>
      </c>
      <c r="F1408" s="93"/>
      <c r="G1408" s="93" t="s">
        <v>1533</v>
      </c>
      <c r="H1408" s="93" t="s">
        <v>1533</v>
      </c>
    </row>
    <row r="1409" spans="1:8" s="29" customFormat="1" ht="13.8" hidden="1" x14ac:dyDescent="0.3">
      <c r="A1409" s="57" t="s">
        <v>1454</v>
      </c>
      <c r="B1409" s="58" t="s">
        <v>4914</v>
      </c>
      <c r="C1409" s="59">
        <v>20022</v>
      </c>
      <c r="D1409" s="93" t="s">
        <v>5966</v>
      </c>
      <c r="E1409" s="60">
        <v>45535</v>
      </c>
      <c r="F1409" s="93"/>
      <c r="G1409" s="93"/>
      <c r="H1409" s="93"/>
    </row>
    <row r="1410" spans="1:8" s="29" customFormat="1" ht="13.8" hidden="1" x14ac:dyDescent="0.3">
      <c r="A1410" s="120" t="s">
        <v>2227</v>
      </c>
      <c r="B1410" s="117" t="s">
        <v>2228</v>
      </c>
      <c r="C1410" s="106" t="s">
        <v>2229</v>
      </c>
      <c r="D1410" s="93" t="s">
        <v>1593</v>
      </c>
      <c r="E1410" s="119">
        <v>45473</v>
      </c>
      <c r="F1410" s="93"/>
      <c r="G1410" s="93"/>
      <c r="H1410" s="93"/>
    </row>
    <row r="1411" spans="1:8" s="29" customFormat="1" ht="13.8" hidden="1" x14ac:dyDescent="0.3">
      <c r="A1411" s="117" t="s">
        <v>2363</v>
      </c>
      <c r="B1411" s="117" t="s">
        <v>2313</v>
      </c>
      <c r="C1411" s="106" t="s">
        <v>2229</v>
      </c>
      <c r="D1411" s="93" t="s">
        <v>1593</v>
      </c>
      <c r="E1411" s="119">
        <v>45473</v>
      </c>
      <c r="F1411" s="93"/>
      <c r="G1411" s="93"/>
      <c r="H1411" s="93"/>
    </row>
    <row r="1412" spans="1:8" s="29" customFormat="1" ht="13.8" hidden="1" x14ac:dyDescent="0.3">
      <c r="A1412" s="57" t="s">
        <v>5916</v>
      </c>
      <c r="B1412" s="57" t="s">
        <v>1488</v>
      </c>
      <c r="C1412" s="62">
        <v>21027</v>
      </c>
      <c r="D1412" s="93" t="s">
        <v>5966</v>
      </c>
      <c r="E1412" s="60">
        <v>45777</v>
      </c>
      <c r="F1412" s="93"/>
      <c r="G1412" s="93"/>
      <c r="H1412" s="93"/>
    </row>
    <row r="1413" spans="1:8" s="29" customFormat="1" ht="13.8" hidden="1" x14ac:dyDescent="0.25">
      <c r="A1413" s="44" t="s">
        <v>8290</v>
      </c>
      <c r="B1413" s="44" t="s">
        <v>4180</v>
      </c>
      <c r="C1413" s="45" t="s">
        <v>8372</v>
      </c>
      <c r="D1413" s="93" t="s">
        <v>1702</v>
      </c>
      <c r="E1413" s="64">
        <v>45382</v>
      </c>
      <c r="F1413" s="45"/>
      <c r="G1413" s="45"/>
      <c r="H1413" s="93"/>
    </row>
    <row r="1414" spans="1:8" s="29" customFormat="1" ht="13.8" hidden="1" x14ac:dyDescent="0.25">
      <c r="A1414" s="44" t="s">
        <v>2096</v>
      </c>
      <c r="B1414" s="113" t="s">
        <v>2097</v>
      </c>
      <c r="C1414" s="97" t="s">
        <v>7565</v>
      </c>
      <c r="D1414" s="97" t="s">
        <v>2099</v>
      </c>
      <c r="E1414" s="64">
        <v>46516</v>
      </c>
      <c r="F1414" s="93"/>
      <c r="G1414" s="93"/>
      <c r="H1414" s="93" t="s">
        <v>1533</v>
      </c>
    </row>
    <row r="1415" spans="1:8" s="29" customFormat="1" ht="13.8" hidden="1" x14ac:dyDescent="0.3">
      <c r="A1415" s="57" t="s">
        <v>109</v>
      </c>
      <c r="B1415" s="57" t="s">
        <v>176</v>
      </c>
      <c r="C1415" s="62">
        <v>2203</v>
      </c>
      <c r="D1415" s="93" t="s">
        <v>5966</v>
      </c>
      <c r="E1415" s="60">
        <v>45230</v>
      </c>
      <c r="F1415" s="93"/>
      <c r="G1415" s="93"/>
      <c r="H1415" s="93"/>
    </row>
    <row r="1416" spans="1:8" s="29" customFormat="1" ht="13.8" hidden="1" x14ac:dyDescent="0.3">
      <c r="A1416" s="57" t="s">
        <v>109</v>
      </c>
      <c r="B1416" s="57" t="s">
        <v>1495</v>
      </c>
      <c r="C1416" s="62">
        <v>2202</v>
      </c>
      <c r="D1416" s="93" t="s">
        <v>5966</v>
      </c>
      <c r="E1416" s="60">
        <v>45230</v>
      </c>
      <c r="F1416" s="93"/>
      <c r="G1416" s="93"/>
      <c r="H1416" s="93"/>
    </row>
    <row r="1417" spans="1:8" s="29" customFormat="1" ht="13.8" hidden="1" x14ac:dyDescent="0.3">
      <c r="A1417" s="57" t="s">
        <v>109</v>
      </c>
      <c r="B1417" s="57" t="s">
        <v>5934</v>
      </c>
      <c r="C1417" s="62">
        <v>2209</v>
      </c>
      <c r="D1417" s="93" t="s">
        <v>5966</v>
      </c>
      <c r="E1417" s="60">
        <v>45276</v>
      </c>
      <c r="F1417" s="93"/>
      <c r="G1417" s="93"/>
      <c r="H1417" s="93"/>
    </row>
    <row r="1418" spans="1:8" s="29" customFormat="1" ht="13.8" hidden="1" x14ac:dyDescent="0.25">
      <c r="A1418" s="41" t="s">
        <v>7766</v>
      </c>
      <c r="B1418" s="89" t="s">
        <v>7741</v>
      </c>
      <c r="C1418" s="36" t="s">
        <v>7742</v>
      </c>
      <c r="D1418" s="36" t="s">
        <v>1398</v>
      </c>
      <c r="E1418" s="42">
        <v>45372</v>
      </c>
      <c r="F1418" s="32"/>
      <c r="G1418" s="32"/>
      <c r="H1418" s="32"/>
    </row>
    <row r="1419" spans="1:8" s="29" customFormat="1" ht="13.8" hidden="1" x14ac:dyDescent="0.25">
      <c r="A1419" s="41" t="s">
        <v>7766</v>
      </c>
      <c r="B1419" s="89" t="s">
        <v>7741</v>
      </c>
      <c r="C1419" s="36" t="s">
        <v>7815</v>
      </c>
      <c r="D1419" s="36" t="s">
        <v>1398</v>
      </c>
      <c r="E1419" s="42">
        <v>45169</v>
      </c>
      <c r="F1419" s="32"/>
      <c r="G1419" s="32"/>
      <c r="H1419" s="32"/>
    </row>
    <row r="1420" spans="1:8" s="29" customFormat="1" ht="13.8" hidden="1" x14ac:dyDescent="0.3">
      <c r="A1420" s="57" t="s">
        <v>1455</v>
      </c>
      <c r="B1420" s="58" t="s">
        <v>4914</v>
      </c>
      <c r="C1420" s="59">
        <v>20022</v>
      </c>
      <c r="D1420" s="93" t="s">
        <v>5966</v>
      </c>
      <c r="E1420" s="60">
        <v>45535</v>
      </c>
      <c r="F1420" s="93"/>
      <c r="G1420" s="93"/>
      <c r="H1420" s="93"/>
    </row>
    <row r="1421" spans="1:8" s="29" customFormat="1" ht="13.8" hidden="1" x14ac:dyDescent="0.3">
      <c r="A1421" s="57" t="s">
        <v>132</v>
      </c>
      <c r="B1421" s="57" t="s">
        <v>2495</v>
      </c>
      <c r="C1421" s="62">
        <v>21030</v>
      </c>
      <c r="D1421" s="93" t="s">
        <v>5966</v>
      </c>
      <c r="E1421" s="60">
        <v>45961</v>
      </c>
      <c r="F1421" s="93"/>
      <c r="G1421" s="93"/>
      <c r="H1421" s="93"/>
    </row>
    <row r="1422" spans="1:8" s="29" customFormat="1" ht="13.8" hidden="1" x14ac:dyDescent="0.3">
      <c r="A1422" s="57" t="s">
        <v>132</v>
      </c>
      <c r="B1422" s="92" t="s">
        <v>4550</v>
      </c>
      <c r="C1422" s="93" t="s">
        <v>4548</v>
      </c>
      <c r="D1422" s="93" t="s">
        <v>4549</v>
      </c>
      <c r="E1422" s="94">
        <v>46203</v>
      </c>
      <c r="F1422" s="93"/>
      <c r="G1422" s="93"/>
      <c r="H1422" s="93"/>
    </row>
    <row r="1423" spans="1:8" s="29" customFormat="1" ht="13.8" hidden="1" x14ac:dyDescent="0.25">
      <c r="A1423" s="71" t="s">
        <v>7814</v>
      </c>
      <c r="B1423" s="71" t="s">
        <v>7810</v>
      </c>
      <c r="C1423" s="88" t="s">
        <v>7811</v>
      </c>
      <c r="D1423" s="36" t="s">
        <v>1398</v>
      </c>
      <c r="E1423" s="42">
        <v>46075</v>
      </c>
      <c r="F1423" s="32"/>
      <c r="G1423" s="32"/>
      <c r="H1423" s="32"/>
    </row>
    <row r="1424" spans="1:8" s="29" customFormat="1" ht="13.8" hidden="1" x14ac:dyDescent="0.3">
      <c r="A1424" s="57" t="s">
        <v>1456</v>
      </c>
      <c r="B1424" s="57" t="s">
        <v>1488</v>
      </c>
      <c r="C1424" s="62">
        <v>21027</v>
      </c>
      <c r="D1424" s="93" t="s">
        <v>5966</v>
      </c>
      <c r="E1424" s="60">
        <v>45777</v>
      </c>
      <c r="F1424" s="93"/>
      <c r="G1424" s="93"/>
      <c r="H1424" s="93"/>
    </row>
    <row r="1425" spans="1:8" s="29" customFormat="1" ht="13.8" hidden="1" x14ac:dyDescent="0.3">
      <c r="A1425" s="57" t="s">
        <v>1456</v>
      </c>
      <c r="B1425" s="57" t="s">
        <v>2495</v>
      </c>
      <c r="C1425" s="62">
        <v>21030</v>
      </c>
      <c r="D1425" s="93" t="s">
        <v>5966</v>
      </c>
      <c r="E1425" s="60">
        <v>45961</v>
      </c>
      <c r="F1425" s="93"/>
      <c r="G1425" s="93"/>
      <c r="H1425" s="93"/>
    </row>
    <row r="1426" spans="1:8" s="29" customFormat="1" ht="13.8" hidden="1" x14ac:dyDescent="0.3">
      <c r="A1426" s="57" t="s">
        <v>3284</v>
      </c>
      <c r="B1426" s="57" t="s">
        <v>176</v>
      </c>
      <c r="C1426" s="62">
        <v>2203</v>
      </c>
      <c r="D1426" s="93" t="s">
        <v>5966</v>
      </c>
      <c r="E1426" s="60">
        <v>45230</v>
      </c>
      <c r="F1426" s="93"/>
      <c r="G1426" s="93"/>
      <c r="H1426" s="93"/>
    </row>
    <row r="1427" spans="1:8" s="29" customFormat="1" ht="13.8" hidden="1" x14ac:dyDescent="0.3">
      <c r="A1427" s="57" t="s">
        <v>3284</v>
      </c>
      <c r="B1427" s="57" t="s">
        <v>1495</v>
      </c>
      <c r="C1427" s="62">
        <v>2202</v>
      </c>
      <c r="D1427" s="93" t="s">
        <v>5966</v>
      </c>
      <c r="E1427" s="60">
        <v>45230</v>
      </c>
      <c r="F1427" s="93"/>
      <c r="G1427" s="93"/>
      <c r="H1427" s="93"/>
    </row>
    <row r="1428" spans="1:8" s="29" customFormat="1" ht="13.8" hidden="1" x14ac:dyDescent="0.25">
      <c r="A1428" s="41" t="s">
        <v>3780</v>
      </c>
      <c r="B1428" s="89" t="s">
        <v>7741</v>
      </c>
      <c r="C1428" s="36" t="s">
        <v>7742</v>
      </c>
      <c r="D1428" s="36" t="s">
        <v>1398</v>
      </c>
      <c r="E1428" s="42">
        <v>45372</v>
      </c>
      <c r="F1428" s="32"/>
      <c r="G1428" s="32"/>
      <c r="H1428" s="32"/>
    </row>
    <row r="1429" spans="1:8" s="29" customFormat="1" ht="13.8" hidden="1" x14ac:dyDescent="0.25">
      <c r="A1429" s="41" t="s">
        <v>3780</v>
      </c>
      <c r="B1429" s="89" t="s">
        <v>7741</v>
      </c>
      <c r="C1429" s="36" t="s">
        <v>7815</v>
      </c>
      <c r="D1429" s="36" t="s">
        <v>1398</v>
      </c>
      <c r="E1429" s="42">
        <v>45169</v>
      </c>
      <c r="F1429" s="32"/>
      <c r="G1429" s="32"/>
      <c r="H1429" s="32"/>
    </row>
    <row r="1430" spans="1:8" s="29" customFormat="1" ht="13.8" hidden="1" x14ac:dyDescent="0.25">
      <c r="A1430" s="87" t="s">
        <v>332</v>
      </c>
      <c r="B1430" s="87" t="s">
        <v>247</v>
      </c>
      <c r="C1430" s="95" t="s">
        <v>412</v>
      </c>
      <c r="D1430" s="96" t="s">
        <v>436</v>
      </c>
      <c r="E1430" s="65">
        <v>45260</v>
      </c>
      <c r="F1430" s="96"/>
      <c r="G1430" s="96"/>
      <c r="H1430" s="96"/>
    </row>
    <row r="1431" spans="1:8" s="29" customFormat="1" ht="13.8" hidden="1" x14ac:dyDescent="0.25">
      <c r="A1431" s="41" t="s">
        <v>7767</v>
      </c>
      <c r="B1431" s="89" t="s">
        <v>7741</v>
      </c>
      <c r="C1431" s="36" t="s">
        <v>7742</v>
      </c>
      <c r="D1431" s="36" t="s">
        <v>1398</v>
      </c>
      <c r="E1431" s="42">
        <v>45372</v>
      </c>
      <c r="F1431" s="32"/>
      <c r="G1431" s="32"/>
      <c r="H1431" s="32"/>
    </row>
    <row r="1432" spans="1:8" s="29" customFormat="1" ht="13.8" hidden="1" x14ac:dyDescent="0.25">
      <c r="A1432" s="41" t="s">
        <v>7767</v>
      </c>
      <c r="B1432" s="89" t="s">
        <v>7741</v>
      </c>
      <c r="C1432" s="36" t="s">
        <v>7815</v>
      </c>
      <c r="D1432" s="36" t="s">
        <v>1398</v>
      </c>
      <c r="E1432" s="42">
        <v>45169</v>
      </c>
      <c r="F1432" s="32"/>
      <c r="G1432" s="32"/>
      <c r="H1432" s="32"/>
    </row>
    <row r="1433" spans="1:8" s="29" customFormat="1" ht="13.8" hidden="1" x14ac:dyDescent="0.25">
      <c r="A1433" s="44" t="s">
        <v>1457</v>
      </c>
      <c r="B1433" s="44" t="s">
        <v>1510</v>
      </c>
      <c r="C1433" s="45" t="s">
        <v>1523</v>
      </c>
      <c r="D1433" s="93" t="s">
        <v>5966</v>
      </c>
      <c r="E1433" s="70" t="s">
        <v>1528</v>
      </c>
      <c r="F1433" s="93"/>
      <c r="G1433" s="93"/>
      <c r="H1433" s="93"/>
    </row>
    <row r="1434" spans="1:8" s="29" customFormat="1" ht="13.8" hidden="1" x14ac:dyDescent="0.3">
      <c r="A1434" s="57" t="s">
        <v>951</v>
      </c>
      <c r="B1434" s="57" t="s">
        <v>2495</v>
      </c>
      <c r="C1434" s="62">
        <v>21030</v>
      </c>
      <c r="D1434" s="93" t="s">
        <v>5966</v>
      </c>
      <c r="E1434" s="60">
        <v>45961</v>
      </c>
      <c r="F1434" s="93"/>
      <c r="G1434" s="93"/>
      <c r="H1434" s="93"/>
    </row>
    <row r="1435" spans="1:8" s="29" customFormat="1" ht="13.8" hidden="1" x14ac:dyDescent="0.25">
      <c r="A1435" s="44" t="s">
        <v>951</v>
      </c>
      <c r="B1435" s="44" t="s">
        <v>1515</v>
      </c>
      <c r="C1435" s="45" t="s">
        <v>1521</v>
      </c>
      <c r="D1435" s="93" t="s">
        <v>5966</v>
      </c>
      <c r="E1435" s="70" t="s">
        <v>1528</v>
      </c>
      <c r="F1435" s="93"/>
      <c r="G1435" s="93"/>
      <c r="H1435" s="93"/>
    </row>
    <row r="1436" spans="1:8" s="29" customFormat="1" ht="13.8" hidden="1" x14ac:dyDescent="0.3">
      <c r="A1436" s="57" t="s">
        <v>951</v>
      </c>
      <c r="B1436" s="92" t="s">
        <v>4550</v>
      </c>
      <c r="C1436" s="93" t="s">
        <v>4548</v>
      </c>
      <c r="D1436" s="93" t="s">
        <v>4549</v>
      </c>
      <c r="E1436" s="94">
        <v>46203</v>
      </c>
      <c r="F1436" s="93"/>
      <c r="G1436" s="93"/>
      <c r="H1436" s="93"/>
    </row>
    <row r="1437" spans="1:8" s="29" customFormat="1" ht="13.8" hidden="1" x14ac:dyDescent="0.25">
      <c r="A1437" s="100" t="s">
        <v>4113</v>
      </c>
      <c r="B1437" s="92" t="s">
        <v>4153</v>
      </c>
      <c r="C1437" s="93" t="s">
        <v>4154</v>
      </c>
      <c r="D1437" s="93" t="s">
        <v>1398</v>
      </c>
      <c r="E1437" s="94">
        <v>45401</v>
      </c>
      <c r="F1437" s="93"/>
      <c r="G1437" s="93"/>
      <c r="H1437" s="93"/>
    </row>
    <row r="1438" spans="1:8" s="29" customFormat="1" ht="13.8" hidden="1" x14ac:dyDescent="0.3">
      <c r="A1438" s="57" t="s">
        <v>1458</v>
      </c>
      <c r="B1438" s="57" t="s">
        <v>2495</v>
      </c>
      <c r="C1438" s="62">
        <v>21030</v>
      </c>
      <c r="D1438" s="93" t="s">
        <v>5966</v>
      </c>
      <c r="E1438" s="60">
        <v>45961</v>
      </c>
      <c r="F1438" s="93"/>
      <c r="G1438" s="93"/>
      <c r="H1438" s="93"/>
    </row>
    <row r="1439" spans="1:8" s="29" customFormat="1" ht="13.8" hidden="1" x14ac:dyDescent="0.3">
      <c r="A1439" s="57" t="s">
        <v>1458</v>
      </c>
      <c r="B1439" s="92" t="s">
        <v>4550</v>
      </c>
      <c r="C1439" s="93" t="s">
        <v>4548</v>
      </c>
      <c r="D1439" s="93" t="s">
        <v>4549</v>
      </c>
      <c r="E1439" s="94">
        <v>46203</v>
      </c>
      <c r="F1439" s="93"/>
      <c r="G1439" s="93"/>
      <c r="H1439" s="93"/>
    </row>
    <row r="1440" spans="1:8" s="29" customFormat="1" ht="13.8" hidden="1" x14ac:dyDescent="0.25">
      <c r="A1440" s="100" t="s">
        <v>2059</v>
      </c>
      <c r="B1440" s="92" t="s">
        <v>4153</v>
      </c>
      <c r="C1440" s="93" t="s">
        <v>4154</v>
      </c>
      <c r="D1440" s="93" t="s">
        <v>1398</v>
      </c>
      <c r="E1440" s="94">
        <v>45401</v>
      </c>
      <c r="F1440" s="93"/>
      <c r="G1440" s="93"/>
      <c r="H1440" s="93"/>
    </row>
    <row r="1441" spans="1:8" s="29" customFormat="1" ht="13.8" hidden="1" x14ac:dyDescent="0.25">
      <c r="A1441" s="41" t="s">
        <v>7803</v>
      </c>
      <c r="B1441" s="41" t="s">
        <v>7800</v>
      </c>
      <c r="C1441" s="88" t="s">
        <v>7801</v>
      </c>
      <c r="D1441" s="36" t="s">
        <v>1398</v>
      </c>
      <c r="E1441" s="43">
        <v>45610</v>
      </c>
      <c r="F1441" s="32"/>
      <c r="G1441" s="32"/>
      <c r="H1441" s="32"/>
    </row>
    <row r="1442" spans="1:8" s="29" customFormat="1" ht="13.8" hidden="1" x14ac:dyDescent="0.3">
      <c r="A1442" s="73" t="s">
        <v>7723</v>
      </c>
      <c r="B1442" s="89" t="s">
        <v>1399</v>
      </c>
      <c r="C1442" s="36" t="s">
        <v>7695</v>
      </c>
      <c r="D1442" s="36" t="s">
        <v>1398</v>
      </c>
      <c r="E1442" s="42">
        <v>45132</v>
      </c>
      <c r="F1442" s="32"/>
      <c r="G1442" s="32"/>
      <c r="H1442" s="32"/>
    </row>
    <row r="1443" spans="1:8" s="29" customFormat="1" ht="13.8" hidden="1" x14ac:dyDescent="0.3">
      <c r="A1443" s="57" t="s">
        <v>4028</v>
      </c>
      <c r="B1443" s="57" t="s">
        <v>1488</v>
      </c>
      <c r="C1443" s="62">
        <v>21027</v>
      </c>
      <c r="D1443" s="93" t="s">
        <v>5966</v>
      </c>
      <c r="E1443" s="60">
        <v>45777</v>
      </c>
      <c r="F1443" s="93"/>
      <c r="G1443" s="93"/>
      <c r="H1443" s="93"/>
    </row>
    <row r="1444" spans="1:8" s="29" customFormat="1" ht="13.8" hidden="1" x14ac:dyDescent="0.3">
      <c r="A1444" s="57" t="s">
        <v>4028</v>
      </c>
      <c r="B1444" s="57" t="s">
        <v>2495</v>
      </c>
      <c r="C1444" s="62">
        <v>21030</v>
      </c>
      <c r="D1444" s="93" t="s">
        <v>5966</v>
      </c>
      <c r="E1444" s="60">
        <v>45961</v>
      </c>
      <c r="F1444" s="93"/>
      <c r="G1444" s="93"/>
      <c r="H1444" s="93"/>
    </row>
    <row r="1445" spans="1:8" s="29" customFormat="1" ht="13.8" hidden="1" x14ac:dyDescent="0.25">
      <c r="A1445" s="102" t="s">
        <v>4028</v>
      </c>
      <c r="B1445" s="92" t="s">
        <v>4085</v>
      </c>
      <c r="C1445" s="93" t="s">
        <v>4084</v>
      </c>
      <c r="D1445" s="93" t="s">
        <v>1398</v>
      </c>
      <c r="E1445" s="94">
        <v>45429</v>
      </c>
      <c r="F1445" s="93"/>
      <c r="G1445" s="93" t="s">
        <v>1385</v>
      </c>
      <c r="H1445" s="93" t="s">
        <v>1385</v>
      </c>
    </row>
    <row r="1446" spans="1:8" s="29" customFormat="1" ht="13.8" hidden="1" x14ac:dyDescent="0.3">
      <c r="A1446" s="57" t="s">
        <v>333</v>
      </c>
      <c r="B1446" s="57" t="s">
        <v>2495</v>
      </c>
      <c r="C1446" s="62">
        <v>21030</v>
      </c>
      <c r="D1446" s="93" t="s">
        <v>5966</v>
      </c>
      <c r="E1446" s="60">
        <v>45961</v>
      </c>
      <c r="F1446" s="93"/>
      <c r="G1446" s="93"/>
      <c r="H1446" s="93"/>
    </row>
    <row r="1447" spans="1:8" s="29" customFormat="1" ht="13.8" hidden="1" x14ac:dyDescent="0.3">
      <c r="A1447" s="57" t="s">
        <v>333</v>
      </c>
      <c r="B1447" s="92" t="s">
        <v>4550</v>
      </c>
      <c r="C1447" s="93" t="s">
        <v>4548</v>
      </c>
      <c r="D1447" s="93" t="s">
        <v>4549</v>
      </c>
      <c r="E1447" s="94">
        <v>46203</v>
      </c>
      <c r="F1447" s="93"/>
      <c r="G1447" s="93"/>
      <c r="H1447" s="93"/>
    </row>
    <row r="1448" spans="1:8" s="29" customFormat="1" ht="13.8" hidden="1" x14ac:dyDescent="0.25">
      <c r="A1448" s="102" t="s">
        <v>333</v>
      </c>
      <c r="B1448" s="92" t="s">
        <v>4085</v>
      </c>
      <c r="C1448" s="93" t="s">
        <v>4084</v>
      </c>
      <c r="D1448" s="93" t="s">
        <v>1398</v>
      </c>
      <c r="E1448" s="94">
        <v>45429</v>
      </c>
      <c r="F1448" s="93"/>
      <c r="G1448" s="93" t="s">
        <v>1385</v>
      </c>
      <c r="H1448" s="93" t="s">
        <v>1385</v>
      </c>
    </row>
    <row r="1449" spans="1:8" s="29" customFormat="1" ht="13.8" hidden="1" x14ac:dyDescent="0.3">
      <c r="A1449" s="73" t="s">
        <v>333</v>
      </c>
      <c r="B1449" s="89" t="s">
        <v>7673</v>
      </c>
      <c r="C1449" s="36" t="s">
        <v>7674</v>
      </c>
      <c r="D1449" s="36" t="s">
        <v>1398</v>
      </c>
      <c r="E1449" s="42">
        <v>45245</v>
      </c>
      <c r="F1449" s="32"/>
      <c r="G1449" s="32"/>
      <c r="H1449" s="32"/>
    </row>
    <row r="1450" spans="1:8" s="29" customFormat="1" ht="13.8" hidden="1" x14ac:dyDescent="0.25">
      <c r="A1450" s="41" t="s">
        <v>333</v>
      </c>
      <c r="B1450" s="41" t="s">
        <v>7778</v>
      </c>
      <c r="C1450" s="88" t="s">
        <v>7779</v>
      </c>
      <c r="D1450" s="36" t="s">
        <v>1398</v>
      </c>
      <c r="E1450" s="43">
        <v>45610</v>
      </c>
      <c r="F1450" s="32"/>
      <c r="G1450" s="32"/>
      <c r="H1450" s="32"/>
    </row>
    <row r="1451" spans="1:8" s="29" customFormat="1" ht="13.8" hidden="1" x14ac:dyDescent="0.25">
      <c r="A1451" s="87" t="s">
        <v>333</v>
      </c>
      <c r="B1451" s="87" t="s">
        <v>229</v>
      </c>
      <c r="C1451" s="95" t="s">
        <v>413</v>
      </c>
      <c r="D1451" s="96" t="s">
        <v>436</v>
      </c>
      <c r="E1451" s="65">
        <v>45169</v>
      </c>
      <c r="F1451" s="96"/>
      <c r="G1451" s="96"/>
      <c r="H1451" s="96"/>
    </row>
    <row r="1452" spans="1:8" s="29" customFormat="1" ht="13.8" hidden="1" x14ac:dyDescent="0.25">
      <c r="A1452" s="102" t="s">
        <v>4035</v>
      </c>
      <c r="B1452" s="92" t="s">
        <v>4085</v>
      </c>
      <c r="C1452" s="93" t="s">
        <v>4084</v>
      </c>
      <c r="D1452" s="93" t="s">
        <v>1398</v>
      </c>
      <c r="E1452" s="94">
        <v>45429</v>
      </c>
      <c r="F1452" s="93"/>
      <c r="G1452" s="93" t="s">
        <v>1385</v>
      </c>
      <c r="H1452" s="93" t="s">
        <v>1385</v>
      </c>
    </row>
    <row r="1453" spans="1:8" s="29" customFormat="1" ht="13.8" hidden="1" x14ac:dyDescent="0.3">
      <c r="A1453" s="57" t="s">
        <v>5917</v>
      </c>
      <c r="B1453" s="57" t="s">
        <v>2495</v>
      </c>
      <c r="C1453" s="62">
        <v>21030</v>
      </c>
      <c r="D1453" s="93" t="s">
        <v>5966</v>
      </c>
      <c r="E1453" s="60">
        <v>45961</v>
      </c>
      <c r="F1453" s="93"/>
      <c r="G1453" s="93"/>
      <c r="H1453" s="93"/>
    </row>
    <row r="1454" spans="1:8" s="29" customFormat="1" ht="13.8" hidden="1" x14ac:dyDescent="0.25">
      <c r="A1454" s="127" t="s">
        <v>3844</v>
      </c>
      <c r="B1454" s="44" t="s">
        <v>3809</v>
      </c>
      <c r="C1454" s="45" t="s">
        <v>3810</v>
      </c>
      <c r="D1454" s="45" t="s">
        <v>1398</v>
      </c>
      <c r="E1454" s="46">
        <v>45382</v>
      </c>
      <c r="F1454" s="45"/>
      <c r="G1454" s="45" t="s">
        <v>1385</v>
      </c>
      <c r="H1454" s="45" t="s">
        <v>1385</v>
      </c>
    </row>
    <row r="1455" spans="1:8" s="29" customFormat="1" ht="13.8" hidden="1" x14ac:dyDescent="0.3">
      <c r="A1455" s="99" t="s">
        <v>7622</v>
      </c>
      <c r="B1455" s="92" t="s">
        <v>7637</v>
      </c>
      <c r="C1455" s="93" t="s">
        <v>7638</v>
      </c>
      <c r="D1455" s="93" t="s">
        <v>1398</v>
      </c>
      <c r="E1455" s="94">
        <v>46961</v>
      </c>
      <c r="F1455" s="32"/>
      <c r="G1455" s="32"/>
      <c r="H1455" s="32"/>
    </row>
    <row r="1456" spans="1:8" s="29" customFormat="1" ht="13.8" hidden="1" x14ac:dyDescent="0.25">
      <c r="A1456" s="44" t="s">
        <v>4607</v>
      </c>
      <c r="B1456" s="44" t="s">
        <v>2471</v>
      </c>
      <c r="C1456" s="45" t="s">
        <v>4608</v>
      </c>
      <c r="D1456" s="45" t="s">
        <v>1395</v>
      </c>
      <c r="E1456" s="46">
        <v>45473</v>
      </c>
      <c r="F1456" s="93"/>
      <c r="G1456" s="93" t="s">
        <v>1385</v>
      </c>
      <c r="H1456" s="93"/>
    </row>
    <row r="1457" spans="1:8" s="29" customFormat="1" ht="13.8" hidden="1" x14ac:dyDescent="0.3">
      <c r="A1457" s="73" t="s">
        <v>7734</v>
      </c>
      <c r="B1457" s="174" t="s">
        <v>2066</v>
      </c>
      <c r="C1457" s="36" t="s">
        <v>7732</v>
      </c>
      <c r="D1457" s="36" t="s">
        <v>1398</v>
      </c>
      <c r="E1457" s="42">
        <v>45063</v>
      </c>
      <c r="F1457" s="32"/>
      <c r="G1457" s="32"/>
      <c r="H1457" s="32"/>
    </row>
    <row r="1458" spans="1:8" s="29" customFormat="1" ht="13.8" hidden="1" x14ac:dyDescent="0.3">
      <c r="A1458" s="111" t="s">
        <v>2056</v>
      </c>
      <c r="B1458" s="111" t="s">
        <v>2058</v>
      </c>
      <c r="C1458" s="142" t="s">
        <v>4603</v>
      </c>
      <c r="D1458" s="93" t="s">
        <v>2057</v>
      </c>
      <c r="E1458" s="143">
        <v>45108</v>
      </c>
      <c r="F1458" s="142"/>
      <c r="G1458" s="142" t="s">
        <v>1385</v>
      </c>
      <c r="H1458" s="93" t="s">
        <v>1385</v>
      </c>
    </row>
    <row r="1459" spans="1:8" s="29" customFormat="1" ht="13.8" x14ac:dyDescent="0.25">
      <c r="A1459" s="44" t="s">
        <v>3696</v>
      </c>
      <c r="B1459" s="44" t="s">
        <v>3697</v>
      </c>
      <c r="C1459" s="45" t="s">
        <v>3698</v>
      </c>
      <c r="D1459" s="93" t="s">
        <v>2468</v>
      </c>
      <c r="E1459" s="69">
        <v>44804</v>
      </c>
      <c r="F1459" s="93"/>
      <c r="G1459" s="93"/>
      <c r="H1459" s="93"/>
    </row>
    <row r="1460" spans="1:8" s="29" customFormat="1" ht="13.8" hidden="1" x14ac:dyDescent="0.3">
      <c r="A1460" s="57" t="s">
        <v>1459</v>
      </c>
      <c r="B1460" s="57" t="s">
        <v>1488</v>
      </c>
      <c r="C1460" s="62">
        <v>21027</v>
      </c>
      <c r="D1460" s="93" t="s">
        <v>5966</v>
      </c>
      <c r="E1460" s="60">
        <v>45777</v>
      </c>
      <c r="F1460" s="93"/>
      <c r="G1460" s="93"/>
      <c r="H1460" s="93"/>
    </row>
    <row r="1461" spans="1:8" s="29" customFormat="1" ht="13.8" hidden="1" x14ac:dyDescent="0.25">
      <c r="A1461" s="87" t="s">
        <v>5800</v>
      </c>
      <c r="B1461" s="87" t="s">
        <v>317</v>
      </c>
      <c r="C1461" s="95" t="s">
        <v>5801</v>
      </c>
      <c r="D1461" s="96" t="s">
        <v>436</v>
      </c>
      <c r="E1461" s="65">
        <v>45504</v>
      </c>
      <c r="F1461" s="96"/>
      <c r="G1461" s="96"/>
      <c r="H1461" s="96"/>
    </row>
    <row r="1462" spans="1:8" s="29" customFormat="1" ht="13.8" hidden="1" x14ac:dyDescent="0.25">
      <c r="A1462" s="87" t="s">
        <v>8964</v>
      </c>
      <c r="B1462" s="87" t="s">
        <v>334</v>
      </c>
      <c r="C1462" s="95" t="s">
        <v>414</v>
      </c>
      <c r="D1462" s="96" t="s">
        <v>436</v>
      </c>
      <c r="E1462" s="65">
        <v>45382</v>
      </c>
      <c r="F1462" s="96"/>
      <c r="G1462" s="96"/>
      <c r="H1462" s="96"/>
    </row>
    <row r="1463" spans="1:8" s="29" customFormat="1" ht="13.8" hidden="1" x14ac:dyDescent="0.3">
      <c r="A1463" s="57" t="s">
        <v>1280</v>
      </c>
      <c r="B1463" s="92" t="s">
        <v>4550</v>
      </c>
      <c r="C1463" s="93" t="s">
        <v>4548</v>
      </c>
      <c r="D1463" s="93" t="s">
        <v>4549</v>
      </c>
      <c r="E1463" s="94">
        <v>46203</v>
      </c>
      <c r="F1463" s="93"/>
      <c r="G1463" s="93"/>
      <c r="H1463" s="93"/>
    </row>
    <row r="1464" spans="1:8" s="29" customFormat="1" ht="13.8" hidden="1" x14ac:dyDescent="0.3">
      <c r="A1464" s="99" t="s">
        <v>3682</v>
      </c>
      <c r="B1464" s="92" t="s">
        <v>3657</v>
      </c>
      <c r="C1464" s="93" t="s">
        <v>3686</v>
      </c>
      <c r="D1464" s="93" t="s">
        <v>1814</v>
      </c>
      <c r="E1464" s="94">
        <v>45291</v>
      </c>
      <c r="F1464" s="93"/>
      <c r="G1464" s="93"/>
      <c r="H1464" s="93"/>
    </row>
    <row r="1465" spans="1:8" s="29" customFormat="1" ht="13.8" hidden="1" x14ac:dyDescent="0.25">
      <c r="A1465" s="91" t="s">
        <v>3322</v>
      </c>
      <c r="B1465" s="92" t="s">
        <v>2039</v>
      </c>
      <c r="C1465" s="93" t="s">
        <v>3145</v>
      </c>
      <c r="D1465" s="93" t="s">
        <v>3328</v>
      </c>
      <c r="E1465" s="94">
        <v>45169</v>
      </c>
      <c r="F1465" s="93"/>
      <c r="G1465" s="93"/>
      <c r="H1465" s="93"/>
    </row>
    <row r="1466" spans="1:8" s="29" customFormat="1" ht="13.8" hidden="1" x14ac:dyDescent="0.25">
      <c r="A1466" s="91" t="s">
        <v>3322</v>
      </c>
      <c r="B1466" s="92" t="s">
        <v>3354</v>
      </c>
      <c r="C1466" s="93" t="s">
        <v>3152</v>
      </c>
      <c r="D1466" s="93" t="s">
        <v>3328</v>
      </c>
      <c r="E1466" s="94">
        <v>45169</v>
      </c>
      <c r="F1466" s="93"/>
      <c r="G1466" s="93"/>
      <c r="H1466" s="93"/>
    </row>
    <row r="1467" spans="1:8" s="29" customFormat="1" ht="13.8" hidden="1" x14ac:dyDescent="0.25">
      <c r="A1467" s="98" t="s">
        <v>3322</v>
      </c>
      <c r="B1467" s="92" t="s">
        <v>3148</v>
      </c>
      <c r="C1467" s="93" t="s">
        <v>3329</v>
      </c>
      <c r="D1467" s="93" t="s">
        <v>3328</v>
      </c>
      <c r="E1467" s="94">
        <v>45169</v>
      </c>
      <c r="F1467" s="93"/>
      <c r="G1467" s="93"/>
      <c r="H1467" s="93"/>
    </row>
    <row r="1468" spans="1:8" s="29" customFormat="1" ht="13.8" hidden="1" x14ac:dyDescent="0.3">
      <c r="A1468" s="73" t="s">
        <v>7724</v>
      </c>
      <c r="B1468" s="89" t="s">
        <v>1399</v>
      </c>
      <c r="C1468" s="36" t="s">
        <v>7695</v>
      </c>
      <c r="D1468" s="36" t="s">
        <v>1398</v>
      </c>
      <c r="E1468" s="42">
        <v>45132</v>
      </c>
      <c r="F1468" s="32"/>
      <c r="G1468" s="32"/>
      <c r="H1468" s="32"/>
    </row>
    <row r="1469" spans="1:8" s="29" customFormat="1" ht="13.8" hidden="1" x14ac:dyDescent="0.25">
      <c r="A1469" s="44" t="s">
        <v>4987</v>
      </c>
      <c r="B1469" s="44" t="s">
        <v>4983</v>
      </c>
      <c r="C1469" s="45" t="s">
        <v>4984</v>
      </c>
      <c r="D1469" s="93" t="s">
        <v>1398</v>
      </c>
      <c r="E1469" s="46">
        <v>45220</v>
      </c>
      <c r="F1469" s="93"/>
      <c r="G1469" s="93"/>
      <c r="H1469" s="93" t="s">
        <v>1533</v>
      </c>
    </row>
    <row r="1470" spans="1:8" s="29" customFormat="1" ht="13.8" hidden="1" x14ac:dyDescent="0.25">
      <c r="A1470" s="44" t="s">
        <v>1460</v>
      </c>
      <c r="B1470" s="44" t="s">
        <v>1516</v>
      </c>
      <c r="C1470" s="45" t="s">
        <v>5964</v>
      </c>
      <c r="D1470" s="93" t="s">
        <v>5966</v>
      </c>
      <c r="E1470" s="70" t="s">
        <v>1528</v>
      </c>
      <c r="F1470" s="93"/>
      <c r="G1470" s="93"/>
      <c r="H1470" s="93"/>
    </row>
    <row r="1471" spans="1:8" s="29" customFormat="1" ht="13.8" hidden="1" x14ac:dyDescent="0.3">
      <c r="A1471" s="73" t="s">
        <v>7725</v>
      </c>
      <c r="B1471" s="89" t="s">
        <v>1399</v>
      </c>
      <c r="C1471" s="36" t="s">
        <v>7695</v>
      </c>
      <c r="D1471" s="36" t="s">
        <v>1398</v>
      </c>
      <c r="E1471" s="42">
        <v>45132</v>
      </c>
      <c r="F1471" s="32"/>
      <c r="G1471" s="32"/>
      <c r="H1471" s="32"/>
    </row>
    <row r="1472" spans="1:8" s="29" customFormat="1" ht="13.8" hidden="1" x14ac:dyDescent="0.3">
      <c r="A1472" s="57" t="s">
        <v>2487</v>
      </c>
      <c r="B1472" s="57" t="s">
        <v>2495</v>
      </c>
      <c r="C1472" s="62">
        <v>21030</v>
      </c>
      <c r="D1472" s="93" t="s">
        <v>5966</v>
      </c>
      <c r="E1472" s="60">
        <v>45961</v>
      </c>
      <c r="F1472" s="93"/>
      <c r="G1472" s="93"/>
      <c r="H1472" s="93"/>
    </row>
    <row r="1473" spans="1:8" s="29" customFormat="1" ht="13.8" hidden="1" x14ac:dyDescent="0.3">
      <c r="A1473" s="57" t="s">
        <v>5918</v>
      </c>
      <c r="B1473" s="57" t="s">
        <v>2495</v>
      </c>
      <c r="C1473" s="62">
        <v>21030</v>
      </c>
      <c r="D1473" s="93" t="s">
        <v>5966</v>
      </c>
      <c r="E1473" s="60">
        <v>45961</v>
      </c>
      <c r="F1473" s="93"/>
      <c r="G1473" s="93"/>
      <c r="H1473" s="93"/>
    </row>
    <row r="1474" spans="1:8" s="29" customFormat="1" ht="13.8" hidden="1" x14ac:dyDescent="0.25">
      <c r="A1474" s="41" t="s">
        <v>7799</v>
      </c>
      <c r="B1474" s="41" t="s">
        <v>7792</v>
      </c>
      <c r="C1474" s="88" t="s">
        <v>7793</v>
      </c>
      <c r="D1474" s="36" t="s">
        <v>1398</v>
      </c>
      <c r="E1474" s="43">
        <v>45610</v>
      </c>
      <c r="F1474" s="32"/>
      <c r="G1474" s="32"/>
      <c r="H1474" s="32"/>
    </row>
    <row r="1475" spans="1:8" s="29" customFormat="1" ht="13.8" hidden="1" x14ac:dyDescent="0.25">
      <c r="A1475" s="41" t="s">
        <v>7799</v>
      </c>
      <c r="B1475" s="41" t="s">
        <v>7800</v>
      </c>
      <c r="C1475" s="88" t="s">
        <v>7801</v>
      </c>
      <c r="D1475" s="36" t="s">
        <v>1398</v>
      </c>
      <c r="E1475" s="43">
        <v>45610</v>
      </c>
      <c r="F1475" s="32"/>
      <c r="G1475" s="32"/>
      <c r="H1475" s="32"/>
    </row>
    <row r="1476" spans="1:8" s="29" customFormat="1" ht="13.8" hidden="1" x14ac:dyDescent="0.25">
      <c r="A1476" s="127" t="s">
        <v>3163</v>
      </c>
      <c r="B1476" s="44" t="s">
        <v>3809</v>
      </c>
      <c r="C1476" s="45" t="s">
        <v>3810</v>
      </c>
      <c r="D1476" s="45" t="s">
        <v>1398</v>
      </c>
      <c r="E1476" s="46">
        <v>45382</v>
      </c>
      <c r="F1476" s="45"/>
      <c r="G1476" s="45" t="s">
        <v>1385</v>
      </c>
      <c r="H1476" s="45" t="s">
        <v>1385</v>
      </c>
    </row>
    <row r="1477" spans="1:8" s="29" customFormat="1" ht="13.8" hidden="1" x14ac:dyDescent="0.25">
      <c r="A1477" s="101" t="s">
        <v>3845</v>
      </c>
      <c r="B1477" s="44" t="s">
        <v>3809</v>
      </c>
      <c r="C1477" s="45" t="s">
        <v>3810</v>
      </c>
      <c r="D1477" s="45" t="s">
        <v>1398</v>
      </c>
      <c r="E1477" s="46">
        <v>45382</v>
      </c>
      <c r="F1477" s="45"/>
      <c r="G1477" s="45" t="s">
        <v>1385</v>
      </c>
      <c r="H1477" s="45" t="s">
        <v>1385</v>
      </c>
    </row>
    <row r="1478" spans="1:8" s="29" customFormat="1" ht="13.8" hidden="1" x14ac:dyDescent="0.3">
      <c r="A1478" s="111" t="s">
        <v>2608</v>
      </c>
      <c r="B1478" s="111" t="s">
        <v>2609</v>
      </c>
      <c r="C1478" s="142" t="s">
        <v>3784</v>
      </c>
      <c r="D1478" s="93" t="s">
        <v>1980</v>
      </c>
      <c r="E1478" s="143">
        <v>45322</v>
      </c>
      <c r="F1478" s="142"/>
      <c r="G1478" s="142"/>
      <c r="H1478" s="93"/>
    </row>
    <row r="1479" spans="1:8" s="29" customFormat="1" ht="13.8" hidden="1" x14ac:dyDescent="0.25">
      <c r="A1479" s="111" t="s">
        <v>2608</v>
      </c>
      <c r="B1479" s="111" t="s">
        <v>2609</v>
      </c>
      <c r="C1479" s="142" t="s">
        <v>4903</v>
      </c>
      <c r="D1479" s="45" t="s">
        <v>1699</v>
      </c>
      <c r="E1479" s="143">
        <v>46173</v>
      </c>
      <c r="F1479" s="142"/>
      <c r="G1479" s="142" t="s">
        <v>1385</v>
      </c>
      <c r="H1479" s="93" t="s">
        <v>1385</v>
      </c>
    </row>
    <row r="1480" spans="1:8" s="29" customFormat="1" ht="13.8" hidden="1" x14ac:dyDescent="0.25">
      <c r="A1480" s="98" t="s">
        <v>3391</v>
      </c>
      <c r="B1480" s="92" t="s">
        <v>3148</v>
      </c>
      <c r="C1480" s="93" t="s">
        <v>3329</v>
      </c>
      <c r="D1480" s="93" t="s">
        <v>3328</v>
      </c>
      <c r="E1480" s="94">
        <v>45169</v>
      </c>
      <c r="F1480" s="93"/>
      <c r="G1480" s="93"/>
      <c r="H1480" s="93"/>
    </row>
    <row r="1481" spans="1:8" s="29" customFormat="1" ht="13.8" hidden="1" x14ac:dyDescent="0.3">
      <c r="A1481" s="57" t="s">
        <v>1461</v>
      </c>
      <c r="B1481" s="57" t="s">
        <v>1488</v>
      </c>
      <c r="C1481" s="62">
        <v>21027</v>
      </c>
      <c r="D1481" s="93" t="s">
        <v>5966</v>
      </c>
      <c r="E1481" s="60">
        <v>45777</v>
      </c>
      <c r="F1481" s="93"/>
      <c r="G1481" s="93"/>
      <c r="H1481" s="93"/>
    </row>
    <row r="1482" spans="1:8" s="29" customFormat="1" ht="13.8" hidden="1" x14ac:dyDescent="0.3">
      <c r="A1482" s="57" t="s">
        <v>1461</v>
      </c>
      <c r="B1482" s="57" t="s">
        <v>2495</v>
      </c>
      <c r="C1482" s="62">
        <v>21030</v>
      </c>
      <c r="D1482" s="93" t="s">
        <v>5966</v>
      </c>
      <c r="E1482" s="60">
        <v>45961</v>
      </c>
      <c r="F1482" s="93"/>
      <c r="G1482" s="93"/>
      <c r="H1482" s="93"/>
    </row>
    <row r="1483" spans="1:8" s="29" customFormat="1" ht="13.8" hidden="1" x14ac:dyDescent="0.3">
      <c r="A1483" s="73" t="s">
        <v>1461</v>
      </c>
      <c r="B1483" s="89" t="s">
        <v>7673</v>
      </c>
      <c r="C1483" s="36" t="s">
        <v>7674</v>
      </c>
      <c r="D1483" s="36" t="s">
        <v>1398</v>
      </c>
      <c r="E1483" s="42">
        <v>45245</v>
      </c>
      <c r="F1483" s="32"/>
      <c r="G1483" s="32"/>
      <c r="H1483" s="32"/>
    </row>
    <row r="1484" spans="1:8" s="29" customFormat="1" ht="13.8" hidden="1" x14ac:dyDescent="0.3">
      <c r="A1484" s="57" t="s">
        <v>487</v>
      </c>
      <c r="B1484" s="92" t="s">
        <v>4550</v>
      </c>
      <c r="C1484" s="93" t="s">
        <v>4548</v>
      </c>
      <c r="D1484" s="93" t="s">
        <v>4549</v>
      </c>
      <c r="E1484" s="94">
        <v>46203</v>
      </c>
      <c r="F1484" s="93"/>
      <c r="G1484" s="93"/>
      <c r="H1484" s="93"/>
    </row>
    <row r="1485" spans="1:8" s="29" customFormat="1" ht="13.8" hidden="1" x14ac:dyDescent="0.3">
      <c r="A1485" s="57" t="s">
        <v>2488</v>
      </c>
      <c r="B1485" s="58" t="s">
        <v>4914</v>
      </c>
      <c r="C1485" s="59">
        <v>20022</v>
      </c>
      <c r="D1485" s="93" t="s">
        <v>5966</v>
      </c>
      <c r="E1485" s="60">
        <v>45535</v>
      </c>
      <c r="F1485" s="93"/>
      <c r="G1485" s="93"/>
      <c r="H1485" s="93"/>
    </row>
    <row r="1486" spans="1:8" s="29" customFormat="1" ht="13.8" hidden="1" x14ac:dyDescent="0.25">
      <c r="A1486" s="99" t="s">
        <v>134</v>
      </c>
      <c r="B1486" s="111" t="s">
        <v>1363</v>
      </c>
      <c r="C1486" s="45" t="s">
        <v>3258</v>
      </c>
      <c r="D1486" s="93" t="s">
        <v>2528</v>
      </c>
      <c r="E1486" s="46">
        <v>45227</v>
      </c>
      <c r="F1486" s="93"/>
      <c r="G1486" s="93"/>
      <c r="H1486" s="93"/>
    </row>
    <row r="1487" spans="1:8" s="29" customFormat="1" ht="13.8" hidden="1" x14ac:dyDescent="0.3">
      <c r="A1487" s="99" t="s">
        <v>3683</v>
      </c>
      <c r="B1487" s="92" t="s">
        <v>3657</v>
      </c>
      <c r="C1487" s="93" t="s">
        <v>3686</v>
      </c>
      <c r="D1487" s="93" t="s">
        <v>1814</v>
      </c>
      <c r="E1487" s="94">
        <v>45291</v>
      </c>
      <c r="F1487" s="93"/>
      <c r="G1487" s="93"/>
      <c r="H1487" s="93"/>
    </row>
    <row r="1488" spans="1:8" s="29" customFormat="1" ht="13.8" hidden="1" x14ac:dyDescent="0.3">
      <c r="A1488" s="73" t="s">
        <v>7726</v>
      </c>
      <c r="B1488" s="89" t="s">
        <v>1399</v>
      </c>
      <c r="C1488" s="36" t="s">
        <v>7695</v>
      </c>
      <c r="D1488" s="36" t="s">
        <v>1398</v>
      </c>
      <c r="E1488" s="42">
        <v>45132</v>
      </c>
      <c r="F1488" s="32"/>
      <c r="G1488" s="32"/>
      <c r="H1488" s="32"/>
    </row>
    <row r="1489" spans="1:8" s="29" customFormat="1" ht="13.8" hidden="1" x14ac:dyDescent="0.25">
      <c r="A1489" s="100" t="s">
        <v>960</v>
      </c>
      <c r="B1489" s="92" t="s">
        <v>4153</v>
      </c>
      <c r="C1489" s="93" t="s">
        <v>4154</v>
      </c>
      <c r="D1489" s="93" t="s">
        <v>1398</v>
      </c>
      <c r="E1489" s="94">
        <v>45401</v>
      </c>
      <c r="F1489" s="93"/>
      <c r="G1489" s="93"/>
      <c r="H1489" s="93"/>
    </row>
    <row r="1490" spans="1:8" s="29" customFormat="1" ht="13.8" hidden="1" x14ac:dyDescent="0.3">
      <c r="A1490" s="57" t="s">
        <v>1462</v>
      </c>
      <c r="B1490" s="57" t="s">
        <v>1488</v>
      </c>
      <c r="C1490" s="62">
        <v>21027</v>
      </c>
      <c r="D1490" s="93" t="s">
        <v>5966</v>
      </c>
      <c r="E1490" s="60">
        <v>45777</v>
      </c>
      <c r="F1490" s="93"/>
      <c r="G1490" s="93"/>
      <c r="H1490" s="93"/>
    </row>
    <row r="1491" spans="1:8" s="29" customFormat="1" ht="13.8" hidden="1" x14ac:dyDescent="0.25">
      <c r="A1491" s="91" t="s">
        <v>3351</v>
      </c>
      <c r="B1491" s="92" t="s">
        <v>3354</v>
      </c>
      <c r="C1491" s="93" t="s">
        <v>3152</v>
      </c>
      <c r="D1491" s="93" t="s">
        <v>3328</v>
      </c>
      <c r="E1491" s="94">
        <v>45169</v>
      </c>
      <c r="F1491" s="93"/>
      <c r="G1491" s="93"/>
      <c r="H1491" s="93"/>
    </row>
    <row r="1492" spans="1:8" s="29" customFormat="1" ht="13.8" hidden="1" x14ac:dyDescent="0.25">
      <c r="A1492" s="44" t="s">
        <v>5919</v>
      </c>
      <c r="B1492" s="44" t="s">
        <v>5939</v>
      </c>
      <c r="C1492" s="45" t="s">
        <v>5965</v>
      </c>
      <c r="D1492" s="93" t="s">
        <v>5966</v>
      </c>
      <c r="E1492" s="70" t="s">
        <v>1528</v>
      </c>
      <c r="F1492" s="93"/>
      <c r="G1492" s="93"/>
      <c r="H1492" s="93"/>
    </row>
    <row r="1493" spans="1:8" s="29" customFormat="1" ht="13.8" hidden="1" x14ac:dyDescent="0.3">
      <c r="A1493" s="57" t="s">
        <v>1281</v>
      </c>
      <c r="B1493" s="57" t="s">
        <v>2495</v>
      </c>
      <c r="C1493" s="62">
        <v>21030</v>
      </c>
      <c r="D1493" s="93" t="s">
        <v>5966</v>
      </c>
      <c r="E1493" s="60">
        <v>45961</v>
      </c>
      <c r="F1493" s="93"/>
      <c r="G1493" s="93"/>
      <c r="H1493" s="93"/>
    </row>
    <row r="1494" spans="1:8" s="29" customFormat="1" ht="13.8" hidden="1" x14ac:dyDescent="0.3">
      <c r="A1494" s="57" t="s">
        <v>1281</v>
      </c>
      <c r="B1494" s="57" t="s">
        <v>1491</v>
      </c>
      <c r="C1494" s="62">
        <v>2212</v>
      </c>
      <c r="D1494" s="93" t="s">
        <v>5966</v>
      </c>
      <c r="E1494" s="60">
        <v>45230</v>
      </c>
      <c r="F1494" s="93"/>
      <c r="G1494" s="93"/>
      <c r="H1494" s="93"/>
    </row>
    <row r="1495" spans="1:8" s="29" customFormat="1" ht="13.8" hidden="1" x14ac:dyDescent="0.25">
      <c r="A1495" s="41" t="s">
        <v>7783</v>
      </c>
      <c r="B1495" s="41" t="s">
        <v>7778</v>
      </c>
      <c r="C1495" s="88" t="s">
        <v>7779</v>
      </c>
      <c r="D1495" s="36" t="s">
        <v>1398</v>
      </c>
      <c r="E1495" s="43">
        <v>45610</v>
      </c>
      <c r="F1495" s="32"/>
      <c r="G1495" s="32"/>
      <c r="H1495" s="32"/>
    </row>
    <row r="1496" spans="1:8" s="29" customFormat="1" ht="13.8" hidden="1" x14ac:dyDescent="0.3">
      <c r="A1496" s="103" t="s">
        <v>3128</v>
      </c>
      <c r="B1496" s="103" t="s">
        <v>3129</v>
      </c>
      <c r="C1496" s="104" t="s">
        <v>3130</v>
      </c>
      <c r="D1496" s="104" t="s">
        <v>2057</v>
      </c>
      <c r="E1496" s="116"/>
      <c r="F1496" s="93"/>
      <c r="G1496" s="93"/>
      <c r="H1496" s="93"/>
    </row>
    <row r="1497" spans="1:8" s="29" customFormat="1" ht="13.8" hidden="1" x14ac:dyDescent="0.25">
      <c r="A1497" s="44" t="s">
        <v>960</v>
      </c>
      <c r="B1497" s="44" t="s">
        <v>9037</v>
      </c>
      <c r="C1497" s="228" t="s">
        <v>9038</v>
      </c>
      <c r="D1497" s="93" t="s">
        <v>436</v>
      </c>
      <c r="E1497" s="46">
        <v>45777</v>
      </c>
      <c r="F1497" s="45"/>
      <c r="G1497" s="45"/>
      <c r="H1497" s="93"/>
    </row>
    <row r="1498" spans="1:8" s="29" customFormat="1" ht="13.8" hidden="1" x14ac:dyDescent="0.25">
      <c r="A1498" s="87" t="s">
        <v>5257</v>
      </c>
      <c r="B1498" s="87" t="s">
        <v>5790</v>
      </c>
      <c r="C1498" s="95" t="s">
        <v>5802</v>
      </c>
      <c r="D1498" s="96" t="s">
        <v>436</v>
      </c>
      <c r="E1498" s="65">
        <v>45291</v>
      </c>
      <c r="F1498" s="96"/>
      <c r="G1498" s="96"/>
      <c r="H1498" s="96"/>
    </row>
    <row r="1499" spans="1:8" s="29" customFormat="1" ht="13.8" hidden="1" x14ac:dyDescent="0.3">
      <c r="A1499" s="57" t="s">
        <v>4520</v>
      </c>
      <c r="B1499" s="92" t="s">
        <v>4550</v>
      </c>
      <c r="C1499" s="93" t="s">
        <v>4548</v>
      </c>
      <c r="D1499" s="93" t="s">
        <v>4549</v>
      </c>
      <c r="E1499" s="94">
        <v>46203</v>
      </c>
      <c r="F1499" s="93"/>
      <c r="G1499" s="93"/>
      <c r="H1499" s="93"/>
    </row>
    <row r="1500" spans="1:8" s="29" customFormat="1" ht="13.8" hidden="1" x14ac:dyDescent="0.25">
      <c r="A1500" s="133" t="s">
        <v>5803</v>
      </c>
      <c r="B1500" s="87" t="s">
        <v>5737</v>
      </c>
      <c r="C1500" s="95" t="s">
        <v>5804</v>
      </c>
      <c r="D1500" s="96" t="s">
        <v>436</v>
      </c>
      <c r="E1500" s="65">
        <v>45504</v>
      </c>
      <c r="F1500" s="96"/>
      <c r="G1500" s="96"/>
      <c r="H1500" s="96"/>
    </row>
    <row r="1501" spans="1:8" s="29" customFormat="1" ht="13.8" hidden="1" x14ac:dyDescent="0.3">
      <c r="A1501" s="103" t="s">
        <v>3254</v>
      </c>
      <c r="B1501" s="103" t="s">
        <v>1511</v>
      </c>
      <c r="C1501" s="104" t="s">
        <v>3255</v>
      </c>
      <c r="D1501" s="93" t="s">
        <v>1925</v>
      </c>
      <c r="E1501" s="105">
        <v>45809</v>
      </c>
      <c r="F1501" s="104"/>
      <c r="G1501" s="104"/>
      <c r="H1501" s="93"/>
    </row>
    <row r="1502" spans="1:8" s="29" customFormat="1" ht="13.8" hidden="1" x14ac:dyDescent="0.3">
      <c r="A1502" s="57" t="s">
        <v>3285</v>
      </c>
      <c r="B1502" s="57" t="s">
        <v>1488</v>
      </c>
      <c r="C1502" s="62">
        <v>21027</v>
      </c>
      <c r="D1502" s="93" t="s">
        <v>5966</v>
      </c>
      <c r="E1502" s="60">
        <v>45777</v>
      </c>
      <c r="F1502" s="93"/>
      <c r="G1502" s="93"/>
      <c r="H1502" s="93"/>
    </row>
    <row r="1503" spans="1:8" s="29" customFormat="1" ht="13.8" x14ac:dyDescent="0.25">
      <c r="A1503" s="44" t="s">
        <v>3287</v>
      </c>
      <c r="B1503" s="44" t="s">
        <v>3288</v>
      </c>
      <c r="C1503" s="45" t="s">
        <v>2103</v>
      </c>
      <c r="D1503" s="45" t="s">
        <v>1699</v>
      </c>
      <c r="E1503" s="69">
        <v>44347</v>
      </c>
      <c r="F1503" s="93"/>
      <c r="G1503" s="93"/>
      <c r="H1503" s="93"/>
    </row>
    <row r="1504" spans="1:8" s="29" customFormat="1" ht="13.8" x14ac:dyDescent="0.25">
      <c r="A1504" s="44" t="s">
        <v>5009</v>
      </c>
      <c r="B1504" s="44" t="s">
        <v>5010</v>
      </c>
      <c r="C1504" s="45" t="s">
        <v>5011</v>
      </c>
      <c r="D1504" s="93" t="s">
        <v>2008</v>
      </c>
      <c r="E1504" s="69">
        <v>44837</v>
      </c>
      <c r="F1504" s="93"/>
      <c r="G1504" s="93"/>
      <c r="H1504" s="93"/>
    </row>
    <row r="1505" spans="1:8" s="29" customFormat="1" ht="13.8" hidden="1" x14ac:dyDescent="0.25">
      <c r="A1505" s="100" t="s">
        <v>2858</v>
      </c>
      <c r="B1505" s="92" t="s">
        <v>4153</v>
      </c>
      <c r="C1505" s="93" t="s">
        <v>4154</v>
      </c>
      <c r="D1505" s="93" t="s">
        <v>1398</v>
      </c>
      <c r="E1505" s="94">
        <v>45401</v>
      </c>
      <c r="F1505" s="93"/>
      <c r="G1505" s="93"/>
      <c r="H1505" s="93"/>
    </row>
    <row r="1506" spans="1:8" s="29" customFormat="1" ht="13.8" hidden="1" x14ac:dyDescent="0.3">
      <c r="A1506" s="171" t="s">
        <v>7661</v>
      </c>
      <c r="B1506" s="31" t="s">
        <v>7651</v>
      </c>
      <c r="C1506" s="32" t="s">
        <v>7652</v>
      </c>
      <c r="D1506" s="33" t="s">
        <v>1398</v>
      </c>
      <c r="E1506" s="33">
        <v>45246</v>
      </c>
      <c r="F1506" s="32"/>
      <c r="G1506" s="32"/>
      <c r="H1506" s="32"/>
    </row>
    <row r="1507" spans="1:8" s="29" customFormat="1" ht="13.8" hidden="1" x14ac:dyDescent="0.25">
      <c r="A1507" s="99" t="s">
        <v>2014</v>
      </c>
      <c r="B1507" s="111" t="s">
        <v>1363</v>
      </c>
      <c r="C1507" s="45" t="s">
        <v>3258</v>
      </c>
      <c r="D1507" s="93" t="s">
        <v>2528</v>
      </c>
      <c r="E1507" s="46">
        <v>45227</v>
      </c>
      <c r="F1507" s="93"/>
      <c r="G1507" s="93"/>
      <c r="H1507" s="93"/>
    </row>
    <row r="1508" spans="1:8" s="29" customFormat="1" ht="13.8" hidden="1" x14ac:dyDescent="0.25">
      <c r="A1508" s="102" t="s">
        <v>2014</v>
      </c>
      <c r="B1508" s="92" t="s">
        <v>4085</v>
      </c>
      <c r="C1508" s="93" t="s">
        <v>4084</v>
      </c>
      <c r="D1508" s="93" t="s">
        <v>1398</v>
      </c>
      <c r="E1508" s="94">
        <v>45429</v>
      </c>
      <c r="F1508" s="93"/>
      <c r="G1508" s="93" t="s">
        <v>1385</v>
      </c>
      <c r="H1508" s="93" t="s">
        <v>1385</v>
      </c>
    </row>
    <row r="1509" spans="1:8" s="29" customFormat="1" ht="13.8" hidden="1" x14ac:dyDescent="0.25">
      <c r="A1509" s="100" t="s">
        <v>2014</v>
      </c>
      <c r="B1509" s="92" t="s">
        <v>4153</v>
      </c>
      <c r="C1509" s="93" t="s">
        <v>4154</v>
      </c>
      <c r="D1509" s="93" t="s">
        <v>1398</v>
      </c>
      <c r="E1509" s="94">
        <v>45401</v>
      </c>
      <c r="F1509" s="93"/>
      <c r="G1509" s="93"/>
      <c r="H1509" s="93"/>
    </row>
    <row r="1510" spans="1:8" s="29" customFormat="1" ht="13.8" hidden="1" x14ac:dyDescent="0.3">
      <c r="A1510" s="73" t="s">
        <v>2014</v>
      </c>
      <c r="B1510" s="89" t="s">
        <v>7666</v>
      </c>
      <c r="C1510" s="36" t="s">
        <v>7667</v>
      </c>
      <c r="D1510" s="36" t="s">
        <v>1398</v>
      </c>
      <c r="E1510" s="42">
        <v>45245</v>
      </c>
      <c r="F1510" s="32"/>
      <c r="G1510" s="32"/>
      <c r="H1510" s="32"/>
    </row>
    <row r="1511" spans="1:8" s="29" customFormat="1" ht="13.8" hidden="1" x14ac:dyDescent="0.3">
      <c r="A1511" s="57" t="s">
        <v>3126</v>
      </c>
      <c r="B1511" s="57" t="s">
        <v>1488</v>
      </c>
      <c r="C1511" s="62">
        <v>21027</v>
      </c>
      <c r="D1511" s="93" t="s">
        <v>5966</v>
      </c>
      <c r="E1511" s="60">
        <v>45777</v>
      </c>
      <c r="F1511" s="93"/>
      <c r="G1511" s="93"/>
      <c r="H1511" s="93"/>
    </row>
    <row r="1512" spans="1:8" s="29" customFormat="1" ht="13.8" hidden="1" x14ac:dyDescent="0.25">
      <c r="A1512" s="44" t="s">
        <v>3126</v>
      </c>
      <c r="B1512" s="44" t="s">
        <v>3136</v>
      </c>
      <c r="C1512" s="45" t="s">
        <v>3127</v>
      </c>
      <c r="D1512" s="45" t="s">
        <v>2528</v>
      </c>
      <c r="E1512" s="46">
        <v>45536</v>
      </c>
      <c r="F1512" s="93"/>
      <c r="G1512" s="93"/>
      <c r="H1512" s="93"/>
    </row>
    <row r="1513" spans="1:8" s="29" customFormat="1" ht="13.8" hidden="1" x14ac:dyDescent="0.25">
      <c r="A1513" s="91" t="s">
        <v>3352</v>
      </c>
      <c r="B1513" s="92" t="s">
        <v>3354</v>
      </c>
      <c r="C1513" s="93" t="s">
        <v>3152</v>
      </c>
      <c r="D1513" s="93" t="s">
        <v>3328</v>
      </c>
      <c r="E1513" s="94">
        <v>45169</v>
      </c>
      <c r="F1513" s="93"/>
      <c r="G1513" s="93"/>
      <c r="H1513" s="93"/>
    </row>
    <row r="1514" spans="1:8" s="29" customFormat="1" ht="13.8" hidden="1" x14ac:dyDescent="0.3">
      <c r="A1514" s="111" t="s">
        <v>2603</v>
      </c>
      <c r="B1514" s="111" t="s">
        <v>2604</v>
      </c>
      <c r="C1514" s="142" t="s">
        <v>2605</v>
      </c>
      <c r="D1514" s="93" t="s">
        <v>1398</v>
      </c>
      <c r="E1514" s="143">
        <v>45095</v>
      </c>
      <c r="F1514" s="142"/>
      <c r="G1514" s="142"/>
      <c r="H1514" s="93"/>
    </row>
    <row r="1515" spans="1:8" s="29" customFormat="1" ht="13.8" hidden="1" x14ac:dyDescent="0.25">
      <c r="A1515" s="110" t="s">
        <v>335</v>
      </c>
      <c r="B1515" s="87" t="s">
        <v>177</v>
      </c>
      <c r="C1515" s="95" t="s">
        <v>415</v>
      </c>
      <c r="D1515" s="96" t="s">
        <v>436</v>
      </c>
      <c r="E1515" s="65">
        <v>45230</v>
      </c>
      <c r="F1515" s="96"/>
      <c r="G1515" s="96"/>
      <c r="H1515" s="96"/>
    </row>
    <row r="1516" spans="1:8" s="29" customFormat="1" ht="13.8" hidden="1" x14ac:dyDescent="0.25">
      <c r="A1516" s="87" t="s">
        <v>5805</v>
      </c>
      <c r="B1516" s="87" t="s">
        <v>5806</v>
      </c>
      <c r="C1516" s="95" t="s">
        <v>5807</v>
      </c>
      <c r="D1516" s="96" t="s">
        <v>436</v>
      </c>
      <c r="E1516" s="65">
        <v>45412</v>
      </c>
      <c r="F1516" s="96"/>
      <c r="G1516" s="96"/>
      <c r="H1516" s="96"/>
    </row>
    <row r="1517" spans="1:8" s="29" customFormat="1" ht="13.8" hidden="1" x14ac:dyDescent="0.25">
      <c r="A1517" s="87" t="s">
        <v>5808</v>
      </c>
      <c r="B1517" s="87" t="s">
        <v>5583</v>
      </c>
      <c r="C1517" s="95" t="s">
        <v>5809</v>
      </c>
      <c r="D1517" s="96" t="s">
        <v>436</v>
      </c>
      <c r="E1517" s="65">
        <v>45291</v>
      </c>
      <c r="F1517" s="96"/>
      <c r="G1517" s="96"/>
      <c r="H1517" s="96"/>
    </row>
    <row r="1518" spans="1:8" s="29" customFormat="1" ht="13.8" hidden="1" x14ac:dyDescent="0.25">
      <c r="A1518" s="86" t="s">
        <v>7543</v>
      </c>
      <c r="B1518" s="86" t="s">
        <v>7544</v>
      </c>
      <c r="C1518" s="78" t="s">
        <v>7529</v>
      </c>
      <c r="D1518" s="104" t="s">
        <v>2915</v>
      </c>
      <c r="E1518" s="64">
        <v>45473</v>
      </c>
      <c r="F1518" s="93"/>
      <c r="G1518" s="93"/>
      <c r="H1518" s="93"/>
    </row>
    <row r="1519" spans="1:8" s="29" customFormat="1" ht="13.8" hidden="1" x14ac:dyDescent="0.25">
      <c r="A1519" s="87" t="s">
        <v>5810</v>
      </c>
      <c r="B1519" s="87" t="s">
        <v>5811</v>
      </c>
      <c r="C1519" s="95" t="s">
        <v>5812</v>
      </c>
      <c r="D1519" s="96" t="s">
        <v>436</v>
      </c>
      <c r="E1519" s="65">
        <v>45657</v>
      </c>
      <c r="F1519" s="96"/>
      <c r="G1519" s="96"/>
      <c r="H1519" s="96"/>
    </row>
    <row r="1520" spans="1:8" s="29" customFormat="1" ht="13.8" hidden="1" x14ac:dyDescent="0.25">
      <c r="A1520" s="48" t="s">
        <v>4990</v>
      </c>
      <c r="B1520" s="48" t="s">
        <v>1509</v>
      </c>
      <c r="C1520" s="51" t="s">
        <v>4991</v>
      </c>
      <c r="D1520" s="104" t="s">
        <v>2915</v>
      </c>
      <c r="E1520" s="52">
        <v>45107</v>
      </c>
      <c r="F1520" s="93"/>
      <c r="G1520" s="93"/>
      <c r="H1520" s="93" t="s">
        <v>1533</v>
      </c>
    </row>
    <row r="1521" spans="1:8" s="29" customFormat="1" ht="13.8" x14ac:dyDescent="0.3">
      <c r="A1521" s="111" t="s">
        <v>2195</v>
      </c>
      <c r="B1521" s="111" t="s">
        <v>2194</v>
      </c>
      <c r="C1521" s="142" t="s">
        <v>2196</v>
      </c>
      <c r="D1521" s="93" t="s">
        <v>2002</v>
      </c>
      <c r="E1521" s="153">
        <v>44895</v>
      </c>
      <c r="F1521" s="142"/>
      <c r="G1521" s="142" t="s">
        <v>1385</v>
      </c>
      <c r="H1521" s="93" t="s">
        <v>1385</v>
      </c>
    </row>
    <row r="1522" spans="1:8" s="29" customFormat="1" ht="13.8" hidden="1" x14ac:dyDescent="0.25">
      <c r="A1522" s="100" t="s">
        <v>4114</v>
      </c>
      <c r="B1522" s="92" t="s">
        <v>4153</v>
      </c>
      <c r="C1522" s="93" t="s">
        <v>4154</v>
      </c>
      <c r="D1522" s="93" t="s">
        <v>1398</v>
      </c>
      <c r="E1522" s="94">
        <v>45401</v>
      </c>
      <c r="F1522" s="93"/>
      <c r="G1522" s="93"/>
      <c r="H1522" s="93"/>
    </row>
    <row r="1523" spans="1:8" s="29" customFormat="1" ht="13.8" hidden="1" x14ac:dyDescent="0.25">
      <c r="A1523" s="87" t="s">
        <v>5813</v>
      </c>
      <c r="B1523" s="87" t="s">
        <v>5814</v>
      </c>
      <c r="C1523" s="95" t="s">
        <v>5815</v>
      </c>
      <c r="D1523" s="96" t="s">
        <v>436</v>
      </c>
      <c r="E1523" s="65">
        <v>45657</v>
      </c>
      <c r="F1523" s="96"/>
      <c r="G1523" s="96"/>
      <c r="H1523" s="96"/>
    </row>
    <row r="1524" spans="1:8" s="29" customFormat="1" ht="13.8" hidden="1" x14ac:dyDescent="0.25">
      <c r="A1524" s="100" t="s">
        <v>4146</v>
      </c>
      <c r="B1524" s="92" t="s">
        <v>4153</v>
      </c>
      <c r="C1524" s="93" t="s">
        <v>4154</v>
      </c>
      <c r="D1524" s="93" t="s">
        <v>1398</v>
      </c>
      <c r="E1524" s="94">
        <v>45401</v>
      </c>
      <c r="F1524" s="93"/>
      <c r="G1524" s="93"/>
      <c r="H1524" s="93"/>
    </row>
    <row r="1525" spans="1:8" s="29" customFormat="1" ht="13.8" hidden="1" x14ac:dyDescent="0.3">
      <c r="A1525" s="57" t="s">
        <v>336</v>
      </c>
      <c r="B1525" s="57" t="s">
        <v>1488</v>
      </c>
      <c r="C1525" s="62">
        <v>21027</v>
      </c>
      <c r="D1525" s="93" t="s">
        <v>5966</v>
      </c>
      <c r="E1525" s="60">
        <v>45777</v>
      </c>
      <c r="F1525" s="93"/>
      <c r="G1525" s="93"/>
      <c r="H1525" s="93"/>
    </row>
    <row r="1526" spans="1:8" s="29" customFormat="1" ht="13.8" hidden="1" x14ac:dyDescent="0.3">
      <c r="A1526" s="57" t="s">
        <v>336</v>
      </c>
      <c r="B1526" s="57" t="s">
        <v>2495</v>
      </c>
      <c r="C1526" s="62">
        <v>21030</v>
      </c>
      <c r="D1526" s="93" t="s">
        <v>5966</v>
      </c>
      <c r="E1526" s="60">
        <v>45961</v>
      </c>
      <c r="F1526" s="93"/>
      <c r="G1526" s="93"/>
      <c r="H1526" s="93"/>
    </row>
    <row r="1527" spans="1:8" s="29" customFormat="1" ht="13.8" hidden="1" x14ac:dyDescent="0.3">
      <c r="A1527" s="57" t="s">
        <v>336</v>
      </c>
      <c r="B1527" s="57" t="s">
        <v>1495</v>
      </c>
      <c r="C1527" s="62">
        <v>2202</v>
      </c>
      <c r="D1527" s="93" t="s">
        <v>5966</v>
      </c>
      <c r="E1527" s="60">
        <v>45230</v>
      </c>
      <c r="F1527" s="93"/>
      <c r="G1527" s="93"/>
      <c r="H1527" s="93"/>
    </row>
    <row r="1528" spans="1:8" s="29" customFormat="1" ht="13.8" hidden="1" x14ac:dyDescent="0.3">
      <c r="A1528" s="57" t="s">
        <v>336</v>
      </c>
      <c r="B1528" s="57" t="s">
        <v>5934</v>
      </c>
      <c r="C1528" s="62">
        <v>2209</v>
      </c>
      <c r="D1528" s="93" t="s">
        <v>5966</v>
      </c>
      <c r="E1528" s="60">
        <v>45276</v>
      </c>
      <c r="F1528" s="93"/>
      <c r="G1528" s="93"/>
      <c r="H1528" s="93"/>
    </row>
    <row r="1529" spans="1:8" s="29" customFormat="1" ht="13.8" hidden="1" x14ac:dyDescent="0.3">
      <c r="A1529" s="57" t="s">
        <v>336</v>
      </c>
      <c r="B1529" s="92" t="s">
        <v>4550</v>
      </c>
      <c r="C1529" s="93" t="s">
        <v>4548</v>
      </c>
      <c r="D1529" s="93" t="s">
        <v>4549</v>
      </c>
      <c r="E1529" s="94">
        <v>46203</v>
      </c>
      <c r="F1529" s="93"/>
      <c r="G1529" s="93"/>
      <c r="H1529" s="93"/>
    </row>
    <row r="1530" spans="1:8" s="29" customFormat="1" ht="13.8" hidden="1" x14ac:dyDescent="0.25">
      <c r="A1530" s="87" t="s">
        <v>336</v>
      </c>
      <c r="B1530" s="87" t="s">
        <v>337</v>
      </c>
      <c r="C1530" s="95" t="s">
        <v>2465</v>
      </c>
      <c r="D1530" s="96" t="s">
        <v>436</v>
      </c>
      <c r="E1530" s="65">
        <v>45138</v>
      </c>
      <c r="F1530" s="96"/>
      <c r="G1530" s="96"/>
      <c r="H1530" s="96"/>
    </row>
    <row r="1531" spans="1:8" s="29" customFormat="1" ht="13.8" hidden="1" x14ac:dyDescent="0.3">
      <c r="A1531" s="57" t="s">
        <v>501</v>
      </c>
      <c r="B1531" s="92" t="s">
        <v>4550</v>
      </c>
      <c r="C1531" s="93" t="s">
        <v>4548</v>
      </c>
      <c r="D1531" s="93" t="s">
        <v>4549</v>
      </c>
      <c r="E1531" s="94">
        <v>46203</v>
      </c>
      <c r="F1531" s="93"/>
      <c r="G1531" s="93"/>
      <c r="H1531" s="93"/>
    </row>
    <row r="1532" spans="1:8" s="29" customFormat="1" ht="13.8" hidden="1" x14ac:dyDescent="0.25">
      <c r="A1532" s="127" t="s">
        <v>501</v>
      </c>
      <c r="B1532" s="44" t="s">
        <v>3809</v>
      </c>
      <c r="C1532" s="45" t="s">
        <v>3810</v>
      </c>
      <c r="D1532" s="45" t="s">
        <v>1398</v>
      </c>
      <c r="E1532" s="46">
        <v>45382</v>
      </c>
      <c r="F1532" s="45"/>
      <c r="G1532" s="45" t="s">
        <v>1385</v>
      </c>
      <c r="H1532" s="45" t="s">
        <v>1385</v>
      </c>
    </row>
    <row r="1533" spans="1:8" s="29" customFormat="1" ht="13.8" hidden="1" x14ac:dyDescent="0.3">
      <c r="A1533" s="99" t="s">
        <v>4554</v>
      </c>
      <c r="B1533" s="92" t="s">
        <v>4555</v>
      </c>
      <c r="C1533" s="93" t="s">
        <v>4556</v>
      </c>
      <c r="D1533" s="93" t="s">
        <v>4549</v>
      </c>
      <c r="E1533" s="94">
        <v>45633</v>
      </c>
      <c r="F1533" s="93"/>
      <c r="G1533" s="93"/>
      <c r="H1533" s="93"/>
    </row>
    <row r="1534" spans="1:8" s="29" customFormat="1" ht="13.8" hidden="1" x14ac:dyDescent="0.25">
      <c r="A1534" s="44" t="s">
        <v>1748</v>
      </c>
      <c r="B1534" s="44" t="s">
        <v>1787</v>
      </c>
      <c r="C1534" s="45" t="s">
        <v>2540</v>
      </c>
      <c r="D1534" s="45" t="s">
        <v>1800</v>
      </c>
      <c r="E1534" s="45" t="s">
        <v>2978</v>
      </c>
      <c r="F1534" s="93"/>
      <c r="G1534" s="93"/>
      <c r="H1534" s="93"/>
    </row>
    <row r="1535" spans="1:8" s="29" customFormat="1" ht="13.8" hidden="1" x14ac:dyDescent="0.3">
      <c r="A1535" s="73" t="s">
        <v>7727</v>
      </c>
      <c r="B1535" s="89" t="s">
        <v>1399</v>
      </c>
      <c r="C1535" s="36" t="s">
        <v>7695</v>
      </c>
      <c r="D1535" s="36" t="s">
        <v>1398</v>
      </c>
      <c r="E1535" s="42">
        <v>45132</v>
      </c>
      <c r="F1535" s="32"/>
      <c r="G1535" s="32"/>
      <c r="H1535" s="32"/>
    </row>
    <row r="1536" spans="1:8" s="29" customFormat="1" ht="13.8" hidden="1" x14ac:dyDescent="0.3">
      <c r="A1536" s="73" t="s">
        <v>1285</v>
      </c>
      <c r="B1536" s="89" t="s">
        <v>7805</v>
      </c>
      <c r="C1536" s="36" t="s">
        <v>7806</v>
      </c>
      <c r="D1536" s="36" t="s">
        <v>1398</v>
      </c>
      <c r="E1536" s="42">
        <v>45139</v>
      </c>
      <c r="F1536" s="32"/>
      <c r="G1536" s="32"/>
      <c r="H1536" s="32"/>
    </row>
    <row r="1537" spans="1:8" s="29" customFormat="1" ht="13.8" hidden="1" x14ac:dyDescent="0.25">
      <c r="A1537" s="44" t="s">
        <v>1463</v>
      </c>
      <c r="B1537" s="44" t="s">
        <v>1509</v>
      </c>
      <c r="C1537" s="45" t="s">
        <v>5958</v>
      </c>
      <c r="D1537" s="93" t="s">
        <v>5966</v>
      </c>
      <c r="E1537" s="70" t="s">
        <v>1528</v>
      </c>
      <c r="F1537" s="93"/>
      <c r="G1537" s="93"/>
      <c r="H1537" s="93"/>
    </row>
    <row r="1538" spans="1:8" s="29" customFormat="1" ht="13.8" hidden="1" x14ac:dyDescent="0.3">
      <c r="A1538" s="99" t="s">
        <v>2063</v>
      </c>
      <c r="B1538" s="92" t="s">
        <v>5001</v>
      </c>
      <c r="C1538" s="93" t="s">
        <v>5000</v>
      </c>
      <c r="D1538" s="93" t="s">
        <v>1398</v>
      </c>
      <c r="E1538" s="94">
        <v>45245</v>
      </c>
      <c r="F1538" s="93"/>
      <c r="G1538" s="93"/>
      <c r="H1538" s="93" t="s">
        <v>1385</v>
      </c>
    </row>
    <row r="1539" spans="1:8" s="29" customFormat="1" ht="13.8" hidden="1" x14ac:dyDescent="0.25">
      <c r="A1539" s="71" t="s">
        <v>7728</v>
      </c>
      <c r="B1539" s="71" t="s">
        <v>1603</v>
      </c>
      <c r="C1539" s="88" t="s">
        <v>7718</v>
      </c>
      <c r="D1539" s="88" t="s">
        <v>1398</v>
      </c>
      <c r="E1539" s="43">
        <v>45582</v>
      </c>
      <c r="F1539" s="32"/>
      <c r="G1539" s="32"/>
      <c r="H1539" s="32"/>
    </row>
    <row r="1540" spans="1:8" s="29" customFormat="1" ht="13.8" hidden="1" x14ac:dyDescent="0.25">
      <c r="A1540" s="71" t="s">
        <v>7738</v>
      </c>
      <c r="B1540" s="89" t="s">
        <v>1612</v>
      </c>
      <c r="C1540" s="36" t="s">
        <v>7735</v>
      </c>
      <c r="D1540" s="36" t="s">
        <v>1398</v>
      </c>
      <c r="E1540" s="42">
        <v>46166</v>
      </c>
      <c r="F1540" s="32"/>
      <c r="G1540" s="32"/>
      <c r="H1540" s="32"/>
    </row>
    <row r="1541" spans="1:8" s="29" customFormat="1" ht="13.8" hidden="1" x14ac:dyDescent="0.3">
      <c r="A1541" s="73" t="s">
        <v>7729</v>
      </c>
      <c r="B1541" s="89" t="s">
        <v>1399</v>
      </c>
      <c r="C1541" s="36" t="s">
        <v>7695</v>
      </c>
      <c r="D1541" s="36" t="s">
        <v>1398</v>
      </c>
      <c r="E1541" s="42">
        <v>45132</v>
      </c>
      <c r="F1541" s="32"/>
      <c r="G1541" s="32"/>
      <c r="H1541" s="32"/>
    </row>
    <row r="1542" spans="1:8" s="29" customFormat="1" ht="13.8" hidden="1" x14ac:dyDescent="0.3">
      <c r="A1542" s="99" t="s">
        <v>1948</v>
      </c>
      <c r="B1542" s="92" t="s">
        <v>3657</v>
      </c>
      <c r="C1542" s="93" t="s">
        <v>3686</v>
      </c>
      <c r="D1542" s="93" t="s">
        <v>1814</v>
      </c>
      <c r="E1542" s="94">
        <v>45291</v>
      </c>
      <c r="F1542" s="93"/>
      <c r="G1542" s="93"/>
      <c r="H1542" s="93"/>
    </row>
    <row r="1543" spans="1:8" s="29" customFormat="1" ht="13.8" hidden="1" x14ac:dyDescent="0.25">
      <c r="A1543" s="102" t="s">
        <v>4042</v>
      </c>
      <c r="B1543" s="92" t="s">
        <v>4085</v>
      </c>
      <c r="C1543" s="93" t="s">
        <v>4084</v>
      </c>
      <c r="D1543" s="93" t="s">
        <v>1398</v>
      </c>
      <c r="E1543" s="94">
        <v>45429</v>
      </c>
      <c r="F1543" s="93"/>
      <c r="G1543" s="93" t="s">
        <v>1385</v>
      </c>
      <c r="H1543" s="93" t="s">
        <v>1385</v>
      </c>
    </row>
    <row r="1544" spans="1:8" s="29" customFormat="1" ht="13.8" hidden="1" x14ac:dyDescent="0.3">
      <c r="A1544" s="117" t="s">
        <v>2364</v>
      </c>
      <c r="B1544" s="117" t="s">
        <v>2314</v>
      </c>
      <c r="C1544" s="106" t="s">
        <v>2315</v>
      </c>
      <c r="D1544" s="93" t="s">
        <v>1593</v>
      </c>
      <c r="E1544" s="119">
        <v>45260</v>
      </c>
      <c r="F1544" s="93"/>
      <c r="G1544" s="93"/>
      <c r="H1544" s="93"/>
    </row>
    <row r="1545" spans="1:8" s="29" customFormat="1" ht="13.8" hidden="1" x14ac:dyDescent="0.3">
      <c r="A1545" s="99" t="s">
        <v>1954</v>
      </c>
      <c r="B1545" s="92" t="s">
        <v>3657</v>
      </c>
      <c r="C1545" s="93" t="s">
        <v>3686</v>
      </c>
      <c r="D1545" s="93" t="s">
        <v>1814</v>
      </c>
      <c r="E1545" s="94">
        <v>45291</v>
      </c>
      <c r="F1545" s="93"/>
      <c r="G1545" s="93"/>
      <c r="H1545" s="93"/>
    </row>
    <row r="1546" spans="1:8" s="29" customFormat="1" ht="13.8" hidden="1" x14ac:dyDescent="0.3">
      <c r="A1546" s="57" t="s">
        <v>4521</v>
      </c>
      <c r="B1546" s="57" t="s">
        <v>2495</v>
      </c>
      <c r="C1546" s="62">
        <v>21030</v>
      </c>
      <c r="D1546" s="93" t="s">
        <v>5966</v>
      </c>
      <c r="E1546" s="60">
        <v>45961</v>
      </c>
      <c r="F1546" s="93"/>
      <c r="G1546" s="93"/>
      <c r="H1546" s="93"/>
    </row>
    <row r="1547" spans="1:8" s="29" customFormat="1" ht="13.8" hidden="1" x14ac:dyDescent="0.3">
      <c r="A1547" s="57" t="s">
        <v>4521</v>
      </c>
      <c r="B1547" s="92" t="s">
        <v>4550</v>
      </c>
      <c r="C1547" s="93" t="s">
        <v>4548</v>
      </c>
      <c r="D1547" s="93" t="s">
        <v>4549</v>
      </c>
      <c r="E1547" s="94">
        <v>46203</v>
      </c>
      <c r="F1547" s="93"/>
      <c r="G1547" s="93"/>
      <c r="H1547" s="93"/>
    </row>
    <row r="1548" spans="1:8" s="29" customFormat="1" ht="13.8" hidden="1" x14ac:dyDescent="0.25">
      <c r="A1548" s="102" t="s">
        <v>4043</v>
      </c>
      <c r="B1548" s="92" t="s">
        <v>4085</v>
      </c>
      <c r="C1548" s="93" t="s">
        <v>4084</v>
      </c>
      <c r="D1548" s="93" t="s">
        <v>1398</v>
      </c>
      <c r="E1548" s="94">
        <v>45429</v>
      </c>
      <c r="F1548" s="93"/>
      <c r="G1548" s="93" t="s">
        <v>1385</v>
      </c>
      <c r="H1548" s="93" t="s">
        <v>1385</v>
      </c>
    </row>
    <row r="1549" spans="1:8" s="29" customFormat="1" ht="13.8" hidden="1" x14ac:dyDescent="0.25">
      <c r="A1549" s="41" t="s">
        <v>7784</v>
      </c>
      <c r="B1549" s="41" t="s">
        <v>7778</v>
      </c>
      <c r="C1549" s="88" t="s">
        <v>7779</v>
      </c>
      <c r="D1549" s="36" t="s">
        <v>1398</v>
      </c>
      <c r="E1549" s="43">
        <v>45610</v>
      </c>
      <c r="F1549" s="32"/>
      <c r="G1549" s="32"/>
      <c r="H1549" s="32"/>
    </row>
    <row r="1550" spans="1:8" s="29" customFormat="1" ht="13.8" hidden="1" x14ac:dyDescent="0.25">
      <c r="A1550" s="44" t="s">
        <v>9029</v>
      </c>
      <c r="B1550" s="44" t="s">
        <v>9030</v>
      </c>
      <c r="C1550" s="45" t="s">
        <v>9031</v>
      </c>
      <c r="D1550" s="93" t="s">
        <v>436</v>
      </c>
      <c r="E1550" s="46">
        <v>45991</v>
      </c>
      <c r="F1550" s="45"/>
      <c r="G1550" s="45"/>
      <c r="H1550" s="93"/>
    </row>
    <row r="1551" spans="1:8" s="29" customFormat="1" ht="13.8" hidden="1" x14ac:dyDescent="0.25">
      <c r="A1551" s="87" t="s">
        <v>2938</v>
      </c>
      <c r="B1551" s="87" t="s">
        <v>5588</v>
      </c>
      <c r="C1551" s="95" t="s">
        <v>5816</v>
      </c>
      <c r="D1551" s="96" t="s">
        <v>436</v>
      </c>
      <c r="E1551" s="65">
        <v>45291</v>
      </c>
      <c r="F1551" s="96"/>
      <c r="G1551" s="96"/>
      <c r="H1551" s="96"/>
    </row>
    <row r="1552" spans="1:8" s="29" customFormat="1" ht="13.8" hidden="1" x14ac:dyDescent="0.25">
      <c r="A1552" s="102" t="s">
        <v>4046</v>
      </c>
      <c r="B1552" s="92" t="s">
        <v>4085</v>
      </c>
      <c r="C1552" s="93" t="s">
        <v>4084</v>
      </c>
      <c r="D1552" s="93" t="s">
        <v>1398</v>
      </c>
      <c r="E1552" s="94">
        <v>45429</v>
      </c>
      <c r="F1552" s="93"/>
      <c r="G1552" s="93" t="s">
        <v>1385</v>
      </c>
      <c r="H1552" s="93" t="s">
        <v>1385</v>
      </c>
    </row>
    <row r="1553" spans="1:8" s="29" customFormat="1" ht="13.8" hidden="1" x14ac:dyDescent="0.25">
      <c r="A1553" s="114" t="s">
        <v>2365</v>
      </c>
      <c r="B1553" s="114" t="s">
        <v>3089</v>
      </c>
      <c r="C1553" s="106" t="s">
        <v>1590</v>
      </c>
      <c r="D1553" s="93" t="s">
        <v>1593</v>
      </c>
      <c r="E1553" s="115">
        <v>45107</v>
      </c>
      <c r="F1553" s="93"/>
      <c r="G1553" s="93"/>
      <c r="H1553" s="93"/>
    </row>
    <row r="1554" spans="1:8" s="29" customFormat="1" ht="13.8" hidden="1" x14ac:dyDescent="0.25">
      <c r="A1554" s="103" t="s">
        <v>1287</v>
      </c>
      <c r="B1554" s="103" t="s">
        <v>1352</v>
      </c>
      <c r="C1554" s="104" t="s">
        <v>2894</v>
      </c>
      <c r="D1554" s="45" t="s">
        <v>1699</v>
      </c>
      <c r="E1554" s="105">
        <v>45535</v>
      </c>
      <c r="F1554" s="93"/>
      <c r="G1554" s="93"/>
      <c r="H1554" s="93"/>
    </row>
    <row r="1555" spans="1:8" s="29" customFormat="1" ht="13.8" hidden="1" x14ac:dyDescent="0.3">
      <c r="A1555" s="57" t="s">
        <v>1287</v>
      </c>
      <c r="B1555" s="92" t="s">
        <v>4550</v>
      </c>
      <c r="C1555" s="93" t="s">
        <v>4548</v>
      </c>
      <c r="D1555" s="93" t="s">
        <v>4549</v>
      </c>
      <c r="E1555" s="94">
        <v>46203</v>
      </c>
      <c r="F1555" s="93"/>
      <c r="G1555" s="93"/>
      <c r="H1555" s="93"/>
    </row>
    <row r="1556" spans="1:8" s="29" customFormat="1" ht="13.8" hidden="1" x14ac:dyDescent="0.3">
      <c r="A1556" s="57" t="s">
        <v>973</v>
      </c>
      <c r="B1556" s="57" t="s">
        <v>2495</v>
      </c>
      <c r="C1556" s="62">
        <v>21030</v>
      </c>
      <c r="D1556" s="93" t="s">
        <v>5966</v>
      </c>
      <c r="E1556" s="60">
        <v>45961</v>
      </c>
      <c r="F1556" s="93"/>
      <c r="G1556" s="93"/>
      <c r="H1556" s="93"/>
    </row>
    <row r="1557" spans="1:8" s="29" customFormat="1" ht="13.8" hidden="1" x14ac:dyDescent="0.3">
      <c r="A1557" s="57" t="s">
        <v>488</v>
      </c>
      <c r="B1557" s="92" t="s">
        <v>4550</v>
      </c>
      <c r="C1557" s="93" t="s">
        <v>4548</v>
      </c>
      <c r="D1557" s="93" t="s">
        <v>4549</v>
      </c>
      <c r="E1557" s="94">
        <v>46203</v>
      </c>
      <c r="F1557" s="93"/>
      <c r="G1557" s="93"/>
      <c r="H1557" s="93"/>
    </row>
    <row r="1558" spans="1:8" s="29" customFormat="1" ht="13.8" hidden="1" x14ac:dyDescent="0.25">
      <c r="A1558" s="127" t="s">
        <v>488</v>
      </c>
      <c r="B1558" s="44" t="s">
        <v>3809</v>
      </c>
      <c r="C1558" s="45" t="s">
        <v>3810</v>
      </c>
      <c r="D1558" s="45" t="s">
        <v>1398</v>
      </c>
      <c r="E1558" s="46">
        <v>45382</v>
      </c>
      <c r="F1558" s="45"/>
      <c r="G1558" s="45" t="s">
        <v>1385</v>
      </c>
      <c r="H1558" s="45" t="s">
        <v>1385</v>
      </c>
    </row>
    <row r="1559" spans="1:8" s="29" customFormat="1" ht="13.8" hidden="1" x14ac:dyDescent="0.25">
      <c r="A1559" s="44" t="s">
        <v>1288</v>
      </c>
      <c r="B1559" s="44" t="s">
        <v>1511</v>
      </c>
      <c r="C1559" s="45" t="s">
        <v>5959</v>
      </c>
      <c r="D1559" s="93" t="s">
        <v>5966</v>
      </c>
      <c r="E1559" s="70" t="s">
        <v>1528</v>
      </c>
      <c r="F1559" s="93"/>
      <c r="G1559" s="93"/>
      <c r="H1559" s="93"/>
    </row>
    <row r="1560" spans="1:8" s="29" customFormat="1" ht="13.8" hidden="1" x14ac:dyDescent="0.3">
      <c r="A1560" s="57" t="s">
        <v>5920</v>
      </c>
      <c r="B1560" s="57" t="s">
        <v>2495</v>
      </c>
      <c r="C1560" s="62">
        <v>21030</v>
      </c>
      <c r="D1560" s="93" t="s">
        <v>5966</v>
      </c>
      <c r="E1560" s="60">
        <v>45961</v>
      </c>
      <c r="F1560" s="93"/>
      <c r="G1560" s="93"/>
      <c r="H1560" s="93"/>
    </row>
    <row r="1561" spans="1:8" s="29" customFormat="1" ht="13.8" hidden="1" x14ac:dyDescent="0.25">
      <c r="A1561" s="44" t="s">
        <v>8363</v>
      </c>
      <c r="B1561" s="44" t="s">
        <v>5129</v>
      </c>
      <c r="C1561" s="45" t="s">
        <v>8364</v>
      </c>
      <c r="D1561" s="225" t="s">
        <v>8365</v>
      </c>
      <c r="E1561" s="46">
        <v>45473</v>
      </c>
      <c r="F1561" s="93"/>
      <c r="G1561" s="93"/>
      <c r="H1561" s="93"/>
    </row>
    <row r="1562" spans="1:8" s="29" customFormat="1" ht="13.8" hidden="1" x14ac:dyDescent="0.3">
      <c r="A1562" s="135" t="s">
        <v>6120</v>
      </c>
      <c r="B1562" s="131" t="s">
        <v>7550</v>
      </c>
      <c r="C1562" s="96" t="s">
        <v>3086</v>
      </c>
      <c r="D1562" s="96" t="s">
        <v>1980</v>
      </c>
      <c r="E1562" s="112">
        <v>45016</v>
      </c>
      <c r="F1562" s="93"/>
      <c r="G1562" s="93"/>
      <c r="H1562" s="93"/>
    </row>
    <row r="1563" spans="1:8" s="29" customFormat="1" ht="13.8" hidden="1" x14ac:dyDescent="0.3">
      <c r="A1563" s="57" t="s">
        <v>116</v>
      </c>
      <c r="B1563" s="57" t="s">
        <v>1488</v>
      </c>
      <c r="C1563" s="62">
        <v>21027</v>
      </c>
      <c r="D1563" s="93" t="s">
        <v>5966</v>
      </c>
      <c r="E1563" s="60">
        <v>45777</v>
      </c>
      <c r="F1563" s="93"/>
      <c r="G1563" s="93"/>
      <c r="H1563" s="93"/>
    </row>
    <row r="1564" spans="1:8" s="29" customFormat="1" ht="13.8" hidden="1" x14ac:dyDescent="0.3">
      <c r="A1564" s="57" t="s">
        <v>116</v>
      </c>
      <c r="B1564" s="92" t="s">
        <v>4550</v>
      </c>
      <c r="C1564" s="93" t="s">
        <v>4548</v>
      </c>
      <c r="D1564" s="93" t="s">
        <v>4549</v>
      </c>
      <c r="E1564" s="94">
        <v>46203</v>
      </c>
      <c r="F1564" s="93"/>
      <c r="G1564" s="93"/>
      <c r="H1564" s="93"/>
    </row>
    <row r="1565" spans="1:8" s="29" customFormat="1" ht="13.8" hidden="1" x14ac:dyDescent="0.25">
      <c r="A1565" s="98" t="s">
        <v>3392</v>
      </c>
      <c r="B1565" s="92" t="s">
        <v>3148</v>
      </c>
      <c r="C1565" s="93" t="s">
        <v>3329</v>
      </c>
      <c r="D1565" s="93" t="s">
        <v>3328</v>
      </c>
      <c r="E1565" s="94">
        <v>45169</v>
      </c>
      <c r="F1565" s="93"/>
      <c r="G1565" s="93"/>
      <c r="H1565" s="93"/>
    </row>
    <row r="1566" spans="1:8" s="29" customFormat="1" ht="13.8" hidden="1" x14ac:dyDescent="0.25">
      <c r="A1566" s="102" t="s">
        <v>116</v>
      </c>
      <c r="B1566" s="92" t="s">
        <v>4085</v>
      </c>
      <c r="C1566" s="93" t="s">
        <v>4084</v>
      </c>
      <c r="D1566" s="93" t="s">
        <v>1398</v>
      </c>
      <c r="E1566" s="94">
        <v>45429</v>
      </c>
      <c r="F1566" s="93"/>
      <c r="G1566" s="93" t="s">
        <v>1385</v>
      </c>
      <c r="H1566" s="93" t="s">
        <v>1385</v>
      </c>
    </row>
    <row r="1567" spans="1:8" s="29" customFormat="1" ht="13.8" hidden="1" x14ac:dyDescent="0.25">
      <c r="A1567" s="100" t="s">
        <v>116</v>
      </c>
      <c r="B1567" s="92" t="s">
        <v>4153</v>
      </c>
      <c r="C1567" s="93" t="s">
        <v>4154</v>
      </c>
      <c r="D1567" s="93" t="s">
        <v>1398</v>
      </c>
      <c r="E1567" s="94">
        <v>45401</v>
      </c>
      <c r="F1567" s="93"/>
      <c r="G1567" s="93"/>
      <c r="H1567" s="93"/>
    </row>
    <row r="1568" spans="1:8" s="29" customFormat="1" ht="13.8" hidden="1" x14ac:dyDescent="0.25">
      <c r="A1568" s="41" t="s">
        <v>116</v>
      </c>
      <c r="B1568" s="89" t="s">
        <v>7741</v>
      </c>
      <c r="C1568" s="36" t="s">
        <v>7742</v>
      </c>
      <c r="D1568" s="36" t="s">
        <v>1398</v>
      </c>
      <c r="E1568" s="42">
        <v>45372</v>
      </c>
      <c r="F1568" s="32"/>
      <c r="G1568" s="32"/>
      <c r="H1568" s="32"/>
    </row>
    <row r="1569" spans="1:8" s="29" customFormat="1" ht="13.8" hidden="1" x14ac:dyDescent="0.25">
      <c r="A1569" s="41" t="s">
        <v>116</v>
      </c>
      <c r="B1569" s="89" t="s">
        <v>7741</v>
      </c>
      <c r="C1569" s="36" t="s">
        <v>7815</v>
      </c>
      <c r="D1569" s="36" t="s">
        <v>1398</v>
      </c>
      <c r="E1569" s="42">
        <v>45169</v>
      </c>
      <c r="F1569" s="32"/>
      <c r="G1569" s="32"/>
      <c r="H1569" s="32"/>
    </row>
    <row r="1570" spans="1:8" s="29" customFormat="1" ht="13.8" hidden="1" x14ac:dyDescent="0.25">
      <c r="A1570" s="92" t="s">
        <v>4623</v>
      </c>
      <c r="B1570" s="92" t="s">
        <v>1583</v>
      </c>
      <c r="C1570" s="93" t="s">
        <v>4627</v>
      </c>
      <c r="D1570" s="93" t="s">
        <v>1398</v>
      </c>
      <c r="E1570" s="94">
        <v>45155</v>
      </c>
      <c r="F1570" s="93"/>
      <c r="G1570" s="93" t="s">
        <v>1385</v>
      </c>
      <c r="H1570" s="44" t="s">
        <v>1533</v>
      </c>
    </row>
    <row r="1571" spans="1:8" s="29" customFormat="1" ht="13.8" hidden="1" x14ac:dyDescent="0.3">
      <c r="A1571" s="57" t="s">
        <v>5921</v>
      </c>
      <c r="B1571" s="57" t="s">
        <v>2495</v>
      </c>
      <c r="C1571" s="62">
        <v>21030</v>
      </c>
      <c r="D1571" s="93" t="s">
        <v>5966</v>
      </c>
      <c r="E1571" s="60">
        <v>45961</v>
      </c>
      <c r="F1571" s="93"/>
      <c r="G1571" s="93"/>
      <c r="H1571" s="93"/>
    </row>
    <row r="1572" spans="1:8" s="29" customFormat="1" ht="13.8" hidden="1" x14ac:dyDescent="0.25">
      <c r="A1572" s="44" t="s">
        <v>5922</v>
      </c>
      <c r="B1572" s="44" t="s">
        <v>5937</v>
      </c>
      <c r="C1572" s="45" t="s">
        <v>5961</v>
      </c>
      <c r="D1572" s="93" t="s">
        <v>5966</v>
      </c>
      <c r="E1572" s="70" t="s">
        <v>1528</v>
      </c>
      <c r="F1572" s="93"/>
      <c r="G1572" s="93"/>
      <c r="H1572" s="93"/>
    </row>
    <row r="1573" spans="1:8" s="29" customFormat="1" ht="13.8" hidden="1" x14ac:dyDescent="0.3">
      <c r="A1573" s="57" t="s">
        <v>2621</v>
      </c>
      <c r="B1573" s="57" t="s">
        <v>1488</v>
      </c>
      <c r="C1573" s="62">
        <v>21027</v>
      </c>
      <c r="D1573" s="93" t="s">
        <v>5966</v>
      </c>
      <c r="E1573" s="60">
        <v>45777</v>
      </c>
      <c r="F1573" s="93"/>
      <c r="G1573" s="93"/>
      <c r="H1573" s="93"/>
    </row>
    <row r="1574" spans="1:8" s="29" customFormat="1" ht="13.8" hidden="1" x14ac:dyDescent="0.25">
      <c r="A1574" s="41" t="s">
        <v>626</v>
      </c>
      <c r="B1574" s="89" t="s">
        <v>7741</v>
      </c>
      <c r="C1574" s="36" t="s">
        <v>7742</v>
      </c>
      <c r="D1574" s="36" t="s">
        <v>1398</v>
      </c>
      <c r="E1574" s="42">
        <v>45372</v>
      </c>
      <c r="F1574" s="32"/>
      <c r="G1574" s="32"/>
      <c r="H1574" s="32"/>
    </row>
    <row r="1575" spans="1:8" s="29" customFormat="1" ht="13.8" hidden="1" x14ac:dyDescent="0.25">
      <c r="A1575" s="41" t="s">
        <v>626</v>
      </c>
      <c r="B1575" s="89" t="s">
        <v>7741</v>
      </c>
      <c r="C1575" s="36" t="s">
        <v>7815</v>
      </c>
      <c r="D1575" s="36" t="s">
        <v>1398</v>
      </c>
      <c r="E1575" s="42">
        <v>45169</v>
      </c>
      <c r="F1575" s="32"/>
      <c r="G1575" s="32"/>
      <c r="H1575" s="32"/>
    </row>
    <row r="1576" spans="1:8" s="29" customFormat="1" ht="13.8" hidden="1" x14ac:dyDescent="0.3">
      <c r="A1576" s="57" t="s">
        <v>974</v>
      </c>
      <c r="B1576" s="57" t="s">
        <v>1488</v>
      </c>
      <c r="C1576" s="62">
        <v>21027</v>
      </c>
      <c r="D1576" s="93" t="s">
        <v>5966</v>
      </c>
      <c r="E1576" s="60">
        <v>45777</v>
      </c>
      <c r="F1576" s="93"/>
      <c r="G1576" s="93"/>
      <c r="H1576" s="93"/>
    </row>
    <row r="1577" spans="1:8" s="29" customFormat="1" ht="13.8" hidden="1" x14ac:dyDescent="0.3">
      <c r="A1577" s="57" t="s">
        <v>974</v>
      </c>
      <c r="B1577" s="92" t="s">
        <v>4550</v>
      </c>
      <c r="C1577" s="93" t="s">
        <v>4548</v>
      </c>
      <c r="D1577" s="93" t="s">
        <v>4549</v>
      </c>
      <c r="E1577" s="94">
        <v>46203</v>
      </c>
      <c r="F1577" s="93"/>
      <c r="G1577" s="93"/>
      <c r="H1577" s="93"/>
    </row>
    <row r="1578" spans="1:8" s="29" customFormat="1" ht="13.8" hidden="1" x14ac:dyDescent="0.3">
      <c r="A1578" s="73" t="s">
        <v>974</v>
      </c>
      <c r="B1578" s="89" t="s">
        <v>7673</v>
      </c>
      <c r="C1578" s="36" t="s">
        <v>7674</v>
      </c>
      <c r="D1578" s="36" t="s">
        <v>1398</v>
      </c>
      <c r="E1578" s="42">
        <v>45245</v>
      </c>
      <c r="F1578" s="32"/>
      <c r="G1578" s="32"/>
      <c r="H1578" s="32"/>
    </row>
    <row r="1579" spans="1:8" s="29" customFormat="1" ht="13.8" hidden="1" x14ac:dyDescent="0.3">
      <c r="A1579" s="73" t="s">
        <v>1464</v>
      </c>
      <c r="B1579" s="89" t="s">
        <v>7673</v>
      </c>
      <c r="C1579" s="36" t="s">
        <v>7674</v>
      </c>
      <c r="D1579" s="36" t="s">
        <v>1398</v>
      </c>
      <c r="E1579" s="42">
        <v>45245</v>
      </c>
      <c r="F1579" s="32"/>
      <c r="G1579" s="32"/>
      <c r="H1579" s="32"/>
    </row>
    <row r="1580" spans="1:8" s="29" customFormat="1" ht="13.8" hidden="1" x14ac:dyDescent="0.3">
      <c r="A1580" s="57" t="s">
        <v>4522</v>
      </c>
      <c r="B1580" s="92" t="s">
        <v>4550</v>
      </c>
      <c r="C1580" s="93" t="s">
        <v>4548</v>
      </c>
      <c r="D1580" s="93" t="s">
        <v>4549</v>
      </c>
      <c r="E1580" s="94">
        <v>46203</v>
      </c>
      <c r="F1580" s="93"/>
      <c r="G1580" s="93"/>
      <c r="H1580" s="93"/>
    </row>
    <row r="1581" spans="1:8" s="29" customFormat="1" ht="13.8" hidden="1" x14ac:dyDescent="0.25">
      <c r="A1581" s="100" t="s">
        <v>4120</v>
      </c>
      <c r="B1581" s="92" t="s">
        <v>4153</v>
      </c>
      <c r="C1581" s="93" t="s">
        <v>4154</v>
      </c>
      <c r="D1581" s="93" t="s">
        <v>1398</v>
      </c>
      <c r="E1581" s="94">
        <v>45401</v>
      </c>
      <c r="F1581" s="93"/>
      <c r="G1581" s="93"/>
      <c r="H1581" s="93"/>
    </row>
    <row r="1582" spans="1:8" s="29" customFormat="1" ht="13.8" hidden="1" x14ac:dyDescent="0.25">
      <c r="A1582" s="127" t="s">
        <v>438</v>
      </c>
      <c r="B1582" s="44" t="s">
        <v>3809</v>
      </c>
      <c r="C1582" s="45" t="s">
        <v>3810</v>
      </c>
      <c r="D1582" s="45" t="s">
        <v>1398</v>
      </c>
      <c r="E1582" s="46">
        <v>45382</v>
      </c>
      <c r="F1582" s="45"/>
      <c r="G1582" s="45" t="s">
        <v>1385</v>
      </c>
      <c r="H1582" s="45" t="s">
        <v>1385</v>
      </c>
    </row>
    <row r="1583" spans="1:8" s="29" customFormat="1" ht="13.8" hidden="1" x14ac:dyDescent="0.25">
      <c r="A1583" s="102" t="s">
        <v>438</v>
      </c>
      <c r="B1583" s="92" t="s">
        <v>4085</v>
      </c>
      <c r="C1583" s="93" t="s">
        <v>4084</v>
      </c>
      <c r="D1583" s="93" t="s">
        <v>1398</v>
      </c>
      <c r="E1583" s="94">
        <v>45429</v>
      </c>
      <c r="F1583" s="93"/>
      <c r="G1583" s="93" t="s">
        <v>1385</v>
      </c>
      <c r="H1583" s="93" t="s">
        <v>1385</v>
      </c>
    </row>
    <row r="1584" spans="1:8" s="29" customFormat="1" ht="13.8" hidden="1" x14ac:dyDescent="0.25">
      <c r="A1584" s="41" t="s">
        <v>5202</v>
      </c>
      <c r="B1584" s="41" t="s">
        <v>7778</v>
      </c>
      <c r="C1584" s="88" t="s">
        <v>7779</v>
      </c>
      <c r="D1584" s="36" t="s">
        <v>1398</v>
      </c>
      <c r="E1584" s="43">
        <v>45610</v>
      </c>
      <c r="F1584" s="32"/>
      <c r="G1584" s="32"/>
      <c r="H1584" s="32"/>
    </row>
    <row r="1585" spans="1:8" s="29" customFormat="1" ht="13.8" hidden="1" x14ac:dyDescent="0.25">
      <c r="A1585" s="92" t="s">
        <v>1465</v>
      </c>
      <c r="B1585" s="92" t="s">
        <v>1583</v>
      </c>
      <c r="C1585" s="93" t="s">
        <v>4627</v>
      </c>
      <c r="D1585" s="93" t="s">
        <v>1398</v>
      </c>
      <c r="E1585" s="94">
        <v>45155</v>
      </c>
      <c r="F1585" s="93"/>
      <c r="G1585" s="93" t="s">
        <v>1385</v>
      </c>
      <c r="H1585" s="44" t="s">
        <v>1533</v>
      </c>
    </row>
    <row r="1586" spans="1:8" s="29" customFormat="1" ht="13.8" hidden="1" x14ac:dyDescent="0.25">
      <c r="A1586" s="100" t="s">
        <v>4147</v>
      </c>
      <c r="B1586" s="92" t="s">
        <v>4153</v>
      </c>
      <c r="C1586" s="93" t="s">
        <v>4154</v>
      </c>
      <c r="D1586" s="93" t="s">
        <v>1398</v>
      </c>
      <c r="E1586" s="94">
        <v>45401</v>
      </c>
      <c r="F1586" s="93"/>
      <c r="G1586" s="93"/>
      <c r="H1586" s="93"/>
    </row>
    <row r="1587" spans="1:8" s="29" customFormat="1" ht="13.8" hidden="1" x14ac:dyDescent="0.25">
      <c r="A1587" s="98" t="s">
        <v>1289</v>
      </c>
      <c r="B1587" s="92" t="s">
        <v>3148</v>
      </c>
      <c r="C1587" s="93" t="s">
        <v>3329</v>
      </c>
      <c r="D1587" s="93" t="s">
        <v>3328</v>
      </c>
      <c r="E1587" s="94">
        <v>45169</v>
      </c>
      <c r="F1587" s="93"/>
      <c r="G1587" s="93"/>
      <c r="H1587" s="93"/>
    </row>
    <row r="1588" spans="1:8" s="29" customFormat="1" ht="13.8" hidden="1" x14ac:dyDescent="0.3">
      <c r="A1588" s="57" t="s">
        <v>4103</v>
      </c>
      <c r="B1588" s="57" t="s">
        <v>4104</v>
      </c>
      <c r="C1588" s="62" t="s">
        <v>4105</v>
      </c>
      <c r="D1588" s="93" t="s">
        <v>2468</v>
      </c>
      <c r="E1588" s="60">
        <v>45089</v>
      </c>
      <c r="F1588" s="93"/>
      <c r="G1588" s="93"/>
      <c r="H1588" s="93" t="s">
        <v>1533</v>
      </c>
    </row>
    <row r="1589" spans="1:8" s="29" customFormat="1" ht="13.8" hidden="1" x14ac:dyDescent="0.25">
      <c r="A1589" s="87" t="s">
        <v>338</v>
      </c>
      <c r="B1589" s="87" t="s">
        <v>339</v>
      </c>
      <c r="C1589" s="95" t="s">
        <v>6388</v>
      </c>
      <c r="D1589" s="96" t="s">
        <v>436</v>
      </c>
      <c r="E1589" s="65">
        <v>45777</v>
      </c>
      <c r="F1589" s="96"/>
      <c r="G1589" s="96"/>
      <c r="H1589" s="96"/>
    </row>
    <row r="1590" spans="1:8" s="29" customFormat="1" ht="13.8" hidden="1" x14ac:dyDescent="0.25">
      <c r="A1590" s="44" t="s">
        <v>1466</v>
      </c>
      <c r="B1590" s="44" t="s">
        <v>1517</v>
      </c>
      <c r="C1590" s="45" t="s">
        <v>1527</v>
      </c>
      <c r="D1590" s="93" t="s">
        <v>5966</v>
      </c>
      <c r="E1590" s="70" t="s">
        <v>1528</v>
      </c>
      <c r="F1590" s="93"/>
      <c r="G1590" s="93"/>
      <c r="H1590" s="93"/>
    </row>
    <row r="1591" spans="1:8" s="29" customFormat="1" ht="13.8" hidden="1" x14ac:dyDescent="0.3">
      <c r="A1591" s="135" t="s">
        <v>2007</v>
      </c>
      <c r="B1591" s="131" t="s">
        <v>7538</v>
      </c>
      <c r="C1591" s="96" t="s">
        <v>7539</v>
      </c>
      <c r="D1591" s="96" t="s">
        <v>1972</v>
      </c>
      <c r="E1591" s="112">
        <v>46507</v>
      </c>
      <c r="F1591" s="93"/>
      <c r="G1591" s="93"/>
      <c r="H1591" s="93" t="s">
        <v>1533</v>
      </c>
    </row>
    <row r="1592" spans="1:8" s="29" customFormat="1" ht="13.8" hidden="1" x14ac:dyDescent="0.3">
      <c r="A1592" s="99" t="s">
        <v>2007</v>
      </c>
      <c r="B1592" s="92" t="s">
        <v>2003</v>
      </c>
      <c r="C1592" s="93" t="s">
        <v>7571</v>
      </c>
      <c r="D1592" s="93" t="s">
        <v>2468</v>
      </c>
      <c r="E1592" s="94">
        <v>45084</v>
      </c>
      <c r="F1592" s="93"/>
      <c r="G1592" s="93" t="s">
        <v>1385</v>
      </c>
      <c r="H1592" s="93" t="s">
        <v>1385</v>
      </c>
    </row>
    <row r="1593" spans="1:8" s="29" customFormat="1" ht="13.8" hidden="1" x14ac:dyDescent="0.3">
      <c r="A1593" s="99" t="s">
        <v>2007</v>
      </c>
      <c r="B1593" s="92" t="s">
        <v>4899</v>
      </c>
      <c r="C1593" s="93" t="s">
        <v>4900</v>
      </c>
      <c r="D1593" s="93" t="s">
        <v>1702</v>
      </c>
      <c r="E1593" s="107"/>
      <c r="F1593" s="93"/>
      <c r="G1593" s="93"/>
      <c r="H1593" s="93"/>
    </row>
    <row r="1594" spans="1:8" s="29" customFormat="1" ht="13.8" hidden="1" x14ac:dyDescent="0.3">
      <c r="A1594" s="57" t="s">
        <v>1467</v>
      </c>
      <c r="B1594" s="57" t="s">
        <v>2495</v>
      </c>
      <c r="C1594" s="62">
        <v>21030</v>
      </c>
      <c r="D1594" s="93" t="s">
        <v>5966</v>
      </c>
      <c r="E1594" s="60">
        <v>45961</v>
      </c>
      <c r="F1594" s="93"/>
      <c r="G1594" s="93"/>
      <c r="H1594" s="93"/>
    </row>
    <row r="1595" spans="1:8" s="29" customFormat="1" ht="13.8" hidden="1" x14ac:dyDescent="0.25">
      <c r="A1595" s="87" t="s">
        <v>5817</v>
      </c>
      <c r="B1595" s="87" t="s">
        <v>202</v>
      </c>
      <c r="C1595" s="95" t="s">
        <v>5818</v>
      </c>
      <c r="D1595" s="96" t="s">
        <v>436</v>
      </c>
      <c r="E1595" s="65">
        <v>45657</v>
      </c>
      <c r="F1595" s="96"/>
      <c r="G1595" s="96"/>
      <c r="H1595" s="96"/>
    </row>
    <row r="1596" spans="1:8" s="29" customFormat="1" ht="13.8" hidden="1" x14ac:dyDescent="0.25">
      <c r="A1596" s="98" t="s">
        <v>3393</v>
      </c>
      <c r="B1596" s="92" t="s">
        <v>3148</v>
      </c>
      <c r="C1596" s="93" t="s">
        <v>3329</v>
      </c>
      <c r="D1596" s="93" t="s">
        <v>3328</v>
      </c>
      <c r="E1596" s="94">
        <v>45169</v>
      </c>
      <c r="F1596" s="93"/>
      <c r="G1596" s="93"/>
      <c r="H1596" s="93"/>
    </row>
    <row r="1597" spans="1:8" s="29" customFormat="1" ht="13.8" hidden="1" x14ac:dyDescent="0.25">
      <c r="A1597" s="110" t="s">
        <v>340</v>
      </c>
      <c r="B1597" s="87" t="s">
        <v>177</v>
      </c>
      <c r="C1597" s="95" t="s">
        <v>416</v>
      </c>
      <c r="D1597" s="96" t="s">
        <v>436</v>
      </c>
      <c r="E1597" s="65">
        <v>45230</v>
      </c>
      <c r="F1597" s="96"/>
      <c r="G1597" s="96"/>
      <c r="H1597" s="96"/>
    </row>
    <row r="1598" spans="1:8" s="29" customFormat="1" ht="13.8" hidden="1" x14ac:dyDescent="0.3">
      <c r="A1598" s="103" t="s">
        <v>3083</v>
      </c>
      <c r="B1598" s="103" t="s">
        <v>3085</v>
      </c>
      <c r="C1598" s="104" t="s">
        <v>3084</v>
      </c>
      <c r="D1598" s="93" t="s">
        <v>2468</v>
      </c>
      <c r="E1598" s="105">
        <v>45091</v>
      </c>
      <c r="F1598" s="93"/>
      <c r="G1598" s="93"/>
      <c r="H1598" s="93"/>
    </row>
    <row r="1599" spans="1:8" s="29" customFormat="1" ht="13.8" hidden="1" x14ac:dyDescent="0.3">
      <c r="A1599" s="57" t="s">
        <v>3846</v>
      </c>
      <c r="B1599" s="92" t="s">
        <v>4550</v>
      </c>
      <c r="C1599" s="93" t="s">
        <v>4548</v>
      </c>
      <c r="D1599" s="93" t="s">
        <v>4549</v>
      </c>
      <c r="E1599" s="94">
        <v>46203</v>
      </c>
      <c r="F1599" s="93"/>
      <c r="G1599" s="93"/>
      <c r="H1599" s="93"/>
    </row>
    <row r="1600" spans="1:8" s="29" customFormat="1" ht="13.8" hidden="1" x14ac:dyDescent="0.25">
      <c r="A1600" s="101" t="s">
        <v>3846</v>
      </c>
      <c r="B1600" s="44" t="s">
        <v>3809</v>
      </c>
      <c r="C1600" s="45" t="s">
        <v>3810</v>
      </c>
      <c r="D1600" s="45" t="s">
        <v>1398</v>
      </c>
      <c r="E1600" s="46">
        <v>45382</v>
      </c>
      <c r="F1600" s="45"/>
      <c r="G1600" s="45" t="s">
        <v>1385</v>
      </c>
      <c r="H1600" s="45" t="s">
        <v>1385</v>
      </c>
    </row>
    <row r="1601" spans="1:8" s="29" customFormat="1" ht="13.8" hidden="1" x14ac:dyDescent="0.3">
      <c r="A1601" s="73" t="s">
        <v>7730</v>
      </c>
      <c r="B1601" s="89" t="s">
        <v>1399</v>
      </c>
      <c r="C1601" s="36" t="s">
        <v>7695</v>
      </c>
      <c r="D1601" s="36" t="s">
        <v>1398</v>
      </c>
      <c r="E1601" s="42">
        <v>45132</v>
      </c>
      <c r="F1601" s="32"/>
      <c r="G1601" s="32"/>
      <c r="H1601" s="32"/>
    </row>
    <row r="1602" spans="1:8" s="29" customFormat="1" ht="13.8" hidden="1" x14ac:dyDescent="0.25">
      <c r="A1602" s="91" t="s">
        <v>3323</v>
      </c>
      <c r="B1602" s="92" t="s">
        <v>2039</v>
      </c>
      <c r="C1602" s="93" t="s">
        <v>3145</v>
      </c>
      <c r="D1602" s="93" t="s">
        <v>3328</v>
      </c>
      <c r="E1602" s="94">
        <v>45169</v>
      </c>
      <c r="F1602" s="93"/>
      <c r="G1602" s="93"/>
      <c r="H1602" s="93"/>
    </row>
    <row r="1603" spans="1:8" s="29" customFormat="1" ht="13.8" hidden="1" x14ac:dyDescent="0.25">
      <c r="A1603" s="91" t="s">
        <v>3323</v>
      </c>
      <c r="B1603" s="92" t="s">
        <v>3354</v>
      </c>
      <c r="C1603" s="93" t="s">
        <v>3152</v>
      </c>
      <c r="D1603" s="93" t="s">
        <v>3328</v>
      </c>
      <c r="E1603" s="94">
        <v>45169</v>
      </c>
      <c r="F1603" s="93"/>
      <c r="G1603" s="93"/>
      <c r="H1603" s="93"/>
    </row>
    <row r="1604" spans="1:8" s="29" customFormat="1" ht="13.8" x14ac:dyDescent="0.3">
      <c r="A1604" s="111" t="s">
        <v>2083</v>
      </c>
      <c r="B1604" s="111" t="s">
        <v>2084</v>
      </c>
      <c r="C1604" s="142" t="s">
        <v>3173</v>
      </c>
      <c r="D1604" s="93" t="s">
        <v>2468</v>
      </c>
      <c r="E1604" s="153">
        <v>44719</v>
      </c>
      <c r="F1604" s="142"/>
      <c r="G1604" s="142"/>
      <c r="H1604" s="93" t="s">
        <v>1533</v>
      </c>
    </row>
    <row r="1605" spans="1:8" s="29" customFormat="1" ht="13.8" hidden="1" x14ac:dyDescent="0.3">
      <c r="A1605" s="57" t="s">
        <v>5923</v>
      </c>
      <c r="B1605" s="57" t="s">
        <v>1488</v>
      </c>
      <c r="C1605" s="62">
        <v>21027</v>
      </c>
      <c r="D1605" s="93" t="s">
        <v>5966</v>
      </c>
      <c r="E1605" s="60">
        <v>45777</v>
      </c>
      <c r="F1605" s="93"/>
      <c r="G1605" s="93"/>
      <c r="H1605" s="93"/>
    </row>
    <row r="1606" spans="1:8" s="29" customFormat="1" ht="13.8" hidden="1" x14ac:dyDescent="0.25">
      <c r="A1606" s="87" t="s">
        <v>5819</v>
      </c>
      <c r="B1606" s="87" t="s">
        <v>241</v>
      </c>
      <c r="C1606" s="95" t="s">
        <v>6389</v>
      </c>
      <c r="D1606" s="96" t="s">
        <v>436</v>
      </c>
      <c r="E1606" s="65">
        <v>45930</v>
      </c>
      <c r="F1606" s="96"/>
      <c r="G1606" s="96"/>
      <c r="H1606" s="96"/>
    </row>
    <row r="1607" spans="1:8" s="29" customFormat="1" ht="13.8" hidden="1" x14ac:dyDescent="0.3">
      <c r="A1607" s="73" t="s">
        <v>7662</v>
      </c>
      <c r="B1607" s="73" t="s">
        <v>7655</v>
      </c>
      <c r="C1607" s="36" t="s">
        <v>7656</v>
      </c>
      <c r="D1607" s="33" t="s">
        <v>1398</v>
      </c>
      <c r="E1607" s="42">
        <v>46559</v>
      </c>
      <c r="F1607" s="32"/>
      <c r="G1607" s="32"/>
      <c r="H1607" s="32"/>
    </row>
    <row r="1608" spans="1:8" s="29" customFormat="1" ht="13.8" hidden="1" x14ac:dyDescent="0.25">
      <c r="A1608" s="91" t="s">
        <v>3324</v>
      </c>
      <c r="B1608" s="92" t="s">
        <v>2039</v>
      </c>
      <c r="C1608" s="93" t="s">
        <v>3145</v>
      </c>
      <c r="D1608" s="93" t="s">
        <v>3328</v>
      </c>
      <c r="E1608" s="94">
        <v>45169</v>
      </c>
      <c r="F1608" s="93"/>
      <c r="G1608" s="93"/>
      <c r="H1608" s="93"/>
    </row>
    <row r="1609" spans="1:8" s="29" customFormat="1" ht="13.8" hidden="1" x14ac:dyDescent="0.25">
      <c r="A1609" s="99" t="s">
        <v>3274</v>
      </c>
      <c r="B1609" s="111" t="s">
        <v>1363</v>
      </c>
      <c r="C1609" s="45" t="s">
        <v>3258</v>
      </c>
      <c r="D1609" s="93" t="s">
        <v>2528</v>
      </c>
      <c r="E1609" s="46">
        <v>45227</v>
      </c>
      <c r="F1609" s="93"/>
      <c r="G1609" s="93"/>
      <c r="H1609" s="93"/>
    </row>
    <row r="1610" spans="1:8" s="29" customFormat="1" ht="13.8" hidden="1" x14ac:dyDescent="0.25">
      <c r="A1610" s="87" t="s">
        <v>5820</v>
      </c>
      <c r="B1610" s="87" t="s">
        <v>5544</v>
      </c>
      <c r="C1610" s="95" t="s">
        <v>5821</v>
      </c>
      <c r="D1610" s="96" t="s">
        <v>436</v>
      </c>
      <c r="E1610" s="65">
        <v>45291</v>
      </c>
      <c r="F1610" s="96"/>
      <c r="G1610" s="96"/>
      <c r="H1610" s="96"/>
    </row>
    <row r="1611" spans="1:8" s="29" customFormat="1" ht="13.8" hidden="1" x14ac:dyDescent="0.25">
      <c r="A1611" s="87" t="s">
        <v>341</v>
      </c>
      <c r="B1611" s="87" t="s">
        <v>329</v>
      </c>
      <c r="C1611" s="95" t="s">
        <v>417</v>
      </c>
      <c r="D1611" s="96" t="s">
        <v>436</v>
      </c>
      <c r="E1611" s="65">
        <v>45169</v>
      </c>
      <c r="F1611" s="96"/>
      <c r="G1611" s="96"/>
      <c r="H1611" s="96"/>
    </row>
    <row r="1612" spans="1:8" s="29" customFormat="1" ht="13.8" hidden="1" x14ac:dyDescent="0.25">
      <c r="A1612" s="120" t="s">
        <v>3090</v>
      </c>
      <c r="B1612" s="114" t="s">
        <v>2316</v>
      </c>
      <c r="C1612" s="106" t="s">
        <v>2317</v>
      </c>
      <c r="D1612" s="93" t="s">
        <v>1593</v>
      </c>
      <c r="E1612" s="115">
        <v>46234</v>
      </c>
      <c r="F1612" s="93"/>
      <c r="G1612" s="93"/>
      <c r="H1612" s="93"/>
    </row>
    <row r="1613" spans="1:8" s="29" customFormat="1" ht="13.8" hidden="1" x14ac:dyDescent="0.25">
      <c r="A1613" s="44" t="s">
        <v>156</v>
      </c>
      <c r="B1613" s="44" t="s">
        <v>1518</v>
      </c>
      <c r="C1613" s="45" t="s">
        <v>5950</v>
      </c>
      <c r="D1613" s="93" t="s">
        <v>5966</v>
      </c>
      <c r="E1613" s="70" t="s">
        <v>1528</v>
      </c>
      <c r="F1613" s="93"/>
      <c r="G1613" s="93"/>
      <c r="H1613" s="93"/>
    </row>
    <row r="1614" spans="1:8" s="29" customFormat="1" ht="13.8" hidden="1" x14ac:dyDescent="0.3">
      <c r="A1614" s="73" t="s">
        <v>7683</v>
      </c>
      <c r="B1614" s="89" t="s">
        <v>7673</v>
      </c>
      <c r="C1614" s="36" t="s">
        <v>7674</v>
      </c>
      <c r="D1614" s="36" t="s">
        <v>1398</v>
      </c>
      <c r="E1614" s="42">
        <v>45245</v>
      </c>
      <c r="F1614" s="32"/>
      <c r="G1614" s="32"/>
      <c r="H1614" s="32"/>
    </row>
    <row r="1615" spans="1:8" s="29" customFormat="1" ht="13.8" hidden="1" x14ac:dyDescent="0.25">
      <c r="A1615" s="76" t="s">
        <v>7556</v>
      </c>
      <c r="B1615" s="76" t="s">
        <v>7557</v>
      </c>
      <c r="C1615" s="97" t="s">
        <v>7558</v>
      </c>
      <c r="D1615" s="97" t="s">
        <v>1925</v>
      </c>
      <c r="E1615" s="64">
        <v>45169</v>
      </c>
      <c r="F1615" s="93"/>
      <c r="G1615" s="93"/>
      <c r="H1615" s="93"/>
    </row>
    <row r="1616" spans="1:8" s="29" customFormat="1" ht="13.8" hidden="1" x14ac:dyDescent="0.25">
      <c r="A1616" s="44" t="s">
        <v>1752</v>
      </c>
      <c r="B1616" s="44" t="s">
        <v>1788</v>
      </c>
      <c r="C1616" s="45" t="s">
        <v>3052</v>
      </c>
      <c r="D1616" s="45" t="s">
        <v>1800</v>
      </c>
      <c r="E1616" s="46">
        <v>45426</v>
      </c>
      <c r="F1616" s="93"/>
      <c r="G1616" s="93"/>
      <c r="H1616" s="93"/>
    </row>
    <row r="1617" spans="1:8" s="29" customFormat="1" ht="13.8" hidden="1" x14ac:dyDescent="0.25">
      <c r="A1617" s="87" t="s">
        <v>342</v>
      </c>
      <c r="B1617" s="87" t="s">
        <v>343</v>
      </c>
      <c r="C1617" s="95" t="s">
        <v>418</v>
      </c>
      <c r="D1617" s="96" t="s">
        <v>436</v>
      </c>
      <c r="E1617" s="65">
        <v>45169</v>
      </c>
      <c r="F1617" s="96"/>
      <c r="G1617" s="96"/>
      <c r="H1617" s="96"/>
    </row>
    <row r="1618" spans="1:8" s="29" customFormat="1" ht="13.8" hidden="1" x14ac:dyDescent="0.25">
      <c r="A1618" s="80" t="s">
        <v>8254</v>
      </c>
      <c r="B1618" s="80" t="s">
        <v>7544</v>
      </c>
      <c r="C1618" s="81" t="s">
        <v>7529</v>
      </c>
      <c r="D1618" s="81" t="s">
        <v>2915</v>
      </c>
      <c r="E1618" s="82">
        <v>45838</v>
      </c>
      <c r="F1618" s="93"/>
      <c r="G1618" s="93"/>
      <c r="H1618" s="93"/>
    </row>
    <row r="1619" spans="1:8" s="29" customFormat="1" ht="13.8" hidden="1" x14ac:dyDescent="0.25">
      <c r="A1619" s="100" t="s">
        <v>344</v>
      </c>
      <c r="B1619" s="87" t="s">
        <v>177</v>
      </c>
      <c r="C1619" s="95" t="s">
        <v>419</v>
      </c>
      <c r="D1619" s="96" t="s">
        <v>436</v>
      </c>
      <c r="E1619" s="65">
        <v>45230</v>
      </c>
      <c r="F1619" s="96"/>
      <c r="G1619" s="96"/>
      <c r="H1619" s="96"/>
    </row>
    <row r="1620" spans="1:8" s="29" customFormat="1" ht="13.8" hidden="1" x14ac:dyDescent="0.3">
      <c r="A1620" s="99" t="s">
        <v>1955</v>
      </c>
      <c r="B1620" s="92" t="s">
        <v>1951</v>
      </c>
      <c r="C1620" s="96" t="s">
        <v>4856</v>
      </c>
      <c r="D1620" s="93" t="s">
        <v>1925</v>
      </c>
      <c r="E1620" s="112">
        <v>45901</v>
      </c>
      <c r="F1620" s="93"/>
      <c r="G1620" s="93"/>
      <c r="H1620" s="93" t="s">
        <v>1385</v>
      </c>
    </row>
    <row r="1621" spans="1:8" s="29" customFormat="1" ht="13.8" hidden="1" x14ac:dyDescent="0.3">
      <c r="A1621" s="57" t="s">
        <v>72</v>
      </c>
      <c r="B1621" s="92" t="s">
        <v>4550</v>
      </c>
      <c r="C1621" s="93" t="s">
        <v>4548</v>
      </c>
      <c r="D1621" s="93" t="s">
        <v>4549</v>
      </c>
      <c r="E1621" s="94">
        <v>46203</v>
      </c>
      <c r="F1621" s="93"/>
      <c r="G1621" s="93"/>
      <c r="H1621" s="93"/>
    </row>
    <row r="1622" spans="1:8" s="29" customFormat="1" ht="13.8" hidden="1" x14ac:dyDescent="0.3">
      <c r="A1622" s="57" t="s">
        <v>561</v>
      </c>
      <c r="B1622" s="57" t="s">
        <v>2495</v>
      </c>
      <c r="C1622" s="62">
        <v>21030</v>
      </c>
      <c r="D1622" s="93" t="s">
        <v>5966</v>
      </c>
      <c r="E1622" s="60">
        <v>45961</v>
      </c>
      <c r="F1622" s="93"/>
      <c r="G1622" s="93"/>
      <c r="H1622" s="93"/>
    </row>
    <row r="1623" spans="1:8" s="29" customFormat="1" ht="13.8" hidden="1" x14ac:dyDescent="0.25">
      <c r="A1623" s="120" t="s">
        <v>2230</v>
      </c>
      <c r="B1623" s="114" t="s">
        <v>2231</v>
      </c>
      <c r="C1623" s="106" t="s">
        <v>3078</v>
      </c>
      <c r="D1623" s="93" t="s">
        <v>1593</v>
      </c>
      <c r="E1623" s="115">
        <v>46497</v>
      </c>
      <c r="F1623" s="93"/>
      <c r="G1623" s="93"/>
      <c r="H1623" s="93"/>
    </row>
    <row r="1624" spans="1:8" s="29" customFormat="1" ht="13.8" hidden="1" x14ac:dyDescent="0.3">
      <c r="A1624" s="73" t="s">
        <v>1602</v>
      </c>
      <c r="B1624" s="89" t="s">
        <v>1604</v>
      </c>
      <c r="C1624" s="36" t="s">
        <v>7689</v>
      </c>
      <c r="D1624" s="36" t="s">
        <v>1398</v>
      </c>
      <c r="E1624" s="42">
        <v>45170</v>
      </c>
      <c r="F1624" s="32"/>
      <c r="G1624" s="32"/>
      <c r="H1624" s="32"/>
    </row>
    <row r="1625" spans="1:8" s="29" customFormat="1" ht="13.8" hidden="1" x14ac:dyDescent="0.25">
      <c r="A1625" s="71" t="s">
        <v>1602</v>
      </c>
      <c r="B1625" s="71" t="s">
        <v>1603</v>
      </c>
      <c r="C1625" s="88" t="s">
        <v>7718</v>
      </c>
      <c r="D1625" s="88" t="s">
        <v>1398</v>
      </c>
      <c r="E1625" s="43">
        <v>45582</v>
      </c>
      <c r="F1625" s="32"/>
      <c r="G1625" s="32"/>
      <c r="H1625" s="32"/>
    </row>
    <row r="1626" spans="1:8" s="29" customFormat="1" ht="13.8" hidden="1" x14ac:dyDescent="0.25">
      <c r="A1626" s="110" t="s">
        <v>345</v>
      </c>
      <c r="B1626" s="87" t="s">
        <v>177</v>
      </c>
      <c r="C1626" s="95" t="s">
        <v>420</v>
      </c>
      <c r="D1626" s="96" t="s">
        <v>436</v>
      </c>
      <c r="E1626" s="65">
        <v>45230</v>
      </c>
      <c r="F1626" s="96"/>
      <c r="G1626" s="96"/>
      <c r="H1626" s="96"/>
    </row>
    <row r="1627" spans="1:8" s="29" customFormat="1" ht="13.8" hidden="1" x14ac:dyDescent="0.25">
      <c r="A1627" s="120" t="s">
        <v>2366</v>
      </c>
      <c r="B1627" s="114" t="s">
        <v>2318</v>
      </c>
      <c r="C1627" s="106" t="s">
        <v>5140</v>
      </c>
      <c r="D1627" s="93" t="s">
        <v>1593</v>
      </c>
      <c r="E1627" s="115">
        <v>46053</v>
      </c>
      <c r="F1627" s="93"/>
      <c r="G1627" s="93"/>
      <c r="H1627" s="93"/>
    </row>
    <row r="1628" spans="1:8" s="29" customFormat="1" ht="13.8" hidden="1" x14ac:dyDescent="0.25">
      <c r="A1628" s="41" t="s">
        <v>7768</v>
      </c>
      <c r="B1628" s="89" t="s">
        <v>7741</v>
      </c>
      <c r="C1628" s="36" t="s">
        <v>7742</v>
      </c>
      <c r="D1628" s="36" t="s">
        <v>1398</v>
      </c>
      <c r="E1628" s="42">
        <v>45372</v>
      </c>
      <c r="F1628" s="32"/>
      <c r="G1628" s="32"/>
      <c r="H1628" s="32"/>
    </row>
    <row r="1629" spans="1:8" s="29" customFormat="1" ht="13.8" hidden="1" x14ac:dyDescent="0.25">
      <c r="A1629" s="41" t="s">
        <v>7768</v>
      </c>
      <c r="B1629" s="89" t="s">
        <v>7741</v>
      </c>
      <c r="C1629" s="36" t="s">
        <v>7815</v>
      </c>
      <c r="D1629" s="36" t="s">
        <v>1398</v>
      </c>
      <c r="E1629" s="42">
        <v>45169</v>
      </c>
      <c r="F1629" s="32"/>
      <c r="G1629" s="32"/>
      <c r="H1629" s="32"/>
    </row>
    <row r="1630" spans="1:8" s="29" customFormat="1" ht="13.8" hidden="1" x14ac:dyDescent="0.3">
      <c r="A1630" s="57" t="s">
        <v>1468</v>
      </c>
      <c r="B1630" s="57" t="s">
        <v>1488</v>
      </c>
      <c r="C1630" s="62">
        <v>21027</v>
      </c>
      <c r="D1630" s="93" t="s">
        <v>5966</v>
      </c>
      <c r="E1630" s="60">
        <v>45777</v>
      </c>
      <c r="F1630" s="93"/>
      <c r="G1630" s="93"/>
      <c r="H1630" s="93"/>
    </row>
    <row r="1631" spans="1:8" s="29" customFormat="1" ht="13.8" hidden="1" x14ac:dyDescent="0.25">
      <c r="A1631" s="100" t="s">
        <v>346</v>
      </c>
      <c r="B1631" s="87" t="s">
        <v>177</v>
      </c>
      <c r="C1631" s="95" t="s">
        <v>421</v>
      </c>
      <c r="D1631" s="96" t="s">
        <v>436</v>
      </c>
      <c r="E1631" s="65">
        <v>45230</v>
      </c>
      <c r="F1631" s="96"/>
      <c r="G1631" s="96"/>
      <c r="H1631" s="96"/>
    </row>
    <row r="1632" spans="1:8" s="29" customFormat="1" ht="13.8" hidden="1" x14ac:dyDescent="0.25">
      <c r="A1632" s="87" t="s">
        <v>347</v>
      </c>
      <c r="B1632" s="87" t="s">
        <v>348</v>
      </c>
      <c r="C1632" s="95" t="s">
        <v>422</v>
      </c>
      <c r="D1632" s="96" t="s">
        <v>436</v>
      </c>
      <c r="E1632" s="65">
        <v>45169</v>
      </c>
      <c r="F1632" s="96"/>
      <c r="G1632" s="96"/>
      <c r="H1632" s="96"/>
    </row>
    <row r="1633" spans="1:8" s="29" customFormat="1" ht="13.8" hidden="1" x14ac:dyDescent="0.3">
      <c r="A1633" s="99" t="s">
        <v>1942</v>
      </c>
      <c r="B1633" s="92" t="s">
        <v>2473</v>
      </c>
      <c r="C1633" s="93" t="s">
        <v>3784</v>
      </c>
      <c r="D1633" s="93" t="s">
        <v>1980</v>
      </c>
      <c r="E1633" s="94">
        <v>45381</v>
      </c>
      <c r="F1633" s="93"/>
      <c r="G1633" s="93"/>
      <c r="H1633" s="93" t="s">
        <v>1385</v>
      </c>
    </row>
    <row r="1634" spans="1:8" s="29" customFormat="1" ht="13.8" hidden="1" x14ac:dyDescent="0.3">
      <c r="A1634" s="135" t="s">
        <v>1942</v>
      </c>
      <c r="B1634" s="131" t="s">
        <v>2473</v>
      </c>
      <c r="C1634" s="96" t="s">
        <v>3784</v>
      </c>
      <c r="D1634" s="96" t="s">
        <v>1980</v>
      </c>
      <c r="E1634" s="112">
        <v>45381</v>
      </c>
      <c r="F1634" s="93"/>
      <c r="G1634" s="93"/>
      <c r="H1634" s="93"/>
    </row>
    <row r="1635" spans="1:8" s="29" customFormat="1" ht="13.8" hidden="1" x14ac:dyDescent="0.3">
      <c r="A1635" s="111" t="s">
        <v>1540</v>
      </c>
      <c r="B1635" s="92" t="s">
        <v>5001</v>
      </c>
      <c r="C1635" s="93" t="s">
        <v>5000</v>
      </c>
      <c r="D1635" s="93" t="s">
        <v>1398</v>
      </c>
      <c r="E1635" s="94">
        <v>45245</v>
      </c>
      <c r="F1635" s="142"/>
      <c r="G1635" s="142"/>
      <c r="H1635" s="93" t="s">
        <v>1385</v>
      </c>
    </row>
    <row r="1636" spans="1:8" s="29" customFormat="1" ht="13.8" hidden="1" x14ac:dyDescent="0.3">
      <c r="A1636" s="99" t="s">
        <v>1540</v>
      </c>
      <c r="B1636" s="92" t="s">
        <v>7637</v>
      </c>
      <c r="C1636" s="93" t="s">
        <v>7638</v>
      </c>
      <c r="D1636" s="93" t="s">
        <v>1398</v>
      </c>
      <c r="E1636" s="94">
        <v>46961</v>
      </c>
      <c r="F1636" s="32"/>
      <c r="G1636" s="32"/>
      <c r="H1636" s="32"/>
    </row>
    <row r="1637" spans="1:8" s="29" customFormat="1" ht="13.8" hidden="1" x14ac:dyDescent="0.3">
      <c r="A1637" s="57" t="s">
        <v>4523</v>
      </c>
      <c r="B1637" s="92" t="s">
        <v>4550</v>
      </c>
      <c r="C1637" s="93" t="s">
        <v>4548</v>
      </c>
      <c r="D1637" s="93" t="s">
        <v>4549</v>
      </c>
      <c r="E1637" s="94">
        <v>46203</v>
      </c>
      <c r="F1637" s="93"/>
      <c r="G1637" s="93"/>
      <c r="H1637" s="93"/>
    </row>
    <row r="1638" spans="1:8" s="29" customFormat="1" ht="13.8" hidden="1" x14ac:dyDescent="0.3">
      <c r="A1638" s="57" t="s">
        <v>4524</v>
      </c>
      <c r="B1638" s="92" t="s">
        <v>4550</v>
      </c>
      <c r="C1638" s="93" t="s">
        <v>4548</v>
      </c>
      <c r="D1638" s="93" t="s">
        <v>4549</v>
      </c>
      <c r="E1638" s="94">
        <v>46203</v>
      </c>
      <c r="F1638" s="93"/>
      <c r="G1638" s="93"/>
      <c r="H1638" s="93"/>
    </row>
    <row r="1639" spans="1:8" s="29" customFormat="1" ht="13.8" hidden="1" x14ac:dyDescent="0.25">
      <c r="A1639" s="87" t="s">
        <v>5822</v>
      </c>
      <c r="B1639" s="87" t="s">
        <v>5806</v>
      </c>
      <c r="C1639" s="95" t="s">
        <v>5823</v>
      </c>
      <c r="D1639" s="96" t="s">
        <v>436</v>
      </c>
      <c r="E1639" s="65">
        <v>45412</v>
      </c>
      <c r="F1639" s="96"/>
      <c r="G1639" s="96"/>
      <c r="H1639" s="96"/>
    </row>
    <row r="1640" spans="1:8" s="29" customFormat="1" ht="13.8" hidden="1" x14ac:dyDescent="0.25">
      <c r="A1640" s="76" t="s">
        <v>7579</v>
      </c>
      <c r="B1640" s="76" t="s">
        <v>7580</v>
      </c>
      <c r="C1640" s="97" t="s">
        <v>7581</v>
      </c>
      <c r="D1640" s="97" t="s">
        <v>1702</v>
      </c>
      <c r="E1640" s="64">
        <v>45473</v>
      </c>
      <c r="F1640" s="93"/>
      <c r="G1640" s="93"/>
      <c r="H1640" s="93"/>
    </row>
    <row r="1641" spans="1:8" s="29" customFormat="1" ht="13.8" hidden="1" x14ac:dyDescent="0.3">
      <c r="A1641" s="57" t="s">
        <v>5924</v>
      </c>
      <c r="B1641" s="57" t="s">
        <v>2495</v>
      </c>
      <c r="C1641" s="62">
        <v>21030</v>
      </c>
      <c r="D1641" s="93" t="s">
        <v>5966</v>
      </c>
      <c r="E1641" s="60">
        <v>45961</v>
      </c>
      <c r="F1641" s="93"/>
      <c r="G1641" s="93"/>
      <c r="H1641" s="93"/>
    </row>
    <row r="1642" spans="1:8" s="29" customFormat="1" ht="13.8" hidden="1" x14ac:dyDescent="0.25">
      <c r="A1642" s="127" t="s">
        <v>3847</v>
      </c>
      <c r="B1642" s="44" t="s">
        <v>3809</v>
      </c>
      <c r="C1642" s="45" t="s">
        <v>3810</v>
      </c>
      <c r="D1642" s="45" t="s">
        <v>1398</v>
      </c>
      <c r="E1642" s="46">
        <v>45382</v>
      </c>
      <c r="F1642" s="45"/>
      <c r="G1642" s="45" t="s">
        <v>1385</v>
      </c>
      <c r="H1642" s="45" t="s">
        <v>1385</v>
      </c>
    </row>
    <row r="1643" spans="1:8" s="29" customFormat="1" ht="13.8" hidden="1" x14ac:dyDescent="0.25">
      <c r="A1643" s="44" t="s">
        <v>8375</v>
      </c>
      <c r="B1643" s="44" t="s">
        <v>8376</v>
      </c>
      <c r="C1643" s="45" t="s">
        <v>8372</v>
      </c>
      <c r="D1643" s="93" t="s">
        <v>1702</v>
      </c>
      <c r="E1643" s="46">
        <v>45747</v>
      </c>
      <c r="F1643" s="45"/>
      <c r="G1643" s="45"/>
      <c r="H1643" s="93"/>
    </row>
    <row r="1644" spans="1:8" s="29" customFormat="1" ht="13.8" hidden="1" x14ac:dyDescent="0.25">
      <c r="A1644" s="44" t="s">
        <v>2949</v>
      </c>
      <c r="B1644" s="44" t="s">
        <v>2074</v>
      </c>
      <c r="C1644" s="97" t="s">
        <v>2950</v>
      </c>
      <c r="D1644" s="96" t="s">
        <v>1971</v>
      </c>
      <c r="E1644" s="64">
        <v>45099</v>
      </c>
      <c r="F1644" s="93"/>
      <c r="G1644" s="93"/>
      <c r="H1644" s="93"/>
    </row>
    <row r="1645" spans="1:8" s="29" customFormat="1" ht="13.8" hidden="1" x14ac:dyDescent="0.25">
      <c r="A1645" s="98" t="s">
        <v>2949</v>
      </c>
      <c r="B1645" s="92" t="s">
        <v>3148</v>
      </c>
      <c r="C1645" s="93" t="s">
        <v>3329</v>
      </c>
      <c r="D1645" s="93" t="s">
        <v>3328</v>
      </c>
      <c r="E1645" s="94">
        <v>45169</v>
      </c>
      <c r="F1645" s="93"/>
      <c r="G1645" s="93"/>
      <c r="H1645" s="93"/>
    </row>
    <row r="1646" spans="1:8" s="29" customFormat="1" ht="13.8" hidden="1" x14ac:dyDescent="0.3">
      <c r="A1646" s="111" t="s">
        <v>2086</v>
      </c>
      <c r="B1646" s="111" t="s">
        <v>1489</v>
      </c>
      <c r="C1646" s="142" t="s">
        <v>2087</v>
      </c>
      <c r="D1646" s="93" t="s">
        <v>2005</v>
      </c>
      <c r="E1646" s="143">
        <v>44985</v>
      </c>
      <c r="F1646" s="142"/>
      <c r="G1646" s="142" t="s">
        <v>1385</v>
      </c>
      <c r="H1646" s="93" t="s">
        <v>1385</v>
      </c>
    </row>
    <row r="1647" spans="1:8" s="29" customFormat="1" ht="13.8" hidden="1" x14ac:dyDescent="0.25">
      <c r="A1647" s="110" t="s">
        <v>349</v>
      </c>
      <c r="B1647" s="87" t="s">
        <v>177</v>
      </c>
      <c r="C1647" s="95" t="s">
        <v>423</v>
      </c>
      <c r="D1647" s="96" t="s">
        <v>436</v>
      </c>
      <c r="E1647" s="65">
        <v>45230</v>
      </c>
      <c r="F1647" s="96"/>
      <c r="G1647" s="96"/>
      <c r="H1647" s="96"/>
    </row>
    <row r="1648" spans="1:8" s="29" customFormat="1" ht="13.8" hidden="1" x14ac:dyDescent="0.3">
      <c r="A1648" s="57" t="s">
        <v>1469</v>
      </c>
      <c r="B1648" s="57" t="s">
        <v>1488</v>
      </c>
      <c r="C1648" s="62">
        <v>21027</v>
      </c>
      <c r="D1648" s="93" t="s">
        <v>5966</v>
      </c>
      <c r="E1648" s="60">
        <v>45777</v>
      </c>
      <c r="F1648" s="93"/>
      <c r="G1648" s="93"/>
      <c r="H1648" s="93"/>
    </row>
    <row r="1649" spans="1:8" s="29" customFormat="1" ht="13.8" hidden="1" x14ac:dyDescent="0.3">
      <c r="A1649" s="57" t="s">
        <v>1470</v>
      </c>
      <c r="B1649" s="57" t="s">
        <v>1488</v>
      </c>
      <c r="C1649" s="62">
        <v>21027</v>
      </c>
      <c r="D1649" s="93" t="s">
        <v>5966</v>
      </c>
      <c r="E1649" s="60">
        <v>45777</v>
      </c>
      <c r="F1649" s="93"/>
      <c r="G1649" s="93"/>
      <c r="H1649" s="93"/>
    </row>
    <row r="1650" spans="1:8" s="29" customFormat="1" ht="13.8" hidden="1" x14ac:dyDescent="0.25">
      <c r="A1650" s="41" t="s">
        <v>7769</v>
      </c>
      <c r="B1650" s="89" t="s">
        <v>7741</v>
      </c>
      <c r="C1650" s="36" t="s">
        <v>7742</v>
      </c>
      <c r="D1650" s="36" t="s">
        <v>1398</v>
      </c>
      <c r="E1650" s="42">
        <v>45372</v>
      </c>
      <c r="F1650" s="32"/>
      <c r="G1650" s="32"/>
      <c r="H1650" s="32"/>
    </row>
    <row r="1651" spans="1:8" s="29" customFormat="1" ht="13.8" hidden="1" x14ac:dyDescent="0.25">
      <c r="A1651" s="41" t="s">
        <v>7769</v>
      </c>
      <c r="B1651" s="89" t="s">
        <v>7741</v>
      </c>
      <c r="C1651" s="36" t="s">
        <v>7815</v>
      </c>
      <c r="D1651" s="36" t="s">
        <v>1398</v>
      </c>
      <c r="E1651" s="42">
        <v>45169</v>
      </c>
      <c r="F1651" s="32"/>
      <c r="G1651" s="32"/>
      <c r="H1651" s="32"/>
    </row>
    <row r="1652" spans="1:8" s="29" customFormat="1" ht="13.8" hidden="1" x14ac:dyDescent="0.3">
      <c r="A1652" s="57" t="s">
        <v>1471</v>
      </c>
      <c r="B1652" s="58" t="s">
        <v>4914</v>
      </c>
      <c r="C1652" s="59">
        <v>20022</v>
      </c>
      <c r="D1652" s="93" t="s">
        <v>5966</v>
      </c>
      <c r="E1652" s="60">
        <v>45535</v>
      </c>
      <c r="F1652" s="93"/>
      <c r="G1652" s="93"/>
      <c r="H1652" s="93"/>
    </row>
    <row r="1653" spans="1:8" s="29" customFormat="1" ht="13.8" hidden="1" x14ac:dyDescent="0.3">
      <c r="A1653" s="57" t="s">
        <v>5020</v>
      </c>
      <c r="B1653" s="57" t="s">
        <v>1488</v>
      </c>
      <c r="C1653" s="62">
        <v>21027</v>
      </c>
      <c r="D1653" s="93" t="s">
        <v>5966</v>
      </c>
      <c r="E1653" s="60">
        <v>45777</v>
      </c>
      <c r="F1653" s="93"/>
      <c r="G1653" s="93"/>
      <c r="H1653" s="93"/>
    </row>
    <row r="1654" spans="1:8" s="29" customFormat="1" ht="13.8" hidden="1" x14ac:dyDescent="0.3">
      <c r="A1654" s="57" t="s">
        <v>48</v>
      </c>
      <c r="B1654" s="57" t="s">
        <v>1488</v>
      </c>
      <c r="C1654" s="62">
        <v>21027</v>
      </c>
      <c r="D1654" s="93" t="s">
        <v>5966</v>
      </c>
      <c r="E1654" s="60">
        <v>45777</v>
      </c>
      <c r="F1654" s="93"/>
      <c r="G1654" s="93"/>
      <c r="H1654" s="93"/>
    </row>
    <row r="1655" spans="1:8" s="29" customFormat="1" ht="13.8" hidden="1" x14ac:dyDescent="0.3">
      <c r="A1655" s="73" t="s">
        <v>7807</v>
      </c>
      <c r="B1655" s="89" t="s">
        <v>7805</v>
      </c>
      <c r="C1655" s="36" t="s">
        <v>7806</v>
      </c>
      <c r="D1655" s="36" t="s">
        <v>1398</v>
      </c>
      <c r="E1655" s="42">
        <v>45139</v>
      </c>
      <c r="F1655" s="32"/>
      <c r="G1655" s="32"/>
      <c r="H1655" s="32"/>
    </row>
    <row r="1656" spans="1:8" s="29" customFormat="1" ht="13.8" hidden="1" x14ac:dyDescent="0.3">
      <c r="A1656" s="73" t="s">
        <v>459</v>
      </c>
      <c r="B1656" s="89" t="s">
        <v>7684</v>
      </c>
      <c r="C1656" s="36" t="s">
        <v>7685</v>
      </c>
      <c r="D1656" s="36" t="s">
        <v>1398</v>
      </c>
      <c r="E1656" s="42">
        <v>45139</v>
      </c>
      <c r="F1656" s="32"/>
      <c r="G1656" s="32"/>
      <c r="H1656" s="32"/>
    </row>
    <row r="1657" spans="1:8" s="29" customFormat="1" ht="13.8" hidden="1" x14ac:dyDescent="0.25">
      <c r="A1657" s="114" t="s">
        <v>2319</v>
      </c>
      <c r="B1657" s="114" t="s">
        <v>2320</v>
      </c>
      <c r="C1657" s="106" t="s">
        <v>2321</v>
      </c>
      <c r="D1657" s="93" t="s">
        <v>1593</v>
      </c>
      <c r="E1657" s="115">
        <v>45350</v>
      </c>
      <c r="F1657" s="93"/>
      <c r="G1657" s="93"/>
      <c r="H1657" s="93"/>
    </row>
    <row r="1658" spans="1:8" s="29" customFormat="1" ht="13.8" hidden="1" x14ac:dyDescent="0.3">
      <c r="A1658" s="103" t="s">
        <v>3407</v>
      </c>
      <c r="B1658" s="103" t="s">
        <v>3093</v>
      </c>
      <c r="C1658" s="104" t="s">
        <v>3408</v>
      </c>
      <c r="D1658" s="104" t="s">
        <v>2000</v>
      </c>
      <c r="E1658" s="105">
        <v>45406</v>
      </c>
      <c r="F1658" s="93"/>
      <c r="G1658" s="93"/>
      <c r="H1658" s="93"/>
    </row>
    <row r="1659" spans="1:8" s="29" customFormat="1" ht="13.8" hidden="1" x14ac:dyDescent="0.3">
      <c r="A1659" s="73" t="s">
        <v>7687</v>
      </c>
      <c r="B1659" s="89" t="s">
        <v>7684</v>
      </c>
      <c r="C1659" s="36" t="s">
        <v>7685</v>
      </c>
      <c r="D1659" s="36" t="s">
        <v>1398</v>
      </c>
      <c r="E1659" s="42">
        <v>45139</v>
      </c>
      <c r="F1659" s="32"/>
      <c r="G1659" s="32"/>
      <c r="H1659" s="32"/>
    </row>
    <row r="1660" spans="1:8" s="29" customFormat="1" ht="13.8" hidden="1" x14ac:dyDescent="0.3">
      <c r="A1660" s="171" t="s">
        <v>7808</v>
      </c>
      <c r="B1660" s="89" t="s">
        <v>7805</v>
      </c>
      <c r="C1660" s="36" t="s">
        <v>7806</v>
      </c>
      <c r="D1660" s="36" t="s">
        <v>1398</v>
      </c>
      <c r="E1660" s="42">
        <v>45139</v>
      </c>
      <c r="F1660" s="32"/>
      <c r="G1660" s="32"/>
      <c r="H1660" s="32"/>
    </row>
    <row r="1661" spans="1:8" s="29" customFormat="1" ht="13.8" hidden="1" x14ac:dyDescent="0.25">
      <c r="A1661" s="71" t="s">
        <v>3423</v>
      </c>
      <c r="B1661" s="31" t="s">
        <v>7651</v>
      </c>
      <c r="C1661" s="32" t="s">
        <v>7652</v>
      </c>
      <c r="D1661" s="33" t="s">
        <v>1398</v>
      </c>
      <c r="E1661" s="33">
        <v>45246</v>
      </c>
      <c r="F1661" s="32"/>
      <c r="G1661" s="32"/>
      <c r="H1661" s="32"/>
    </row>
    <row r="1662" spans="1:8" s="29" customFormat="1" ht="13.8" hidden="1" x14ac:dyDescent="0.25">
      <c r="A1662" s="44" t="s">
        <v>3226</v>
      </c>
      <c r="B1662" s="44" t="s">
        <v>2954</v>
      </c>
      <c r="C1662" s="45" t="s">
        <v>2955</v>
      </c>
      <c r="D1662" s="104" t="s">
        <v>2000</v>
      </c>
      <c r="E1662" s="46">
        <v>45279</v>
      </c>
      <c r="F1662" s="93"/>
      <c r="G1662" s="93"/>
      <c r="H1662" s="93"/>
    </row>
    <row r="1663" spans="1:8" s="29" customFormat="1" ht="13.8" hidden="1" x14ac:dyDescent="0.25">
      <c r="A1663" s="76" t="s">
        <v>990</v>
      </c>
      <c r="B1663" s="76" t="s">
        <v>2954</v>
      </c>
      <c r="C1663" s="97" t="s">
        <v>2955</v>
      </c>
      <c r="D1663" s="158" t="s">
        <v>2000</v>
      </c>
      <c r="E1663" s="64">
        <v>45279</v>
      </c>
      <c r="F1663" s="93"/>
      <c r="G1663" s="93"/>
      <c r="H1663" s="93"/>
    </row>
    <row r="1664" spans="1:8" s="29" customFormat="1" ht="13.8" hidden="1" x14ac:dyDescent="0.3">
      <c r="A1664" s="99" t="s">
        <v>7628</v>
      </c>
      <c r="B1664" s="92" t="s">
        <v>7637</v>
      </c>
      <c r="C1664" s="93" t="s">
        <v>7638</v>
      </c>
      <c r="D1664" s="93" t="s">
        <v>1398</v>
      </c>
      <c r="E1664" s="94">
        <v>46961</v>
      </c>
      <c r="F1664" s="32"/>
      <c r="G1664" s="32"/>
      <c r="H1664" s="32"/>
    </row>
    <row r="1665" spans="1:8" s="29" customFormat="1" ht="13.8" hidden="1" x14ac:dyDescent="0.25">
      <c r="A1665" s="48" t="s">
        <v>4851</v>
      </c>
      <c r="B1665" s="48" t="s">
        <v>4853</v>
      </c>
      <c r="C1665" s="49" t="s">
        <v>4852</v>
      </c>
      <c r="D1665" s="104" t="s">
        <v>2915</v>
      </c>
      <c r="E1665" s="50">
        <v>45107</v>
      </c>
      <c r="F1665" s="93"/>
      <c r="G1665" s="93"/>
      <c r="H1665" s="93" t="s">
        <v>1533</v>
      </c>
    </row>
    <row r="1666" spans="1:8" s="29" customFormat="1" ht="13.8" hidden="1" x14ac:dyDescent="0.25">
      <c r="A1666" s="44" t="s">
        <v>2489</v>
      </c>
      <c r="B1666" s="44" t="s">
        <v>236</v>
      </c>
      <c r="C1666" s="45" t="s">
        <v>2499</v>
      </c>
      <c r="D1666" s="93" t="s">
        <v>5966</v>
      </c>
      <c r="E1666" s="70" t="s">
        <v>1528</v>
      </c>
      <c r="F1666" s="93"/>
      <c r="G1666" s="93"/>
      <c r="H1666" s="93"/>
    </row>
    <row r="1667" spans="1:8" s="29" customFormat="1" ht="13.8" hidden="1" x14ac:dyDescent="0.25">
      <c r="A1667" s="159" t="s">
        <v>2489</v>
      </c>
      <c r="B1667" s="160" t="s">
        <v>4853</v>
      </c>
      <c r="C1667" s="161" t="s">
        <v>4852</v>
      </c>
      <c r="D1667" s="104" t="s">
        <v>2915</v>
      </c>
      <c r="E1667" s="162">
        <v>45107</v>
      </c>
      <c r="F1667" s="93"/>
      <c r="G1667" s="93"/>
      <c r="H1667" s="93"/>
    </row>
    <row r="1668" spans="1:8" s="29" customFormat="1" ht="13.8" hidden="1" x14ac:dyDescent="0.3">
      <c r="A1668" s="57" t="s">
        <v>1472</v>
      </c>
      <c r="B1668" s="57" t="s">
        <v>1488</v>
      </c>
      <c r="C1668" s="62">
        <v>21027</v>
      </c>
      <c r="D1668" s="93" t="s">
        <v>5966</v>
      </c>
      <c r="E1668" s="60">
        <v>45777</v>
      </c>
      <c r="F1668" s="93"/>
      <c r="G1668" s="93"/>
      <c r="H1668" s="93"/>
    </row>
    <row r="1669" spans="1:8" s="29" customFormat="1" ht="13.8" hidden="1" x14ac:dyDescent="0.3">
      <c r="A1669" s="57" t="s">
        <v>4525</v>
      </c>
      <c r="B1669" s="92" t="s">
        <v>4550</v>
      </c>
      <c r="C1669" s="93" t="s">
        <v>4548</v>
      </c>
      <c r="D1669" s="93" t="s">
        <v>4549</v>
      </c>
      <c r="E1669" s="94">
        <v>46203</v>
      </c>
      <c r="F1669" s="93"/>
      <c r="G1669" s="93"/>
      <c r="H1669" s="93"/>
    </row>
    <row r="1670" spans="1:8" s="29" customFormat="1" ht="13.8" hidden="1" x14ac:dyDescent="0.25">
      <c r="A1670" s="44" t="s">
        <v>3448</v>
      </c>
      <c r="B1670" s="41" t="s">
        <v>7800</v>
      </c>
      <c r="C1670" s="88" t="s">
        <v>7801</v>
      </c>
      <c r="D1670" s="36" t="s">
        <v>1398</v>
      </c>
      <c r="E1670" s="43">
        <v>45610</v>
      </c>
      <c r="F1670" s="32"/>
      <c r="G1670" s="32"/>
      <c r="H1670" s="32"/>
    </row>
    <row r="1671" spans="1:8" s="29" customFormat="1" ht="13.8" hidden="1" x14ac:dyDescent="0.25">
      <c r="A1671" s="120" t="s">
        <v>2367</v>
      </c>
      <c r="B1671" s="114" t="s">
        <v>2322</v>
      </c>
      <c r="C1671" s="106" t="s">
        <v>2323</v>
      </c>
      <c r="D1671" s="93" t="s">
        <v>1593</v>
      </c>
      <c r="E1671" s="115">
        <v>45169</v>
      </c>
      <c r="F1671" s="93"/>
      <c r="G1671" s="93"/>
      <c r="H1671" s="93"/>
    </row>
    <row r="1672" spans="1:8" s="29" customFormat="1" ht="13.8" hidden="1" x14ac:dyDescent="0.25">
      <c r="A1672" s="44" t="s">
        <v>4885</v>
      </c>
      <c r="B1672" s="44" t="s">
        <v>1514</v>
      </c>
      <c r="C1672" s="45" t="s">
        <v>4886</v>
      </c>
      <c r="D1672" s="45" t="s">
        <v>2008</v>
      </c>
      <c r="E1672" s="64">
        <v>45430</v>
      </c>
      <c r="F1672" s="45"/>
      <c r="G1672" s="45"/>
      <c r="H1672" s="93"/>
    </row>
    <row r="1673" spans="1:8" s="29" customFormat="1" ht="13.8" hidden="1" x14ac:dyDescent="0.3">
      <c r="A1673" s="57" t="s">
        <v>3563</v>
      </c>
      <c r="B1673" s="92" t="s">
        <v>4550</v>
      </c>
      <c r="C1673" s="93" t="s">
        <v>4548</v>
      </c>
      <c r="D1673" s="93" t="s">
        <v>4549</v>
      </c>
      <c r="E1673" s="94">
        <v>46203</v>
      </c>
      <c r="F1673" s="93"/>
      <c r="G1673" s="93"/>
      <c r="H1673" s="93"/>
    </row>
    <row r="1674" spans="1:8" s="29" customFormat="1" ht="13.8" x14ac:dyDescent="0.3">
      <c r="A1674" s="99" t="s">
        <v>2470</v>
      </c>
      <c r="B1674" s="92" t="s">
        <v>2471</v>
      </c>
      <c r="C1674" s="93" t="s">
        <v>1987</v>
      </c>
      <c r="D1674" s="93" t="s">
        <v>2468</v>
      </c>
      <c r="E1674" s="107">
        <v>44804</v>
      </c>
      <c r="F1674" s="93"/>
      <c r="G1674" s="93"/>
      <c r="H1674" s="93"/>
    </row>
    <row r="1675" spans="1:8" s="29" customFormat="1" ht="13.8" hidden="1" x14ac:dyDescent="0.3">
      <c r="A1675" s="57" t="s">
        <v>3394</v>
      </c>
      <c r="B1675" s="92" t="s">
        <v>4550</v>
      </c>
      <c r="C1675" s="93" t="s">
        <v>4548</v>
      </c>
      <c r="D1675" s="93" t="s">
        <v>4549</v>
      </c>
      <c r="E1675" s="94">
        <v>46203</v>
      </c>
      <c r="F1675" s="93"/>
      <c r="G1675" s="93"/>
      <c r="H1675" s="93"/>
    </row>
    <row r="1676" spans="1:8" s="29" customFormat="1" ht="13.8" hidden="1" x14ac:dyDescent="0.25">
      <c r="A1676" s="98" t="s">
        <v>3394</v>
      </c>
      <c r="B1676" s="92" t="s">
        <v>3148</v>
      </c>
      <c r="C1676" s="93" t="s">
        <v>3329</v>
      </c>
      <c r="D1676" s="93" t="s">
        <v>3328</v>
      </c>
      <c r="E1676" s="94">
        <v>45169</v>
      </c>
      <c r="F1676" s="93"/>
      <c r="G1676" s="93"/>
      <c r="H1676" s="93"/>
    </row>
    <row r="1677" spans="1:8" s="29" customFormat="1" ht="13.8" hidden="1" x14ac:dyDescent="0.25">
      <c r="A1677" s="102" t="s">
        <v>3394</v>
      </c>
      <c r="B1677" s="92" t="s">
        <v>4085</v>
      </c>
      <c r="C1677" s="93" t="s">
        <v>4084</v>
      </c>
      <c r="D1677" s="93" t="s">
        <v>1398</v>
      </c>
      <c r="E1677" s="94">
        <v>45429</v>
      </c>
      <c r="F1677" s="93"/>
      <c r="G1677" s="93" t="s">
        <v>1385</v>
      </c>
      <c r="H1677" s="93" t="s">
        <v>1385</v>
      </c>
    </row>
    <row r="1678" spans="1:8" s="29" customFormat="1" ht="13.8" hidden="1" x14ac:dyDescent="0.25">
      <c r="A1678" s="92" t="s">
        <v>1581</v>
      </c>
      <c r="B1678" s="92" t="s">
        <v>1583</v>
      </c>
      <c r="C1678" s="93" t="s">
        <v>4627</v>
      </c>
      <c r="D1678" s="93" t="s">
        <v>1398</v>
      </c>
      <c r="E1678" s="94">
        <v>45155</v>
      </c>
      <c r="F1678" s="93"/>
      <c r="G1678" s="93" t="s">
        <v>1385</v>
      </c>
      <c r="H1678" s="44" t="s">
        <v>1533</v>
      </c>
    </row>
    <row r="1679" spans="1:8" s="29" customFormat="1" ht="13.8" x14ac:dyDescent="0.25">
      <c r="A1679" s="44" t="s">
        <v>4887</v>
      </c>
      <c r="B1679" s="44" t="s">
        <v>4888</v>
      </c>
      <c r="C1679" s="45" t="s">
        <v>3755</v>
      </c>
      <c r="D1679" s="93" t="s">
        <v>1702</v>
      </c>
      <c r="E1679" s="69">
        <v>44620</v>
      </c>
      <c r="F1679" s="93"/>
      <c r="G1679" s="93"/>
      <c r="H1679" s="93"/>
    </row>
    <row r="1680" spans="1:8" s="29" customFormat="1" ht="13.8" hidden="1" x14ac:dyDescent="0.25">
      <c r="A1680" s="76" t="s">
        <v>165</v>
      </c>
      <c r="B1680" s="87" t="s">
        <v>350</v>
      </c>
      <c r="C1680" s="95" t="s">
        <v>3867</v>
      </c>
      <c r="D1680" s="96" t="s">
        <v>436</v>
      </c>
      <c r="E1680" s="65">
        <v>45291</v>
      </c>
      <c r="F1680" s="96"/>
      <c r="G1680" s="96"/>
      <c r="H1680" s="96"/>
    </row>
    <row r="1681" spans="1:8" s="29" customFormat="1" ht="13.8" hidden="1" x14ac:dyDescent="0.25">
      <c r="A1681" s="100" t="s">
        <v>4148</v>
      </c>
      <c r="B1681" s="92" t="s">
        <v>4153</v>
      </c>
      <c r="C1681" s="93" t="s">
        <v>4154</v>
      </c>
      <c r="D1681" s="93" t="s">
        <v>1398</v>
      </c>
      <c r="E1681" s="94">
        <v>45401</v>
      </c>
      <c r="F1681" s="93"/>
      <c r="G1681" s="93"/>
      <c r="H1681" s="93"/>
    </row>
    <row r="1682" spans="1:8" s="29" customFormat="1" ht="13.8" hidden="1" x14ac:dyDescent="0.25">
      <c r="A1682" s="100" t="s">
        <v>4124</v>
      </c>
      <c r="B1682" s="92" t="s">
        <v>4153</v>
      </c>
      <c r="C1682" s="93" t="s">
        <v>4154</v>
      </c>
      <c r="D1682" s="93" t="s">
        <v>1398</v>
      </c>
      <c r="E1682" s="94">
        <v>45401</v>
      </c>
      <c r="F1682" s="93"/>
      <c r="G1682" s="93"/>
      <c r="H1682" s="93"/>
    </row>
    <row r="1683" spans="1:8" s="29" customFormat="1" ht="13.8" hidden="1" x14ac:dyDescent="0.25">
      <c r="A1683" s="120" t="s">
        <v>2368</v>
      </c>
      <c r="B1683" s="114" t="s">
        <v>2324</v>
      </c>
      <c r="C1683" s="106" t="s">
        <v>1591</v>
      </c>
      <c r="D1683" s="93" t="s">
        <v>1593</v>
      </c>
      <c r="E1683" s="115">
        <v>45140</v>
      </c>
      <c r="F1683" s="93"/>
      <c r="G1683" s="93"/>
      <c r="H1683" s="93"/>
    </row>
    <row r="1684" spans="1:8" s="29" customFormat="1" ht="13.8" hidden="1" x14ac:dyDescent="0.25">
      <c r="A1684" s="120" t="s">
        <v>2376</v>
      </c>
      <c r="B1684" s="114" t="s">
        <v>2325</v>
      </c>
      <c r="C1684" s="106" t="s">
        <v>1592</v>
      </c>
      <c r="D1684" s="93" t="s">
        <v>1593</v>
      </c>
      <c r="E1684" s="115">
        <v>45140</v>
      </c>
      <c r="F1684" s="93"/>
      <c r="G1684" s="93"/>
      <c r="H1684" s="93"/>
    </row>
    <row r="1685" spans="1:8" s="29" customFormat="1" ht="13.8" hidden="1" x14ac:dyDescent="0.25">
      <c r="A1685" s="120" t="s">
        <v>2369</v>
      </c>
      <c r="B1685" s="114" t="s">
        <v>2326</v>
      </c>
      <c r="C1685" s="106" t="s">
        <v>2327</v>
      </c>
      <c r="D1685" s="93" t="s">
        <v>1593</v>
      </c>
      <c r="E1685" s="115">
        <v>45140</v>
      </c>
      <c r="F1685" s="93"/>
      <c r="G1685" s="93"/>
      <c r="H1685" s="93"/>
    </row>
    <row r="1686" spans="1:8" s="29" customFormat="1" ht="13.8" hidden="1" x14ac:dyDescent="0.25">
      <c r="A1686" s="48" t="s">
        <v>3619</v>
      </c>
      <c r="B1686" s="48" t="s">
        <v>6517</v>
      </c>
      <c r="C1686" s="49" t="s">
        <v>8294</v>
      </c>
      <c r="D1686" s="93" t="s">
        <v>1593</v>
      </c>
      <c r="E1686" s="50">
        <v>46237</v>
      </c>
      <c r="F1686" s="45"/>
      <c r="G1686" s="93"/>
      <c r="H1686" s="93"/>
    </row>
    <row r="1687" spans="1:8" s="29" customFormat="1" ht="13.8" hidden="1" x14ac:dyDescent="0.25">
      <c r="A1687" s="92" t="s">
        <v>1572</v>
      </c>
      <c r="B1687" s="92" t="s">
        <v>1583</v>
      </c>
      <c r="C1687" s="93" t="s">
        <v>4627</v>
      </c>
      <c r="D1687" s="93" t="s">
        <v>1398</v>
      </c>
      <c r="E1687" s="94">
        <v>45155</v>
      </c>
      <c r="F1687" s="93"/>
      <c r="G1687" s="93" t="s">
        <v>1385</v>
      </c>
      <c r="H1687" s="44" t="s">
        <v>1533</v>
      </c>
    </row>
    <row r="1688" spans="1:8" s="29" customFormat="1" ht="13.8" hidden="1" x14ac:dyDescent="0.25">
      <c r="A1688" s="114" t="s">
        <v>3091</v>
      </c>
      <c r="B1688" s="114" t="s">
        <v>2328</v>
      </c>
      <c r="C1688" s="106" t="s">
        <v>2329</v>
      </c>
      <c r="D1688" s="93" t="s">
        <v>1593</v>
      </c>
      <c r="E1688" s="115">
        <v>46022</v>
      </c>
      <c r="F1688" s="93"/>
      <c r="G1688" s="93"/>
      <c r="H1688" s="93"/>
    </row>
    <row r="1689" spans="1:8" s="29" customFormat="1" ht="13.8" hidden="1" x14ac:dyDescent="0.25">
      <c r="A1689" s="114" t="s">
        <v>2370</v>
      </c>
      <c r="B1689" s="114" t="s">
        <v>2330</v>
      </c>
      <c r="C1689" s="106" t="s">
        <v>2331</v>
      </c>
      <c r="D1689" s="93" t="s">
        <v>1593</v>
      </c>
      <c r="E1689" s="115">
        <v>46142</v>
      </c>
      <c r="F1689" s="93"/>
      <c r="G1689" s="93"/>
      <c r="H1689" s="93"/>
    </row>
    <row r="1690" spans="1:8" s="29" customFormat="1" ht="13.8" hidden="1" x14ac:dyDescent="0.3">
      <c r="A1690" s="57" t="s">
        <v>4526</v>
      </c>
      <c r="B1690" s="92" t="s">
        <v>4550</v>
      </c>
      <c r="C1690" s="93" t="s">
        <v>4548</v>
      </c>
      <c r="D1690" s="93" t="s">
        <v>4549</v>
      </c>
      <c r="E1690" s="94">
        <v>46203</v>
      </c>
      <c r="F1690" s="93"/>
      <c r="G1690" s="93"/>
      <c r="H1690" s="93"/>
    </row>
    <row r="1691" spans="1:8" s="29" customFormat="1" ht="13.8" hidden="1" x14ac:dyDescent="0.25">
      <c r="A1691" s="71" t="s">
        <v>993</v>
      </c>
      <c r="B1691" s="89" t="s">
        <v>1399</v>
      </c>
      <c r="C1691" s="36" t="s">
        <v>7695</v>
      </c>
      <c r="D1691" s="36" t="s">
        <v>1398</v>
      </c>
      <c r="E1691" s="42">
        <v>45132</v>
      </c>
      <c r="F1691" s="32"/>
      <c r="G1691" s="32"/>
      <c r="H1691" s="32"/>
    </row>
    <row r="1692" spans="1:8" s="29" customFormat="1" ht="13.8" hidden="1" x14ac:dyDescent="0.25">
      <c r="A1692" s="67" t="s">
        <v>5925</v>
      </c>
      <c r="B1692" s="57" t="s">
        <v>1488</v>
      </c>
      <c r="C1692" s="62">
        <v>21027</v>
      </c>
      <c r="D1692" s="93" t="s">
        <v>5966</v>
      </c>
      <c r="E1692" s="60">
        <v>45777</v>
      </c>
      <c r="F1692" s="93"/>
      <c r="G1692" s="93"/>
      <c r="H1692" s="93"/>
    </row>
    <row r="1693" spans="1:8" s="29" customFormat="1" ht="13.8" hidden="1" x14ac:dyDescent="0.25">
      <c r="A1693" s="44" t="s">
        <v>3236</v>
      </c>
      <c r="B1693" s="41" t="s">
        <v>7778</v>
      </c>
      <c r="C1693" s="88" t="s">
        <v>7779</v>
      </c>
      <c r="D1693" s="36" t="s">
        <v>1398</v>
      </c>
      <c r="E1693" s="43">
        <v>45610</v>
      </c>
      <c r="F1693" s="32"/>
      <c r="G1693" s="32"/>
      <c r="H1693" s="32"/>
    </row>
    <row r="1694" spans="1:8" s="29" customFormat="1" ht="13.8" hidden="1" x14ac:dyDescent="0.3">
      <c r="A1694" s="57" t="s">
        <v>4561</v>
      </c>
      <c r="B1694" s="57" t="s">
        <v>1488</v>
      </c>
      <c r="C1694" s="62">
        <v>21027</v>
      </c>
      <c r="D1694" s="93" t="s">
        <v>5966</v>
      </c>
      <c r="E1694" s="60">
        <v>45777</v>
      </c>
      <c r="F1694" s="93"/>
      <c r="G1694" s="93"/>
      <c r="H1694" s="93"/>
    </row>
    <row r="1695" spans="1:8" s="29" customFormat="1" ht="13.8" hidden="1" x14ac:dyDescent="0.25">
      <c r="A1695" s="148" t="s">
        <v>6220</v>
      </c>
      <c r="B1695" s="149" t="s">
        <v>2332</v>
      </c>
      <c r="C1695" s="106" t="s">
        <v>9085</v>
      </c>
      <c r="D1695" s="93" t="s">
        <v>1593</v>
      </c>
      <c r="E1695" s="115">
        <v>46445</v>
      </c>
      <c r="F1695" s="93"/>
      <c r="G1695" s="93"/>
      <c r="H1695" s="93"/>
    </row>
    <row r="1696" spans="1:8" s="29" customFormat="1" ht="13.8" hidden="1" x14ac:dyDescent="0.25">
      <c r="A1696" s="44" t="s">
        <v>8972</v>
      </c>
      <c r="B1696" s="44" t="s">
        <v>8969</v>
      </c>
      <c r="C1696" s="226" t="s">
        <v>8973</v>
      </c>
      <c r="D1696" s="93" t="s">
        <v>436</v>
      </c>
      <c r="E1696" s="46">
        <v>45657</v>
      </c>
      <c r="F1696" s="45"/>
      <c r="G1696" s="45"/>
      <c r="H1696" s="93"/>
    </row>
    <row r="1697" spans="1:8" s="29" customFormat="1" ht="13.8" hidden="1" x14ac:dyDescent="0.25">
      <c r="A1697" s="76" t="s">
        <v>3205</v>
      </c>
      <c r="B1697" s="87" t="s">
        <v>351</v>
      </c>
      <c r="C1697" s="95" t="s">
        <v>424</v>
      </c>
      <c r="D1697" s="96" t="s">
        <v>436</v>
      </c>
      <c r="E1697" s="65">
        <v>45382</v>
      </c>
      <c r="F1697" s="96"/>
      <c r="G1697" s="96"/>
      <c r="H1697" s="96"/>
    </row>
    <row r="1698" spans="1:8" s="29" customFormat="1" ht="13.8" hidden="1" x14ac:dyDescent="0.3">
      <c r="A1698" s="103" t="s">
        <v>4097</v>
      </c>
      <c r="B1698" s="103" t="s">
        <v>4098</v>
      </c>
      <c r="C1698" s="147" t="s">
        <v>4096</v>
      </c>
      <c r="D1698" s="93" t="s">
        <v>1702</v>
      </c>
      <c r="E1698" s="116"/>
      <c r="F1698" s="104"/>
      <c r="G1698" s="104"/>
      <c r="H1698" s="93"/>
    </row>
    <row r="1699" spans="1:8" s="29" customFormat="1" ht="13.8" hidden="1" x14ac:dyDescent="0.25">
      <c r="A1699" s="101" t="s">
        <v>3848</v>
      </c>
      <c r="B1699" s="44" t="s">
        <v>3809</v>
      </c>
      <c r="C1699" s="45" t="s">
        <v>3810</v>
      </c>
      <c r="D1699" s="45" t="s">
        <v>1398</v>
      </c>
      <c r="E1699" s="46">
        <v>45382</v>
      </c>
      <c r="F1699" s="45"/>
      <c r="G1699" s="45" t="s">
        <v>1385</v>
      </c>
      <c r="H1699" s="45" t="s">
        <v>1385</v>
      </c>
    </row>
    <row r="1700" spans="1:8" s="29" customFormat="1" ht="13.8" hidden="1" x14ac:dyDescent="0.3">
      <c r="A1700" s="57" t="s">
        <v>1560</v>
      </c>
      <c r="B1700" s="92" t="s">
        <v>4550</v>
      </c>
      <c r="C1700" s="93" t="s">
        <v>4548</v>
      </c>
      <c r="D1700" s="93" t="s">
        <v>4549</v>
      </c>
      <c r="E1700" s="94">
        <v>46203</v>
      </c>
      <c r="F1700" s="93"/>
      <c r="G1700" s="93"/>
      <c r="H1700" s="93"/>
    </row>
    <row r="1701" spans="1:8" s="29" customFormat="1" ht="13.8" hidden="1" x14ac:dyDescent="0.25">
      <c r="A1701" s="120" t="s">
        <v>2371</v>
      </c>
      <c r="B1701" s="117" t="s">
        <v>3092</v>
      </c>
      <c r="C1701" s="106" t="s">
        <v>2333</v>
      </c>
      <c r="D1701" s="93" t="s">
        <v>1593</v>
      </c>
      <c r="E1701" s="115">
        <v>46446</v>
      </c>
      <c r="F1701" s="93"/>
      <c r="G1701" s="93"/>
      <c r="H1701" s="93"/>
    </row>
    <row r="1702" spans="1:8" s="29" customFormat="1" ht="13.8" hidden="1" x14ac:dyDescent="0.25">
      <c r="A1702" s="99" t="s">
        <v>994</v>
      </c>
      <c r="B1702" s="111" t="s">
        <v>1363</v>
      </c>
      <c r="C1702" s="45" t="s">
        <v>3258</v>
      </c>
      <c r="D1702" s="93" t="s">
        <v>2528</v>
      </c>
      <c r="E1702" s="46">
        <v>45227</v>
      </c>
      <c r="F1702" s="93"/>
      <c r="G1702" s="93"/>
      <c r="H1702" s="93"/>
    </row>
    <row r="1703" spans="1:8" s="29" customFormat="1" ht="13.8" hidden="1" x14ac:dyDescent="0.25">
      <c r="A1703" s="72" t="s">
        <v>3620</v>
      </c>
      <c r="B1703" s="89" t="s">
        <v>1399</v>
      </c>
      <c r="C1703" s="36" t="s">
        <v>7695</v>
      </c>
      <c r="D1703" s="36" t="s">
        <v>1398</v>
      </c>
      <c r="E1703" s="42">
        <v>45132</v>
      </c>
      <c r="F1703" s="32"/>
      <c r="G1703" s="32"/>
      <c r="H1703" s="32"/>
    </row>
    <row r="1704" spans="1:8" s="29" customFormat="1" ht="13.8" hidden="1" x14ac:dyDescent="0.25">
      <c r="A1704" s="120" t="s">
        <v>2334</v>
      </c>
      <c r="B1704" s="117" t="s">
        <v>2335</v>
      </c>
      <c r="C1704" s="106" t="s">
        <v>8293</v>
      </c>
      <c r="D1704" s="93" t="s">
        <v>1593</v>
      </c>
      <c r="E1704" s="115">
        <v>46240</v>
      </c>
      <c r="F1704" s="93"/>
      <c r="G1704" s="93"/>
      <c r="H1704" s="93"/>
    </row>
    <row r="1705" spans="1:8" s="29" customFormat="1" ht="13.8" hidden="1" x14ac:dyDescent="0.3">
      <c r="A1705" s="57" t="s">
        <v>536</v>
      </c>
      <c r="B1705" s="92" t="s">
        <v>4550</v>
      </c>
      <c r="C1705" s="93" t="s">
        <v>4548</v>
      </c>
      <c r="D1705" s="93" t="s">
        <v>4549</v>
      </c>
      <c r="E1705" s="94">
        <v>46203</v>
      </c>
      <c r="F1705" s="93"/>
      <c r="G1705" s="93"/>
      <c r="H1705" s="93"/>
    </row>
    <row r="1706" spans="1:8" s="29" customFormat="1" ht="13.8" hidden="1" x14ac:dyDescent="0.3">
      <c r="A1706" s="57" t="s">
        <v>4527</v>
      </c>
      <c r="B1706" s="92" t="s">
        <v>4550</v>
      </c>
      <c r="C1706" s="93" t="s">
        <v>4548</v>
      </c>
      <c r="D1706" s="93" t="s">
        <v>4549</v>
      </c>
      <c r="E1706" s="94">
        <v>46203</v>
      </c>
      <c r="F1706" s="93"/>
      <c r="G1706" s="93"/>
      <c r="H1706" s="93"/>
    </row>
    <row r="1707" spans="1:8" s="29" customFormat="1" ht="13.8" hidden="1" x14ac:dyDescent="0.25">
      <c r="A1707" s="76" t="s">
        <v>7551</v>
      </c>
      <c r="B1707" s="76" t="s">
        <v>177</v>
      </c>
      <c r="C1707" s="97" t="s">
        <v>7552</v>
      </c>
      <c r="D1707" s="97" t="s">
        <v>1980</v>
      </c>
      <c r="E1707" s="64">
        <v>45961</v>
      </c>
      <c r="F1707" s="93"/>
      <c r="G1707" s="93"/>
      <c r="H1707" s="93"/>
    </row>
    <row r="1708" spans="1:8" s="29" customFormat="1" ht="13.8" hidden="1" x14ac:dyDescent="0.25">
      <c r="A1708" s="102" t="s">
        <v>2658</v>
      </c>
      <c r="B1708" s="92" t="s">
        <v>4085</v>
      </c>
      <c r="C1708" s="93" t="s">
        <v>4084</v>
      </c>
      <c r="D1708" s="93" t="s">
        <v>1398</v>
      </c>
      <c r="E1708" s="94">
        <v>45429</v>
      </c>
      <c r="F1708" s="93"/>
      <c r="G1708" s="93" t="s">
        <v>1385</v>
      </c>
      <c r="H1708" s="93" t="s">
        <v>1385</v>
      </c>
    </row>
    <row r="1709" spans="1:8" s="29" customFormat="1" ht="13.8" hidden="1" x14ac:dyDescent="0.25">
      <c r="A1709" s="44" t="s">
        <v>1473</v>
      </c>
      <c r="B1709" s="44" t="s">
        <v>1519</v>
      </c>
      <c r="C1709" s="45" t="s">
        <v>5953</v>
      </c>
      <c r="D1709" s="93" t="s">
        <v>5966</v>
      </c>
      <c r="E1709" s="70" t="s">
        <v>1528</v>
      </c>
      <c r="F1709" s="93"/>
      <c r="G1709" s="93"/>
      <c r="H1709" s="93"/>
    </row>
    <row r="1710" spans="1:8" s="29" customFormat="1" ht="13.8" hidden="1" x14ac:dyDescent="0.25">
      <c r="A1710" s="120" t="s">
        <v>2372</v>
      </c>
      <c r="B1710" s="117" t="s">
        <v>2337</v>
      </c>
      <c r="C1710" s="106" t="s">
        <v>2338</v>
      </c>
      <c r="D1710" s="93" t="s">
        <v>1593</v>
      </c>
      <c r="E1710" s="115">
        <v>45107</v>
      </c>
      <c r="F1710" s="93"/>
      <c r="G1710" s="93"/>
      <c r="H1710" s="93"/>
    </row>
    <row r="1711" spans="1:8" s="29" customFormat="1" ht="13.8" hidden="1" x14ac:dyDescent="0.25">
      <c r="A1711" s="44" t="s">
        <v>8255</v>
      </c>
      <c r="B1711" s="44" t="s">
        <v>8256</v>
      </c>
      <c r="C1711" s="45" t="s">
        <v>8257</v>
      </c>
      <c r="D1711" s="45" t="s">
        <v>1398</v>
      </c>
      <c r="E1711" s="46">
        <v>46439</v>
      </c>
      <c r="F1711" s="93"/>
      <c r="G1711" s="93" t="s">
        <v>1385</v>
      </c>
      <c r="H1711" s="93" t="s">
        <v>1385</v>
      </c>
    </row>
    <row r="1712" spans="1:8" s="29" customFormat="1" ht="13.8" hidden="1" x14ac:dyDescent="0.25">
      <c r="A1712" s="135" t="s">
        <v>8287</v>
      </c>
      <c r="B1712" s="135" t="s">
        <v>8283</v>
      </c>
      <c r="C1712" s="97" t="s">
        <v>8288</v>
      </c>
      <c r="D1712" s="32" t="s">
        <v>1398</v>
      </c>
      <c r="E1712" s="33">
        <v>46447</v>
      </c>
      <c r="F1712" s="32"/>
      <c r="G1712" s="32"/>
      <c r="H1712" s="32"/>
    </row>
    <row r="1713" spans="1:8" s="29" customFormat="1" ht="13.8" hidden="1" x14ac:dyDescent="0.3">
      <c r="A1713" s="57" t="s">
        <v>5021</v>
      </c>
      <c r="B1713" s="57" t="s">
        <v>2495</v>
      </c>
      <c r="C1713" s="62">
        <v>21030</v>
      </c>
      <c r="D1713" s="93" t="s">
        <v>5966</v>
      </c>
      <c r="E1713" s="60">
        <v>45961</v>
      </c>
      <c r="F1713" s="93"/>
      <c r="G1713" s="93"/>
      <c r="H1713" s="93"/>
    </row>
    <row r="1714" spans="1:8" s="29" customFormat="1" ht="13.8" hidden="1" x14ac:dyDescent="0.3">
      <c r="A1714" s="57" t="s">
        <v>4528</v>
      </c>
      <c r="B1714" s="92" t="s">
        <v>4550</v>
      </c>
      <c r="C1714" s="93" t="s">
        <v>4548</v>
      </c>
      <c r="D1714" s="93" t="s">
        <v>4549</v>
      </c>
      <c r="E1714" s="94">
        <v>46203</v>
      </c>
      <c r="F1714" s="93"/>
      <c r="G1714" s="93"/>
      <c r="H1714" s="93"/>
    </row>
    <row r="1715" spans="1:8" s="29" customFormat="1" ht="13.8" hidden="1" x14ac:dyDescent="0.25">
      <c r="A1715" s="44" t="s">
        <v>4562</v>
      </c>
      <c r="B1715" s="41" t="s">
        <v>7778</v>
      </c>
      <c r="C1715" s="88" t="s">
        <v>7779</v>
      </c>
      <c r="D1715" s="36" t="s">
        <v>1398</v>
      </c>
      <c r="E1715" s="43">
        <v>45610</v>
      </c>
      <c r="F1715" s="32"/>
      <c r="G1715" s="32"/>
      <c r="H1715" s="32"/>
    </row>
    <row r="1716" spans="1:8" s="29" customFormat="1" ht="13.8" hidden="1" x14ac:dyDescent="0.3">
      <c r="A1716" s="57" t="s">
        <v>1474</v>
      </c>
      <c r="B1716" s="57" t="s">
        <v>1488</v>
      </c>
      <c r="C1716" s="62">
        <v>21027</v>
      </c>
      <c r="D1716" s="93" t="s">
        <v>5966</v>
      </c>
      <c r="E1716" s="60">
        <v>45777</v>
      </c>
      <c r="F1716" s="93"/>
      <c r="G1716" s="93"/>
      <c r="H1716" s="93"/>
    </row>
    <row r="1717" spans="1:8" s="29" customFormat="1" ht="13.8" hidden="1" x14ac:dyDescent="0.3">
      <c r="A1717" s="73" t="s">
        <v>7671</v>
      </c>
      <c r="B1717" s="89" t="s">
        <v>7666</v>
      </c>
      <c r="C1717" s="36" t="s">
        <v>7667</v>
      </c>
      <c r="D1717" s="36" t="s">
        <v>1398</v>
      </c>
      <c r="E1717" s="42">
        <v>45245</v>
      </c>
      <c r="F1717" s="32"/>
      <c r="G1717" s="32"/>
      <c r="H1717" s="32"/>
    </row>
    <row r="1718" spans="1:8" s="29" customFormat="1" ht="13.8" hidden="1" x14ac:dyDescent="0.25">
      <c r="A1718" s="71" t="s">
        <v>999</v>
      </c>
      <c r="B1718" s="89" t="s">
        <v>7663</v>
      </c>
      <c r="C1718" s="36" t="s">
        <v>7664</v>
      </c>
      <c r="D1718" s="36" t="s">
        <v>1398</v>
      </c>
      <c r="E1718" s="42">
        <v>45245</v>
      </c>
      <c r="F1718" s="32"/>
      <c r="G1718" s="32"/>
      <c r="H1718" s="32"/>
    </row>
    <row r="1719" spans="1:8" s="29" customFormat="1" ht="13.8" hidden="1" x14ac:dyDescent="0.3">
      <c r="A1719" s="57" t="s">
        <v>2716</v>
      </c>
      <c r="B1719" s="92" t="s">
        <v>4550</v>
      </c>
      <c r="C1719" s="93" t="s">
        <v>4548</v>
      </c>
      <c r="D1719" s="93" t="s">
        <v>4549</v>
      </c>
      <c r="E1719" s="94">
        <v>46203</v>
      </c>
      <c r="F1719" s="93"/>
      <c r="G1719" s="93"/>
      <c r="H1719" s="93"/>
    </row>
    <row r="1720" spans="1:8" s="29" customFormat="1" ht="13.8" hidden="1" x14ac:dyDescent="0.3">
      <c r="A1720" s="57" t="s">
        <v>1002</v>
      </c>
      <c r="B1720" s="57" t="s">
        <v>2495</v>
      </c>
      <c r="C1720" s="62">
        <v>21030</v>
      </c>
      <c r="D1720" s="93" t="s">
        <v>5966</v>
      </c>
      <c r="E1720" s="60">
        <v>45961</v>
      </c>
      <c r="F1720" s="93"/>
      <c r="G1720" s="93"/>
      <c r="H1720" s="93"/>
    </row>
    <row r="1721" spans="1:8" s="29" customFormat="1" ht="13.8" hidden="1" x14ac:dyDescent="0.3">
      <c r="A1721" s="57" t="s">
        <v>1003</v>
      </c>
      <c r="B1721" s="57" t="s">
        <v>2495</v>
      </c>
      <c r="C1721" s="62">
        <v>21030</v>
      </c>
      <c r="D1721" s="93" t="s">
        <v>5966</v>
      </c>
      <c r="E1721" s="60">
        <v>45961</v>
      </c>
      <c r="F1721" s="93"/>
      <c r="G1721" s="93"/>
      <c r="H1721" s="93"/>
    </row>
    <row r="1722" spans="1:8" s="29" customFormat="1" ht="13.8" hidden="1" x14ac:dyDescent="0.3">
      <c r="A1722" s="57" t="s">
        <v>1475</v>
      </c>
      <c r="B1722" s="92" t="s">
        <v>4550</v>
      </c>
      <c r="C1722" s="93" t="s">
        <v>4548</v>
      </c>
      <c r="D1722" s="93" t="s">
        <v>4549</v>
      </c>
      <c r="E1722" s="94">
        <v>46203</v>
      </c>
      <c r="F1722" s="93"/>
      <c r="G1722" s="93"/>
      <c r="H1722" s="93"/>
    </row>
    <row r="1723" spans="1:8" s="29" customFormat="1" ht="13.8" hidden="1" x14ac:dyDescent="0.25">
      <c r="A1723" s="101" t="s">
        <v>1475</v>
      </c>
      <c r="B1723" s="44" t="s">
        <v>3809</v>
      </c>
      <c r="C1723" s="45" t="s">
        <v>3810</v>
      </c>
      <c r="D1723" s="45" t="s">
        <v>1398</v>
      </c>
      <c r="E1723" s="46">
        <v>45382</v>
      </c>
      <c r="F1723" s="45"/>
      <c r="G1723" s="45" t="s">
        <v>1385</v>
      </c>
      <c r="H1723" s="45" t="s">
        <v>1385</v>
      </c>
    </row>
    <row r="1724" spans="1:8" s="29" customFormat="1" ht="13.8" hidden="1" x14ac:dyDescent="0.25">
      <c r="A1724" s="76" t="s">
        <v>4343</v>
      </c>
      <c r="B1724" s="87" t="s">
        <v>177</v>
      </c>
      <c r="C1724" s="95" t="s">
        <v>425</v>
      </c>
      <c r="D1724" s="96" t="s">
        <v>436</v>
      </c>
      <c r="E1724" s="65">
        <v>45230</v>
      </c>
      <c r="F1724" s="96"/>
      <c r="G1724" s="96"/>
      <c r="H1724" s="96"/>
    </row>
    <row r="1725" spans="1:8" s="29" customFormat="1" ht="13.8" hidden="1" x14ac:dyDescent="0.25">
      <c r="A1725" s="102" t="s">
        <v>4058</v>
      </c>
      <c r="B1725" s="92" t="s">
        <v>4085</v>
      </c>
      <c r="C1725" s="93" t="s">
        <v>4084</v>
      </c>
      <c r="D1725" s="93" t="s">
        <v>1398</v>
      </c>
      <c r="E1725" s="94">
        <v>45429</v>
      </c>
      <c r="F1725" s="93"/>
      <c r="G1725" s="93" t="s">
        <v>1385</v>
      </c>
      <c r="H1725" s="93" t="s">
        <v>1385</v>
      </c>
    </row>
    <row r="1726" spans="1:8" s="29" customFormat="1" ht="13.8" hidden="1" x14ac:dyDescent="0.25">
      <c r="A1726" s="160" t="s">
        <v>6390</v>
      </c>
      <c r="B1726" s="87" t="s">
        <v>5539</v>
      </c>
      <c r="C1726" s="95" t="s">
        <v>5824</v>
      </c>
      <c r="D1726" s="96" t="s">
        <v>436</v>
      </c>
      <c r="E1726" s="65">
        <v>45657</v>
      </c>
      <c r="F1726" s="96"/>
      <c r="G1726" s="96"/>
      <c r="H1726" s="96"/>
    </row>
    <row r="1727" spans="1:8" s="29" customFormat="1" ht="13.8" hidden="1" x14ac:dyDescent="0.25">
      <c r="A1727" s="100" t="s">
        <v>4115</v>
      </c>
      <c r="B1727" s="92" t="s">
        <v>4153</v>
      </c>
      <c r="C1727" s="93" t="s">
        <v>4154</v>
      </c>
      <c r="D1727" s="93" t="s">
        <v>1398</v>
      </c>
      <c r="E1727" s="94">
        <v>45401</v>
      </c>
      <c r="F1727" s="93"/>
      <c r="G1727" s="93"/>
      <c r="H1727" s="93"/>
    </row>
    <row r="1728" spans="1:8" s="29" customFormat="1" ht="13.8" hidden="1" x14ac:dyDescent="0.25">
      <c r="A1728" s="101" t="s">
        <v>3849</v>
      </c>
      <c r="B1728" s="44" t="s">
        <v>3809</v>
      </c>
      <c r="C1728" s="45" t="s">
        <v>3810</v>
      </c>
      <c r="D1728" s="45" t="s">
        <v>1398</v>
      </c>
      <c r="E1728" s="46">
        <v>45382</v>
      </c>
      <c r="F1728" s="45"/>
      <c r="G1728" s="45" t="s">
        <v>1385</v>
      </c>
      <c r="H1728" s="45" t="s">
        <v>1385</v>
      </c>
    </row>
    <row r="1729" spans="1:8" s="29" customFormat="1" ht="13.8" hidden="1" x14ac:dyDescent="0.25">
      <c r="A1729" s="71" t="s">
        <v>5513</v>
      </c>
      <c r="B1729" s="89" t="s">
        <v>7673</v>
      </c>
      <c r="C1729" s="36" t="s">
        <v>7674</v>
      </c>
      <c r="D1729" s="36" t="s">
        <v>1398</v>
      </c>
      <c r="E1729" s="42">
        <v>45245</v>
      </c>
      <c r="F1729" s="32"/>
      <c r="G1729" s="32"/>
      <c r="H1729" s="32"/>
    </row>
    <row r="1730" spans="1:8" s="29" customFormat="1" ht="13.8" hidden="1" x14ac:dyDescent="0.25">
      <c r="A1730" s="120" t="s">
        <v>2373</v>
      </c>
      <c r="B1730" s="114" t="s">
        <v>2267</v>
      </c>
      <c r="C1730" s="106" t="s">
        <v>4967</v>
      </c>
      <c r="D1730" s="93" t="s">
        <v>1593</v>
      </c>
      <c r="E1730" s="115">
        <v>46203</v>
      </c>
      <c r="F1730" s="93"/>
      <c r="G1730" s="93"/>
      <c r="H1730" s="93"/>
    </row>
    <row r="1731" spans="1:8" s="29" customFormat="1" ht="13.8" hidden="1" x14ac:dyDescent="0.25">
      <c r="A1731" s="98" t="s">
        <v>3395</v>
      </c>
      <c r="B1731" s="92" t="s">
        <v>3148</v>
      </c>
      <c r="C1731" s="93" t="s">
        <v>3329</v>
      </c>
      <c r="D1731" s="93" t="s">
        <v>3328</v>
      </c>
      <c r="E1731" s="94">
        <v>45169</v>
      </c>
      <c r="F1731" s="93"/>
      <c r="G1731" s="93"/>
      <c r="H1731" s="93"/>
    </row>
    <row r="1732" spans="1:8" s="29" customFormat="1" ht="13.8" hidden="1" x14ac:dyDescent="0.25">
      <c r="A1732" s="99" t="s">
        <v>3275</v>
      </c>
      <c r="B1732" s="111" t="s">
        <v>1363</v>
      </c>
      <c r="C1732" s="45" t="s">
        <v>3258</v>
      </c>
      <c r="D1732" s="93" t="s">
        <v>2528</v>
      </c>
      <c r="E1732" s="46">
        <v>45227</v>
      </c>
      <c r="F1732" s="93"/>
      <c r="G1732" s="93"/>
      <c r="H1732" s="93"/>
    </row>
    <row r="1733" spans="1:8" s="29" customFormat="1" ht="13.8" hidden="1" x14ac:dyDescent="0.3">
      <c r="A1733" s="57" t="s">
        <v>1008</v>
      </c>
      <c r="B1733" s="57" t="s">
        <v>1488</v>
      </c>
      <c r="C1733" s="62">
        <v>21027</v>
      </c>
      <c r="D1733" s="93" t="s">
        <v>5966</v>
      </c>
      <c r="E1733" s="60">
        <v>45777</v>
      </c>
      <c r="F1733" s="93"/>
      <c r="G1733" s="93"/>
      <c r="H1733" s="93"/>
    </row>
    <row r="1734" spans="1:8" s="29" customFormat="1" ht="13.8" hidden="1" x14ac:dyDescent="0.25">
      <c r="A1734" s="91" t="s">
        <v>3325</v>
      </c>
      <c r="B1734" s="92" t="s">
        <v>2039</v>
      </c>
      <c r="C1734" s="93" t="s">
        <v>3145</v>
      </c>
      <c r="D1734" s="93" t="s">
        <v>3328</v>
      </c>
      <c r="E1734" s="94">
        <v>45169</v>
      </c>
      <c r="F1734" s="93"/>
      <c r="G1734" s="93"/>
      <c r="H1734" s="93"/>
    </row>
    <row r="1735" spans="1:8" s="29" customFormat="1" ht="13.8" hidden="1" x14ac:dyDescent="0.25">
      <c r="A1735" s="101" t="s">
        <v>3850</v>
      </c>
      <c r="B1735" s="44" t="s">
        <v>3809</v>
      </c>
      <c r="C1735" s="45" t="s">
        <v>3810</v>
      </c>
      <c r="D1735" s="45" t="s">
        <v>1398</v>
      </c>
      <c r="E1735" s="46">
        <v>45382</v>
      </c>
      <c r="F1735" s="45"/>
      <c r="G1735" s="45" t="s">
        <v>1385</v>
      </c>
      <c r="H1735" s="45" t="s">
        <v>1385</v>
      </c>
    </row>
    <row r="1736" spans="1:8" s="29" customFormat="1" ht="13.8" hidden="1" x14ac:dyDescent="0.25">
      <c r="A1736" s="103" t="s">
        <v>3701</v>
      </c>
      <c r="B1736" s="103" t="s">
        <v>3227</v>
      </c>
      <c r="C1736" s="104" t="s">
        <v>3228</v>
      </c>
      <c r="D1736" s="45" t="s">
        <v>1699</v>
      </c>
      <c r="E1736" s="105">
        <v>45382</v>
      </c>
      <c r="F1736" s="104"/>
      <c r="G1736" s="104"/>
      <c r="H1736" s="93" t="s">
        <v>1385</v>
      </c>
    </row>
    <row r="1737" spans="1:8" s="29" customFormat="1" ht="13.8" hidden="1" x14ac:dyDescent="0.25">
      <c r="A1737" s="44" t="s">
        <v>7239</v>
      </c>
      <c r="B1737" s="163" t="s">
        <v>3227</v>
      </c>
      <c r="C1737" s="158" t="s">
        <v>3228</v>
      </c>
      <c r="D1737" s="45" t="s">
        <v>1699</v>
      </c>
      <c r="E1737" s="164">
        <v>45382</v>
      </c>
      <c r="F1737" s="93"/>
      <c r="G1737" s="93"/>
      <c r="H1737" s="93"/>
    </row>
    <row r="1738" spans="1:8" s="29" customFormat="1" ht="13.8" hidden="1" x14ac:dyDescent="0.25">
      <c r="A1738" s="44" t="s">
        <v>1476</v>
      </c>
      <c r="B1738" s="44" t="s">
        <v>1493</v>
      </c>
      <c r="C1738" s="45" t="s">
        <v>1520</v>
      </c>
      <c r="D1738" s="93" t="s">
        <v>5966</v>
      </c>
      <c r="E1738" s="70" t="s">
        <v>1528</v>
      </c>
      <c r="F1738" s="93"/>
      <c r="G1738" s="93"/>
      <c r="H1738" s="93"/>
    </row>
    <row r="1739" spans="1:8" s="29" customFormat="1" ht="13.8" hidden="1" x14ac:dyDescent="0.25">
      <c r="A1739" s="165" t="s">
        <v>1476</v>
      </c>
      <c r="B1739" s="87" t="s">
        <v>353</v>
      </c>
      <c r="C1739" s="95" t="s">
        <v>5028</v>
      </c>
      <c r="D1739" s="96" t="s">
        <v>436</v>
      </c>
      <c r="E1739" s="65">
        <v>45138</v>
      </c>
      <c r="F1739" s="96"/>
      <c r="G1739" s="96"/>
      <c r="H1739" s="96"/>
    </row>
    <row r="1740" spans="1:8" s="29" customFormat="1" ht="13.8" hidden="1" x14ac:dyDescent="0.25">
      <c r="A1740" s="76" t="s">
        <v>352</v>
      </c>
      <c r="B1740" s="87" t="s">
        <v>5798</v>
      </c>
      <c r="C1740" s="95" t="s">
        <v>3233</v>
      </c>
      <c r="D1740" s="96" t="s">
        <v>436</v>
      </c>
      <c r="E1740" s="65">
        <v>45504</v>
      </c>
      <c r="F1740" s="96"/>
      <c r="G1740" s="96"/>
      <c r="H1740" s="96"/>
    </row>
    <row r="1741" spans="1:8" s="29" customFormat="1" ht="13.8" hidden="1" x14ac:dyDescent="0.25">
      <c r="A1741" s="87" t="s">
        <v>352</v>
      </c>
      <c r="B1741" s="87" t="s">
        <v>353</v>
      </c>
      <c r="C1741" s="95" t="s">
        <v>5028</v>
      </c>
      <c r="D1741" s="96" t="s">
        <v>436</v>
      </c>
      <c r="E1741" s="65">
        <v>45138</v>
      </c>
      <c r="F1741" s="96"/>
      <c r="G1741" s="96"/>
      <c r="H1741" s="96"/>
    </row>
    <row r="1742" spans="1:8" s="29" customFormat="1" ht="13.8" hidden="1" x14ac:dyDescent="0.25">
      <c r="A1742" s="87" t="s">
        <v>352</v>
      </c>
      <c r="B1742" s="87" t="s">
        <v>5213</v>
      </c>
      <c r="C1742" s="95" t="s">
        <v>3868</v>
      </c>
      <c r="D1742" s="96" t="s">
        <v>436</v>
      </c>
      <c r="E1742" s="65">
        <v>45169</v>
      </c>
      <c r="F1742" s="96"/>
      <c r="G1742" s="96"/>
      <c r="H1742" s="96"/>
    </row>
    <row r="1743" spans="1:8" s="29" customFormat="1" ht="13.8" hidden="1" x14ac:dyDescent="0.25">
      <c r="A1743" s="76" t="s">
        <v>352</v>
      </c>
      <c r="B1743" s="87" t="s">
        <v>8965</v>
      </c>
      <c r="C1743" s="95" t="s">
        <v>3868</v>
      </c>
      <c r="D1743" s="96" t="s">
        <v>436</v>
      </c>
      <c r="E1743" s="65">
        <v>45535</v>
      </c>
      <c r="F1743" s="96"/>
      <c r="G1743" s="96"/>
      <c r="H1743" s="96"/>
    </row>
    <row r="1744" spans="1:8" s="29" customFormat="1" ht="13.8" hidden="1" x14ac:dyDescent="0.3">
      <c r="A1744" s="57" t="s">
        <v>29</v>
      </c>
      <c r="B1744" s="57" t="s">
        <v>2495</v>
      </c>
      <c r="C1744" s="62">
        <v>21030</v>
      </c>
      <c r="D1744" s="93" t="s">
        <v>5966</v>
      </c>
      <c r="E1744" s="60">
        <v>45961</v>
      </c>
      <c r="F1744" s="93"/>
      <c r="G1744" s="93"/>
      <c r="H1744" s="93"/>
    </row>
    <row r="1745" spans="1:8" s="29" customFormat="1" ht="13.8" hidden="1" x14ac:dyDescent="0.25">
      <c r="A1745" s="101" t="s">
        <v>29</v>
      </c>
      <c r="B1745" s="44" t="s">
        <v>3809</v>
      </c>
      <c r="C1745" s="45" t="s">
        <v>3810</v>
      </c>
      <c r="D1745" s="45" t="s">
        <v>1398</v>
      </c>
      <c r="E1745" s="46">
        <v>45382</v>
      </c>
      <c r="F1745" s="45"/>
      <c r="G1745" s="45" t="s">
        <v>1385</v>
      </c>
      <c r="H1745" s="45" t="s">
        <v>1385</v>
      </c>
    </row>
    <row r="1746" spans="1:8" s="29" customFormat="1" ht="13.8" hidden="1" x14ac:dyDescent="0.3">
      <c r="A1746" s="99" t="s">
        <v>1995</v>
      </c>
      <c r="B1746" s="92" t="s">
        <v>1985</v>
      </c>
      <c r="C1746" s="93" t="s">
        <v>7575</v>
      </c>
      <c r="D1746" s="93" t="s">
        <v>1994</v>
      </c>
      <c r="E1746" s="112">
        <v>46387</v>
      </c>
      <c r="F1746" s="93"/>
      <c r="G1746" s="93"/>
      <c r="H1746" s="93"/>
    </row>
    <row r="1747" spans="1:8" s="29" customFormat="1" ht="13.8" hidden="1" x14ac:dyDescent="0.3">
      <c r="A1747" s="57" t="s">
        <v>489</v>
      </c>
      <c r="B1747" s="92" t="s">
        <v>4550</v>
      </c>
      <c r="C1747" s="93" t="s">
        <v>4548</v>
      </c>
      <c r="D1747" s="93" t="s">
        <v>4549</v>
      </c>
      <c r="E1747" s="94">
        <v>46203</v>
      </c>
      <c r="F1747" s="93"/>
      <c r="G1747" s="93"/>
      <c r="H1747" s="93"/>
    </row>
    <row r="1748" spans="1:8" s="29" customFormat="1" ht="13.8" x14ac:dyDescent="0.3">
      <c r="A1748" s="99" t="s">
        <v>1996</v>
      </c>
      <c r="B1748" s="92" t="s">
        <v>1985</v>
      </c>
      <c r="C1748" s="93" t="s">
        <v>1988</v>
      </c>
      <c r="D1748" s="93" t="s">
        <v>1994</v>
      </c>
      <c r="E1748" s="107">
        <v>44561</v>
      </c>
      <c r="F1748" s="93"/>
      <c r="G1748" s="93"/>
      <c r="H1748" s="93"/>
    </row>
    <row r="1749" spans="1:8" s="29" customFormat="1" ht="13.8" hidden="1" x14ac:dyDescent="0.3">
      <c r="A1749" s="57" t="s">
        <v>1307</v>
      </c>
      <c r="B1749" s="92" t="s">
        <v>4550</v>
      </c>
      <c r="C1749" s="93" t="s">
        <v>4548</v>
      </c>
      <c r="D1749" s="93" t="s">
        <v>4549</v>
      </c>
      <c r="E1749" s="94">
        <v>46203</v>
      </c>
      <c r="F1749" s="93"/>
      <c r="G1749" s="93"/>
      <c r="H1749" s="93"/>
    </row>
    <row r="1750" spans="1:8" s="29" customFormat="1" ht="13.8" hidden="1" x14ac:dyDescent="0.25">
      <c r="A1750" s="103" t="s">
        <v>3289</v>
      </c>
      <c r="B1750" s="103" t="s">
        <v>3290</v>
      </c>
      <c r="C1750" s="104" t="s">
        <v>2894</v>
      </c>
      <c r="D1750" s="45" t="s">
        <v>1699</v>
      </c>
      <c r="E1750" s="105">
        <v>45535</v>
      </c>
      <c r="F1750" s="104"/>
      <c r="G1750" s="104"/>
      <c r="H1750" s="93"/>
    </row>
    <row r="1751" spans="1:8" s="29" customFormat="1" ht="13.8" hidden="1" x14ac:dyDescent="0.3">
      <c r="A1751" s="57" t="s">
        <v>3289</v>
      </c>
      <c r="B1751" s="92" t="s">
        <v>4550</v>
      </c>
      <c r="C1751" s="93" t="s">
        <v>4548</v>
      </c>
      <c r="D1751" s="93" t="s">
        <v>4549</v>
      </c>
      <c r="E1751" s="94">
        <v>46203</v>
      </c>
      <c r="F1751" s="93"/>
      <c r="G1751" s="93"/>
      <c r="H1751" s="93"/>
    </row>
    <row r="1752" spans="1:8" s="29" customFormat="1" ht="13.8" hidden="1" x14ac:dyDescent="0.3">
      <c r="A1752" s="57" t="s">
        <v>4529</v>
      </c>
      <c r="B1752" s="92" t="s">
        <v>4550</v>
      </c>
      <c r="C1752" s="93" t="s">
        <v>4548</v>
      </c>
      <c r="D1752" s="93" t="s">
        <v>4549</v>
      </c>
      <c r="E1752" s="94">
        <v>46203</v>
      </c>
      <c r="F1752" s="93"/>
      <c r="G1752" s="93"/>
      <c r="H1752" s="93"/>
    </row>
    <row r="1753" spans="1:8" s="29" customFormat="1" ht="13.8" hidden="1" x14ac:dyDescent="0.25">
      <c r="A1753" s="98" t="s">
        <v>15</v>
      </c>
      <c r="B1753" s="92" t="s">
        <v>3148</v>
      </c>
      <c r="C1753" s="93" t="s">
        <v>3329</v>
      </c>
      <c r="D1753" s="93" t="s">
        <v>3328</v>
      </c>
      <c r="E1753" s="94">
        <v>45169</v>
      </c>
      <c r="F1753" s="93"/>
      <c r="G1753" s="93"/>
      <c r="H1753" s="93"/>
    </row>
    <row r="1754" spans="1:8" s="29" customFormat="1" ht="13.8" hidden="1" x14ac:dyDescent="0.25">
      <c r="A1754" s="44" t="s">
        <v>3807</v>
      </c>
      <c r="B1754" s="44" t="s">
        <v>3795</v>
      </c>
      <c r="C1754" s="45" t="s">
        <v>3796</v>
      </c>
      <c r="D1754" s="45" t="s">
        <v>1398</v>
      </c>
      <c r="E1754" s="46">
        <v>45382</v>
      </c>
      <c r="F1754" s="45"/>
      <c r="G1754" s="45" t="s">
        <v>1385</v>
      </c>
      <c r="H1754" s="45" t="s">
        <v>1385</v>
      </c>
    </row>
    <row r="1755" spans="1:8" s="29" customFormat="1" ht="13.8" hidden="1" x14ac:dyDescent="0.25">
      <c r="A1755" s="101" t="s">
        <v>3807</v>
      </c>
      <c r="B1755" s="44" t="s">
        <v>3809</v>
      </c>
      <c r="C1755" s="45" t="s">
        <v>3810</v>
      </c>
      <c r="D1755" s="45" t="s">
        <v>1398</v>
      </c>
      <c r="E1755" s="46">
        <v>45382</v>
      </c>
      <c r="F1755" s="45"/>
      <c r="G1755" s="45" t="s">
        <v>1385</v>
      </c>
      <c r="H1755" s="45" t="s">
        <v>1385</v>
      </c>
    </row>
    <row r="1756" spans="1:8" s="29" customFormat="1" ht="13.8" hidden="1" x14ac:dyDescent="0.25">
      <c r="A1756" s="100" t="s">
        <v>4149</v>
      </c>
      <c r="B1756" s="92" t="s">
        <v>4153</v>
      </c>
      <c r="C1756" s="93" t="s">
        <v>4154</v>
      </c>
      <c r="D1756" s="93" t="s">
        <v>1398</v>
      </c>
      <c r="E1756" s="94">
        <v>45401</v>
      </c>
      <c r="F1756" s="93"/>
      <c r="G1756" s="93"/>
      <c r="H1756" s="93"/>
    </row>
    <row r="1757" spans="1:8" s="29" customFormat="1" ht="13.8" hidden="1" x14ac:dyDescent="0.25">
      <c r="A1757" s="40" t="s">
        <v>4149</v>
      </c>
      <c r="B1757" s="89" t="s">
        <v>1612</v>
      </c>
      <c r="C1757" s="36" t="s">
        <v>7735</v>
      </c>
      <c r="D1757" s="36" t="s">
        <v>1398</v>
      </c>
      <c r="E1757" s="42">
        <v>46166</v>
      </c>
      <c r="F1757" s="32"/>
      <c r="G1757" s="32"/>
      <c r="H1757" s="32"/>
    </row>
    <row r="1758" spans="1:8" s="29" customFormat="1" ht="13.8" hidden="1" x14ac:dyDescent="0.25">
      <c r="A1758" s="91" t="s">
        <v>3353</v>
      </c>
      <c r="B1758" s="92" t="s">
        <v>3354</v>
      </c>
      <c r="C1758" s="93" t="s">
        <v>3152</v>
      </c>
      <c r="D1758" s="93" t="s">
        <v>3328</v>
      </c>
      <c r="E1758" s="94">
        <v>45169</v>
      </c>
      <c r="F1758" s="93"/>
      <c r="G1758" s="93"/>
      <c r="H1758" s="93"/>
    </row>
    <row r="1759" spans="1:8" s="29" customFormat="1" ht="13.8" hidden="1" x14ac:dyDescent="0.25">
      <c r="A1759" s="222" t="s">
        <v>8984</v>
      </c>
      <c r="B1759" s="222" t="s">
        <v>8985</v>
      </c>
      <c r="C1759" s="223" t="s">
        <v>8986</v>
      </c>
      <c r="D1759" s="32" t="s">
        <v>436</v>
      </c>
      <c r="E1759" s="224">
        <v>45777</v>
      </c>
      <c r="F1759" s="30"/>
      <c r="G1759" s="30"/>
      <c r="H1759" s="30"/>
    </row>
    <row r="1760" spans="1:8" s="29" customFormat="1" ht="13.8" hidden="1" x14ac:dyDescent="0.25">
      <c r="A1760" s="76" t="s">
        <v>4348</v>
      </c>
      <c r="B1760" s="87" t="s">
        <v>5544</v>
      </c>
      <c r="C1760" s="95" t="s">
        <v>5825</v>
      </c>
      <c r="D1760" s="96" t="s">
        <v>436</v>
      </c>
      <c r="E1760" s="65">
        <v>45291</v>
      </c>
      <c r="F1760" s="96"/>
      <c r="G1760" s="96"/>
      <c r="H1760" s="96"/>
    </row>
    <row r="1761" spans="1:8" s="29" customFormat="1" ht="13.8" hidden="1" x14ac:dyDescent="0.25">
      <c r="A1761" s="76" t="s">
        <v>7125</v>
      </c>
      <c r="B1761" s="76" t="s">
        <v>7566</v>
      </c>
      <c r="C1761" s="97" t="s">
        <v>7567</v>
      </c>
      <c r="D1761" s="97" t="s">
        <v>1964</v>
      </c>
      <c r="E1761" s="64">
        <v>46112</v>
      </c>
      <c r="F1761" s="93"/>
      <c r="G1761" s="93"/>
      <c r="H1761" s="93"/>
    </row>
    <row r="1762" spans="1:8" s="29" customFormat="1" ht="13.8" hidden="1" x14ac:dyDescent="0.25">
      <c r="A1762" s="98" t="s">
        <v>3396</v>
      </c>
      <c r="B1762" s="92" t="s">
        <v>3148</v>
      </c>
      <c r="C1762" s="93" t="s">
        <v>3329</v>
      </c>
      <c r="D1762" s="93" t="s">
        <v>3328</v>
      </c>
      <c r="E1762" s="94">
        <v>45169</v>
      </c>
      <c r="F1762" s="93"/>
      <c r="G1762" s="93"/>
      <c r="H1762" s="93"/>
    </row>
    <row r="1763" spans="1:8" s="29" customFormat="1" ht="13.8" hidden="1" x14ac:dyDescent="0.25">
      <c r="A1763" s="102" t="s">
        <v>4062</v>
      </c>
      <c r="B1763" s="92" t="s">
        <v>4085</v>
      </c>
      <c r="C1763" s="93" t="s">
        <v>4084</v>
      </c>
      <c r="D1763" s="93" t="s">
        <v>1398</v>
      </c>
      <c r="E1763" s="94">
        <v>45429</v>
      </c>
      <c r="F1763" s="93"/>
      <c r="G1763" s="93" t="s">
        <v>1385</v>
      </c>
      <c r="H1763" s="93" t="s">
        <v>1385</v>
      </c>
    </row>
    <row r="1764" spans="1:8" s="29" customFormat="1" ht="13.8" hidden="1" x14ac:dyDescent="0.25">
      <c r="A1764" s="87" t="s">
        <v>354</v>
      </c>
      <c r="B1764" s="87" t="s">
        <v>236</v>
      </c>
      <c r="C1764" s="95" t="s">
        <v>426</v>
      </c>
      <c r="D1764" s="96" t="s">
        <v>436</v>
      </c>
      <c r="E1764" s="65">
        <v>45260</v>
      </c>
      <c r="F1764" s="96"/>
      <c r="G1764" s="96"/>
      <c r="H1764" s="96"/>
    </row>
    <row r="1765" spans="1:8" s="29" customFormat="1" ht="13.8" hidden="1" x14ac:dyDescent="0.25">
      <c r="A1765" s="135" t="s">
        <v>6391</v>
      </c>
      <c r="B1765" s="87" t="s">
        <v>355</v>
      </c>
      <c r="C1765" s="95" t="s">
        <v>3081</v>
      </c>
      <c r="D1765" s="96" t="s">
        <v>436</v>
      </c>
      <c r="E1765" s="65">
        <v>45626</v>
      </c>
      <c r="F1765" s="96"/>
      <c r="G1765" s="96"/>
      <c r="H1765" s="96"/>
    </row>
    <row r="1766" spans="1:8" s="29" customFormat="1" ht="13.8" hidden="1" x14ac:dyDescent="0.3">
      <c r="A1766" s="99" t="s">
        <v>1012</v>
      </c>
      <c r="B1766" s="92" t="s">
        <v>3179</v>
      </c>
      <c r="C1766" s="93" t="s">
        <v>3180</v>
      </c>
      <c r="D1766" s="93" t="s">
        <v>1398</v>
      </c>
      <c r="E1766" s="94">
        <v>45504</v>
      </c>
      <c r="F1766" s="93"/>
      <c r="G1766" s="93"/>
      <c r="H1766" s="93" t="s">
        <v>2055</v>
      </c>
    </row>
    <row r="1767" spans="1:8" s="29" customFormat="1" ht="13.8" hidden="1" x14ac:dyDescent="0.3">
      <c r="A1767" s="73" t="s">
        <v>1012</v>
      </c>
      <c r="B1767" s="73" t="s">
        <v>7639</v>
      </c>
      <c r="C1767" s="36" t="s">
        <v>7640</v>
      </c>
      <c r="D1767" s="36" t="s">
        <v>1398</v>
      </c>
      <c r="E1767" s="42">
        <v>45504</v>
      </c>
      <c r="F1767" s="32"/>
      <c r="G1767" s="32"/>
      <c r="H1767" s="32"/>
    </row>
    <row r="1768" spans="1:8" s="29" customFormat="1" ht="13.8" hidden="1" x14ac:dyDescent="0.3">
      <c r="A1768" s="57" t="s">
        <v>1477</v>
      </c>
      <c r="B1768" s="57" t="s">
        <v>1488</v>
      </c>
      <c r="C1768" s="62">
        <v>21027</v>
      </c>
      <c r="D1768" s="93" t="s">
        <v>5966</v>
      </c>
      <c r="E1768" s="60">
        <v>45777</v>
      </c>
      <c r="F1768" s="93"/>
      <c r="G1768" s="93"/>
      <c r="H1768" s="93"/>
    </row>
    <row r="1769" spans="1:8" s="29" customFormat="1" ht="13.8" hidden="1" x14ac:dyDescent="0.25">
      <c r="A1769" s="100" t="s">
        <v>3147</v>
      </c>
      <c r="B1769" s="92" t="s">
        <v>4153</v>
      </c>
      <c r="C1769" s="93" t="s">
        <v>4154</v>
      </c>
      <c r="D1769" s="93" t="s">
        <v>1398</v>
      </c>
      <c r="E1769" s="94">
        <v>45401</v>
      </c>
      <c r="F1769" s="93"/>
      <c r="G1769" s="93"/>
      <c r="H1769" s="93"/>
    </row>
    <row r="1770" spans="1:8" s="29" customFormat="1" ht="13.8" hidden="1" x14ac:dyDescent="0.25">
      <c r="A1770" s="76" t="s">
        <v>5222</v>
      </c>
      <c r="B1770" s="87" t="s">
        <v>5826</v>
      </c>
      <c r="C1770" s="95" t="s">
        <v>5827</v>
      </c>
      <c r="D1770" s="96" t="s">
        <v>436</v>
      </c>
      <c r="E1770" s="65">
        <v>45412</v>
      </c>
      <c r="F1770" s="96"/>
      <c r="G1770" s="96"/>
      <c r="H1770" s="96"/>
    </row>
    <row r="1771" spans="1:8" s="29" customFormat="1" ht="13.8" hidden="1" x14ac:dyDescent="0.3">
      <c r="A1771" s="57" t="s">
        <v>1013</v>
      </c>
      <c r="B1771" s="57" t="s">
        <v>1488</v>
      </c>
      <c r="C1771" s="62">
        <v>21027</v>
      </c>
      <c r="D1771" s="93" t="s">
        <v>5966</v>
      </c>
      <c r="E1771" s="60">
        <v>45777</v>
      </c>
      <c r="F1771" s="93"/>
      <c r="G1771" s="93"/>
      <c r="H1771" s="93"/>
    </row>
    <row r="1772" spans="1:8" s="29" customFormat="1" ht="13.8" hidden="1" x14ac:dyDescent="0.25">
      <c r="A1772" s="102" t="s">
        <v>2659</v>
      </c>
      <c r="B1772" s="92" t="s">
        <v>4085</v>
      </c>
      <c r="C1772" s="93" t="s">
        <v>4084</v>
      </c>
      <c r="D1772" s="93" t="s">
        <v>1398</v>
      </c>
      <c r="E1772" s="94">
        <v>45429</v>
      </c>
      <c r="F1772" s="93"/>
      <c r="G1772" s="93" t="s">
        <v>1385</v>
      </c>
      <c r="H1772" s="93" t="s">
        <v>1385</v>
      </c>
    </row>
    <row r="1773" spans="1:8" s="29" customFormat="1" ht="13.8" hidden="1" x14ac:dyDescent="0.25">
      <c r="A1773" s="71" t="s">
        <v>7131</v>
      </c>
      <c r="B1773" s="89" t="s">
        <v>7692</v>
      </c>
      <c r="C1773" s="36" t="s">
        <v>7693</v>
      </c>
      <c r="D1773" s="36" t="s">
        <v>1398</v>
      </c>
      <c r="E1773" s="42">
        <v>45132</v>
      </c>
      <c r="F1773" s="32"/>
      <c r="G1773" s="32"/>
      <c r="H1773" s="32"/>
    </row>
    <row r="1774" spans="1:8" s="29" customFormat="1" ht="13.8" hidden="1" x14ac:dyDescent="0.3">
      <c r="A1774" s="57" t="s">
        <v>1478</v>
      </c>
      <c r="B1774" s="57" t="s">
        <v>1488</v>
      </c>
      <c r="C1774" s="62">
        <v>21027</v>
      </c>
      <c r="D1774" s="93" t="s">
        <v>5966</v>
      </c>
      <c r="E1774" s="60">
        <v>45777</v>
      </c>
      <c r="F1774" s="93"/>
      <c r="G1774" s="93"/>
      <c r="H1774" s="93"/>
    </row>
    <row r="1775" spans="1:8" s="29" customFormat="1" ht="13.8" hidden="1" x14ac:dyDescent="0.3">
      <c r="A1775" s="57" t="s">
        <v>5022</v>
      </c>
      <c r="B1775" s="57" t="s">
        <v>1488</v>
      </c>
      <c r="C1775" s="62">
        <v>21027</v>
      </c>
      <c r="D1775" s="93" t="s">
        <v>5966</v>
      </c>
      <c r="E1775" s="60">
        <v>45777</v>
      </c>
      <c r="F1775" s="93"/>
      <c r="G1775" s="93"/>
      <c r="H1775" s="93"/>
    </row>
    <row r="1776" spans="1:8" s="29" customFormat="1" ht="13.8" hidden="1" x14ac:dyDescent="0.25">
      <c r="A1776" s="101" t="s">
        <v>3851</v>
      </c>
      <c r="B1776" s="44" t="s">
        <v>3809</v>
      </c>
      <c r="C1776" s="45" t="s">
        <v>3810</v>
      </c>
      <c r="D1776" s="45" t="s">
        <v>1398</v>
      </c>
      <c r="E1776" s="46">
        <v>45382</v>
      </c>
      <c r="F1776" s="45"/>
      <c r="G1776" s="45" t="s">
        <v>1385</v>
      </c>
      <c r="H1776" s="45" t="s">
        <v>1385</v>
      </c>
    </row>
    <row r="1777" spans="1:8" s="29" customFormat="1" ht="13.8" hidden="1" x14ac:dyDescent="0.25">
      <c r="A1777" s="102" t="s">
        <v>3851</v>
      </c>
      <c r="B1777" s="92" t="s">
        <v>4085</v>
      </c>
      <c r="C1777" s="93" t="s">
        <v>4084</v>
      </c>
      <c r="D1777" s="93" t="s">
        <v>1398</v>
      </c>
      <c r="E1777" s="94">
        <v>45429</v>
      </c>
      <c r="F1777" s="93"/>
      <c r="G1777" s="93" t="s">
        <v>1385</v>
      </c>
      <c r="H1777" s="93" t="s">
        <v>1385</v>
      </c>
    </row>
    <row r="1778" spans="1:8" s="29" customFormat="1" ht="13.8" hidden="1" x14ac:dyDescent="0.3">
      <c r="A1778" s="57" t="s">
        <v>1479</v>
      </c>
      <c r="B1778" s="57" t="s">
        <v>1488</v>
      </c>
      <c r="C1778" s="62">
        <v>21027</v>
      </c>
      <c r="D1778" s="93" t="s">
        <v>5966</v>
      </c>
      <c r="E1778" s="60">
        <v>45777</v>
      </c>
      <c r="F1778" s="93"/>
      <c r="G1778" s="93"/>
      <c r="H1778" s="93"/>
    </row>
    <row r="1779" spans="1:8" s="29" customFormat="1" ht="13.8" hidden="1" x14ac:dyDescent="0.25">
      <c r="A1779" s="41" t="s">
        <v>7770</v>
      </c>
      <c r="B1779" s="89" t="s">
        <v>7741</v>
      </c>
      <c r="C1779" s="36" t="s">
        <v>7742</v>
      </c>
      <c r="D1779" s="36" t="s">
        <v>1398</v>
      </c>
      <c r="E1779" s="42">
        <v>45372</v>
      </c>
      <c r="F1779" s="32"/>
      <c r="G1779" s="32"/>
      <c r="H1779" s="32"/>
    </row>
    <row r="1780" spans="1:8" s="29" customFormat="1" ht="13.8" hidden="1" x14ac:dyDescent="0.3">
      <c r="A1780" s="90" t="s">
        <v>7203</v>
      </c>
      <c r="B1780" s="89" t="s">
        <v>7741</v>
      </c>
      <c r="C1780" s="36" t="s">
        <v>7815</v>
      </c>
      <c r="D1780" s="36" t="s">
        <v>1398</v>
      </c>
      <c r="E1780" s="42">
        <v>45169</v>
      </c>
      <c r="F1780" s="32"/>
      <c r="G1780" s="32"/>
      <c r="H1780" s="32"/>
    </row>
    <row r="1781" spans="1:8" s="29" customFormat="1" ht="13.8" hidden="1" x14ac:dyDescent="0.25">
      <c r="A1781" s="91" t="s">
        <v>3164</v>
      </c>
      <c r="B1781" s="92" t="s">
        <v>2039</v>
      </c>
      <c r="C1781" s="93" t="s">
        <v>3145</v>
      </c>
      <c r="D1781" s="93" t="s">
        <v>3328</v>
      </c>
      <c r="E1781" s="94">
        <v>45169</v>
      </c>
      <c r="F1781" s="93"/>
      <c r="G1781" s="93"/>
      <c r="H1781" s="93"/>
    </row>
    <row r="1782" spans="1:8" s="29" customFormat="1" ht="13.8" hidden="1" x14ac:dyDescent="0.25">
      <c r="A1782" s="91" t="s">
        <v>3164</v>
      </c>
      <c r="B1782" s="92" t="s">
        <v>3354</v>
      </c>
      <c r="C1782" s="93" t="s">
        <v>3152</v>
      </c>
      <c r="D1782" s="93" t="s">
        <v>3328</v>
      </c>
      <c r="E1782" s="94">
        <v>45169</v>
      </c>
      <c r="F1782" s="93"/>
      <c r="G1782" s="93"/>
      <c r="H1782" s="93"/>
    </row>
    <row r="1783" spans="1:8" s="29" customFormat="1" ht="13.8" hidden="1" x14ac:dyDescent="0.25">
      <c r="A1783" s="100" t="s">
        <v>3164</v>
      </c>
      <c r="B1783" s="92" t="s">
        <v>4153</v>
      </c>
      <c r="C1783" s="93" t="s">
        <v>4154</v>
      </c>
      <c r="D1783" s="93" t="s">
        <v>1398</v>
      </c>
      <c r="E1783" s="94">
        <v>45401</v>
      </c>
      <c r="F1783" s="93"/>
      <c r="G1783" s="93"/>
      <c r="H1783" s="93"/>
    </row>
    <row r="1784" spans="1:8" s="29" customFormat="1" ht="13.8" hidden="1" x14ac:dyDescent="0.25">
      <c r="A1784" s="92" t="s">
        <v>3164</v>
      </c>
      <c r="B1784" s="92" t="s">
        <v>1583</v>
      </c>
      <c r="C1784" s="93" t="s">
        <v>4627</v>
      </c>
      <c r="D1784" s="93" t="s">
        <v>1398</v>
      </c>
      <c r="E1784" s="94">
        <v>45155</v>
      </c>
      <c r="F1784" s="93"/>
      <c r="G1784" s="93" t="s">
        <v>1385</v>
      </c>
      <c r="H1784" s="44" t="s">
        <v>1533</v>
      </c>
    </row>
    <row r="1785" spans="1:8" s="29" customFormat="1" ht="13.8" hidden="1" x14ac:dyDescent="0.3">
      <c r="A1785" s="57" t="s">
        <v>1480</v>
      </c>
      <c r="B1785" s="57" t="s">
        <v>1488</v>
      </c>
      <c r="C1785" s="62">
        <v>21027</v>
      </c>
      <c r="D1785" s="93" t="s">
        <v>5966</v>
      </c>
      <c r="E1785" s="60">
        <v>45777</v>
      </c>
      <c r="F1785" s="93"/>
      <c r="G1785" s="93"/>
      <c r="H1785" s="93"/>
    </row>
    <row r="1786" spans="1:8" s="29" customFormat="1" ht="13.8" hidden="1" x14ac:dyDescent="0.25">
      <c r="A1786" s="103" t="s">
        <v>3693</v>
      </c>
      <c r="B1786" s="103" t="s">
        <v>3694</v>
      </c>
      <c r="C1786" s="104" t="s">
        <v>2894</v>
      </c>
      <c r="D1786" s="45" t="s">
        <v>1699</v>
      </c>
      <c r="E1786" s="105">
        <v>45535</v>
      </c>
      <c r="F1786" s="104"/>
      <c r="G1786" s="104"/>
      <c r="H1786" s="93"/>
    </row>
    <row r="1787" spans="1:8" s="29" customFormat="1" ht="13.8" hidden="1" x14ac:dyDescent="0.3">
      <c r="A1787" s="99" t="s">
        <v>8262</v>
      </c>
      <c r="B1787" s="99" t="s">
        <v>8259</v>
      </c>
      <c r="C1787" s="93" t="s">
        <v>8267</v>
      </c>
      <c r="D1787" s="32" t="s">
        <v>1398</v>
      </c>
      <c r="E1787" s="33">
        <v>45343</v>
      </c>
      <c r="F1787" s="32"/>
      <c r="G1787" s="32"/>
      <c r="H1787" s="32" t="s">
        <v>2055</v>
      </c>
    </row>
    <row r="1788" spans="1:8" s="29" customFormat="1" ht="13.8" hidden="1" x14ac:dyDescent="0.25">
      <c r="A1788" s="76" t="s">
        <v>2717</v>
      </c>
      <c r="B1788" s="163" t="s">
        <v>3694</v>
      </c>
      <c r="C1788" s="158" t="s">
        <v>2894</v>
      </c>
      <c r="D1788" s="45" t="s">
        <v>1699</v>
      </c>
      <c r="E1788" s="164">
        <v>45535</v>
      </c>
      <c r="F1788" s="93"/>
      <c r="G1788" s="93"/>
      <c r="H1788" s="93"/>
    </row>
    <row r="1789" spans="1:8" s="29" customFormat="1" ht="13.8" hidden="1" x14ac:dyDescent="0.3">
      <c r="A1789" s="57" t="s">
        <v>490</v>
      </c>
      <c r="B1789" s="92" t="s">
        <v>4550</v>
      </c>
      <c r="C1789" s="93" t="s">
        <v>4548</v>
      </c>
      <c r="D1789" s="93" t="s">
        <v>4549</v>
      </c>
      <c r="E1789" s="94">
        <v>46203</v>
      </c>
      <c r="F1789" s="93"/>
      <c r="G1789" s="93"/>
      <c r="H1789" s="93"/>
    </row>
    <row r="1790" spans="1:8" s="29" customFormat="1" ht="13.8" hidden="1" x14ac:dyDescent="0.25">
      <c r="A1790" s="71" t="s">
        <v>3569</v>
      </c>
      <c r="B1790" s="89" t="s">
        <v>1399</v>
      </c>
      <c r="C1790" s="36" t="s">
        <v>7695</v>
      </c>
      <c r="D1790" s="36" t="s">
        <v>1398</v>
      </c>
      <c r="E1790" s="42">
        <v>45132</v>
      </c>
      <c r="F1790" s="32"/>
      <c r="G1790" s="32"/>
      <c r="H1790" s="32"/>
    </row>
    <row r="1791" spans="1:8" s="29" customFormat="1" ht="13.8" hidden="1" x14ac:dyDescent="0.25">
      <c r="A1791" s="114" t="s">
        <v>2374</v>
      </c>
      <c r="B1791" s="166" t="s">
        <v>2339</v>
      </c>
      <c r="C1791" s="106" t="s">
        <v>2340</v>
      </c>
      <c r="D1791" s="93" t="s">
        <v>1593</v>
      </c>
      <c r="E1791" s="55">
        <v>46418</v>
      </c>
      <c r="F1791" s="93"/>
      <c r="G1791" s="93"/>
      <c r="H1791" s="93"/>
    </row>
    <row r="1792" spans="1:8" s="29" customFormat="1" ht="13.8" hidden="1" x14ac:dyDescent="0.25">
      <c r="A1792" s="76" t="s">
        <v>3707</v>
      </c>
      <c r="B1792" s="87" t="s">
        <v>5575</v>
      </c>
      <c r="C1792" s="95" t="s">
        <v>5828</v>
      </c>
      <c r="D1792" s="96" t="s">
        <v>436</v>
      </c>
      <c r="E1792" s="65">
        <v>45291</v>
      </c>
      <c r="F1792" s="96"/>
      <c r="G1792" s="96"/>
      <c r="H1792" s="96"/>
    </row>
    <row r="1793" spans="1:8" s="29" customFormat="1" ht="13.8" hidden="1" x14ac:dyDescent="0.3">
      <c r="A1793" s="57" t="s">
        <v>4530</v>
      </c>
      <c r="B1793" s="92" t="s">
        <v>4550</v>
      </c>
      <c r="C1793" s="93" t="s">
        <v>4548</v>
      </c>
      <c r="D1793" s="93" t="s">
        <v>4549</v>
      </c>
      <c r="E1793" s="94">
        <v>46203</v>
      </c>
      <c r="F1793" s="93"/>
      <c r="G1793" s="93"/>
      <c r="H1793" s="93"/>
    </row>
    <row r="1794" spans="1:8" s="29" customFormat="1" ht="13.8" hidden="1" x14ac:dyDescent="0.25">
      <c r="A1794" s="102" t="s">
        <v>4072</v>
      </c>
      <c r="B1794" s="92" t="s">
        <v>4085</v>
      </c>
      <c r="C1794" s="93" t="s">
        <v>4084</v>
      </c>
      <c r="D1794" s="93" t="s">
        <v>1398</v>
      </c>
      <c r="E1794" s="94">
        <v>45429</v>
      </c>
      <c r="F1794" s="93"/>
      <c r="G1794" s="93" t="s">
        <v>1385</v>
      </c>
      <c r="H1794" s="93" t="s">
        <v>1385</v>
      </c>
    </row>
    <row r="1795" spans="1:8" s="29" customFormat="1" ht="13.8" hidden="1" x14ac:dyDescent="0.3">
      <c r="A1795" s="57" t="s">
        <v>1481</v>
      </c>
      <c r="B1795" s="57" t="s">
        <v>1488</v>
      </c>
      <c r="C1795" s="62">
        <v>21027</v>
      </c>
      <c r="D1795" s="93" t="s">
        <v>5966</v>
      </c>
      <c r="E1795" s="60">
        <v>45777</v>
      </c>
      <c r="F1795" s="93"/>
      <c r="G1795" s="93"/>
      <c r="H1795" s="93"/>
    </row>
    <row r="1796" spans="1:8" s="29" customFormat="1" ht="13.8" hidden="1" x14ac:dyDescent="0.3">
      <c r="A1796" s="57" t="s">
        <v>8370</v>
      </c>
      <c r="B1796" s="92" t="s">
        <v>4550</v>
      </c>
      <c r="C1796" s="93" t="s">
        <v>4548</v>
      </c>
      <c r="D1796" s="93" t="s">
        <v>4549</v>
      </c>
      <c r="E1796" s="94">
        <v>46203</v>
      </c>
      <c r="F1796" s="93"/>
      <c r="G1796" s="93"/>
      <c r="H1796" s="93"/>
    </row>
    <row r="1797" spans="1:8" s="29" customFormat="1" ht="13.8" hidden="1" x14ac:dyDescent="0.3">
      <c r="A1797" s="57" t="s">
        <v>4531</v>
      </c>
      <c r="B1797" s="92" t="s">
        <v>4550</v>
      </c>
      <c r="C1797" s="93" t="s">
        <v>4548</v>
      </c>
      <c r="D1797" s="93" t="s">
        <v>4549</v>
      </c>
      <c r="E1797" s="94">
        <v>46203</v>
      </c>
      <c r="F1797" s="93"/>
      <c r="G1797" s="93"/>
      <c r="H1797" s="93"/>
    </row>
    <row r="1798" spans="1:8" s="29" customFormat="1" ht="13.8" hidden="1" x14ac:dyDescent="0.3">
      <c r="A1798" s="57" t="s">
        <v>64</v>
      </c>
      <c r="B1798" s="57" t="s">
        <v>1488</v>
      </c>
      <c r="C1798" s="62">
        <v>21027</v>
      </c>
      <c r="D1798" s="93" t="s">
        <v>5966</v>
      </c>
      <c r="E1798" s="60">
        <v>45777</v>
      </c>
      <c r="F1798" s="93"/>
      <c r="G1798" s="93"/>
      <c r="H1798" s="93"/>
    </row>
    <row r="1799" spans="1:8" s="29" customFormat="1" ht="13.8" hidden="1" x14ac:dyDescent="0.3">
      <c r="A1799" s="57" t="s">
        <v>4352</v>
      </c>
      <c r="B1799" s="92" t="s">
        <v>4550</v>
      </c>
      <c r="C1799" s="93" t="s">
        <v>4548</v>
      </c>
      <c r="D1799" s="93" t="s">
        <v>4549</v>
      </c>
      <c r="E1799" s="94">
        <v>46203</v>
      </c>
      <c r="F1799" s="93"/>
      <c r="G1799" s="93"/>
      <c r="H1799" s="93"/>
    </row>
    <row r="1800" spans="1:8" s="29" customFormat="1" ht="13.8" hidden="1" x14ac:dyDescent="0.25">
      <c r="A1800" s="92" t="s">
        <v>4624</v>
      </c>
      <c r="B1800" s="92" t="s">
        <v>1583</v>
      </c>
      <c r="C1800" s="93" t="s">
        <v>4627</v>
      </c>
      <c r="D1800" s="93" t="s">
        <v>1398</v>
      </c>
      <c r="E1800" s="94">
        <v>45155</v>
      </c>
      <c r="F1800" s="93"/>
      <c r="G1800" s="93" t="s">
        <v>1385</v>
      </c>
      <c r="H1800" s="44" t="s">
        <v>1533</v>
      </c>
    </row>
    <row r="1801" spans="1:8" s="29" customFormat="1" ht="13.8" hidden="1" x14ac:dyDescent="0.3">
      <c r="A1801" s="99" t="s">
        <v>4880</v>
      </c>
      <c r="B1801" s="92" t="s">
        <v>2903</v>
      </c>
      <c r="C1801" s="93" t="s">
        <v>4881</v>
      </c>
      <c r="D1801" s="93" t="s">
        <v>1980</v>
      </c>
      <c r="E1801" s="94">
        <v>45128</v>
      </c>
      <c r="F1801" s="93"/>
      <c r="G1801" s="93"/>
      <c r="H1801" s="93"/>
    </row>
    <row r="1802" spans="1:8" s="29" customFormat="1" ht="13.8" hidden="1" x14ac:dyDescent="0.25">
      <c r="A1802" s="76" t="s">
        <v>1836</v>
      </c>
      <c r="B1802" s="131" t="s">
        <v>2903</v>
      </c>
      <c r="C1802" s="96" t="s">
        <v>4881</v>
      </c>
      <c r="D1802" s="96" t="s">
        <v>1980</v>
      </c>
      <c r="E1802" s="112">
        <v>45128</v>
      </c>
      <c r="F1802" s="93"/>
      <c r="G1802" s="93"/>
      <c r="H1802" s="93"/>
    </row>
    <row r="1803" spans="1:8" s="29" customFormat="1" ht="13.8" hidden="1" x14ac:dyDescent="0.25">
      <c r="A1803" s="41" t="s">
        <v>7771</v>
      </c>
      <c r="B1803" s="89" t="s">
        <v>7741</v>
      </c>
      <c r="C1803" s="36" t="s">
        <v>7742</v>
      </c>
      <c r="D1803" s="36" t="s">
        <v>1398</v>
      </c>
      <c r="E1803" s="42">
        <v>45372</v>
      </c>
      <c r="F1803" s="32"/>
      <c r="G1803" s="32"/>
      <c r="H1803" s="32"/>
    </row>
    <row r="1804" spans="1:8" s="29" customFormat="1" ht="13.8" hidden="1" x14ac:dyDescent="0.25">
      <c r="A1804" s="71" t="s">
        <v>1837</v>
      </c>
      <c r="B1804" s="89" t="s">
        <v>7741</v>
      </c>
      <c r="C1804" s="36" t="s">
        <v>7815</v>
      </c>
      <c r="D1804" s="36" t="s">
        <v>1398</v>
      </c>
      <c r="E1804" s="42">
        <v>45169</v>
      </c>
      <c r="F1804" s="32"/>
      <c r="G1804" s="32"/>
      <c r="H1804" s="32"/>
    </row>
    <row r="1805" spans="1:8" s="29" customFormat="1" ht="13.8" hidden="1" x14ac:dyDescent="0.25">
      <c r="A1805" s="44" t="s">
        <v>1837</v>
      </c>
      <c r="B1805" s="44" t="s">
        <v>1777</v>
      </c>
      <c r="C1805" s="45" t="s">
        <v>2547</v>
      </c>
      <c r="D1805" s="45" t="s">
        <v>1800</v>
      </c>
      <c r="E1805" s="45" t="s">
        <v>2980</v>
      </c>
      <c r="F1805" s="93"/>
      <c r="G1805" s="93"/>
      <c r="H1805" s="93"/>
    </row>
    <row r="1806" spans="1:8" s="29" customFormat="1" ht="13.8" hidden="1" x14ac:dyDescent="0.25">
      <c r="A1806" s="44" t="s">
        <v>1837</v>
      </c>
      <c r="B1806" s="44" t="s">
        <v>1793</v>
      </c>
      <c r="C1806" s="45" t="s">
        <v>3061</v>
      </c>
      <c r="D1806" s="45" t="s">
        <v>1800</v>
      </c>
      <c r="E1806" s="45" t="s">
        <v>3062</v>
      </c>
      <c r="F1806" s="93"/>
      <c r="G1806" s="93"/>
      <c r="H1806" s="93"/>
    </row>
    <row r="1807" spans="1:8" s="29" customFormat="1" ht="13.8" hidden="1" x14ac:dyDescent="0.25">
      <c r="A1807" s="44" t="s">
        <v>2016</v>
      </c>
      <c r="B1807" s="44" t="s">
        <v>1790</v>
      </c>
      <c r="C1807" s="45" t="s">
        <v>2547</v>
      </c>
      <c r="D1807" s="45" t="s">
        <v>1800</v>
      </c>
      <c r="E1807" s="45" t="s">
        <v>2980</v>
      </c>
      <c r="F1807" s="93"/>
      <c r="G1807" s="93"/>
      <c r="H1807" s="93"/>
    </row>
    <row r="1808" spans="1:8" s="29" customFormat="1" ht="13.8" hidden="1" x14ac:dyDescent="0.3">
      <c r="A1808" s="57" t="s">
        <v>4532</v>
      </c>
      <c r="B1808" s="92" t="s">
        <v>4550</v>
      </c>
      <c r="C1808" s="93" t="s">
        <v>4548</v>
      </c>
      <c r="D1808" s="93" t="s">
        <v>4549</v>
      </c>
      <c r="E1808" s="94">
        <v>46203</v>
      </c>
      <c r="F1808" s="93"/>
      <c r="G1808" s="93"/>
      <c r="H1808" s="93"/>
    </row>
    <row r="1809" spans="1:8" s="29" customFormat="1" ht="13.8" hidden="1" x14ac:dyDescent="0.3">
      <c r="A1809" s="57" t="s">
        <v>1017</v>
      </c>
      <c r="B1809" s="92" t="s">
        <v>4550</v>
      </c>
      <c r="C1809" s="93" t="s">
        <v>4548</v>
      </c>
      <c r="D1809" s="93" t="s">
        <v>4549</v>
      </c>
      <c r="E1809" s="94">
        <v>46203</v>
      </c>
      <c r="F1809" s="93"/>
      <c r="G1809" s="93"/>
      <c r="H1809" s="93"/>
    </row>
    <row r="1810" spans="1:8" s="29" customFormat="1" ht="13.8" hidden="1" x14ac:dyDescent="0.3">
      <c r="A1810" s="57" t="s">
        <v>554</v>
      </c>
      <c r="B1810" s="92" t="s">
        <v>4550</v>
      </c>
      <c r="C1810" s="93" t="s">
        <v>4548</v>
      </c>
      <c r="D1810" s="93" t="s">
        <v>4549</v>
      </c>
      <c r="E1810" s="94">
        <v>46203</v>
      </c>
      <c r="F1810" s="93"/>
      <c r="G1810" s="93"/>
      <c r="H1810" s="93"/>
    </row>
    <row r="1811" spans="1:8" s="29" customFormat="1" ht="13.8" hidden="1" x14ac:dyDescent="0.25">
      <c r="A1811" s="92" t="s">
        <v>554</v>
      </c>
      <c r="B1811" s="92" t="s">
        <v>1583</v>
      </c>
      <c r="C1811" s="93" t="s">
        <v>4627</v>
      </c>
      <c r="D1811" s="93" t="s">
        <v>1398</v>
      </c>
      <c r="E1811" s="94">
        <v>45155</v>
      </c>
      <c r="F1811" s="93"/>
      <c r="G1811" s="93" t="s">
        <v>1385</v>
      </c>
      <c r="H1811" s="44" t="s">
        <v>1533</v>
      </c>
    </row>
    <row r="1812" spans="1:8" s="29" customFormat="1" ht="13.8" hidden="1" x14ac:dyDescent="0.3">
      <c r="A1812" s="57" t="s">
        <v>4533</v>
      </c>
      <c r="B1812" s="92" t="s">
        <v>4550</v>
      </c>
      <c r="C1812" s="93" t="s">
        <v>4548</v>
      </c>
      <c r="D1812" s="93" t="s">
        <v>4549</v>
      </c>
      <c r="E1812" s="94">
        <v>46203</v>
      </c>
      <c r="F1812" s="93"/>
      <c r="G1812" s="93"/>
      <c r="H1812" s="93"/>
    </row>
    <row r="1813" spans="1:8" s="29" customFormat="1" ht="13.8" hidden="1" x14ac:dyDescent="0.25">
      <c r="A1813" s="100" t="s">
        <v>4150</v>
      </c>
      <c r="B1813" s="92" t="s">
        <v>4153</v>
      </c>
      <c r="C1813" s="93" t="s">
        <v>4154</v>
      </c>
      <c r="D1813" s="93" t="s">
        <v>1398</v>
      </c>
      <c r="E1813" s="94">
        <v>45401</v>
      </c>
      <c r="F1813" s="93"/>
      <c r="G1813" s="93"/>
      <c r="H1813" s="93"/>
    </row>
    <row r="1814" spans="1:8" s="29" customFormat="1" ht="13.8" hidden="1" x14ac:dyDescent="0.3">
      <c r="A1814" s="57" t="s">
        <v>3574</v>
      </c>
      <c r="B1814" s="92" t="s">
        <v>4550</v>
      </c>
      <c r="C1814" s="93" t="s">
        <v>4548</v>
      </c>
      <c r="D1814" s="93" t="s">
        <v>4549</v>
      </c>
      <c r="E1814" s="94">
        <v>46203</v>
      </c>
      <c r="F1814" s="93"/>
      <c r="G1814" s="93"/>
      <c r="H1814" s="93"/>
    </row>
    <row r="1815" spans="1:8" s="29" customFormat="1" ht="13.8" hidden="1" x14ac:dyDescent="0.3">
      <c r="A1815" s="57" t="s">
        <v>1933</v>
      </c>
      <c r="B1815" s="57" t="s">
        <v>2495</v>
      </c>
      <c r="C1815" s="62">
        <v>21030</v>
      </c>
      <c r="D1815" s="93" t="s">
        <v>5966</v>
      </c>
      <c r="E1815" s="60">
        <v>45961</v>
      </c>
      <c r="F1815" s="93"/>
      <c r="G1815" s="93"/>
      <c r="H1815" s="93"/>
    </row>
    <row r="1816" spans="1:8" s="29" customFormat="1" ht="13.8" hidden="1" x14ac:dyDescent="0.3">
      <c r="A1816" s="57" t="s">
        <v>2490</v>
      </c>
      <c r="B1816" s="57" t="s">
        <v>2495</v>
      </c>
      <c r="C1816" s="62">
        <v>21030</v>
      </c>
      <c r="D1816" s="93" t="s">
        <v>5966</v>
      </c>
      <c r="E1816" s="60">
        <v>45961</v>
      </c>
      <c r="F1816" s="93"/>
      <c r="G1816" s="93"/>
      <c r="H1816" s="93"/>
    </row>
    <row r="1817" spans="1:8" s="29" customFormat="1" ht="13.8" hidden="1" x14ac:dyDescent="0.3">
      <c r="A1817" s="99" t="s">
        <v>1937</v>
      </c>
      <c r="B1817" s="92" t="s">
        <v>1936</v>
      </c>
      <c r="C1817" s="93" t="s">
        <v>3157</v>
      </c>
      <c r="D1817" s="93" t="s">
        <v>1925</v>
      </c>
      <c r="E1817" s="94">
        <v>45565</v>
      </c>
      <c r="F1817" s="93"/>
      <c r="G1817" s="93"/>
      <c r="H1817" s="93" t="s">
        <v>1385</v>
      </c>
    </row>
    <row r="1818" spans="1:8" s="29" customFormat="1" ht="13.8" hidden="1" x14ac:dyDescent="0.25">
      <c r="A1818" s="76" t="s">
        <v>2941</v>
      </c>
      <c r="B1818" s="131" t="s">
        <v>1936</v>
      </c>
      <c r="C1818" s="96" t="s">
        <v>3157</v>
      </c>
      <c r="D1818" s="96" t="s">
        <v>1925</v>
      </c>
      <c r="E1818" s="112">
        <v>45199</v>
      </c>
      <c r="F1818" s="93"/>
      <c r="G1818" s="93"/>
      <c r="H1818" s="93"/>
    </row>
    <row r="1819" spans="1:8" s="29" customFormat="1" ht="13.8" hidden="1" x14ac:dyDescent="0.25">
      <c r="A1819" s="100" t="s">
        <v>4151</v>
      </c>
      <c r="B1819" s="92" t="s">
        <v>4153</v>
      </c>
      <c r="C1819" s="93" t="s">
        <v>4154</v>
      </c>
      <c r="D1819" s="93" t="s">
        <v>1398</v>
      </c>
      <c r="E1819" s="94">
        <v>45401</v>
      </c>
      <c r="F1819" s="93"/>
      <c r="G1819" s="93"/>
      <c r="H1819" s="93"/>
    </row>
    <row r="1820" spans="1:8" s="29" customFormat="1" ht="13.8" hidden="1" x14ac:dyDescent="0.25">
      <c r="A1820" s="44" t="s">
        <v>3808</v>
      </c>
      <c r="B1820" s="44" t="s">
        <v>3795</v>
      </c>
      <c r="C1820" s="45" t="s">
        <v>3796</v>
      </c>
      <c r="D1820" s="45" t="s">
        <v>1398</v>
      </c>
      <c r="E1820" s="46">
        <v>45382</v>
      </c>
      <c r="F1820" s="45"/>
      <c r="G1820" s="45" t="s">
        <v>1385</v>
      </c>
      <c r="H1820" s="45" t="s">
        <v>1385</v>
      </c>
    </row>
    <row r="1821" spans="1:8" s="29" customFormat="1" ht="13.8" hidden="1" x14ac:dyDescent="0.3">
      <c r="A1821" s="57" t="s">
        <v>5926</v>
      </c>
      <c r="B1821" s="58" t="s">
        <v>4914</v>
      </c>
      <c r="C1821" s="62" t="s">
        <v>5941</v>
      </c>
      <c r="D1821" s="93" t="s">
        <v>5966</v>
      </c>
      <c r="E1821" s="60">
        <v>45535</v>
      </c>
      <c r="F1821" s="93"/>
      <c r="G1821" s="93"/>
      <c r="H1821" s="93"/>
    </row>
    <row r="1822" spans="1:8" s="29" customFormat="1" ht="13.8" hidden="1" x14ac:dyDescent="0.25">
      <c r="A1822" s="91" t="s">
        <v>3326</v>
      </c>
      <c r="B1822" s="92" t="s">
        <v>2039</v>
      </c>
      <c r="C1822" s="93" t="s">
        <v>3145</v>
      </c>
      <c r="D1822" s="93" t="s">
        <v>3328</v>
      </c>
      <c r="E1822" s="94">
        <v>45169</v>
      </c>
      <c r="F1822" s="93"/>
      <c r="G1822" s="93"/>
      <c r="H1822" s="93"/>
    </row>
    <row r="1823" spans="1:8" s="29" customFormat="1" ht="13.8" hidden="1" x14ac:dyDescent="0.25">
      <c r="A1823" s="76" t="s">
        <v>3576</v>
      </c>
      <c r="B1823" s="76" t="s">
        <v>7528</v>
      </c>
      <c r="C1823" s="97" t="s">
        <v>7529</v>
      </c>
      <c r="D1823" s="104" t="s">
        <v>2915</v>
      </c>
      <c r="E1823" s="64">
        <v>45107</v>
      </c>
      <c r="F1823" s="93"/>
      <c r="G1823" s="93"/>
      <c r="H1823" s="93"/>
    </row>
    <row r="1824" spans="1:8" s="29" customFormat="1" ht="13.8" hidden="1" x14ac:dyDescent="0.25">
      <c r="A1824" s="74" t="s">
        <v>7506</v>
      </c>
      <c r="B1824" s="41" t="s">
        <v>7778</v>
      </c>
      <c r="C1824" s="88" t="s">
        <v>7779</v>
      </c>
      <c r="D1824" s="36" t="s">
        <v>1398</v>
      </c>
      <c r="E1824" s="43">
        <v>45610</v>
      </c>
      <c r="F1824" s="32"/>
      <c r="G1824" s="32"/>
      <c r="H1824" s="32"/>
    </row>
    <row r="1825" spans="1:8" s="29" customFormat="1" ht="13.8" hidden="1" x14ac:dyDescent="0.3">
      <c r="A1825" s="57" t="s">
        <v>4534</v>
      </c>
      <c r="B1825" s="92" t="s">
        <v>4550</v>
      </c>
      <c r="C1825" s="93" t="s">
        <v>4548</v>
      </c>
      <c r="D1825" s="93" t="s">
        <v>4549</v>
      </c>
      <c r="E1825" s="94">
        <v>46203</v>
      </c>
      <c r="F1825" s="93"/>
      <c r="G1825" s="93"/>
      <c r="H1825" s="93"/>
    </row>
    <row r="1826" spans="1:8" s="29" customFormat="1" ht="13.8" hidden="1" x14ac:dyDescent="0.3">
      <c r="A1826" s="57" t="s">
        <v>2117</v>
      </c>
      <c r="B1826" s="92" t="s">
        <v>4550</v>
      </c>
      <c r="C1826" s="93" t="s">
        <v>4548</v>
      </c>
      <c r="D1826" s="93" t="s">
        <v>4549</v>
      </c>
      <c r="E1826" s="94">
        <v>46203</v>
      </c>
      <c r="F1826" s="93"/>
      <c r="G1826" s="93"/>
      <c r="H1826" s="93"/>
    </row>
    <row r="1827" spans="1:8" s="29" customFormat="1" ht="13.8" hidden="1" x14ac:dyDescent="0.25">
      <c r="A1827" s="101" t="s">
        <v>1316</v>
      </c>
      <c r="B1827" s="44" t="s">
        <v>3809</v>
      </c>
      <c r="C1827" s="45" t="s">
        <v>3810</v>
      </c>
      <c r="D1827" s="45" t="s">
        <v>1398</v>
      </c>
      <c r="E1827" s="46">
        <v>45382</v>
      </c>
      <c r="F1827" s="45"/>
      <c r="G1827" s="45" t="s">
        <v>1385</v>
      </c>
      <c r="H1827" s="45" t="s">
        <v>1385</v>
      </c>
    </row>
    <row r="1828" spans="1:8" s="29" customFormat="1" ht="13.8" hidden="1" x14ac:dyDescent="0.3">
      <c r="A1828" s="57" t="s">
        <v>5927</v>
      </c>
      <c r="B1828" s="57" t="s">
        <v>2495</v>
      </c>
      <c r="C1828" s="62">
        <v>21030</v>
      </c>
      <c r="D1828" s="93" t="s">
        <v>5966</v>
      </c>
      <c r="E1828" s="60">
        <v>45961</v>
      </c>
      <c r="F1828" s="93"/>
      <c r="G1828" s="93"/>
      <c r="H1828" s="93"/>
    </row>
    <row r="1829" spans="1:8" s="29" customFormat="1" ht="13.8" hidden="1" x14ac:dyDescent="0.25">
      <c r="A1829" s="44" t="s">
        <v>8981</v>
      </c>
      <c r="B1829" s="44" t="s">
        <v>8982</v>
      </c>
      <c r="C1829" s="45" t="s">
        <v>8983</v>
      </c>
      <c r="D1829" s="45" t="s">
        <v>436</v>
      </c>
      <c r="E1829" s="46">
        <v>45777</v>
      </c>
      <c r="F1829" s="93"/>
      <c r="G1829" s="93"/>
      <c r="H1829" s="93"/>
    </row>
    <row r="1830" spans="1:8" s="29" customFormat="1" ht="13.8" hidden="1" x14ac:dyDescent="0.25">
      <c r="A1830" s="44" t="s">
        <v>6392</v>
      </c>
      <c r="B1830" s="87" t="s">
        <v>5562</v>
      </c>
      <c r="C1830" s="95" t="s">
        <v>5829</v>
      </c>
      <c r="D1830" s="96" t="s">
        <v>436</v>
      </c>
      <c r="E1830" s="65">
        <v>45412</v>
      </c>
      <c r="F1830" s="96"/>
      <c r="G1830" s="96"/>
      <c r="H1830" s="96"/>
    </row>
    <row r="1831" spans="1:8" s="29" customFormat="1" ht="13.8" x14ac:dyDescent="0.25">
      <c r="A1831" s="140" t="s">
        <v>4553</v>
      </c>
      <c r="B1831" s="141" t="s">
        <v>1811</v>
      </c>
      <c r="C1831" s="93" t="s">
        <v>4551</v>
      </c>
      <c r="D1831" s="93" t="s">
        <v>4549</v>
      </c>
      <c r="E1831" s="107">
        <v>44686</v>
      </c>
      <c r="F1831" s="93"/>
      <c r="G1831" s="93"/>
      <c r="H1831" s="93"/>
    </row>
    <row r="1832" spans="1:8" s="29" customFormat="1" ht="13.8" hidden="1" x14ac:dyDescent="0.3">
      <c r="A1832" s="57" t="s">
        <v>1482</v>
      </c>
      <c r="B1832" s="57" t="s">
        <v>1488</v>
      </c>
      <c r="C1832" s="62">
        <v>21027</v>
      </c>
      <c r="D1832" s="93" t="s">
        <v>5966</v>
      </c>
      <c r="E1832" s="60">
        <v>45777</v>
      </c>
      <c r="F1832" s="93"/>
      <c r="G1832" s="93"/>
      <c r="H1832" s="93"/>
    </row>
    <row r="1833" spans="1:8" s="29" customFormat="1" ht="13.8" hidden="1" x14ac:dyDescent="0.3">
      <c r="A1833" s="57" t="s">
        <v>1482</v>
      </c>
      <c r="B1833" s="92" t="s">
        <v>4550</v>
      </c>
      <c r="C1833" s="93" t="s">
        <v>4548</v>
      </c>
      <c r="D1833" s="93" t="s">
        <v>4549</v>
      </c>
      <c r="E1833" s="94">
        <v>46203</v>
      </c>
      <c r="F1833" s="93"/>
      <c r="G1833" s="93"/>
      <c r="H1833" s="93"/>
    </row>
    <row r="1834" spans="1:8" s="29" customFormat="1" ht="13.8" hidden="1" x14ac:dyDescent="0.3">
      <c r="A1834" s="57" t="s">
        <v>2491</v>
      </c>
      <c r="B1834" s="57" t="s">
        <v>2495</v>
      </c>
      <c r="C1834" s="62">
        <v>21030</v>
      </c>
      <c r="D1834" s="93" t="s">
        <v>5966</v>
      </c>
      <c r="E1834" s="60">
        <v>45961</v>
      </c>
      <c r="F1834" s="93"/>
      <c r="G1834" s="93"/>
      <c r="H1834" s="93"/>
    </row>
    <row r="1835" spans="1:8" s="29" customFormat="1" ht="13.8" hidden="1" x14ac:dyDescent="0.3">
      <c r="A1835" s="57" t="s">
        <v>4535</v>
      </c>
      <c r="B1835" s="92" t="s">
        <v>4550</v>
      </c>
      <c r="C1835" s="93" t="s">
        <v>4548</v>
      </c>
      <c r="D1835" s="93" t="s">
        <v>4549</v>
      </c>
      <c r="E1835" s="94">
        <v>46203</v>
      </c>
      <c r="F1835" s="93"/>
      <c r="G1835" s="93"/>
      <c r="H1835" s="93"/>
    </row>
    <row r="1836" spans="1:8" s="29" customFormat="1" ht="13.8" hidden="1" x14ac:dyDescent="0.25">
      <c r="A1836" s="98" t="s">
        <v>3397</v>
      </c>
      <c r="B1836" s="92" t="s">
        <v>3148</v>
      </c>
      <c r="C1836" s="93" t="s">
        <v>3329</v>
      </c>
      <c r="D1836" s="93" t="s">
        <v>3328</v>
      </c>
      <c r="E1836" s="94">
        <v>45169</v>
      </c>
      <c r="F1836" s="93"/>
      <c r="G1836" s="93"/>
      <c r="H1836" s="93"/>
    </row>
    <row r="1837" spans="1:8" s="29" customFormat="1" ht="13.8" hidden="1" x14ac:dyDescent="0.25">
      <c r="A1837" s="44" t="s">
        <v>1753</v>
      </c>
      <c r="B1837" s="44" t="s">
        <v>1792</v>
      </c>
      <c r="C1837" s="45" t="s">
        <v>2021</v>
      </c>
      <c r="D1837" s="45" t="s">
        <v>1800</v>
      </c>
      <c r="E1837" s="46">
        <v>45793</v>
      </c>
      <c r="F1837" s="93"/>
      <c r="G1837" s="93"/>
      <c r="H1837" s="93"/>
    </row>
    <row r="1838" spans="1:8" s="29" customFormat="1" ht="13.8" hidden="1" x14ac:dyDescent="0.3">
      <c r="A1838" s="57" t="s">
        <v>4913</v>
      </c>
      <c r="B1838" s="58" t="s">
        <v>4914</v>
      </c>
      <c r="C1838" s="59">
        <v>20022</v>
      </c>
      <c r="D1838" s="93" t="s">
        <v>5966</v>
      </c>
      <c r="E1838" s="60">
        <v>45535</v>
      </c>
      <c r="F1838" s="93"/>
      <c r="G1838" s="93"/>
      <c r="H1838" s="93"/>
    </row>
    <row r="1839" spans="1:8" s="29" customFormat="1" ht="13.8" hidden="1" x14ac:dyDescent="0.25">
      <c r="A1839" s="54" t="s">
        <v>4099</v>
      </c>
      <c r="B1839" s="54" t="s">
        <v>4098</v>
      </c>
      <c r="C1839" s="167" t="s">
        <v>4096</v>
      </c>
      <c r="D1839" s="93" t="s">
        <v>1702</v>
      </c>
      <c r="E1839" s="66"/>
      <c r="F1839" s="93"/>
      <c r="G1839" s="93"/>
      <c r="H1839" s="93"/>
    </row>
    <row r="1840" spans="1:8" s="29" customFormat="1" ht="13.8" hidden="1" x14ac:dyDescent="0.25">
      <c r="A1840" s="44" t="s">
        <v>1321</v>
      </c>
      <c r="B1840" s="44" t="s">
        <v>1795</v>
      </c>
      <c r="C1840" s="45" t="s">
        <v>2543</v>
      </c>
      <c r="D1840" s="45" t="s">
        <v>1800</v>
      </c>
      <c r="E1840" s="45" t="s">
        <v>3068</v>
      </c>
      <c r="F1840" s="93"/>
      <c r="G1840" s="93"/>
      <c r="H1840" s="93"/>
    </row>
    <row r="1841" spans="1:8" s="29" customFormat="1" ht="13.8" hidden="1" x14ac:dyDescent="0.3">
      <c r="A1841" s="73" t="s">
        <v>7731</v>
      </c>
      <c r="B1841" s="89" t="s">
        <v>7692</v>
      </c>
      <c r="C1841" s="36" t="s">
        <v>7693</v>
      </c>
      <c r="D1841" s="36" t="s">
        <v>1398</v>
      </c>
      <c r="E1841" s="42">
        <v>45132</v>
      </c>
      <c r="F1841" s="32"/>
      <c r="G1841" s="32"/>
      <c r="H1841" s="32"/>
    </row>
    <row r="1842" spans="1:8" s="29" customFormat="1" ht="13.8" hidden="1" x14ac:dyDescent="0.3">
      <c r="A1842" s="99" t="s">
        <v>1608</v>
      </c>
      <c r="B1842" s="92" t="s">
        <v>3179</v>
      </c>
      <c r="C1842" s="93" t="s">
        <v>3180</v>
      </c>
      <c r="D1842" s="93" t="s">
        <v>1398</v>
      </c>
      <c r="E1842" s="94">
        <v>45504</v>
      </c>
      <c r="F1842" s="93"/>
      <c r="G1842" s="93"/>
      <c r="H1842" s="93" t="s">
        <v>2055</v>
      </c>
    </row>
    <row r="1843" spans="1:8" s="29" customFormat="1" ht="13.8" hidden="1" x14ac:dyDescent="0.25">
      <c r="A1843" s="170" t="s">
        <v>1608</v>
      </c>
      <c r="B1843" s="73" t="s">
        <v>7639</v>
      </c>
      <c r="C1843" s="36" t="s">
        <v>7640</v>
      </c>
      <c r="D1843" s="36" t="s">
        <v>1398</v>
      </c>
      <c r="E1843" s="42">
        <v>45504</v>
      </c>
      <c r="F1843" s="32"/>
      <c r="G1843" s="32"/>
      <c r="H1843" s="32"/>
    </row>
    <row r="1844" spans="1:8" s="29" customFormat="1" ht="13.8" hidden="1" x14ac:dyDescent="0.25">
      <c r="A1844" s="86" t="s">
        <v>8968</v>
      </c>
      <c r="B1844" s="86" t="s">
        <v>8969</v>
      </c>
      <c r="C1844" s="227">
        <v>36192</v>
      </c>
      <c r="D1844" s="93" t="s">
        <v>436</v>
      </c>
      <c r="E1844" s="79">
        <v>45657</v>
      </c>
      <c r="F1844" s="78"/>
      <c r="G1844" s="93"/>
      <c r="H1844" s="93"/>
    </row>
    <row r="1845" spans="1:8" s="29" customFormat="1" ht="13.8" hidden="1" x14ac:dyDescent="0.25">
      <c r="A1845" s="86" t="s">
        <v>6393</v>
      </c>
      <c r="B1845" s="87" t="s">
        <v>5830</v>
      </c>
      <c r="C1845" s="95" t="s">
        <v>5831</v>
      </c>
      <c r="D1845" s="96" t="s">
        <v>436</v>
      </c>
      <c r="E1845" s="65">
        <v>45260</v>
      </c>
      <c r="F1845" s="96"/>
      <c r="G1845" s="96"/>
      <c r="H1845" s="96"/>
    </row>
    <row r="1846" spans="1:8" s="29" customFormat="1" ht="13.8" hidden="1" x14ac:dyDescent="0.3">
      <c r="A1846" s="149" t="s">
        <v>2341</v>
      </c>
      <c r="B1846" s="149" t="s">
        <v>2314</v>
      </c>
      <c r="C1846" s="106" t="s">
        <v>2342</v>
      </c>
      <c r="D1846" s="93" t="s">
        <v>1593</v>
      </c>
      <c r="E1846" s="168">
        <v>45230</v>
      </c>
      <c r="F1846" s="93"/>
      <c r="G1846" s="93"/>
      <c r="H1846" s="93"/>
    </row>
    <row r="1847" spans="1:8" s="29" customFormat="1" ht="13.8" hidden="1" x14ac:dyDescent="0.25">
      <c r="A1847" s="76" t="s">
        <v>5520</v>
      </c>
      <c r="B1847" s="87" t="s">
        <v>5832</v>
      </c>
      <c r="C1847" s="95" t="s">
        <v>5833</v>
      </c>
      <c r="D1847" s="96" t="s">
        <v>436</v>
      </c>
      <c r="E1847" s="65">
        <v>45169</v>
      </c>
      <c r="F1847" s="96"/>
      <c r="G1847" s="96"/>
      <c r="H1847" s="96"/>
    </row>
    <row r="1848" spans="1:8" s="29" customFormat="1" ht="13.8" hidden="1" x14ac:dyDescent="0.3">
      <c r="A1848" s="99" t="s">
        <v>1392</v>
      </c>
      <c r="B1848" s="92" t="s">
        <v>1391</v>
      </c>
      <c r="C1848" s="93" t="s">
        <v>8275</v>
      </c>
      <c r="D1848" s="93" t="s">
        <v>1395</v>
      </c>
      <c r="E1848" s="112">
        <v>45957</v>
      </c>
      <c r="F1848" s="93"/>
      <c r="G1848" s="93"/>
      <c r="H1848" s="93" t="s">
        <v>1385</v>
      </c>
    </row>
    <row r="1849" spans="1:8" s="29" customFormat="1" ht="13.8" hidden="1" x14ac:dyDescent="0.25">
      <c r="A1849" s="98" t="s">
        <v>3398</v>
      </c>
      <c r="B1849" s="92" t="s">
        <v>3148</v>
      </c>
      <c r="C1849" s="93" t="s">
        <v>3329</v>
      </c>
      <c r="D1849" s="93" t="s">
        <v>3328</v>
      </c>
      <c r="E1849" s="94">
        <v>45169</v>
      </c>
      <c r="F1849" s="93"/>
      <c r="G1849" s="93"/>
      <c r="H1849" s="93"/>
    </row>
    <row r="1850" spans="1:8" s="29" customFormat="1" ht="13.8" hidden="1" x14ac:dyDescent="0.3">
      <c r="A1850" s="57" t="s">
        <v>4536</v>
      </c>
      <c r="B1850" s="92" t="s">
        <v>4550</v>
      </c>
      <c r="C1850" s="93" t="s">
        <v>4548</v>
      </c>
      <c r="D1850" s="93" t="s">
        <v>4549</v>
      </c>
      <c r="E1850" s="94">
        <v>46203</v>
      </c>
      <c r="F1850" s="93"/>
      <c r="G1850" s="93"/>
      <c r="H1850" s="93"/>
    </row>
    <row r="1851" spans="1:8" s="29" customFormat="1" ht="13.8" hidden="1" x14ac:dyDescent="0.25">
      <c r="A1851" s="44" t="s">
        <v>9007</v>
      </c>
      <c r="B1851" s="44" t="s">
        <v>8965</v>
      </c>
      <c r="C1851" s="45" t="s">
        <v>5834</v>
      </c>
      <c r="D1851" s="93" t="s">
        <v>436</v>
      </c>
      <c r="E1851" s="46">
        <v>46022</v>
      </c>
      <c r="F1851" s="45"/>
      <c r="G1851" s="45"/>
      <c r="H1851" s="93"/>
    </row>
    <row r="1852" spans="1:8" s="29" customFormat="1" ht="13.8" hidden="1" x14ac:dyDescent="0.25">
      <c r="A1852" s="76" t="s">
        <v>2720</v>
      </c>
      <c r="B1852" s="87" t="s">
        <v>5535</v>
      </c>
      <c r="C1852" s="95" t="s">
        <v>5834</v>
      </c>
      <c r="D1852" s="96" t="s">
        <v>436</v>
      </c>
      <c r="E1852" s="65">
        <v>46022</v>
      </c>
      <c r="F1852" s="96"/>
      <c r="G1852" s="96"/>
      <c r="H1852" s="96"/>
    </row>
    <row r="1853" spans="1:8" s="29" customFormat="1" ht="13.8" hidden="1" x14ac:dyDescent="0.25">
      <c r="A1853" s="44" t="s">
        <v>4563</v>
      </c>
      <c r="B1853" s="87" t="s">
        <v>5532</v>
      </c>
      <c r="C1853" s="95" t="s">
        <v>5835</v>
      </c>
      <c r="D1853" s="96" t="s">
        <v>436</v>
      </c>
      <c r="E1853" s="65">
        <v>45138</v>
      </c>
      <c r="F1853" s="96"/>
      <c r="G1853" s="96"/>
      <c r="H1853" s="96"/>
    </row>
    <row r="1854" spans="1:8" s="29" customFormat="1" ht="13.8" hidden="1" x14ac:dyDescent="0.25">
      <c r="A1854" s="44" t="s">
        <v>3462</v>
      </c>
      <c r="B1854" s="44" t="s">
        <v>187</v>
      </c>
      <c r="C1854" s="45" t="s">
        <v>2336</v>
      </c>
      <c r="D1854" s="45" t="s">
        <v>1593</v>
      </c>
      <c r="E1854" s="46">
        <v>45238</v>
      </c>
      <c r="F1854" s="93"/>
      <c r="G1854" s="93"/>
      <c r="H1854" s="93"/>
    </row>
    <row r="1855" spans="1:8" s="29" customFormat="1" ht="13.8" hidden="1" x14ac:dyDescent="0.25">
      <c r="A1855" s="80" t="s">
        <v>8252</v>
      </c>
      <c r="B1855" s="80" t="s">
        <v>7528</v>
      </c>
      <c r="C1855" s="81" t="s">
        <v>2614</v>
      </c>
      <c r="D1855" s="81" t="s">
        <v>1925</v>
      </c>
      <c r="E1855" s="82" t="s">
        <v>8253</v>
      </c>
      <c r="F1855" s="93"/>
      <c r="G1855" s="93"/>
      <c r="H1855" s="93"/>
    </row>
    <row r="1856" spans="1:8" s="29" customFormat="1" ht="13.8" hidden="1" x14ac:dyDescent="0.25">
      <c r="A1856" s="76" t="s">
        <v>2721</v>
      </c>
      <c r="B1856" s="76" t="s">
        <v>1495</v>
      </c>
      <c r="C1856" s="97" t="s">
        <v>2614</v>
      </c>
      <c r="D1856" s="97" t="s">
        <v>1925</v>
      </c>
      <c r="E1856" s="64">
        <v>45169</v>
      </c>
      <c r="F1856" s="93"/>
      <c r="G1856" s="93"/>
      <c r="H1856" s="93"/>
    </row>
    <row r="1857" spans="1:8" s="29" customFormat="1" ht="13.8" hidden="1" x14ac:dyDescent="0.25">
      <c r="A1857" s="92" t="s">
        <v>4625</v>
      </c>
      <c r="B1857" s="92" t="s">
        <v>1583</v>
      </c>
      <c r="C1857" s="93" t="s">
        <v>4627</v>
      </c>
      <c r="D1857" s="93" t="s">
        <v>1398</v>
      </c>
      <c r="E1857" s="94">
        <v>45155</v>
      </c>
      <c r="F1857" s="93"/>
      <c r="G1857" s="93" t="s">
        <v>1385</v>
      </c>
      <c r="H1857" s="44" t="s">
        <v>1533</v>
      </c>
    </row>
    <row r="1858" spans="1:8" s="29" customFormat="1" ht="13.8" hidden="1" x14ac:dyDescent="0.25">
      <c r="A1858" s="44" t="s">
        <v>4625</v>
      </c>
      <c r="B1858" s="89" t="s">
        <v>1612</v>
      </c>
      <c r="C1858" s="36" t="s">
        <v>7735</v>
      </c>
      <c r="D1858" s="36" t="s">
        <v>1398</v>
      </c>
      <c r="E1858" s="42">
        <v>46166</v>
      </c>
      <c r="F1858" s="32"/>
      <c r="G1858" s="32"/>
      <c r="H1858" s="32"/>
    </row>
    <row r="1859" spans="1:8" s="29" customFormat="1" ht="13.8" hidden="1" x14ac:dyDescent="0.3">
      <c r="A1859" s="58" t="s">
        <v>1483</v>
      </c>
      <c r="B1859" s="58" t="s">
        <v>4914</v>
      </c>
      <c r="C1859" s="59">
        <v>20022</v>
      </c>
      <c r="D1859" s="93" t="s">
        <v>5966</v>
      </c>
      <c r="E1859" s="60">
        <v>45535</v>
      </c>
      <c r="F1859" s="93"/>
      <c r="G1859" s="93"/>
      <c r="H1859" s="93"/>
    </row>
    <row r="1860" spans="1:8" s="29" customFormat="1" ht="13.8" hidden="1" x14ac:dyDescent="0.3">
      <c r="A1860" s="58" t="s">
        <v>2492</v>
      </c>
      <c r="B1860" s="58" t="s">
        <v>4914</v>
      </c>
      <c r="C1860" s="59">
        <v>20022</v>
      </c>
      <c r="D1860" s="93" t="s">
        <v>5966</v>
      </c>
      <c r="E1860" s="60">
        <v>45535</v>
      </c>
      <c r="F1860" s="93"/>
      <c r="G1860" s="93"/>
      <c r="H1860" s="93"/>
    </row>
    <row r="1861" spans="1:8" s="29" customFormat="1" ht="13.8" hidden="1" x14ac:dyDescent="0.25">
      <c r="A1861" s="169" t="s">
        <v>2492</v>
      </c>
      <c r="B1861" s="87" t="s">
        <v>216</v>
      </c>
      <c r="C1861" s="95" t="s">
        <v>427</v>
      </c>
      <c r="D1861" s="96" t="s">
        <v>436</v>
      </c>
      <c r="E1861" s="65">
        <v>45230</v>
      </c>
      <c r="F1861" s="96"/>
      <c r="G1861" s="96"/>
      <c r="H1861" s="96"/>
    </row>
    <row r="1862" spans="1:8" s="29" customFormat="1" ht="13.8" hidden="1" x14ac:dyDescent="0.25">
      <c r="A1862" s="98" t="s">
        <v>83</v>
      </c>
      <c r="B1862" s="92" t="s">
        <v>3148</v>
      </c>
      <c r="C1862" s="93" t="s">
        <v>3329</v>
      </c>
      <c r="D1862" s="93" t="s">
        <v>3328</v>
      </c>
      <c r="E1862" s="94">
        <v>45169</v>
      </c>
      <c r="F1862" s="93"/>
      <c r="G1862" s="93"/>
      <c r="H1862" s="93"/>
    </row>
    <row r="1863" spans="1:8" s="29" customFormat="1" ht="13.8" hidden="1" x14ac:dyDescent="0.25">
      <c r="A1863" s="76" t="s">
        <v>3718</v>
      </c>
      <c r="B1863" s="87" t="s">
        <v>5669</v>
      </c>
      <c r="C1863" s="95" t="s">
        <v>5836</v>
      </c>
      <c r="D1863" s="96" t="s">
        <v>436</v>
      </c>
      <c r="E1863" s="65">
        <v>45291</v>
      </c>
      <c r="F1863" s="96"/>
      <c r="G1863" s="96"/>
      <c r="H1863" s="96"/>
    </row>
    <row r="1864" spans="1:8" s="29" customFormat="1" ht="13.8" x14ac:dyDescent="0.3">
      <c r="A1864" s="103" t="s">
        <v>2947</v>
      </c>
      <c r="B1864" s="103" t="s">
        <v>1956</v>
      </c>
      <c r="C1864" s="104" t="s">
        <v>2948</v>
      </c>
      <c r="D1864" s="93" t="s">
        <v>1925</v>
      </c>
      <c r="E1864" s="116">
        <v>44834</v>
      </c>
      <c r="F1864" s="93"/>
      <c r="G1864" s="93"/>
      <c r="H1864" s="93"/>
    </row>
    <row r="1865" spans="1:8" s="29" customFormat="1" ht="13.8" hidden="1" x14ac:dyDescent="0.3">
      <c r="A1865" s="99" t="s">
        <v>1326</v>
      </c>
      <c r="B1865" s="92" t="s">
        <v>3657</v>
      </c>
      <c r="C1865" s="93" t="s">
        <v>3686</v>
      </c>
      <c r="D1865" s="93" t="s">
        <v>1814</v>
      </c>
      <c r="E1865" s="94">
        <v>45291</v>
      </c>
      <c r="F1865" s="93"/>
      <c r="G1865" s="93"/>
      <c r="H1865" s="93"/>
    </row>
    <row r="1866" spans="1:8" s="29" customFormat="1" ht="13.8" hidden="1" x14ac:dyDescent="0.25">
      <c r="A1866" s="76" t="s">
        <v>4362</v>
      </c>
      <c r="B1866" s="87" t="s">
        <v>5600</v>
      </c>
      <c r="C1866" s="95" t="s">
        <v>3406</v>
      </c>
      <c r="D1866" s="96" t="s">
        <v>436</v>
      </c>
      <c r="E1866" s="65">
        <v>45138</v>
      </c>
      <c r="F1866" s="96"/>
      <c r="G1866" s="96"/>
      <c r="H1866" s="96"/>
    </row>
    <row r="1867" spans="1:8" s="29" customFormat="1" ht="13.8" hidden="1" x14ac:dyDescent="0.25">
      <c r="A1867" s="71" t="s">
        <v>1327</v>
      </c>
      <c r="B1867" s="41" t="s">
        <v>7792</v>
      </c>
      <c r="C1867" s="88" t="s">
        <v>7793</v>
      </c>
      <c r="D1867" s="36" t="s">
        <v>1398</v>
      </c>
      <c r="E1867" s="43">
        <v>45610</v>
      </c>
      <c r="F1867" s="32"/>
      <c r="G1867" s="32"/>
      <c r="H1867" s="32"/>
    </row>
    <row r="1868" spans="1:8" s="29" customFormat="1" ht="13.8" hidden="1" x14ac:dyDescent="0.25">
      <c r="A1868" s="91" t="s">
        <v>1029</v>
      </c>
      <c r="B1868" s="92" t="s">
        <v>2039</v>
      </c>
      <c r="C1868" s="93" t="s">
        <v>3145</v>
      </c>
      <c r="D1868" s="93" t="s">
        <v>3328</v>
      </c>
      <c r="E1868" s="94">
        <v>45169</v>
      </c>
      <c r="F1868" s="93"/>
      <c r="G1868" s="93"/>
      <c r="H1868" s="93"/>
    </row>
    <row r="1869" spans="1:8" s="29" customFormat="1" ht="13.8" hidden="1" x14ac:dyDescent="0.25">
      <c r="A1869" s="160" t="s">
        <v>3622</v>
      </c>
      <c r="B1869" s="87" t="s">
        <v>250</v>
      </c>
      <c r="C1869" s="95" t="s">
        <v>428</v>
      </c>
      <c r="D1869" s="96" t="s">
        <v>436</v>
      </c>
      <c r="E1869" s="65">
        <v>45382</v>
      </c>
      <c r="F1869" s="96"/>
      <c r="G1869" s="96"/>
      <c r="H1869" s="96"/>
    </row>
    <row r="1870" spans="1:8" s="29" customFormat="1" ht="13.8" hidden="1" x14ac:dyDescent="0.25">
      <c r="A1870" s="100" t="s">
        <v>4152</v>
      </c>
      <c r="B1870" s="92" t="s">
        <v>4153</v>
      </c>
      <c r="C1870" s="93" t="s">
        <v>4154</v>
      </c>
      <c r="D1870" s="93" t="s">
        <v>1398</v>
      </c>
      <c r="E1870" s="94">
        <v>45401</v>
      </c>
      <c r="F1870" s="93"/>
      <c r="G1870" s="93"/>
      <c r="H1870" s="93"/>
    </row>
    <row r="1871" spans="1:8" s="29" customFormat="1" ht="13.8" hidden="1" x14ac:dyDescent="0.25">
      <c r="A1871" s="41" t="s">
        <v>7772</v>
      </c>
      <c r="B1871" s="89" t="s">
        <v>7741</v>
      </c>
      <c r="C1871" s="36" t="s">
        <v>7742</v>
      </c>
      <c r="D1871" s="36" t="s">
        <v>1398</v>
      </c>
      <c r="E1871" s="42">
        <v>45372</v>
      </c>
      <c r="F1871" s="32"/>
      <c r="G1871" s="32"/>
      <c r="H1871" s="32"/>
    </row>
    <row r="1872" spans="1:8" s="29" customFormat="1" ht="13.8" hidden="1" x14ac:dyDescent="0.25">
      <c r="A1872" s="44" t="s">
        <v>2952</v>
      </c>
      <c r="B1872" s="44" t="s">
        <v>3134</v>
      </c>
      <c r="C1872" s="45" t="s">
        <v>3132</v>
      </c>
      <c r="D1872" s="93" t="s">
        <v>1925</v>
      </c>
      <c r="E1872" s="46">
        <v>45535</v>
      </c>
      <c r="F1872" s="93"/>
      <c r="G1872" s="93"/>
      <c r="H1872" s="93"/>
    </row>
    <row r="1873" spans="1:8" s="29" customFormat="1" ht="13.8" hidden="1" x14ac:dyDescent="0.25">
      <c r="A1873" s="71" t="s">
        <v>2952</v>
      </c>
      <c r="B1873" s="89" t="s">
        <v>7741</v>
      </c>
      <c r="C1873" s="36" t="s">
        <v>7815</v>
      </c>
      <c r="D1873" s="36" t="s">
        <v>1398</v>
      </c>
      <c r="E1873" s="42">
        <v>45169</v>
      </c>
      <c r="F1873" s="32"/>
      <c r="G1873" s="32"/>
      <c r="H1873" s="32"/>
    </row>
    <row r="1874" spans="1:8" s="29" customFormat="1" ht="13.8" hidden="1" x14ac:dyDescent="0.3">
      <c r="A1874" s="99" t="s">
        <v>3684</v>
      </c>
      <c r="B1874" s="92" t="s">
        <v>3657</v>
      </c>
      <c r="C1874" s="93" t="s">
        <v>3686</v>
      </c>
      <c r="D1874" s="93" t="s">
        <v>1814</v>
      </c>
      <c r="E1874" s="94">
        <v>45291</v>
      </c>
      <c r="F1874" s="93"/>
      <c r="G1874" s="93"/>
      <c r="H1874" s="93"/>
    </row>
    <row r="1875" spans="1:8" s="29" customFormat="1" ht="13.8" hidden="1" x14ac:dyDescent="0.25">
      <c r="A1875" s="99" t="s">
        <v>1990</v>
      </c>
      <c r="B1875" s="92" t="s">
        <v>8295</v>
      </c>
      <c r="C1875" s="93" t="s">
        <v>5851</v>
      </c>
      <c r="D1875" s="45" t="s">
        <v>8296</v>
      </c>
      <c r="E1875" s="112">
        <v>46173</v>
      </c>
      <c r="F1875" s="93"/>
      <c r="G1875" s="93"/>
      <c r="H1875" s="93"/>
    </row>
    <row r="1876" spans="1:8" s="29" customFormat="1" ht="13.8" hidden="1" x14ac:dyDescent="0.3">
      <c r="A1876" s="99" t="s">
        <v>3131</v>
      </c>
      <c r="B1876" s="92" t="s">
        <v>3142</v>
      </c>
      <c r="C1876" s="96" t="s">
        <v>7532</v>
      </c>
      <c r="D1876" s="96" t="s">
        <v>1971</v>
      </c>
      <c r="E1876" s="112">
        <v>45098</v>
      </c>
      <c r="F1876" s="93"/>
      <c r="G1876" s="93"/>
      <c r="H1876" s="93"/>
    </row>
    <row r="1877" spans="1:8" s="29" customFormat="1" ht="13.8" hidden="1" x14ac:dyDescent="0.25">
      <c r="A1877" s="101" t="s">
        <v>3852</v>
      </c>
      <c r="B1877" s="44" t="s">
        <v>3809</v>
      </c>
      <c r="C1877" s="45" t="s">
        <v>3810</v>
      </c>
      <c r="D1877" s="45" t="s">
        <v>1398</v>
      </c>
      <c r="E1877" s="46">
        <v>45382</v>
      </c>
      <c r="F1877" s="45"/>
      <c r="G1877" s="45" t="s">
        <v>1385</v>
      </c>
      <c r="H1877" s="45" t="s">
        <v>1385</v>
      </c>
    </row>
    <row r="1878" spans="1:8" s="29" customFormat="1" ht="13.8" hidden="1" x14ac:dyDescent="0.25">
      <c r="A1878" s="72" t="s">
        <v>4732</v>
      </c>
      <c r="B1878" s="73" t="s">
        <v>7649</v>
      </c>
      <c r="C1878" s="36" t="s">
        <v>7650</v>
      </c>
      <c r="D1878" s="36" t="s">
        <v>1398</v>
      </c>
      <c r="E1878" s="42">
        <v>45554</v>
      </c>
      <c r="F1878" s="32"/>
      <c r="G1878" s="32"/>
      <c r="H1878" s="32"/>
    </row>
    <row r="1879" spans="1:8" s="29" customFormat="1" ht="13.8" hidden="1" x14ac:dyDescent="0.3">
      <c r="A1879" s="57" t="s">
        <v>1484</v>
      </c>
      <c r="B1879" s="57" t="s">
        <v>1488</v>
      </c>
      <c r="C1879" s="62">
        <v>21027</v>
      </c>
      <c r="D1879" s="93" t="s">
        <v>5966</v>
      </c>
      <c r="E1879" s="60">
        <v>45777</v>
      </c>
      <c r="F1879" s="93"/>
      <c r="G1879" s="93"/>
      <c r="H1879" s="93"/>
    </row>
    <row r="1880" spans="1:8" s="29" customFormat="1" ht="13.8" hidden="1" x14ac:dyDescent="0.3">
      <c r="A1880" s="149" t="s">
        <v>2343</v>
      </c>
      <c r="B1880" s="149" t="s">
        <v>2344</v>
      </c>
      <c r="C1880" s="106" t="s">
        <v>2345</v>
      </c>
      <c r="D1880" s="93" t="s">
        <v>1593</v>
      </c>
      <c r="E1880" s="168">
        <v>45253</v>
      </c>
      <c r="F1880" s="93"/>
      <c r="G1880" s="93"/>
      <c r="H1880" s="93"/>
    </row>
    <row r="1881" spans="1:8" s="29" customFormat="1" ht="13.8" hidden="1" x14ac:dyDescent="0.3">
      <c r="A1881" s="57" t="s">
        <v>1031</v>
      </c>
      <c r="B1881" s="57" t="s">
        <v>1497</v>
      </c>
      <c r="C1881" s="62">
        <v>2211</v>
      </c>
      <c r="D1881" s="93" t="s">
        <v>5966</v>
      </c>
      <c r="E1881" s="60">
        <v>45230</v>
      </c>
      <c r="F1881" s="93"/>
      <c r="G1881" s="93"/>
      <c r="H1881" s="93"/>
    </row>
    <row r="1882" spans="1:8" s="29" customFormat="1" ht="13.8" hidden="1" x14ac:dyDescent="0.3">
      <c r="A1882" s="57" t="s">
        <v>1031</v>
      </c>
      <c r="B1882" s="92" t="s">
        <v>4550</v>
      </c>
      <c r="C1882" s="93" t="s">
        <v>4548</v>
      </c>
      <c r="D1882" s="93" t="s">
        <v>4549</v>
      </c>
      <c r="E1882" s="94">
        <v>46203</v>
      </c>
      <c r="F1882" s="93"/>
      <c r="G1882" s="93"/>
      <c r="H1882" s="93"/>
    </row>
    <row r="1883" spans="1:8" s="29" customFormat="1" ht="13.8" hidden="1" x14ac:dyDescent="0.25">
      <c r="A1883" s="98" t="s">
        <v>619</v>
      </c>
      <c r="B1883" s="92" t="s">
        <v>3148</v>
      </c>
      <c r="C1883" s="93" t="s">
        <v>3329</v>
      </c>
      <c r="D1883" s="93" t="s">
        <v>3328</v>
      </c>
      <c r="E1883" s="94">
        <v>45169</v>
      </c>
      <c r="F1883" s="93"/>
      <c r="G1883" s="93"/>
      <c r="H1883" s="93"/>
    </row>
    <row r="1884" spans="1:8" s="29" customFormat="1" ht="13.8" hidden="1" x14ac:dyDescent="0.25">
      <c r="A1884" s="41" t="s">
        <v>619</v>
      </c>
      <c r="B1884" s="89" t="s">
        <v>7741</v>
      </c>
      <c r="C1884" s="36" t="s">
        <v>7742</v>
      </c>
      <c r="D1884" s="36" t="s">
        <v>1398</v>
      </c>
      <c r="E1884" s="42">
        <v>45372</v>
      </c>
      <c r="F1884" s="32"/>
      <c r="G1884" s="32"/>
      <c r="H1884" s="32"/>
    </row>
    <row r="1885" spans="1:8" s="29" customFormat="1" ht="13.8" hidden="1" x14ac:dyDescent="0.25">
      <c r="A1885" s="71" t="s">
        <v>4871</v>
      </c>
      <c r="B1885" s="89" t="s">
        <v>7741</v>
      </c>
      <c r="C1885" s="36" t="s">
        <v>7815</v>
      </c>
      <c r="D1885" s="36" t="s">
        <v>1398</v>
      </c>
      <c r="E1885" s="42">
        <v>45169</v>
      </c>
      <c r="F1885" s="32"/>
      <c r="G1885" s="32"/>
      <c r="H1885" s="32"/>
    </row>
    <row r="1886" spans="1:8" s="29" customFormat="1" ht="13.8" hidden="1" x14ac:dyDescent="0.25">
      <c r="A1886" s="135" t="s">
        <v>6394</v>
      </c>
      <c r="B1886" s="87" t="s">
        <v>5559</v>
      </c>
      <c r="C1886" s="95" t="s">
        <v>5837</v>
      </c>
      <c r="D1886" s="96" t="s">
        <v>436</v>
      </c>
      <c r="E1886" s="65">
        <v>45657</v>
      </c>
      <c r="F1886" s="96"/>
      <c r="G1886" s="96"/>
      <c r="H1886" s="96"/>
    </row>
    <row r="1887" spans="1:8" s="29" customFormat="1" ht="13.8" hidden="1" x14ac:dyDescent="0.3">
      <c r="A1887" s="99" t="s">
        <v>8299</v>
      </c>
      <c r="B1887" s="92" t="s">
        <v>1595</v>
      </c>
      <c r="C1887" s="93" t="s">
        <v>8298</v>
      </c>
      <c r="D1887" s="93" t="s">
        <v>1398</v>
      </c>
      <c r="E1887" s="94">
        <v>46488</v>
      </c>
      <c r="F1887" s="93"/>
      <c r="G1887" s="93"/>
      <c r="H1887" s="93" t="s">
        <v>1385</v>
      </c>
    </row>
    <row r="1888" spans="1:8" s="29" customFormat="1" ht="13.8" hidden="1" x14ac:dyDescent="0.3">
      <c r="A1888" s="57" t="s">
        <v>5928</v>
      </c>
      <c r="B1888" s="58" t="s">
        <v>4914</v>
      </c>
      <c r="C1888" s="62" t="s">
        <v>5941</v>
      </c>
      <c r="D1888" s="93" t="s">
        <v>5966</v>
      </c>
      <c r="E1888" s="60">
        <v>45535</v>
      </c>
      <c r="F1888" s="93"/>
      <c r="G1888" s="93"/>
      <c r="H1888" s="93"/>
    </row>
    <row r="1889" spans="1:8" s="29" customFormat="1" ht="13.8" hidden="1" x14ac:dyDescent="0.3">
      <c r="A1889" s="108" t="s">
        <v>2375</v>
      </c>
      <c r="B1889" s="108" t="s">
        <v>2348</v>
      </c>
      <c r="C1889" s="106" t="s">
        <v>2349</v>
      </c>
      <c r="D1889" s="93" t="s">
        <v>1593</v>
      </c>
      <c r="E1889" s="109">
        <v>45077</v>
      </c>
      <c r="F1889" s="93"/>
      <c r="G1889" s="93"/>
      <c r="H1889" s="93"/>
    </row>
    <row r="1890" spans="1:8" s="29" customFormat="1" ht="13.8" hidden="1" x14ac:dyDescent="0.3">
      <c r="A1890" s="99" t="s">
        <v>1813</v>
      </c>
      <c r="B1890" s="92" t="s">
        <v>4890</v>
      </c>
      <c r="C1890" s="93" t="s">
        <v>4889</v>
      </c>
      <c r="D1890" s="93" t="s">
        <v>1702</v>
      </c>
      <c r="E1890" s="94">
        <v>45107</v>
      </c>
      <c r="F1890" s="93"/>
      <c r="G1890" s="93"/>
      <c r="H1890" s="93"/>
    </row>
    <row r="1891" spans="1:8" s="29" customFormat="1" ht="13.8" hidden="1" x14ac:dyDescent="0.25">
      <c r="A1891" s="114" t="s">
        <v>167</v>
      </c>
      <c r="B1891" s="117" t="s">
        <v>2346</v>
      </c>
      <c r="C1891" s="106" t="s">
        <v>2347</v>
      </c>
      <c r="D1891" s="93" t="s">
        <v>1593</v>
      </c>
      <c r="E1891" s="115">
        <v>45107</v>
      </c>
      <c r="F1891" s="93"/>
      <c r="G1891" s="93"/>
      <c r="H1891" s="93"/>
    </row>
    <row r="1892" spans="1:8" s="29" customFormat="1" ht="13.8" hidden="1" x14ac:dyDescent="0.25">
      <c r="A1892" s="71" t="s">
        <v>1032</v>
      </c>
      <c r="B1892" s="71" t="s">
        <v>7786</v>
      </c>
      <c r="C1892" s="88" t="s">
        <v>7787</v>
      </c>
      <c r="D1892" s="36" t="s">
        <v>1398</v>
      </c>
      <c r="E1892" s="42">
        <v>46075</v>
      </c>
      <c r="F1892" s="32"/>
      <c r="G1892" s="32"/>
      <c r="H1892" s="32"/>
    </row>
    <row r="1893" spans="1:8" s="29" customFormat="1" ht="13.8" hidden="1" x14ac:dyDescent="0.25">
      <c r="A1893" s="102" t="s">
        <v>6395</v>
      </c>
      <c r="B1893" s="87" t="s">
        <v>5806</v>
      </c>
      <c r="C1893" s="95" t="s">
        <v>5838</v>
      </c>
      <c r="D1893" s="96" t="s">
        <v>436</v>
      </c>
      <c r="E1893" s="65">
        <v>45412</v>
      </c>
      <c r="F1893" s="96"/>
      <c r="G1893" s="96"/>
      <c r="H1893" s="96"/>
    </row>
    <row r="1894" spans="1:8" s="29" customFormat="1" ht="13.8" hidden="1" x14ac:dyDescent="0.25">
      <c r="A1894" s="71" t="s">
        <v>1914</v>
      </c>
      <c r="B1894" s="41" t="s">
        <v>7778</v>
      </c>
      <c r="C1894" s="88" t="s">
        <v>7779</v>
      </c>
      <c r="D1894" s="36" t="s">
        <v>1398</v>
      </c>
      <c r="E1894" s="43">
        <v>45610</v>
      </c>
      <c r="F1894" s="32"/>
      <c r="G1894" s="32"/>
      <c r="H1894" s="32"/>
    </row>
    <row r="1895" spans="1:8" s="29" customFormat="1" ht="13.8" hidden="1" x14ac:dyDescent="0.3">
      <c r="A1895" s="57" t="s">
        <v>5023</v>
      </c>
      <c r="B1895" s="57" t="s">
        <v>176</v>
      </c>
      <c r="C1895" s="62">
        <v>2203</v>
      </c>
      <c r="D1895" s="93" t="s">
        <v>5966</v>
      </c>
      <c r="E1895" s="60">
        <v>45230</v>
      </c>
      <c r="F1895" s="93"/>
      <c r="G1895" s="93"/>
      <c r="H1895" s="93"/>
    </row>
    <row r="1896" spans="1:8" s="29" customFormat="1" ht="13.8" hidden="1" x14ac:dyDescent="0.3">
      <c r="A1896" s="57" t="s">
        <v>5023</v>
      </c>
      <c r="B1896" s="57" t="s">
        <v>2495</v>
      </c>
      <c r="C1896" s="62">
        <v>21030</v>
      </c>
      <c r="D1896" s="93" t="s">
        <v>5966</v>
      </c>
      <c r="E1896" s="60">
        <v>45961</v>
      </c>
      <c r="F1896" s="93"/>
      <c r="G1896" s="93"/>
      <c r="H1896" s="93"/>
    </row>
    <row r="1897" spans="1:8" s="29" customFormat="1" ht="13.8" hidden="1" x14ac:dyDescent="0.3">
      <c r="A1897" s="57" t="s">
        <v>5023</v>
      </c>
      <c r="B1897" s="57" t="s">
        <v>1495</v>
      </c>
      <c r="C1897" s="62">
        <v>2202</v>
      </c>
      <c r="D1897" s="93" t="s">
        <v>5966</v>
      </c>
      <c r="E1897" s="60">
        <v>45230</v>
      </c>
      <c r="F1897" s="93"/>
      <c r="G1897" s="93"/>
      <c r="H1897" s="93"/>
    </row>
    <row r="1898" spans="1:8" s="29" customFormat="1" ht="13.8" hidden="1" x14ac:dyDescent="0.3">
      <c r="A1898" s="57" t="s">
        <v>5023</v>
      </c>
      <c r="B1898" s="57" t="s">
        <v>1497</v>
      </c>
      <c r="C1898" s="62">
        <v>2211</v>
      </c>
      <c r="D1898" s="93" t="s">
        <v>5966</v>
      </c>
      <c r="E1898" s="60">
        <v>45230</v>
      </c>
      <c r="F1898" s="93"/>
      <c r="G1898" s="93"/>
      <c r="H1898" s="93"/>
    </row>
    <row r="1899" spans="1:8" s="29" customFormat="1" ht="13.8" hidden="1" x14ac:dyDescent="0.3">
      <c r="A1899" s="57" t="s">
        <v>4537</v>
      </c>
      <c r="B1899" s="92" t="s">
        <v>4550</v>
      </c>
      <c r="C1899" s="93" t="s">
        <v>4548</v>
      </c>
      <c r="D1899" s="93" t="s">
        <v>4549</v>
      </c>
      <c r="E1899" s="94">
        <v>46203</v>
      </c>
      <c r="F1899" s="93"/>
      <c r="G1899" s="93"/>
      <c r="H1899" s="93"/>
    </row>
    <row r="1900" spans="1:8" s="29" customFormat="1" ht="13.8" hidden="1" x14ac:dyDescent="0.25">
      <c r="A1900" s="120" t="s">
        <v>2350</v>
      </c>
      <c r="B1900" s="117" t="s">
        <v>2240</v>
      </c>
      <c r="C1900" s="106" t="s">
        <v>3767</v>
      </c>
      <c r="D1900" s="93" t="s">
        <v>1593</v>
      </c>
      <c r="E1900" s="115">
        <v>46053</v>
      </c>
      <c r="F1900" s="93"/>
      <c r="G1900" s="93"/>
      <c r="H1900" s="93"/>
    </row>
    <row r="1901" spans="1:8" s="29" customFormat="1" ht="13.8" hidden="1" x14ac:dyDescent="0.25">
      <c r="A1901" s="76" t="s">
        <v>3581</v>
      </c>
      <c r="B1901" s="87" t="s">
        <v>5839</v>
      </c>
      <c r="C1901" s="95" t="s">
        <v>5840</v>
      </c>
      <c r="D1901" s="96" t="s">
        <v>436</v>
      </c>
      <c r="E1901" s="65">
        <v>45138</v>
      </c>
      <c r="F1901" s="96"/>
      <c r="G1901" s="96"/>
      <c r="H1901" s="96"/>
    </row>
    <row r="1902" spans="1:8" s="29" customFormat="1" ht="13.8" hidden="1" x14ac:dyDescent="0.3">
      <c r="A1902" s="57" t="s">
        <v>55</v>
      </c>
      <c r="B1902" s="57" t="s">
        <v>2495</v>
      </c>
      <c r="C1902" s="62">
        <v>21030</v>
      </c>
      <c r="D1902" s="93" t="s">
        <v>5966</v>
      </c>
      <c r="E1902" s="60">
        <v>45961</v>
      </c>
      <c r="F1902" s="93"/>
      <c r="G1902" s="93"/>
      <c r="H1902" s="93"/>
    </row>
    <row r="1903" spans="1:8" s="29" customFormat="1" ht="13.8" hidden="1" x14ac:dyDescent="0.3">
      <c r="A1903" s="57" t="s">
        <v>55</v>
      </c>
      <c r="B1903" s="57" t="s">
        <v>5934</v>
      </c>
      <c r="C1903" s="62">
        <v>2209</v>
      </c>
      <c r="D1903" s="93" t="s">
        <v>5966</v>
      </c>
      <c r="E1903" s="60">
        <v>45276</v>
      </c>
      <c r="F1903" s="93"/>
      <c r="G1903" s="93"/>
      <c r="H1903" s="93"/>
    </row>
    <row r="1904" spans="1:8" s="29" customFormat="1" ht="13.8" hidden="1" x14ac:dyDescent="0.25">
      <c r="A1904" s="44" t="s">
        <v>461</v>
      </c>
      <c r="B1904" s="87" t="s">
        <v>5841</v>
      </c>
      <c r="C1904" s="95" t="s">
        <v>5842</v>
      </c>
      <c r="D1904" s="96" t="s">
        <v>436</v>
      </c>
      <c r="E1904" s="65">
        <v>45138</v>
      </c>
      <c r="F1904" s="96"/>
      <c r="G1904" s="96"/>
      <c r="H1904" s="96"/>
    </row>
    <row r="1905" spans="1:8" s="29" customFormat="1" ht="13.8" hidden="1" x14ac:dyDescent="0.25">
      <c r="A1905" s="41" t="s">
        <v>3582</v>
      </c>
      <c r="B1905" s="89" t="s">
        <v>7741</v>
      </c>
      <c r="C1905" s="36" t="s">
        <v>7742</v>
      </c>
      <c r="D1905" s="36" t="s">
        <v>1398</v>
      </c>
      <c r="E1905" s="42">
        <v>45372</v>
      </c>
      <c r="F1905" s="32"/>
      <c r="G1905" s="32"/>
      <c r="H1905" s="32"/>
    </row>
    <row r="1906" spans="1:8" s="29" customFormat="1" ht="13.8" hidden="1" x14ac:dyDescent="0.25">
      <c r="A1906" s="71" t="s">
        <v>3582</v>
      </c>
      <c r="B1906" s="89" t="s">
        <v>7741</v>
      </c>
      <c r="C1906" s="36" t="s">
        <v>7815</v>
      </c>
      <c r="D1906" s="36" t="s">
        <v>1398</v>
      </c>
      <c r="E1906" s="42">
        <v>45169</v>
      </c>
      <c r="F1906" s="32"/>
      <c r="G1906" s="32"/>
      <c r="H1906" s="32"/>
    </row>
    <row r="1907" spans="1:8" s="29" customFormat="1" ht="13.8" hidden="1" x14ac:dyDescent="0.25">
      <c r="A1907" s="91" t="s">
        <v>3327</v>
      </c>
      <c r="B1907" s="92" t="s">
        <v>2039</v>
      </c>
      <c r="C1907" s="93" t="s">
        <v>3145</v>
      </c>
      <c r="D1907" s="93" t="s">
        <v>3328</v>
      </c>
      <c r="E1907" s="94">
        <v>45169</v>
      </c>
      <c r="F1907" s="93"/>
      <c r="G1907" s="93"/>
      <c r="H1907" s="93"/>
    </row>
    <row r="1908" spans="1:8" s="29" customFormat="1" ht="13.8" hidden="1" x14ac:dyDescent="0.25">
      <c r="A1908" s="44" t="s">
        <v>1034</v>
      </c>
      <c r="B1908" s="44" t="s">
        <v>236</v>
      </c>
      <c r="C1908" s="45" t="s">
        <v>2499</v>
      </c>
      <c r="D1908" s="93" t="s">
        <v>5966</v>
      </c>
      <c r="E1908" s="70" t="s">
        <v>1528</v>
      </c>
      <c r="F1908" s="93"/>
      <c r="G1908" s="93"/>
      <c r="H1908" s="93"/>
    </row>
    <row r="1909" spans="1:8" s="29" customFormat="1" ht="13.8" hidden="1" x14ac:dyDescent="0.25">
      <c r="A1909" s="41" t="s">
        <v>6396</v>
      </c>
      <c r="B1909" s="89" t="s">
        <v>7741</v>
      </c>
      <c r="C1909" s="36" t="s">
        <v>7742</v>
      </c>
      <c r="D1909" s="36" t="s">
        <v>1398</v>
      </c>
      <c r="E1909" s="42">
        <v>45372</v>
      </c>
      <c r="F1909" s="32"/>
      <c r="G1909" s="32"/>
      <c r="H1909" s="32"/>
    </row>
    <row r="1910" spans="1:8" s="29" customFormat="1" ht="13.8" hidden="1" x14ac:dyDescent="0.25">
      <c r="A1910" s="102" t="s">
        <v>6396</v>
      </c>
      <c r="B1910" s="87" t="s">
        <v>213</v>
      </c>
      <c r="C1910" s="95" t="s">
        <v>429</v>
      </c>
      <c r="D1910" s="96" t="s">
        <v>436</v>
      </c>
      <c r="E1910" s="65">
        <v>45169</v>
      </c>
      <c r="F1910" s="96"/>
      <c r="G1910" s="96"/>
      <c r="H1910" s="96"/>
    </row>
    <row r="1911" spans="1:8" s="29" customFormat="1" ht="13.8" hidden="1" x14ac:dyDescent="0.25">
      <c r="A1911" s="1" t="s">
        <v>38</v>
      </c>
      <c r="B1911" s="89" t="s">
        <v>7741</v>
      </c>
      <c r="C1911" s="36" t="s">
        <v>7815</v>
      </c>
      <c r="D1911" s="36" t="s">
        <v>1398</v>
      </c>
      <c r="E1911" s="42">
        <v>45169</v>
      </c>
      <c r="F1911" s="32"/>
      <c r="G1911" s="32"/>
      <c r="H1911" s="32"/>
    </row>
    <row r="1912" spans="1:8" s="29" customFormat="1" ht="13.8" hidden="1" x14ac:dyDescent="0.25">
      <c r="A1912" s="76" t="s">
        <v>5265</v>
      </c>
      <c r="B1912" s="87" t="s">
        <v>5600</v>
      </c>
      <c r="C1912" s="95" t="s">
        <v>5843</v>
      </c>
      <c r="D1912" s="96" t="s">
        <v>436</v>
      </c>
      <c r="E1912" s="65">
        <v>45138</v>
      </c>
      <c r="F1912" s="96"/>
      <c r="G1912" s="96"/>
      <c r="H1912" s="96"/>
    </row>
    <row r="1913" spans="1:8" s="29" customFormat="1" ht="13.8" hidden="1" x14ac:dyDescent="0.3">
      <c r="A1913" s="57" t="s">
        <v>4538</v>
      </c>
      <c r="B1913" s="92" t="s">
        <v>4550</v>
      </c>
      <c r="C1913" s="93" t="s">
        <v>4548</v>
      </c>
      <c r="D1913" s="93" t="s">
        <v>4549</v>
      </c>
      <c r="E1913" s="94">
        <v>46203</v>
      </c>
      <c r="F1913" s="93"/>
      <c r="G1913" s="93"/>
      <c r="H1913" s="93"/>
    </row>
    <row r="1914" spans="1:8" s="29" customFormat="1" ht="13.8" hidden="1" x14ac:dyDescent="0.25">
      <c r="A1914" s="76" t="s">
        <v>2884</v>
      </c>
      <c r="B1914" s="87" t="s">
        <v>177</v>
      </c>
      <c r="C1914" s="95" t="s">
        <v>430</v>
      </c>
      <c r="D1914" s="96" t="s">
        <v>436</v>
      </c>
      <c r="E1914" s="65">
        <v>45230</v>
      </c>
      <c r="F1914" s="96"/>
      <c r="G1914" s="96"/>
      <c r="H1914" s="96"/>
    </row>
    <row r="1915" spans="1:8" s="29" customFormat="1" ht="13.8" hidden="1" x14ac:dyDescent="0.25">
      <c r="A1915" s="92" t="s">
        <v>1582</v>
      </c>
      <c r="B1915" s="92" t="s">
        <v>1583</v>
      </c>
      <c r="C1915" s="93" t="s">
        <v>4627</v>
      </c>
      <c r="D1915" s="93" t="s">
        <v>1398</v>
      </c>
      <c r="E1915" s="94">
        <v>45155</v>
      </c>
      <c r="F1915" s="93"/>
      <c r="G1915" s="93" t="s">
        <v>1385</v>
      </c>
      <c r="H1915" s="44" t="s">
        <v>1533</v>
      </c>
    </row>
    <row r="1916" spans="1:8" s="29" customFormat="1" ht="13.8" hidden="1" x14ac:dyDescent="0.3">
      <c r="A1916" s="89" t="s">
        <v>1582</v>
      </c>
      <c r="B1916" s="73" t="s">
        <v>7649</v>
      </c>
      <c r="C1916" s="36" t="s">
        <v>7650</v>
      </c>
      <c r="D1916" s="36" t="s">
        <v>1398</v>
      </c>
      <c r="E1916" s="42">
        <v>45554</v>
      </c>
      <c r="F1916" s="32"/>
      <c r="G1916" s="32"/>
      <c r="H1916" s="32"/>
    </row>
    <row r="1917" spans="1:8" s="29" customFormat="1" ht="13.8" x14ac:dyDescent="0.25">
      <c r="A1917" s="44" t="s">
        <v>2053</v>
      </c>
      <c r="B1917" s="92" t="s">
        <v>2054</v>
      </c>
      <c r="C1917" s="93" t="s">
        <v>1987</v>
      </c>
      <c r="D1917" s="93" t="s">
        <v>2468</v>
      </c>
      <c r="E1917" s="107">
        <v>44804</v>
      </c>
      <c r="F1917" s="93"/>
      <c r="G1917" s="93" t="s">
        <v>1385</v>
      </c>
      <c r="H1917" s="93" t="s">
        <v>2055</v>
      </c>
    </row>
    <row r="1918" spans="1:8" s="29" customFormat="1" ht="13.8" hidden="1" x14ac:dyDescent="0.25">
      <c r="A1918" s="71" t="s">
        <v>1040</v>
      </c>
      <c r="B1918" s="89" t="s">
        <v>7666</v>
      </c>
      <c r="C1918" s="36" t="s">
        <v>7667</v>
      </c>
      <c r="D1918" s="36" t="s">
        <v>1398</v>
      </c>
      <c r="E1918" s="42">
        <v>45245</v>
      </c>
      <c r="F1918" s="32"/>
      <c r="G1918" s="32"/>
      <c r="H1918" s="32"/>
    </row>
    <row r="1919" spans="1:8" s="29" customFormat="1" ht="13.8" hidden="1" x14ac:dyDescent="0.25">
      <c r="A1919" s="76" t="s">
        <v>4366</v>
      </c>
      <c r="B1919" s="87" t="s">
        <v>216</v>
      </c>
      <c r="C1919" s="95" t="s">
        <v>431</v>
      </c>
      <c r="D1919" s="96" t="s">
        <v>436</v>
      </c>
      <c r="E1919" s="65">
        <v>45230</v>
      </c>
      <c r="F1919" s="96"/>
      <c r="G1919" s="96"/>
      <c r="H1919" s="96"/>
    </row>
    <row r="1920" spans="1:8" s="29" customFormat="1" ht="13.8" hidden="1" x14ac:dyDescent="0.25">
      <c r="A1920" s="72" t="s">
        <v>1578</v>
      </c>
      <c r="B1920" s="89" t="s">
        <v>7673</v>
      </c>
      <c r="C1920" s="36" t="s">
        <v>7674</v>
      </c>
      <c r="D1920" s="36" t="s">
        <v>1398</v>
      </c>
      <c r="E1920" s="42">
        <v>45245</v>
      </c>
      <c r="F1920" s="32"/>
      <c r="G1920" s="32"/>
      <c r="H1920" s="32"/>
    </row>
    <row r="1921" spans="1:8" s="29" customFormat="1" ht="13.8" hidden="1" x14ac:dyDescent="0.25">
      <c r="A1921" s="102" t="s">
        <v>4076</v>
      </c>
      <c r="B1921" s="92" t="s">
        <v>4085</v>
      </c>
      <c r="C1921" s="93" t="s">
        <v>4084</v>
      </c>
      <c r="D1921" s="93" t="s">
        <v>1398</v>
      </c>
      <c r="E1921" s="94">
        <v>45429</v>
      </c>
      <c r="F1921" s="93"/>
      <c r="G1921" s="93" t="s">
        <v>1385</v>
      </c>
      <c r="H1921" s="93" t="s">
        <v>1385</v>
      </c>
    </row>
    <row r="1922" spans="1:8" s="29" customFormat="1" ht="13.8" hidden="1" x14ac:dyDescent="0.3">
      <c r="A1922" s="57" t="s">
        <v>4539</v>
      </c>
      <c r="B1922" s="92" t="s">
        <v>4550</v>
      </c>
      <c r="C1922" s="93" t="s">
        <v>4548</v>
      </c>
      <c r="D1922" s="93" t="s">
        <v>4549</v>
      </c>
      <c r="E1922" s="94">
        <v>46203</v>
      </c>
      <c r="F1922" s="93"/>
      <c r="G1922" s="93"/>
      <c r="H1922" s="93"/>
    </row>
    <row r="1923" spans="1:8" s="29" customFormat="1" ht="13.8" hidden="1" x14ac:dyDescent="0.3">
      <c r="A1923" s="57" t="s">
        <v>4540</v>
      </c>
      <c r="B1923" s="92" t="s">
        <v>4550</v>
      </c>
      <c r="C1923" s="93" t="s">
        <v>4548</v>
      </c>
      <c r="D1923" s="93" t="s">
        <v>4549</v>
      </c>
      <c r="E1923" s="94">
        <v>46203</v>
      </c>
      <c r="F1923" s="93"/>
      <c r="G1923" s="93"/>
      <c r="H1923" s="93"/>
    </row>
    <row r="1924" spans="1:8" s="29" customFormat="1" ht="13.8" hidden="1" x14ac:dyDescent="0.25">
      <c r="A1924" s="98" t="s">
        <v>1041</v>
      </c>
      <c r="B1924" s="92" t="s">
        <v>3148</v>
      </c>
      <c r="C1924" s="93" t="s">
        <v>3329</v>
      </c>
      <c r="D1924" s="93" t="s">
        <v>3328</v>
      </c>
      <c r="E1924" s="94">
        <v>45169</v>
      </c>
      <c r="F1924" s="93"/>
      <c r="G1924" s="93"/>
      <c r="H1924" s="93"/>
    </row>
    <row r="1925" spans="1:8" s="29" customFormat="1" ht="13.8" hidden="1" x14ac:dyDescent="0.3">
      <c r="A1925" s="99" t="s">
        <v>2100</v>
      </c>
      <c r="B1925" s="92" t="s">
        <v>2003</v>
      </c>
      <c r="C1925" s="93" t="s">
        <v>2004</v>
      </c>
      <c r="D1925" s="93" t="s">
        <v>2000</v>
      </c>
      <c r="E1925" s="94">
        <v>45349</v>
      </c>
      <c r="F1925" s="93"/>
      <c r="G1925" s="93"/>
      <c r="H1925" s="93" t="s">
        <v>1385</v>
      </c>
    </row>
    <row r="1926" spans="1:8" s="29" customFormat="1" ht="13.8" hidden="1" x14ac:dyDescent="0.25">
      <c r="A1926" s="76" t="s">
        <v>2889</v>
      </c>
      <c r="B1926" s="131" t="s">
        <v>2003</v>
      </c>
      <c r="C1926" s="96" t="s">
        <v>2004</v>
      </c>
      <c r="D1926" s="96" t="s">
        <v>2000</v>
      </c>
      <c r="E1926" s="112">
        <v>45349</v>
      </c>
      <c r="F1926" s="93"/>
      <c r="G1926" s="93"/>
      <c r="H1926" s="93"/>
    </row>
    <row r="1927" spans="1:8" s="29" customFormat="1" ht="13.8" hidden="1" x14ac:dyDescent="0.25">
      <c r="A1927" s="41" t="s">
        <v>6281</v>
      </c>
      <c r="B1927" s="89" t="s">
        <v>7741</v>
      </c>
      <c r="C1927" s="36" t="s">
        <v>7742</v>
      </c>
      <c r="D1927" s="36" t="s">
        <v>1398</v>
      </c>
      <c r="E1927" s="42">
        <v>45372</v>
      </c>
      <c r="F1927" s="32"/>
      <c r="G1927" s="32"/>
      <c r="H1927" s="32"/>
    </row>
    <row r="1928" spans="1:8" s="29" customFormat="1" ht="13.8" hidden="1" x14ac:dyDescent="0.25">
      <c r="A1928" s="71" t="s">
        <v>5526</v>
      </c>
      <c r="B1928" s="89" t="s">
        <v>7741</v>
      </c>
      <c r="C1928" s="36" t="s">
        <v>7815</v>
      </c>
      <c r="D1928" s="36" t="s">
        <v>1398</v>
      </c>
      <c r="E1928" s="42">
        <v>45169</v>
      </c>
      <c r="F1928" s="32"/>
      <c r="G1928" s="32"/>
      <c r="H1928" s="32"/>
    </row>
    <row r="1929" spans="1:8" s="29" customFormat="1" ht="13.8" hidden="1" x14ac:dyDescent="0.25">
      <c r="A1929" s="44" t="s">
        <v>4861</v>
      </c>
      <c r="B1929" s="44" t="s">
        <v>4862</v>
      </c>
      <c r="C1929" s="45" t="s">
        <v>4863</v>
      </c>
      <c r="D1929" s="45" t="s">
        <v>1398</v>
      </c>
      <c r="E1929" s="46">
        <v>45907</v>
      </c>
      <c r="F1929" s="45"/>
      <c r="G1929" s="45"/>
      <c r="H1929" s="93"/>
    </row>
    <row r="1930" spans="1:8" s="29" customFormat="1" ht="13.8" hidden="1" x14ac:dyDescent="0.25">
      <c r="A1930" s="76" t="s">
        <v>356</v>
      </c>
      <c r="B1930" s="87" t="s">
        <v>296</v>
      </c>
      <c r="C1930" s="95" t="s">
        <v>4977</v>
      </c>
      <c r="D1930" s="96" t="s">
        <v>436</v>
      </c>
      <c r="E1930" s="65">
        <v>45169</v>
      </c>
      <c r="F1930" s="96"/>
      <c r="G1930" s="96"/>
      <c r="H1930" s="96"/>
    </row>
    <row r="1931" spans="1:8" s="29" customFormat="1" ht="13.8" hidden="1" x14ac:dyDescent="0.25">
      <c r="A1931" s="127" t="s">
        <v>1485</v>
      </c>
      <c r="B1931" s="44" t="s">
        <v>3809</v>
      </c>
      <c r="C1931" s="45" t="s">
        <v>3810</v>
      </c>
      <c r="D1931" s="45" t="s">
        <v>1398</v>
      </c>
      <c r="E1931" s="46">
        <v>45382</v>
      </c>
      <c r="F1931" s="45"/>
      <c r="G1931" s="45" t="s">
        <v>1385</v>
      </c>
      <c r="H1931" s="45" t="s">
        <v>1385</v>
      </c>
    </row>
    <row r="1932" spans="1:8" s="29" customFormat="1" ht="13.8" hidden="1" x14ac:dyDescent="0.3">
      <c r="A1932" s="57" t="s">
        <v>2493</v>
      </c>
      <c r="B1932" s="92" t="s">
        <v>4550</v>
      </c>
      <c r="C1932" s="93" t="s">
        <v>4548</v>
      </c>
      <c r="D1932" s="93" t="s">
        <v>4549</v>
      </c>
      <c r="E1932" s="94">
        <v>46203</v>
      </c>
      <c r="F1932" s="93"/>
      <c r="G1932" s="93"/>
      <c r="H1932" s="93"/>
    </row>
    <row r="1933" spans="1:8" s="29" customFormat="1" ht="13.8" hidden="1" x14ac:dyDescent="0.3">
      <c r="A1933" s="57" t="s">
        <v>4541</v>
      </c>
      <c r="B1933" s="92" t="s">
        <v>4550</v>
      </c>
      <c r="C1933" s="93" t="s">
        <v>4548</v>
      </c>
      <c r="D1933" s="93" t="s">
        <v>4549</v>
      </c>
      <c r="E1933" s="94">
        <v>46203</v>
      </c>
      <c r="F1933" s="93"/>
      <c r="G1933" s="93"/>
      <c r="H1933" s="93"/>
    </row>
    <row r="1934" spans="1:8" s="29" customFormat="1" ht="13.8" hidden="1" x14ac:dyDescent="0.25">
      <c r="A1934" s="44" t="s">
        <v>9025</v>
      </c>
      <c r="B1934" s="44" t="s">
        <v>202</v>
      </c>
      <c r="C1934" s="45" t="s">
        <v>9026</v>
      </c>
      <c r="D1934" s="93" t="s">
        <v>436</v>
      </c>
      <c r="E1934" s="46">
        <v>45657</v>
      </c>
      <c r="F1934" s="45"/>
      <c r="G1934" s="45"/>
      <c r="H1934" s="93"/>
    </row>
    <row r="1935" spans="1:8" s="29" customFormat="1" ht="13.8" hidden="1" x14ac:dyDescent="0.25">
      <c r="A1935" s="87" t="s">
        <v>5844</v>
      </c>
      <c r="B1935" s="87" t="s">
        <v>202</v>
      </c>
      <c r="C1935" s="95" t="s">
        <v>3234</v>
      </c>
      <c r="D1935" s="96" t="s">
        <v>436</v>
      </c>
      <c r="E1935" s="65">
        <v>45535</v>
      </c>
      <c r="F1935" s="96"/>
      <c r="G1935" s="96"/>
      <c r="H1935" s="96"/>
    </row>
    <row r="1936" spans="1:8" s="29" customFormat="1" ht="13.8" hidden="1" x14ac:dyDescent="0.25">
      <c r="A1936" s="76" t="s">
        <v>4369</v>
      </c>
      <c r="B1936" s="87" t="s">
        <v>5213</v>
      </c>
      <c r="C1936" s="95" t="s">
        <v>3234</v>
      </c>
      <c r="D1936" s="96" t="s">
        <v>436</v>
      </c>
      <c r="E1936" s="65">
        <v>45169</v>
      </c>
      <c r="F1936" s="96"/>
      <c r="G1936" s="96"/>
      <c r="H1936" s="96"/>
    </row>
    <row r="1937" spans="1:8" s="29" customFormat="1" ht="13.8" hidden="1" x14ac:dyDescent="0.25">
      <c r="A1937" s="92" t="s">
        <v>4626</v>
      </c>
      <c r="B1937" s="92" t="s">
        <v>1583</v>
      </c>
      <c r="C1937" s="93" t="s">
        <v>4627</v>
      </c>
      <c r="D1937" s="93" t="s">
        <v>1398</v>
      </c>
      <c r="E1937" s="94">
        <v>45155</v>
      </c>
      <c r="F1937" s="93"/>
      <c r="G1937" s="93" t="s">
        <v>1385</v>
      </c>
      <c r="H1937" s="44" t="s">
        <v>1533</v>
      </c>
    </row>
    <row r="1938" spans="1:8" s="29" customFormat="1" ht="13.8" hidden="1" x14ac:dyDescent="0.25">
      <c r="A1938" s="89" t="s">
        <v>4626</v>
      </c>
      <c r="B1938" s="71" t="s">
        <v>7786</v>
      </c>
      <c r="C1938" s="88" t="s">
        <v>7787</v>
      </c>
      <c r="D1938" s="36" t="s">
        <v>1398</v>
      </c>
      <c r="E1938" s="42">
        <v>46075</v>
      </c>
      <c r="F1938" s="32"/>
      <c r="G1938" s="32"/>
      <c r="H1938" s="32"/>
    </row>
    <row r="1939" spans="1:8" s="29" customFormat="1" ht="13.8" hidden="1" x14ac:dyDescent="0.25">
      <c r="A1939" s="76" t="s">
        <v>5527</v>
      </c>
      <c r="B1939" s="87" t="s">
        <v>5643</v>
      </c>
      <c r="C1939" s="95" t="s">
        <v>5845</v>
      </c>
      <c r="D1939" s="96" t="s">
        <v>436</v>
      </c>
      <c r="E1939" s="65">
        <v>45657</v>
      </c>
      <c r="F1939" s="96"/>
      <c r="G1939" s="96"/>
      <c r="H1939" s="96"/>
    </row>
    <row r="1940" spans="1:8" s="29" customFormat="1" ht="13.8" hidden="1" x14ac:dyDescent="0.3">
      <c r="A1940" s="111" t="s">
        <v>2093</v>
      </c>
      <c r="B1940" s="111" t="s">
        <v>2092</v>
      </c>
      <c r="C1940" s="142" t="s">
        <v>2091</v>
      </c>
      <c r="D1940" s="93" t="s">
        <v>2006</v>
      </c>
      <c r="E1940" s="143">
        <v>45473</v>
      </c>
      <c r="F1940" s="142"/>
      <c r="G1940" s="142"/>
      <c r="H1940" s="93" t="s">
        <v>1533</v>
      </c>
    </row>
    <row r="1941" spans="1:8" s="29" customFormat="1" ht="13.8" hidden="1" x14ac:dyDescent="0.25">
      <c r="A1941" s="71" t="s">
        <v>1043</v>
      </c>
      <c r="B1941" s="41" t="s">
        <v>7792</v>
      </c>
      <c r="C1941" s="88" t="s">
        <v>7793</v>
      </c>
      <c r="D1941" s="36" t="s">
        <v>1398</v>
      </c>
      <c r="E1941" s="43">
        <v>45610</v>
      </c>
      <c r="F1941" s="32"/>
      <c r="G1941" s="32"/>
      <c r="H1941" s="32"/>
    </row>
    <row r="1942" spans="1:8" s="29" customFormat="1" ht="13.8" hidden="1" x14ac:dyDescent="0.25">
      <c r="A1942" s="101" t="s">
        <v>3853</v>
      </c>
      <c r="B1942" s="44" t="s">
        <v>3809</v>
      </c>
      <c r="C1942" s="45" t="s">
        <v>3810</v>
      </c>
      <c r="D1942" s="45" t="s">
        <v>1398</v>
      </c>
      <c r="E1942" s="46">
        <v>45382</v>
      </c>
      <c r="F1942" s="45"/>
      <c r="G1942" s="45" t="s">
        <v>1385</v>
      </c>
      <c r="H1942" s="45" t="s">
        <v>1385</v>
      </c>
    </row>
    <row r="1943" spans="1:8" s="29" customFormat="1" ht="13.8" hidden="1" x14ac:dyDescent="0.3">
      <c r="A1943" s="57" t="s">
        <v>6</v>
      </c>
      <c r="B1943" s="57" t="s">
        <v>1488</v>
      </c>
      <c r="C1943" s="62">
        <v>21027</v>
      </c>
      <c r="D1943" s="93" t="s">
        <v>5966</v>
      </c>
      <c r="E1943" s="60">
        <v>45777</v>
      </c>
      <c r="F1943" s="93"/>
      <c r="G1943" s="93"/>
      <c r="H1943" s="93"/>
    </row>
    <row r="1944" spans="1:8" s="29" customFormat="1" ht="13.8" hidden="1" x14ac:dyDescent="0.25">
      <c r="A1944" s="99" t="s">
        <v>3276</v>
      </c>
      <c r="B1944" s="111" t="s">
        <v>1363</v>
      </c>
      <c r="C1944" s="45" t="s">
        <v>3258</v>
      </c>
      <c r="D1944" s="93" t="s">
        <v>2528</v>
      </c>
      <c r="E1944" s="46">
        <v>45227</v>
      </c>
      <c r="F1944" s="93"/>
      <c r="G1944" s="93"/>
      <c r="H1944" s="93"/>
    </row>
    <row r="1945" spans="1:8" s="29" customFormat="1" ht="13.8" hidden="1" x14ac:dyDescent="0.3">
      <c r="A1945" s="57" t="s">
        <v>2622</v>
      </c>
      <c r="B1945" s="57" t="s">
        <v>1488</v>
      </c>
      <c r="C1945" s="62">
        <v>21027</v>
      </c>
      <c r="D1945" s="93" t="s">
        <v>5966</v>
      </c>
      <c r="E1945" s="60">
        <v>45777</v>
      </c>
      <c r="F1945" s="93"/>
      <c r="G1945" s="93"/>
      <c r="H1945" s="93"/>
    </row>
    <row r="1946" spans="1:8" s="29" customFormat="1" ht="13.8" hidden="1" x14ac:dyDescent="0.25">
      <c r="A1946" s="76" t="s">
        <v>3585</v>
      </c>
      <c r="B1946" s="87" t="s">
        <v>5662</v>
      </c>
      <c r="C1946" s="95" t="s">
        <v>5846</v>
      </c>
      <c r="D1946" s="96" t="s">
        <v>436</v>
      </c>
      <c r="E1946" s="65">
        <v>45657</v>
      </c>
      <c r="F1946" s="96"/>
      <c r="G1946" s="96"/>
      <c r="H1946" s="96"/>
    </row>
    <row r="1947" spans="1:8" s="29" customFormat="1" ht="13.8" hidden="1" x14ac:dyDescent="0.25">
      <c r="A1947" s="87" t="s">
        <v>5847</v>
      </c>
      <c r="B1947" s="87" t="s">
        <v>177</v>
      </c>
      <c r="C1947" s="95" t="s">
        <v>432</v>
      </c>
      <c r="D1947" s="96" t="s">
        <v>436</v>
      </c>
      <c r="E1947" s="65">
        <v>45230</v>
      </c>
      <c r="F1947" s="96"/>
      <c r="G1947" s="96"/>
      <c r="H1947" s="96"/>
    </row>
    <row r="1948" spans="1:8" s="29" customFormat="1" ht="13.8" hidden="1" x14ac:dyDescent="0.25">
      <c r="A1948" s="76" t="s">
        <v>2513</v>
      </c>
      <c r="B1948" s="87" t="s">
        <v>5539</v>
      </c>
      <c r="C1948" s="95" t="s">
        <v>5848</v>
      </c>
      <c r="D1948" s="96" t="s">
        <v>436</v>
      </c>
      <c r="E1948" s="65">
        <v>45657</v>
      </c>
      <c r="F1948" s="96"/>
      <c r="G1948" s="96"/>
      <c r="H1948" s="96"/>
    </row>
    <row r="1949" spans="1:8" s="29" customFormat="1" ht="13.8" hidden="1" x14ac:dyDescent="0.25">
      <c r="A1949" s="86" t="s">
        <v>6397</v>
      </c>
      <c r="B1949" s="87" t="s">
        <v>357</v>
      </c>
      <c r="C1949" s="95" t="s">
        <v>433</v>
      </c>
      <c r="D1949" s="96" t="s">
        <v>436</v>
      </c>
      <c r="E1949" s="65">
        <v>45412</v>
      </c>
      <c r="F1949" s="96"/>
      <c r="G1949" s="96"/>
      <c r="H1949" s="96"/>
    </row>
    <row r="1950" spans="1:8" s="29" customFormat="1" ht="13.8" hidden="1" x14ac:dyDescent="0.25">
      <c r="A1950" s="44" t="s">
        <v>1486</v>
      </c>
      <c r="B1950" s="44" t="s">
        <v>1509</v>
      </c>
      <c r="C1950" s="45" t="s">
        <v>5958</v>
      </c>
      <c r="D1950" s="93" t="s">
        <v>5966</v>
      </c>
      <c r="E1950" s="70" t="s">
        <v>1528</v>
      </c>
      <c r="F1950" s="93"/>
      <c r="G1950" s="93"/>
      <c r="H1950" s="93"/>
    </row>
    <row r="1951" spans="1:8" s="29" customFormat="1" ht="13.8" hidden="1" x14ac:dyDescent="0.25">
      <c r="A1951" s="76" t="s">
        <v>2890</v>
      </c>
      <c r="B1951" s="87" t="s">
        <v>229</v>
      </c>
      <c r="C1951" s="95" t="s">
        <v>434</v>
      </c>
      <c r="D1951" s="96" t="s">
        <v>436</v>
      </c>
      <c r="E1951" s="65">
        <v>45169</v>
      </c>
      <c r="F1951" s="96"/>
      <c r="G1951" s="96"/>
      <c r="H1951" s="96"/>
    </row>
    <row r="1952" spans="1:8" s="29" customFormat="1" ht="13.8" hidden="1" x14ac:dyDescent="0.3">
      <c r="A1952" s="57" t="s">
        <v>4542</v>
      </c>
      <c r="B1952" s="92" t="s">
        <v>4550</v>
      </c>
      <c r="C1952" s="93" t="s">
        <v>4548</v>
      </c>
      <c r="D1952" s="93" t="s">
        <v>4549</v>
      </c>
      <c r="E1952" s="94">
        <v>46203</v>
      </c>
      <c r="F1952" s="93"/>
      <c r="G1952" s="93"/>
      <c r="H1952" s="93"/>
    </row>
    <row r="1953" spans="1:8" s="29" customFormat="1" ht="13.8" hidden="1" x14ac:dyDescent="0.3">
      <c r="A1953" s="57" t="s">
        <v>1487</v>
      </c>
      <c r="B1953" s="58" t="s">
        <v>4914</v>
      </c>
      <c r="C1953" s="59">
        <v>20022</v>
      </c>
      <c r="D1953" s="93" t="s">
        <v>5966</v>
      </c>
      <c r="E1953" s="60">
        <v>45535</v>
      </c>
      <c r="F1953" s="93"/>
      <c r="G1953" s="93"/>
      <c r="H1953" s="93"/>
    </row>
    <row r="1954" spans="1:8" s="29" customFormat="1" ht="13.8" hidden="1" x14ac:dyDescent="0.25">
      <c r="A1954" s="41" t="s">
        <v>7773</v>
      </c>
      <c r="B1954" s="89" t="s">
        <v>7741</v>
      </c>
      <c r="C1954" s="36" t="s">
        <v>7742</v>
      </c>
      <c r="D1954" s="36" t="s">
        <v>1398</v>
      </c>
      <c r="E1954" s="42">
        <v>45372</v>
      </c>
      <c r="F1954" s="32"/>
      <c r="G1954" s="32"/>
      <c r="H1954" s="32"/>
    </row>
    <row r="1955" spans="1:8" s="29" customFormat="1" ht="13.8" hidden="1" x14ac:dyDescent="0.25">
      <c r="A1955" s="71" t="s">
        <v>5234</v>
      </c>
      <c r="B1955" s="89" t="s">
        <v>7741</v>
      </c>
      <c r="C1955" s="36" t="s">
        <v>7815</v>
      </c>
      <c r="D1955" s="36" t="s">
        <v>1398</v>
      </c>
      <c r="E1955" s="42">
        <v>45169</v>
      </c>
      <c r="F1955" s="32"/>
      <c r="G1955" s="32"/>
      <c r="H1955" s="32"/>
    </row>
    <row r="1956" spans="1:8" s="29" customFormat="1" ht="13.8" hidden="1" x14ac:dyDescent="0.25">
      <c r="A1956" s="48" t="s">
        <v>5125</v>
      </c>
      <c r="B1956" s="48" t="s">
        <v>5126</v>
      </c>
      <c r="C1956" s="49" t="s">
        <v>5127</v>
      </c>
      <c r="D1956" s="93" t="s">
        <v>2468</v>
      </c>
      <c r="E1956" s="66"/>
      <c r="F1956" s="93"/>
      <c r="G1956" s="93"/>
      <c r="H1956" s="93"/>
    </row>
    <row r="1957" spans="1:8" s="29" customFormat="1" ht="13.8" hidden="1" x14ac:dyDescent="0.25">
      <c r="A1957" s="44" t="s">
        <v>652</v>
      </c>
      <c r="B1957" s="160" t="s">
        <v>7573</v>
      </c>
      <c r="C1957" s="161" t="s">
        <v>7574</v>
      </c>
      <c r="D1957" s="93" t="s">
        <v>1994</v>
      </c>
      <c r="E1957" s="79">
        <v>45626</v>
      </c>
      <c r="F1957" s="93"/>
      <c r="G1957" s="93"/>
      <c r="H1957" s="93"/>
    </row>
    <row r="1958" spans="1:8" s="29" customFormat="1" ht="13.8" hidden="1" x14ac:dyDescent="0.25">
      <c r="A1958" s="99" t="s">
        <v>1046</v>
      </c>
      <c r="B1958" s="111" t="s">
        <v>1363</v>
      </c>
      <c r="C1958" s="45" t="s">
        <v>3258</v>
      </c>
      <c r="D1958" s="93" t="s">
        <v>2528</v>
      </c>
      <c r="E1958" s="46">
        <v>45227</v>
      </c>
      <c r="F1958" s="93"/>
      <c r="G1958" s="93"/>
      <c r="H1958" s="93"/>
    </row>
    <row r="1959" spans="1:8" s="29" customFormat="1" ht="13.8" hidden="1" x14ac:dyDescent="0.25">
      <c r="A1959" s="71" t="s">
        <v>1046</v>
      </c>
      <c r="B1959" s="89" t="s">
        <v>7673</v>
      </c>
      <c r="C1959" s="36" t="s">
        <v>7674</v>
      </c>
      <c r="D1959" s="36" t="s">
        <v>1398</v>
      </c>
      <c r="E1959" s="42">
        <v>45245</v>
      </c>
      <c r="F1959" s="32"/>
      <c r="G1959" s="32"/>
      <c r="H1959" s="32"/>
    </row>
    <row r="1960" spans="1:8" s="29" customFormat="1" ht="13.8" hidden="1" x14ac:dyDescent="0.3">
      <c r="A1960" s="99" t="s">
        <v>3685</v>
      </c>
      <c r="B1960" s="92" t="s">
        <v>3657</v>
      </c>
      <c r="C1960" s="93" t="s">
        <v>3686</v>
      </c>
      <c r="D1960" s="93" t="s">
        <v>1814</v>
      </c>
      <c r="E1960" s="94">
        <v>45291</v>
      </c>
      <c r="F1960" s="93"/>
      <c r="G1960" s="93"/>
      <c r="H1960" s="93"/>
    </row>
    <row r="1961" spans="1:8" s="29" customFormat="1" ht="13.8" hidden="1" x14ac:dyDescent="0.3">
      <c r="A1961" s="57" t="s">
        <v>2494</v>
      </c>
      <c r="B1961" s="57" t="s">
        <v>2495</v>
      </c>
      <c r="C1961" s="62">
        <v>21030</v>
      </c>
      <c r="D1961" s="93" t="s">
        <v>5966</v>
      </c>
      <c r="E1961" s="60">
        <v>45961</v>
      </c>
      <c r="F1961" s="93"/>
      <c r="G1961" s="93"/>
      <c r="H1961" s="93"/>
    </row>
    <row r="1962" spans="1:8" s="29" customFormat="1" ht="13.8" hidden="1" x14ac:dyDescent="0.25">
      <c r="A1962" s="99" t="s">
        <v>1336</v>
      </c>
      <c r="B1962" s="111" t="s">
        <v>1363</v>
      </c>
      <c r="C1962" s="45" t="s">
        <v>3258</v>
      </c>
      <c r="D1962" s="93" t="s">
        <v>2528</v>
      </c>
      <c r="E1962" s="46">
        <v>45227</v>
      </c>
      <c r="F1962" s="93"/>
      <c r="G1962" s="93"/>
      <c r="H1962" s="93"/>
    </row>
    <row r="1963" spans="1:8" s="29" customFormat="1" ht="13.8" hidden="1" x14ac:dyDescent="0.3">
      <c r="A1963" s="57" t="s">
        <v>3607</v>
      </c>
      <c r="B1963" s="57" t="s">
        <v>1498</v>
      </c>
      <c r="C1963" s="62">
        <v>2201</v>
      </c>
      <c r="D1963" s="93" t="s">
        <v>5966</v>
      </c>
      <c r="E1963" s="60">
        <v>45260</v>
      </c>
      <c r="F1963" s="93"/>
      <c r="G1963" s="93"/>
      <c r="H1963" s="93"/>
    </row>
    <row r="1964" spans="1:8" s="29" customFormat="1" ht="13.8" hidden="1" x14ac:dyDescent="0.25">
      <c r="A1964" s="75" t="s">
        <v>4733</v>
      </c>
      <c r="B1964" s="76" t="s">
        <v>5711</v>
      </c>
      <c r="C1964" s="95" t="s">
        <v>5849</v>
      </c>
      <c r="D1964" s="96" t="s">
        <v>436</v>
      </c>
      <c r="E1964" s="65">
        <v>45657</v>
      </c>
      <c r="F1964" s="96"/>
      <c r="G1964" s="96"/>
      <c r="H1964" s="96"/>
    </row>
    <row r="1965" spans="1:8" s="29" customFormat="1" ht="13.8" hidden="1" x14ac:dyDescent="0.25">
      <c r="A1965" s="72" t="s">
        <v>3623</v>
      </c>
      <c r="B1965" s="89" t="s">
        <v>1399</v>
      </c>
      <c r="C1965" s="36" t="s">
        <v>7695</v>
      </c>
      <c r="D1965" s="36" t="s">
        <v>1398</v>
      </c>
      <c r="E1965" s="42">
        <v>45132</v>
      </c>
      <c r="F1965" s="32"/>
      <c r="G1965" s="32"/>
      <c r="H1965" s="32"/>
    </row>
    <row r="1966" spans="1:8" s="29" customFormat="1" ht="13.8" hidden="1" x14ac:dyDescent="0.3">
      <c r="A1966" s="99" t="s">
        <v>2522</v>
      </c>
      <c r="B1966" s="92" t="s">
        <v>2523</v>
      </c>
      <c r="C1966" s="93" t="s">
        <v>8297</v>
      </c>
      <c r="D1966" s="93" t="s">
        <v>1702</v>
      </c>
      <c r="E1966" s="112">
        <v>45108</v>
      </c>
      <c r="F1966" s="93"/>
      <c r="G1966" s="93"/>
      <c r="H1966" s="93"/>
    </row>
    <row r="1967" spans="1:8" s="29" customFormat="1" ht="13.8" hidden="1" x14ac:dyDescent="0.25">
      <c r="A1967" s="135" t="s">
        <v>2522</v>
      </c>
      <c r="B1967" s="87" t="s">
        <v>5698</v>
      </c>
      <c r="C1967" s="95" t="s">
        <v>5850</v>
      </c>
      <c r="D1967" s="96" t="s">
        <v>436</v>
      </c>
      <c r="E1967" s="65">
        <v>45138</v>
      </c>
      <c r="F1967" s="96"/>
      <c r="G1967" s="96"/>
      <c r="H1967" s="96"/>
    </row>
    <row r="1968" spans="1:8" s="29" customFormat="1" ht="13.8" hidden="1" x14ac:dyDescent="0.25">
      <c r="A1968" s="98" t="s">
        <v>3399</v>
      </c>
      <c r="B1968" s="92" t="s">
        <v>3148</v>
      </c>
      <c r="C1968" s="93" t="s">
        <v>3329</v>
      </c>
      <c r="D1968" s="93" t="s">
        <v>3328</v>
      </c>
      <c r="E1968" s="94">
        <v>45169</v>
      </c>
      <c r="F1968" s="93"/>
      <c r="G1968" s="93"/>
      <c r="H1968" s="93"/>
    </row>
    <row r="1969" spans="1:11" s="29" customFormat="1" ht="13.8" hidden="1" x14ac:dyDescent="0.25">
      <c r="A1969" s="102" t="s">
        <v>4080</v>
      </c>
      <c r="B1969" s="92" t="s">
        <v>4085</v>
      </c>
      <c r="C1969" s="93" t="s">
        <v>4084</v>
      </c>
      <c r="D1969" s="93" t="s">
        <v>1398</v>
      </c>
      <c r="E1969" s="94">
        <v>45429</v>
      </c>
      <c r="F1969" s="93"/>
      <c r="G1969" s="93" t="s">
        <v>1385</v>
      </c>
      <c r="H1969" s="93" t="s">
        <v>1385</v>
      </c>
    </row>
    <row r="1970" spans="1:11" s="29" customFormat="1" ht="13.8" hidden="1" x14ac:dyDescent="0.25">
      <c r="A1970" s="44" t="s">
        <v>3166</v>
      </c>
      <c r="B1970" s="44" t="s">
        <v>2921</v>
      </c>
      <c r="C1970" s="45" t="s">
        <v>3172</v>
      </c>
      <c r="D1970" s="45" t="s">
        <v>1699</v>
      </c>
      <c r="E1970" s="64">
        <v>45107</v>
      </c>
      <c r="F1970" s="93"/>
      <c r="G1970" s="93"/>
      <c r="H1970" s="93"/>
    </row>
    <row r="1971" spans="1:11" s="29" customFormat="1" ht="13.8" hidden="1" x14ac:dyDescent="0.3">
      <c r="A1971" s="99" t="s">
        <v>7632</v>
      </c>
      <c r="B1971" s="92" t="s">
        <v>7637</v>
      </c>
      <c r="C1971" s="93" t="s">
        <v>7638</v>
      </c>
      <c r="D1971" s="93" t="s">
        <v>1398</v>
      </c>
      <c r="E1971" s="94">
        <v>46961</v>
      </c>
      <c r="F1971" s="32"/>
      <c r="G1971" s="32"/>
      <c r="H1971" s="32"/>
    </row>
    <row r="1972" spans="1:11" s="29" customFormat="1" ht="13.8" hidden="1" x14ac:dyDescent="0.25">
      <c r="A1972" s="44" t="s">
        <v>6294</v>
      </c>
      <c r="B1972" s="76" t="s">
        <v>2921</v>
      </c>
      <c r="C1972" s="97" t="s">
        <v>3172</v>
      </c>
      <c r="D1972" s="45" t="s">
        <v>1699</v>
      </c>
      <c r="E1972" s="64">
        <v>45107</v>
      </c>
      <c r="F1972" s="93"/>
      <c r="G1972" s="93"/>
      <c r="H1972" s="93"/>
    </row>
    <row r="1973" spans="1:11" s="29" customFormat="1" ht="13.8" hidden="1" x14ac:dyDescent="0.25">
      <c r="A1973" s="71" t="s">
        <v>1611</v>
      </c>
      <c r="B1973" s="89" t="s">
        <v>1612</v>
      </c>
      <c r="C1973" s="36" t="s">
        <v>7735</v>
      </c>
      <c r="D1973" s="36" t="s">
        <v>1398</v>
      </c>
      <c r="E1973" s="42">
        <v>46166</v>
      </c>
      <c r="F1973" s="32"/>
      <c r="G1973" s="32"/>
      <c r="H1973" s="32"/>
    </row>
    <row r="1974" spans="1:11" s="29" customFormat="1" ht="13.8" hidden="1" x14ac:dyDescent="0.25">
      <c r="A1974" s="72" t="s">
        <v>7739</v>
      </c>
      <c r="B1974" s="89" t="s">
        <v>1612</v>
      </c>
      <c r="C1974" s="36" t="s">
        <v>7735</v>
      </c>
      <c r="D1974" s="36" t="s">
        <v>1398</v>
      </c>
      <c r="E1974" s="42">
        <v>46166</v>
      </c>
      <c r="F1974" s="32"/>
      <c r="G1974" s="32"/>
      <c r="H1974" s="32"/>
    </row>
    <row r="1975" spans="1:11" s="29" customFormat="1" ht="13.8" x14ac:dyDescent="0.3">
      <c r="A1975" s="99" t="s">
        <v>556</v>
      </c>
      <c r="B1975" s="92" t="s">
        <v>1927</v>
      </c>
      <c r="C1975" s="93" t="s">
        <v>2893</v>
      </c>
      <c r="D1975" s="93" t="s">
        <v>1925</v>
      </c>
      <c r="E1975" s="107">
        <v>44834</v>
      </c>
      <c r="F1975" s="93"/>
      <c r="G1975" s="93" t="s">
        <v>1533</v>
      </c>
      <c r="H1975" s="93" t="s">
        <v>1385</v>
      </c>
    </row>
    <row r="1976" spans="1:11" s="29" customFormat="1" ht="13.8" x14ac:dyDescent="0.25">
      <c r="A1976" s="256" t="s">
        <v>3330</v>
      </c>
      <c r="B1976" s="257" t="s">
        <v>3354</v>
      </c>
      <c r="C1976" s="255" t="s">
        <v>3152</v>
      </c>
      <c r="D1976" s="255" t="s">
        <v>3328</v>
      </c>
      <c r="E1976" s="258">
        <v>45169</v>
      </c>
      <c r="F1976" s="255"/>
      <c r="G1976" s="255"/>
      <c r="H1976" s="255"/>
      <c r="I1976" s="254"/>
      <c r="J1976" s="254"/>
      <c r="K1976" s="254"/>
    </row>
    <row r="1977" spans="1:11" s="29" customFormat="1" ht="13.8" x14ac:dyDescent="0.25">
      <c r="A1977" s="256" t="s">
        <v>3293</v>
      </c>
      <c r="B1977" s="257" t="s">
        <v>2039</v>
      </c>
      <c r="C1977" s="255" t="s">
        <v>3145</v>
      </c>
      <c r="D1977" s="255" t="s">
        <v>3328</v>
      </c>
      <c r="E1977" s="258">
        <v>45169</v>
      </c>
      <c r="F1977" s="255"/>
      <c r="G1977" s="255"/>
      <c r="H1977" s="255"/>
      <c r="I1977" s="254"/>
      <c r="J1977" s="254"/>
      <c r="K1977" s="254"/>
    </row>
    <row r="1978" spans="1:11" s="29" customFormat="1" ht="13.8" x14ac:dyDescent="0.25">
      <c r="A1978" s="259" t="s">
        <v>1085</v>
      </c>
      <c r="B1978" s="257" t="s">
        <v>3148</v>
      </c>
      <c r="C1978" s="255" t="s">
        <v>3329</v>
      </c>
      <c r="D1978" s="255" t="s">
        <v>3328</v>
      </c>
      <c r="E1978" s="258">
        <v>45169</v>
      </c>
      <c r="F1978" s="255"/>
      <c r="G1978" s="255"/>
      <c r="H1978" s="255"/>
      <c r="I1978" s="254"/>
      <c r="J1978" s="254"/>
      <c r="K1978" s="254"/>
    </row>
    <row r="1979" spans="1:11" s="29" customFormat="1" ht="13.8" x14ac:dyDescent="0.25">
      <c r="A1979" s="256" t="s">
        <v>3331</v>
      </c>
      <c r="B1979" s="257" t="s">
        <v>3354</v>
      </c>
      <c r="C1979" s="255" t="s">
        <v>3152</v>
      </c>
      <c r="D1979" s="255" t="s">
        <v>3328</v>
      </c>
      <c r="E1979" s="258">
        <v>45169</v>
      </c>
      <c r="F1979" s="255"/>
      <c r="G1979" s="255"/>
      <c r="H1979" s="255"/>
      <c r="I1979" s="254"/>
      <c r="J1979" s="254"/>
      <c r="K1979" s="254"/>
    </row>
    <row r="1980" spans="1:11" s="29" customFormat="1" ht="13.8" x14ac:dyDescent="0.25">
      <c r="A1980" s="259" t="s">
        <v>3355</v>
      </c>
      <c r="B1980" s="257" t="s">
        <v>3148</v>
      </c>
      <c r="C1980" s="255" t="s">
        <v>3329</v>
      </c>
      <c r="D1980" s="255" t="s">
        <v>3328</v>
      </c>
      <c r="E1980" s="258">
        <v>45169</v>
      </c>
      <c r="F1980" s="255"/>
      <c r="G1980" s="255"/>
      <c r="H1980" s="255"/>
      <c r="I1980" s="254"/>
      <c r="J1980" s="254"/>
      <c r="K1980" s="254"/>
    </row>
    <row r="1981" spans="1:11" s="29" customFormat="1" ht="13.8" x14ac:dyDescent="0.25">
      <c r="A1981" s="259" t="s">
        <v>478</v>
      </c>
      <c r="B1981" s="257" t="s">
        <v>3148</v>
      </c>
      <c r="C1981" s="255" t="s">
        <v>3329</v>
      </c>
      <c r="D1981" s="255" t="s">
        <v>3328</v>
      </c>
      <c r="E1981" s="258">
        <v>45169</v>
      </c>
      <c r="F1981" s="255"/>
      <c r="G1981" s="255"/>
      <c r="H1981" s="255"/>
      <c r="I1981" s="254"/>
      <c r="J1981" s="254"/>
      <c r="K1981" s="254"/>
    </row>
    <row r="1982" spans="1:11" s="29" customFormat="1" ht="13.8" x14ac:dyDescent="0.25">
      <c r="A1982" s="259" t="s">
        <v>3356</v>
      </c>
      <c r="B1982" s="257" t="s">
        <v>3148</v>
      </c>
      <c r="C1982" s="255" t="s">
        <v>3329</v>
      </c>
      <c r="D1982" s="255" t="s">
        <v>3328</v>
      </c>
      <c r="E1982" s="258">
        <v>45169</v>
      </c>
      <c r="F1982" s="255"/>
      <c r="G1982" s="255"/>
      <c r="H1982" s="255"/>
      <c r="I1982" s="254"/>
      <c r="J1982" s="254"/>
      <c r="K1982" s="254"/>
    </row>
    <row r="1983" spans="1:11" s="29" customFormat="1" ht="13.8" x14ac:dyDescent="0.25">
      <c r="A1983" s="259" t="s">
        <v>3357</v>
      </c>
      <c r="B1983" s="257" t="s">
        <v>3148</v>
      </c>
      <c r="C1983" s="255" t="s">
        <v>3329</v>
      </c>
      <c r="D1983" s="255" t="s">
        <v>3328</v>
      </c>
      <c r="E1983" s="258">
        <v>45169</v>
      </c>
      <c r="F1983" s="255"/>
      <c r="G1983" s="255"/>
      <c r="H1983" s="255"/>
      <c r="I1983" s="254"/>
      <c r="J1983" s="254"/>
      <c r="K1983" s="254"/>
    </row>
    <row r="1984" spans="1:11" s="29" customFormat="1" ht="13.8" x14ac:dyDescent="0.25">
      <c r="A1984" s="259" t="s">
        <v>3358</v>
      </c>
      <c r="B1984" s="257" t="s">
        <v>3148</v>
      </c>
      <c r="C1984" s="255" t="s">
        <v>3329</v>
      </c>
      <c r="D1984" s="255" t="s">
        <v>3328</v>
      </c>
      <c r="E1984" s="258">
        <v>45169</v>
      </c>
      <c r="F1984" s="255"/>
      <c r="G1984" s="255"/>
      <c r="H1984" s="255"/>
      <c r="I1984" s="254"/>
      <c r="J1984" s="254"/>
      <c r="K1984" s="254"/>
    </row>
    <row r="1985" spans="1:11" s="29" customFormat="1" ht="13.8" x14ac:dyDescent="0.25">
      <c r="A1985" s="259" t="s">
        <v>3359</v>
      </c>
      <c r="B1985" s="257" t="s">
        <v>3148</v>
      </c>
      <c r="C1985" s="255" t="s">
        <v>3329</v>
      </c>
      <c r="D1985" s="255" t="s">
        <v>3328</v>
      </c>
      <c r="E1985" s="258">
        <v>45169</v>
      </c>
      <c r="F1985" s="255"/>
      <c r="G1985" s="255"/>
      <c r="H1985" s="255"/>
      <c r="I1985" s="254"/>
      <c r="J1985" s="254"/>
      <c r="K1985" s="254"/>
    </row>
    <row r="1986" spans="1:11" s="29" customFormat="1" ht="13.8" x14ac:dyDescent="0.25">
      <c r="A1986" s="256" t="s">
        <v>3332</v>
      </c>
      <c r="B1986" s="257" t="s">
        <v>3354</v>
      </c>
      <c r="C1986" s="255" t="s">
        <v>3152</v>
      </c>
      <c r="D1986" s="255" t="s">
        <v>3328</v>
      </c>
      <c r="E1986" s="258">
        <v>45169</v>
      </c>
      <c r="F1986" s="255"/>
      <c r="G1986" s="255"/>
      <c r="H1986" s="255"/>
      <c r="I1986" s="254"/>
      <c r="J1986" s="254"/>
      <c r="K1986" s="254"/>
    </row>
    <row r="1987" spans="1:11" s="29" customFormat="1" ht="13.8" x14ac:dyDescent="0.25">
      <c r="A1987" s="259" t="s">
        <v>3360</v>
      </c>
      <c r="B1987" s="257" t="s">
        <v>3148</v>
      </c>
      <c r="C1987" s="255" t="s">
        <v>3329</v>
      </c>
      <c r="D1987" s="255" t="s">
        <v>3328</v>
      </c>
      <c r="E1987" s="258">
        <v>45169</v>
      </c>
      <c r="F1987" s="255"/>
      <c r="G1987" s="255"/>
      <c r="H1987" s="255"/>
      <c r="I1987" s="254"/>
      <c r="J1987" s="254"/>
      <c r="K1987" s="254"/>
    </row>
    <row r="1988" spans="1:11" s="29" customFormat="1" ht="13.8" x14ac:dyDescent="0.25">
      <c r="A1988" s="256" t="s">
        <v>3333</v>
      </c>
      <c r="B1988" s="257" t="s">
        <v>3354</v>
      </c>
      <c r="C1988" s="255" t="s">
        <v>3152</v>
      </c>
      <c r="D1988" s="255" t="s">
        <v>3328</v>
      </c>
      <c r="E1988" s="258">
        <v>45169</v>
      </c>
      <c r="F1988" s="255"/>
      <c r="G1988" s="255"/>
      <c r="H1988" s="255"/>
      <c r="I1988" s="254"/>
      <c r="J1988" s="254"/>
      <c r="K1988" s="254"/>
    </row>
    <row r="1989" spans="1:11" s="29" customFormat="1" ht="13.8" x14ac:dyDescent="0.25">
      <c r="A1989" s="256" t="s">
        <v>3334</v>
      </c>
      <c r="B1989" s="257" t="s">
        <v>3354</v>
      </c>
      <c r="C1989" s="255" t="s">
        <v>3152</v>
      </c>
      <c r="D1989" s="255" t="s">
        <v>3328</v>
      </c>
      <c r="E1989" s="258">
        <v>45169</v>
      </c>
      <c r="F1989" s="255"/>
      <c r="G1989" s="255"/>
      <c r="H1989" s="255"/>
      <c r="I1989" s="254"/>
      <c r="J1989" s="254"/>
      <c r="K1989" s="254"/>
    </row>
    <row r="1990" spans="1:11" s="29" customFormat="1" ht="13.8" x14ac:dyDescent="0.25">
      <c r="A1990" s="259" t="s">
        <v>3361</v>
      </c>
      <c r="B1990" s="257" t="s">
        <v>3148</v>
      </c>
      <c r="C1990" s="255" t="s">
        <v>3329</v>
      </c>
      <c r="D1990" s="255" t="s">
        <v>3328</v>
      </c>
      <c r="E1990" s="258">
        <v>45169</v>
      </c>
      <c r="F1990" s="255"/>
      <c r="G1990" s="255"/>
      <c r="H1990" s="255"/>
      <c r="I1990" s="254"/>
      <c r="J1990" s="254"/>
      <c r="K1990" s="254"/>
    </row>
    <row r="1991" spans="1:11" s="29" customFormat="1" ht="13.8" x14ac:dyDescent="0.25">
      <c r="A1991" s="259" t="s">
        <v>1105</v>
      </c>
      <c r="B1991" s="257" t="s">
        <v>3148</v>
      </c>
      <c r="C1991" s="255" t="s">
        <v>3329</v>
      </c>
      <c r="D1991" s="255" t="s">
        <v>3328</v>
      </c>
      <c r="E1991" s="258">
        <v>45169</v>
      </c>
      <c r="F1991" s="255"/>
      <c r="G1991" s="255"/>
      <c r="H1991" s="255"/>
      <c r="I1991" s="254"/>
      <c r="J1991" s="254"/>
      <c r="K1991" s="254"/>
    </row>
    <row r="1992" spans="1:11" s="29" customFormat="1" ht="13.8" x14ac:dyDescent="0.25">
      <c r="A1992" s="259" t="s">
        <v>3362</v>
      </c>
      <c r="B1992" s="257" t="s">
        <v>3148</v>
      </c>
      <c r="C1992" s="255" t="s">
        <v>3329</v>
      </c>
      <c r="D1992" s="255" t="s">
        <v>3328</v>
      </c>
      <c r="E1992" s="258">
        <v>45169</v>
      </c>
      <c r="F1992" s="255"/>
      <c r="G1992" s="255"/>
      <c r="H1992" s="255"/>
      <c r="I1992" s="254"/>
      <c r="J1992" s="254"/>
      <c r="K1992" s="254"/>
    </row>
    <row r="1993" spans="1:11" s="29" customFormat="1" ht="13.8" x14ac:dyDescent="0.25">
      <c r="A1993" s="256" t="s">
        <v>3294</v>
      </c>
      <c r="B1993" s="257" t="s">
        <v>2039</v>
      </c>
      <c r="C1993" s="255" t="s">
        <v>3145</v>
      </c>
      <c r="D1993" s="255" t="s">
        <v>3328</v>
      </c>
      <c r="E1993" s="258">
        <v>45169</v>
      </c>
      <c r="F1993" s="255"/>
      <c r="G1993" s="255"/>
      <c r="H1993" s="255"/>
      <c r="I1993" s="254"/>
      <c r="J1993" s="254"/>
      <c r="K1993" s="254"/>
    </row>
    <row r="1994" spans="1:11" s="29" customFormat="1" ht="13.8" x14ac:dyDescent="0.25">
      <c r="A1994" s="256" t="s">
        <v>3294</v>
      </c>
      <c r="B1994" s="257" t="s">
        <v>3354</v>
      </c>
      <c r="C1994" s="255" t="s">
        <v>3152</v>
      </c>
      <c r="D1994" s="255" t="s">
        <v>3328</v>
      </c>
      <c r="E1994" s="258">
        <v>45169</v>
      </c>
      <c r="F1994" s="255"/>
      <c r="G1994" s="255"/>
      <c r="H1994" s="255"/>
      <c r="I1994" s="254"/>
      <c r="J1994" s="254"/>
      <c r="K1994" s="254"/>
    </row>
    <row r="1995" spans="1:11" s="29" customFormat="1" ht="13.8" x14ac:dyDescent="0.25">
      <c r="A1995" s="256" t="s">
        <v>3295</v>
      </c>
      <c r="B1995" s="257" t="s">
        <v>2039</v>
      </c>
      <c r="C1995" s="255" t="s">
        <v>3145</v>
      </c>
      <c r="D1995" s="255" t="s">
        <v>3328</v>
      </c>
      <c r="E1995" s="258">
        <v>45169</v>
      </c>
      <c r="F1995" s="255"/>
      <c r="G1995" s="255"/>
      <c r="H1995" s="255"/>
      <c r="I1995" s="254"/>
      <c r="J1995" s="254"/>
      <c r="K1995" s="254"/>
    </row>
    <row r="1996" spans="1:11" s="29" customFormat="1" ht="13.8" x14ac:dyDescent="0.25">
      <c r="A1996" s="256" t="s">
        <v>3335</v>
      </c>
      <c r="B1996" s="257" t="s">
        <v>3354</v>
      </c>
      <c r="C1996" s="255" t="s">
        <v>3152</v>
      </c>
      <c r="D1996" s="255" t="s">
        <v>3328</v>
      </c>
      <c r="E1996" s="258">
        <v>45169</v>
      </c>
      <c r="F1996" s="255"/>
      <c r="G1996" s="255"/>
      <c r="H1996" s="255"/>
      <c r="I1996" s="254"/>
      <c r="J1996" s="254"/>
      <c r="K1996" s="254"/>
    </row>
    <row r="1997" spans="1:11" s="29" customFormat="1" ht="13.8" x14ac:dyDescent="0.25">
      <c r="A1997" s="259" t="s">
        <v>1404</v>
      </c>
      <c r="B1997" s="257" t="s">
        <v>3148</v>
      </c>
      <c r="C1997" s="255" t="s">
        <v>3329</v>
      </c>
      <c r="D1997" s="255" t="s">
        <v>3328</v>
      </c>
      <c r="E1997" s="258">
        <v>45169</v>
      </c>
      <c r="F1997" s="255"/>
      <c r="G1997" s="255"/>
      <c r="H1997" s="255"/>
      <c r="I1997" s="254"/>
      <c r="J1997" s="254"/>
      <c r="K1997" s="254"/>
    </row>
    <row r="1998" spans="1:11" s="29" customFormat="1" ht="13.8" x14ac:dyDescent="0.25">
      <c r="A1998" s="256" t="s">
        <v>3296</v>
      </c>
      <c r="B1998" s="257" t="s">
        <v>2039</v>
      </c>
      <c r="C1998" s="255" t="s">
        <v>3145</v>
      </c>
      <c r="D1998" s="255" t="s">
        <v>3328</v>
      </c>
      <c r="E1998" s="258">
        <v>45169</v>
      </c>
      <c r="F1998" s="255"/>
      <c r="G1998" s="255"/>
      <c r="H1998" s="255"/>
      <c r="I1998" s="254"/>
      <c r="J1998" s="254"/>
      <c r="K1998" s="254"/>
    </row>
    <row r="1999" spans="1:11" s="29" customFormat="1" ht="13.8" x14ac:dyDescent="0.25">
      <c r="A1999" s="256" t="s">
        <v>3296</v>
      </c>
      <c r="B1999" s="257" t="s">
        <v>3354</v>
      </c>
      <c r="C1999" s="255" t="s">
        <v>3152</v>
      </c>
      <c r="D1999" s="255" t="s">
        <v>3328</v>
      </c>
      <c r="E1999" s="258">
        <v>45169</v>
      </c>
      <c r="F1999" s="255"/>
      <c r="G1999" s="255"/>
      <c r="H1999" s="255"/>
      <c r="I1999" s="254"/>
      <c r="J1999" s="254"/>
      <c r="K1999" s="254"/>
    </row>
    <row r="2000" spans="1:11" s="29" customFormat="1" ht="13.8" x14ac:dyDescent="0.25">
      <c r="A2000" s="259" t="s">
        <v>3296</v>
      </c>
      <c r="B2000" s="257" t="s">
        <v>3148</v>
      </c>
      <c r="C2000" s="255" t="s">
        <v>3329</v>
      </c>
      <c r="D2000" s="255" t="s">
        <v>3328</v>
      </c>
      <c r="E2000" s="258">
        <v>45169</v>
      </c>
      <c r="F2000" s="255"/>
      <c r="G2000" s="255"/>
      <c r="H2000" s="255"/>
      <c r="I2000" s="254"/>
      <c r="J2000" s="254"/>
      <c r="K2000" s="254"/>
    </row>
    <row r="2001" spans="1:11" s="29" customFormat="1" ht="13.8" x14ac:dyDescent="0.25">
      <c r="A2001" s="256" t="s">
        <v>3297</v>
      </c>
      <c r="B2001" s="257" t="s">
        <v>2039</v>
      </c>
      <c r="C2001" s="255" t="s">
        <v>3145</v>
      </c>
      <c r="D2001" s="255" t="s">
        <v>3328</v>
      </c>
      <c r="E2001" s="258">
        <v>45169</v>
      </c>
      <c r="F2001" s="255"/>
      <c r="G2001" s="255"/>
      <c r="H2001" s="255"/>
      <c r="I2001" s="254"/>
      <c r="J2001" s="254"/>
      <c r="K2001" s="254"/>
    </row>
    <row r="2002" spans="1:11" s="29" customFormat="1" ht="13.8" x14ac:dyDescent="0.25">
      <c r="A2002" s="259" t="s">
        <v>3297</v>
      </c>
      <c r="B2002" s="257" t="s">
        <v>3148</v>
      </c>
      <c r="C2002" s="255" t="s">
        <v>3329</v>
      </c>
      <c r="D2002" s="255" t="s">
        <v>3328</v>
      </c>
      <c r="E2002" s="258">
        <v>45169</v>
      </c>
      <c r="F2002" s="255"/>
      <c r="G2002" s="255"/>
      <c r="H2002" s="255"/>
      <c r="I2002" s="254"/>
      <c r="J2002" s="254"/>
      <c r="K2002" s="254"/>
    </row>
    <row r="2003" spans="1:11" s="29" customFormat="1" ht="13.8" x14ac:dyDescent="0.25">
      <c r="A2003" s="256" t="s">
        <v>3298</v>
      </c>
      <c r="B2003" s="257" t="s">
        <v>2039</v>
      </c>
      <c r="C2003" s="255" t="s">
        <v>3145</v>
      </c>
      <c r="D2003" s="255" t="s">
        <v>3328</v>
      </c>
      <c r="E2003" s="258">
        <v>45169</v>
      </c>
      <c r="F2003" s="255"/>
      <c r="G2003" s="255"/>
      <c r="H2003" s="255"/>
      <c r="I2003" s="254"/>
      <c r="J2003" s="254"/>
      <c r="K2003" s="254"/>
    </row>
    <row r="2004" spans="1:11" s="29" customFormat="1" ht="13.8" x14ac:dyDescent="0.25">
      <c r="A2004" s="259" t="s">
        <v>3363</v>
      </c>
      <c r="B2004" s="257" t="s">
        <v>3148</v>
      </c>
      <c r="C2004" s="255" t="s">
        <v>3329</v>
      </c>
      <c r="D2004" s="255" t="s">
        <v>3328</v>
      </c>
      <c r="E2004" s="258">
        <v>45169</v>
      </c>
      <c r="F2004" s="255"/>
      <c r="G2004" s="255"/>
      <c r="H2004" s="255"/>
      <c r="I2004" s="254"/>
      <c r="J2004" s="254"/>
      <c r="K2004" s="254"/>
    </row>
    <row r="2005" spans="1:11" s="29" customFormat="1" ht="13.8" x14ac:dyDescent="0.25">
      <c r="A2005" s="256" t="s">
        <v>3299</v>
      </c>
      <c r="B2005" s="257" t="s">
        <v>2039</v>
      </c>
      <c r="C2005" s="255" t="s">
        <v>3145</v>
      </c>
      <c r="D2005" s="255" t="s">
        <v>3328</v>
      </c>
      <c r="E2005" s="258">
        <v>45169</v>
      </c>
      <c r="F2005" s="255"/>
      <c r="G2005" s="255"/>
      <c r="H2005" s="255"/>
      <c r="I2005" s="254"/>
      <c r="J2005" s="254"/>
      <c r="K2005" s="254"/>
    </row>
    <row r="2006" spans="1:11" s="29" customFormat="1" ht="13.8" x14ac:dyDescent="0.25">
      <c r="A2006" s="256" t="s">
        <v>3299</v>
      </c>
      <c r="B2006" s="257" t="s">
        <v>3354</v>
      </c>
      <c r="C2006" s="255" t="s">
        <v>3152</v>
      </c>
      <c r="D2006" s="255" t="s">
        <v>3328</v>
      </c>
      <c r="E2006" s="258">
        <v>45169</v>
      </c>
      <c r="F2006" s="255"/>
      <c r="G2006" s="255"/>
      <c r="H2006" s="255"/>
      <c r="I2006" s="254"/>
      <c r="J2006" s="254"/>
      <c r="K2006" s="254"/>
    </row>
    <row r="2007" spans="1:11" s="29" customFormat="1" ht="13.8" x14ac:dyDescent="0.25">
      <c r="A2007" s="256" t="s">
        <v>3336</v>
      </c>
      <c r="B2007" s="257" t="s">
        <v>3354</v>
      </c>
      <c r="C2007" s="255" t="s">
        <v>3152</v>
      </c>
      <c r="D2007" s="255" t="s">
        <v>3328</v>
      </c>
      <c r="E2007" s="258">
        <v>45169</v>
      </c>
      <c r="F2007" s="255"/>
      <c r="G2007" s="255"/>
      <c r="H2007" s="255"/>
      <c r="I2007" s="254"/>
      <c r="J2007" s="254"/>
      <c r="K2007" s="254"/>
    </row>
    <row r="2008" spans="1:11" s="29" customFormat="1" ht="13.8" x14ac:dyDescent="0.25">
      <c r="A2008" s="259" t="s">
        <v>3364</v>
      </c>
      <c r="B2008" s="257" t="s">
        <v>3148</v>
      </c>
      <c r="C2008" s="255" t="s">
        <v>3329</v>
      </c>
      <c r="D2008" s="255" t="s">
        <v>3328</v>
      </c>
      <c r="E2008" s="258">
        <v>45169</v>
      </c>
      <c r="F2008" s="255"/>
      <c r="G2008" s="255"/>
      <c r="H2008" s="255"/>
      <c r="I2008" s="254"/>
      <c r="J2008" s="254"/>
      <c r="K2008" s="254"/>
    </row>
    <row r="2009" spans="1:11" s="29" customFormat="1" ht="13.8" x14ac:dyDescent="0.25">
      <c r="A2009" s="256" t="s">
        <v>3337</v>
      </c>
      <c r="B2009" s="257" t="s">
        <v>3354</v>
      </c>
      <c r="C2009" s="255" t="s">
        <v>3152</v>
      </c>
      <c r="D2009" s="255" t="s">
        <v>3328</v>
      </c>
      <c r="E2009" s="258">
        <v>45169</v>
      </c>
      <c r="F2009" s="255"/>
      <c r="G2009" s="255"/>
      <c r="H2009" s="255"/>
      <c r="I2009" s="254"/>
      <c r="J2009" s="254"/>
      <c r="K2009" s="254"/>
    </row>
    <row r="2010" spans="1:11" s="29" customFormat="1" ht="13.8" x14ac:dyDescent="0.25">
      <c r="A2010" s="259" t="s">
        <v>3365</v>
      </c>
      <c r="B2010" s="257" t="s">
        <v>3148</v>
      </c>
      <c r="C2010" s="255" t="s">
        <v>3329</v>
      </c>
      <c r="D2010" s="255" t="s">
        <v>3328</v>
      </c>
      <c r="E2010" s="258">
        <v>45169</v>
      </c>
      <c r="F2010" s="255"/>
      <c r="G2010" s="255"/>
      <c r="H2010" s="255"/>
      <c r="I2010" s="254"/>
      <c r="J2010" s="254"/>
      <c r="K2010" s="254"/>
    </row>
    <row r="2011" spans="1:11" s="29" customFormat="1" ht="13.8" x14ac:dyDescent="0.25">
      <c r="A2011" s="259" t="s">
        <v>3366</v>
      </c>
      <c r="B2011" s="257" t="s">
        <v>3148</v>
      </c>
      <c r="C2011" s="255" t="s">
        <v>3329</v>
      </c>
      <c r="D2011" s="255" t="s">
        <v>3328</v>
      </c>
      <c r="E2011" s="258">
        <v>45169</v>
      </c>
      <c r="F2011" s="255"/>
      <c r="G2011" s="255"/>
      <c r="H2011" s="255"/>
      <c r="I2011" s="254"/>
      <c r="J2011" s="254"/>
      <c r="K2011" s="254"/>
    </row>
    <row r="2012" spans="1:11" s="29" customFormat="1" ht="13.8" x14ac:dyDescent="0.25">
      <c r="A2012" s="259" t="s">
        <v>3367</v>
      </c>
      <c r="B2012" s="257" t="s">
        <v>3148</v>
      </c>
      <c r="C2012" s="255" t="s">
        <v>3329</v>
      </c>
      <c r="D2012" s="255" t="s">
        <v>3328</v>
      </c>
      <c r="E2012" s="258">
        <v>45169</v>
      </c>
      <c r="F2012" s="255"/>
      <c r="G2012" s="255"/>
      <c r="H2012" s="255"/>
      <c r="I2012" s="254"/>
      <c r="J2012" s="254"/>
      <c r="K2012" s="254"/>
    </row>
    <row r="2013" spans="1:11" s="29" customFormat="1" ht="13.8" x14ac:dyDescent="0.25">
      <c r="A2013" s="259" t="s">
        <v>3368</v>
      </c>
      <c r="B2013" s="257" t="s">
        <v>3148</v>
      </c>
      <c r="C2013" s="255" t="s">
        <v>3329</v>
      </c>
      <c r="D2013" s="255" t="s">
        <v>3328</v>
      </c>
      <c r="E2013" s="258">
        <v>45169</v>
      </c>
      <c r="F2013" s="255"/>
      <c r="G2013" s="255"/>
      <c r="H2013" s="255"/>
      <c r="I2013" s="254"/>
      <c r="J2013" s="254"/>
      <c r="K2013" s="254"/>
    </row>
    <row r="2014" spans="1:11" s="29" customFormat="1" ht="13.8" x14ac:dyDescent="0.25">
      <c r="A2014" s="256" t="s">
        <v>3300</v>
      </c>
      <c r="B2014" s="257" t="s">
        <v>2039</v>
      </c>
      <c r="C2014" s="255" t="s">
        <v>3145</v>
      </c>
      <c r="D2014" s="255" t="s">
        <v>3328</v>
      </c>
      <c r="E2014" s="258">
        <v>45169</v>
      </c>
      <c r="F2014" s="255"/>
      <c r="G2014" s="255"/>
      <c r="H2014" s="255"/>
      <c r="I2014" s="254"/>
      <c r="J2014" s="254"/>
      <c r="K2014" s="254"/>
    </row>
    <row r="2015" spans="1:11" s="29" customFormat="1" ht="13.8" x14ac:dyDescent="0.25">
      <c r="A2015" s="256" t="s">
        <v>3300</v>
      </c>
      <c r="B2015" s="257" t="s">
        <v>3354</v>
      </c>
      <c r="C2015" s="255" t="s">
        <v>3152</v>
      </c>
      <c r="D2015" s="255" t="s">
        <v>3328</v>
      </c>
      <c r="E2015" s="258">
        <v>45169</v>
      </c>
      <c r="F2015" s="255"/>
      <c r="G2015" s="255"/>
      <c r="H2015" s="255"/>
      <c r="I2015" s="254"/>
      <c r="J2015" s="254"/>
      <c r="K2015" s="254"/>
    </row>
    <row r="2016" spans="1:11" s="29" customFormat="1" ht="13.8" x14ac:dyDescent="0.25">
      <c r="A2016" s="256" t="s">
        <v>3338</v>
      </c>
      <c r="B2016" s="257" t="s">
        <v>3354</v>
      </c>
      <c r="C2016" s="255" t="s">
        <v>3152</v>
      </c>
      <c r="D2016" s="255" t="s">
        <v>3328</v>
      </c>
      <c r="E2016" s="258">
        <v>45169</v>
      </c>
      <c r="F2016" s="255"/>
      <c r="G2016" s="255"/>
      <c r="H2016" s="255"/>
      <c r="I2016" s="254"/>
      <c r="J2016" s="254"/>
      <c r="K2016" s="254"/>
    </row>
    <row r="2017" spans="1:11" s="29" customFormat="1" ht="13.8" x14ac:dyDescent="0.25">
      <c r="A2017" s="259" t="s">
        <v>1862</v>
      </c>
      <c r="B2017" s="257" t="s">
        <v>3148</v>
      </c>
      <c r="C2017" s="255" t="s">
        <v>3329</v>
      </c>
      <c r="D2017" s="255" t="s">
        <v>3328</v>
      </c>
      <c r="E2017" s="258">
        <v>45169</v>
      </c>
      <c r="F2017" s="255"/>
      <c r="G2017" s="255"/>
      <c r="H2017" s="255"/>
      <c r="I2017" s="254"/>
      <c r="J2017" s="254"/>
      <c r="K2017" s="254"/>
    </row>
    <row r="2018" spans="1:11" s="29" customFormat="1" ht="13.8" x14ac:dyDescent="0.25">
      <c r="A2018" s="256" t="s">
        <v>3301</v>
      </c>
      <c r="B2018" s="257" t="s">
        <v>2039</v>
      </c>
      <c r="C2018" s="255" t="s">
        <v>3145</v>
      </c>
      <c r="D2018" s="255" t="s">
        <v>3328</v>
      </c>
      <c r="E2018" s="258">
        <v>45169</v>
      </c>
      <c r="F2018" s="255"/>
      <c r="G2018" s="255"/>
      <c r="H2018" s="255"/>
      <c r="I2018" s="254"/>
      <c r="J2018" s="254"/>
      <c r="K2018" s="254"/>
    </row>
    <row r="2019" spans="1:11" s="29" customFormat="1" ht="13.8" x14ac:dyDescent="0.25">
      <c r="A2019" s="256" t="s">
        <v>3339</v>
      </c>
      <c r="B2019" s="257" t="s">
        <v>3354</v>
      </c>
      <c r="C2019" s="255" t="s">
        <v>3152</v>
      </c>
      <c r="D2019" s="255" t="s">
        <v>3328</v>
      </c>
      <c r="E2019" s="258">
        <v>45169</v>
      </c>
      <c r="F2019" s="255"/>
      <c r="G2019" s="255"/>
      <c r="H2019" s="255"/>
      <c r="I2019" s="254"/>
      <c r="J2019" s="254"/>
      <c r="K2019" s="254"/>
    </row>
    <row r="2020" spans="1:11" s="29" customFormat="1" ht="13.8" x14ac:dyDescent="0.25">
      <c r="A2020" s="259" t="s">
        <v>3369</v>
      </c>
      <c r="B2020" s="257" t="s">
        <v>3148</v>
      </c>
      <c r="C2020" s="255" t="s">
        <v>3329</v>
      </c>
      <c r="D2020" s="255" t="s">
        <v>3328</v>
      </c>
      <c r="E2020" s="258">
        <v>45169</v>
      </c>
      <c r="F2020" s="255"/>
      <c r="G2020" s="255"/>
      <c r="H2020" s="255"/>
      <c r="I2020" s="254"/>
      <c r="J2020" s="254"/>
      <c r="K2020" s="254"/>
    </row>
    <row r="2021" spans="1:11" s="29" customFormat="1" ht="13.8" x14ac:dyDescent="0.25">
      <c r="A2021" s="259" t="s">
        <v>3370</v>
      </c>
      <c r="B2021" s="257" t="s">
        <v>3148</v>
      </c>
      <c r="C2021" s="255" t="s">
        <v>3329</v>
      </c>
      <c r="D2021" s="255" t="s">
        <v>3328</v>
      </c>
      <c r="E2021" s="258">
        <v>45169</v>
      </c>
      <c r="F2021" s="255"/>
      <c r="G2021" s="255"/>
      <c r="H2021" s="255"/>
      <c r="I2021" s="254"/>
      <c r="J2021" s="254"/>
      <c r="K2021" s="254"/>
    </row>
    <row r="2022" spans="1:11" s="29" customFormat="1" ht="13.8" x14ac:dyDescent="0.25">
      <c r="A2022" s="256" t="s">
        <v>3340</v>
      </c>
      <c r="B2022" s="257" t="s">
        <v>3354</v>
      </c>
      <c r="C2022" s="255" t="s">
        <v>3152</v>
      </c>
      <c r="D2022" s="255" t="s">
        <v>3328</v>
      </c>
      <c r="E2022" s="258">
        <v>45169</v>
      </c>
      <c r="F2022" s="255"/>
      <c r="G2022" s="255"/>
      <c r="H2022" s="255"/>
      <c r="I2022" s="254"/>
      <c r="J2022" s="254"/>
      <c r="K2022" s="254"/>
    </row>
    <row r="2023" spans="1:11" s="29" customFormat="1" ht="13.8" x14ac:dyDescent="0.25">
      <c r="A2023" s="256" t="s">
        <v>3341</v>
      </c>
      <c r="B2023" s="257" t="s">
        <v>3354</v>
      </c>
      <c r="C2023" s="255" t="s">
        <v>3152</v>
      </c>
      <c r="D2023" s="255" t="s">
        <v>3328</v>
      </c>
      <c r="E2023" s="258">
        <v>45169</v>
      </c>
      <c r="F2023" s="255"/>
      <c r="G2023" s="255"/>
      <c r="H2023" s="255"/>
      <c r="I2023" s="254"/>
      <c r="J2023" s="254"/>
      <c r="K2023" s="254"/>
    </row>
    <row r="2024" spans="1:11" s="29" customFormat="1" ht="13.8" x14ac:dyDescent="0.25">
      <c r="A2024" s="259" t="s">
        <v>639</v>
      </c>
      <c r="B2024" s="257" t="s">
        <v>3148</v>
      </c>
      <c r="C2024" s="255" t="s">
        <v>3329</v>
      </c>
      <c r="D2024" s="255" t="s">
        <v>3328</v>
      </c>
      <c r="E2024" s="258">
        <v>45169</v>
      </c>
      <c r="F2024" s="255"/>
      <c r="G2024" s="255"/>
      <c r="H2024" s="255"/>
      <c r="I2024" s="254"/>
      <c r="J2024" s="254"/>
      <c r="K2024" s="254"/>
    </row>
    <row r="2025" spans="1:11" s="29" customFormat="1" ht="13.8" x14ac:dyDescent="0.25">
      <c r="A2025" s="256" t="s">
        <v>3302</v>
      </c>
      <c r="B2025" s="257" t="s">
        <v>2039</v>
      </c>
      <c r="C2025" s="255" t="s">
        <v>3145</v>
      </c>
      <c r="D2025" s="255" t="s">
        <v>3328</v>
      </c>
      <c r="E2025" s="258">
        <v>45169</v>
      </c>
      <c r="F2025" s="255"/>
      <c r="G2025" s="255"/>
      <c r="H2025" s="255"/>
      <c r="I2025" s="254"/>
      <c r="J2025" s="254"/>
      <c r="K2025" s="254"/>
    </row>
    <row r="2026" spans="1:11" s="29" customFormat="1" ht="13.8" x14ac:dyDescent="0.25">
      <c r="A2026" s="256" t="s">
        <v>3302</v>
      </c>
      <c r="B2026" s="257" t="s">
        <v>3354</v>
      </c>
      <c r="C2026" s="255" t="s">
        <v>3152</v>
      </c>
      <c r="D2026" s="255" t="s">
        <v>3328</v>
      </c>
      <c r="E2026" s="258">
        <v>45169</v>
      </c>
      <c r="F2026" s="255"/>
      <c r="G2026" s="255"/>
      <c r="H2026" s="255"/>
      <c r="I2026" s="254"/>
      <c r="J2026" s="254"/>
      <c r="K2026" s="254"/>
    </row>
    <row r="2027" spans="1:11" s="29" customFormat="1" ht="13.8" x14ac:dyDescent="0.25">
      <c r="A2027" s="256" t="s">
        <v>1163</v>
      </c>
      <c r="B2027" s="257" t="s">
        <v>2039</v>
      </c>
      <c r="C2027" s="255" t="s">
        <v>3145</v>
      </c>
      <c r="D2027" s="255" t="s">
        <v>3328</v>
      </c>
      <c r="E2027" s="258">
        <v>45169</v>
      </c>
      <c r="F2027" s="255"/>
      <c r="G2027" s="255"/>
      <c r="H2027" s="255"/>
      <c r="I2027" s="254"/>
      <c r="J2027" s="254"/>
      <c r="K2027" s="254"/>
    </row>
    <row r="2028" spans="1:11" s="29" customFormat="1" ht="13.8" x14ac:dyDescent="0.25">
      <c r="A2028" s="256" t="s">
        <v>1163</v>
      </c>
      <c r="B2028" s="257" t="s">
        <v>3354</v>
      </c>
      <c r="C2028" s="255" t="s">
        <v>3152</v>
      </c>
      <c r="D2028" s="255" t="s">
        <v>3328</v>
      </c>
      <c r="E2028" s="258">
        <v>45169</v>
      </c>
      <c r="F2028" s="255"/>
      <c r="G2028" s="255"/>
      <c r="H2028" s="255"/>
      <c r="I2028" s="254"/>
      <c r="J2028" s="254"/>
      <c r="K2028" s="254"/>
    </row>
    <row r="2029" spans="1:11" s="29" customFormat="1" ht="13.8" x14ac:dyDescent="0.25">
      <c r="A2029" s="259" t="s">
        <v>1164</v>
      </c>
      <c r="B2029" s="257" t="s">
        <v>3148</v>
      </c>
      <c r="C2029" s="255" t="s">
        <v>3329</v>
      </c>
      <c r="D2029" s="255" t="s">
        <v>3328</v>
      </c>
      <c r="E2029" s="258">
        <v>45169</v>
      </c>
      <c r="F2029" s="255"/>
      <c r="G2029" s="255"/>
      <c r="H2029" s="255"/>
      <c r="I2029" s="254"/>
      <c r="J2029" s="254"/>
      <c r="K2029" s="254"/>
    </row>
    <row r="2030" spans="1:11" s="29" customFormat="1" ht="13.8" x14ac:dyDescent="0.25">
      <c r="A2030" s="256" t="s">
        <v>3303</v>
      </c>
      <c r="B2030" s="257" t="s">
        <v>2039</v>
      </c>
      <c r="C2030" s="255" t="s">
        <v>3145</v>
      </c>
      <c r="D2030" s="255" t="s">
        <v>3328</v>
      </c>
      <c r="E2030" s="258">
        <v>45169</v>
      </c>
      <c r="F2030" s="255"/>
      <c r="G2030" s="255"/>
      <c r="H2030" s="255"/>
      <c r="I2030" s="254"/>
      <c r="J2030" s="254"/>
      <c r="K2030" s="254"/>
    </row>
    <row r="2031" spans="1:11" s="29" customFormat="1" ht="13.8" x14ac:dyDescent="0.25">
      <c r="A2031" s="256" t="s">
        <v>3303</v>
      </c>
      <c r="B2031" s="257" t="s">
        <v>3354</v>
      </c>
      <c r="C2031" s="255" t="s">
        <v>3152</v>
      </c>
      <c r="D2031" s="255" t="s">
        <v>3328</v>
      </c>
      <c r="E2031" s="258">
        <v>45169</v>
      </c>
      <c r="F2031" s="255"/>
      <c r="G2031" s="255"/>
      <c r="H2031" s="255"/>
      <c r="I2031" s="254"/>
      <c r="J2031" s="254"/>
      <c r="K2031" s="254"/>
    </row>
    <row r="2032" spans="1:11" s="29" customFormat="1" ht="13.8" x14ac:dyDescent="0.25">
      <c r="A2032" s="256" t="s">
        <v>3342</v>
      </c>
      <c r="B2032" s="257" t="s">
        <v>3354</v>
      </c>
      <c r="C2032" s="255" t="s">
        <v>3152</v>
      </c>
      <c r="D2032" s="255" t="s">
        <v>3328</v>
      </c>
      <c r="E2032" s="258">
        <v>45169</v>
      </c>
      <c r="F2032" s="255"/>
      <c r="G2032" s="255"/>
      <c r="H2032" s="255"/>
      <c r="I2032" s="254"/>
      <c r="J2032" s="254"/>
      <c r="K2032" s="254"/>
    </row>
    <row r="2033" spans="1:11" s="29" customFormat="1" ht="13.8" x14ac:dyDescent="0.25">
      <c r="A2033" s="259" t="s">
        <v>3371</v>
      </c>
      <c r="B2033" s="257" t="s">
        <v>3148</v>
      </c>
      <c r="C2033" s="255" t="s">
        <v>3329</v>
      </c>
      <c r="D2033" s="255" t="s">
        <v>3328</v>
      </c>
      <c r="E2033" s="258">
        <v>45169</v>
      </c>
      <c r="F2033" s="255"/>
      <c r="G2033" s="255"/>
      <c r="H2033" s="255"/>
      <c r="I2033" s="254"/>
      <c r="J2033" s="254"/>
      <c r="K2033" s="254"/>
    </row>
    <row r="2034" spans="1:11" s="29" customFormat="1" ht="13.8" x14ac:dyDescent="0.25">
      <c r="A2034" s="259" t="s">
        <v>3372</v>
      </c>
      <c r="B2034" s="257" t="s">
        <v>3148</v>
      </c>
      <c r="C2034" s="255" t="s">
        <v>3329</v>
      </c>
      <c r="D2034" s="255" t="s">
        <v>3328</v>
      </c>
      <c r="E2034" s="258">
        <v>45169</v>
      </c>
      <c r="F2034" s="255"/>
      <c r="G2034" s="255"/>
      <c r="H2034" s="255"/>
      <c r="I2034" s="254"/>
      <c r="J2034" s="254"/>
      <c r="K2034" s="254"/>
    </row>
    <row r="2035" spans="1:11" s="29" customFormat="1" ht="13.8" x14ac:dyDescent="0.25">
      <c r="A2035" s="259" t="s">
        <v>27</v>
      </c>
      <c r="B2035" s="257" t="s">
        <v>3148</v>
      </c>
      <c r="C2035" s="255" t="s">
        <v>3329</v>
      </c>
      <c r="D2035" s="255" t="s">
        <v>3328</v>
      </c>
      <c r="E2035" s="258">
        <v>45169</v>
      </c>
      <c r="F2035" s="255"/>
      <c r="G2035" s="255"/>
      <c r="H2035" s="255"/>
      <c r="I2035" s="254"/>
      <c r="J2035" s="254"/>
      <c r="K2035" s="254"/>
    </row>
    <row r="2036" spans="1:11" s="29" customFormat="1" ht="13.8" x14ac:dyDescent="0.25">
      <c r="A2036" s="256" t="s">
        <v>810</v>
      </c>
      <c r="B2036" s="257" t="s">
        <v>2039</v>
      </c>
      <c r="C2036" s="255" t="s">
        <v>3145</v>
      </c>
      <c r="D2036" s="255" t="s">
        <v>3328</v>
      </c>
      <c r="E2036" s="258">
        <v>45169</v>
      </c>
      <c r="F2036" s="255"/>
      <c r="G2036" s="255"/>
      <c r="H2036" s="255"/>
      <c r="I2036" s="254"/>
      <c r="J2036" s="254"/>
      <c r="K2036" s="254"/>
    </row>
    <row r="2037" spans="1:11" s="29" customFormat="1" ht="13.8" x14ac:dyDescent="0.25">
      <c r="A2037" s="256" t="s">
        <v>3304</v>
      </c>
      <c r="B2037" s="257" t="s">
        <v>2039</v>
      </c>
      <c r="C2037" s="255" t="s">
        <v>3145</v>
      </c>
      <c r="D2037" s="255" t="s">
        <v>3328</v>
      </c>
      <c r="E2037" s="258">
        <v>45169</v>
      </c>
      <c r="F2037" s="255"/>
      <c r="G2037" s="255"/>
      <c r="H2037" s="255"/>
      <c r="I2037" s="254"/>
      <c r="J2037" s="254"/>
      <c r="K2037" s="254"/>
    </row>
    <row r="2038" spans="1:11" s="29" customFormat="1" ht="13.8" x14ac:dyDescent="0.25">
      <c r="A2038" s="256" t="s">
        <v>3343</v>
      </c>
      <c r="B2038" s="257" t="s">
        <v>3354</v>
      </c>
      <c r="C2038" s="255" t="s">
        <v>3152</v>
      </c>
      <c r="D2038" s="255" t="s">
        <v>3328</v>
      </c>
      <c r="E2038" s="258">
        <v>45169</v>
      </c>
      <c r="F2038" s="255"/>
      <c r="G2038" s="255"/>
      <c r="H2038" s="255"/>
      <c r="I2038" s="254"/>
      <c r="J2038" s="254"/>
      <c r="K2038" s="254"/>
    </row>
    <row r="2039" spans="1:11" s="29" customFormat="1" ht="13.8" x14ac:dyDescent="0.25">
      <c r="A2039" s="256" t="s">
        <v>3305</v>
      </c>
      <c r="B2039" s="257" t="s">
        <v>2039</v>
      </c>
      <c r="C2039" s="255" t="s">
        <v>3145</v>
      </c>
      <c r="D2039" s="255" t="s">
        <v>3328</v>
      </c>
      <c r="E2039" s="258">
        <v>45169</v>
      </c>
      <c r="F2039" s="255"/>
      <c r="G2039" s="255"/>
      <c r="H2039" s="255"/>
      <c r="I2039" s="254"/>
      <c r="J2039" s="254"/>
      <c r="K2039" s="254"/>
    </row>
    <row r="2040" spans="1:11" s="29" customFormat="1" ht="13.8" x14ac:dyDescent="0.25">
      <c r="A2040" s="256" t="s">
        <v>3306</v>
      </c>
      <c r="B2040" s="257" t="s">
        <v>2039</v>
      </c>
      <c r="C2040" s="255" t="s">
        <v>3145</v>
      </c>
      <c r="D2040" s="255" t="s">
        <v>3328</v>
      </c>
      <c r="E2040" s="258">
        <v>45169</v>
      </c>
      <c r="F2040" s="255"/>
      <c r="G2040" s="255"/>
      <c r="H2040" s="255"/>
      <c r="I2040" s="254"/>
      <c r="J2040" s="254"/>
      <c r="K2040" s="254"/>
    </row>
    <row r="2041" spans="1:11" s="29" customFormat="1" ht="13.8" x14ac:dyDescent="0.25">
      <c r="A2041" s="256" t="s">
        <v>3344</v>
      </c>
      <c r="B2041" s="257" t="s">
        <v>3354</v>
      </c>
      <c r="C2041" s="255" t="s">
        <v>3152</v>
      </c>
      <c r="D2041" s="255" t="s">
        <v>3328</v>
      </c>
      <c r="E2041" s="258">
        <v>45169</v>
      </c>
      <c r="F2041" s="255"/>
      <c r="G2041" s="255"/>
      <c r="H2041" s="255"/>
      <c r="I2041" s="254"/>
      <c r="J2041" s="254"/>
      <c r="K2041" s="254"/>
    </row>
    <row r="2042" spans="1:11" s="29" customFormat="1" ht="13.8" x14ac:dyDescent="0.25">
      <c r="A2042" s="256" t="s">
        <v>3345</v>
      </c>
      <c r="B2042" s="257" t="s">
        <v>3354</v>
      </c>
      <c r="C2042" s="255" t="s">
        <v>3152</v>
      </c>
      <c r="D2042" s="255" t="s">
        <v>3328</v>
      </c>
      <c r="E2042" s="258">
        <v>45169</v>
      </c>
      <c r="F2042" s="255"/>
      <c r="G2042" s="255"/>
      <c r="H2042" s="255"/>
      <c r="I2042" s="254"/>
      <c r="J2042" s="254"/>
      <c r="K2042" s="254"/>
    </row>
    <row r="2043" spans="1:11" s="29" customFormat="1" ht="13.8" x14ac:dyDescent="0.25">
      <c r="A2043" s="256" t="s">
        <v>3346</v>
      </c>
      <c r="B2043" s="257" t="s">
        <v>3354</v>
      </c>
      <c r="C2043" s="255" t="s">
        <v>3152</v>
      </c>
      <c r="D2043" s="255" t="s">
        <v>3328</v>
      </c>
      <c r="E2043" s="258">
        <v>45169</v>
      </c>
      <c r="F2043" s="255"/>
      <c r="G2043" s="255"/>
      <c r="H2043" s="255"/>
      <c r="I2043" s="254"/>
      <c r="J2043" s="254"/>
      <c r="K2043" s="254"/>
    </row>
    <row r="2044" spans="1:11" s="29" customFormat="1" ht="13.8" x14ac:dyDescent="0.25">
      <c r="A2044" s="256" t="s">
        <v>3347</v>
      </c>
      <c r="B2044" s="257" t="s">
        <v>3354</v>
      </c>
      <c r="C2044" s="255" t="s">
        <v>3152</v>
      </c>
      <c r="D2044" s="255" t="s">
        <v>3328</v>
      </c>
      <c r="E2044" s="258">
        <v>45169</v>
      </c>
      <c r="F2044" s="255"/>
      <c r="G2044" s="255"/>
      <c r="H2044" s="255"/>
      <c r="I2044" s="254"/>
      <c r="J2044" s="254"/>
      <c r="K2044" s="254"/>
    </row>
    <row r="2045" spans="1:11" s="29" customFormat="1" ht="13.8" x14ac:dyDescent="0.25">
      <c r="A2045" s="259" t="s">
        <v>1184</v>
      </c>
      <c r="B2045" s="257" t="s">
        <v>3148</v>
      </c>
      <c r="C2045" s="255" t="s">
        <v>3329</v>
      </c>
      <c r="D2045" s="255" t="s">
        <v>3328</v>
      </c>
      <c r="E2045" s="258">
        <v>45169</v>
      </c>
      <c r="F2045" s="255"/>
      <c r="G2045" s="255"/>
      <c r="H2045" s="255"/>
      <c r="I2045" s="254"/>
      <c r="J2045" s="254"/>
      <c r="K2045" s="254"/>
    </row>
    <row r="2046" spans="1:11" s="29" customFormat="1" ht="13.8" x14ac:dyDescent="0.25">
      <c r="A2046" s="259" t="s">
        <v>2481</v>
      </c>
      <c r="B2046" s="257" t="s">
        <v>3148</v>
      </c>
      <c r="C2046" s="255" t="s">
        <v>3329</v>
      </c>
      <c r="D2046" s="255" t="s">
        <v>3328</v>
      </c>
      <c r="E2046" s="258">
        <v>45169</v>
      </c>
      <c r="F2046" s="255"/>
      <c r="G2046" s="255"/>
      <c r="H2046" s="255"/>
      <c r="I2046" s="254"/>
      <c r="J2046" s="254"/>
      <c r="K2046" s="254"/>
    </row>
    <row r="2047" spans="1:11" s="29" customFormat="1" ht="13.8" x14ac:dyDescent="0.25">
      <c r="A2047" s="259" t="s">
        <v>3373</v>
      </c>
      <c r="B2047" s="257" t="s">
        <v>3148</v>
      </c>
      <c r="C2047" s="255" t="s">
        <v>3329</v>
      </c>
      <c r="D2047" s="255" t="s">
        <v>3328</v>
      </c>
      <c r="E2047" s="258">
        <v>45169</v>
      </c>
      <c r="F2047" s="255"/>
      <c r="G2047" s="255"/>
      <c r="H2047" s="255"/>
      <c r="I2047" s="254"/>
      <c r="J2047" s="254"/>
      <c r="K2047" s="254"/>
    </row>
    <row r="2048" spans="1:11" s="29" customFormat="1" ht="13.8" x14ac:dyDescent="0.25">
      <c r="A2048" s="256" t="s">
        <v>3308</v>
      </c>
      <c r="B2048" s="257" t="s">
        <v>2039</v>
      </c>
      <c r="C2048" s="255" t="s">
        <v>3145</v>
      </c>
      <c r="D2048" s="255" t="s">
        <v>3328</v>
      </c>
      <c r="E2048" s="258">
        <v>45169</v>
      </c>
      <c r="F2048" s="255"/>
      <c r="G2048" s="255"/>
      <c r="H2048" s="255"/>
      <c r="I2048" s="254"/>
      <c r="J2048" s="254"/>
      <c r="K2048" s="254"/>
    </row>
    <row r="2049" spans="1:11" s="29" customFormat="1" ht="13.8" x14ac:dyDescent="0.25">
      <c r="A2049" s="256" t="s">
        <v>3308</v>
      </c>
      <c r="B2049" s="257" t="s">
        <v>3354</v>
      </c>
      <c r="C2049" s="255" t="s">
        <v>3152</v>
      </c>
      <c r="D2049" s="255" t="s">
        <v>3328</v>
      </c>
      <c r="E2049" s="258">
        <v>45169</v>
      </c>
      <c r="F2049" s="255"/>
      <c r="G2049" s="255"/>
      <c r="H2049" s="255"/>
      <c r="I2049" s="254"/>
      <c r="J2049" s="254"/>
      <c r="K2049" s="254"/>
    </row>
    <row r="2050" spans="1:11" s="29" customFormat="1" ht="13.8" x14ac:dyDescent="0.25">
      <c r="A2050" s="259" t="s">
        <v>3374</v>
      </c>
      <c r="B2050" s="257" t="s">
        <v>3148</v>
      </c>
      <c r="C2050" s="255" t="s">
        <v>3329</v>
      </c>
      <c r="D2050" s="255" t="s">
        <v>3328</v>
      </c>
      <c r="E2050" s="258">
        <v>45169</v>
      </c>
      <c r="F2050" s="255"/>
      <c r="G2050" s="255"/>
      <c r="H2050" s="255"/>
      <c r="I2050" s="254"/>
      <c r="J2050" s="254"/>
      <c r="K2050" s="254"/>
    </row>
    <row r="2051" spans="1:11" s="29" customFormat="1" ht="13.8" x14ac:dyDescent="0.25">
      <c r="A2051" s="259" t="s">
        <v>3375</v>
      </c>
      <c r="B2051" s="257" t="s">
        <v>3148</v>
      </c>
      <c r="C2051" s="255" t="s">
        <v>3329</v>
      </c>
      <c r="D2051" s="255" t="s">
        <v>3328</v>
      </c>
      <c r="E2051" s="258">
        <v>45169</v>
      </c>
      <c r="F2051" s="255"/>
      <c r="G2051" s="255"/>
      <c r="H2051" s="255"/>
      <c r="I2051" s="254"/>
      <c r="J2051" s="254"/>
      <c r="K2051" s="254"/>
    </row>
    <row r="2052" spans="1:11" s="29" customFormat="1" ht="13.8" x14ac:dyDescent="0.25">
      <c r="A2052" s="256" t="s">
        <v>3309</v>
      </c>
      <c r="B2052" s="257" t="s">
        <v>2039</v>
      </c>
      <c r="C2052" s="255" t="s">
        <v>3145</v>
      </c>
      <c r="D2052" s="255" t="s">
        <v>3328</v>
      </c>
      <c r="E2052" s="258">
        <v>45169</v>
      </c>
      <c r="F2052" s="255"/>
      <c r="G2052" s="255"/>
      <c r="H2052" s="255"/>
      <c r="I2052" s="254"/>
      <c r="J2052" s="254"/>
      <c r="K2052" s="254"/>
    </row>
    <row r="2053" spans="1:11" s="29" customFormat="1" ht="13.8" x14ac:dyDescent="0.25">
      <c r="A2053" s="256" t="s">
        <v>3309</v>
      </c>
      <c r="B2053" s="257" t="s">
        <v>3354</v>
      </c>
      <c r="C2053" s="255" t="s">
        <v>3152</v>
      </c>
      <c r="D2053" s="255" t="s">
        <v>3328</v>
      </c>
      <c r="E2053" s="258">
        <v>45169</v>
      </c>
      <c r="F2053" s="255"/>
      <c r="G2053" s="255"/>
      <c r="H2053" s="255"/>
      <c r="I2053" s="254"/>
      <c r="J2053" s="254"/>
      <c r="K2053" s="254"/>
    </row>
    <row r="2054" spans="1:11" s="29" customFormat="1" ht="13.8" x14ac:dyDescent="0.25">
      <c r="A2054" s="259" t="s">
        <v>3376</v>
      </c>
      <c r="B2054" s="257" t="s">
        <v>3148</v>
      </c>
      <c r="C2054" s="255" t="s">
        <v>3329</v>
      </c>
      <c r="D2054" s="255" t="s">
        <v>3328</v>
      </c>
      <c r="E2054" s="258">
        <v>45169</v>
      </c>
      <c r="F2054" s="255"/>
      <c r="G2054" s="255"/>
      <c r="H2054" s="255"/>
      <c r="I2054" s="254"/>
      <c r="J2054" s="254"/>
      <c r="K2054" s="254"/>
    </row>
    <row r="2055" spans="1:11" s="29" customFormat="1" ht="13.8" x14ac:dyDescent="0.25">
      <c r="A2055" s="256" t="s">
        <v>3310</v>
      </c>
      <c r="B2055" s="257" t="s">
        <v>2039</v>
      </c>
      <c r="C2055" s="255" t="s">
        <v>3145</v>
      </c>
      <c r="D2055" s="255" t="s">
        <v>3328</v>
      </c>
      <c r="E2055" s="258">
        <v>45169</v>
      </c>
      <c r="F2055" s="255"/>
      <c r="G2055" s="255"/>
      <c r="H2055" s="255"/>
      <c r="I2055" s="254"/>
      <c r="J2055" s="254"/>
      <c r="K2055" s="254"/>
    </row>
    <row r="2056" spans="1:11" s="29" customFormat="1" ht="13.8" x14ac:dyDescent="0.25">
      <c r="A2056" s="256" t="s">
        <v>3348</v>
      </c>
      <c r="B2056" s="257" t="s">
        <v>3354</v>
      </c>
      <c r="C2056" s="255" t="s">
        <v>3152</v>
      </c>
      <c r="D2056" s="255" t="s">
        <v>3328</v>
      </c>
      <c r="E2056" s="258">
        <v>45169</v>
      </c>
      <c r="F2056" s="255"/>
      <c r="G2056" s="255"/>
      <c r="H2056" s="255"/>
      <c r="I2056" s="254"/>
      <c r="J2056" s="254"/>
      <c r="K2056" s="254"/>
    </row>
    <row r="2057" spans="1:11" s="29" customFormat="1" ht="13.8" x14ac:dyDescent="0.25">
      <c r="A2057" s="256" t="s">
        <v>3311</v>
      </c>
      <c r="B2057" s="257" t="s">
        <v>2039</v>
      </c>
      <c r="C2057" s="255" t="s">
        <v>3145</v>
      </c>
      <c r="D2057" s="255" t="s">
        <v>3328</v>
      </c>
      <c r="E2057" s="258">
        <v>45169</v>
      </c>
      <c r="F2057" s="255"/>
      <c r="G2057" s="255"/>
      <c r="H2057" s="255"/>
      <c r="I2057" s="254"/>
      <c r="J2057" s="254"/>
      <c r="K2057" s="254"/>
    </row>
    <row r="2058" spans="1:11" s="29" customFormat="1" ht="13.8" x14ac:dyDescent="0.25">
      <c r="A2058" s="256" t="s">
        <v>3312</v>
      </c>
      <c r="B2058" s="257" t="s">
        <v>2039</v>
      </c>
      <c r="C2058" s="255" t="s">
        <v>3145</v>
      </c>
      <c r="D2058" s="255" t="s">
        <v>3328</v>
      </c>
      <c r="E2058" s="258">
        <v>45169</v>
      </c>
      <c r="F2058" s="255"/>
      <c r="G2058" s="255"/>
      <c r="H2058" s="255"/>
      <c r="I2058" s="254"/>
      <c r="J2058" s="254"/>
      <c r="K2058" s="254"/>
    </row>
    <row r="2059" spans="1:11" s="29" customFormat="1" ht="13.8" x14ac:dyDescent="0.25">
      <c r="A2059" s="259" t="s">
        <v>3377</v>
      </c>
      <c r="B2059" s="257" t="s">
        <v>3148</v>
      </c>
      <c r="C2059" s="255" t="s">
        <v>3329</v>
      </c>
      <c r="D2059" s="255" t="s">
        <v>3328</v>
      </c>
      <c r="E2059" s="258">
        <v>45169</v>
      </c>
      <c r="F2059" s="255"/>
      <c r="G2059" s="255"/>
      <c r="H2059" s="255"/>
      <c r="I2059" s="254"/>
      <c r="J2059" s="254"/>
      <c r="K2059" s="254"/>
    </row>
    <row r="2060" spans="1:11" s="29" customFormat="1" ht="13.8" x14ac:dyDescent="0.25">
      <c r="A2060" s="259" t="s">
        <v>1543</v>
      </c>
      <c r="B2060" s="257" t="s">
        <v>3148</v>
      </c>
      <c r="C2060" s="255" t="s">
        <v>3329</v>
      </c>
      <c r="D2060" s="255" t="s">
        <v>3328</v>
      </c>
      <c r="E2060" s="258">
        <v>45169</v>
      </c>
      <c r="F2060" s="255"/>
      <c r="G2060" s="255"/>
      <c r="H2060" s="255"/>
      <c r="I2060" s="254"/>
      <c r="J2060" s="254"/>
      <c r="K2060" s="254"/>
    </row>
    <row r="2061" spans="1:11" s="29" customFormat="1" ht="13.8" x14ac:dyDescent="0.25">
      <c r="A2061" s="259" t="s">
        <v>3378</v>
      </c>
      <c r="B2061" s="257" t="s">
        <v>3148</v>
      </c>
      <c r="C2061" s="255" t="s">
        <v>3329</v>
      </c>
      <c r="D2061" s="255" t="s">
        <v>3328</v>
      </c>
      <c r="E2061" s="258">
        <v>45169</v>
      </c>
      <c r="F2061" s="255"/>
      <c r="G2061" s="255"/>
      <c r="H2061" s="255"/>
      <c r="I2061" s="254"/>
      <c r="J2061" s="254"/>
      <c r="K2061" s="254"/>
    </row>
    <row r="2062" spans="1:11" s="29" customFormat="1" ht="13.8" x14ac:dyDescent="0.25">
      <c r="A2062" s="256" t="s">
        <v>3349</v>
      </c>
      <c r="B2062" s="257" t="s">
        <v>3354</v>
      </c>
      <c r="C2062" s="255" t="s">
        <v>3152</v>
      </c>
      <c r="D2062" s="255" t="s">
        <v>3328</v>
      </c>
      <c r="E2062" s="258">
        <v>45169</v>
      </c>
      <c r="F2062" s="255"/>
      <c r="G2062" s="255"/>
      <c r="H2062" s="255"/>
      <c r="I2062" s="254"/>
      <c r="J2062" s="254"/>
      <c r="K2062" s="254"/>
    </row>
    <row r="2063" spans="1:11" s="29" customFormat="1" ht="13.8" x14ac:dyDescent="0.25">
      <c r="A2063" s="256" t="s">
        <v>3313</v>
      </c>
      <c r="B2063" s="257" t="s">
        <v>3354</v>
      </c>
      <c r="C2063" s="255" t="s">
        <v>3152</v>
      </c>
      <c r="D2063" s="255" t="s">
        <v>3328</v>
      </c>
      <c r="E2063" s="258">
        <v>45169</v>
      </c>
      <c r="F2063" s="255"/>
      <c r="G2063" s="255"/>
      <c r="H2063" s="255"/>
      <c r="I2063" s="254"/>
      <c r="J2063" s="254"/>
      <c r="K2063" s="254"/>
    </row>
    <row r="2064" spans="1:11" s="29" customFormat="1" ht="13.8" x14ac:dyDescent="0.25">
      <c r="A2064" s="256" t="s">
        <v>3313</v>
      </c>
      <c r="B2064" s="257" t="s">
        <v>2039</v>
      </c>
      <c r="C2064" s="255" t="s">
        <v>3145</v>
      </c>
      <c r="D2064" s="255" t="s">
        <v>3328</v>
      </c>
      <c r="E2064" s="258">
        <v>45169</v>
      </c>
      <c r="F2064" s="255"/>
      <c r="G2064" s="255"/>
      <c r="H2064" s="255"/>
      <c r="I2064" s="254"/>
      <c r="J2064" s="254"/>
      <c r="K2064" s="254"/>
    </row>
    <row r="2065" spans="1:11" s="29" customFormat="1" ht="13.8" x14ac:dyDescent="0.25">
      <c r="A2065" s="259" t="s">
        <v>3379</v>
      </c>
      <c r="B2065" s="257" t="s">
        <v>3148</v>
      </c>
      <c r="C2065" s="255" t="s">
        <v>3329</v>
      </c>
      <c r="D2065" s="255" t="s">
        <v>3328</v>
      </c>
      <c r="E2065" s="258">
        <v>45169</v>
      </c>
      <c r="F2065" s="255"/>
      <c r="G2065" s="255"/>
      <c r="H2065" s="255"/>
      <c r="I2065" s="254"/>
      <c r="J2065" s="254"/>
      <c r="K2065" s="254"/>
    </row>
    <row r="2066" spans="1:11" s="29" customFormat="1" ht="13.8" x14ac:dyDescent="0.25">
      <c r="A2066" s="259" t="s">
        <v>3380</v>
      </c>
      <c r="B2066" s="257" t="s">
        <v>3148</v>
      </c>
      <c r="C2066" s="255" t="s">
        <v>3329</v>
      </c>
      <c r="D2066" s="255" t="s">
        <v>3328</v>
      </c>
      <c r="E2066" s="258">
        <v>45169</v>
      </c>
      <c r="F2066" s="255"/>
      <c r="G2066" s="255"/>
      <c r="H2066" s="255"/>
      <c r="I2066" s="254"/>
      <c r="J2066" s="254"/>
      <c r="K2066" s="254"/>
    </row>
    <row r="2067" spans="1:11" s="29" customFormat="1" ht="13.8" x14ac:dyDescent="0.25">
      <c r="A2067" s="259" t="s">
        <v>3381</v>
      </c>
      <c r="B2067" s="257" t="s">
        <v>3148</v>
      </c>
      <c r="C2067" s="255" t="s">
        <v>3329</v>
      </c>
      <c r="D2067" s="255" t="s">
        <v>3328</v>
      </c>
      <c r="E2067" s="258">
        <v>45169</v>
      </c>
      <c r="F2067" s="255"/>
      <c r="G2067" s="255"/>
      <c r="H2067" s="255"/>
      <c r="I2067" s="254"/>
      <c r="J2067" s="254"/>
      <c r="K2067" s="254"/>
    </row>
    <row r="2068" spans="1:11" s="29" customFormat="1" ht="13.8" x14ac:dyDescent="0.25">
      <c r="A2068" s="259" t="s">
        <v>3382</v>
      </c>
      <c r="B2068" s="257" t="s">
        <v>3148</v>
      </c>
      <c r="C2068" s="255" t="s">
        <v>3329</v>
      </c>
      <c r="D2068" s="255" t="s">
        <v>3328</v>
      </c>
      <c r="E2068" s="258">
        <v>45169</v>
      </c>
      <c r="F2068" s="255"/>
      <c r="G2068" s="255"/>
      <c r="H2068" s="255"/>
      <c r="I2068" s="254"/>
      <c r="J2068" s="254"/>
      <c r="K2068" s="254"/>
    </row>
    <row r="2069" spans="1:11" s="29" customFormat="1" ht="13.8" x14ac:dyDescent="0.25">
      <c r="A2069" s="256" t="s">
        <v>3314</v>
      </c>
      <c r="B2069" s="257" t="s">
        <v>2039</v>
      </c>
      <c r="C2069" s="255" t="s">
        <v>3145</v>
      </c>
      <c r="D2069" s="255" t="s">
        <v>3328</v>
      </c>
      <c r="E2069" s="258">
        <v>45169</v>
      </c>
      <c r="F2069" s="255"/>
      <c r="G2069" s="255"/>
      <c r="H2069" s="255"/>
      <c r="I2069" s="254"/>
      <c r="J2069" s="254"/>
      <c r="K2069" s="254"/>
    </row>
    <row r="2070" spans="1:11" s="29" customFormat="1" ht="13.8" x14ac:dyDescent="0.25">
      <c r="A2070" s="259" t="s">
        <v>3383</v>
      </c>
      <c r="B2070" s="257" t="s">
        <v>3148</v>
      </c>
      <c r="C2070" s="255" t="s">
        <v>3329</v>
      </c>
      <c r="D2070" s="255" t="s">
        <v>3328</v>
      </c>
      <c r="E2070" s="258">
        <v>45169</v>
      </c>
      <c r="F2070" s="255"/>
      <c r="G2070" s="255"/>
      <c r="H2070" s="255"/>
      <c r="I2070" s="254"/>
      <c r="J2070" s="254"/>
      <c r="K2070" s="254"/>
    </row>
    <row r="2071" spans="1:11" s="29" customFormat="1" ht="13.8" x14ac:dyDescent="0.25">
      <c r="A2071" s="259" t="s">
        <v>3384</v>
      </c>
      <c r="B2071" s="257" t="s">
        <v>3148</v>
      </c>
      <c r="C2071" s="255" t="s">
        <v>3329</v>
      </c>
      <c r="D2071" s="255" t="s">
        <v>3328</v>
      </c>
      <c r="E2071" s="258">
        <v>45169</v>
      </c>
      <c r="F2071" s="255"/>
      <c r="G2071" s="255"/>
      <c r="H2071" s="255"/>
      <c r="I2071" s="254"/>
      <c r="J2071" s="254"/>
      <c r="K2071" s="254"/>
    </row>
    <row r="2072" spans="1:11" s="29" customFormat="1" ht="13.8" x14ac:dyDescent="0.25">
      <c r="A2072" s="259" t="s">
        <v>2704</v>
      </c>
      <c r="B2072" s="257" t="s">
        <v>3148</v>
      </c>
      <c r="C2072" s="255" t="s">
        <v>3329</v>
      </c>
      <c r="D2072" s="255" t="s">
        <v>3328</v>
      </c>
      <c r="E2072" s="258">
        <v>45169</v>
      </c>
      <c r="F2072" s="255"/>
      <c r="G2072" s="255"/>
      <c r="H2072" s="255"/>
      <c r="I2072" s="254"/>
      <c r="J2072" s="254"/>
      <c r="K2072" s="254"/>
    </row>
    <row r="2073" spans="1:11" s="29" customFormat="1" ht="13.8" x14ac:dyDescent="0.25">
      <c r="A2073" s="259" t="s">
        <v>3385</v>
      </c>
      <c r="B2073" s="257" t="s">
        <v>3148</v>
      </c>
      <c r="C2073" s="255" t="s">
        <v>3329</v>
      </c>
      <c r="D2073" s="255" t="s">
        <v>3328</v>
      </c>
      <c r="E2073" s="258">
        <v>45169</v>
      </c>
      <c r="F2073" s="255"/>
      <c r="G2073" s="255"/>
      <c r="H2073" s="255"/>
      <c r="I2073" s="254"/>
      <c r="J2073" s="254"/>
      <c r="K2073" s="254"/>
    </row>
    <row r="2074" spans="1:11" s="29" customFormat="1" ht="13.8" x14ac:dyDescent="0.25">
      <c r="A2074" s="259" t="s">
        <v>3386</v>
      </c>
      <c r="B2074" s="257" t="s">
        <v>3148</v>
      </c>
      <c r="C2074" s="255" t="s">
        <v>3329</v>
      </c>
      <c r="D2074" s="255" t="s">
        <v>3328</v>
      </c>
      <c r="E2074" s="258">
        <v>45169</v>
      </c>
      <c r="F2074" s="255"/>
      <c r="G2074" s="255"/>
      <c r="H2074" s="255"/>
      <c r="I2074" s="254"/>
      <c r="J2074" s="254"/>
      <c r="K2074" s="254"/>
    </row>
    <row r="2075" spans="1:11" s="29" customFormat="1" ht="13.8" x14ac:dyDescent="0.25">
      <c r="A2075" s="256" t="s">
        <v>3315</v>
      </c>
      <c r="B2075" s="257" t="s">
        <v>2039</v>
      </c>
      <c r="C2075" s="255" t="s">
        <v>3145</v>
      </c>
      <c r="D2075" s="255" t="s">
        <v>3328</v>
      </c>
      <c r="E2075" s="258">
        <v>45169</v>
      </c>
      <c r="F2075" s="255"/>
      <c r="G2075" s="255"/>
      <c r="H2075" s="255"/>
      <c r="I2075" s="254"/>
      <c r="J2075" s="254"/>
      <c r="K2075" s="254"/>
    </row>
    <row r="2076" spans="1:11" s="29" customFormat="1" ht="13.8" x14ac:dyDescent="0.25">
      <c r="A2076" s="259" t="s">
        <v>3387</v>
      </c>
      <c r="B2076" s="257" t="s">
        <v>3148</v>
      </c>
      <c r="C2076" s="255" t="s">
        <v>3329</v>
      </c>
      <c r="D2076" s="255" t="s">
        <v>3328</v>
      </c>
      <c r="E2076" s="258">
        <v>45169</v>
      </c>
      <c r="F2076" s="255"/>
      <c r="G2076" s="255"/>
      <c r="H2076" s="255"/>
      <c r="I2076" s="254"/>
      <c r="J2076" s="254"/>
      <c r="K2076" s="254"/>
    </row>
    <row r="2077" spans="1:11" s="29" customFormat="1" ht="13.8" x14ac:dyDescent="0.25">
      <c r="A2077" s="256" t="s">
        <v>3316</v>
      </c>
      <c r="B2077" s="257" t="s">
        <v>2039</v>
      </c>
      <c r="C2077" s="255" t="s">
        <v>3145</v>
      </c>
      <c r="D2077" s="255" t="s">
        <v>3328</v>
      </c>
      <c r="E2077" s="258">
        <v>45169</v>
      </c>
      <c r="F2077" s="255"/>
      <c r="G2077" s="255"/>
      <c r="H2077" s="255"/>
      <c r="I2077" s="254"/>
      <c r="J2077" s="254"/>
      <c r="K2077" s="254"/>
    </row>
    <row r="2078" spans="1:11" s="29" customFormat="1" ht="13.8" x14ac:dyDescent="0.25">
      <c r="A2078" s="259" t="s">
        <v>3388</v>
      </c>
      <c r="B2078" s="257" t="s">
        <v>3148</v>
      </c>
      <c r="C2078" s="255" t="s">
        <v>3329</v>
      </c>
      <c r="D2078" s="255" t="s">
        <v>3328</v>
      </c>
      <c r="E2078" s="258">
        <v>45169</v>
      </c>
      <c r="F2078" s="255"/>
      <c r="G2078" s="255"/>
      <c r="H2078" s="255"/>
      <c r="I2078" s="254"/>
      <c r="J2078" s="254"/>
      <c r="K2078" s="254"/>
    </row>
    <row r="2079" spans="1:11" s="29" customFormat="1" ht="13.8" x14ac:dyDescent="0.25">
      <c r="A2079" s="259" t="s">
        <v>47</v>
      </c>
      <c r="B2079" s="257" t="s">
        <v>3148</v>
      </c>
      <c r="C2079" s="255" t="s">
        <v>3329</v>
      </c>
      <c r="D2079" s="255" t="s">
        <v>3328</v>
      </c>
      <c r="E2079" s="258">
        <v>45169</v>
      </c>
      <c r="F2079" s="255"/>
      <c r="G2079" s="255"/>
      <c r="H2079" s="255"/>
      <c r="I2079" s="254"/>
      <c r="J2079" s="254"/>
      <c r="K2079" s="254"/>
    </row>
    <row r="2080" spans="1:11" s="29" customFormat="1" ht="13.8" x14ac:dyDescent="0.25">
      <c r="A2080" s="259" t="s">
        <v>3389</v>
      </c>
      <c r="B2080" s="257" t="s">
        <v>3148</v>
      </c>
      <c r="C2080" s="255" t="s">
        <v>3329</v>
      </c>
      <c r="D2080" s="255" t="s">
        <v>3328</v>
      </c>
      <c r="E2080" s="258">
        <v>45169</v>
      </c>
      <c r="F2080" s="255"/>
      <c r="G2080" s="255"/>
      <c r="H2080" s="255"/>
      <c r="I2080" s="254"/>
      <c r="J2080" s="254"/>
      <c r="K2080" s="254"/>
    </row>
    <row r="2081" spans="1:11" s="29" customFormat="1" ht="13.8" x14ac:dyDescent="0.25">
      <c r="A2081" s="259" t="s">
        <v>3390</v>
      </c>
      <c r="B2081" s="257" t="s">
        <v>3148</v>
      </c>
      <c r="C2081" s="255" t="s">
        <v>3329</v>
      </c>
      <c r="D2081" s="255" t="s">
        <v>3328</v>
      </c>
      <c r="E2081" s="258">
        <v>45169</v>
      </c>
      <c r="F2081" s="255"/>
      <c r="G2081" s="255"/>
      <c r="H2081" s="255"/>
      <c r="I2081" s="254"/>
      <c r="J2081" s="254"/>
      <c r="K2081" s="254"/>
    </row>
    <row r="2082" spans="1:11" s="29" customFormat="1" ht="13.8" x14ac:dyDescent="0.25">
      <c r="A2082" s="256" t="s">
        <v>3317</v>
      </c>
      <c r="B2082" s="257" t="s">
        <v>2039</v>
      </c>
      <c r="C2082" s="255" t="s">
        <v>3145</v>
      </c>
      <c r="D2082" s="255" t="s">
        <v>3328</v>
      </c>
      <c r="E2082" s="258">
        <v>45169</v>
      </c>
      <c r="F2082" s="255"/>
      <c r="G2082" s="255"/>
      <c r="H2082" s="255"/>
      <c r="I2082" s="254"/>
      <c r="J2082" s="254"/>
      <c r="K2082" s="254"/>
    </row>
    <row r="2083" spans="1:11" s="29" customFormat="1" ht="13.8" x14ac:dyDescent="0.25">
      <c r="A2083" s="256" t="s">
        <v>3318</v>
      </c>
      <c r="B2083" s="257" t="s">
        <v>2039</v>
      </c>
      <c r="C2083" s="255" t="s">
        <v>3145</v>
      </c>
      <c r="D2083" s="255" t="s">
        <v>3328</v>
      </c>
      <c r="E2083" s="258">
        <v>45169</v>
      </c>
      <c r="F2083" s="255"/>
      <c r="G2083" s="255"/>
      <c r="H2083" s="255"/>
      <c r="I2083" s="254"/>
      <c r="J2083" s="254"/>
      <c r="K2083" s="254"/>
    </row>
    <row r="2084" spans="1:11" s="29" customFormat="1" ht="13.8" x14ac:dyDescent="0.25">
      <c r="A2084" s="256" t="s">
        <v>3319</v>
      </c>
      <c r="B2084" s="257" t="s">
        <v>2039</v>
      </c>
      <c r="C2084" s="255" t="s">
        <v>3145</v>
      </c>
      <c r="D2084" s="255" t="s">
        <v>3328</v>
      </c>
      <c r="E2084" s="258">
        <v>45169</v>
      </c>
      <c r="F2084" s="255"/>
      <c r="G2084" s="255"/>
      <c r="H2084" s="255"/>
      <c r="I2084" s="254"/>
      <c r="J2084" s="254"/>
      <c r="K2084" s="254"/>
    </row>
    <row r="2085" spans="1:11" s="29" customFormat="1" ht="13.8" x14ac:dyDescent="0.25">
      <c r="A2085" s="256" t="s">
        <v>3319</v>
      </c>
      <c r="B2085" s="257" t="s">
        <v>3354</v>
      </c>
      <c r="C2085" s="255" t="s">
        <v>3152</v>
      </c>
      <c r="D2085" s="255" t="s">
        <v>3328</v>
      </c>
      <c r="E2085" s="258">
        <v>45169</v>
      </c>
      <c r="F2085" s="255"/>
      <c r="G2085" s="255"/>
      <c r="H2085" s="255"/>
      <c r="I2085" s="254"/>
      <c r="J2085" s="254"/>
      <c r="K2085" s="254"/>
    </row>
    <row r="2086" spans="1:11" s="29" customFormat="1" ht="13.8" x14ac:dyDescent="0.25">
      <c r="A2086" s="256" t="s">
        <v>947</v>
      </c>
      <c r="B2086" s="257" t="s">
        <v>2039</v>
      </c>
      <c r="C2086" s="255" t="s">
        <v>3145</v>
      </c>
      <c r="D2086" s="255" t="s">
        <v>3328</v>
      </c>
      <c r="E2086" s="258">
        <v>45169</v>
      </c>
      <c r="F2086" s="255"/>
      <c r="G2086" s="255"/>
      <c r="H2086" s="255"/>
      <c r="I2086" s="254"/>
      <c r="J2086" s="254"/>
      <c r="K2086" s="254"/>
    </row>
    <row r="2087" spans="1:11" s="29" customFormat="1" ht="13.8" x14ac:dyDescent="0.25">
      <c r="A2087" s="256" t="s">
        <v>947</v>
      </c>
      <c r="B2087" s="257" t="s">
        <v>3354</v>
      </c>
      <c r="C2087" s="255" t="s">
        <v>3152</v>
      </c>
      <c r="D2087" s="255" t="s">
        <v>3328</v>
      </c>
      <c r="E2087" s="258">
        <v>45169</v>
      </c>
      <c r="F2087" s="255"/>
      <c r="G2087" s="255"/>
      <c r="H2087" s="255"/>
      <c r="I2087" s="254"/>
      <c r="J2087" s="254"/>
      <c r="K2087" s="254"/>
    </row>
    <row r="2088" spans="1:11" s="29" customFormat="1" ht="13.8" x14ac:dyDescent="0.25">
      <c r="A2088" s="256" t="s">
        <v>3320</v>
      </c>
      <c r="B2088" s="257" t="s">
        <v>2039</v>
      </c>
      <c r="C2088" s="255" t="s">
        <v>3145</v>
      </c>
      <c r="D2088" s="255" t="s">
        <v>3328</v>
      </c>
      <c r="E2088" s="258">
        <v>45169</v>
      </c>
      <c r="F2088" s="255"/>
      <c r="G2088" s="255"/>
      <c r="H2088" s="255"/>
      <c r="I2088" s="254"/>
      <c r="J2088" s="254"/>
      <c r="K2088" s="254"/>
    </row>
    <row r="2089" spans="1:11" s="29" customFormat="1" ht="13.8" x14ac:dyDescent="0.25">
      <c r="A2089" s="256" t="s">
        <v>3321</v>
      </c>
      <c r="B2089" s="257" t="s">
        <v>2039</v>
      </c>
      <c r="C2089" s="255" t="s">
        <v>3145</v>
      </c>
      <c r="D2089" s="255" t="s">
        <v>3328</v>
      </c>
      <c r="E2089" s="258">
        <v>45169</v>
      </c>
      <c r="F2089" s="255"/>
      <c r="G2089" s="255"/>
      <c r="H2089" s="255"/>
      <c r="I2089" s="254"/>
      <c r="J2089" s="254"/>
      <c r="K2089" s="254"/>
    </row>
    <row r="2090" spans="1:11" s="29" customFormat="1" ht="13.8" x14ac:dyDescent="0.25">
      <c r="A2090" s="256" t="s">
        <v>3322</v>
      </c>
      <c r="B2090" s="257" t="s">
        <v>2039</v>
      </c>
      <c r="C2090" s="255" t="s">
        <v>3145</v>
      </c>
      <c r="D2090" s="255" t="s">
        <v>3328</v>
      </c>
      <c r="E2090" s="258">
        <v>45169</v>
      </c>
      <c r="F2090" s="255"/>
      <c r="G2090" s="255"/>
      <c r="H2090" s="255"/>
      <c r="I2090" s="254"/>
      <c r="J2090" s="254"/>
      <c r="K2090" s="254"/>
    </row>
    <row r="2091" spans="1:11" s="29" customFormat="1" ht="13.8" x14ac:dyDescent="0.25">
      <c r="A2091" s="259" t="s">
        <v>3322</v>
      </c>
      <c r="B2091" s="257" t="s">
        <v>3148</v>
      </c>
      <c r="C2091" s="255" t="s">
        <v>3329</v>
      </c>
      <c r="D2091" s="255" t="s">
        <v>3328</v>
      </c>
      <c r="E2091" s="258">
        <v>45169</v>
      </c>
      <c r="F2091" s="255"/>
      <c r="G2091" s="255"/>
      <c r="H2091" s="255"/>
      <c r="I2091" s="254"/>
      <c r="J2091" s="254"/>
      <c r="K2091" s="254"/>
    </row>
    <row r="2092" spans="1:11" s="29" customFormat="1" ht="13.8" x14ac:dyDescent="0.25">
      <c r="A2092" s="256" t="s">
        <v>3322</v>
      </c>
      <c r="B2092" s="257" t="s">
        <v>2039</v>
      </c>
      <c r="C2092" s="255" t="s">
        <v>3145</v>
      </c>
      <c r="D2092" s="255" t="s">
        <v>3328</v>
      </c>
      <c r="E2092" s="258">
        <v>45169</v>
      </c>
      <c r="F2092" s="255"/>
      <c r="G2092" s="255"/>
      <c r="H2092" s="255"/>
      <c r="I2092" s="254"/>
      <c r="J2092" s="254"/>
      <c r="K2092" s="254"/>
    </row>
    <row r="2093" spans="1:11" s="29" customFormat="1" ht="13.8" x14ac:dyDescent="0.25">
      <c r="A2093" s="256" t="s">
        <v>3322</v>
      </c>
      <c r="B2093" s="257" t="s">
        <v>3354</v>
      </c>
      <c r="C2093" s="255" t="s">
        <v>3152</v>
      </c>
      <c r="D2093" s="255" t="s">
        <v>3328</v>
      </c>
      <c r="E2093" s="258">
        <v>45169</v>
      </c>
      <c r="F2093" s="255"/>
      <c r="G2093" s="255"/>
      <c r="H2093" s="255"/>
      <c r="I2093" s="254"/>
      <c r="J2093" s="254"/>
      <c r="K2093" s="254"/>
    </row>
    <row r="2094" spans="1:11" s="29" customFormat="1" ht="13.8" x14ac:dyDescent="0.25">
      <c r="A2094" s="259" t="s">
        <v>3391</v>
      </c>
      <c r="B2094" s="257" t="s">
        <v>3148</v>
      </c>
      <c r="C2094" s="255" t="s">
        <v>3329</v>
      </c>
      <c r="D2094" s="255" t="s">
        <v>3328</v>
      </c>
      <c r="E2094" s="258">
        <v>45169</v>
      </c>
      <c r="F2094" s="255"/>
      <c r="G2094" s="255"/>
      <c r="H2094" s="255"/>
      <c r="I2094" s="254"/>
      <c r="J2094" s="254"/>
      <c r="K2094" s="254"/>
    </row>
    <row r="2095" spans="1:11" s="29" customFormat="1" ht="13.8" x14ac:dyDescent="0.25">
      <c r="A2095" s="256" t="s">
        <v>3351</v>
      </c>
      <c r="B2095" s="257" t="s">
        <v>3354</v>
      </c>
      <c r="C2095" s="255" t="s">
        <v>3152</v>
      </c>
      <c r="D2095" s="255" t="s">
        <v>3328</v>
      </c>
      <c r="E2095" s="258">
        <v>45169</v>
      </c>
      <c r="F2095" s="255"/>
      <c r="G2095" s="255"/>
      <c r="H2095" s="255"/>
      <c r="I2095" s="254"/>
      <c r="J2095" s="254"/>
      <c r="K2095" s="254"/>
    </row>
    <row r="2096" spans="1:11" s="29" customFormat="1" ht="13.8" x14ac:dyDescent="0.25">
      <c r="A2096" s="256" t="s">
        <v>3352</v>
      </c>
      <c r="B2096" s="257" t="s">
        <v>3354</v>
      </c>
      <c r="C2096" s="255" t="s">
        <v>3152</v>
      </c>
      <c r="D2096" s="255" t="s">
        <v>3328</v>
      </c>
      <c r="E2096" s="258">
        <v>45169</v>
      </c>
      <c r="F2096" s="255"/>
      <c r="G2096" s="255"/>
      <c r="H2096" s="255"/>
      <c r="I2096" s="254"/>
      <c r="J2096" s="254"/>
      <c r="K2096" s="254"/>
    </row>
    <row r="2097" spans="1:11" s="29" customFormat="1" ht="13.8" x14ac:dyDescent="0.25">
      <c r="A2097" s="259" t="s">
        <v>3392</v>
      </c>
      <c r="B2097" s="257" t="s">
        <v>3148</v>
      </c>
      <c r="C2097" s="255" t="s">
        <v>3329</v>
      </c>
      <c r="D2097" s="255" t="s">
        <v>3328</v>
      </c>
      <c r="E2097" s="258">
        <v>45169</v>
      </c>
      <c r="F2097" s="255"/>
      <c r="G2097" s="255"/>
      <c r="H2097" s="255"/>
      <c r="I2097" s="254"/>
      <c r="J2097" s="254"/>
      <c r="K2097" s="254"/>
    </row>
    <row r="2098" spans="1:11" s="29" customFormat="1" ht="13.8" x14ac:dyDescent="0.25">
      <c r="A2098" s="259" t="s">
        <v>1289</v>
      </c>
      <c r="B2098" s="257" t="s">
        <v>3148</v>
      </c>
      <c r="C2098" s="255" t="s">
        <v>3329</v>
      </c>
      <c r="D2098" s="255" t="s">
        <v>3328</v>
      </c>
      <c r="E2098" s="258">
        <v>45169</v>
      </c>
      <c r="F2098" s="255"/>
      <c r="G2098" s="255"/>
      <c r="H2098" s="255"/>
      <c r="I2098" s="254"/>
      <c r="J2098" s="254"/>
      <c r="K2098" s="254"/>
    </row>
    <row r="2099" spans="1:11" s="29" customFormat="1" ht="13.8" x14ac:dyDescent="0.25">
      <c r="A2099" s="259" t="s">
        <v>3393</v>
      </c>
      <c r="B2099" s="257" t="s">
        <v>3148</v>
      </c>
      <c r="C2099" s="255" t="s">
        <v>3329</v>
      </c>
      <c r="D2099" s="255" t="s">
        <v>3328</v>
      </c>
      <c r="E2099" s="258">
        <v>45169</v>
      </c>
      <c r="F2099" s="255"/>
      <c r="G2099" s="255"/>
      <c r="H2099" s="255"/>
      <c r="I2099" s="254"/>
      <c r="J2099" s="254"/>
      <c r="K2099" s="254"/>
    </row>
    <row r="2100" spans="1:11" s="29" customFormat="1" ht="13.8" x14ac:dyDescent="0.25">
      <c r="A2100" s="256" t="s">
        <v>3323</v>
      </c>
      <c r="B2100" s="257" t="s">
        <v>2039</v>
      </c>
      <c r="C2100" s="255" t="s">
        <v>3145</v>
      </c>
      <c r="D2100" s="255" t="s">
        <v>3328</v>
      </c>
      <c r="E2100" s="258">
        <v>45169</v>
      </c>
      <c r="F2100" s="255"/>
      <c r="G2100" s="255"/>
      <c r="H2100" s="255"/>
      <c r="I2100" s="254"/>
      <c r="J2100" s="254"/>
      <c r="K2100" s="254"/>
    </row>
    <row r="2101" spans="1:11" s="29" customFormat="1" ht="13.8" x14ac:dyDescent="0.25">
      <c r="A2101" s="256" t="s">
        <v>3323</v>
      </c>
      <c r="B2101" s="257" t="s">
        <v>3354</v>
      </c>
      <c r="C2101" s="255" t="s">
        <v>3152</v>
      </c>
      <c r="D2101" s="255" t="s">
        <v>3328</v>
      </c>
      <c r="E2101" s="258">
        <v>45169</v>
      </c>
      <c r="F2101" s="255"/>
      <c r="G2101" s="255"/>
      <c r="H2101" s="255"/>
      <c r="I2101" s="254"/>
      <c r="J2101" s="254"/>
      <c r="K2101" s="254"/>
    </row>
    <row r="2102" spans="1:11" s="29" customFormat="1" ht="13.8" x14ac:dyDescent="0.25">
      <c r="A2102" s="256" t="s">
        <v>3324</v>
      </c>
      <c r="B2102" s="257" t="s">
        <v>2039</v>
      </c>
      <c r="C2102" s="255" t="s">
        <v>3145</v>
      </c>
      <c r="D2102" s="255" t="s">
        <v>3328</v>
      </c>
      <c r="E2102" s="258">
        <v>45169</v>
      </c>
      <c r="F2102" s="255"/>
      <c r="G2102" s="255"/>
      <c r="H2102" s="255"/>
      <c r="I2102" s="254"/>
      <c r="J2102" s="254"/>
      <c r="K2102" s="254"/>
    </row>
    <row r="2103" spans="1:11" s="29" customFormat="1" ht="13.8" x14ac:dyDescent="0.25">
      <c r="A2103" s="259" t="s">
        <v>2949</v>
      </c>
      <c r="B2103" s="257" t="s">
        <v>3148</v>
      </c>
      <c r="C2103" s="255" t="s">
        <v>3329</v>
      </c>
      <c r="D2103" s="255" t="s">
        <v>3328</v>
      </c>
      <c r="E2103" s="258">
        <v>45169</v>
      </c>
      <c r="F2103" s="255"/>
      <c r="G2103" s="255"/>
      <c r="H2103" s="255"/>
      <c r="I2103" s="254"/>
      <c r="J2103" s="254"/>
      <c r="K2103" s="254"/>
    </row>
    <row r="2104" spans="1:11" s="29" customFormat="1" ht="13.8" x14ac:dyDescent="0.25">
      <c r="A2104" s="259" t="s">
        <v>3394</v>
      </c>
      <c r="B2104" s="257" t="s">
        <v>3148</v>
      </c>
      <c r="C2104" s="255" t="s">
        <v>3329</v>
      </c>
      <c r="D2104" s="255" t="s">
        <v>3328</v>
      </c>
      <c r="E2104" s="258">
        <v>45169</v>
      </c>
      <c r="F2104" s="255"/>
      <c r="G2104" s="255"/>
      <c r="H2104" s="255"/>
      <c r="I2104" s="254"/>
      <c r="J2104" s="254"/>
      <c r="K2104" s="254"/>
    </row>
    <row r="2105" spans="1:11" s="29" customFormat="1" ht="13.8" x14ac:dyDescent="0.25">
      <c r="A2105" s="259" t="s">
        <v>3395</v>
      </c>
      <c r="B2105" s="257" t="s">
        <v>3148</v>
      </c>
      <c r="C2105" s="255" t="s">
        <v>3329</v>
      </c>
      <c r="D2105" s="255" t="s">
        <v>3328</v>
      </c>
      <c r="E2105" s="258">
        <v>45169</v>
      </c>
      <c r="F2105" s="255"/>
      <c r="G2105" s="255"/>
      <c r="H2105" s="255"/>
      <c r="I2105" s="254"/>
      <c r="J2105" s="254"/>
      <c r="K2105" s="254"/>
    </row>
    <row r="2106" spans="1:11" s="29" customFormat="1" ht="13.8" x14ac:dyDescent="0.25">
      <c r="A2106" s="256" t="s">
        <v>3325</v>
      </c>
      <c r="B2106" s="257" t="s">
        <v>2039</v>
      </c>
      <c r="C2106" s="255" t="s">
        <v>3145</v>
      </c>
      <c r="D2106" s="255" t="s">
        <v>3328</v>
      </c>
      <c r="E2106" s="258">
        <v>45169</v>
      </c>
      <c r="F2106" s="255"/>
      <c r="G2106" s="255"/>
      <c r="H2106" s="255"/>
      <c r="I2106" s="254"/>
      <c r="J2106" s="254"/>
      <c r="K2106" s="254"/>
    </row>
    <row r="2107" spans="1:11" s="29" customFormat="1" ht="13.8" x14ac:dyDescent="0.25">
      <c r="A2107" s="259" t="s">
        <v>15</v>
      </c>
      <c r="B2107" s="257" t="s">
        <v>3148</v>
      </c>
      <c r="C2107" s="255" t="s">
        <v>3329</v>
      </c>
      <c r="D2107" s="255" t="s">
        <v>3328</v>
      </c>
      <c r="E2107" s="258">
        <v>45169</v>
      </c>
      <c r="F2107" s="255"/>
      <c r="G2107" s="255"/>
      <c r="H2107" s="255"/>
      <c r="I2107" s="254"/>
      <c r="J2107" s="254"/>
      <c r="K2107" s="254"/>
    </row>
    <row r="2108" spans="1:11" s="29" customFormat="1" ht="13.8" x14ac:dyDescent="0.25">
      <c r="A2108" s="256" t="s">
        <v>3353</v>
      </c>
      <c r="B2108" s="257" t="s">
        <v>3354</v>
      </c>
      <c r="C2108" s="255" t="s">
        <v>3152</v>
      </c>
      <c r="D2108" s="255" t="s">
        <v>3328</v>
      </c>
      <c r="E2108" s="258">
        <v>45169</v>
      </c>
      <c r="F2108" s="255"/>
      <c r="G2108" s="255"/>
      <c r="H2108" s="255"/>
      <c r="I2108" s="254"/>
      <c r="J2108" s="254"/>
      <c r="K2108" s="254"/>
    </row>
    <row r="2109" spans="1:11" s="29" customFormat="1" ht="13.8" x14ac:dyDescent="0.25">
      <c r="A2109" s="259" t="s">
        <v>3396</v>
      </c>
      <c r="B2109" s="257" t="s">
        <v>3148</v>
      </c>
      <c r="C2109" s="255" t="s">
        <v>3329</v>
      </c>
      <c r="D2109" s="255" t="s">
        <v>3328</v>
      </c>
      <c r="E2109" s="258">
        <v>45169</v>
      </c>
      <c r="F2109" s="255"/>
      <c r="G2109" s="255"/>
      <c r="H2109" s="255"/>
      <c r="I2109" s="254"/>
      <c r="J2109" s="254"/>
      <c r="K2109" s="254"/>
    </row>
    <row r="2110" spans="1:11" s="29" customFormat="1" ht="13.8" x14ac:dyDescent="0.25">
      <c r="A2110" s="256" t="s">
        <v>3164</v>
      </c>
      <c r="B2110" s="257" t="s">
        <v>2039</v>
      </c>
      <c r="C2110" s="255" t="s">
        <v>3145</v>
      </c>
      <c r="D2110" s="255" t="s">
        <v>3328</v>
      </c>
      <c r="E2110" s="258">
        <v>45169</v>
      </c>
      <c r="F2110" s="255"/>
      <c r="G2110" s="255"/>
      <c r="H2110" s="255"/>
      <c r="I2110" s="254"/>
      <c r="J2110" s="254"/>
      <c r="K2110" s="254"/>
    </row>
    <row r="2111" spans="1:11" s="29" customFormat="1" ht="13.8" x14ac:dyDescent="0.25">
      <c r="A2111" s="256" t="s">
        <v>3164</v>
      </c>
      <c r="B2111" s="257" t="s">
        <v>3354</v>
      </c>
      <c r="C2111" s="255" t="s">
        <v>3152</v>
      </c>
      <c r="D2111" s="255" t="s">
        <v>3328</v>
      </c>
      <c r="E2111" s="258">
        <v>45169</v>
      </c>
      <c r="F2111" s="255"/>
      <c r="G2111" s="255"/>
      <c r="H2111" s="255"/>
      <c r="I2111" s="254"/>
      <c r="J2111" s="254"/>
      <c r="K2111" s="254"/>
    </row>
    <row r="2112" spans="1:11" s="29" customFormat="1" ht="13.8" x14ac:dyDescent="0.25">
      <c r="A2112" s="256" t="s">
        <v>3326</v>
      </c>
      <c r="B2112" s="257" t="s">
        <v>2039</v>
      </c>
      <c r="C2112" s="255" t="s">
        <v>3145</v>
      </c>
      <c r="D2112" s="255" t="s">
        <v>3328</v>
      </c>
      <c r="E2112" s="258">
        <v>45169</v>
      </c>
      <c r="F2112" s="255"/>
      <c r="G2112" s="255"/>
      <c r="H2112" s="255"/>
      <c r="I2112" s="254"/>
      <c r="J2112" s="254"/>
      <c r="K2112" s="254"/>
    </row>
    <row r="2113" spans="1:11" s="29" customFormat="1" ht="13.8" x14ac:dyDescent="0.25">
      <c r="A2113" s="259" t="s">
        <v>3397</v>
      </c>
      <c r="B2113" s="257" t="s">
        <v>3148</v>
      </c>
      <c r="C2113" s="255" t="s">
        <v>3329</v>
      </c>
      <c r="D2113" s="255" t="s">
        <v>3328</v>
      </c>
      <c r="E2113" s="258">
        <v>45169</v>
      </c>
      <c r="F2113" s="255"/>
      <c r="G2113" s="255"/>
      <c r="H2113" s="255"/>
      <c r="I2113" s="254"/>
      <c r="J2113" s="254"/>
      <c r="K2113" s="254"/>
    </row>
    <row r="2114" spans="1:11" s="29" customFormat="1" ht="13.8" x14ac:dyDescent="0.25">
      <c r="A2114" s="259" t="s">
        <v>3398</v>
      </c>
      <c r="B2114" s="257" t="s">
        <v>3148</v>
      </c>
      <c r="C2114" s="255" t="s">
        <v>3329</v>
      </c>
      <c r="D2114" s="255" t="s">
        <v>3328</v>
      </c>
      <c r="E2114" s="258">
        <v>45169</v>
      </c>
      <c r="F2114" s="255"/>
      <c r="G2114" s="255"/>
      <c r="H2114" s="255"/>
      <c r="I2114" s="254"/>
      <c r="J2114" s="254"/>
      <c r="K2114" s="254"/>
    </row>
    <row r="2115" spans="1:11" s="29" customFormat="1" ht="13.8" x14ac:dyDescent="0.25">
      <c r="A2115" s="259" t="s">
        <v>83</v>
      </c>
      <c r="B2115" s="257" t="s">
        <v>3148</v>
      </c>
      <c r="C2115" s="255" t="s">
        <v>3329</v>
      </c>
      <c r="D2115" s="255" t="s">
        <v>3328</v>
      </c>
      <c r="E2115" s="258">
        <v>45169</v>
      </c>
      <c r="F2115" s="255"/>
      <c r="G2115" s="255"/>
      <c r="H2115" s="255"/>
      <c r="I2115" s="254"/>
      <c r="J2115" s="254"/>
      <c r="K2115" s="254"/>
    </row>
    <row r="2116" spans="1:11" s="29" customFormat="1" ht="13.8" x14ac:dyDescent="0.25">
      <c r="A2116" s="256" t="s">
        <v>1029</v>
      </c>
      <c r="B2116" s="257" t="s">
        <v>2039</v>
      </c>
      <c r="C2116" s="255" t="s">
        <v>3145</v>
      </c>
      <c r="D2116" s="255" t="s">
        <v>3328</v>
      </c>
      <c r="E2116" s="258">
        <v>45169</v>
      </c>
      <c r="F2116" s="255"/>
      <c r="G2116" s="255"/>
      <c r="H2116" s="255"/>
      <c r="I2116" s="254"/>
      <c r="J2116" s="254"/>
      <c r="K2116" s="254"/>
    </row>
    <row r="2117" spans="1:11" s="29" customFormat="1" ht="13.8" x14ac:dyDescent="0.25">
      <c r="A2117" s="259" t="s">
        <v>619</v>
      </c>
      <c r="B2117" s="257" t="s">
        <v>3148</v>
      </c>
      <c r="C2117" s="255" t="s">
        <v>3329</v>
      </c>
      <c r="D2117" s="255" t="s">
        <v>3328</v>
      </c>
      <c r="E2117" s="258">
        <v>45169</v>
      </c>
      <c r="F2117" s="255"/>
      <c r="G2117" s="255"/>
      <c r="H2117" s="255"/>
      <c r="I2117" s="254"/>
      <c r="J2117" s="254"/>
      <c r="K2117" s="254"/>
    </row>
    <row r="2118" spans="1:11" s="29" customFormat="1" ht="13.8" x14ac:dyDescent="0.25">
      <c r="A2118" s="256" t="s">
        <v>3327</v>
      </c>
      <c r="B2118" s="257" t="s">
        <v>2039</v>
      </c>
      <c r="C2118" s="255" t="s">
        <v>3145</v>
      </c>
      <c r="D2118" s="255" t="s">
        <v>3328</v>
      </c>
      <c r="E2118" s="258">
        <v>45169</v>
      </c>
      <c r="F2118" s="255"/>
      <c r="G2118" s="255"/>
      <c r="H2118" s="255"/>
      <c r="I2118" s="254"/>
      <c r="J2118" s="254"/>
      <c r="K2118" s="254"/>
    </row>
    <row r="2119" spans="1:11" s="29" customFormat="1" ht="13.8" x14ac:dyDescent="0.25">
      <c r="A2119" s="259" t="s">
        <v>1041</v>
      </c>
      <c r="B2119" s="257" t="s">
        <v>3148</v>
      </c>
      <c r="C2119" s="255" t="s">
        <v>3329</v>
      </c>
      <c r="D2119" s="255" t="s">
        <v>3328</v>
      </c>
      <c r="E2119" s="258">
        <v>45169</v>
      </c>
      <c r="F2119" s="255"/>
      <c r="G2119" s="255"/>
      <c r="H2119" s="255"/>
      <c r="I2119" s="254"/>
      <c r="J2119" s="254"/>
      <c r="K2119" s="254"/>
    </row>
    <row r="2120" spans="1:11" s="29" customFormat="1" ht="13.8" x14ac:dyDescent="0.25">
      <c r="A2120" s="259" t="s">
        <v>1950</v>
      </c>
      <c r="B2120" s="257" t="s">
        <v>3148</v>
      </c>
      <c r="C2120" s="255" t="s">
        <v>3329</v>
      </c>
      <c r="D2120" s="255" t="s">
        <v>3328</v>
      </c>
      <c r="E2120" s="258">
        <v>45169</v>
      </c>
      <c r="F2120" s="255"/>
      <c r="G2120" s="255"/>
      <c r="H2120" s="255"/>
      <c r="I2120" s="254"/>
      <c r="J2120" s="254"/>
      <c r="K2120" s="254"/>
    </row>
    <row r="2121" spans="1:11" s="29" customFormat="1" ht="13.8" x14ac:dyDescent="0.25">
      <c r="A2121" s="259" t="s">
        <v>3400</v>
      </c>
      <c r="B2121" s="257" t="s">
        <v>3148</v>
      </c>
      <c r="C2121" s="255" t="s">
        <v>3329</v>
      </c>
      <c r="D2121" s="255" t="s">
        <v>3328</v>
      </c>
      <c r="E2121" s="258">
        <v>45169</v>
      </c>
      <c r="F2121" s="255"/>
      <c r="G2121" s="255"/>
      <c r="H2121" s="255"/>
      <c r="I2121" s="254"/>
      <c r="J2121" s="254"/>
      <c r="K2121" s="254"/>
    </row>
    <row r="2122" spans="1:11" s="29" customFormat="1" ht="13.8" x14ac:dyDescent="0.25">
      <c r="A2122" s="259" t="s">
        <v>3111</v>
      </c>
      <c r="B2122" s="257" t="s">
        <v>3148</v>
      </c>
      <c r="C2122" s="255" t="s">
        <v>3329</v>
      </c>
      <c r="D2122" s="255" t="s">
        <v>3328</v>
      </c>
      <c r="E2122" s="258">
        <v>45169</v>
      </c>
      <c r="F2122" s="255"/>
      <c r="G2122" s="255"/>
      <c r="H2122" s="255"/>
      <c r="I2122" s="254"/>
      <c r="J2122" s="254"/>
      <c r="K2122" s="254"/>
    </row>
    <row r="2124" spans="1:11" s="29" customFormat="1" ht="13.8" x14ac:dyDescent="0.3">
      <c r="A2124" s="135" t="s">
        <v>6120</v>
      </c>
      <c r="B2124" s="131" t="s">
        <v>7550</v>
      </c>
      <c r="C2124" s="96" t="s">
        <v>3086</v>
      </c>
      <c r="D2124" s="96" t="s">
        <v>1980</v>
      </c>
      <c r="E2124" s="107">
        <v>45016</v>
      </c>
      <c r="F2124" s="93"/>
      <c r="G2124" s="93"/>
      <c r="H2124" s="93"/>
      <c r="I2124" s="99"/>
      <c r="J2124" s="99"/>
      <c r="K2124" s="99"/>
    </row>
  </sheetData>
  <protectedRanges>
    <protectedRange sqref="B551 B588 A558 B531 B542 A528:B530 A552:B557 A560 B558:B560 A561:B587 A543:B550 A532:B541" name="AllowSortFilter_13"/>
    <protectedRange sqref="C552:C558 C528:C530 C560:C587 C543:C550 C532:C541" name="AllowSortFilter_14"/>
    <protectedRange sqref="E565 E581:E588 E575:E579 E567:E573 E528:E563" name="AllowSortFilter_15"/>
    <protectedRange sqref="B1911" name="AllowSortFilter_1_1"/>
    <protectedRange sqref="E1911" name="AllowSortFilter_3_1"/>
  </protectedRanges>
  <hyperlinks>
    <hyperlink ref="A23" location="'ALERT SERVICES, INC.'!A1" tooltip="Click to go to ALERT SERVICES, INC. tab" display="ALERT SERVICES, INC." xr:uid="{427DE3A6-8905-4A01-9527-3CECFCA109A8}"/>
    <hyperlink ref="A116" location="'Audio Visual Aids'!A1" tooltip="Click to go to Audio Visual Aids tab" display="Audio Visual Aids" xr:uid="{8A7D8279-0A0C-4F6D-ACDE-2C659B911297}"/>
    <hyperlink ref="A202" location="'Branded1st.com'!A1" tooltip="Click to go to Branded1st.com tab" display="Branded1st.com" xr:uid="{15E54046-C156-4D2E-B1C6-717B1CDCDCC3}"/>
    <hyperlink ref="A359" location="'College Guidance Consultants'!A1" tooltip="Click to go to College Guidance Consultants tab" display="College Guidance Consultants" xr:uid="{79BEE527-D5AD-474D-9C1B-E8E47C5A2E80}"/>
    <hyperlink ref="A388" location="'Concote dba Insulfab'!A1" tooltip="Click to go to Concote dba Insulfab tab" display="Concote dba Insulfab" xr:uid="{B3356296-CC48-4736-B6D9-774ABDB535FB}"/>
    <hyperlink ref="A443" location="'Dailey Solutions'!A1" tooltip="Click to go to Dailey Solutions tab" display="Dailey Solutions" xr:uid="{C3815F2D-A7BB-48E0-A7DB-7ACC1501459D}"/>
    <hyperlink ref="A621" location="'Express Booksellers'!A1" tooltip="Click to go to Express Booksellers tab" display="Express Booksellers" xr:uid="{E572B9EC-3B73-4F6F-8D78-2B5C403E7E5B}"/>
    <hyperlink ref="A752" location="'Goodheart-Willcox Publisher'!A1" tooltip="Click to go to Goodheart-Willcox Publisher tab" display="Goodheart-Willcox Publisher" xr:uid="{521733EA-C485-41FC-8F8E-405F4A4AC477}"/>
    <hyperlink ref="A765" location="'Gray Technologies'!A1" tooltip="Click to go to Gray Technologies tab" display="Gray Technologies" xr:uid="{3E701D67-58C9-44D8-B399-CCAAD5187599}"/>
    <hyperlink ref="A968" location="'Kagan Publishing'!A1" tooltip="Click to go to Kagan Publishing tab" display="Kagan Publishing" xr:uid="{BE609E54-A361-4417-8542-BF05CD815420}"/>
    <hyperlink ref="A970" location="'KAMICO Instructional Media, In'!A1" tooltip="Click to go to KAMICO Instructional Media, In tab" display="KAMICO Instructional Media, In" xr:uid="{D9E5D3EA-CAA2-44E1-A906-87BF32C5BC80}"/>
    <hyperlink ref="A1001" location="'Knowledge Matters, Inc.'!A1" tooltip="Click to go to Knowledge Matters, Inc. tab" display="Knowledge Matters, Inc." xr:uid="{E17ED4CC-EF87-4FF2-91FA-EFAFC3D178DC}"/>
    <hyperlink ref="A1019" location="'LAKESHORE LEARNING MATERIALS'!A1" tooltip="Click to go to LAKESHORE LEARNING MATERIALS tab" display="LAKESHORE LEARNING MATERIALS" xr:uid="{E0D2BEE0-C033-4C12-A31E-F68A2C572856}"/>
    <hyperlink ref="A1140" location="'Maxi Aids Inc'!A1" tooltip="Click to go to Maxi Aids Inc tab" display="Maxi Aids Inc" xr:uid="{2541BE1C-A100-47D2-9966-4159BEA1CBDB}"/>
    <hyperlink ref="A1166" location="'Medco Supply Company'!A1" tooltip="Click to go to Medco Supply Company tab" display="Medco Supply Company" xr:uid="{51C51D8C-9365-4690-AC19-DFB3FACDD916}"/>
    <hyperlink ref="A1197" location="'MIDWEST TECHNOLOGY PRODUCTS'!A1" tooltip="Click to go to MIDWEST TECHNOLOGY PRODUCTS tab" display="MIDWEST TECHNOLOGY PRODUCTS" xr:uid="{F3CA29BA-06F2-4105-856C-5D272173398B}"/>
    <hyperlink ref="A1345" location="'Pitsco Education'!A1" tooltip="Click to go to Pitsco Education tab" display="Pitsco Education" xr:uid="{72A714A7-ADAA-4F2A-B37D-7A8988D4651F}"/>
    <hyperlink ref="A1374" location="'Premier Systems Inc'!A1" tooltip="Click to go to Premier Systems Inc tab" display="Premier Systems Inc" xr:uid="{2D0C12DF-9F26-4AE8-B21A-BA2D88F8DE34}"/>
    <hyperlink ref="A1467" location="'Renfro Industries'!A1" tooltip="Click to go to Renfro Industries tab" display="Renfro Industries" xr:uid="{CE942CBC-228F-466D-B65D-3F0EA9618E9B}"/>
    <hyperlink ref="A1565" location="'school health corporation'!A1" tooltip="Click to go to school health corporation tab" display="school health corporation" xr:uid="{B1869B99-5FFE-4A2A-A394-43088E06E537}"/>
    <hyperlink ref="A1676" location="'Sphero, Inc.'!A1" tooltip="Click to go to Sphero, Inc. tab" display="Sphero, Inc." xr:uid="{E1C69ABC-5794-4CBE-A581-03AFD5D0147A}"/>
    <hyperlink ref="A1762" location="'Technical Laboratory Systems, '!A1" tooltip="Click to go to Technical Laboratory Systems,  tab" display="Technical Laboratory Systems, " xr:uid="{365A72EB-935C-45C5-ACD8-F57D8304B97F}"/>
    <hyperlink ref="A1862" location="'Troxell Communications, Inc.'!A1" tooltip="Click to go to Troxell Communications, Inc. tab" display="Troxell Communications, Inc." xr:uid="{1C0380BE-9318-4809-A000-4C9A06F12B43}"/>
    <hyperlink ref="A115" location="'Audio Resource Group, Inc'!A1" tooltip="Click to go to Audio Resource Group, Inc tab" display="Audio Resource Group, Inc" xr:uid="{28AE28A1-80A2-46BF-98EF-CC1CBC8E1EA6}"/>
    <hyperlink ref="A149" location="'Bass Computers, Inc.'!A1" tooltip="Click to go to Bass Computers, Inc. tab" display="Bass Computers, Inc." xr:uid="{3A4EE3B4-00D7-4B05-ABAD-90DF1387BF28}"/>
    <hyperlink ref="A294" location="'CESCO, Inc.'!A1" tooltip="Click to go to CESCO, Inc. tab" display="CESCO, Inc." xr:uid="{129BAB08-5474-4D2A-9F66-EA81F626FA94}"/>
    <hyperlink ref="A322" location="'Cirkled In'!A1" tooltip="Click to go to Cirkled In tab" display="Cirkled In" xr:uid="{64F77E4E-D4E5-4221-A670-6EDAC1126720}"/>
    <hyperlink ref="A353" location="'Coastal Welding Supply, Inc.'!A1" tooltip="Click to go to Coastal Welding Supply, Inc. tab" display="Coastal Welding Supply, Inc." xr:uid="{22CE8182-E8A0-4E6D-87DE-46F6A5095722}"/>
    <hyperlink ref="A457" location="'Darvid, Inc DBA Security Solut'!A1" tooltip="Click to go to Darvid, Inc DBA Security Solut tab" display="Darvid, Inc DBA Security Solut" xr:uid="{0D40E310-5278-4C7F-BC3E-69D38B702A9E}"/>
    <hyperlink ref="A459" location="'DATA PROJECTIONS, INC'!A1" tooltip="Click to go to DATA PROJECTIONS, INC tab" display="DATA PROJECTIONS, INC" xr:uid="{714F7738-D04D-4E6F-A7A8-49D27DF928C7}"/>
    <hyperlink ref="A523" location="'Dream Ranch Office Supplies'!A1" tooltip="Click to go to Dream Ranch Office Supplies tab" display="Dream Ranch Office Supplies" xr:uid="{9B28A2C3-E788-4755-8FF0-CDCD7B1C2457}"/>
    <hyperlink ref="A563" location="'Eduthings, LLC'!A1" tooltip="Click to go to Eduthings, LLC tab" display="Eduthings, LLC" xr:uid="{2789AC1D-BDB3-448D-AA39-90B039EB4B5B}"/>
    <hyperlink ref="A614" location="'Exercise Buddy, LLC'!A1" tooltip="Click to go to Exercise Buddy, LLC tab" display="Exercise Buddy, LLC" xr:uid="{7C1F0571-BF3D-45F8-A649-E04D25BA7CFB}"/>
    <hyperlink ref="A782" location="'GTS Technology Solutions, Inc'!A1" tooltip="Click to go to GTS Technology Solutions, Inc tab" display="GTS Technology Solutions, Inc" xr:uid="{B6A9C325-B1D3-43EB-B598-9919B18A029E}"/>
    <hyperlink ref="A840" location="'Holt Anatomical, Inc.'!A1" tooltip="Click to go to Holt Anatomical, Inc. tab" display="Holt Anatomical, Inc." xr:uid="{47BBA782-9CF9-43DD-9FFB-2BC44D4F1F1F}"/>
    <hyperlink ref="A868" location="'IDSC Holdings LLC dba Snap-on '!A1" tooltip="Click to go to IDSC Holdings LLC dba Snap-on  tab" display="IDSC Holdings LLC dba Snap-on " xr:uid="{250F63EE-A778-4DBD-89FB-C8A095B0617A}"/>
    <hyperlink ref="A938" location="'Jet City Device Repair'!A1" tooltip="Click to go to Jet City Device Repair tab" display="Jet City Device Repair" xr:uid="{B10B1310-E726-4744-B448-6276AA351ED7}"/>
    <hyperlink ref="A1003" location="'Knowsys Educational Services, '!A1" tooltip="Click to go to Knowsys Educational Services,  tab" display="Knowsys Educational Services, " xr:uid="{BF81DB5A-C9DC-41EF-805D-5991EDCE6432}"/>
    <hyperlink ref="A1085" location="'LoganTech'!A1" tooltip="Click to go to LoganTech tab" display="LoganTech" xr:uid="{16E1E1B6-C7ED-4194-B1E6-D8855AE78D99}"/>
    <hyperlink ref="A1184" location="'METAL SUPERMARKETS - DALLAS'!A1" tooltip="Click to go to METAL SUPERMARKETS - DALLAS tab" display="METAL SUPERMARKETS - DALLAS" xr:uid="{398F595F-564A-4F2C-83E5-BAB4B5F9F1EA}"/>
    <hyperlink ref="A1294" location="'ONE WAY EDUCATION, LLC'!A1" tooltip="Click to go to ONE WAY EDUCATION, LLC tab" display="ONE WAY EDUCATION, LLC" xr:uid="{41E49E9C-D281-4E96-8F87-DA4F18EF80E5}"/>
    <hyperlink ref="A1339" location="'PIKES PEAK OF DALLAS'!A1" tooltip="Click to go to PIKES PEAK OF DALLAS tab" display="PIKES PEAK OF DALLAS" xr:uid="{4B5DB7B2-B922-46F7-AF31-74F99A138E23}"/>
    <hyperlink ref="A1355" location="'PopSmart Technologies, LLC'!A1" tooltip="Click to go to PopSmart Technologies, LLC tab" display="PopSmart Technologies, LLC" xr:uid="{BFE5D355-3DBF-429B-B473-823E075E2858}"/>
    <hyperlink ref="A1480" location="'Reveal Medical'!A1" tooltip="Click to go to Reveal Medical tab" display="Reveal Medical" xr:uid="{A1B5EFF4-5869-490A-82ED-99639553CEF6}"/>
    <hyperlink ref="A1587" location="'SchooLinks'!A1" tooltip="Click to go to SchooLinks tab" display="SchooLinks" xr:uid="{1DEA392A-7CB3-48FC-AE7D-8E1085008841}"/>
    <hyperlink ref="A1596" location="'Security Data Supply of Dallas'!A1" tooltip="Click to go to Security Data Supply of Dallas tab" display="Security Data Supply of Dallas" xr:uid="{640391BF-2F5A-43F7-9673-1FCDA8B71B6F}"/>
    <hyperlink ref="A1645" location="'Sound Productions'!A1" tooltip="Click to go to Sound Productions tab" display="Sound Productions" xr:uid="{3398250A-14AD-4BC1-AA5D-D0376A10790F}"/>
    <hyperlink ref="A1731" location="'Tarpley Music Company, Inc'!A1" tooltip="Click to go to Tarpley Music Company, Inc tab" display="Tarpley Music Company, Inc" xr:uid="{0DFB1B46-4D79-4ADE-BCB8-C1EEEDFF897F}"/>
    <hyperlink ref="A1753" location="'Teaching Systems, Inc.'!A1" tooltip="Click to go to Teaching Systems, Inc. tab" display="Teaching Systems, Inc." xr:uid="{E5B1D542-2D2E-4E9F-B8E5-C2BC28F52775}"/>
    <hyperlink ref="A1836" location="'TPS Publishing, Inc.'!A1" tooltip="Click to go to TPS Publishing, Inc. tab" display="TPS Publishing, Inc." xr:uid="{CE141F74-C49B-4219-828D-0FCF01414A33}"/>
    <hyperlink ref="A1849" location="'Travelvax _ Vaxanation'!A1" tooltip="Click to go to Travelvax _ Vaxanation tab" display="Travelvax _ Vaxanation" xr:uid="{A07A4627-96B9-4920-AF83-00D84F17C7E8}"/>
    <hyperlink ref="A1883" location="'Unipak Corp.'!A1" tooltip="Click to go to Unipak Corp. tab" display="Unipak Corp." xr:uid="{01DD43B9-298D-47AA-BBDE-CE2255F2D640}"/>
    <hyperlink ref="A1924" location="'VISUAL AV LLC'!A1" tooltip="Click to go to VISUAL AV LLC tab" display="VISUAL AV LLC" xr:uid="{C70AE2C6-A04F-42E6-9C0F-3B699E3429A3}"/>
    <hyperlink ref="A1968" location="'White Rock Cybersecurity'!A1" tooltip="Click to go to White Rock Cybersecurity tab" display="White Rock Cybersecurity" xr:uid="{DE4E25FD-91DB-471E-B075-47DF0F5AFD4C}"/>
    <hyperlink ref="A258" location="'Carousel Publishing, LLC'!A1" tooltip="Click to go to Carousel Publishing, LLC tab" display="Carousel Publishing, LLC" xr:uid="{47443C63-3850-4841-B25F-09FBD858AFD7}"/>
    <hyperlink ref="A610" location="'Excel RC'!A1" tooltip="Click to go to Excel RC tab" display="Excel RC" xr:uid="{78E4F505-948D-46CC-8A42-CCF5B69E49B1}"/>
    <hyperlink ref="A880" location="'Industrial Communications'!A1" tooltip="Click to go to Industrial Communications tab" display="Industrial Communications" xr:uid="{8A5BCC47-3E80-4332-AACB-08674CC63315}"/>
    <hyperlink ref="A1127" location="'Marianna Industries, Inc'!A1" tooltip="Click to go to Marianna Industries, Inc tab" display="Marianna Industries, Inc" xr:uid="{F70C32A7-525D-4266-9B28-FC5C43652548}"/>
    <hyperlink ref="A26" location="'All About Animals, LLC'!A1" tooltip="Click to go to All About Animals, LLC tab" display="All About Animals, LLC" xr:uid="{2AAE4CF9-A03F-4A03-818C-D0F823CF22DF}"/>
    <hyperlink ref="A66" location="'Anatomage Inc.'!A1" tooltip="Click to go to Anatomage Inc. tab" display="Anatomage Inc." xr:uid="{1A7A597B-37A0-4EA7-9A99-72143436FE9B}"/>
    <hyperlink ref="A121" location="'AVANTI ENTERPRISES INC.'!A1" tooltip="Click to go to AVANTI ENTERPRISES INC. tab" display="AVANTI ENTERPRISES INC." xr:uid="{E4DD01E8-E4A4-495F-98AC-70FF5E768DC5}"/>
    <hyperlink ref="A68" location="'Anchorage Medical Equipment &amp; '!A1" tooltip="Click to go to Anchorage Medical Equipment &amp;  tab" display="Anchorage Medical Equipment &amp; " xr:uid="{28FC281C-718B-4195-9513-071E0DADBFC9}"/>
    <hyperlink ref="A62" location="'AMPLYUS'!A1" tooltip="Click to go to AMPLYUS tab" display="AMPLYUS" xr:uid="{B4F7A723-DDA8-4E2A-8495-DA8D01019EC3}"/>
    <hyperlink ref="A398" location="'CookLearnGrow'!A1" tooltip="Click to go to CookLearnGrow tab" display="CookLearnGrow" xr:uid="{66CE9C4E-4364-4AEB-A35A-173E3132F031}"/>
    <hyperlink ref="A1338" location="'PIKES PEAK OF DALLAS'!A1" tooltip="Click to go to PIKES PEAK OF DALLAS tab" display="PIKES PEAK OF DALLAS" xr:uid="{5BDD8A98-7215-44F7-A83B-7772577E1262}"/>
    <hyperlink ref="A1384" location="'ProEd Consulting, LLC'!A1" tooltip="Click to go to ProEd Consulting, LLC tab" display="ProEd Consulting, LLC" xr:uid="{341FB4B5-BA9D-4901-B9E3-2BB91692AEC3}"/>
    <hyperlink ref="A767" location="'Great Books Foundation'!A1" tooltip="Click to go to Great Books Foundation tab" display="Great Books Foundation" xr:uid="{6821E685-7B93-422D-BF7A-E11286B314A8}"/>
    <hyperlink ref="A842" location="'Homework In a Cafe'!A1" tooltip="Click to go to Homework In a Cafe tab" display="Homework In a Cafe" xr:uid="{B580AF00-DA57-4633-B43B-D0534D24BB2B}"/>
    <hyperlink ref="A1100" location="'Lowman Consulting LLC'!A1" tooltip="Click to go to Lowman Consulting LLC tab" display="Lowman Consulting LLC" xr:uid="{BAEA0872-25AA-48AE-B56E-C23B9D34DE04}"/>
    <hyperlink ref="A157" location="'BELHAVEN CONSULTING INC'!A1" tooltip="Click to go to BELHAVEN CONSULTING INC tab" display="BELHAVEN CONSULTING INC" xr:uid="{36A1C4EA-C597-45AD-9AFA-91D457AEE844}"/>
    <hyperlink ref="A1755" location="'Team Affect Consultant'!A1" tooltip="Click to go to Team Affect Consultant tab" display="Team Affect Consultant" xr:uid="{CF232CA0-6C09-4CC4-A154-60D75F3BE064}"/>
    <hyperlink ref="A430" location="'Culturally Responsive Coaching'!A1" tooltip="Click to go to Culturally Responsive Coaching tab" display="Culturally Responsive Coaching" xr:uid="{65666400-FFE2-4EE7-944B-F8AFED572615}"/>
    <hyperlink ref="A788" location="'GW Implementation Solutions LLC'!A1" tooltip="Click to go to GW Implementation Solutions LLC tab" display="GW Implementation Solutions LLC" xr:uid="{7F840F1C-C420-4519-B4F8-C1DADBDB6F81}"/>
    <hyperlink ref="A239" location="'C.A. Community Services'!A1" tooltip="Click to go to C.A. Community Services tab" display="C.A. Community Services" xr:uid="{D819989E-6845-48F8-A35E-CFDD7819C704}"/>
    <hyperlink ref="A1877" location="'UnboundEd Learning, Inc.'!A1" tooltip="Click to go to UnboundEd Learning, Inc. tab" display="UnboundEd Learning, Inc." xr:uid="{C47F32F7-E16C-49B5-8C3E-9CD08494C210}"/>
    <hyperlink ref="A1454" location="'Red Panda ADR'!A1" tooltip="Click to go to Red Panda ADR tab" display="Red Panda ADR" xr:uid="{5ED3D99B-E271-4507-82DB-730AF2C9B580}"/>
    <hyperlink ref="A1095" location="'The Love Initiative'!A1" tooltip="Click to go to The Love Initiative tab" display="The Love Initiative" xr:uid="{2FABDAF3-1F1F-455B-BC98-ABD865CAED2E}"/>
    <hyperlink ref="A1210" location="'Georgene W. Moon'!A1" tooltip="Click to go to Georgene W. Moon tab" display="Georgene W. Moon" xr:uid="{16983843-4A3F-4D01-B0DD-FDBC73ACE744}"/>
    <hyperlink ref="A1477" location="'Rett University a division of '!A1" tooltip="Click to go to Rett University a division of  tab" display="Rett University a division of " xr:uid="{D5EE4EE8-BD19-4680-8F26-C28F28351E5B}"/>
    <hyperlink ref="A853" location="'HOUSTON EDUCATION LEADERSHIP P'!A1" tooltip="Click to go to HOUSTON EDUCATION LEADERSHIP P tab" display="HOUSTON EDUCATION LEADERSHIP P" xr:uid="{3291D618-13A0-4D50-9402-72B79A855ACF}"/>
    <hyperlink ref="A1699" location="'STEM Revolution LLC'!A1" tooltip="Click to go to STEM Revolution LLC tab" display="STEM Revolution LLC" xr:uid="{94D67C73-05F2-422C-91E2-DFBF56C54EE4}"/>
    <hyperlink ref="A1532" location="'Saddleback Educational, Inc.'!A1" tooltip="Click to go to Saddleback Educational, Inc. tab" display="Saddleback Educational, Inc." xr:uid="{7B3E86EC-7FEC-48DA-9A99-7E2534C718B8}"/>
    <hyperlink ref="A1735" location="'Christina Taylor'!A1" tooltip="Click to go to Christina Taylor tab" display="Christina Taylor" xr:uid="{E46B32B9-AAAE-4ACE-B3D6-AE69BBF26F61}"/>
    <hyperlink ref="A241" location="'Cambridge Educational Services'!A1" tooltip="Click to go to Cambridge Educational Services tab" display="Cambridge Educational Services" xr:uid="{007F3514-8EAA-4B83-B569-6C19629B6FA6}"/>
    <hyperlink ref="A1362" location="'Practical Parent Education'!A1" tooltip="Click to go to Practical Parent Education tab" display="Practical Parent Education" xr:uid="{A72F15BC-71AE-4BEB-9449-6341ADBAC6ED}"/>
    <hyperlink ref="A309" location="'The Child Safety Collaborative'!A1" tooltip="Click to go to The Child Safety Collaborative tab" display="The Child Safety Collaborative" xr:uid="{8DA5C97D-A284-46BC-8E0D-F06A61C32E66}"/>
    <hyperlink ref="A1728" location="'TaJu Educational Solutions'!A1" tooltip="Click to go to TaJu Educational Solutions tab" display="TaJu Educational Solutions" xr:uid="{E1F698A4-9414-42D7-A367-2EB202698626}"/>
    <hyperlink ref="A1041" location="'The Learning Together Company'!A1" tooltip="Click to go to The Learning Together Company tab" display="The Learning Together Company" xr:uid="{3397522D-7360-4F4F-84E5-3C7629984055}"/>
    <hyperlink ref="A1246" location="'National Training Network, Inc.'!A1" tooltip="Click to go to National Training Network, Inc. tab" display="National Training Network, Inc." xr:uid="{C9970EA4-9A83-4DA2-A3F1-B1C9F414A59C}"/>
    <hyperlink ref="A205" location="'Lynette Breedlove, Ph.D.'!A1" tooltip="Click to go to Lynette Breedlove, Ph.D. tab" display="Lynette Breedlove, Ph.D." xr:uid="{B4FA5FB0-F8F9-403F-AC35-9FFC6BD75CD7}"/>
    <hyperlink ref="A1723" location="'Supporting Science, Inc.'!A1" tooltip="Click to go to Supporting Science, Inc. tab" display="Supporting Science, Inc." xr:uid="{BC04F521-1C47-46DC-A39B-1F0CA527C53B}"/>
    <hyperlink ref="A1232" location="'NAF'!A1" tooltip="Click to go to NAF tab" display="NAF" xr:uid="{AE957411-9DBF-4DB6-8118-90DAE2285567}"/>
    <hyperlink ref="A796" location="'Happy Chapters, LLC'!A1" tooltip="Click to go to Happy Chapters, LLC tab" display="Happy Chapters, LLC" xr:uid="{C6738969-3F31-47E0-97C9-0B6079507C88}"/>
    <hyperlink ref="A828" location="'HighScope Educational Research'!A1" tooltip="Click to go to HighScope Educational Research tab" display="HighScope Educational Research" xr:uid="{397D1186-F417-4D97-9B98-2102CBC3B17A}"/>
    <hyperlink ref="A1209" location="'Marilyn J Monteiro Phd, PC'!A1" tooltip="Click to go to Marilyn J Monteiro Phd, PC tab" display="Marilyn J Monteiro Phd, PC" xr:uid="{3FA3C966-22F0-4F97-B976-DE2B08D9D88F}"/>
    <hyperlink ref="A1220" location="'Trevor Muir'!A1" tooltip="Click to go to Trevor Muir tab" display="Trevor Muir" xr:uid="{7EF49965-31C3-4815-8D09-FD0573F57A58}"/>
    <hyperlink ref="A1827" location="'thinkLaw'!A1" tooltip="Click to go to thinkLaw tab" display="thinkLaw" xr:uid="{EB31E8E0-1397-49A7-BDF8-68120956B7A5}"/>
    <hyperlink ref="A1476" location="'Rethink Autism, Inc.'!A1" tooltip="Click to go to Rethink Autism, Inc. tab" display="Rethink Autism, Inc." xr:uid="{C1B23785-8480-4153-86E0-9B7BCDE3F8F8}"/>
    <hyperlink ref="A1558" location="'Scholastic Inc.'!A1" tooltip="Click to go to Scholastic Inc. tab" display="Scholastic Inc." xr:uid="{0DC8EADA-81C0-4F3B-99C5-69679ED3A89B}"/>
    <hyperlink ref="A1359" location="'PowerSchool Group LLC'!A1" tooltip="Click to go to PowerSchool Group LLC tab" display="PowerSchool Group LLC" xr:uid="{A4FAE0F1-320F-4CAD-AF73-8B1E1657D6A6}"/>
    <hyperlink ref="A1182" location="'Mentoring Minds, L.P.'!A1" tooltip="Click to go to Mentoring Minds, L.P. tab" display="Mentoring Minds, L.P." xr:uid="{C2BD2939-3CAC-40F1-A679-3C1F40FCB336}"/>
    <hyperlink ref="A791" location="'H3Diversity'!A1" tooltip="Click to go to H3Diversity tab" display="H3Diversity" xr:uid="{81AC47E8-92F5-4D43-B0B2-E38642AD63EA}"/>
    <hyperlink ref="A613" location="'Executive Speakers Bureau'!A1" tooltip="Click to go to Executive Speakers Bureau tab" display="Executive Speakers Bureau" xr:uid="{8E8A0541-5E35-4931-A150-BDEBCF2B35A2}"/>
    <hyperlink ref="A1776" location="'Texas Instruments'!A1" tooltip="Click to go to Texas Instruments tab" display="Texas Instruments" xr:uid="{5CB098BA-1798-4A10-9F32-8453D4D81845}"/>
    <hyperlink ref="A1942" location="'Warren Instructional Network'!A1" tooltip="Click to go to Warren Instructional Network tab" display="Warren Instructional Network" xr:uid="{6AD70C54-A14C-4880-A536-6143BDDDFF36}"/>
    <hyperlink ref="A1931" location="'Voyager Sopris Learning, Inc.'!A1" tooltip="Click to go to Voyager Sopris Learning, Inc. tab" display="Voyager Sopris Learning, Inc." xr:uid="{BAFE5A2B-8316-4395-816E-A3E8D61FFC0D}"/>
    <hyperlink ref="A1745" location="'Teacher Created Materials'!A1" tooltip="Click to go to Teacher Created Materials tab" display="Teacher Created Materials" xr:uid="{5A7C9169-F6C9-4284-9E69-1D7177D45524}"/>
    <hyperlink ref="A1642" location="'Solution Tree Inc'!A1" tooltip="Click to go to Solution Tree Inc tab" display="Solution Tree Inc" xr:uid="{34C14CD6-442C-4B05-92C6-D835C7739401}"/>
    <hyperlink ref="A1600" location="'Seidlitz Education'!A1" tooltip="Click to go to Seidlitz Education tab" display="Seidlitz Education" xr:uid="{3F941ADB-50E5-4C7C-A871-B9BDBA92067F}"/>
    <hyperlink ref="A1582" location="'School Specialty, Inc.'!A1" tooltip="Click to go to School Specialty, Inc. tab" display="School Specialty, Inc." xr:uid="{2030A4BA-49CF-44EC-9AAC-5AC29B8A8BA7}"/>
    <hyperlink ref="A1392" location="'Project Lead The Way, Inc'!A1" tooltip="Click to go to Project Lead The Way, Inc tab" display="Project Lead The Way, Inc" xr:uid="{91162E25-9BA3-46FA-ACCF-DBD1A9EDF7E2}"/>
    <hyperlink ref="A1243" location="'National Math and Science Init'!A1" tooltip="Click to go to National Math and Science Init tab" display="National Math and Science Init" xr:uid="{FF50F45D-B4E5-4D05-AA36-A4158F709531}"/>
    <hyperlink ref="A1241" location="'National Inventors Hall of FAme'!A1" tooltip="Click to go to National Inventors Hall of FAme tab" display="National Inventors Hall of FAme" xr:uid="{122356C3-159E-4320-B0DB-00133F0B58C0}"/>
    <hyperlink ref="A1131" location="'Marzano Resources, LLC'!A1" tooltip="Click to go to Marzano Resources, LLC tab" display="Marzano Resources, LLC" xr:uid="{26719580-0292-4FA4-B65E-8697E52AC365}"/>
    <hyperlink ref="A1043" location="'Learning Without Tears'!A1" tooltip="Click to go to Learning Without Tears tab" display="Learning Without Tears" xr:uid="{3AA5B505-70C1-41C4-BC63-F1D7372665FE}"/>
    <hyperlink ref="A1039" location="'Learning Forward Texas'!A1" tooltip="Click to go to Learning Forward Texas tab" display="Learning Forward Texas" xr:uid="{273A7C4B-B03E-49B4-A94F-2491C5954F16}"/>
    <hyperlink ref="A1033" location="'lead4ward, LLC'!A1" tooltip="Click to go to lead4ward, LLC tab" display="lead4ward, LLC" xr:uid="{0EAF8541-2DB2-45D6-BCE6-33F5843AF40D}"/>
    <hyperlink ref="A802" location="'Lagayla Robyn Hartzell'!A1" tooltip="Click to go to Lagayla Robyn Hartzell tab" display="Lagayla Robyn Hartzell" xr:uid="{395F3A42-CFA1-4271-A6F5-3CAD217E2EB0}"/>
    <hyperlink ref="A966" location="'Kagan Professional Development'!A1" tooltip="Click to go to Kagan Professional Development tab" display="Kagan Professional Development" xr:uid="{9A95F738-706C-4264-A4AB-F07EC3C8D37C}"/>
    <hyperlink ref="A893" location="'Instructional Coaching Group'!A1" tooltip="Click to go to Instructional Coaching Group tab" display="Instructional Coaching Group" xr:uid="{AC92E8B2-4742-41C0-B18D-9FF3D63F83FA}"/>
    <hyperlink ref="A849" location="'Houghton Mifflin Harcourt Publ'!A1" tooltip="Click to go to Houghton Mifflin Harcourt Publ tab" display="Houghton Mifflin Harcourt Publ" xr:uid="{A4D0958F-08FB-45F1-976F-BF14A7BF54F4}"/>
    <hyperlink ref="A746" location="'GlobaLingo Ed Consulting, LLC'!A1" tooltip="Click to go to GlobaLingo Ed Consulting, LLC tab" display="GlobaLingo Ed Consulting, LLC" xr:uid="{107060C5-660F-4AA1-8FAD-D74ADC5117B4}"/>
    <hyperlink ref="A696" location="'Frog Street Press'!A1" tooltip="Click to go to Frog Street Press tab" display="Frog Street Press" xr:uid="{71E35C0F-7BAF-4945-A927-B68F2E8CA56B}"/>
    <hyperlink ref="A451" location="'Dana Center'!A1" tooltip="Click to go to Dana Center tab" display="Dana Center" xr:uid="{958F77BD-788C-4683-8EFA-7400570727BF}"/>
    <hyperlink ref="A428" location="'Cultural Intelligence Center'!A1" tooltip="Click to go to Cultural Intelligence Center tab" display="Cultural Intelligence Center" xr:uid="{33868AAF-0D7B-485E-809D-A0415F9A3498}"/>
    <hyperlink ref="A409" location="'Corwin Press Inc'!A1" tooltip="Click to go to Corwin Press Inc tab" display="Corwin Press Inc" xr:uid="{0AB75360-3B8D-4F7C-9119-F7D1B3354513}"/>
    <hyperlink ref="A358" location="'College Board'!A1" tooltip="Click to go to College Board tab" display="College Board" xr:uid="{C35BD75B-209B-41E0-A10E-2D5B69CC9D85}"/>
    <hyperlink ref="A249" location="'Capturing Kids Hearts'!A1" tooltip="Click to go to Capturing Kids Hearts tab" display="Capturing Kids Hearts" xr:uid="{A5A858E3-A0FE-4585-B8E1-390E6C6F1B22}"/>
    <hyperlink ref="A1739" r:id="rId1" display="https://programs.esc20.net/page/pace.TDI" xr:uid="{E81F95A8-E367-4C10-BBE2-6DF2DB84A122}"/>
    <hyperlink ref="A1978" location="'A V Pro, Inc.'!A1" tooltip="Click to go to A V Pro, Inc. tab" display="A V Pro, Inc." xr:uid="{C04B8861-CC6F-4DF3-A696-51B0698271D3}"/>
    <hyperlink ref="A1980" location="'Academic Superstore'!A1" tooltip="Click to go to Academic Superstore tab" display="Academic Superstore" xr:uid="{69A64D0F-5808-4B84-AB23-0802D7EE18BD}"/>
    <hyperlink ref="A1981" location="'ACP Direct'!A1" tooltip="Click to go to ACP Direct tab" display="ACP Direct" xr:uid="{C76A46E0-6200-449D-9144-86966CD30900}"/>
    <hyperlink ref="A1982" location="'ALERT SERVICES, INC.'!A1" tooltip="Click to go to ALERT SERVICES, INC. tab" display="ALERT SERVICES, INC." xr:uid="{8C2FCE41-8329-4370-A49B-5B97D4D2B418}"/>
    <hyperlink ref="A1983" location="'All About Animals, LLC'!A1" tooltip="Click to go to All About Animals, LLC tab" display="All About Animals, LLC" xr:uid="{E2B31577-D901-4292-B089-2C887A7F41FB}"/>
    <hyperlink ref="A1984" location="'AMPLYUS'!A1" tooltip="Click to go to AMPLYUS tab" display="AMPLYUS" xr:uid="{C443F2A1-7092-4615-BEDB-BD9B423E4070}"/>
    <hyperlink ref="A1985" location="'Anatomage Inc.'!A1" tooltip="Click to go to Anatomage Inc. tab" display="Anatomage Inc." xr:uid="{D276CF96-98BB-4040-9297-87AD5060FBF6}"/>
    <hyperlink ref="A1987" location="'Anchorage Medical Equipment &amp; '!A1" tooltip="Click to go to Anchorage Medical Equipment &amp;  tab" display="Anchorage Medical Equipment &amp; " xr:uid="{07600A53-FBBC-4163-A752-851039A3B598}"/>
    <hyperlink ref="A1990" location="'Audio Resource Group, Inc'!A1" tooltip="Click to go to Audio Resource Group, Inc tab" display="Audio Resource Group, Inc" xr:uid="{4FB65FB2-877C-45CC-B0A9-899329F4CB3D}"/>
    <hyperlink ref="A1991" location="'Audio Visual Aids'!A1" tooltip="Click to go to Audio Visual Aids tab" display="Audio Visual Aids" xr:uid="{68230CB8-00D7-4BB0-9DAF-B1ABAF3D2135}"/>
    <hyperlink ref="A1992" location="'AVANTI ENTERPRISES INC.'!A1" tooltip="Click to go to AVANTI ENTERPRISES INC. tab" display="AVANTI ENTERPRISES INC." xr:uid="{5F7B2ABB-A7C1-415B-AAB8-8B65536880B8}"/>
    <hyperlink ref="A1997" location="'Bass Computers, Inc.'!A1" tooltip="Click to go to Bass Computers, Inc. tab" display="Bass Computers, Inc." xr:uid="{C7542C4B-55C9-4945-9728-BAED7D614D8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All Vendor List</vt:lpstr>
      <vt:lpstr>Coop Links</vt:lpstr>
      <vt:lpstr>24-45-737 Printed Apparel</vt:lpstr>
      <vt:lpstr>22-65-737 Onsite Campus</vt:lpstr>
      <vt:lpstr>21-68-883 CTE</vt:lpstr>
      <vt:lpstr>21-92-737 Award, Trophy, Promo</vt:lpstr>
      <vt:lpstr>IISD 23-05-914 Furniture</vt:lpstr>
      <vt:lpstr>25-29-872 Speakers, Prof, Consu</vt:lpstr>
      <vt:lpstr>SPED</vt:lpstr>
      <vt:lpstr>Skilled Crafts</vt:lpstr>
      <vt:lpstr>Fine Arts</vt:lpstr>
      <vt:lpstr>PPE</vt:lpstr>
      <vt:lpstr>Charter Bus Service</vt:lpstr>
      <vt:lpstr>Exprired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Rogers</dc:creator>
  <cp:lastModifiedBy>Jennifer Bryan</cp:lastModifiedBy>
  <cp:lastPrinted>2023-06-06T21:24:36Z</cp:lastPrinted>
  <dcterms:created xsi:type="dcterms:W3CDTF">2019-05-14T12:47:00Z</dcterms:created>
  <dcterms:modified xsi:type="dcterms:W3CDTF">2025-03-28T17:27:38Z</dcterms:modified>
</cp:coreProperties>
</file>